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Костырев юрий\Desktop\Прайс + Норма 23.10\"/>
    </mc:Choice>
  </mc:AlternateContent>
  <bookViews>
    <workbookView xWindow="0" yWindow="0" windowWidth="28800" windowHeight="10635" tabRatio="871" firstSheet="3" activeTab="3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top" localSheetId="5">'САМОРЕЗЫ- ШУРУПЫ'!#REF!</definedName>
  </definedNames>
  <calcPr calcId="152511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5" i="18" l="1"/>
  <c r="G425" i="18" s="1"/>
  <c r="F424" i="18"/>
  <c r="G413" i="18"/>
  <c r="G414" i="18"/>
  <c r="G415" i="18"/>
  <c r="G416" i="18"/>
  <c r="G417" i="18"/>
  <c r="G418" i="18"/>
  <c r="G419" i="18"/>
  <c r="F413" i="18"/>
  <c r="F414" i="18"/>
  <c r="F415" i="18"/>
  <c r="F416" i="18"/>
  <c r="F417" i="18"/>
  <c r="F418" i="18"/>
  <c r="F419" i="18"/>
  <c r="F412" i="18"/>
  <c r="G412" i="18" s="1"/>
  <c r="F411" i="18"/>
  <c r="G230" i="5"/>
  <c r="F229" i="5"/>
  <c r="F303" i="17"/>
  <c r="F304" i="17"/>
  <c r="F302" i="17"/>
  <c r="G302" i="17"/>
  <c r="F301" i="17"/>
  <c r="E88" i="222" l="1"/>
  <c r="E89" i="222"/>
  <c r="E90" i="222"/>
  <c r="E91" i="222"/>
  <c r="E92" i="222"/>
  <c r="E93" i="222"/>
  <c r="E94" i="222"/>
  <c r="E95" i="222"/>
  <c r="E96" i="222"/>
  <c r="E97" i="222"/>
  <c r="E98" i="222"/>
  <c r="E99" i="222"/>
  <c r="E100" i="222"/>
  <c r="E101" i="222"/>
  <c r="E102" i="222"/>
  <c r="E103" i="222"/>
  <c r="E104" i="222"/>
  <c r="E105" i="222"/>
  <c r="E106" i="222"/>
  <c r="E107" i="222"/>
  <c r="E108" i="222"/>
  <c r="E109" i="222"/>
  <c r="E110" i="222"/>
  <c r="E111" i="222"/>
  <c r="E112" i="222"/>
  <c r="E113" i="222"/>
  <c r="E114" i="222"/>
  <c r="E115" i="222"/>
  <c r="E116" i="222"/>
  <c r="E117" i="222"/>
  <c r="E118" i="222"/>
  <c r="E119" i="222"/>
  <c r="E120" i="222"/>
  <c r="E121" i="222"/>
  <c r="E122" i="222"/>
  <c r="E123" i="222"/>
  <c r="E124" i="222"/>
  <c r="E125" i="222"/>
  <c r="E126" i="222"/>
  <c r="E127" i="222"/>
  <c r="E128" i="222"/>
  <c r="E129" i="222"/>
  <c r="E130" i="222"/>
  <c r="E131" i="222"/>
  <c r="E132" i="222"/>
  <c r="E133" i="222"/>
  <c r="E134" i="222"/>
  <c r="E135" i="222"/>
  <c r="E136" i="222"/>
  <c r="E137" i="222"/>
  <c r="E138" i="222"/>
  <c r="E139" i="222"/>
  <c r="E140" i="222"/>
  <c r="E141" i="222"/>
  <c r="E142" i="222"/>
  <c r="E143" i="222"/>
  <c r="E144" i="222"/>
  <c r="E145" i="222"/>
  <c r="E146" i="222"/>
  <c r="E147" i="222"/>
  <c r="E148" i="222"/>
  <c r="E149" i="222"/>
  <c r="E150" i="222"/>
  <c r="E151" i="222"/>
  <c r="E152" i="222"/>
  <c r="E153" i="222"/>
  <c r="H228" i="216" l="1"/>
  <c r="H236" i="216"/>
  <c r="H233" i="216"/>
  <c r="H232" i="216"/>
  <c r="E888" i="15" l="1"/>
  <c r="E889" i="15"/>
  <c r="E890" i="15"/>
  <c r="E891" i="15"/>
  <c r="E892" i="15"/>
  <c r="E893" i="15"/>
  <c r="E894" i="15"/>
  <c r="E895" i="15"/>
  <c r="E896" i="15"/>
  <c r="E897" i="15"/>
  <c r="E633" i="13"/>
  <c r="F660" i="4" l="1"/>
  <c r="F77" i="4"/>
  <c r="F345" i="4"/>
  <c r="F1264" i="222"/>
  <c r="F1250" i="222"/>
  <c r="F1175" i="1" l="1"/>
  <c r="E1141" i="1"/>
  <c r="E1146" i="1"/>
  <c r="E1964" i="1"/>
  <c r="E1930" i="1"/>
  <c r="F733" i="16" l="1"/>
  <c r="F92" i="9"/>
  <c r="E64" i="15" l="1"/>
  <c r="E63" i="15"/>
  <c r="G304" i="216"/>
  <c r="H329" i="216" l="1"/>
  <c r="E64" i="14" l="1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65" i="14"/>
  <c r="E166" i="14"/>
  <c r="E167" i="14"/>
  <c r="E168" i="14"/>
  <c r="E169" i="14"/>
  <c r="E170" i="14"/>
  <c r="E219" i="14"/>
  <c r="E220" i="14"/>
  <c r="E221" i="14"/>
  <c r="E222" i="14"/>
  <c r="E223" i="14"/>
  <c r="E224" i="14"/>
  <c r="E225" i="14"/>
  <c r="E226" i="14"/>
  <c r="G145" i="14" l="1"/>
  <c r="H145" i="14" s="1"/>
  <c r="F195" i="9"/>
  <c r="F218" i="9"/>
  <c r="E1157" i="1" l="1"/>
  <c r="E1158" i="1"/>
  <c r="E1159" i="1"/>
  <c r="E1160" i="1"/>
  <c r="E1161" i="1"/>
  <c r="E1162" i="1"/>
  <c r="E1163" i="1"/>
  <c r="E1164" i="1"/>
  <c r="E1165" i="1"/>
  <c r="E1166" i="1"/>
  <c r="E1156" i="1"/>
  <c r="E1137" i="1"/>
  <c r="E1138" i="1"/>
  <c r="E1139" i="1"/>
  <c r="E1140" i="1"/>
  <c r="E1142" i="1"/>
  <c r="E1143" i="1"/>
  <c r="E1144" i="1"/>
  <c r="E1145" i="1"/>
  <c r="E1136" i="1"/>
  <c r="F1155" i="1"/>
  <c r="F1135" i="1"/>
  <c r="F1094" i="1" l="1"/>
  <c r="F2347" i="1" l="1"/>
  <c r="E907" i="15" l="1"/>
  <c r="E908" i="15"/>
  <c r="E909" i="15"/>
  <c r="E910" i="15"/>
  <c r="E911" i="15"/>
  <c r="E912" i="15"/>
  <c r="E913" i="15"/>
  <c r="E914" i="15"/>
  <c r="E915" i="15"/>
  <c r="E906" i="15"/>
  <c r="F905" i="15" l="1"/>
  <c r="E353" i="15"/>
  <c r="E952" i="4" l="1"/>
  <c r="E951" i="4"/>
  <c r="E950" i="4"/>
  <c r="E941" i="4"/>
  <c r="E940" i="4"/>
  <c r="F949" i="4"/>
  <c r="F939" i="4"/>
  <c r="F928" i="4"/>
  <c r="E1325" i="222"/>
  <c r="E1326" i="222"/>
  <c r="E1324" i="222"/>
  <c r="F1323" i="222"/>
  <c r="E354" i="15"/>
  <c r="E623" i="13"/>
  <c r="E622" i="13"/>
  <c r="E621" i="13"/>
  <c r="E620" i="13"/>
  <c r="E619" i="13"/>
  <c r="E618" i="13"/>
  <c r="E617" i="13"/>
  <c r="F616" i="13"/>
  <c r="E609" i="222" l="1"/>
  <c r="E1027" i="1"/>
  <c r="E1008" i="1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26" i="12"/>
  <c r="E1121" i="4"/>
  <c r="E2430" i="15"/>
  <c r="E2378" i="15"/>
  <c r="E1954" i="15"/>
  <c r="E1310" i="15"/>
  <c r="E1311" i="15"/>
  <c r="E1312" i="15"/>
  <c r="E1313" i="15"/>
  <c r="E1314" i="15"/>
  <c r="E1315" i="15"/>
  <c r="E1316" i="15"/>
  <c r="E1317" i="15"/>
  <c r="E1318" i="15"/>
  <c r="E1319" i="15"/>
  <c r="E1309" i="15"/>
  <c r="E72" i="15"/>
  <c r="E68" i="15"/>
  <c r="E69" i="15"/>
  <c r="E70" i="15"/>
  <c r="E71" i="15"/>
  <c r="E73" i="15"/>
  <c r="E74" i="15"/>
  <c r="E75" i="15"/>
  <c r="E76" i="15"/>
  <c r="E77" i="15"/>
  <c r="E78" i="15"/>
  <c r="E67" i="15"/>
  <c r="E66" i="15"/>
  <c r="E65" i="15"/>
  <c r="E778" i="13"/>
  <c r="E572" i="13"/>
  <c r="G394" i="13"/>
  <c r="E213" i="12"/>
  <c r="E205" i="12"/>
  <c r="E206" i="12"/>
  <c r="E207" i="12"/>
  <c r="E208" i="12"/>
  <c r="E209" i="12"/>
  <c r="E210" i="12"/>
  <c r="E211" i="12"/>
  <c r="E212" i="12"/>
  <c r="E204" i="12"/>
  <c r="E201" i="12"/>
  <c r="E202" i="12"/>
  <c r="E203" i="12"/>
  <c r="E200" i="12"/>
  <c r="E197" i="12"/>
  <c r="E195" i="12"/>
  <c r="E189" i="12"/>
  <c r="E190" i="12"/>
  <c r="E191" i="12"/>
  <c r="E192" i="12"/>
  <c r="E193" i="12"/>
  <c r="E194" i="12"/>
  <c r="E196" i="12"/>
  <c r="E198" i="12"/>
  <c r="E199" i="12"/>
  <c r="E188" i="12"/>
  <c r="E187" i="12"/>
  <c r="E186" i="12"/>
  <c r="E185" i="12"/>
  <c r="E175" i="12"/>
  <c r="E168" i="12"/>
  <c r="E430" i="12"/>
  <c r="E423" i="12"/>
  <c r="E412" i="12"/>
  <c r="E408" i="12"/>
  <c r="E409" i="12"/>
  <c r="E410" i="12"/>
  <c r="E411" i="12"/>
  <c r="E413" i="12"/>
  <c r="E414" i="12"/>
  <c r="E415" i="12"/>
  <c r="E416" i="12"/>
  <c r="E417" i="12"/>
  <c r="E418" i="12"/>
  <c r="E419" i="12"/>
  <c r="E420" i="12"/>
  <c r="E421" i="12"/>
  <c r="E422" i="12"/>
  <c r="E424" i="12"/>
  <c r="E425" i="12"/>
  <c r="E426" i="12"/>
  <c r="E427" i="12"/>
  <c r="E428" i="12"/>
  <c r="E429" i="12"/>
  <c r="E431" i="12"/>
  <c r="E432" i="12"/>
  <c r="E407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41" i="12"/>
  <c r="E1032" i="12"/>
  <c r="E1033" i="12"/>
  <c r="E1034" i="12"/>
  <c r="E1035" i="12"/>
  <c r="E1036" i="12"/>
  <c r="E1037" i="12"/>
  <c r="E1038" i="12"/>
  <c r="E1039" i="12"/>
  <c r="E1040" i="12"/>
  <c r="E1031" i="12"/>
  <c r="E390" i="14" l="1"/>
  <c r="E1030" i="1"/>
  <c r="E1726" i="1" l="1"/>
  <c r="E1730" i="1"/>
  <c r="E1967" i="15" l="1"/>
  <c r="E1964" i="15"/>
  <c r="E1965" i="15"/>
  <c r="E1966" i="15"/>
  <c r="E1968" i="15"/>
  <c r="E1958" i="15"/>
  <c r="E1959" i="15"/>
  <c r="E1960" i="15"/>
  <c r="E1961" i="15"/>
  <c r="E1962" i="15"/>
  <c r="E1963" i="15"/>
  <c r="E1953" i="15"/>
  <c r="E1955" i="15"/>
  <c r="E1956" i="15"/>
  <c r="E1957" i="15"/>
  <c r="E1951" i="15"/>
  <c r="E1948" i="15"/>
  <c r="E1949" i="15"/>
  <c r="E1950" i="15"/>
  <c r="E1947" i="15"/>
  <c r="E1931" i="15"/>
  <c r="E1935" i="15"/>
  <c r="E1936" i="15"/>
  <c r="E1937" i="15"/>
  <c r="E1938" i="15"/>
  <c r="E1939" i="15"/>
  <c r="E1940" i="15"/>
  <c r="E1941" i="15"/>
  <c r="E1942" i="15"/>
  <c r="E1943" i="15"/>
  <c r="E1934" i="15"/>
  <c r="E1946" i="15"/>
  <c r="E1952" i="15"/>
  <c r="E1945" i="15"/>
  <c r="E1944" i="15"/>
  <c r="E1933" i="15"/>
  <c r="E1932" i="15"/>
  <c r="E1930" i="15"/>
  <c r="E1880" i="15"/>
  <c r="E2429" i="15" l="1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786" i="15"/>
  <c r="E2665" i="15" l="1"/>
  <c r="E2666" i="15"/>
  <c r="E2667" i="15"/>
  <c r="E2668" i="15"/>
  <c r="E2669" i="15"/>
  <c r="E2670" i="15"/>
  <c r="E2671" i="15"/>
  <c r="E2672" i="15"/>
  <c r="E2673" i="15"/>
  <c r="E2674" i="15"/>
  <c r="E2675" i="15"/>
  <c r="E2676" i="15"/>
  <c r="E2677" i="15"/>
  <c r="E2678" i="15"/>
  <c r="E2679" i="15"/>
  <c r="E2680" i="15"/>
  <c r="E2681" i="15"/>
  <c r="E2682" i="15"/>
  <c r="E2683" i="15"/>
  <c r="E2684" i="15"/>
  <c r="E2685" i="15"/>
  <c r="E2686" i="15"/>
  <c r="E2687" i="15"/>
  <c r="E2688" i="15"/>
  <c r="E2689" i="15"/>
  <c r="E2690" i="15"/>
  <c r="E2691" i="15"/>
  <c r="E2692" i="15"/>
  <c r="E2693" i="15"/>
  <c r="E2694" i="15"/>
  <c r="E2695" i="15"/>
  <c r="E2696" i="15"/>
  <c r="E2697" i="15"/>
  <c r="E2698" i="15"/>
  <c r="E2699" i="15"/>
  <c r="E2700" i="15"/>
  <c r="E2701" i="15"/>
  <c r="E2702" i="15"/>
  <c r="E2703" i="15"/>
  <c r="E2653" i="15"/>
  <c r="E2664" i="15"/>
  <c r="E2663" i="15"/>
  <c r="E2662" i="15"/>
  <c r="E2661" i="15"/>
  <c r="E2660" i="15"/>
  <c r="E2659" i="15"/>
  <c r="E2658" i="15"/>
  <c r="E2657" i="15"/>
  <c r="E2656" i="15"/>
  <c r="E2655" i="15"/>
  <c r="E2654" i="15"/>
  <c r="E803" i="13" l="1"/>
  <c r="E808" i="13"/>
  <c r="E807" i="13"/>
  <c r="E806" i="13"/>
  <c r="E805" i="13"/>
  <c r="E804" i="13"/>
  <c r="E491" i="13"/>
  <c r="E480" i="13"/>
  <c r="E815" i="12"/>
  <c r="E406" i="12"/>
  <c r="E157" i="12"/>
  <c r="E2695" i="1" l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10" i="1"/>
  <c r="E2499" i="1"/>
  <c r="E2519" i="1"/>
  <c r="E2518" i="1"/>
  <c r="E2517" i="1"/>
  <c r="E2516" i="1"/>
  <c r="E2515" i="1"/>
  <c r="E2514" i="1"/>
  <c r="E2513" i="1"/>
  <c r="E2512" i="1"/>
  <c r="E2511" i="1"/>
  <c r="E2509" i="1"/>
  <c r="E2508" i="1"/>
  <c r="E2507" i="1"/>
  <c r="E2506" i="1"/>
  <c r="E2505" i="1"/>
  <c r="E2504" i="1"/>
  <c r="E2503" i="1"/>
  <c r="E2502" i="1"/>
  <c r="E2501" i="1"/>
  <c r="E2500" i="1"/>
  <c r="F2498" i="1"/>
  <c r="E2338" i="1"/>
  <c r="E1919" i="1"/>
  <c r="E1918" i="1"/>
  <c r="E1317" i="1"/>
  <c r="E1316" i="1"/>
  <c r="E1315" i="1"/>
  <c r="E1314" i="1"/>
  <c r="E1313" i="1"/>
  <c r="F1312" i="1"/>
  <c r="E1270" i="1"/>
  <c r="E1271" i="1"/>
  <c r="E1272" i="1"/>
  <c r="E1273" i="1"/>
  <c r="E1274" i="1"/>
  <c r="E1275" i="1"/>
  <c r="E1269" i="1"/>
  <c r="F1268" i="1"/>
  <c r="E1222" i="1"/>
  <c r="E1223" i="1"/>
  <c r="E1224" i="1"/>
  <c r="E1225" i="1"/>
  <c r="E1226" i="1"/>
  <c r="E1227" i="1"/>
  <c r="E1221" i="1"/>
  <c r="F1220" i="1"/>
  <c r="E975" i="1"/>
  <c r="E173" i="216" l="1"/>
  <c r="E174" i="216"/>
  <c r="E175" i="216"/>
  <c r="E176" i="216"/>
  <c r="E177" i="216"/>
  <c r="E178" i="216"/>
  <c r="E179" i="216"/>
  <c r="E180" i="216"/>
  <c r="E181" i="216"/>
  <c r="E182" i="216"/>
  <c r="E183" i="216"/>
  <c r="E184" i="216"/>
  <c r="E185" i="216"/>
  <c r="E186" i="216"/>
  <c r="E187" i="216"/>
  <c r="E188" i="216"/>
  <c r="E189" i="216"/>
  <c r="E190" i="216"/>
  <c r="E191" i="216"/>
  <c r="E192" i="216"/>
  <c r="E193" i="216"/>
  <c r="E194" i="216"/>
  <c r="E172" i="216"/>
  <c r="E109" i="216"/>
  <c r="E110" i="216"/>
  <c r="E111" i="216"/>
  <c r="E112" i="216"/>
  <c r="E113" i="216"/>
  <c r="E114" i="216"/>
  <c r="E115" i="216"/>
  <c r="E116" i="216"/>
  <c r="E117" i="216"/>
  <c r="E118" i="216"/>
  <c r="E119" i="216"/>
  <c r="E120" i="216"/>
  <c r="E121" i="216"/>
  <c r="E122" i="216"/>
  <c r="E123" i="216"/>
  <c r="E124" i="216"/>
  <c r="E125" i="216"/>
  <c r="E126" i="216"/>
  <c r="E127" i="216"/>
  <c r="E128" i="216"/>
  <c r="E129" i="216"/>
  <c r="E130" i="216"/>
  <c r="E108" i="216"/>
  <c r="E45" i="216"/>
  <c r="E46" i="216"/>
  <c r="E47" i="216"/>
  <c r="E48" i="216"/>
  <c r="E49" i="216"/>
  <c r="E50" i="216"/>
  <c r="E51" i="216"/>
  <c r="E52" i="216"/>
  <c r="E53" i="216"/>
  <c r="E54" i="216"/>
  <c r="E55" i="216"/>
  <c r="E56" i="216"/>
  <c r="E57" i="216"/>
  <c r="E58" i="216"/>
  <c r="E59" i="216"/>
  <c r="E60" i="216"/>
  <c r="E61" i="216"/>
  <c r="E62" i="216"/>
  <c r="E63" i="216"/>
  <c r="E64" i="216"/>
  <c r="E65" i="216"/>
  <c r="E66" i="216"/>
  <c r="E44" i="216"/>
  <c r="E1357" i="222" l="1"/>
  <c r="E1356" i="222"/>
  <c r="E963" i="222" l="1"/>
  <c r="E958" i="222"/>
  <c r="E1004" i="222" l="1"/>
  <c r="E1003" i="222"/>
  <c r="E1005" i="222"/>
  <c r="E927" i="222"/>
  <c r="E703" i="222" l="1"/>
  <c r="E704" i="222"/>
  <c r="E705" i="222"/>
  <c r="E706" i="222"/>
  <c r="E707" i="222"/>
  <c r="E708" i="222"/>
  <c r="E709" i="222"/>
  <c r="E710" i="222"/>
  <c r="E695" i="222"/>
  <c r="E696" i="222"/>
  <c r="E697" i="222"/>
  <c r="E698" i="222"/>
  <c r="E699" i="222"/>
  <c r="E700" i="222"/>
  <c r="E701" i="222"/>
  <c r="E702" i="222"/>
  <c r="E690" i="222"/>
  <c r="E691" i="222"/>
  <c r="E692" i="222"/>
  <c r="E693" i="222"/>
  <c r="E694" i="222"/>
  <c r="E686" i="222"/>
  <c r="E687" i="222"/>
  <c r="E688" i="222"/>
  <c r="E689" i="222"/>
  <c r="E685" i="222"/>
  <c r="E684" i="222"/>
  <c r="E683" i="222"/>
  <c r="E682" i="222"/>
  <c r="E681" i="222"/>
  <c r="E680" i="222"/>
  <c r="E679" i="222"/>
  <c r="E678" i="222"/>
  <c r="E538" i="222"/>
  <c r="E539" i="222"/>
  <c r="E540" i="222"/>
  <c r="E541" i="222"/>
  <c r="E542" i="222"/>
  <c r="E543" i="222"/>
  <c r="E533" i="222"/>
  <c r="E534" i="222"/>
  <c r="E535" i="222"/>
  <c r="E536" i="222"/>
  <c r="E537" i="222"/>
  <c r="E532" i="222"/>
  <c r="E529" i="222"/>
  <c r="E530" i="222"/>
  <c r="E531" i="222"/>
  <c r="E523" i="222"/>
  <c r="E524" i="222"/>
  <c r="E525" i="222"/>
  <c r="E526" i="222"/>
  <c r="E527" i="222"/>
  <c r="E528" i="222"/>
  <c r="E517" i="222"/>
  <c r="E518" i="222"/>
  <c r="E519" i="222"/>
  <c r="E520" i="222"/>
  <c r="E521" i="222"/>
  <c r="E522" i="222"/>
  <c r="E516" i="222"/>
  <c r="E515" i="222"/>
  <c r="E511" i="222"/>
  <c r="E510" i="222"/>
  <c r="E508" i="222"/>
  <c r="E503" i="222"/>
  <c r="E501" i="222"/>
  <c r="E475" i="222"/>
  <c r="E472" i="222"/>
  <c r="E454" i="222"/>
  <c r="E453" i="222"/>
  <c r="E443" i="222"/>
  <c r="E544" i="222"/>
  <c r="E442" i="222"/>
  <c r="E400" i="14"/>
  <c r="F399" i="14"/>
  <c r="F389" i="14"/>
  <c r="E282" i="14"/>
  <c r="F218" i="14" l="1"/>
  <c r="F164" i="14"/>
  <c r="E1066" i="4" l="1"/>
  <c r="E1067" i="4"/>
  <c r="E1068" i="4"/>
  <c r="E1069" i="4"/>
  <c r="E1070" i="4"/>
  <c r="E1065" i="4"/>
  <c r="E1026" i="4"/>
  <c r="E1027" i="4"/>
  <c r="E1025" i="4"/>
  <c r="E990" i="4"/>
  <c r="E991" i="4"/>
  <c r="E992" i="4"/>
  <c r="E993" i="4"/>
  <c r="E994" i="4"/>
  <c r="E989" i="4"/>
  <c r="E915" i="4"/>
  <c r="E916" i="4"/>
  <c r="E917" i="4"/>
  <c r="E918" i="4"/>
  <c r="E919" i="4"/>
  <c r="E920" i="4"/>
  <c r="E914" i="4"/>
  <c r="E867" i="4"/>
  <c r="E868" i="4"/>
  <c r="E869" i="4"/>
  <c r="E870" i="4"/>
  <c r="E871" i="4"/>
  <c r="E872" i="4"/>
  <c r="E873" i="4"/>
  <c r="E866" i="4"/>
  <c r="E819" i="4"/>
  <c r="E820" i="4"/>
  <c r="E821" i="4"/>
  <c r="E822" i="4"/>
  <c r="E823" i="4"/>
  <c r="E824" i="4"/>
  <c r="E825" i="4"/>
  <c r="E818" i="4"/>
  <c r="E772" i="4"/>
  <c r="E773" i="4"/>
  <c r="E774" i="4"/>
  <c r="E775" i="4"/>
  <c r="E771" i="4"/>
  <c r="E622" i="4"/>
  <c r="E623" i="4"/>
  <c r="E624" i="4"/>
  <c r="E625" i="4"/>
  <c r="E626" i="4"/>
  <c r="E627" i="4"/>
  <c r="E628" i="4"/>
  <c r="E629" i="4"/>
  <c r="E630" i="4"/>
  <c r="E631" i="4"/>
  <c r="E621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62" i="4"/>
  <c r="E505" i="4"/>
  <c r="E506" i="4"/>
  <c r="E507" i="4"/>
  <c r="E508" i="4"/>
  <c r="E509" i="4"/>
  <c r="E510" i="4"/>
  <c r="E511" i="4"/>
  <c r="E512" i="4"/>
  <c r="E513" i="4"/>
  <c r="E504" i="4"/>
  <c r="E449" i="4"/>
  <c r="E450" i="4"/>
  <c r="E451" i="4"/>
  <c r="E452" i="4"/>
  <c r="E453" i="4"/>
  <c r="E454" i="4"/>
  <c r="E455" i="4"/>
  <c r="E456" i="4"/>
  <c r="E457" i="4"/>
  <c r="E448" i="4"/>
  <c r="E394" i="4"/>
  <c r="E395" i="4"/>
  <c r="E396" i="4"/>
  <c r="E397" i="4"/>
  <c r="E398" i="4"/>
  <c r="E399" i="4"/>
  <c r="E400" i="4"/>
  <c r="E401" i="4"/>
  <c r="E402" i="4"/>
  <c r="E403" i="4"/>
  <c r="E393" i="4"/>
  <c r="E331" i="4"/>
  <c r="E332" i="4"/>
  <c r="E333" i="4"/>
  <c r="E334" i="4"/>
  <c r="E335" i="4"/>
  <c r="E336" i="4"/>
  <c r="E337" i="4"/>
  <c r="E338" i="4"/>
  <c r="E339" i="4"/>
  <c r="E330" i="4"/>
  <c r="E284" i="4"/>
  <c r="E285" i="4"/>
  <c r="E286" i="4"/>
  <c r="E287" i="4"/>
  <c r="E288" i="4"/>
  <c r="E289" i="4"/>
  <c r="E290" i="4"/>
  <c r="E291" i="4"/>
  <c r="E292" i="4"/>
  <c r="E283" i="4"/>
  <c r="E236" i="4"/>
  <c r="E237" i="4"/>
  <c r="E238" i="4"/>
  <c r="E239" i="4"/>
  <c r="E240" i="4"/>
  <c r="E241" i="4"/>
  <c r="E242" i="4"/>
  <c r="E243" i="4"/>
  <c r="E244" i="4"/>
  <c r="E235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81" i="4"/>
  <c r="E122" i="4"/>
  <c r="E123" i="4"/>
  <c r="E124" i="4"/>
  <c r="E125" i="4"/>
  <c r="E126" i="4"/>
  <c r="E121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53" i="4"/>
  <c r="E1378" i="222"/>
  <c r="E1358" i="222"/>
  <c r="E996" i="222"/>
  <c r="E997" i="222"/>
  <c r="E998" i="222"/>
  <c r="E999" i="222"/>
  <c r="E1000" i="222"/>
  <c r="E1001" i="222"/>
  <c r="E1002" i="222"/>
  <c r="E995" i="222"/>
  <c r="E959" i="222"/>
  <c r="E960" i="222"/>
  <c r="E961" i="222"/>
  <c r="E962" i="222"/>
  <c r="E964" i="222"/>
  <c r="E965" i="222"/>
  <c r="E917" i="222"/>
  <c r="E918" i="222"/>
  <c r="E919" i="222"/>
  <c r="E920" i="222"/>
  <c r="E921" i="222"/>
  <c r="E922" i="222"/>
  <c r="E923" i="222"/>
  <c r="E924" i="222"/>
  <c r="E925" i="222"/>
  <c r="E926" i="222"/>
  <c r="E928" i="222"/>
  <c r="E929" i="222"/>
  <c r="E916" i="222"/>
  <c r="E871" i="222"/>
  <c r="E872" i="222"/>
  <c r="E873" i="222"/>
  <c r="E874" i="222"/>
  <c r="E875" i="222"/>
  <c r="E876" i="222"/>
  <c r="E877" i="222"/>
  <c r="E878" i="222"/>
  <c r="E879" i="222"/>
  <c r="E880" i="222"/>
  <c r="E881" i="222"/>
  <c r="E882" i="222"/>
  <c r="E870" i="222"/>
  <c r="E829" i="222"/>
  <c r="E830" i="222"/>
  <c r="E831" i="222"/>
  <c r="E832" i="222"/>
  <c r="E833" i="222"/>
  <c r="E834" i="222"/>
  <c r="E835" i="222"/>
  <c r="E836" i="222"/>
  <c r="E837" i="222"/>
  <c r="E838" i="222"/>
  <c r="E828" i="222"/>
  <c r="E792" i="222"/>
  <c r="E793" i="222"/>
  <c r="E794" i="222"/>
  <c r="E795" i="222"/>
  <c r="E796" i="222"/>
  <c r="E797" i="222"/>
  <c r="E798" i="222"/>
  <c r="E791" i="222"/>
  <c r="E763" i="222"/>
  <c r="E764" i="222"/>
  <c r="E762" i="222"/>
  <c r="E736" i="222"/>
  <c r="E737" i="222"/>
  <c r="E738" i="222"/>
  <c r="E739" i="222"/>
  <c r="E740" i="222"/>
  <c r="E735" i="222"/>
  <c r="E674" i="222"/>
  <c r="E675" i="222"/>
  <c r="E676" i="222"/>
  <c r="E677" i="222"/>
  <c r="E673" i="222"/>
  <c r="E590" i="222"/>
  <c r="E591" i="222"/>
  <c r="E592" i="222"/>
  <c r="E593" i="222"/>
  <c r="E594" i="222"/>
  <c r="E595" i="222"/>
  <c r="E596" i="222"/>
  <c r="E597" i="222"/>
  <c r="E598" i="222"/>
  <c r="E599" i="222"/>
  <c r="E600" i="222"/>
  <c r="E601" i="222"/>
  <c r="E602" i="222"/>
  <c r="E603" i="222"/>
  <c r="E604" i="222"/>
  <c r="E605" i="222"/>
  <c r="E606" i="222"/>
  <c r="E607" i="222"/>
  <c r="E608" i="222"/>
  <c r="E589" i="222"/>
  <c r="E444" i="222"/>
  <c r="E445" i="222"/>
  <c r="E446" i="222"/>
  <c r="E447" i="222"/>
  <c r="E448" i="222"/>
  <c r="E449" i="222"/>
  <c r="E450" i="222"/>
  <c r="E451" i="222"/>
  <c r="E452" i="222"/>
  <c r="E455" i="222"/>
  <c r="E456" i="222"/>
  <c r="E457" i="222"/>
  <c r="E458" i="222"/>
  <c r="E459" i="222"/>
  <c r="E460" i="222"/>
  <c r="E461" i="222"/>
  <c r="E462" i="222"/>
  <c r="E463" i="222"/>
  <c r="E464" i="222"/>
  <c r="E465" i="222"/>
  <c r="E466" i="222"/>
  <c r="E467" i="222"/>
  <c r="E468" i="222"/>
  <c r="E469" i="222"/>
  <c r="E470" i="222"/>
  <c r="E471" i="222"/>
  <c r="E473" i="222"/>
  <c r="E474" i="222"/>
  <c r="E476" i="222"/>
  <c r="E477" i="222"/>
  <c r="E478" i="222"/>
  <c r="E479" i="222"/>
  <c r="E480" i="222"/>
  <c r="E481" i="222"/>
  <c r="E482" i="222"/>
  <c r="E483" i="222"/>
  <c r="E484" i="222"/>
  <c r="E485" i="222"/>
  <c r="E486" i="222"/>
  <c r="E487" i="222"/>
  <c r="E488" i="222"/>
  <c r="E489" i="222"/>
  <c r="E490" i="222"/>
  <c r="E491" i="222"/>
  <c r="E492" i="222"/>
  <c r="E493" i="222"/>
  <c r="E494" i="222"/>
  <c r="E495" i="222"/>
  <c r="E496" i="222"/>
  <c r="E497" i="222"/>
  <c r="E498" i="222"/>
  <c r="E499" i="222"/>
  <c r="E500" i="222"/>
  <c r="E502" i="222"/>
  <c r="E504" i="222"/>
  <c r="E505" i="222"/>
  <c r="E506" i="222"/>
  <c r="E507" i="222"/>
  <c r="E509" i="222"/>
  <c r="E512" i="222"/>
  <c r="E513" i="222"/>
  <c r="E514" i="222"/>
  <c r="E245" i="222"/>
  <c r="E246" i="222"/>
  <c r="E247" i="222"/>
  <c r="E248" i="222"/>
  <c r="E249" i="222"/>
  <c r="E250" i="222"/>
  <c r="E251" i="222"/>
  <c r="E252" i="222"/>
  <c r="E253" i="222"/>
  <c r="E254" i="222"/>
  <c r="E255" i="222"/>
  <c r="E256" i="222"/>
  <c r="E257" i="222"/>
  <c r="E258" i="222"/>
  <c r="E259" i="222"/>
  <c r="E260" i="222"/>
  <c r="E261" i="222"/>
  <c r="E262" i="222"/>
  <c r="E263" i="222"/>
  <c r="E264" i="222"/>
  <c r="E265" i="222"/>
  <c r="E266" i="222"/>
  <c r="E267" i="222"/>
  <c r="E268" i="222"/>
  <c r="E269" i="222"/>
  <c r="E270" i="222"/>
  <c r="E271" i="222"/>
  <c r="E272" i="222"/>
  <c r="E273" i="222"/>
  <c r="E274" i="222"/>
  <c r="E275" i="222"/>
  <c r="E276" i="222"/>
  <c r="E277" i="222"/>
  <c r="E278" i="222"/>
  <c r="E279" i="222"/>
  <c r="E280" i="222"/>
  <c r="E281" i="222"/>
  <c r="E282" i="222"/>
  <c r="E283" i="222"/>
  <c r="E284" i="222"/>
  <c r="E285" i="222"/>
  <c r="E286" i="222"/>
  <c r="E287" i="222"/>
  <c r="E288" i="222"/>
  <c r="E289" i="222"/>
  <c r="E290" i="222"/>
  <c r="E291" i="222"/>
  <c r="E292" i="222"/>
  <c r="E293" i="222"/>
  <c r="E294" i="222"/>
  <c r="E295" i="222"/>
  <c r="E296" i="222"/>
  <c r="E297" i="222"/>
  <c r="E298" i="222"/>
  <c r="E299" i="222"/>
  <c r="E300" i="222"/>
  <c r="E301" i="222"/>
  <c r="E302" i="222"/>
  <c r="E303" i="222"/>
  <c r="E304" i="222"/>
  <c r="E305" i="222"/>
  <c r="E306" i="222"/>
  <c r="E307" i="222"/>
  <c r="E308" i="222"/>
  <c r="E309" i="222"/>
  <c r="E310" i="222"/>
  <c r="E311" i="222"/>
  <c r="E312" i="222"/>
  <c r="E313" i="222"/>
  <c r="E314" i="222"/>
  <c r="E244" i="222"/>
  <c r="E154" i="222"/>
  <c r="E2769" i="15"/>
  <c r="E2770" i="15"/>
  <c r="E2771" i="15"/>
  <c r="E2772" i="15"/>
  <c r="E2773" i="15"/>
  <c r="E2774" i="15"/>
  <c r="E2775" i="15"/>
  <c r="E2776" i="15"/>
  <c r="E2777" i="15"/>
  <c r="E2778" i="15"/>
  <c r="E2779" i="15"/>
  <c r="E2780" i="15"/>
  <c r="E2781" i="15"/>
  <c r="E2782" i="15"/>
  <c r="E2783" i="15"/>
  <c r="E2784" i="15"/>
  <c r="E2785" i="15"/>
  <c r="E2768" i="15"/>
  <c r="E2441" i="15"/>
  <c r="E2442" i="15"/>
  <c r="E2443" i="15"/>
  <c r="E2444" i="15"/>
  <c r="E2445" i="15"/>
  <c r="E2446" i="15"/>
  <c r="E2447" i="15"/>
  <c r="E2448" i="15"/>
  <c r="E2449" i="15"/>
  <c r="E2450" i="15"/>
  <c r="E2451" i="15"/>
  <c r="E2452" i="15"/>
  <c r="E2453" i="15"/>
  <c r="E2454" i="15"/>
  <c r="E2455" i="15"/>
  <c r="E2456" i="15"/>
  <c r="E2457" i="15"/>
  <c r="E2458" i="15"/>
  <c r="E2459" i="15"/>
  <c r="E2460" i="15"/>
  <c r="E2461" i="15"/>
  <c r="E2462" i="15"/>
  <c r="E2463" i="15"/>
  <c r="E2464" i="15"/>
  <c r="E2465" i="15"/>
  <c r="E2466" i="15"/>
  <c r="E2467" i="15"/>
  <c r="E2468" i="15"/>
  <c r="E2469" i="15"/>
  <c r="E2470" i="15"/>
  <c r="E2471" i="15"/>
  <c r="E2472" i="15"/>
  <c r="E2473" i="15"/>
  <c r="E2474" i="15"/>
  <c r="E2475" i="15"/>
  <c r="E2476" i="15"/>
  <c r="E2477" i="15"/>
  <c r="E2478" i="15"/>
  <c r="E2479" i="15"/>
  <c r="E2480" i="15"/>
  <c r="E2481" i="15"/>
  <c r="E2482" i="15"/>
  <c r="E2483" i="15"/>
  <c r="E2484" i="15"/>
  <c r="E2485" i="15"/>
  <c r="E2486" i="15"/>
  <c r="E2487" i="15"/>
  <c r="E2488" i="15"/>
  <c r="E2489" i="15"/>
  <c r="E2490" i="15"/>
  <c r="E2491" i="15"/>
  <c r="E2492" i="15"/>
  <c r="E2493" i="15"/>
  <c r="E2494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440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172" i="15"/>
  <c r="E1919" i="15"/>
  <c r="E1920" i="15"/>
  <c r="E1921" i="15"/>
  <c r="E1922" i="15"/>
  <c r="E1923" i="15"/>
  <c r="E1924" i="15"/>
  <c r="E1925" i="15"/>
  <c r="E1926" i="15"/>
  <c r="E1927" i="15"/>
  <c r="E1928" i="15"/>
  <c r="E1929" i="15"/>
  <c r="E1918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204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49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60" i="15"/>
  <c r="E673" i="15"/>
  <c r="E641" i="15"/>
  <c r="E642" i="15"/>
  <c r="E643" i="15"/>
  <c r="E644" i="15"/>
  <c r="E640" i="15"/>
  <c r="E600" i="15"/>
  <c r="E601" i="15"/>
  <c r="E602" i="15"/>
  <c r="E603" i="15"/>
  <c r="E604" i="15"/>
  <c r="E605" i="15"/>
  <c r="E599" i="15"/>
  <c r="E554" i="15"/>
  <c r="E555" i="15"/>
  <c r="E556" i="15"/>
  <c r="E557" i="15"/>
  <c r="E558" i="15"/>
  <c r="E559" i="15"/>
  <c r="E560" i="15"/>
  <c r="E553" i="15"/>
  <c r="E506" i="15"/>
  <c r="E507" i="15"/>
  <c r="E508" i="15"/>
  <c r="E509" i="15"/>
  <c r="E510" i="15"/>
  <c r="E511" i="15"/>
  <c r="E512" i="15"/>
  <c r="E505" i="15"/>
  <c r="E454" i="15"/>
  <c r="E455" i="15"/>
  <c r="E456" i="15"/>
  <c r="E457" i="15"/>
  <c r="E458" i="15"/>
  <c r="E459" i="15"/>
  <c r="E460" i="15"/>
  <c r="E461" i="15"/>
  <c r="E462" i="15"/>
  <c r="E463" i="15"/>
  <c r="E464" i="15"/>
  <c r="E453" i="15"/>
  <c r="E398" i="15"/>
  <c r="E399" i="15"/>
  <c r="E400" i="15"/>
  <c r="E401" i="15"/>
  <c r="E402" i="15"/>
  <c r="E403" i="15"/>
  <c r="E404" i="15"/>
  <c r="E397" i="15"/>
  <c r="E344" i="15"/>
  <c r="E345" i="15"/>
  <c r="E346" i="15"/>
  <c r="E347" i="15"/>
  <c r="E348" i="15"/>
  <c r="E349" i="15"/>
  <c r="E350" i="15"/>
  <c r="E351" i="15"/>
  <c r="E352" i="15"/>
  <c r="E355" i="15"/>
  <c r="E356" i="15"/>
  <c r="E343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54" i="15"/>
  <c r="E53" i="15"/>
  <c r="E54" i="15"/>
  <c r="E55" i="15"/>
  <c r="E56" i="15"/>
  <c r="E57" i="15"/>
  <c r="E58" i="15"/>
  <c r="E59" i="15"/>
  <c r="E60" i="15"/>
  <c r="E61" i="15"/>
  <c r="E62" i="15"/>
  <c r="E52" i="15"/>
  <c r="E283" i="14"/>
  <c r="E1165" i="13"/>
  <c r="E1166" i="13"/>
  <c r="E1167" i="13"/>
  <c r="E1168" i="13"/>
  <c r="E1164" i="13"/>
  <c r="E1028" i="13"/>
  <c r="E1029" i="13"/>
  <c r="E1030" i="13"/>
  <c r="E1031" i="13"/>
  <c r="E1032" i="13"/>
  <c r="E1033" i="13"/>
  <c r="E1034" i="13"/>
  <c r="E1035" i="13"/>
  <c r="E1036" i="13"/>
  <c r="E1037" i="13"/>
  <c r="E1027" i="13"/>
  <c r="E977" i="13"/>
  <c r="E976" i="13"/>
  <c r="E890" i="13"/>
  <c r="E891" i="13"/>
  <c r="E892" i="13"/>
  <c r="E893" i="13"/>
  <c r="E894" i="13"/>
  <c r="E895" i="13"/>
  <c r="E896" i="13"/>
  <c r="E897" i="13"/>
  <c r="E898" i="13"/>
  <c r="E899" i="13"/>
  <c r="E900" i="13"/>
  <c r="E889" i="13"/>
  <c r="E799" i="13"/>
  <c r="E800" i="13"/>
  <c r="E801" i="13"/>
  <c r="E802" i="13"/>
  <c r="E798" i="13"/>
  <c r="E738" i="13"/>
  <c r="E739" i="13"/>
  <c r="E740" i="13"/>
  <c r="E741" i="13"/>
  <c r="E742" i="13"/>
  <c r="E743" i="13"/>
  <c r="E744" i="13"/>
  <c r="E737" i="13"/>
  <c r="E688" i="13"/>
  <c r="E689" i="13"/>
  <c r="E690" i="13"/>
  <c r="E691" i="13"/>
  <c r="E692" i="13"/>
  <c r="E693" i="13"/>
  <c r="E687" i="13"/>
  <c r="E1106" i="12"/>
  <c r="E1105" i="12"/>
  <c r="E1084" i="12"/>
  <c r="E1026" i="12"/>
  <c r="E1027" i="12"/>
  <c r="E1028" i="12"/>
  <c r="E1029" i="12"/>
  <c r="E1030" i="12"/>
  <c r="E1025" i="12"/>
  <c r="E966" i="12"/>
  <c r="E967" i="12"/>
  <c r="E968" i="12"/>
  <c r="E969" i="12"/>
  <c r="E965" i="12"/>
  <c r="E944" i="12"/>
  <c r="E945" i="12"/>
  <c r="E943" i="12"/>
  <c r="E920" i="12"/>
  <c r="E921" i="12"/>
  <c r="E919" i="12"/>
  <c r="E896" i="12"/>
  <c r="E897" i="12"/>
  <c r="E89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55" i="12"/>
  <c r="E817" i="12"/>
  <c r="E818" i="12"/>
  <c r="E819" i="12"/>
  <c r="E816" i="12"/>
  <c r="E790" i="12"/>
  <c r="E791" i="12"/>
  <c r="E792" i="12"/>
  <c r="E793" i="12"/>
  <c r="E789" i="12"/>
  <c r="E764" i="12"/>
  <c r="E765" i="12"/>
  <c r="E766" i="12"/>
  <c r="E767" i="12"/>
  <c r="E763" i="12"/>
  <c r="E722" i="12"/>
  <c r="E723" i="12"/>
  <c r="E724" i="12"/>
  <c r="E725" i="12"/>
  <c r="E721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6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13" i="12"/>
  <c r="E582" i="12"/>
  <c r="E562" i="12"/>
  <c r="E563" i="12"/>
  <c r="E564" i="12"/>
  <c r="E561" i="12"/>
  <c r="E539" i="12"/>
  <c r="E540" i="12"/>
  <c r="E538" i="12"/>
  <c r="E512" i="12"/>
  <c r="E513" i="12"/>
  <c r="E514" i="12"/>
  <c r="E515" i="12"/>
  <c r="E516" i="12"/>
  <c r="E517" i="12"/>
  <c r="E518" i="12"/>
  <c r="E511" i="12"/>
  <c r="E483" i="12"/>
  <c r="E484" i="12"/>
  <c r="E485" i="12"/>
  <c r="E486" i="12"/>
  <c r="E482" i="12"/>
  <c r="E456" i="12"/>
  <c r="E457" i="12"/>
  <c r="E458" i="12"/>
  <c r="E459" i="12"/>
  <c r="E460" i="12"/>
  <c r="E455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390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281" i="12"/>
  <c r="E159" i="12"/>
  <c r="E160" i="12"/>
  <c r="E161" i="12"/>
  <c r="E162" i="12"/>
  <c r="E163" i="12"/>
  <c r="E164" i="12"/>
  <c r="E165" i="12"/>
  <c r="E166" i="12"/>
  <c r="E167" i="12"/>
  <c r="E169" i="12"/>
  <c r="E170" i="12"/>
  <c r="E171" i="12"/>
  <c r="E172" i="12"/>
  <c r="E173" i="12"/>
  <c r="E174" i="12"/>
  <c r="E176" i="12"/>
  <c r="E177" i="12"/>
  <c r="E178" i="12"/>
  <c r="E179" i="12"/>
  <c r="E180" i="12"/>
  <c r="E181" i="12"/>
  <c r="E182" i="12"/>
  <c r="E183" i="12"/>
  <c r="E184" i="12"/>
  <c r="E158" i="12"/>
  <c r="E72" i="12"/>
  <c r="E73" i="12"/>
  <c r="E74" i="12"/>
  <c r="E75" i="12"/>
  <c r="E76" i="12"/>
  <c r="E77" i="12"/>
  <c r="E78" i="12"/>
  <c r="E79" i="12"/>
  <c r="E80" i="12"/>
  <c r="E71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33" i="12"/>
  <c r="E2675" i="1"/>
  <c r="E2674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39" i="1"/>
  <c r="E2402" i="1"/>
  <c r="E2403" i="1"/>
  <c r="E2404" i="1"/>
  <c r="E2405" i="1"/>
  <c r="E2406" i="1"/>
  <c r="E2407" i="1"/>
  <c r="E2408" i="1"/>
  <c r="E2409" i="1"/>
  <c r="E2401" i="1"/>
  <c r="E2332" i="1"/>
  <c r="E2333" i="1"/>
  <c r="E2334" i="1"/>
  <c r="E2335" i="1"/>
  <c r="E2336" i="1"/>
  <c r="E2337" i="1"/>
  <c r="E2331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17" i="1"/>
  <c r="E2048" i="1"/>
  <c r="E2047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1949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756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499" i="1"/>
  <c r="E1085" i="1"/>
  <c r="E1078" i="1"/>
  <c r="E1079" i="1"/>
  <c r="E1080" i="1"/>
  <c r="E1081" i="1"/>
  <c r="E1082" i="1"/>
  <c r="E1083" i="1"/>
  <c r="E1084" i="1"/>
  <c r="E1077" i="1"/>
  <c r="E1023" i="1"/>
  <c r="E1024" i="1"/>
  <c r="E1025" i="1"/>
  <c r="E1026" i="1"/>
  <c r="E1028" i="1"/>
  <c r="E1029" i="1"/>
  <c r="E1022" i="1"/>
  <c r="E947" i="1"/>
  <c r="E946" i="1"/>
  <c r="E913" i="1"/>
  <c r="E912" i="1"/>
  <c r="E878" i="1"/>
  <c r="E877" i="1"/>
  <c r="E844" i="1"/>
  <c r="E843" i="1"/>
  <c r="E599" i="1"/>
  <c r="E600" i="1"/>
  <c r="E598" i="1"/>
  <c r="E557" i="1"/>
  <c r="E558" i="1"/>
  <c r="E559" i="1"/>
  <c r="E560" i="1"/>
  <c r="E561" i="1"/>
  <c r="E562" i="1"/>
  <c r="E563" i="1"/>
  <c r="E564" i="1"/>
  <c r="E556" i="1"/>
  <c r="E481" i="1"/>
  <c r="E482" i="1"/>
  <c r="E483" i="1"/>
  <c r="E484" i="1"/>
  <c r="E485" i="1"/>
  <c r="E486" i="1"/>
  <c r="E487" i="1"/>
  <c r="E488" i="1"/>
  <c r="E489" i="1"/>
  <c r="E490" i="1"/>
  <c r="E480" i="1"/>
  <c r="E401" i="1"/>
  <c r="E402" i="1"/>
  <c r="E403" i="1"/>
  <c r="E404" i="1"/>
  <c r="E405" i="1"/>
  <c r="E406" i="1"/>
  <c r="E407" i="1"/>
  <c r="E408" i="1"/>
  <c r="E409" i="1"/>
  <c r="E410" i="1"/>
  <c r="E400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31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195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70" i="1"/>
  <c r="G880" i="2" l="1"/>
  <c r="E1093" i="4" l="1"/>
  <c r="E1016" i="4"/>
  <c r="E1015" i="4"/>
  <c r="E1014" i="4"/>
  <c r="E979" i="4"/>
  <c r="E976" i="4"/>
  <c r="E904" i="4"/>
  <c r="E902" i="4"/>
  <c r="E899" i="4"/>
  <c r="E857" i="4"/>
  <c r="E856" i="4"/>
  <c r="E855" i="4"/>
  <c r="E852" i="4"/>
  <c r="E851" i="4"/>
  <c r="E809" i="4"/>
  <c r="E807" i="4"/>
  <c r="E805" i="4"/>
  <c r="E803" i="4"/>
  <c r="E762" i="4"/>
  <c r="E761" i="4"/>
  <c r="E760" i="4"/>
  <c r="E759" i="4"/>
  <c r="E758" i="4"/>
  <c r="E611" i="4"/>
  <c r="E609" i="4"/>
  <c r="E605" i="4"/>
  <c r="E544" i="4"/>
  <c r="E553" i="4"/>
  <c r="E552" i="4"/>
  <c r="E550" i="4"/>
  <c r="E438" i="4"/>
  <c r="E436" i="4"/>
  <c r="E434" i="4"/>
  <c r="E431" i="4"/>
  <c r="E383" i="4"/>
  <c r="E382" i="4"/>
  <c r="E381" i="4"/>
  <c r="E380" i="4"/>
  <c r="E320" i="4"/>
  <c r="E225" i="4"/>
  <c r="E224" i="4"/>
  <c r="E223" i="4"/>
  <c r="E171" i="4"/>
  <c r="E168" i="4"/>
  <c r="E163" i="4"/>
  <c r="E111" i="4"/>
  <c r="E44" i="4"/>
  <c r="E43" i="4"/>
  <c r="E42" i="4"/>
  <c r="E41" i="4"/>
  <c r="E40" i="4"/>
  <c r="E39" i="4"/>
  <c r="E38" i="4"/>
  <c r="E37" i="4"/>
  <c r="E36" i="4"/>
  <c r="E1063" i="222"/>
  <c r="E1061" i="222"/>
  <c r="E1057" i="222"/>
  <c r="E1049" i="222"/>
  <c r="E2642" i="15" l="1"/>
  <c r="E2632" i="15"/>
  <c r="E2604" i="15"/>
  <c r="E2157" i="15"/>
  <c r="E2138" i="15"/>
  <c r="E2132" i="15"/>
  <c r="E2123" i="15"/>
  <c r="E2114" i="15"/>
  <c r="E2092" i="15"/>
  <c r="E2082" i="15"/>
  <c r="E1908" i="15"/>
  <c r="E1906" i="15"/>
  <c r="E1898" i="15"/>
  <c r="E1885" i="15"/>
  <c r="E1039" i="15"/>
  <c r="E1061" i="15"/>
  <c r="E1067" i="15"/>
  <c r="E1060" i="15"/>
  <c r="E1062" i="15"/>
  <c r="E1063" i="15"/>
  <c r="E1064" i="15"/>
  <c r="E1065" i="15"/>
  <c r="E1066" i="15"/>
  <c r="E1059" i="15"/>
  <c r="E1055" i="15"/>
  <c r="E1056" i="15"/>
  <c r="E1057" i="15"/>
  <c r="E1058" i="15"/>
  <c r="E1054" i="15"/>
  <c r="E1046" i="15"/>
  <c r="E1040" i="15"/>
  <c r="E1038" i="15"/>
  <c r="E1048" i="15"/>
  <c r="E1049" i="15"/>
  <c r="E1050" i="15"/>
  <c r="E1051" i="15"/>
  <c r="E1052" i="15"/>
  <c r="E1053" i="15"/>
  <c r="E1047" i="15"/>
  <c r="E1044" i="15"/>
  <c r="E1041" i="15"/>
  <c r="E1042" i="15"/>
  <c r="E1043" i="15"/>
  <c r="E1045" i="15"/>
  <c r="E1036" i="15"/>
  <c r="E1037" i="15"/>
  <c r="E1031" i="15"/>
  <c r="E1032" i="15"/>
  <c r="E1033" i="15"/>
  <c r="E1034" i="15"/>
  <c r="E1035" i="15"/>
  <c r="E818" i="15"/>
  <c r="E815" i="15"/>
  <c r="E812" i="15"/>
  <c r="E718" i="15"/>
  <c r="E723" i="15"/>
  <c r="E720" i="15"/>
  <c r="E496" i="15"/>
  <c r="E494" i="15"/>
  <c r="E491" i="15"/>
  <c r="E382" i="15"/>
  <c r="E310" i="15" l="1"/>
  <c r="E309" i="15"/>
  <c r="E308" i="15"/>
  <c r="E307" i="15"/>
  <c r="E2317" i="1" l="1"/>
  <c r="E2182" i="1"/>
  <c r="E2146" i="1"/>
  <c r="E2145" i="1"/>
  <c r="E2144" i="1"/>
  <c r="E2202" i="1"/>
  <c r="E2036" i="1"/>
  <c r="E1938" i="1"/>
  <c r="E1937" i="1"/>
  <c r="E1936" i="1"/>
  <c r="E1935" i="1"/>
  <c r="E1934" i="1"/>
  <c r="E1933" i="1"/>
  <c r="E1931" i="1"/>
  <c r="E1929" i="1"/>
  <c r="E1928" i="1"/>
  <c r="E1927" i="1"/>
  <c r="E1926" i="1"/>
  <c r="E1925" i="1"/>
  <c r="E1923" i="1"/>
  <c r="E1922" i="1"/>
  <c r="E1921" i="1"/>
  <c r="E192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302" i="1"/>
  <c r="E1129" i="13" l="1"/>
  <c r="E965" i="13"/>
  <c r="E787" i="13"/>
  <c r="E786" i="13"/>
  <c r="E785" i="13"/>
  <c r="E784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9" i="13" s="1"/>
  <c r="E458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1" i="13"/>
  <c r="E482" i="13"/>
  <c r="E483" i="13"/>
  <c r="E484" i="13"/>
  <c r="E485" i="13"/>
  <c r="E486" i="13"/>
  <c r="E487" i="13"/>
  <c r="E488" i="13"/>
  <c r="E489" i="13"/>
  <c r="E490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440" i="13" l="1"/>
  <c r="F439" i="13" l="1"/>
  <c r="E319" i="1" l="1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166" i="13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20" i="1"/>
  <c r="E321" i="1"/>
  <c r="E302" i="1"/>
  <c r="F2634" i="1" l="1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70" i="13"/>
  <c r="E2606" i="15" l="1"/>
  <c r="E1119" i="13"/>
  <c r="E1120" i="13"/>
  <c r="E1121" i="13"/>
  <c r="E1122" i="13"/>
  <c r="E1123" i="13"/>
  <c r="E1124" i="13"/>
  <c r="E1125" i="13"/>
  <c r="E1126" i="13"/>
  <c r="E1127" i="13"/>
  <c r="E1128" i="13"/>
  <c r="E1118" i="13"/>
  <c r="E1206" i="1"/>
  <c r="E1207" i="1"/>
  <c r="E1208" i="1"/>
  <c r="E1209" i="1"/>
  <c r="E1210" i="1"/>
  <c r="E1211" i="1"/>
  <c r="F499" i="1"/>
  <c r="F419" i="1"/>
  <c r="E262" i="1"/>
  <c r="E263" i="1"/>
  <c r="E172" i="4" l="1"/>
  <c r="F2795" i="15" l="1"/>
  <c r="E2321" i="1"/>
  <c r="E2140" i="1"/>
  <c r="F2767" i="1"/>
  <c r="F2704" i="1"/>
  <c r="F2673" i="1"/>
  <c r="F2591" i="1"/>
  <c r="F2528" i="1"/>
  <c r="F2461" i="1"/>
  <c r="F2438" i="1"/>
  <c r="F2417" i="1"/>
  <c r="F2400" i="1"/>
  <c r="F2382" i="1"/>
  <c r="F2330" i="1"/>
  <c r="E2320" i="1"/>
  <c r="E2319" i="1"/>
  <c r="E2318" i="1"/>
  <c r="E2316" i="1"/>
  <c r="E2315" i="1"/>
  <c r="E2314" i="1"/>
  <c r="F2313" i="1"/>
  <c r="F2294" i="1"/>
  <c r="F2216" i="1"/>
  <c r="E2207" i="1"/>
  <c r="E2206" i="1"/>
  <c r="E2205" i="1"/>
  <c r="E2204" i="1"/>
  <c r="E2203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3" i="1"/>
  <c r="E2142" i="1"/>
  <c r="E2141" i="1"/>
  <c r="F2139" i="1"/>
  <c r="E1048" i="222" l="1"/>
  <c r="E1050" i="222"/>
  <c r="E1051" i="222"/>
  <c r="E1052" i="222"/>
  <c r="E1053" i="222"/>
  <c r="E1054" i="222"/>
  <c r="E1055" i="222"/>
  <c r="E1056" i="222"/>
  <c r="E1058" i="222"/>
  <c r="E1059" i="222"/>
  <c r="E1060" i="222"/>
  <c r="E1062" i="222"/>
  <c r="E1064" i="222"/>
  <c r="E1065" i="222"/>
  <c r="E1066" i="222"/>
  <c r="E1067" i="222"/>
  <c r="E1068" i="222"/>
  <c r="E1069" i="222"/>
  <c r="E1047" i="222"/>
  <c r="E634" i="13"/>
  <c r="F1014" i="222" l="1"/>
  <c r="N636" i="2" l="1"/>
  <c r="N635" i="2"/>
  <c r="N634" i="2"/>
  <c r="N633" i="2"/>
  <c r="N632" i="2"/>
  <c r="N631" i="2"/>
  <c r="N630" i="2"/>
  <c r="N629" i="2"/>
  <c r="N628" i="2"/>
  <c r="M745" i="2" l="1"/>
  <c r="M744" i="2"/>
  <c r="E2742" i="15" l="1"/>
  <c r="E2743" i="15"/>
  <c r="E2744" i="15"/>
  <c r="E2745" i="15"/>
  <c r="E2746" i="15"/>
  <c r="E2747" i="15"/>
  <c r="E2748" i="15"/>
  <c r="E2749" i="15"/>
  <c r="E2750" i="15"/>
  <c r="E2751" i="15"/>
  <c r="E2752" i="15"/>
  <c r="E2753" i="15"/>
  <c r="E2754" i="15"/>
  <c r="E2755" i="15"/>
  <c r="E2756" i="15"/>
  <c r="E2757" i="15"/>
  <c r="E2758" i="15"/>
  <c r="F11" i="216" l="1"/>
  <c r="F12" i="216" s="1"/>
  <c r="F205" i="216" l="1"/>
  <c r="G205" i="216" s="1"/>
  <c r="H205" i="216" s="1"/>
  <c r="F216" i="216"/>
  <c r="G216" i="216" s="1"/>
  <c r="H216" i="216" s="1"/>
  <c r="F372" i="216"/>
  <c r="G372" i="216" s="1"/>
  <c r="H372" i="216" s="1"/>
  <c r="F373" i="216"/>
  <c r="G373" i="216" s="1"/>
  <c r="H373" i="216" s="1"/>
  <c r="F360" i="216"/>
  <c r="G360" i="216" s="1"/>
  <c r="H360" i="216" s="1"/>
  <c r="F370" i="216"/>
  <c r="G370" i="216" s="1"/>
  <c r="H370" i="216" s="1"/>
  <c r="F355" i="216"/>
  <c r="G355" i="216" s="1"/>
  <c r="H355" i="216" s="1"/>
  <c r="F364" i="216"/>
  <c r="G364" i="216" s="1"/>
  <c r="H364" i="216" s="1"/>
  <c r="F323" i="216"/>
  <c r="G323" i="216" s="1"/>
  <c r="H323" i="216" s="1"/>
  <c r="F322" i="216"/>
  <c r="G322" i="216" s="1"/>
  <c r="H322" i="216" s="1"/>
  <c r="F329" i="216"/>
  <c r="F330" i="216"/>
  <c r="F291" i="216"/>
  <c r="F328" i="216"/>
  <c r="F290" i="216"/>
  <c r="G290" i="216" s="1"/>
  <c r="H290" i="216" s="1"/>
  <c r="F289" i="216"/>
  <c r="G289" i="216" s="1"/>
  <c r="H289" i="216" s="1"/>
  <c r="F288" i="216"/>
  <c r="F236" i="216"/>
  <c r="G236" i="216" s="1"/>
  <c r="F273" i="216"/>
  <c r="F272" i="216"/>
  <c r="G272" i="216" s="1"/>
  <c r="H272" i="216" s="1"/>
  <c r="G12" i="216"/>
  <c r="H12" i="216" s="1"/>
  <c r="F14" i="216"/>
  <c r="F13" i="216"/>
  <c r="F15" i="216"/>
  <c r="F324" i="216"/>
  <c r="G324" i="216" s="1"/>
  <c r="H324" i="216" s="1"/>
  <c r="F350" i="216"/>
  <c r="F352" i="216"/>
  <c r="F354" i="216"/>
  <c r="F357" i="216"/>
  <c r="F359" i="216"/>
  <c r="F362" i="216"/>
  <c r="F365" i="216"/>
  <c r="F367" i="216"/>
  <c r="F369" i="216"/>
  <c r="F325" i="216"/>
  <c r="F326" i="216"/>
  <c r="F332" i="216"/>
  <c r="F334" i="216"/>
  <c r="F336" i="216"/>
  <c r="F338" i="216"/>
  <c r="F302" i="216"/>
  <c r="G302" i="216" s="1"/>
  <c r="H302" i="216" s="1"/>
  <c r="F306" i="216"/>
  <c r="F308" i="216"/>
  <c r="F310" i="216"/>
  <c r="F270" i="216"/>
  <c r="F275" i="216"/>
  <c r="F269" i="216"/>
  <c r="F259" i="216"/>
  <c r="F247" i="216"/>
  <c r="F230" i="216"/>
  <c r="F232" i="216"/>
  <c r="F234" i="216"/>
  <c r="F237" i="216"/>
  <c r="F207" i="216"/>
  <c r="G207" i="216" s="1"/>
  <c r="F209" i="216"/>
  <c r="F211" i="216"/>
  <c r="F213" i="216"/>
  <c r="F215" i="216"/>
  <c r="F217" i="216"/>
  <c r="F206" i="216"/>
  <c r="F351" i="216"/>
  <c r="G351" i="216" s="1"/>
  <c r="F353" i="216"/>
  <c r="F356" i="216"/>
  <c r="F358" i="216"/>
  <c r="F361" i="216"/>
  <c r="F363" i="216"/>
  <c r="F366" i="216"/>
  <c r="F368" i="216"/>
  <c r="F371" i="216"/>
  <c r="F349" i="216"/>
  <c r="F327" i="216"/>
  <c r="F331" i="216"/>
  <c r="F333" i="216"/>
  <c r="F335" i="216"/>
  <c r="F337" i="216"/>
  <c r="F321" i="216"/>
  <c r="F303" i="216"/>
  <c r="F305" i="216"/>
  <c r="F307" i="216"/>
  <c r="F301" i="216"/>
  <c r="F287" i="216"/>
  <c r="F271" i="216"/>
  <c r="F274" i="216"/>
  <c r="F276" i="216"/>
  <c r="F248" i="216"/>
  <c r="F229" i="216"/>
  <c r="F231" i="216"/>
  <c r="F233" i="216"/>
  <c r="F235" i="216"/>
  <c r="F228" i="216"/>
  <c r="F208" i="216"/>
  <c r="F210" i="216"/>
  <c r="F212" i="216"/>
  <c r="F214" i="216"/>
  <c r="F218" i="216"/>
  <c r="F269" i="14"/>
  <c r="F281" i="14"/>
  <c r="E1119" i="4" l="1"/>
  <c r="E1120" i="4"/>
  <c r="E1118" i="4"/>
  <c r="E1094" i="4"/>
  <c r="E1095" i="4"/>
  <c r="E1096" i="4"/>
  <c r="E1092" i="4"/>
  <c r="F1377" i="222"/>
  <c r="F1355" i="222"/>
  <c r="F761" i="222"/>
  <c r="F672" i="15"/>
  <c r="E664" i="15"/>
  <c r="F663" i="15"/>
  <c r="F63" i="14" l="1"/>
  <c r="F1076" i="1"/>
  <c r="F1021" i="1"/>
  <c r="F945" i="1"/>
  <c r="F911" i="1"/>
  <c r="F876" i="1"/>
  <c r="F842" i="1"/>
  <c r="F597" i="1"/>
  <c r="F555" i="1"/>
  <c r="E645" i="13" l="1"/>
  <c r="E644" i="13"/>
  <c r="F643" i="13"/>
  <c r="F632" i="13"/>
  <c r="G186" i="2" l="1"/>
  <c r="E2628" i="15" l="1"/>
  <c r="E2629" i="15"/>
  <c r="E2630" i="15"/>
  <c r="E2631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816" i="15"/>
  <c r="E727" i="15"/>
  <c r="E489" i="15" l="1"/>
  <c r="E490" i="15"/>
  <c r="E492" i="15"/>
  <c r="E493" i="15"/>
  <c r="E495" i="15"/>
  <c r="E296" i="15"/>
  <c r="E941" i="13"/>
  <c r="E942" i="13"/>
  <c r="E943" i="13"/>
  <c r="E944" i="13"/>
  <c r="E106" i="16" l="1"/>
  <c r="F33" i="9" l="1"/>
  <c r="F41" i="9"/>
  <c r="F162" i="9" l="1"/>
  <c r="G162" i="9" s="1"/>
  <c r="F97" i="9"/>
  <c r="G97" i="9" s="1"/>
  <c r="F95" i="9"/>
  <c r="G95" i="9" s="1"/>
  <c r="F93" i="9"/>
  <c r="G93" i="9" s="1"/>
  <c r="F96" i="9"/>
  <c r="G96" i="9" s="1"/>
  <c r="F94" i="9"/>
  <c r="G94" i="9" s="1"/>
  <c r="F158" i="9"/>
  <c r="G158" i="9" s="1"/>
  <c r="F159" i="9"/>
  <c r="G159" i="9" s="1"/>
  <c r="F152" i="9"/>
  <c r="G152" i="9" s="1"/>
  <c r="F155" i="9"/>
  <c r="G155" i="9" s="1"/>
  <c r="F128" i="9"/>
  <c r="G128" i="9" s="1"/>
  <c r="F149" i="9"/>
  <c r="G149" i="9" s="1"/>
  <c r="F129" i="9"/>
  <c r="G129" i="9" s="1"/>
  <c r="F127" i="9"/>
  <c r="G127" i="9" s="1"/>
  <c r="F115" i="9"/>
  <c r="G115" i="9" s="1"/>
  <c r="F116" i="9"/>
  <c r="G116" i="9" s="1"/>
  <c r="F113" i="9"/>
  <c r="G113" i="9" s="1"/>
  <c r="F114" i="9"/>
  <c r="G114" i="9" s="1"/>
  <c r="F111" i="9"/>
  <c r="G111" i="9" s="1"/>
  <c r="F112" i="9"/>
  <c r="G112" i="9" s="1"/>
  <c r="F108" i="9"/>
  <c r="G108" i="9" s="1"/>
  <c r="F109" i="9"/>
  <c r="G109" i="9" s="1"/>
  <c r="F106" i="9"/>
  <c r="G106" i="9" s="1"/>
  <c r="F107" i="9"/>
  <c r="G107" i="9" s="1"/>
  <c r="F110" i="9"/>
  <c r="F197" i="9"/>
  <c r="G197" i="9" s="1"/>
  <c r="F196" i="9"/>
  <c r="G196" i="9" s="1"/>
  <c r="F161" i="9"/>
  <c r="G161" i="9" s="1"/>
  <c r="F222" i="9"/>
  <c r="G222" i="9" s="1"/>
  <c r="F220" i="9"/>
  <c r="G220" i="9" s="1"/>
  <c r="F221" i="9"/>
  <c r="G221" i="9" s="1"/>
  <c r="F219" i="9"/>
  <c r="G219" i="9" s="1"/>
  <c r="F42" i="9"/>
  <c r="G42" i="9" s="1"/>
  <c r="F160" i="9"/>
  <c r="G160" i="9" s="1"/>
  <c r="F156" i="9"/>
  <c r="G156" i="9" s="1"/>
  <c r="F153" i="9"/>
  <c r="G153" i="9" s="1"/>
  <c r="F150" i="9"/>
  <c r="G150" i="9" s="1"/>
  <c r="F34" i="9"/>
  <c r="G34" i="9" s="1"/>
  <c r="F25" i="9"/>
  <c r="F17" i="9"/>
  <c r="F9" i="9"/>
  <c r="F26" i="9" l="1"/>
  <c r="G26" i="9" s="1"/>
  <c r="F18" i="9"/>
  <c r="G18" i="9" s="1"/>
  <c r="F10" i="9"/>
  <c r="G10" i="9" s="1"/>
  <c r="F800" i="16" l="1"/>
  <c r="F774" i="16"/>
  <c r="F596" i="16"/>
  <c r="F586" i="16"/>
  <c r="F575" i="16"/>
  <c r="F551" i="16"/>
  <c r="F541" i="16"/>
  <c r="F501" i="16"/>
  <c r="F435" i="16"/>
  <c r="F410" i="16"/>
  <c r="F361" i="16"/>
  <c r="F327" i="16"/>
  <c r="F304" i="16"/>
  <c r="F280" i="16"/>
  <c r="F251" i="16"/>
  <c r="F230" i="16"/>
  <c r="F204" i="16"/>
  <c r="F180" i="16"/>
  <c r="F156" i="16"/>
  <c r="F115" i="16"/>
  <c r="F38" i="16"/>
  <c r="F10" i="16"/>
  <c r="F204" i="9"/>
  <c r="F186" i="9"/>
  <c r="F173" i="9"/>
  <c r="F147" i="9"/>
  <c r="F138" i="9"/>
  <c r="F125" i="9"/>
  <c r="F104" i="9"/>
  <c r="F83" i="9"/>
  <c r="F74" i="9"/>
  <c r="F66" i="9"/>
  <c r="F58" i="9"/>
  <c r="F50" i="9"/>
  <c r="F403" i="18"/>
  <c r="F384" i="18"/>
  <c r="F368" i="18"/>
  <c r="F352" i="18"/>
  <c r="F320" i="18"/>
  <c r="F288" i="18"/>
  <c r="F256" i="18"/>
  <c r="F224" i="18"/>
  <c r="F193" i="18"/>
  <c r="F161" i="18"/>
  <c r="F129" i="18"/>
  <c r="F98" i="18"/>
  <c r="F68" i="18"/>
  <c r="F37" i="18"/>
  <c r="F10" i="18"/>
  <c r="F325" i="17"/>
  <c r="F314" i="17"/>
  <c r="F299" i="17"/>
  <c r="F283" i="17"/>
  <c r="F270" i="17"/>
  <c r="F261" i="17"/>
  <c r="F251" i="17"/>
  <c r="F241" i="17"/>
  <c r="F231" i="17"/>
  <c r="F222" i="17"/>
  <c r="F211" i="17"/>
  <c r="F199" i="17"/>
  <c r="F185" i="17"/>
  <c r="F171" i="17"/>
  <c r="F157" i="17"/>
  <c r="F143" i="17"/>
  <c r="F128" i="17"/>
  <c r="F114" i="17"/>
  <c r="F104" i="17"/>
  <c r="F91" i="17"/>
  <c r="F79" i="17"/>
  <c r="F67" i="17"/>
  <c r="F56" i="17"/>
  <c r="F45" i="17"/>
  <c r="F33" i="17"/>
  <c r="F22" i="17"/>
  <c r="F11" i="17"/>
  <c r="G1021" i="2"/>
  <c r="G1008" i="2"/>
  <c r="G991" i="2"/>
  <c r="G973" i="2"/>
  <c r="G955" i="2"/>
  <c r="G942" i="2"/>
  <c r="G915" i="2"/>
  <c r="G863" i="2"/>
  <c r="G838" i="2"/>
  <c r="G826" i="2"/>
  <c r="G804" i="2"/>
  <c r="G765" i="2"/>
  <c r="G736" i="2"/>
  <c r="G503" i="2"/>
  <c r="G478" i="2"/>
  <c r="G447" i="2"/>
  <c r="G416" i="2"/>
  <c r="G359" i="2"/>
  <c r="G168" i="2"/>
  <c r="G133" i="2"/>
  <c r="G100" i="2"/>
  <c r="G107" i="2" s="1"/>
  <c r="H107" i="2" s="1"/>
  <c r="G88" i="2"/>
  <c r="G77" i="2"/>
  <c r="G56" i="2"/>
  <c r="G45" i="2"/>
  <c r="G31" i="2"/>
  <c r="G11" i="2"/>
  <c r="G1028" i="2" s="1"/>
  <c r="H1028" i="2" s="1"/>
  <c r="F348" i="216"/>
  <c r="F320" i="216"/>
  <c r="F300" i="216"/>
  <c r="F286" i="216"/>
  <c r="F268" i="216"/>
  <c r="F258" i="216"/>
  <c r="F246" i="216"/>
  <c r="F227" i="216"/>
  <c r="F203" i="216"/>
  <c r="F466" i="2"/>
  <c r="F465" i="2"/>
  <c r="F434" i="2"/>
  <c r="F433" i="2"/>
  <c r="F432" i="2"/>
  <c r="F398" i="2"/>
  <c r="F397" i="2"/>
  <c r="F391" i="2"/>
  <c r="F158" i="2"/>
  <c r="F157" i="2"/>
  <c r="F156" i="2"/>
  <c r="F155" i="2"/>
  <c r="F124" i="2"/>
  <c r="F123" i="2"/>
  <c r="F122" i="2"/>
  <c r="F121" i="2"/>
  <c r="F120" i="2"/>
  <c r="F119" i="2"/>
  <c r="F510" i="16" l="1"/>
  <c r="F260" i="16"/>
  <c r="F252" i="16"/>
  <c r="G252" i="16" s="1"/>
  <c r="H252" i="16" s="1"/>
  <c r="F253" i="16"/>
  <c r="G253" i="16" s="1"/>
  <c r="H253" i="16" s="1"/>
  <c r="F254" i="16"/>
  <c r="F262" i="16"/>
  <c r="G16" i="2"/>
  <c r="H16" i="2" s="1"/>
  <c r="G1027" i="2"/>
  <c r="H1027" i="2" s="1"/>
  <c r="F736" i="16"/>
  <c r="G736" i="16" s="1"/>
  <c r="H736" i="16" s="1"/>
  <c r="F740" i="16"/>
  <c r="G740" i="16" s="1"/>
  <c r="H740" i="16" s="1"/>
  <c r="F744" i="16"/>
  <c r="G744" i="16" s="1"/>
  <c r="H744" i="16" s="1"/>
  <c r="F748" i="16"/>
  <c r="G748" i="16" s="1"/>
  <c r="H748" i="16" s="1"/>
  <c r="F752" i="16"/>
  <c r="G752" i="16" s="1"/>
  <c r="H752" i="16" s="1"/>
  <c r="F756" i="16"/>
  <c r="G756" i="16" s="1"/>
  <c r="H756" i="16" s="1"/>
  <c r="F760" i="16"/>
  <c r="G760" i="16" s="1"/>
  <c r="H760" i="16" s="1"/>
  <c r="F764" i="16"/>
  <c r="G764" i="16" s="1"/>
  <c r="H764" i="16" s="1"/>
  <c r="F734" i="16"/>
  <c r="G734" i="16" s="1"/>
  <c r="H734" i="16" s="1"/>
  <c r="F737" i="16"/>
  <c r="G737" i="16" s="1"/>
  <c r="H737" i="16" s="1"/>
  <c r="F741" i="16"/>
  <c r="G741" i="16" s="1"/>
  <c r="H741" i="16" s="1"/>
  <c r="F745" i="16"/>
  <c r="G745" i="16" s="1"/>
  <c r="H745" i="16" s="1"/>
  <c r="F749" i="16"/>
  <c r="G749" i="16" s="1"/>
  <c r="H749" i="16" s="1"/>
  <c r="F753" i="16"/>
  <c r="G753" i="16" s="1"/>
  <c r="H753" i="16" s="1"/>
  <c r="F757" i="16"/>
  <c r="G757" i="16" s="1"/>
  <c r="H757" i="16" s="1"/>
  <c r="F761" i="16"/>
  <c r="G761" i="16" s="1"/>
  <c r="H761" i="16" s="1"/>
  <c r="F765" i="16"/>
  <c r="G765" i="16" s="1"/>
  <c r="H765" i="16" s="1"/>
  <c r="F710" i="16"/>
  <c r="G710" i="16" s="1"/>
  <c r="F775" i="16"/>
  <c r="G775" i="16" s="1"/>
  <c r="H775" i="16" s="1"/>
  <c r="F738" i="16"/>
  <c r="G738" i="16" s="1"/>
  <c r="H738" i="16" s="1"/>
  <c r="F742" i="16"/>
  <c r="G742" i="16" s="1"/>
  <c r="H742" i="16" s="1"/>
  <c r="F746" i="16"/>
  <c r="G746" i="16" s="1"/>
  <c r="H746" i="16" s="1"/>
  <c r="F750" i="16"/>
  <c r="G750" i="16" s="1"/>
  <c r="H750" i="16" s="1"/>
  <c r="F754" i="16"/>
  <c r="G754" i="16" s="1"/>
  <c r="H754" i="16" s="1"/>
  <c r="F758" i="16"/>
  <c r="G758" i="16" s="1"/>
  <c r="H758" i="16" s="1"/>
  <c r="F762" i="16"/>
  <c r="G762" i="16" s="1"/>
  <c r="H762" i="16" s="1"/>
  <c r="F735" i="16"/>
  <c r="G735" i="16" s="1"/>
  <c r="H735" i="16" s="1"/>
  <c r="F739" i="16"/>
  <c r="G739" i="16" s="1"/>
  <c r="H739" i="16" s="1"/>
  <c r="F743" i="16"/>
  <c r="G743" i="16" s="1"/>
  <c r="H743" i="16" s="1"/>
  <c r="F747" i="16"/>
  <c r="G747" i="16" s="1"/>
  <c r="H747" i="16" s="1"/>
  <c r="F751" i="16"/>
  <c r="G751" i="16" s="1"/>
  <c r="H751" i="16" s="1"/>
  <c r="F755" i="16"/>
  <c r="G755" i="16" s="1"/>
  <c r="H755" i="16" s="1"/>
  <c r="F759" i="16"/>
  <c r="G759" i="16" s="1"/>
  <c r="H759" i="16" s="1"/>
  <c r="F763" i="16"/>
  <c r="G763" i="16" s="1"/>
  <c r="H763" i="16" s="1"/>
  <c r="G17" i="2"/>
  <c r="G15" i="2"/>
  <c r="H15" i="2" s="1"/>
  <c r="G1030" i="2"/>
  <c r="H1030" i="2" s="1"/>
  <c r="G540" i="2"/>
  <c r="H540" i="2" s="1"/>
  <c r="G957" i="2"/>
  <c r="H957" i="2" s="1"/>
  <c r="G960" i="2"/>
  <c r="H960" i="2" s="1"/>
  <c r="G959" i="2"/>
  <c r="H959" i="2" s="1"/>
  <c r="G944" i="2"/>
  <c r="H944" i="2" s="1"/>
  <c r="G945" i="2"/>
  <c r="H945" i="2" s="1"/>
  <c r="G921" i="2"/>
  <c r="H921" i="2" s="1"/>
  <c r="G919" i="2"/>
  <c r="H919" i="2" s="1"/>
  <c r="G845" i="2"/>
  <c r="H845" i="2" s="1"/>
  <c r="G885" i="2"/>
  <c r="H885" i="2" s="1"/>
  <c r="G883" i="2"/>
  <c r="H883" i="2" s="1"/>
  <c r="G881" i="2"/>
  <c r="H881" i="2" s="1"/>
  <c r="G886" i="2"/>
  <c r="H886" i="2" s="1"/>
  <c r="G884" i="2"/>
  <c r="H884" i="2" s="1"/>
  <c r="G882" i="2"/>
  <c r="H882" i="2" s="1"/>
  <c r="G840" i="2"/>
  <c r="G842" i="2"/>
  <c r="H842" i="2" s="1"/>
  <c r="G844" i="2"/>
  <c r="G847" i="2"/>
  <c r="G841" i="2"/>
  <c r="G843" i="2"/>
  <c r="G846" i="2"/>
  <c r="G848" i="2"/>
  <c r="H848" i="2" s="1"/>
  <c r="G849" i="2"/>
  <c r="H849" i="2" s="1"/>
  <c r="G363" i="2"/>
  <c r="H363" i="2" s="1"/>
  <c r="G569" i="2"/>
  <c r="H569" i="2" s="1"/>
  <c r="G578" i="2"/>
  <c r="H578" i="2" s="1"/>
  <c r="G523" i="2"/>
  <c r="H523" i="2" s="1"/>
  <c r="G537" i="2"/>
  <c r="H537" i="2" s="1"/>
  <c r="G504" i="2"/>
  <c r="H504" i="2" s="1"/>
  <c r="G622" i="2"/>
  <c r="H622" i="2" s="1"/>
  <c r="G620" i="2"/>
  <c r="H620" i="2" s="1"/>
  <c r="G619" i="2"/>
  <c r="H619" i="2" s="1"/>
  <c r="F41" i="16"/>
  <c r="G41" i="16" s="1"/>
  <c r="H41" i="16" s="1"/>
  <c r="F45" i="16"/>
  <c r="G45" i="16" s="1"/>
  <c r="H45" i="16" s="1"/>
  <c r="F49" i="16"/>
  <c r="G49" i="16" s="1"/>
  <c r="H49" i="16" s="1"/>
  <c r="F53" i="16"/>
  <c r="G53" i="16" s="1"/>
  <c r="H53" i="16" s="1"/>
  <c r="F57" i="16"/>
  <c r="G57" i="16" s="1"/>
  <c r="H57" i="16" s="1"/>
  <c r="F61" i="16"/>
  <c r="G61" i="16" s="1"/>
  <c r="H61" i="16" s="1"/>
  <c r="F65" i="16"/>
  <c r="G65" i="16" s="1"/>
  <c r="H65" i="16" s="1"/>
  <c r="F69" i="16"/>
  <c r="G69" i="16" s="1"/>
  <c r="H69" i="16" s="1"/>
  <c r="F73" i="16"/>
  <c r="G73" i="16" s="1"/>
  <c r="H73" i="16" s="1"/>
  <c r="F77" i="16"/>
  <c r="G77" i="16" s="1"/>
  <c r="H77" i="16" s="1"/>
  <c r="F81" i="16"/>
  <c r="G81" i="16" s="1"/>
  <c r="H81" i="16" s="1"/>
  <c r="F85" i="16"/>
  <c r="G85" i="16" s="1"/>
  <c r="H85" i="16" s="1"/>
  <c r="F89" i="16"/>
  <c r="G89" i="16" s="1"/>
  <c r="H89" i="16" s="1"/>
  <c r="F93" i="16"/>
  <c r="G93" i="16" s="1"/>
  <c r="H93" i="16" s="1"/>
  <c r="F97" i="16"/>
  <c r="G97" i="16" s="1"/>
  <c r="H97" i="16" s="1"/>
  <c r="F39" i="16"/>
  <c r="G39" i="16" s="1"/>
  <c r="H39" i="16" s="1"/>
  <c r="F40" i="16"/>
  <c r="G40" i="16" s="1"/>
  <c r="H40" i="16" s="1"/>
  <c r="F43" i="16"/>
  <c r="G43" i="16" s="1"/>
  <c r="H43" i="16" s="1"/>
  <c r="F44" i="16"/>
  <c r="G44" i="16" s="1"/>
  <c r="H44" i="16" s="1"/>
  <c r="F47" i="16"/>
  <c r="G47" i="16" s="1"/>
  <c r="H47" i="16" s="1"/>
  <c r="F48" i="16"/>
  <c r="G48" i="16" s="1"/>
  <c r="H48" i="16" s="1"/>
  <c r="F51" i="16"/>
  <c r="G51" i="16" s="1"/>
  <c r="H51" i="16" s="1"/>
  <c r="F52" i="16"/>
  <c r="G52" i="16" s="1"/>
  <c r="H52" i="16" s="1"/>
  <c r="F55" i="16"/>
  <c r="G55" i="16" s="1"/>
  <c r="H55" i="16" s="1"/>
  <c r="F56" i="16"/>
  <c r="G56" i="16" s="1"/>
  <c r="H56" i="16" s="1"/>
  <c r="F59" i="16"/>
  <c r="G59" i="16" s="1"/>
  <c r="H59" i="16" s="1"/>
  <c r="F60" i="16"/>
  <c r="G60" i="16" s="1"/>
  <c r="H60" i="16" s="1"/>
  <c r="F63" i="16"/>
  <c r="G63" i="16" s="1"/>
  <c r="H63" i="16" s="1"/>
  <c r="F64" i="16"/>
  <c r="G64" i="16" s="1"/>
  <c r="H64" i="16" s="1"/>
  <c r="F67" i="16"/>
  <c r="G67" i="16" s="1"/>
  <c r="H67" i="16" s="1"/>
  <c r="F68" i="16"/>
  <c r="G68" i="16" s="1"/>
  <c r="H68" i="16" s="1"/>
  <c r="F71" i="16"/>
  <c r="G71" i="16" s="1"/>
  <c r="H71" i="16" s="1"/>
  <c r="F72" i="16"/>
  <c r="G72" i="16" s="1"/>
  <c r="H72" i="16" s="1"/>
  <c r="F75" i="16"/>
  <c r="G75" i="16" s="1"/>
  <c r="H75" i="16" s="1"/>
  <c r="F76" i="16"/>
  <c r="G76" i="16" s="1"/>
  <c r="H76" i="16" s="1"/>
  <c r="F79" i="16"/>
  <c r="G79" i="16" s="1"/>
  <c r="H79" i="16" s="1"/>
  <c r="F80" i="16"/>
  <c r="G80" i="16" s="1"/>
  <c r="H80" i="16" s="1"/>
  <c r="F83" i="16"/>
  <c r="G83" i="16" s="1"/>
  <c r="H83" i="16" s="1"/>
  <c r="F84" i="16"/>
  <c r="G84" i="16" s="1"/>
  <c r="H84" i="16" s="1"/>
  <c r="F87" i="16"/>
  <c r="G87" i="16" s="1"/>
  <c r="H87" i="16" s="1"/>
  <c r="F88" i="16"/>
  <c r="G88" i="16" s="1"/>
  <c r="H88" i="16" s="1"/>
  <c r="F91" i="16"/>
  <c r="G91" i="16" s="1"/>
  <c r="H91" i="16" s="1"/>
  <c r="F92" i="16"/>
  <c r="G92" i="16" s="1"/>
  <c r="H92" i="16" s="1"/>
  <c r="F95" i="16"/>
  <c r="G95" i="16" s="1"/>
  <c r="H95" i="16" s="1"/>
  <c r="F96" i="16"/>
  <c r="G96" i="16" s="1"/>
  <c r="H96" i="16" s="1"/>
  <c r="F99" i="16"/>
  <c r="G99" i="16" s="1"/>
  <c r="H99" i="16" s="1"/>
  <c r="F100" i="16"/>
  <c r="G100" i="16" s="1"/>
  <c r="H100" i="16" s="1"/>
  <c r="F101" i="16"/>
  <c r="G101" i="16" s="1"/>
  <c r="H101" i="16" s="1"/>
  <c r="F103" i="16"/>
  <c r="G103" i="16" s="1"/>
  <c r="H103" i="16" s="1"/>
  <c r="F105" i="16"/>
  <c r="G105" i="16" s="1"/>
  <c r="H105" i="16" s="1"/>
  <c r="F104" i="16"/>
  <c r="G104" i="16" s="1"/>
  <c r="H104" i="16" s="1"/>
  <c r="F98" i="16"/>
  <c r="G98" i="16" s="1"/>
  <c r="H98" i="16" s="1"/>
  <c r="F90" i="16"/>
  <c r="G90" i="16" s="1"/>
  <c r="H90" i="16" s="1"/>
  <c r="F82" i="16"/>
  <c r="G82" i="16" s="1"/>
  <c r="H82" i="16" s="1"/>
  <c r="F74" i="16"/>
  <c r="G74" i="16" s="1"/>
  <c r="H74" i="16" s="1"/>
  <c r="F66" i="16"/>
  <c r="G66" i="16" s="1"/>
  <c r="H66" i="16" s="1"/>
  <c r="F58" i="16"/>
  <c r="G58" i="16" s="1"/>
  <c r="H58" i="16" s="1"/>
  <c r="F50" i="16"/>
  <c r="G50" i="16" s="1"/>
  <c r="H50" i="16" s="1"/>
  <c r="F42" i="16"/>
  <c r="G42" i="16" s="1"/>
  <c r="H42" i="16" s="1"/>
  <c r="F102" i="16"/>
  <c r="G102" i="16" s="1"/>
  <c r="H102" i="16" s="1"/>
  <c r="F94" i="16"/>
  <c r="G94" i="16" s="1"/>
  <c r="H94" i="16" s="1"/>
  <c r="F86" i="16"/>
  <c r="G86" i="16" s="1"/>
  <c r="H86" i="16" s="1"/>
  <c r="F78" i="16"/>
  <c r="G78" i="16" s="1"/>
  <c r="H78" i="16" s="1"/>
  <c r="F70" i="16"/>
  <c r="G70" i="16" s="1"/>
  <c r="H70" i="16" s="1"/>
  <c r="F62" i="16"/>
  <c r="G62" i="16" s="1"/>
  <c r="H62" i="16" s="1"/>
  <c r="F54" i="16"/>
  <c r="G54" i="16" s="1"/>
  <c r="H54" i="16" s="1"/>
  <c r="F46" i="16"/>
  <c r="G46" i="16" s="1"/>
  <c r="H46" i="16" s="1"/>
  <c r="G104" i="2"/>
  <c r="H104" i="2" s="1"/>
  <c r="G103" i="2"/>
  <c r="H103" i="2" s="1"/>
  <c r="G270" i="2"/>
  <c r="H270" i="2" s="1"/>
  <c r="G304" i="2"/>
  <c r="H304" i="2" s="1"/>
  <c r="G306" i="2"/>
  <c r="H306" i="2" s="1"/>
  <c r="G305" i="2"/>
  <c r="H305" i="2" s="1"/>
  <c r="G1029" i="2"/>
  <c r="H1029" i="2" s="1"/>
  <c r="G1024" i="2"/>
  <c r="H1024" i="2" s="1"/>
  <c r="G1031" i="2"/>
  <c r="H1031" i="2" s="1"/>
  <c r="G1026" i="2"/>
  <c r="H1026" i="2" s="1"/>
  <c r="F12" i="16"/>
  <c r="G12" i="16" s="1"/>
  <c r="F14" i="16"/>
  <c r="G14" i="16" s="1"/>
  <c r="F16" i="16"/>
  <c r="G16" i="16" s="1"/>
  <c r="F17" i="16"/>
  <c r="G17" i="16" s="1"/>
  <c r="H17" i="16" s="1"/>
  <c r="F19" i="16"/>
  <c r="G19" i="16" s="1"/>
  <c r="F21" i="16"/>
  <c r="G21" i="16" s="1"/>
  <c r="F23" i="16"/>
  <c r="G23" i="16" s="1"/>
  <c r="F25" i="16"/>
  <c r="G25" i="16" s="1"/>
  <c r="F27" i="16"/>
  <c r="G27" i="16" s="1"/>
  <c r="H27" i="16" s="1"/>
  <c r="F29" i="16"/>
  <c r="G29" i="16" s="1"/>
  <c r="F15" i="16"/>
  <c r="G15" i="16" s="1"/>
  <c r="G18" i="16"/>
  <c r="F22" i="16"/>
  <c r="G22" i="16" s="1"/>
  <c r="F26" i="16"/>
  <c r="G26" i="16" s="1"/>
  <c r="H26" i="16" s="1"/>
  <c r="F11" i="16"/>
  <c r="G11" i="16" s="1"/>
  <c r="F13" i="16"/>
  <c r="G13" i="16" s="1"/>
  <c r="F20" i="16"/>
  <c r="G20" i="16" s="1"/>
  <c r="F24" i="16"/>
  <c r="G24" i="16" s="1"/>
  <c r="F28" i="16"/>
  <c r="G28" i="16" s="1"/>
  <c r="F466" i="16"/>
  <c r="G466" i="16" s="1"/>
  <c r="H466" i="16" s="1"/>
  <c r="F171" i="216" l="1"/>
  <c r="F139" i="216"/>
  <c r="F107" i="216"/>
  <c r="F75" i="216"/>
  <c r="F43" i="216"/>
  <c r="F569" i="5"/>
  <c r="F557" i="5"/>
  <c r="F548" i="5"/>
  <c r="F539" i="5"/>
  <c r="F529" i="5"/>
  <c r="F515" i="5"/>
  <c r="F501" i="5"/>
  <c r="F488" i="5"/>
  <c r="F476" i="5"/>
  <c r="F455" i="5"/>
  <c r="F438" i="5"/>
  <c r="F420" i="5"/>
  <c r="F404" i="5"/>
  <c r="F385" i="5"/>
  <c r="F365" i="5"/>
  <c r="F337" i="5"/>
  <c r="F320" i="5"/>
  <c r="F294" i="5"/>
  <c r="F284" i="5"/>
  <c r="F273" i="5"/>
  <c r="F262" i="5"/>
  <c r="F251" i="5"/>
  <c r="F240" i="5"/>
  <c r="F218" i="5"/>
  <c r="F201" i="5"/>
  <c r="F179" i="5"/>
  <c r="F162" i="5"/>
  <c r="F144" i="5"/>
  <c r="F125" i="5"/>
  <c r="F106" i="5"/>
  <c r="F86" i="5"/>
  <c r="F73" i="5"/>
  <c r="F60" i="5"/>
  <c r="F37" i="5"/>
  <c r="F11" i="5"/>
  <c r="F230" i="5" s="1"/>
  <c r="F11" i="14"/>
  <c r="F12" i="5" l="1"/>
  <c r="F38" i="5"/>
  <c r="F61" i="5"/>
  <c r="F400" i="14"/>
  <c r="G400" i="14" s="1"/>
  <c r="H400" i="14" s="1"/>
  <c r="F144" i="14"/>
  <c r="F282" i="14"/>
  <c r="G282" i="14" s="1"/>
  <c r="H282" i="14" s="1"/>
  <c r="F390" i="14"/>
  <c r="G390" i="14" s="1"/>
  <c r="H390" i="14" s="1"/>
  <c r="F226" i="14"/>
  <c r="G226" i="14" s="1"/>
  <c r="H226" i="14" s="1"/>
  <c r="F225" i="14"/>
  <c r="G225" i="14" s="1"/>
  <c r="H225" i="14" s="1"/>
  <c r="F224" i="14"/>
  <c r="G224" i="14" s="1"/>
  <c r="H224" i="14" s="1"/>
  <c r="F223" i="14"/>
  <c r="G223" i="14" s="1"/>
  <c r="H223" i="14" s="1"/>
  <c r="F222" i="14"/>
  <c r="G222" i="14" s="1"/>
  <c r="H222" i="14" s="1"/>
  <c r="F221" i="14"/>
  <c r="G221" i="14" s="1"/>
  <c r="H221" i="14" s="1"/>
  <c r="F220" i="14"/>
  <c r="G220" i="14" s="1"/>
  <c r="H220" i="14" s="1"/>
  <c r="F170" i="14"/>
  <c r="G170" i="14" s="1"/>
  <c r="H170" i="14" s="1"/>
  <c r="F219" i="14"/>
  <c r="G219" i="14" s="1"/>
  <c r="H219" i="14" s="1"/>
  <c r="F169" i="14"/>
  <c r="G169" i="14" s="1"/>
  <c r="H169" i="14" s="1"/>
  <c r="F168" i="14"/>
  <c r="G168" i="14" s="1"/>
  <c r="H168" i="14" s="1"/>
  <c r="F167" i="14"/>
  <c r="G167" i="14" s="1"/>
  <c r="H167" i="14" s="1"/>
  <c r="F166" i="14"/>
  <c r="G166" i="14" s="1"/>
  <c r="H166" i="14" s="1"/>
  <c r="F165" i="14"/>
  <c r="G165" i="14" s="1"/>
  <c r="H165" i="14" s="1"/>
  <c r="F122" i="14"/>
  <c r="G122" i="14" s="1"/>
  <c r="H122" i="14" s="1"/>
  <c r="F121" i="14"/>
  <c r="G121" i="14" s="1"/>
  <c r="H121" i="14" s="1"/>
  <c r="F250" i="14"/>
  <c r="G250" i="14" s="1"/>
  <c r="H250" i="14" s="1"/>
  <c r="F259" i="14"/>
  <c r="G259" i="14" s="1"/>
  <c r="H259" i="14" s="1"/>
  <c r="F270" i="14"/>
  <c r="G270" i="14" s="1"/>
  <c r="H270" i="14" s="1"/>
  <c r="F271" i="14"/>
  <c r="G271" i="14" s="1"/>
  <c r="H271" i="14" s="1"/>
  <c r="F272" i="14"/>
  <c r="G272" i="14" s="1"/>
  <c r="H272" i="14" s="1"/>
  <c r="F283" i="14"/>
  <c r="G283" i="14" s="1"/>
  <c r="H283" i="14" s="1"/>
  <c r="G310" i="216"/>
  <c r="G307" i="216"/>
  <c r="G305" i="216"/>
  <c r="G309" i="216"/>
  <c r="F105" i="14"/>
  <c r="G105" i="14" s="1"/>
  <c r="H105" i="14" s="1"/>
  <c r="F104" i="14"/>
  <c r="G104" i="14" s="1"/>
  <c r="H104" i="14" s="1"/>
  <c r="F101" i="14"/>
  <c r="G101" i="14" s="1"/>
  <c r="H101" i="14" s="1"/>
  <c r="F100" i="14"/>
  <c r="G100" i="14" s="1"/>
  <c r="H100" i="14" s="1"/>
  <c r="F97" i="14"/>
  <c r="G97" i="14" s="1"/>
  <c r="H97" i="14" s="1"/>
  <c r="F96" i="14"/>
  <c r="G96" i="14" s="1"/>
  <c r="H96" i="14" s="1"/>
  <c r="F93" i="14"/>
  <c r="G93" i="14" s="1"/>
  <c r="H93" i="14" s="1"/>
  <c r="F92" i="14"/>
  <c r="G92" i="14" s="1"/>
  <c r="H92" i="14" s="1"/>
  <c r="F89" i="14"/>
  <c r="G89" i="14" s="1"/>
  <c r="H89" i="14" s="1"/>
  <c r="F88" i="14"/>
  <c r="G88" i="14" s="1"/>
  <c r="H88" i="14" s="1"/>
  <c r="F85" i="14"/>
  <c r="G85" i="14" s="1"/>
  <c r="H85" i="14" s="1"/>
  <c r="F84" i="14"/>
  <c r="G84" i="14" s="1"/>
  <c r="H84" i="14" s="1"/>
  <c r="F81" i="14"/>
  <c r="G81" i="14" s="1"/>
  <c r="H81" i="14" s="1"/>
  <c r="F80" i="14"/>
  <c r="G80" i="14" s="1"/>
  <c r="H80" i="14" s="1"/>
  <c r="F77" i="14"/>
  <c r="G77" i="14" s="1"/>
  <c r="H77" i="14" s="1"/>
  <c r="F76" i="14"/>
  <c r="G76" i="14" s="1"/>
  <c r="H76" i="14" s="1"/>
  <c r="F73" i="14"/>
  <c r="G73" i="14" s="1"/>
  <c r="H73" i="14" s="1"/>
  <c r="F72" i="14"/>
  <c r="G72" i="14" s="1"/>
  <c r="H72" i="14" s="1"/>
  <c r="F69" i="14"/>
  <c r="G69" i="14" s="1"/>
  <c r="H69" i="14" s="1"/>
  <c r="F68" i="14"/>
  <c r="G68" i="14" s="1"/>
  <c r="H68" i="14" s="1"/>
  <c r="F65" i="14"/>
  <c r="G65" i="14" s="1"/>
  <c r="H65" i="14" s="1"/>
  <c r="F64" i="14"/>
  <c r="G64" i="14" s="1"/>
  <c r="H64" i="14" s="1"/>
  <c r="F106" i="14"/>
  <c r="G106" i="14" s="1"/>
  <c r="H106" i="14" s="1"/>
  <c r="F103" i="14"/>
  <c r="G103" i="14" s="1"/>
  <c r="H103" i="14" s="1"/>
  <c r="F102" i="14"/>
  <c r="G102" i="14" s="1"/>
  <c r="H102" i="14" s="1"/>
  <c r="F99" i="14"/>
  <c r="G99" i="14" s="1"/>
  <c r="H99" i="14" s="1"/>
  <c r="F98" i="14"/>
  <c r="G98" i="14" s="1"/>
  <c r="H98" i="14" s="1"/>
  <c r="F95" i="14"/>
  <c r="G95" i="14" s="1"/>
  <c r="H95" i="14" s="1"/>
  <c r="F94" i="14"/>
  <c r="G94" i="14" s="1"/>
  <c r="H94" i="14" s="1"/>
  <c r="F91" i="14"/>
  <c r="G91" i="14" s="1"/>
  <c r="H91" i="14" s="1"/>
  <c r="F90" i="14"/>
  <c r="G90" i="14" s="1"/>
  <c r="H90" i="14" s="1"/>
  <c r="F87" i="14"/>
  <c r="G87" i="14" s="1"/>
  <c r="H87" i="14" s="1"/>
  <c r="F86" i="14"/>
  <c r="G86" i="14" s="1"/>
  <c r="H86" i="14" s="1"/>
  <c r="F83" i="14"/>
  <c r="G83" i="14" s="1"/>
  <c r="H83" i="14" s="1"/>
  <c r="F82" i="14"/>
  <c r="G82" i="14" s="1"/>
  <c r="H82" i="14" s="1"/>
  <c r="F79" i="14"/>
  <c r="G79" i="14" s="1"/>
  <c r="H79" i="14" s="1"/>
  <c r="F78" i="14"/>
  <c r="G78" i="14" s="1"/>
  <c r="H78" i="14" s="1"/>
  <c r="F75" i="14"/>
  <c r="G75" i="14" s="1"/>
  <c r="H75" i="14" s="1"/>
  <c r="F74" i="14"/>
  <c r="G74" i="14" s="1"/>
  <c r="H74" i="14" s="1"/>
  <c r="F71" i="14"/>
  <c r="G71" i="14" s="1"/>
  <c r="H71" i="14" s="1"/>
  <c r="F70" i="14"/>
  <c r="G70" i="14" s="1"/>
  <c r="H70" i="14" s="1"/>
  <c r="F67" i="14"/>
  <c r="G67" i="14" s="1"/>
  <c r="H67" i="14" s="1"/>
  <c r="F66" i="14"/>
  <c r="G66" i="14" s="1"/>
  <c r="H66" i="14" s="1"/>
  <c r="F336" i="14"/>
  <c r="G336" i="14" s="1"/>
  <c r="H336" i="14" s="1"/>
  <c r="F335" i="14"/>
  <c r="G335" i="14" s="1"/>
  <c r="H335" i="14" s="1"/>
  <c r="F332" i="14"/>
  <c r="G332" i="14" s="1"/>
  <c r="H332" i="14" s="1"/>
  <c r="F334" i="14"/>
  <c r="G334" i="14" s="1"/>
  <c r="H334" i="14" s="1"/>
  <c r="F333" i="14"/>
  <c r="G333" i="14" s="1"/>
  <c r="H333" i="14" s="1"/>
  <c r="G365" i="216"/>
  <c r="H365" i="216" s="1"/>
  <c r="G366" i="216"/>
  <c r="H366" i="216" s="1"/>
  <c r="G353" i="216"/>
  <c r="G356" i="216"/>
  <c r="G358" i="216"/>
  <c r="G361" i="216"/>
  <c r="G363" i="216"/>
  <c r="H363" i="216" s="1"/>
  <c r="G368" i="216"/>
  <c r="G371" i="216"/>
  <c r="G349" i="216"/>
  <c r="G327" i="216"/>
  <c r="G328" i="216"/>
  <c r="G331" i="216"/>
  <c r="G333" i="216"/>
  <c r="G335" i="216"/>
  <c r="G337" i="216"/>
  <c r="G321" i="216"/>
  <c r="G303" i="216"/>
  <c r="H303" i="216" s="1"/>
  <c r="G301" i="216"/>
  <c r="H301" i="216" s="1"/>
  <c r="G287" i="216"/>
  <c r="G271" i="216"/>
  <c r="G274" i="216"/>
  <c r="G276" i="216"/>
  <c r="G248" i="216"/>
  <c r="G229" i="216"/>
  <c r="G231" i="216"/>
  <c r="H231" i="216" s="1"/>
  <c r="G233" i="216"/>
  <c r="G235" i="216"/>
  <c r="G228" i="216"/>
  <c r="G209" i="216"/>
  <c r="G211" i="216"/>
  <c r="G213" i="216"/>
  <c r="G215" i="216"/>
  <c r="G217" i="216"/>
  <c r="G350" i="216"/>
  <c r="G352" i="216"/>
  <c r="G354" i="216"/>
  <c r="G357" i="216"/>
  <c r="G359" i="216"/>
  <c r="G362" i="216"/>
  <c r="G367" i="216"/>
  <c r="G369" i="216"/>
  <c r="G325" i="216"/>
  <c r="G326" i="216"/>
  <c r="G330" i="216"/>
  <c r="G332" i="216"/>
  <c r="G334" i="216"/>
  <c r="G336" i="216"/>
  <c r="G338" i="216"/>
  <c r="G306" i="216"/>
  <c r="G308" i="216"/>
  <c r="G288" i="216"/>
  <c r="G291" i="216"/>
  <c r="G270" i="216"/>
  <c r="G273" i="216"/>
  <c r="H273" i="216" s="1"/>
  <c r="G275" i="216"/>
  <c r="G269" i="216"/>
  <c r="G259" i="216"/>
  <c r="G247" i="216"/>
  <c r="G230" i="216"/>
  <c r="G232" i="216"/>
  <c r="G234" i="216"/>
  <c r="H234" i="216" s="1"/>
  <c r="G237" i="216"/>
  <c r="G218" i="216"/>
  <c r="G208" i="216"/>
  <c r="G210" i="216"/>
  <c r="H210" i="216" s="1"/>
  <c r="G212" i="216"/>
  <c r="G214" i="216"/>
  <c r="G206" i="216"/>
  <c r="H206" i="216" s="1"/>
  <c r="F726" i="2" l="1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933" i="2"/>
  <c r="F904" i="2"/>
  <c r="F905" i="2"/>
  <c r="F903" i="2"/>
  <c r="F902" i="2"/>
  <c r="F901" i="2"/>
  <c r="F900" i="2"/>
  <c r="F899" i="2"/>
  <c r="F898" i="2"/>
  <c r="F897" i="2"/>
  <c r="F896" i="2"/>
  <c r="F819" i="2"/>
  <c r="F794" i="2"/>
  <c r="F793" i="2"/>
  <c r="F792" i="2"/>
  <c r="F756" i="2"/>
  <c r="F755" i="2"/>
  <c r="F754" i="2"/>
  <c r="F753" i="2"/>
  <c r="F752" i="2"/>
  <c r="F493" i="2"/>
  <c r="F492" i="2"/>
  <c r="F491" i="2"/>
  <c r="F467" i="2"/>
  <c r="F464" i="2"/>
  <c r="F463" i="2"/>
  <c r="F435" i="2"/>
  <c r="F407" i="2"/>
  <c r="F406" i="2"/>
  <c r="F405" i="2"/>
  <c r="F404" i="2"/>
  <c r="F403" i="2"/>
  <c r="F402" i="2"/>
  <c r="F401" i="2"/>
  <c r="F400" i="2"/>
  <c r="F399" i="2"/>
  <c r="F396" i="2"/>
  <c r="F395" i="2"/>
  <c r="F394" i="2"/>
  <c r="F393" i="2"/>
  <c r="F392" i="2"/>
  <c r="F350" i="2"/>
  <c r="F349" i="2"/>
  <c r="F348" i="2"/>
  <c r="F344" i="2"/>
  <c r="F343" i="2"/>
  <c r="F347" i="2"/>
  <c r="F346" i="2"/>
  <c r="F345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E116" i="16"/>
  <c r="F1206" i="222" l="1"/>
  <c r="F1664" i="16" l="1"/>
  <c r="E723" i="16"/>
  <c r="E529" i="16"/>
  <c r="E491" i="16"/>
  <c r="E362" i="16"/>
  <c r="E328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G118" i="16"/>
  <c r="H118" i="16" s="1"/>
  <c r="G116" i="16"/>
  <c r="H116" i="16" s="1"/>
  <c r="H29" i="16"/>
  <c r="H28" i="16"/>
  <c r="H25" i="16"/>
  <c r="H24" i="16"/>
  <c r="H23" i="16"/>
  <c r="H22" i="16"/>
  <c r="H21" i="16"/>
  <c r="H20" i="16"/>
  <c r="H19" i="16"/>
  <c r="H18" i="16"/>
  <c r="H16" i="16"/>
  <c r="H15" i="16"/>
  <c r="H14" i="16"/>
  <c r="H13" i="16"/>
  <c r="H12" i="16"/>
  <c r="H11" i="16"/>
  <c r="F290" i="16" l="1"/>
  <c r="G290" i="16" s="1"/>
  <c r="H290" i="16" s="1"/>
  <c r="F801" i="16"/>
  <c r="G801" i="16" s="1"/>
  <c r="H801" i="16" s="1"/>
  <c r="F792" i="16"/>
  <c r="G792" i="16" s="1"/>
  <c r="H792" i="16" s="1"/>
  <c r="F790" i="16"/>
  <c r="G790" i="16" s="1"/>
  <c r="H790" i="16" s="1"/>
  <c r="F788" i="16"/>
  <c r="G788" i="16" s="1"/>
  <c r="H788" i="16" s="1"/>
  <c r="F786" i="16"/>
  <c r="G786" i="16" s="1"/>
  <c r="H786" i="16" s="1"/>
  <c r="F784" i="16"/>
  <c r="G784" i="16" s="1"/>
  <c r="H784" i="16" s="1"/>
  <c r="F782" i="16"/>
  <c r="G782" i="16" s="1"/>
  <c r="H782" i="16" s="1"/>
  <c r="F780" i="16"/>
  <c r="G780" i="16" s="1"/>
  <c r="H780" i="16" s="1"/>
  <c r="F778" i="16"/>
  <c r="G778" i="16" s="1"/>
  <c r="H778" i="16" s="1"/>
  <c r="F776" i="16"/>
  <c r="F723" i="16"/>
  <c r="G723" i="16" s="1"/>
  <c r="H723" i="16" s="1"/>
  <c r="F722" i="16"/>
  <c r="G722" i="16" s="1"/>
  <c r="H722" i="16" s="1"/>
  <c r="F720" i="16"/>
  <c r="G720" i="16" s="1"/>
  <c r="H720" i="16" s="1"/>
  <c r="F718" i="16"/>
  <c r="G718" i="16" s="1"/>
  <c r="H718" i="16" s="1"/>
  <c r="F716" i="16"/>
  <c r="G716" i="16" s="1"/>
  <c r="H716" i="16" s="1"/>
  <c r="F715" i="16"/>
  <c r="G715" i="16" s="1"/>
  <c r="H715" i="16" s="1"/>
  <c r="F713" i="16"/>
  <c r="G713" i="16" s="1"/>
  <c r="H713" i="16" s="1"/>
  <c r="F711" i="16"/>
  <c r="G711" i="16" s="1"/>
  <c r="H711" i="16" s="1"/>
  <c r="H710" i="16"/>
  <c r="F707" i="16"/>
  <c r="G707" i="16" s="1"/>
  <c r="H707" i="16" s="1"/>
  <c r="F705" i="16"/>
  <c r="G705" i="16" s="1"/>
  <c r="H705" i="16" s="1"/>
  <c r="F704" i="16"/>
  <c r="G704" i="16" s="1"/>
  <c r="H704" i="16" s="1"/>
  <c r="F702" i="16"/>
  <c r="G702" i="16" s="1"/>
  <c r="H702" i="16" s="1"/>
  <c r="F701" i="16"/>
  <c r="G701" i="16" s="1"/>
  <c r="H701" i="16" s="1"/>
  <c r="F699" i="16"/>
  <c r="G699" i="16" s="1"/>
  <c r="H699" i="16" s="1"/>
  <c r="F697" i="16"/>
  <c r="G697" i="16" s="1"/>
  <c r="H697" i="16" s="1"/>
  <c r="F696" i="16"/>
  <c r="G696" i="16" s="1"/>
  <c r="H696" i="16" s="1"/>
  <c r="F693" i="16"/>
  <c r="G693" i="16" s="1"/>
  <c r="H693" i="16" s="1"/>
  <c r="F692" i="16"/>
  <c r="G692" i="16" s="1"/>
  <c r="H692" i="16" s="1"/>
  <c r="F791" i="16"/>
  <c r="G791" i="16" s="1"/>
  <c r="H791" i="16" s="1"/>
  <c r="F789" i="16"/>
  <c r="G789" i="16" s="1"/>
  <c r="H789" i="16" s="1"/>
  <c r="F787" i="16"/>
  <c r="G787" i="16" s="1"/>
  <c r="H787" i="16" s="1"/>
  <c r="F785" i="16"/>
  <c r="G785" i="16" s="1"/>
  <c r="H785" i="16" s="1"/>
  <c r="F783" i="16"/>
  <c r="G783" i="16" s="1"/>
  <c r="H783" i="16" s="1"/>
  <c r="F781" i="16"/>
  <c r="G781" i="16" s="1"/>
  <c r="H781" i="16" s="1"/>
  <c r="F779" i="16"/>
  <c r="G779" i="16" s="1"/>
  <c r="H779" i="16" s="1"/>
  <c r="F777" i="16"/>
  <c r="G777" i="16" s="1"/>
  <c r="H777" i="16" s="1"/>
  <c r="F724" i="16"/>
  <c r="G724" i="16" s="1"/>
  <c r="H724" i="16" s="1"/>
  <c r="F721" i="16"/>
  <c r="G721" i="16" s="1"/>
  <c r="H721" i="16" s="1"/>
  <c r="F719" i="16"/>
  <c r="G719" i="16" s="1"/>
  <c r="H719" i="16" s="1"/>
  <c r="F717" i="16"/>
  <c r="G717" i="16" s="1"/>
  <c r="H717" i="16" s="1"/>
  <c r="F714" i="16"/>
  <c r="G714" i="16" s="1"/>
  <c r="H714" i="16" s="1"/>
  <c r="F712" i="16"/>
  <c r="G712" i="16" s="1"/>
  <c r="H712" i="16" s="1"/>
  <c r="F708" i="16"/>
  <c r="F706" i="16"/>
  <c r="G706" i="16" s="1"/>
  <c r="H706" i="16" s="1"/>
  <c r="F703" i="16"/>
  <c r="G703" i="16" s="1"/>
  <c r="H703" i="16" s="1"/>
  <c r="F700" i="16"/>
  <c r="G700" i="16" s="1"/>
  <c r="H700" i="16" s="1"/>
  <c r="F698" i="16"/>
  <c r="G698" i="16" s="1"/>
  <c r="H698" i="16" s="1"/>
  <c r="F694" i="16"/>
  <c r="G694" i="16" s="1"/>
  <c r="H694" i="16" s="1"/>
  <c r="F690" i="16"/>
  <c r="G690" i="16" s="1"/>
  <c r="H690" i="16" s="1"/>
  <c r="F687" i="16"/>
  <c r="G687" i="16" s="1"/>
  <c r="H687" i="16" s="1"/>
  <c r="F683" i="16"/>
  <c r="G683" i="16" s="1"/>
  <c r="H683" i="16" s="1"/>
  <c r="F679" i="16"/>
  <c r="G679" i="16" s="1"/>
  <c r="H679" i="16" s="1"/>
  <c r="F676" i="16"/>
  <c r="G676" i="16" s="1"/>
  <c r="H676" i="16" s="1"/>
  <c r="F672" i="16"/>
  <c r="G672" i="16" s="1"/>
  <c r="H672" i="16" s="1"/>
  <c r="F689" i="16"/>
  <c r="G689" i="16" s="1"/>
  <c r="H689" i="16" s="1"/>
  <c r="F682" i="16"/>
  <c r="G682" i="16" s="1"/>
  <c r="H682" i="16" s="1"/>
  <c r="F681" i="16"/>
  <c r="G681" i="16" s="1"/>
  <c r="H681" i="16" s="1"/>
  <c r="F678" i="16"/>
  <c r="G678" i="16" s="1"/>
  <c r="H678" i="16" s="1"/>
  <c r="F671" i="16"/>
  <c r="G671" i="16" s="1"/>
  <c r="H671" i="16" s="1"/>
  <c r="F670" i="16"/>
  <c r="G670" i="16" s="1"/>
  <c r="H670" i="16" s="1"/>
  <c r="F666" i="16"/>
  <c r="G666" i="16" s="1"/>
  <c r="H666" i="16" s="1"/>
  <c r="F662" i="16"/>
  <c r="G662" i="16" s="1"/>
  <c r="H662" i="16" s="1"/>
  <c r="F658" i="16"/>
  <c r="G658" i="16" s="1"/>
  <c r="H658" i="16" s="1"/>
  <c r="F654" i="16"/>
  <c r="G654" i="16" s="1"/>
  <c r="H654" i="16" s="1"/>
  <c r="F650" i="16"/>
  <c r="G650" i="16" s="1"/>
  <c r="H650" i="16" s="1"/>
  <c r="F646" i="16"/>
  <c r="G646" i="16" s="1"/>
  <c r="H646" i="16" s="1"/>
  <c r="F642" i="16"/>
  <c r="G642" i="16" s="1"/>
  <c r="H642" i="16" s="1"/>
  <c r="F639" i="16"/>
  <c r="G639" i="16" s="1"/>
  <c r="H639" i="16" s="1"/>
  <c r="F636" i="16"/>
  <c r="G636" i="16" s="1"/>
  <c r="H636" i="16" s="1"/>
  <c r="F632" i="16"/>
  <c r="G632" i="16" s="1"/>
  <c r="H632" i="16" s="1"/>
  <c r="F629" i="16"/>
  <c r="G629" i="16" s="1"/>
  <c r="H629" i="16" s="1"/>
  <c r="F626" i="16"/>
  <c r="G626" i="16" s="1"/>
  <c r="H626" i="16" s="1"/>
  <c r="F622" i="16"/>
  <c r="G622" i="16" s="1"/>
  <c r="H622" i="16" s="1"/>
  <c r="F619" i="16"/>
  <c r="G619" i="16" s="1"/>
  <c r="H619" i="16" s="1"/>
  <c r="F615" i="16"/>
  <c r="G615" i="16" s="1"/>
  <c r="H615" i="16" s="1"/>
  <c r="F612" i="16"/>
  <c r="G612" i="16" s="1"/>
  <c r="H612" i="16" s="1"/>
  <c r="F686" i="16"/>
  <c r="G686" i="16" s="1"/>
  <c r="H686" i="16" s="1"/>
  <c r="F685" i="16"/>
  <c r="G685" i="16" s="1"/>
  <c r="H685" i="16" s="1"/>
  <c r="F675" i="16"/>
  <c r="G675" i="16" s="1"/>
  <c r="H675" i="16" s="1"/>
  <c r="F674" i="16"/>
  <c r="G674" i="16" s="1"/>
  <c r="H674" i="16" s="1"/>
  <c r="F668" i="16"/>
  <c r="G668" i="16" s="1"/>
  <c r="H668" i="16" s="1"/>
  <c r="F665" i="16"/>
  <c r="G665" i="16" s="1"/>
  <c r="H665" i="16" s="1"/>
  <c r="F664" i="16"/>
  <c r="G664" i="16" s="1"/>
  <c r="H664" i="16" s="1"/>
  <c r="F661" i="16"/>
  <c r="G661" i="16" s="1"/>
  <c r="H661" i="16" s="1"/>
  <c r="F660" i="16"/>
  <c r="G660" i="16" s="1"/>
  <c r="H660" i="16" s="1"/>
  <c r="F657" i="16"/>
  <c r="G657" i="16" s="1"/>
  <c r="H657" i="16" s="1"/>
  <c r="F656" i="16"/>
  <c r="G656" i="16" s="1"/>
  <c r="H656" i="16" s="1"/>
  <c r="F653" i="16"/>
  <c r="G653" i="16" s="1"/>
  <c r="H653" i="16" s="1"/>
  <c r="F652" i="16"/>
  <c r="G652" i="16" s="1"/>
  <c r="H652" i="16" s="1"/>
  <c r="F649" i="16"/>
  <c r="G649" i="16" s="1"/>
  <c r="H649" i="16" s="1"/>
  <c r="F648" i="16"/>
  <c r="G648" i="16" s="1"/>
  <c r="H648" i="16" s="1"/>
  <c r="F645" i="16"/>
  <c r="G645" i="16" s="1"/>
  <c r="H645" i="16" s="1"/>
  <c r="F644" i="16"/>
  <c r="G644" i="16" s="1"/>
  <c r="H644" i="16" s="1"/>
  <c r="F641" i="16"/>
  <c r="G641" i="16" s="1"/>
  <c r="H641" i="16" s="1"/>
  <c r="F638" i="16"/>
  <c r="G638" i="16" s="1"/>
  <c r="H638" i="16" s="1"/>
  <c r="F637" i="16"/>
  <c r="G637" i="16" s="1"/>
  <c r="H637" i="16" s="1"/>
  <c r="F635" i="16"/>
  <c r="G635" i="16" s="1"/>
  <c r="H635" i="16" s="1"/>
  <c r="F634" i="16"/>
  <c r="G634" i="16" s="1"/>
  <c r="H634" i="16" s="1"/>
  <c r="F631" i="16"/>
  <c r="G631" i="16" s="1"/>
  <c r="H631" i="16" s="1"/>
  <c r="F628" i="16"/>
  <c r="G628" i="16" s="1"/>
  <c r="H628" i="16" s="1"/>
  <c r="F627" i="16"/>
  <c r="G627" i="16" s="1"/>
  <c r="H627" i="16" s="1"/>
  <c r="F618" i="16"/>
  <c r="G618" i="16" s="1"/>
  <c r="H618" i="16" s="1"/>
  <c r="F617" i="16"/>
  <c r="G617" i="16" s="1"/>
  <c r="H617" i="16" s="1"/>
  <c r="F614" i="16"/>
  <c r="G614" i="16" s="1"/>
  <c r="H614" i="16" s="1"/>
  <c r="F610" i="16"/>
  <c r="G610" i="16" s="1"/>
  <c r="H610" i="16" s="1"/>
  <c r="F606" i="16"/>
  <c r="G606" i="16" s="1"/>
  <c r="H606" i="16" s="1"/>
  <c r="F603" i="16"/>
  <c r="G603" i="16" s="1"/>
  <c r="H603" i="16" s="1"/>
  <c r="F599" i="16"/>
  <c r="G599" i="16" s="1"/>
  <c r="H599" i="16" s="1"/>
  <c r="F576" i="16"/>
  <c r="G576" i="16" s="1"/>
  <c r="H576" i="16" s="1"/>
  <c r="F565" i="16"/>
  <c r="G565" i="16" s="1"/>
  <c r="H565" i="16" s="1"/>
  <c r="F563" i="16"/>
  <c r="G563" i="16" s="1"/>
  <c r="H563" i="16" s="1"/>
  <c r="F561" i="16"/>
  <c r="G561" i="16" s="1"/>
  <c r="H561" i="16" s="1"/>
  <c r="G559" i="16"/>
  <c r="H559" i="16" s="1"/>
  <c r="G557" i="16"/>
  <c r="H557" i="16" s="1"/>
  <c r="G555" i="16"/>
  <c r="H555" i="16" s="1"/>
  <c r="F553" i="16"/>
  <c r="G553" i="16" s="1"/>
  <c r="H553" i="16" s="1"/>
  <c r="F531" i="16"/>
  <c r="G531" i="16" s="1"/>
  <c r="H531" i="16" s="1"/>
  <c r="F528" i="16"/>
  <c r="G528" i="16" s="1"/>
  <c r="H528" i="16" s="1"/>
  <c r="F524" i="16"/>
  <c r="G524" i="16" s="1"/>
  <c r="H524" i="16" s="1"/>
  <c r="F520" i="16"/>
  <c r="G520" i="16" s="1"/>
  <c r="H520" i="16" s="1"/>
  <c r="F516" i="16"/>
  <c r="G516" i="16" s="1"/>
  <c r="H516" i="16" s="1"/>
  <c r="F512" i="16"/>
  <c r="G512" i="16" s="1"/>
  <c r="H512" i="16" s="1"/>
  <c r="F508" i="16"/>
  <c r="G508" i="16" s="1"/>
  <c r="H508" i="16" s="1"/>
  <c r="F504" i="16"/>
  <c r="G504" i="16" s="1"/>
  <c r="H504" i="16" s="1"/>
  <c r="F490" i="16"/>
  <c r="G490" i="16" s="1"/>
  <c r="H490" i="16" s="1"/>
  <c r="F486" i="16"/>
  <c r="G486" i="16" s="1"/>
  <c r="H486" i="16" s="1"/>
  <c r="F482" i="16"/>
  <c r="G482" i="16" s="1"/>
  <c r="H482" i="16" s="1"/>
  <c r="F478" i="16"/>
  <c r="G478" i="16" s="1"/>
  <c r="H478" i="16" s="1"/>
  <c r="F474" i="16"/>
  <c r="G474" i="16" s="1"/>
  <c r="H474" i="16" s="1"/>
  <c r="F470" i="16"/>
  <c r="G470" i="16" s="1"/>
  <c r="H470" i="16" s="1"/>
  <c r="F467" i="16"/>
  <c r="G467" i="16" s="1"/>
  <c r="H467" i="16" s="1"/>
  <c r="F462" i="16"/>
  <c r="G462" i="16" s="1"/>
  <c r="H462" i="16" s="1"/>
  <c r="F458" i="16"/>
  <c r="G458" i="16" s="1"/>
  <c r="H458" i="16" s="1"/>
  <c r="F454" i="16"/>
  <c r="G454" i="16" s="1"/>
  <c r="H454" i="16" s="1"/>
  <c r="F450" i="16"/>
  <c r="G450" i="16" s="1"/>
  <c r="H450" i="16" s="1"/>
  <c r="F446" i="16"/>
  <c r="G446" i="16" s="1"/>
  <c r="H446" i="16" s="1"/>
  <c r="F442" i="16"/>
  <c r="G442" i="16" s="1"/>
  <c r="H442" i="16" s="1"/>
  <c r="F438" i="16"/>
  <c r="G438" i="16" s="1"/>
  <c r="H438" i="16" s="1"/>
  <c r="F422" i="16"/>
  <c r="G422" i="16" s="1"/>
  <c r="H422" i="16" s="1"/>
  <c r="F420" i="16"/>
  <c r="G420" i="16" s="1"/>
  <c r="H420" i="16" s="1"/>
  <c r="F418" i="16"/>
  <c r="G418" i="16" s="1"/>
  <c r="H418" i="16" s="1"/>
  <c r="F416" i="16"/>
  <c r="F414" i="16"/>
  <c r="G414" i="16" s="1"/>
  <c r="H414" i="16" s="1"/>
  <c r="F412" i="16"/>
  <c r="G412" i="16" s="1"/>
  <c r="H412" i="16" s="1"/>
  <c r="F625" i="16"/>
  <c r="G625" i="16" s="1"/>
  <c r="H625" i="16" s="1"/>
  <c r="F624" i="16"/>
  <c r="G624" i="16" s="1"/>
  <c r="H624" i="16" s="1"/>
  <c r="F621" i="16"/>
  <c r="G621" i="16" s="1"/>
  <c r="H621" i="16" s="1"/>
  <c r="F608" i="16"/>
  <c r="G608" i="16" s="1"/>
  <c r="H608" i="16" s="1"/>
  <c r="F605" i="16"/>
  <c r="G605" i="16" s="1"/>
  <c r="H605" i="16" s="1"/>
  <c r="F601" i="16"/>
  <c r="G601" i="16" s="1"/>
  <c r="H601" i="16" s="1"/>
  <c r="F597" i="16"/>
  <c r="G597" i="16" s="1"/>
  <c r="H597" i="16" s="1"/>
  <c r="F587" i="16"/>
  <c r="G587" i="16" s="1"/>
  <c r="H587" i="16" s="1"/>
  <c r="F577" i="16"/>
  <c r="G577" i="16" s="1"/>
  <c r="H577" i="16" s="1"/>
  <c r="F566" i="16"/>
  <c r="G566" i="16" s="1"/>
  <c r="H566" i="16" s="1"/>
  <c r="F564" i="16"/>
  <c r="G564" i="16" s="1"/>
  <c r="H564" i="16" s="1"/>
  <c r="F562" i="16"/>
  <c r="G562" i="16" s="1"/>
  <c r="H562" i="16" s="1"/>
  <c r="F560" i="16"/>
  <c r="G560" i="16" s="1"/>
  <c r="H560" i="16" s="1"/>
  <c r="F558" i="16"/>
  <c r="G558" i="16" s="1"/>
  <c r="H558" i="16" s="1"/>
  <c r="G556" i="16"/>
  <c r="H556" i="16" s="1"/>
  <c r="F554" i="16"/>
  <c r="G554" i="16" s="1"/>
  <c r="H554" i="16" s="1"/>
  <c r="F552" i="16"/>
  <c r="G552" i="16" s="1"/>
  <c r="H552" i="16" s="1"/>
  <c r="F542" i="16"/>
  <c r="G542" i="16" s="1"/>
  <c r="H542" i="16" s="1"/>
  <c r="F532" i="16"/>
  <c r="G532" i="16" s="1"/>
  <c r="H532" i="16" s="1"/>
  <c r="F530" i="16"/>
  <c r="G530" i="16" s="1"/>
  <c r="H530" i="16" s="1"/>
  <c r="F527" i="16"/>
  <c r="G527" i="16" s="1"/>
  <c r="H527" i="16" s="1"/>
  <c r="F526" i="16"/>
  <c r="G526" i="16" s="1"/>
  <c r="H526" i="16" s="1"/>
  <c r="F523" i="16"/>
  <c r="G523" i="16" s="1"/>
  <c r="H523" i="16" s="1"/>
  <c r="F522" i="16"/>
  <c r="G522" i="16" s="1"/>
  <c r="H522" i="16" s="1"/>
  <c r="F519" i="16"/>
  <c r="G519" i="16" s="1"/>
  <c r="H519" i="16" s="1"/>
  <c r="F518" i="16"/>
  <c r="G518" i="16" s="1"/>
  <c r="H518" i="16" s="1"/>
  <c r="F515" i="16"/>
  <c r="G515" i="16" s="1"/>
  <c r="H515" i="16" s="1"/>
  <c r="F514" i="16"/>
  <c r="G514" i="16" s="1"/>
  <c r="H514" i="16" s="1"/>
  <c r="F511" i="16"/>
  <c r="G511" i="16" s="1"/>
  <c r="H511" i="16" s="1"/>
  <c r="G510" i="16"/>
  <c r="H510" i="16" s="1"/>
  <c r="F507" i="16"/>
  <c r="G507" i="16" s="1"/>
  <c r="H507" i="16" s="1"/>
  <c r="F506" i="16"/>
  <c r="G506" i="16" s="1"/>
  <c r="H506" i="16" s="1"/>
  <c r="F503" i="16"/>
  <c r="G503" i="16" s="1"/>
  <c r="H503" i="16" s="1"/>
  <c r="F502" i="16"/>
  <c r="G502" i="16" s="1"/>
  <c r="H502" i="16" s="1"/>
  <c r="F492" i="16"/>
  <c r="G492" i="16" s="1"/>
  <c r="H492" i="16" s="1"/>
  <c r="F489" i="16"/>
  <c r="G489" i="16" s="1"/>
  <c r="H489" i="16" s="1"/>
  <c r="F488" i="16"/>
  <c r="G488" i="16" s="1"/>
  <c r="H488" i="16" s="1"/>
  <c r="F485" i="16"/>
  <c r="G485" i="16" s="1"/>
  <c r="H485" i="16" s="1"/>
  <c r="F484" i="16"/>
  <c r="G484" i="16" s="1"/>
  <c r="H484" i="16" s="1"/>
  <c r="F481" i="16"/>
  <c r="G481" i="16" s="1"/>
  <c r="H481" i="16" s="1"/>
  <c r="F480" i="16"/>
  <c r="G480" i="16" s="1"/>
  <c r="H480" i="16" s="1"/>
  <c r="F477" i="16"/>
  <c r="G477" i="16" s="1"/>
  <c r="H477" i="16" s="1"/>
  <c r="F476" i="16"/>
  <c r="G476" i="16" s="1"/>
  <c r="H476" i="16" s="1"/>
  <c r="F473" i="16"/>
  <c r="G473" i="16" s="1"/>
  <c r="H473" i="16" s="1"/>
  <c r="F472" i="16"/>
  <c r="G472" i="16" s="1"/>
  <c r="H472" i="16" s="1"/>
  <c r="F469" i="16"/>
  <c r="G469" i="16" s="1"/>
  <c r="H469" i="16" s="1"/>
  <c r="F468" i="16"/>
  <c r="G468" i="16" s="1"/>
  <c r="H468" i="16" s="1"/>
  <c r="F465" i="16"/>
  <c r="G465" i="16" s="1"/>
  <c r="H465" i="16" s="1"/>
  <c r="F464" i="16"/>
  <c r="G464" i="16" s="1"/>
  <c r="H464" i="16" s="1"/>
  <c r="F461" i="16"/>
  <c r="G461" i="16" s="1"/>
  <c r="H461" i="16" s="1"/>
  <c r="F460" i="16"/>
  <c r="G460" i="16" s="1"/>
  <c r="H460" i="16" s="1"/>
  <c r="F457" i="16"/>
  <c r="G457" i="16" s="1"/>
  <c r="H457" i="16" s="1"/>
  <c r="F456" i="16"/>
  <c r="G456" i="16" s="1"/>
  <c r="H456" i="16" s="1"/>
  <c r="F453" i="16"/>
  <c r="G453" i="16" s="1"/>
  <c r="H453" i="16" s="1"/>
  <c r="F452" i="16"/>
  <c r="G452" i="16" s="1"/>
  <c r="H452" i="16" s="1"/>
  <c r="F449" i="16"/>
  <c r="G449" i="16" s="1"/>
  <c r="H449" i="16" s="1"/>
  <c r="F448" i="16"/>
  <c r="G448" i="16" s="1"/>
  <c r="H448" i="16" s="1"/>
  <c r="F445" i="16"/>
  <c r="G445" i="16" s="1"/>
  <c r="H445" i="16" s="1"/>
  <c r="F444" i="16"/>
  <c r="G444" i="16" s="1"/>
  <c r="H444" i="16" s="1"/>
  <c r="F437" i="16"/>
  <c r="G437" i="16" s="1"/>
  <c r="H437" i="16" s="1"/>
  <c r="F436" i="16"/>
  <c r="G436" i="16" s="1"/>
  <c r="H436" i="16" s="1"/>
  <c r="F423" i="16"/>
  <c r="G423" i="16" s="1"/>
  <c r="H423" i="16" s="1"/>
  <c r="F421" i="16"/>
  <c r="G421" i="16" s="1"/>
  <c r="H421" i="16" s="1"/>
  <c r="F419" i="16"/>
  <c r="G419" i="16" s="1"/>
  <c r="H419" i="16" s="1"/>
  <c r="F417" i="16"/>
  <c r="G417" i="16" s="1"/>
  <c r="H417" i="16" s="1"/>
  <c r="F415" i="16"/>
  <c r="G415" i="16" s="1"/>
  <c r="H415" i="16" s="1"/>
  <c r="F399" i="16"/>
  <c r="G399" i="16" s="1"/>
  <c r="H399" i="16" s="1"/>
  <c r="F398" i="16"/>
  <c r="G398" i="16" s="1"/>
  <c r="H398" i="16" s="1"/>
  <c r="F396" i="16"/>
  <c r="G396" i="16" s="1"/>
  <c r="H396" i="16" s="1"/>
  <c r="F395" i="16"/>
  <c r="G395" i="16" s="1"/>
  <c r="H395" i="16" s="1"/>
  <c r="F392" i="16"/>
  <c r="G392" i="16" s="1"/>
  <c r="H392" i="16" s="1"/>
  <c r="F391" i="16"/>
  <c r="G391" i="16" s="1"/>
  <c r="H391" i="16" s="1"/>
  <c r="F388" i="16"/>
  <c r="G388" i="16" s="1"/>
  <c r="H388" i="16" s="1"/>
  <c r="F387" i="16"/>
  <c r="G387" i="16" s="1"/>
  <c r="H387" i="16" s="1"/>
  <c r="F384" i="16"/>
  <c r="G384" i="16" s="1"/>
  <c r="H384" i="16" s="1"/>
  <c r="F383" i="16"/>
  <c r="G383" i="16" s="1"/>
  <c r="H383" i="16" s="1"/>
  <c r="F380" i="16"/>
  <c r="G380" i="16" s="1"/>
  <c r="H380" i="16" s="1"/>
  <c r="F379" i="16"/>
  <c r="G379" i="16" s="1"/>
  <c r="H379" i="16" s="1"/>
  <c r="F376" i="16"/>
  <c r="G376" i="16" s="1"/>
  <c r="H376" i="16" s="1"/>
  <c r="F375" i="16"/>
  <c r="G375" i="16" s="1"/>
  <c r="H375" i="16" s="1"/>
  <c r="F372" i="16"/>
  <c r="G372" i="16" s="1"/>
  <c r="H372" i="16" s="1"/>
  <c r="F371" i="16"/>
  <c r="G371" i="16" s="1"/>
  <c r="H371" i="16" s="1"/>
  <c r="F368" i="16"/>
  <c r="G368" i="16" s="1"/>
  <c r="H368" i="16" s="1"/>
  <c r="F367" i="16"/>
  <c r="G367" i="16" s="1"/>
  <c r="H367" i="16" s="1"/>
  <c r="F364" i="16"/>
  <c r="G364" i="16" s="1"/>
  <c r="H364" i="16" s="1"/>
  <c r="F363" i="16"/>
  <c r="G363" i="16" s="1"/>
  <c r="H363" i="16" s="1"/>
  <c r="F352" i="16"/>
  <c r="G352" i="16" s="1"/>
  <c r="H352" i="16" s="1"/>
  <c r="F349" i="16"/>
  <c r="G349" i="16" s="1"/>
  <c r="H349" i="16" s="1"/>
  <c r="F348" i="16"/>
  <c r="G348" i="16" s="1"/>
  <c r="H348" i="16" s="1"/>
  <c r="F345" i="16"/>
  <c r="G345" i="16" s="1"/>
  <c r="H345" i="16" s="1"/>
  <c r="F344" i="16"/>
  <c r="G344" i="16" s="1"/>
  <c r="H344" i="16" s="1"/>
  <c r="F341" i="16"/>
  <c r="G341" i="16" s="1"/>
  <c r="H341" i="16" s="1"/>
  <c r="F340" i="16"/>
  <c r="G340" i="16" s="1"/>
  <c r="H340" i="16" s="1"/>
  <c r="F337" i="16"/>
  <c r="G337" i="16" s="1"/>
  <c r="H337" i="16" s="1"/>
  <c r="F336" i="16"/>
  <c r="G336" i="16" s="1"/>
  <c r="H336" i="16" s="1"/>
  <c r="F334" i="16"/>
  <c r="G334" i="16" s="1"/>
  <c r="H334" i="16" s="1"/>
  <c r="F333" i="16"/>
  <c r="G333" i="16" s="1"/>
  <c r="H333" i="16" s="1"/>
  <c r="F330" i="16"/>
  <c r="G330" i="16" s="1"/>
  <c r="H330" i="16" s="1"/>
  <c r="F329" i="16"/>
  <c r="G329" i="16" s="1"/>
  <c r="H329" i="16" s="1"/>
  <c r="F318" i="16"/>
  <c r="G318" i="16" s="1"/>
  <c r="H318" i="16" s="1"/>
  <c r="F317" i="16"/>
  <c r="G317" i="16" s="1"/>
  <c r="H317" i="16" s="1"/>
  <c r="F316" i="16"/>
  <c r="G316" i="16" s="1"/>
  <c r="H316" i="16" s="1"/>
  <c r="F315" i="16"/>
  <c r="G315" i="16" s="1"/>
  <c r="H315" i="16" s="1"/>
  <c r="F314" i="16"/>
  <c r="G314" i="16" s="1"/>
  <c r="H314" i="16" s="1"/>
  <c r="F313" i="16"/>
  <c r="G313" i="16" s="1"/>
  <c r="H313" i="16" s="1"/>
  <c r="F312" i="16"/>
  <c r="G312" i="16" s="1"/>
  <c r="H312" i="16" s="1"/>
  <c r="F311" i="16"/>
  <c r="G311" i="16" s="1"/>
  <c r="H311" i="16" s="1"/>
  <c r="F310" i="16"/>
  <c r="G310" i="16" s="1"/>
  <c r="H310" i="16" s="1"/>
  <c r="F309" i="16"/>
  <c r="G309" i="16" s="1"/>
  <c r="H309" i="16" s="1"/>
  <c r="F308" i="16"/>
  <c r="G308" i="16" s="1"/>
  <c r="H308" i="16" s="1"/>
  <c r="F307" i="16"/>
  <c r="G307" i="16" s="1"/>
  <c r="H307" i="16" s="1"/>
  <c r="F306" i="16"/>
  <c r="G306" i="16" s="1"/>
  <c r="H306" i="16" s="1"/>
  <c r="F305" i="16"/>
  <c r="G305" i="16" s="1"/>
  <c r="H305" i="16" s="1"/>
  <c r="F294" i="16"/>
  <c r="G294" i="16" s="1"/>
  <c r="H294" i="16" s="1"/>
  <c r="F292" i="16"/>
  <c r="G292" i="16" s="1"/>
  <c r="H292" i="16" s="1"/>
  <c r="F288" i="16"/>
  <c r="G288" i="16" s="1"/>
  <c r="H288" i="16" s="1"/>
  <c r="F286" i="16"/>
  <c r="G286" i="16" s="1"/>
  <c r="H286" i="16" s="1"/>
  <c r="F284" i="16"/>
  <c r="G284" i="16" s="1"/>
  <c r="H284" i="16" s="1"/>
  <c r="F282" i="16"/>
  <c r="G282" i="16" s="1"/>
  <c r="H282" i="16" s="1"/>
  <c r="F270" i="16"/>
  <c r="G270" i="16" s="1"/>
  <c r="H270" i="16" s="1"/>
  <c r="F268" i="16"/>
  <c r="G268" i="16" s="1"/>
  <c r="H268" i="16" s="1"/>
  <c r="F266" i="16"/>
  <c r="G266" i="16" s="1"/>
  <c r="H266" i="16" s="1"/>
  <c r="F441" i="16"/>
  <c r="G441" i="16" s="1"/>
  <c r="H441" i="16" s="1"/>
  <c r="F440" i="16"/>
  <c r="G440" i="16" s="1"/>
  <c r="H440" i="16" s="1"/>
  <c r="F413" i="16"/>
  <c r="F411" i="16"/>
  <c r="G411" i="16" s="1"/>
  <c r="H411" i="16" s="1"/>
  <c r="F400" i="16"/>
  <c r="G400" i="16" s="1"/>
  <c r="H400" i="16" s="1"/>
  <c r="F397" i="16"/>
  <c r="G397" i="16" s="1"/>
  <c r="H397" i="16" s="1"/>
  <c r="F393" i="16"/>
  <c r="G393" i="16" s="1"/>
  <c r="H393" i="16" s="1"/>
  <c r="F389" i="16"/>
  <c r="G389" i="16" s="1"/>
  <c r="H389" i="16" s="1"/>
  <c r="F385" i="16"/>
  <c r="G385" i="16" s="1"/>
  <c r="H385" i="16" s="1"/>
  <c r="F381" i="16"/>
  <c r="G381" i="16" s="1"/>
  <c r="H381" i="16" s="1"/>
  <c r="F377" i="16"/>
  <c r="G377" i="16" s="1"/>
  <c r="H377" i="16" s="1"/>
  <c r="F373" i="16"/>
  <c r="G373" i="16" s="1"/>
  <c r="H373" i="16" s="1"/>
  <c r="F369" i="16"/>
  <c r="G369" i="16" s="1"/>
  <c r="H369" i="16" s="1"/>
  <c r="F365" i="16"/>
  <c r="G365" i="16" s="1"/>
  <c r="H365" i="16" s="1"/>
  <c r="F350" i="16"/>
  <c r="G350" i="16" s="1"/>
  <c r="H350" i="16" s="1"/>
  <c r="F346" i="16"/>
  <c r="G346" i="16" s="1"/>
  <c r="H346" i="16" s="1"/>
  <c r="F342" i="16"/>
  <c r="G342" i="16" s="1"/>
  <c r="H342" i="16" s="1"/>
  <c r="F338" i="16"/>
  <c r="G338" i="16" s="1"/>
  <c r="H338" i="16" s="1"/>
  <c r="F335" i="16"/>
  <c r="G335" i="16" s="1"/>
  <c r="H335" i="16" s="1"/>
  <c r="F331" i="16"/>
  <c r="G331" i="16" s="1"/>
  <c r="H331" i="16" s="1"/>
  <c r="F295" i="16"/>
  <c r="G295" i="16" s="1"/>
  <c r="H295" i="16" s="1"/>
  <c r="F293" i="16"/>
  <c r="G293" i="16" s="1"/>
  <c r="H293" i="16" s="1"/>
  <c r="F291" i="16"/>
  <c r="G291" i="16" s="1"/>
  <c r="H291" i="16" s="1"/>
  <c r="F289" i="16"/>
  <c r="G289" i="16" s="1"/>
  <c r="H289" i="16" s="1"/>
  <c r="F287" i="16"/>
  <c r="G287" i="16" s="1"/>
  <c r="H287" i="16" s="1"/>
  <c r="F285" i="16"/>
  <c r="G285" i="16" s="1"/>
  <c r="H285" i="16" s="1"/>
  <c r="F283" i="16"/>
  <c r="G283" i="16" s="1"/>
  <c r="H283" i="16" s="1"/>
  <c r="F281" i="16"/>
  <c r="G281" i="16" s="1"/>
  <c r="H281" i="16" s="1"/>
  <c r="F271" i="16"/>
  <c r="G271" i="16" s="1"/>
  <c r="H271" i="16" s="1"/>
  <c r="F269" i="16"/>
  <c r="G269" i="16" s="1"/>
  <c r="H269" i="16" s="1"/>
  <c r="F267" i="16"/>
  <c r="G267" i="16" s="1"/>
  <c r="H267" i="16" s="1"/>
  <c r="F265" i="16"/>
  <c r="G265" i="16" s="1"/>
  <c r="H265" i="16" s="1"/>
  <c r="F263" i="16"/>
  <c r="G263" i="16" s="1"/>
  <c r="H263" i="16" s="1"/>
  <c r="F261" i="16"/>
  <c r="G261" i="16" s="1"/>
  <c r="H261" i="16" s="1"/>
  <c r="F259" i="16"/>
  <c r="F257" i="16"/>
  <c r="G257" i="16" s="1"/>
  <c r="H257" i="16" s="1"/>
  <c r="F255" i="16"/>
  <c r="G255" i="16" s="1"/>
  <c r="H255" i="16" s="1"/>
  <c r="F241" i="16"/>
  <c r="G241" i="16" s="1"/>
  <c r="H241" i="16" s="1"/>
  <c r="F239" i="16"/>
  <c r="G239" i="16" s="1"/>
  <c r="H239" i="16" s="1"/>
  <c r="F237" i="16"/>
  <c r="G237" i="16" s="1"/>
  <c r="H237" i="16" s="1"/>
  <c r="F235" i="16"/>
  <c r="G235" i="16" s="1"/>
  <c r="H235" i="16" s="1"/>
  <c r="F116" i="16"/>
  <c r="F119" i="16"/>
  <c r="G119" i="16" s="1"/>
  <c r="H119" i="16" s="1"/>
  <c r="F120" i="16"/>
  <c r="G120" i="16" s="1"/>
  <c r="H120" i="16" s="1"/>
  <c r="F123" i="16"/>
  <c r="G123" i="16" s="1"/>
  <c r="H123" i="16" s="1"/>
  <c r="F126" i="16"/>
  <c r="G126" i="16" s="1"/>
  <c r="H126" i="16" s="1"/>
  <c r="F127" i="16"/>
  <c r="G127" i="16" s="1"/>
  <c r="H127" i="16" s="1"/>
  <c r="F130" i="16"/>
  <c r="G130" i="16" s="1"/>
  <c r="H130" i="16" s="1"/>
  <c r="F131" i="16"/>
  <c r="G131" i="16" s="1"/>
  <c r="H131" i="16" s="1"/>
  <c r="F136" i="16"/>
  <c r="G136" i="16" s="1"/>
  <c r="H136" i="16" s="1"/>
  <c r="F137" i="16"/>
  <c r="G137" i="16" s="1"/>
  <c r="H137" i="16" s="1"/>
  <c r="F140" i="16"/>
  <c r="G140" i="16" s="1"/>
  <c r="H140" i="16" s="1"/>
  <c r="F142" i="16"/>
  <c r="G142" i="16" s="1"/>
  <c r="H142" i="16" s="1"/>
  <c r="F144" i="16"/>
  <c r="G144" i="16" s="1"/>
  <c r="H144" i="16" s="1"/>
  <c r="F146" i="16"/>
  <c r="G146" i="16" s="1"/>
  <c r="H146" i="16" s="1"/>
  <c r="F158" i="16"/>
  <c r="G158" i="16" s="1"/>
  <c r="H158" i="16" s="1"/>
  <c r="F160" i="16"/>
  <c r="G160" i="16" s="1"/>
  <c r="H160" i="16" s="1"/>
  <c r="F162" i="16"/>
  <c r="G162" i="16" s="1"/>
  <c r="H162" i="16" s="1"/>
  <c r="F164" i="16"/>
  <c r="G164" i="16" s="1"/>
  <c r="H164" i="16" s="1"/>
  <c r="F166" i="16"/>
  <c r="G166" i="16" s="1"/>
  <c r="H166" i="16" s="1"/>
  <c r="F168" i="16"/>
  <c r="G168" i="16" s="1"/>
  <c r="H168" i="16" s="1"/>
  <c r="F170" i="16"/>
  <c r="G170" i="16" s="1"/>
  <c r="H170" i="16" s="1"/>
  <c r="F181" i="16"/>
  <c r="G181" i="16" s="1"/>
  <c r="H181" i="16" s="1"/>
  <c r="F182" i="16"/>
  <c r="G182" i="16" s="1"/>
  <c r="H182" i="16" s="1"/>
  <c r="F183" i="16"/>
  <c r="G183" i="16" s="1"/>
  <c r="H183" i="16" s="1"/>
  <c r="F184" i="16"/>
  <c r="G184" i="16" s="1"/>
  <c r="H184" i="16" s="1"/>
  <c r="F185" i="16"/>
  <c r="G185" i="16" s="1"/>
  <c r="H185" i="16" s="1"/>
  <c r="F186" i="16"/>
  <c r="G186" i="16" s="1"/>
  <c r="H186" i="16" s="1"/>
  <c r="F187" i="16"/>
  <c r="G187" i="16" s="1"/>
  <c r="H187" i="16" s="1"/>
  <c r="F188" i="16"/>
  <c r="G188" i="16" s="1"/>
  <c r="H188" i="16" s="1"/>
  <c r="F189" i="16"/>
  <c r="G189" i="16" s="1"/>
  <c r="H189" i="16" s="1"/>
  <c r="F190" i="16"/>
  <c r="G190" i="16" s="1"/>
  <c r="H190" i="16" s="1"/>
  <c r="F191" i="16"/>
  <c r="G191" i="16" s="1"/>
  <c r="H191" i="16" s="1"/>
  <c r="F192" i="16"/>
  <c r="G192" i="16" s="1"/>
  <c r="H192" i="16" s="1"/>
  <c r="F193" i="16"/>
  <c r="G193" i="16" s="1"/>
  <c r="H193" i="16" s="1"/>
  <c r="F194" i="16"/>
  <c r="G194" i="16" s="1"/>
  <c r="H194" i="16" s="1"/>
  <c r="F195" i="16"/>
  <c r="G195" i="16" s="1"/>
  <c r="H195" i="16" s="1"/>
  <c r="F205" i="16"/>
  <c r="G205" i="16" s="1"/>
  <c r="H205" i="16" s="1"/>
  <c r="F207" i="16"/>
  <c r="G207" i="16" s="1"/>
  <c r="H207" i="16" s="1"/>
  <c r="F209" i="16"/>
  <c r="G209" i="16" s="1"/>
  <c r="H209" i="16" s="1"/>
  <c r="F211" i="16"/>
  <c r="G211" i="16" s="1"/>
  <c r="H211" i="16" s="1"/>
  <c r="F213" i="16"/>
  <c r="G213" i="16" s="1"/>
  <c r="H213" i="16" s="1"/>
  <c r="F215" i="16"/>
  <c r="G215" i="16" s="1"/>
  <c r="H215" i="16" s="1"/>
  <c r="F217" i="16"/>
  <c r="G217" i="16" s="1"/>
  <c r="H217" i="16" s="1"/>
  <c r="F219" i="16"/>
  <c r="G219" i="16" s="1"/>
  <c r="H219" i="16" s="1"/>
  <c r="F221" i="16"/>
  <c r="G221" i="16" s="1"/>
  <c r="H221" i="16" s="1"/>
  <c r="F231" i="16"/>
  <c r="G231" i="16" s="1"/>
  <c r="H231" i="16" s="1"/>
  <c r="F233" i="16"/>
  <c r="G233" i="16" s="1"/>
  <c r="H233" i="16" s="1"/>
  <c r="F234" i="16"/>
  <c r="G234" i="16" s="1"/>
  <c r="H234" i="16" s="1"/>
  <c r="F236" i="16"/>
  <c r="G236" i="16" s="1"/>
  <c r="H236" i="16" s="1"/>
  <c r="F238" i="16"/>
  <c r="G238" i="16" s="1"/>
  <c r="H238" i="16" s="1"/>
  <c r="F240" i="16"/>
  <c r="G240" i="16" s="1"/>
  <c r="H240" i="16" s="1"/>
  <c r="F242" i="16"/>
  <c r="G242" i="16" s="1"/>
  <c r="H242" i="16" s="1"/>
  <c r="G254" i="16"/>
  <c r="H254" i="16" s="1"/>
  <c r="F256" i="16"/>
  <c r="G256" i="16" s="1"/>
  <c r="H256" i="16" s="1"/>
  <c r="F258" i="16"/>
  <c r="G258" i="16" s="1"/>
  <c r="H258" i="16" s="1"/>
  <c r="G260" i="16"/>
  <c r="H260" i="16" s="1"/>
  <c r="G262" i="16"/>
  <c r="H262" i="16" s="1"/>
  <c r="F264" i="16"/>
  <c r="G264" i="16" s="1"/>
  <c r="H264" i="16" s="1"/>
  <c r="F106" i="16"/>
  <c r="G106" i="16" s="1"/>
  <c r="H106" i="16" s="1"/>
  <c r="F117" i="16"/>
  <c r="G117" i="16" s="1"/>
  <c r="H117" i="16" s="1"/>
  <c r="F118" i="16"/>
  <c r="F121" i="16"/>
  <c r="G121" i="16" s="1"/>
  <c r="H121" i="16" s="1"/>
  <c r="F122" i="16"/>
  <c r="G122" i="16" s="1"/>
  <c r="H122" i="16" s="1"/>
  <c r="F124" i="16"/>
  <c r="G124" i="16" s="1"/>
  <c r="H124" i="16" s="1"/>
  <c r="F125" i="16"/>
  <c r="G125" i="16" s="1"/>
  <c r="H125" i="16" s="1"/>
  <c r="F128" i="16"/>
  <c r="G128" i="16" s="1"/>
  <c r="H128" i="16" s="1"/>
  <c r="F129" i="16"/>
  <c r="G129" i="16" s="1"/>
  <c r="H129" i="16" s="1"/>
  <c r="F132" i="16"/>
  <c r="G132" i="16" s="1"/>
  <c r="H132" i="16" s="1"/>
  <c r="F133" i="16"/>
  <c r="G133" i="16" s="1"/>
  <c r="H133" i="16" s="1"/>
  <c r="F134" i="16"/>
  <c r="G134" i="16" s="1"/>
  <c r="H134" i="16" s="1"/>
  <c r="F135" i="16"/>
  <c r="G135" i="16" s="1"/>
  <c r="H135" i="16" s="1"/>
  <c r="F138" i="16"/>
  <c r="G138" i="16" s="1"/>
  <c r="H138" i="16" s="1"/>
  <c r="F139" i="16"/>
  <c r="G139" i="16" s="1"/>
  <c r="H139" i="16" s="1"/>
  <c r="F141" i="16"/>
  <c r="G141" i="16" s="1"/>
  <c r="H141" i="16" s="1"/>
  <c r="F143" i="16"/>
  <c r="G143" i="16" s="1"/>
  <c r="H143" i="16" s="1"/>
  <c r="F145" i="16"/>
  <c r="G145" i="16" s="1"/>
  <c r="H145" i="16" s="1"/>
  <c r="F147" i="16"/>
  <c r="G147" i="16" s="1"/>
  <c r="H147" i="16" s="1"/>
  <c r="F157" i="16"/>
  <c r="G157" i="16" s="1"/>
  <c r="H157" i="16" s="1"/>
  <c r="F159" i="16"/>
  <c r="G159" i="16" s="1"/>
  <c r="H159" i="16" s="1"/>
  <c r="F161" i="16"/>
  <c r="G161" i="16" s="1"/>
  <c r="H161" i="16" s="1"/>
  <c r="F163" i="16"/>
  <c r="G163" i="16" s="1"/>
  <c r="H163" i="16" s="1"/>
  <c r="F165" i="16"/>
  <c r="G165" i="16" s="1"/>
  <c r="H165" i="16" s="1"/>
  <c r="F167" i="16"/>
  <c r="G167" i="16" s="1"/>
  <c r="H167" i="16" s="1"/>
  <c r="F169" i="16"/>
  <c r="G169" i="16" s="1"/>
  <c r="H169" i="16" s="1"/>
  <c r="F171" i="16"/>
  <c r="G171" i="16" s="1"/>
  <c r="H171" i="16" s="1"/>
  <c r="F206" i="16"/>
  <c r="G206" i="16" s="1"/>
  <c r="H206" i="16" s="1"/>
  <c r="F208" i="16"/>
  <c r="G208" i="16" s="1"/>
  <c r="H208" i="16" s="1"/>
  <c r="F210" i="16"/>
  <c r="G210" i="16" s="1"/>
  <c r="H210" i="16" s="1"/>
  <c r="F212" i="16"/>
  <c r="G212" i="16" s="1"/>
  <c r="H212" i="16" s="1"/>
  <c r="F214" i="16"/>
  <c r="G214" i="16" s="1"/>
  <c r="H214" i="16" s="1"/>
  <c r="F216" i="16"/>
  <c r="G216" i="16" s="1"/>
  <c r="H216" i="16" s="1"/>
  <c r="F218" i="16"/>
  <c r="G218" i="16" s="1"/>
  <c r="H218" i="16" s="1"/>
  <c r="F220" i="16"/>
  <c r="G220" i="16" s="1"/>
  <c r="H220" i="16" s="1"/>
  <c r="F232" i="16"/>
  <c r="G232" i="16" s="1"/>
  <c r="H232" i="16" s="1"/>
  <c r="F328" i="16"/>
  <c r="G328" i="16" s="1"/>
  <c r="H328" i="16" s="1"/>
  <c r="F332" i="16"/>
  <c r="G332" i="16" s="1"/>
  <c r="H332" i="16" s="1"/>
  <c r="F339" i="16"/>
  <c r="G339" i="16" s="1"/>
  <c r="H339" i="16" s="1"/>
  <c r="F343" i="16"/>
  <c r="G343" i="16" s="1"/>
  <c r="H343" i="16" s="1"/>
  <c r="F347" i="16"/>
  <c r="G347" i="16" s="1"/>
  <c r="H347" i="16" s="1"/>
  <c r="F351" i="16"/>
  <c r="G351" i="16" s="1"/>
  <c r="H351" i="16" s="1"/>
  <c r="F362" i="16"/>
  <c r="G362" i="16" s="1"/>
  <c r="H362" i="16" s="1"/>
  <c r="F366" i="16"/>
  <c r="G366" i="16" s="1"/>
  <c r="H366" i="16" s="1"/>
  <c r="F370" i="16"/>
  <c r="G370" i="16" s="1"/>
  <c r="H370" i="16" s="1"/>
  <c r="F374" i="16"/>
  <c r="G374" i="16" s="1"/>
  <c r="H374" i="16" s="1"/>
  <c r="F378" i="16"/>
  <c r="G378" i="16" s="1"/>
  <c r="H378" i="16" s="1"/>
  <c r="F382" i="16"/>
  <c r="G382" i="16" s="1"/>
  <c r="H382" i="16" s="1"/>
  <c r="F386" i="16"/>
  <c r="G386" i="16" s="1"/>
  <c r="H386" i="16" s="1"/>
  <c r="F390" i="16"/>
  <c r="G390" i="16" s="1"/>
  <c r="H390" i="16" s="1"/>
  <c r="F394" i="16"/>
  <c r="G394" i="16" s="1"/>
  <c r="H394" i="16" s="1"/>
  <c r="F439" i="16"/>
  <c r="G439" i="16" s="1"/>
  <c r="H439" i="16" s="1"/>
  <c r="F447" i="16"/>
  <c r="G447" i="16" s="1"/>
  <c r="H447" i="16" s="1"/>
  <c r="F455" i="16"/>
  <c r="G455" i="16" s="1"/>
  <c r="H455" i="16" s="1"/>
  <c r="F463" i="16"/>
  <c r="G463" i="16" s="1"/>
  <c r="H463" i="16" s="1"/>
  <c r="F475" i="16"/>
  <c r="G475" i="16" s="1"/>
  <c r="H475" i="16" s="1"/>
  <c r="F483" i="16"/>
  <c r="G483" i="16" s="1"/>
  <c r="H483" i="16" s="1"/>
  <c r="F491" i="16"/>
  <c r="G491" i="16" s="1"/>
  <c r="H491" i="16" s="1"/>
  <c r="F505" i="16"/>
  <c r="G505" i="16" s="1"/>
  <c r="H505" i="16" s="1"/>
  <c r="F513" i="16"/>
  <c r="G513" i="16" s="1"/>
  <c r="H513" i="16" s="1"/>
  <c r="F521" i="16"/>
  <c r="G521" i="16" s="1"/>
  <c r="H521" i="16" s="1"/>
  <c r="F529" i="16"/>
  <c r="G529" i="16" s="1"/>
  <c r="H529" i="16" s="1"/>
  <c r="F604" i="16"/>
  <c r="G604" i="16" s="1"/>
  <c r="H604" i="16" s="1"/>
  <c r="F443" i="16"/>
  <c r="G443" i="16" s="1"/>
  <c r="H443" i="16" s="1"/>
  <c r="F451" i="16"/>
  <c r="G451" i="16" s="1"/>
  <c r="H451" i="16" s="1"/>
  <c r="F459" i="16"/>
  <c r="G459" i="16" s="1"/>
  <c r="H459" i="16" s="1"/>
  <c r="F471" i="16"/>
  <c r="G471" i="16" s="1"/>
  <c r="H471" i="16" s="1"/>
  <c r="F479" i="16"/>
  <c r="G479" i="16" s="1"/>
  <c r="H479" i="16" s="1"/>
  <c r="F487" i="16"/>
  <c r="G487" i="16" s="1"/>
  <c r="H487" i="16" s="1"/>
  <c r="F509" i="16"/>
  <c r="G509" i="16" s="1"/>
  <c r="H509" i="16" s="1"/>
  <c r="F517" i="16"/>
  <c r="G517" i="16" s="1"/>
  <c r="H517" i="16" s="1"/>
  <c r="F525" i="16"/>
  <c r="G525" i="16" s="1"/>
  <c r="H525" i="16" s="1"/>
  <c r="F600" i="16"/>
  <c r="G600" i="16" s="1"/>
  <c r="H600" i="16" s="1"/>
  <c r="F607" i="16"/>
  <c r="G607" i="16" s="1"/>
  <c r="H607" i="16" s="1"/>
  <c r="F611" i="16"/>
  <c r="G611" i="16" s="1"/>
  <c r="H611" i="16" s="1"/>
  <c r="F598" i="16"/>
  <c r="G598" i="16" s="1"/>
  <c r="H598" i="16" s="1"/>
  <c r="F602" i="16"/>
  <c r="G602" i="16" s="1"/>
  <c r="H602" i="16" s="1"/>
  <c r="F609" i="16"/>
  <c r="G609" i="16" s="1"/>
  <c r="H609" i="16" s="1"/>
  <c r="F620" i="16"/>
  <c r="G620" i="16" s="1"/>
  <c r="H620" i="16" s="1"/>
  <c r="F623" i="16"/>
  <c r="G623" i="16" s="1"/>
  <c r="H623" i="16" s="1"/>
  <c r="F630" i="16"/>
  <c r="G630" i="16" s="1"/>
  <c r="H630" i="16" s="1"/>
  <c r="F640" i="16"/>
  <c r="G640" i="16" s="1"/>
  <c r="H640" i="16" s="1"/>
  <c r="F643" i="16"/>
  <c r="G643" i="16" s="1"/>
  <c r="H643" i="16" s="1"/>
  <c r="F651" i="16"/>
  <c r="G651" i="16" s="1"/>
  <c r="H651" i="16" s="1"/>
  <c r="F659" i="16"/>
  <c r="G659" i="16" s="1"/>
  <c r="H659" i="16" s="1"/>
  <c r="F667" i="16"/>
  <c r="G667" i="16" s="1"/>
  <c r="H667" i="16" s="1"/>
  <c r="F613" i="16"/>
  <c r="G613" i="16" s="1"/>
  <c r="H613" i="16" s="1"/>
  <c r="F616" i="16"/>
  <c r="G616" i="16" s="1"/>
  <c r="H616" i="16" s="1"/>
  <c r="F633" i="16"/>
  <c r="G633" i="16" s="1"/>
  <c r="H633" i="16" s="1"/>
  <c r="F647" i="16"/>
  <c r="G647" i="16" s="1"/>
  <c r="H647" i="16" s="1"/>
  <c r="F655" i="16"/>
  <c r="G655" i="16" s="1"/>
  <c r="H655" i="16" s="1"/>
  <c r="F663" i="16"/>
  <c r="G663" i="16" s="1"/>
  <c r="H663" i="16" s="1"/>
  <c r="F673" i="16"/>
  <c r="G673" i="16" s="1"/>
  <c r="H673" i="16" s="1"/>
  <c r="F684" i="16"/>
  <c r="G684" i="16" s="1"/>
  <c r="H684" i="16" s="1"/>
  <c r="F669" i="16"/>
  <c r="G669" i="16" s="1"/>
  <c r="H669" i="16" s="1"/>
  <c r="F677" i="16"/>
  <c r="G677" i="16" s="1"/>
  <c r="H677" i="16" s="1"/>
  <c r="F680" i="16"/>
  <c r="G680" i="16" s="1"/>
  <c r="H680" i="16" s="1"/>
  <c r="F688" i="16"/>
  <c r="G688" i="16" s="1"/>
  <c r="H688" i="16" s="1"/>
  <c r="F691" i="16"/>
  <c r="G691" i="16" s="1"/>
  <c r="H691" i="16" s="1"/>
  <c r="F695" i="16"/>
  <c r="G695" i="16" s="1"/>
  <c r="H695" i="16" s="1"/>
  <c r="F709" i="16"/>
  <c r="G709" i="16" s="1"/>
  <c r="H709" i="16" s="1"/>
  <c r="F1124" i="2"/>
  <c r="G982" i="2"/>
  <c r="G932" i="2"/>
  <c r="G895" i="2"/>
  <c r="G818" i="2"/>
  <c r="G791" i="2"/>
  <c r="G751" i="2"/>
  <c r="G635" i="2"/>
  <c r="G490" i="2"/>
  <c r="G462" i="2"/>
  <c r="G431" i="2"/>
  <c r="G390" i="2"/>
  <c r="G316" i="2"/>
  <c r="G154" i="2"/>
  <c r="G118" i="2"/>
  <c r="F1398" i="9"/>
  <c r="F1465" i="18"/>
  <c r="F1464" i="17"/>
  <c r="F286" i="17"/>
  <c r="G286" i="17" s="1"/>
  <c r="G558" i="5"/>
  <c r="F20" i="5"/>
  <c r="G20" i="5" s="1"/>
  <c r="G259" i="16" l="1"/>
  <c r="H259" i="16" s="1"/>
  <c r="G776" i="16"/>
  <c r="H776" i="16" s="1"/>
  <c r="G708" i="16"/>
  <c r="H708" i="16" s="1"/>
  <c r="G413" i="16"/>
  <c r="H413" i="16" s="1"/>
  <c r="G416" i="16"/>
  <c r="H416" i="16" s="1"/>
  <c r="G450" i="2"/>
  <c r="H450" i="2" s="1"/>
  <c r="G465" i="2"/>
  <c r="H465" i="2" s="1"/>
  <c r="G421" i="2"/>
  <c r="H421" i="2" s="1"/>
  <c r="G434" i="2"/>
  <c r="H434" i="2" s="1"/>
  <c r="G417" i="2"/>
  <c r="H417" i="2" s="1"/>
  <c r="G419" i="2"/>
  <c r="H419" i="2" s="1"/>
  <c r="G367" i="2"/>
  <c r="H367" i="2" s="1"/>
  <c r="G368" i="2"/>
  <c r="H368" i="2" s="1"/>
  <c r="G109" i="2"/>
  <c r="H109" i="2" s="1"/>
  <c r="G108" i="2"/>
  <c r="H108" i="2" s="1"/>
  <c r="F211" i="9"/>
  <c r="G211" i="9" s="1"/>
  <c r="F174" i="9"/>
  <c r="G174" i="9" s="1"/>
  <c r="F175" i="9"/>
  <c r="G175" i="9" s="1"/>
  <c r="G793" i="2"/>
  <c r="H793" i="2" s="1"/>
  <c r="F202" i="5"/>
  <c r="G202" i="5" s="1"/>
  <c r="F309" i="5"/>
  <c r="G309" i="5" s="1"/>
  <c r="F116" i="17"/>
  <c r="G116" i="17" s="1"/>
  <c r="F131" i="5"/>
  <c r="G131" i="5" s="1"/>
  <c r="F301" i="5"/>
  <c r="G301" i="5" s="1"/>
  <c r="F348" i="5"/>
  <c r="G348" i="5" s="1"/>
  <c r="F463" i="5"/>
  <c r="G463" i="5" s="1"/>
  <c r="F68" i="17"/>
  <c r="G68" i="17" s="1"/>
  <c r="F16" i="5"/>
  <c r="G16" i="5" s="1"/>
  <c r="F127" i="5"/>
  <c r="G127" i="5" s="1"/>
  <c r="F167" i="5"/>
  <c r="G167" i="5" s="1"/>
  <c r="F297" i="5"/>
  <c r="G297" i="5" s="1"/>
  <c r="F305" i="5"/>
  <c r="G305" i="5" s="1"/>
  <c r="F340" i="5"/>
  <c r="G340" i="5" s="1"/>
  <c r="F92" i="17"/>
  <c r="G92" i="17" s="1"/>
  <c r="F120" i="17"/>
  <c r="G120" i="17" s="1"/>
  <c r="F139" i="9"/>
  <c r="G139" i="9" s="1"/>
  <c r="F186" i="5"/>
  <c r="G186" i="5" s="1"/>
  <c r="F284" i="17"/>
  <c r="G284" i="17" s="1"/>
  <c r="G12" i="5"/>
  <c r="F163" i="5"/>
  <c r="G163" i="5" s="1"/>
  <c r="F288" i="17"/>
  <c r="G288" i="17" s="1"/>
  <c r="F24" i="5"/>
  <c r="G24" i="5" s="1"/>
  <c r="F356" i="5"/>
  <c r="G356" i="5" s="1"/>
  <c r="F518" i="5"/>
  <c r="G518" i="5" s="1"/>
  <c r="H351" i="216"/>
  <c r="F206" i="5"/>
  <c r="G206" i="5" s="1"/>
  <c r="F147" i="17"/>
  <c r="G147" i="17" s="1"/>
  <c r="F59" i="9"/>
  <c r="G59" i="9" s="1"/>
  <c r="F393" i="5"/>
  <c r="G393" i="5" s="1"/>
  <c r="F12" i="17"/>
  <c r="G12" i="17" s="1"/>
  <c r="F175" i="17"/>
  <c r="G175" i="17" s="1"/>
  <c r="F76" i="9"/>
  <c r="G76" i="9" s="1"/>
  <c r="F408" i="5"/>
  <c r="G408" i="5" s="1"/>
  <c r="F252" i="5"/>
  <c r="G252" i="5" s="1"/>
  <c r="F23" i="17"/>
  <c r="G23" i="17" s="1"/>
  <c r="F76" i="5"/>
  <c r="G76" i="5" s="1"/>
  <c r="F105" i="9"/>
  <c r="G105" i="9" s="1"/>
  <c r="F90" i="5"/>
  <c r="G90" i="5" s="1"/>
  <c r="F117" i="9"/>
  <c r="G117" i="9" s="1"/>
  <c r="F94" i="5"/>
  <c r="G94" i="5" s="1"/>
  <c r="F14" i="5"/>
  <c r="G14" i="5" s="1"/>
  <c r="F18" i="5"/>
  <c r="G18" i="5" s="1"/>
  <c r="F22" i="5"/>
  <c r="G22" i="5" s="1"/>
  <c r="F26" i="5"/>
  <c r="G26" i="5" s="1"/>
  <c r="F74" i="5"/>
  <c r="G74" i="5" s="1"/>
  <c r="F88" i="5"/>
  <c r="G88" i="5" s="1"/>
  <c r="F92" i="5"/>
  <c r="G92" i="5" s="1"/>
  <c r="F96" i="5"/>
  <c r="G96" i="5" s="1"/>
  <c r="F129" i="5"/>
  <c r="G129" i="5" s="1"/>
  <c r="F133" i="5"/>
  <c r="G133" i="5" s="1"/>
  <c r="F165" i="5"/>
  <c r="G165" i="5" s="1"/>
  <c r="F169" i="5"/>
  <c r="G169" i="5" s="1"/>
  <c r="F204" i="5"/>
  <c r="G204" i="5" s="1"/>
  <c r="F208" i="5"/>
  <c r="G208" i="5" s="1"/>
  <c r="F295" i="5"/>
  <c r="G295" i="5" s="1"/>
  <c r="F299" i="5"/>
  <c r="G299" i="5" s="1"/>
  <c r="F303" i="5"/>
  <c r="G303" i="5" s="1"/>
  <c r="F307" i="5"/>
  <c r="G307" i="5" s="1"/>
  <c r="F311" i="5"/>
  <c r="G311" i="5" s="1"/>
  <c r="F344" i="5"/>
  <c r="G344" i="5" s="1"/>
  <c r="F352" i="5"/>
  <c r="G352" i="5" s="1"/>
  <c r="F389" i="5"/>
  <c r="G389" i="5" s="1"/>
  <c r="F397" i="5"/>
  <c r="G397" i="5" s="1"/>
  <c r="F412" i="5"/>
  <c r="G412" i="5" s="1"/>
  <c r="F459" i="5"/>
  <c r="G459" i="5" s="1"/>
  <c r="F490" i="5"/>
  <c r="G490" i="5" s="1"/>
  <c r="F540" i="5"/>
  <c r="G540" i="5" s="1"/>
  <c r="H335" i="216"/>
  <c r="F160" i="216"/>
  <c r="G160" i="216" s="1"/>
  <c r="H160" i="216" s="1"/>
  <c r="F152" i="216"/>
  <c r="G152" i="216" s="1"/>
  <c r="H152" i="216" s="1"/>
  <c r="F144" i="216"/>
  <c r="G144" i="216" s="1"/>
  <c r="H144" i="216" s="1"/>
  <c r="F129" i="216"/>
  <c r="G129" i="216" s="1"/>
  <c r="H129" i="216" s="1"/>
  <c r="F125" i="216"/>
  <c r="G125" i="216" s="1"/>
  <c r="H125" i="216" s="1"/>
  <c r="F121" i="216"/>
  <c r="G121" i="216" s="1"/>
  <c r="H121" i="216" s="1"/>
  <c r="F117" i="216"/>
  <c r="G117" i="216" s="1"/>
  <c r="H117" i="216" s="1"/>
  <c r="F113" i="216"/>
  <c r="G113" i="216" s="1"/>
  <c r="H113" i="216" s="1"/>
  <c r="F109" i="216"/>
  <c r="G109" i="216" s="1"/>
  <c r="H109" i="216" s="1"/>
  <c r="F97" i="216"/>
  <c r="G97" i="216" s="1"/>
  <c r="H97" i="216" s="1"/>
  <c r="F89" i="216"/>
  <c r="G89" i="216" s="1"/>
  <c r="H89" i="216" s="1"/>
  <c r="H327" i="216"/>
  <c r="F156" i="216"/>
  <c r="G156" i="216" s="1"/>
  <c r="H156" i="216" s="1"/>
  <c r="F140" i="216"/>
  <c r="G140" i="216" s="1"/>
  <c r="H140" i="216" s="1"/>
  <c r="F123" i="216"/>
  <c r="G123" i="216" s="1"/>
  <c r="H123" i="216" s="1"/>
  <c r="F115" i="216"/>
  <c r="G115" i="216" s="1"/>
  <c r="H115" i="216" s="1"/>
  <c r="F85" i="216"/>
  <c r="G85" i="216" s="1"/>
  <c r="H85" i="216" s="1"/>
  <c r="F77" i="216"/>
  <c r="G77" i="216" s="1"/>
  <c r="H77" i="216" s="1"/>
  <c r="F30" i="216"/>
  <c r="G30" i="216" s="1"/>
  <c r="H30" i="216" s="1"/>
  <c r="F28" i="216"/>
  <c r="G28" i="216" s="1"/>
  <c r="H28" i="216" s="1"/>
  <c r="F22" i="216"/>
  <c r="G22" i="216" s="1"/>
  <c r="H22" i="216" s="1"/>
  <c r="F20" i="216"/>
  <c r="G20" i="216" s="1"/>
  <c r="H20" i="216" s="1"/>
  <c r="G14" i="216"/>
  <c r="H14" i="216" s="1"/>
  <c r="F16" i="216"/>
  <c r="G16" i="216" s="1"/>
  <c r="H16" i="216" s="1"/>
  <c r="F26" i="216"/>
  <c r="G26" i="216" s="1"/>
  <c r="H26" i="216" s="1"/>
  <c r="F32" i="216"/>
  <c r="G32" i="216" s="1"/>
  <c r="H32" i="216" s="1"/>
  <c r="F45" i="216"/>
  <c r="G45" i="216" s="1"/>
  <c r="H45" i="216" s="1"/>
  <c r="F47" i="216"/>
  <c r="G47" i="216" s="1"/>
  <c r="H47" i="216" s="1"/>
  <c r="F49" i="216"/>
  <c r="G49" i="216" s="1"/>
  <c r="H49" i="216" s="1"/>
  <c r="F51" i="216"/>
  <c r="G51" i="216" s="1"/>
  <c r="H51" i="216" s="1"/>
  <c r="F53" i="216"/>
  <c r="G53" i="216" s="1"/>
  <c r="H53" i="216" s="1"/>
  <c r="F55" i="216"/>
  <c r="G55" i="216" s="1"/>
  <c r="H55" i="216" s="1"/>
  <c r="F57" i="216"/>
  <c r="G57" i="216" s="1"/>
  <c r="H57" i="216" s="1"/>
  <c r="F59" i="216"/>
  <c r="G59" i="216" s="1"/>
  <c r="H59" i="216" s="1"/>
  <c r="F61" i="216"/>
  <c r="G61" i="216" s="1"/>
  <c r="H61" i="216" s="1"/>
  <c r="F63" i="216"/>
  <c r="G63" i="216" s="1"/>
  <c r="H63" i="216" s="1"/>
  <c r="F65" i="216"/>
  <c r="G65" i="216" s="1"/>
  <c r="H65" i="216" s="1"/>
  <c r="F93" i="216"/>
  <c r="G93" i="216" s="1"/>
  <c r="H93" i="216" s="1"/>
  <c r="F111" i="216"/>
  <c r="G111" i="216" s="1"/>
  <c r="H111" i="216" s="1"/>
  <c r="F127" i="216"/>
  <c r="G127" i="216" s="1"/>
  <c r="H127" i="216" s="1"/>
  <c r="F173" i="216"/>
  <c r="G173" i="216" s="1"/>
  <c r="H173" i="216" s="1"/>
  <c r="F175" i="216"/>
  <c r="G175" i="216" s="1"/>
  <c r="H175" i="216" s="1"/>
  <c r="F177" i="216"/>
  <c r="G177" i="216" s="1"/>
  <c r="H177" i="216" s="1"/>
  <c r="F179" i="216"/>
  <c r="G179" i="216" s="1"/>
  <c r="H179" i="216" s="1"/>
  <c r="F181" i="216"/>
  <c r="G181" i="216" s="1"/>
  <c r="H181" i="216" s="1"/>
  <c r="F183" i="216"/>
  <c r="G183" i="216" s="1"/>
  <c r="H183" i="216" s="1"/>
  <c r="F185" i="216"/>
  <c r="G185" i="216" s="1"/>
  <c r="H185" i="216" s="1"/>
  <c r="F187" i="216"/>
  <c r="G187" i="216" s="1"/>
  <c r="H187" i="216" s="1"/>
  <c r="F189" i="216"/>
  <c r="G189" i="216" s="1"/>
  <c r="H189" i="216" s="1"/>
  <c r="F191" i="216"/>
  <c r="G191" i="216" s="1"/>
  <c r="H191" i="216" s="1"/>
  <c r="H235" i="216"/>
  <c r="F13" i="5"/>
  <c r="G13" i="5" s="1"/>
  <c r="F15" i="5"/>
  <c r="G15" i="5" s="1"/>
  <c r="F17" i="5"/>
  <c r="G17" i="5" s="1"/>
  <c r="F19" i="5"/>
  <c r="G19" i="5" s="1"/>
  <c r="F21" i="5"/>
  <c r="G21" i="5" s="1"/>
  <c r="F23" i="5"/>
  <c r="G23" i="5" s="1"/>
  <c r="F25" i="5"/>
  <c r="G25" i="5" s="1"/>
  <c r="F27" i="5"/>
  <c r="G27" i="5" s="1"/>
  <c r="F75" i="5"/>
  <c r="G75" i="5" s="1"/>
  <c r="F87" i="5"/>
  <c r="G87" i="5" s="1"/>
  <c r="F89" i="5"/>
  <c r="G89" i="5" s="1"/>
  <c r="F91" i="5"/>
  <c r="G91" i="5" s="1"/>
  <c r="F93" i="5"/>
  <c r="G93" i="5" s="1"/>
  <c r="F95" i="5"/>
  <c r="G95" i="5" s="1"/>
  <c r="F126" i="5"/>
  <c r="G126" i="5" s="1"/>
  <c r="F128" i="5"/>
  <c r="G128" i="5" s="1"/>
  <c r="F130" i="5"/>
  <c r="G130" i="5" s="1"/>
  <c r="F132" i="5"/>
  <c r="G132" i="5" s="1"/>
  <c r="F134" i="5"/>
  <c r="G134" i="5" s="1"/>
  <c r="F164" i="5"/>
  <c r="G164" i="5" s="1"/>
  <c r="F166" i="5"/>
  <c r="G166" i="5" s="1"/>
  <c r="F168" i="5"/>
  <c r="G168" i="5" s="1"/>
  <c r="F170" i="5"/>
  <c r="G170" i="5" s="1"/>
  <c r="F203" i="5"/>
  <c r="G203" i="5" s="1"/>
  <c r="F205" i="5"/>
  <c r="G205" i="5" s="1"/>
  <c r="F207" i="5"/>
  <c r="G207" i="5" s="1"/>
  <c r="F219" i="5"/>
  <c r="G219" i="5" s="1"/>
  <c r="F274" i="5"/>
  <c r="G274" i="5" s="1"/>
  <c r="F296" i="5"/>
  <c r="G296" i="5" s="1"/>
  <c r="F298" i="5"/>
  <c r="G298" i="5" s="1"/>
  <c r="F300" i="5"/>
  <c r="G300" i="5" s="1"/>
  <c r="F302" i="5"/>
  <c r="G302" i="5" s="1"/>
  <c r="F304" i="5"/>
  <c r="G304" i="5" s="1"/>
  <c r="F306" i="5"/>
  <c r="G306" i="5" s="1"/>
  <c r="F308" i="5"/>
  <c r="G308" i="5" s="1"/>
  <c r="F310" i="5"/>
  <c r="G310" i="5" s="1"/>
  <c r="F338" i="5"/>
  <c r="G338" i="5" s="1"/>
  <c r="F342" i="5"/>
  <c r="G342" i="5" s="1"/>
  <c r="F346" i="5"/>
  <c r="G346" i="5" s="1"/>
  <c r="F350" i="5"/>
  <c r="G350" i="5" s="1"/>
  <c r="F354" i="5"/>
  <c r="G354" i="5" s="1"/>
  <c r="F387" i="5"/>
  <c r="G387" i="5" s="1"/>
  <c r="F391" i="5"/>
  <c r="G391" i="5" s="1"/>
  <c r="F395" i="5"/>
  <c r="G395" i="5" s="1"/>
  <c r="F406" i="5"/>
  <c r="G406" i="5" s="1"/>
  <c r="F410" i="5"/>
  <c r="G410" i="5" s="1"/>
  <c r="F457" i="5"/>
  <c r="G457" i="5" s="1"/>
  <c r="F461" i="5"/>
  <c r="G461" i="5" s="1"/>
  <c r="F465" i="5"/>
  <c r="G465" i="5" s="1"/>
  <c r="F516" i="5"/>
  <c r="G516" i="5" s="1"/>
  <c r="F520" i="5"/>
  <c r="G520" i="5" s="1"/>
  <c r="F558" i="5"/>
  <c r="F18" i="216"/>
  <c r="G18" i="216" s="1"/>
  <c r="H18" i="216" s="1"/>
  <c r="F24" i="216"/>
  <c r="G24" i="216" s="1"/>
  <c r="H24" i="216" s="1"/>
  <c r="F34" i="216"/>
  <c r="G34" i="216" s="1"/>
  <c r="H34" i="216" s="1"/>
  <c r="F44" i="216"/>
  <c r="G44" i="216" s="1"/>
  <c r="H44" i="216" s="1"/>
  <c r="F46" i="216"/>
  <c r="G46" i="216" s="1"/>
  <c r="H46" i="216" s="1"/>
  <c r="F81" i="216"/>
  <c r="G81" i="216" s="1"/>
  <c r="H81" i="216" s="1"/>
  <c r="F119" i="216"/>
  <c r="G119" i="216" s="1"/>
  <c r="H119" i="216" s="1"/>
  <c r="F148" i="216"/>
  <c r="G148" i="216" s="1"/>
  <c r="H148" i="216" s="1"/>
  <c r="F48" i="216"/>
  <c r="G48" i="216" s="1"/>
  <c r="H48" i="216" s="1"/>
  <c r="F50" i="216"/>
  <c r="G50" i="216" s="1"/>
  <c r="H50" i="216" s="1"/>
  <c r="F52" i="216"/>
  <c r="G52" i="216" s="1"/>
  <c r="H52" i="216" s="1"/>
  <c r="F54" i="216"/>
  <c r="G54" i="216" s="1"/>
  <c r="H54" i="216" s="1"/>
  <c r="F56" i="216"/>
  <c r="G56" i="216" s="1"/>
  <c r="H56" i="216" s="1"/>
  <c r="F58" i="216"/>
  <c r="G58" i="216" s="1"/>
  <c r="H58" i="216" s="1"/>
  <c r="F60" i="216"/>
  <c r="G60" i="216" s="1"/>
  <c r="H60" i="216" s="1"/>
  <c r="F62" i="216"/>
  <c r="G62" i="216" s="1"/>
  <c r="H62" i="216" s="1"/>
  <c r="F64" i="216"/>
  <c r="G64" i="216" s="1"/>
  <c r="H64" i="216" s="1"/>
  <c r="F66" i="216"/>
  <c r="G66" i="216" s="1"/>
  <c r="H66" i="216" s="1"/>
  <c r="G119" i="2"/>
  <c r="H119" i="2" s="1"/>
  <c r="G121" i="2"/>
  <c r="H121" i="2" s="1"/>
  <c r="G155" i="2"/>
  <c r="H155" i="2" s="1"/>
  <c r="G157" i="2"/>
  <c r="H157" i="2" s="1"/>
  <c r="G318" i="2"/>
  <c r="H318" i="2" s="1"/>
  <c r="G320" i="2"/>
  <c r="H320" i="2" s="1"/>
  <c r="G322" i="2"/>
  <c r="H322" i="2" s="1"/>
  <c r="G324" i="2"/>
  <c r="H324" i="2" s="1"/>
  <c r="G326" i="2"/>
  <c r="H326" i="2" s="1"/>
  <c r="G328" i="2"/>
  <c r="H328" i="2" s="1"/>
  <c r="G330" i="2"/>
  <c r="H330" i="2" s="1"/>
  <c r="G332" i="2"/>
  <c r="H332" i="2" s="1"/>
  <c r="G334" i="2"/>
  <c r="H334" i="2" s="1"/>
  <c r="G336" i="2"/>
  <c r="H336" i="2" s="1"/>
  <c r="G338" i="2"/>
  <c r="H338" i="2" s="1"/>
  <c r="G339" i="2"/>
  <c r="H339" i="2" s="1"/>
  <c r="G347" i="2"/>
  <c r="H347" i="2" s="1"/>
  <c r="G348" i="2"/>
  <c r="H348" i="2" s="1"/>
  <c r="G391" i="2"/>
  <c r="H391" i="2" s="1"/>
  <c r="G393" i="2"/>
  <c r="H393" i="2" s="1"/>
  <c r="G395" i="2"/>
  <c r="H395" i="2" s="1"/>
  <c r="G397" i="2"/>
  <c r="H397" i="2" s="1"/>
  <c r="F47" i="17"/>
  <c r="G47" i="17" s="1"/>
  <c r="F70" i="17"/>
  <c r="G70" i="17" s="1"/>
  <c r="F94" i="17"/>
  <c r="G94" i="17" s="1"/>
  <c r="F118" i="17"/>
  <c r="G118" i="17" s="1"/>
  <c r="F145" i="17"/>
  <c r="G145" i="17" s="1"/>
  <c r="F173" i="17"/>
  <c r="G173" i="17" s="1"/>
  <c r="F201" i="17"/>
  <c r="G201" i="17" s="1"/>
  <c r="F43" i="9"/>
  <c r="G43" i="9" s="1"/>
  <c r="F75" i="9"/>
  <c r="G75" i="9" s="1"/>
  <c r="G110" i="9"/>
  <c r="G120" i="2"/>
  <c r="H120" i="2" s="1"/>
  <c r="G122" i="2"/>
  <c r="H122" i="2" s="1"/>
  <c r="G124" i="2"/>
  <c r="H124" i="2" s="1"/>
  <c r="G156" i="2"/>
  <c r="H156" i="2" s="1"/>
  <c r="G158" i="2"/>
  <c r="H158" i="2" s="1"/>
  <c r="G317" i="2"/>
  <c r="H317" i="2" s="1"/>
  <c r="G319" i="2"/>
  <c r="H319" i="2" s="1"/>
  <c r="G321" i="2"/>
  <c r="H321" i="2" s="1"/>
  <c r="G323" i="2"/>
  <c r="H323" i="2" s="1"/>
  <c r="G325" i="2"/>
  <c r="H325" i="2" s="1"/>
  <c r="G327" i="2"/>
  <c r="H327" i="2" s="1"/>
  <c r="G329" i="2"/>
  <c r="H329" i="2" s="1"/>
  <c r="G331" i="2"/>
  <c r="H331" i="2" s="1"/>
  <c r="G333" i="2"/>
  <c r="H333" i="2" s="1"/>
  <c r="G337" i="2"/>
  <c r="H337" i="2" s="1"/>
  <c r="G340" i="2"/>
  <c r="H340" i="2" s="1"/>
  <c r="G341" i="2"/>
  <c r="H341" i="2" s="1"/>
  <c r="G342" i="2"/>
  <c r="H342" i="2" s="1"/>
  <c r="G343" i="2"/>
  <c r="H343" i="2" s="1"/>
  <c r="G344" i="2"/>
  <c r="H344" i="2" s="1"/>
  <c r="G345" i="2"/>
  <c r="H345" i="2" s="1"/>
  <c r="G346" i="2"/>
  <c r="H346" i="2" s="1"/>
  <c r="G349" i="2"/>
  <c r="H349" i="2" s="1"/>
  <c r="G392" i="2"/>
  <c r="H392" i="2" s="1"/>
  <c r="G394" i="2"/>
  <c r="H394" i="2" s="1"/>
  <c r="G396" i="2"/>
  <c r="H396" i="2" s="1"/>
  <c r="G1025" i="2"/>
  <c r="H1025" i="2" s="1"/>
  <c r="G1012" i="2"/>
  <c r="H1012" i="2" s="1"/>
  <c r="G1009" i="2"/>
  <c r="H1009" i="2" s="1"/>
  <c r="G962" i="2"/>
  <c r="H962" i="2" s="1"/>
  <c r="G961" i="2"/>
  <c r="H961" i="2" s="1"/>
  <c r="G956" i="2"/>
  <c r="H956" i="2" s="1"/>
  <c r="G870" i="2"/>
  <c r="H870" i="2" s="1"/>
  <c r="G869" i="2"/>
  <c r="H869" i="2" s="1"/>
  <c r="G868" i="2"/>
  <c r="H868" i="2" s="1"/>
  <c r="G867" i="2"/>
  <c r="H867" i="2" s="1"/>
  <c r="G866" i="2"/>
  <c r="H866" i="2" s="1"/>
  <c r="G865" i="2"/>
  <c r="H865" i="2" s="1"/>
  <c r="G864" i="2"/>
  <c r="H864" i="2" s="1"/>
  <c r="G1023" i="2"/>
  <c r="H1023" i="2" s="1"/>
  <c r="G1022" i="2"/>
  <c r="H1022" i="2" s="1"/>
  <c r="G1011" i="2"/>
  <c r="H1011" i="2" s="1"/>
  <c r="G958" i="2"/>
  <c r="H958" i="2" s="1"/>
  <c r="G947" i="2"/>
  <c r="H947" i="2" s="1"/>
  <c r="G946" i="2"/>
  <c r="H946" i="2" s="1"/>
  <c r="G943" i="2"/>
  <c r="H943" i="2" s="1"/>
  <c r="G923" i="2"/>
  <c r="H923" i="2" s="1"/>
  <c r="G922" i="2"/>
  <c r="H922" i="2" s="1"/>
  <c r="G920" i="2"/>
  <c r="H920" i="2" s="1"/>
  <c r="G918" i="2"/>
  <c r="H918" i="2" s="1"/>
  <c r="G917" i="2"/>
  <c r="H917" i="2" s="1"/>
  <c r="G916" i="2"/>
  <c r="H916" i="2" s="1"/>
  <c r="G829" i="2"/>
  <c r="H829" i="2" s="1"/>
  <c r="G828" i="2"/>
  <c r="H828" i="2" s="1"/>
  <c r="G827" i="2"/>
  <c r="H827" i="2" s="1"/>
  <c r="G742" i="2"/>
  <c r="H742" i="2" s="1"/>
  <c r="G741" i="2"/>
  <c r="H741" i="2" s="1"/>
  <c r="G740" i="2"/>
  <c r="H740" i="2" s="1"/>
  <c r="G739" i="2"/>
  <c r="H739" i="2" s="1"/>
  <c r="G738" i="2"/>
  <c r="H738" i="2" s="1"/>
  <c r="G737" i="2"/>
  <c r="H737" i="2" s="1"/>
  <c r="G853" i="2"/>
  <c r="H853" i="2" s="1"/>
  <c r="G852" i="2"/>
  <c r="H852" i="2" s="1"/>
  <c r="G851" i="2"/>
  <c r="H851" i="2" s="1"/>
  <c r="G850" i="2"/>
  <c r="H850" i="2" s="1"/>
  <c r="H847" i="2"/>
  <c r="H846" i="2"/>
  <c r="H844" i="2"/>
  <c r="H843" i="2"/>
  <c r="H841" i="2"/>
  <c r="H840" i="2"/>
  <c r="G839" i="2"/>
  <c r="H839" i="2" s="1"/>
  <c r="G809" i="2"/>
  <c r="H809" i="2" s="1"/>
  <c r="G808" i="2"/>
  <c r="H808" i="2" s="1"/>
  <c r="G807" i="2"/>
  <c r="H807" i="2" s="1"/>
  <c r="G806" i="2"/>
  <c r="H806" i="2" s="1"/>
  <c r="G805" i="2"/>
  <c r="H805" i="2" s="1"/>
  <c r="G782" i="2"/>
  <c r="H782" i="2" s="1"/>
  <c r="G781" i="2"/>
  <c r="H781" i="2" s="1"/>
  <c r="G780" i="2"/>
  <c r="H780" i="2" s="1"/>
  <c r="G779" i="2"/>
  <c r="H779" i="2" s="1"/>
  <c r="G778" i="2"/>
  <c r="H778" i="2" s="1"/>
  <c r="G777" i="2"/>
  <c r="H777" i="2" s="1"/>
  <c r="G776" i="2"/>
  <c r="H776" i="2" s="1"/>
  <c r="G775" i="2"/>
  <c r="H775" i="2" s="1"/>
  <c r="G774" i="2"/>
  <c r="H774" i="2" s="1"/>
  <c r="G773" i="2"/>
  <c r="H773" i="2" s="1"/>
  <c r="G772" i="2"/>
  <c r="H772" i="2" s="1"/>
  <c r="G771" i="2"/>
  <c r="H771" i="2" s="1"/>
  <c r="G770" i="2"/>
  <c r="H770" i="2" s="1"/>
  <c r="G769" i="2"/>
  <c r="H769" i="2" s="1"/>
  <c r="G768" i="2"/>
  <c r="H768" i="2" s="1"/>
  <c r="G767" i="2"/>
  <c r="H767" i="2" s="1"/>
  <c r="G766" i="2"/>
  <c r="H766" i="2" s="1"/>
  <c r="G755" i="2"/>
  <c r="H755" i="2" s="1"/>
  <c r="G626" i="2"/>
  <c r="H626" i="2" s="1"/>
  <c r="G625" i="2"/>
  <c r="H625" i="2" s="1"/>
  <c r="G624" i="2"/>
  <c r="H624" i="2" s="1"/>
  <c r="G623" i="2"/>
  <c r="H623" i="2" s="1"/>
  <c r="G621" i="2"/>
  <c r="H621" i="2" s="1"/>
  <c r="G618" i="2"/>
  <c r="H618" i="2" s="1"/>
  <c r="G617" i="2"/>
  <c r="H617" i="2" s="1"/>
  <c r="G616" i="2"/>
  <c r="H616" i="2" s="1"/>
  <c r="G615" i="2"/>
  <c r="H615" i="2" s="1"/>
  <c r="G614" i="2"/>
  <c r="H614" i="2" s="1"/>
  <c r="G613" i="2"/>
  <c r="H613" i="2" s="1"/>
  <c r="G612" i="2"/>
  <c r="H612" i="2" s="1"/>
  <c r="G611" i="2"/>
  <c r="H611" i="2" s="1"/>
  <c r="G610" i="2"/>
  <c r="H610" i="2" s="1"/>
  <c r="G609" i="2"/>
  <c r="H609" i="2" s="1"/>
  <c r="G608" i="2"/>
  <c r="H608" i="2" s="1"/>
  <c r="G607" i="2"/>
  <c r="H607" i="2" s="1"/>
  <c r="G606" i="2"/>
  <c r="H606" i="2" s="1"/>
  <c r="G605" i="2"/>
  <c r="H605" i="2" s="1"/>
  <c r="G604" i="2"/>
  <c r="H604" i="2" s="1"/>
  <c r="G603" i="2"/>
  <c r="H603" i="2" s="1"/>
  <c r="G602" i="2"/>
  <c r="H602" i="2" s="1"/>
  <c r="G601" i="2"/>
  <c r="H601" i="2" s="1"/>
  <c r="G600" i="2"/>
  <c r="H600" i="2" s="1"/>
  <c r="G599" i="2"/>
  <c r="H599" i="2" s="1"/>
  <c r="G598" i="2"/>
  <c r="H598" i="2" s="1"/>
  <c r="G597" i="2"/>
  <c r="H597" i="2" s="1"/>
  <c r="G596" i="2"/>
  <c r="H596" i="2" s="1"/>
  <c r="G595" i="2"/>
  <c r="H595" i="2" s="1"/>
  <c r="G594" i="2"/>
  <c r="H594" i="2" s="1"/>
  <c r="G593" i="2"/>
  <c r="H593" i="2" s="1"/>
  <c r="G592" i="2"/>
  <c r="H592" i="2" s="1"/>
  <c r="G591" i="2"/>
  <c r="H591" i="2" s="1"/>
  <c r="G590" i="2"/>
  <c r="H590" i="2" s="1"/>
  <c r="G589" i="2"/>
  <c r="H589" i="2" s="1"/>
  <c r="G588" i="2"/>
  <c r="H588" i="2" s="1"/>
  <c r="G587" i="2"/>
  <c r="H587" i="2" s="1"/>
  <c r="G586" i="2"/>
  <c r="H586" i="2" s="1"/>
  <c r="G585" i="2"/>
  <c r="H585" i="2" s="1"/>
  <c r="G584" i="2"/>
  <c r="H584" i="2" s="1"/>
  <c r="G583" i="2"/>
  <c r="H583" i="2" s="1"/>
  <c r="G582" i="2"/>
  <c r="H582" i="2" s="1"/>
  <c r="G581" i="2"/>
  <c r="H581" i="2" s="1"/>
  <c r="G580" i="2"/>
  <c r="H580" i="2" s="1"/>
  <c r="G579" i="2"/>
  <c r="H579" i="2" s="1"/>
  <c r="G577" i="2"/>
  <c r="H577" i="2" s="1"/>
  <c r="G669" i="2"/>
  <c r="H669" i="2" s="1"/>
  <c r="G667" i="2"/>
  <c r="H667" i="2" s="1"/>
  <c r="G665" i="2"/>
  <c r="H665" i="2" s="1"/>
  <c r="G663" i="2"/>
  <c r="H663" i="2" s="1"/>
  <c r="G653" i="2"/>
  <c r="H653" i="2" s="1"/>
  <c r="G651" i="2"/>
  <c r="H651" i="2" s="1"/>
  <c r="G649" i="2"/>
  <c r="H649" i="2" s="1"/>
  <c r="G576" i="2"/>
  <c r="H576" i="2" s="1"/>
  <c r="G574" i="2"/>
  <c r="H574" i="2" s="1"/>
  <c r="G573" i="2"/>
  <c r="H573" i="2" s="1"/>
  <c r="G572" i="2"/>
  <c r="H572" i="2" s="1"/>
  <c r="G571" i="2"/>
  <c r="H571" i="2" s="1"/>
  <c r="G570" i="2"/>
  <c r="H570" i="2" s="1"/>
  <c r="G568" i="2"/>
  <c r="H568" i="2" s="1"/>
  <c r="G567" i="2"/>
  <c r="H567" i="2" s="1"/>
  <c r="G566" i="2"/>
  <c r="H566" i="2" s="1"/>
  <c r="G565" i="2"/>
  <c r="H565" i="2" s="1"/>
  <c r="G564" i="2"/>
  <c r="H564" i="2" s="1"/>
  <c r="G563" i="2"/>
  <c r="H563" i="2" s="1"/>
  <c r="G562" i="2"/>
  <c r="H562" i="2" s="1"/>
  <c r="G561" i="2"/>
  <c r="H561" i="2" s="1"/>
  <c r="G560" i="2"/>
  <c r="H560" i="2" s="1"/>
  <c r="G559" i="2"/>
  <c r="H559" i="2" s="1"/>
  <c r="G558" i="2"/>
  <c r="H558" i="2" s="1"/>
  <c r="G557" i="2"/>
  <c r="H557" i="2" s="1"/>
  <c r="G556" i="2"/>
  <c r="H556" i="2" s="1"/>
  <c r="G555" i="2"/>
  <c r="H555" i="2" s="1"/>
  <c r="G554" i="2"/>
  <c r="H554" i="2" s="1"/>
  <c r="G553" i="2"/>
  <c r="H553" i="2" s="1"/>
  <c r="G552" i="2"/>
  <c r="H552" i="2" s="1"/>
  <c r="G551" i="2"/>
  <c r="H551" i="2" s="1"/>
  <c r="G550" i="2"/>
  <c r="H550" i="2" s="1"/>
  <c r="G549" i="2"/>
  <c r="H549" i="2" s="1"/>
  <c r="G548" i="2"/>
  <c r="H548" i="2" s="1"/>
  <c r="G547" i="2"/>
  <c r="H547" i="2" s="1"/>
  <c r="G546" i="2"/>
  <c r="H546" i="2" s="1"/>
  <c r="G545" i="2"/>
  <c r="H545" i="2" s="1"/>
  <c r="G544" i="2"/>
  <c r="H544" i="2" s="1"/>
  <c r="G543" i="2"/>
  <c r="H543" i="2" s="1"/>
  <c r="G542" i="2"/>
  <c r="H542" i="2" s="1"/>
  <c r="G541" i="2"/>
  <c r="H541" i="2" s="1"/>
  <c r="G539" i="2"/>
  <c r="H539" i="2" s="1"/>
  <c r="G538" i="2"/>
  <c r="H538" i="2" s="1"/>
  <c r="G536" i="2"/>
  <c r="H536" i="2" s="1"/>
  <c r="G535" i="2"/>
  <c r="H535" i="2" s="1"/>
  <c r="G534" i="2"/>
  <c r="H534" i="2" s="1"/>
  <c r="G533" i="2"/>
  <c r="H533" i="2" s="1"/>
  <c r="G532" i="2"/>
  <c r="H532" i="2" s="1"/>
  <c r="G531" i="2"/>
  <c r="H531" i="2" s="1"/>
  <c r="G530" i="2"/>
  <c r="H530" i="2" s="1"/>
  <c r="G529" i="2"/>
  <c r="H529" i="2" s="1"/>
  <c r="G528" i="2"/>
  <c r="H528" i="2" s="1"/>
  <c r="G527" i="2"/>
  <c r="H527" i="2" s="1"/>
  <c r="G526" i="2"/>
  <c r="H526" i="2" s="1"/>
  <c r="G525" i="2"/>
  <c r="H525" i="2" s="1"/>
  <c r="G524" i="2"/>
  <c r="H524" i="2" s="1"/>
  <c r="G522" i="2"/>
  <c r="H522" i="2" s="1"/>
  <c r="G521" i="2"/>
  <c r="H521" i="2" s="1"/>
  <c r="G520" i="2"/>
  <c r="H520" i="2" s="1"/>
  <c r="G519" i="2"/>
  <c r="H519" i="2" s="1"/>
  <c r="G518" i="2"/>
  <c r="H518" i="2" s="1"/>
  <c r="G517" i="2"/>
  <c r="H517" i="2" s="1"/>
  <c r="G516" i="2"/>
  <c r="H516" i="2" s="1"/>
  <c r="G515" i="2"/>
  <c r="H515" i="2" s="1"/>
  <c r="G514" i="2"/>
  <c r="H514" i="2" s="1"/>
  <c r="G513" i="2"/>
  <c r="H513" i="2" s="1"/>
  <c r="G512" i="2"/>
  <c r="H512" i="2" s="1"/>
  <c r="G511" i="2"/>
  <c r="H511" i="2" s="1"/>
  <c r="G510" i="2"/>
  <c r="H510" i="2" s="1"/>
  <c r="G509" i="2"/>
  <c r="H509" i="2" s="1"/>
  <c r="G508" i="2"/>
  <c r="H508" i="2" s="1"/>
  <c r="G507" i="2"/>
  <c r="H507" i="2" s="1"/>
  <c r="G506" i="2"/>
  <c r="H506" i="2" s="1"/>
  <c r="G505" i="2"/>
  <c r="H505" i="2" s="1"/>
  <c r="G492" i="2"/>
  <c r="H492" i="2" s="1"/>
  <c r="G467" i="2"/>
  <c r="H467" i="2" s="1"/>
  <c r="G466" i="2"/>
  <c r="H466" i="2" s="1"/>
  <c r="G463" i="2"/>
  <c r="H463" i="2" s="1"/>
  <c r="G453" i="2"/>
  <c r="H453" i="2" s="1"/>
  <c r="G452" i="2"/>
  <c r="H452" i="2" s="1"/>
  <c r="G451" i="2"/>
  <c r="H451" i="2" s="1"/>
  <c r="G449" i="2"/>
  <c r="H449" i="2" s="1"/>
  <c r="G448" i="2"/>
  <c r="H448" i="2" s="1"/>
  <c r="G433" i="2"/>
  <c r="H433" i="2" s="1"/>
  <c r="G422" i="2"/>
  <c r="H422" i="2" s="1"/>
  <c r="G420" i="2"/>
  <c r="H420" i="2" s="1"/>
  <c r="G418" i="2"/>
  <c r="H418" i="2" s="1"/>
  <c r="G406" i="2"/>
  <c r="H406" i="2" s="1"/>
  <c r="G404" i="2"/>
  <c r="H404" i="2" s="1"/>
  <c r="G575" i="2"/>
  <c r="H575" i="2" s="1"/>
  <c r="G481" i="2"/>
  <c r="H481" i="2" s="1"/>
  <c r="G480" i="2"/>
  <c r="H480" i="2" s="1"/>
  <c r="G479" i="2"/>
  <c r="H479" i="2" s="1"/>
  <c r="G399" i="2"/>
  <c r="H399" i="2" s="1"/>
  <c r="G32" i="2"/>
  <c r="H32" i="2" s="1"/>
  <c r="G33" i="2"/>
  <c r="H33" i="2" s="1"/>
  <c r="G34" i="2"/>
  <c r="H34" i="2" s="1"/>
  <c r="G35" i="2"/>
  <c r="H35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H67" i="2" s="1"/>
  <c r="G68" i="2"/>
  <c r="H68" i="2" s="1"/>
  <c r="G89" i="2"/>
  <c r="H89" i="2" s="1"/>
  <c r="G169" i="2"/>
  <c r="H169" i="2" s="1"/>
  <c r="G170" i="2"/>
  <c r="H170" i="2" s="1"/>
  <c r="G171" i="2"/>
  <c r="H171" i="2" s="1"/>
  <c r="G172" i="2"/>
  <c r="H172" i="2" s="1"/>
  <c r="G173" i="2"/>
  <c r="H173" i="2" s="1"/>
  <c r="G174" i="2"/>
  <c r="H174" i="2" s="1"/>
  <c r="G175" i="2"/>
  <c r="H175" i="2" s="1"/>
  <c r="G176" i="2"/>
  <c r="H176" i="2" s="1"/>
  <c r="G271" i="2"/>
  <c r="H271" i="2" s="1"/>
  <c r="G272" i="2"/>
  <c r="H272" i="2" s="1"/>
  <c r="G273" i="2"/>
  <c r="H273" i="2" s="1"/>
  <c r="G274" i="2"/>
  <c r="H274" i="2" s="1"/>
  <c r="G275" i="2"/>
  <c r="H275" i="2" s="1"/>
  <c r="G276" i="2"/>
  <c r="H276" i="2" s="1"/>
  <c r="G277" i="2"/>
  <c r="H277" i="2" s="1"/>
  <c r="G278" i="2"/>
  <c r="H278" i="2" s="1"/>
  <c r="G279" i="2"/>
  <c r="H279" i="2" s="1"/>
  <c r="G280" i="2"/>
  <c r="H280" i="2" s="1"/>
  <c r="G281" i="2"/>
  <c r="H281" i="2" s="1"/>
  <c r="G282" i="2"/>
  <c r="H282" i="2" s="1"/>
  <c r="G283" i="2"/>
  <c r="H283" i="2" s="1"/>
  <c r="G284" i="2"/>
  <c r="H284" i="2" s="1"/>
  <c r="G285" i="2"/>
  <c r="H285" i="2" s="1"/>
  <c r="G286" i="2"/>
  <c r="H286" i="2" s="1"/>
  <c r="G287" i="2"/>
  <c r="H287" i="2" s="1"/>
  <c r="G288" i="2"/>
  <c r="H288" i="2" s="1"/>
  <c r="G289" i="2"/>
  <c r="H289" i="2" s="1"/>
  <c r="G290" i="2"/>
  <c r="H290" i="2" s="1"/>
  <c r="G291" i="2"/>
  <c r="H291" i="2" s="1"/>
  <c r="G292" i="2"/>
  <c r="H292" i="2" s="1"/>
  <c r="G293" i="2"/>
  <c r="H293" i="2" s="1"/>
  <c r="G294" i="2"/>
  <c r="H294" i="2" s="1"/>
  <c r="G295" i="2"/>
  <c r="H295" i="2" s="1"/>
  <c r="G296" i="2"/>
  <c r="H296" i="2" s="1"/>
  <c r="G297" i="2"/>
  <c r="H297" i="2" s="1"/>
  <c r="G298" i="2"/>
  <c r="H298" i="2" s="1"/>
  <c r="G299" i="2"/>
  <c r="H299" i="2" s="1"/>
  <c r="G300" i="2"/>
  <c r="H300" i="2" s="1"/>
  <c r="G301" i="2"/>
  <c r="H301" i="2" s="1"/>
  <c r="G302" i="2"/>
  <c r="H302" i="2" s="1"/>
  <c r="G303" i="2"/>
  <c r="H303" i="2" s="1"/>
  <c r="G335" i="2"/>
  <c r="H335" i="2" s="1"/>
  <c r="G401" i="2"/>
  <c r="H401" i="2" s="1"/>
  <c r="G403" i="2"/>
  <c r="H403" i="2" s="1"/>
  <c r="G405" i="2"/>
  <c r="H405" i="2" s="1"/>
  <c r="G407" i="2"/>
  <c r="H407" i="2" s="1"/>
  <c r="G432" i="2"/>
  <c r="H432" i="2" s="1"/>
  <c r="G435" i="2"/>
  <c r="H435" i="2" s="1"/>
  <c r="G464" i="2"/>
  <c r="H464" i="2" s="1"/>
  <c r="G491" i="2"/>
  <c r="H491" i="2" s="1"/>
  <c r="G493" i="2"/>
  <c r="H493" i="2" s="1"/>
  <c r="G12" i="2"/>
  <c r="H12" i="2" s="1"/>
  <c r="G13" i="2"/>
  <c r="H13" i="2" s="1"/>
  <c r="G14" i="2"/>
  <c r="H14" i="2" s="1"/>
  <c r="H17" i="2"/>
  <c r="G18" i="2"/>
  <c r="H18" i="2" s="1"/>
  <c r="G19" i="2"/>
  <c r="H19" i="2" s="1"/>
  <c r="G20" i="2"/>
  <c r="H20" i="2" s="1"/>
  <c r="G21" i="2"/>
  <c r="H21" i="2" s="1"/>
  <c r="G22" i="2"/>
  <c r="H22" i="2" s="1"/>
  <c r="G46" i="2"/>
  <c r="H46" i="2" s="1"/>
  <c r="G47" i="2"/>
  <c r="H47" i="2" s="1"/>
  <c r="H78" i="2"/>
  <c r="G101" i="2"/>
  <c r="H101" i="2" s="1"/>
  <c r="G102" i="2"/>
  <c r="H102" i="2" s="1"/>
  <c r="G105" i="2"/>
  <c r="H105" i="2" s="1"/>
  <c r="G106" i="2"/>
  <c r="H106" i="2" s="1"/>
  <c r="G123" i="2"/>
  <c r="H12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G187" i="2"/>
  <c r="H187" i="2" s="1"/>
  <c r="G188" i="2"/>
  <c r="H188" i="2" s="1"/>
  <c r="G189" i="2"/>
  <c r="H189" i="2" s="1"/>
  <c r="G190" i="2"/>
  <c r="H190" i="2" s="1"/>
  <c r="G191" i="2"/>
  <c r="H191" i="2" s="1"/>
  <c r="G192" i="2"/>
  <c r="H192" i="2" s="1"/>
  <c r="G193" i="2"/>
  <c r="H193" i="2" s="1"/>
  <c r="G194" i="2"/>
  <c r="H194" i="2" s="1"/>
  <c r="G195" i="2"/>
  <c r="H195" i="2" s="1"/>
  <c r="G196" i="2"/>
  <c r="H196" i="2" s="1"/>
  <c r="G197" i="2"/>
  <c r="H197" i="2" s="1"/>
  <c r="G198" i="2"/>
  <c r="H198" i="2" s="1"/>
  <c r="G199" i="2"/>
  <c r="H199" i="2" s="1"/>
  <c r="G200" i="2"/>
  <c r="H200" i="2" s="1"/>
  <c r="G201" i="2"/>
  <c r="H201" i="2" s="1"/>
  <c r="G202" i="2"/>
  <c r="H202" i="2" s="1"/>
  <c r="G203" i="2"/>
  <c r="H203" i="2" s="1"/>
  <c r="G204" i="2"/>
  <c r="H204" i="2" s="1"/>
  <c r="G205" i="2"/>
  <c r="H205" i="2" s="1"/>
  <c r="G206" i="2"/>
  <c r="H206" i="2" s="1"/>
  <c r="G207" i="2"/>
  <c r="H207" i="2" s="1"/>
  <c r="G208" i="2"/>
  <c r="H208" i="2" s="1"/>
  <c r="G209" i="2"/>
  <c r="H209" i="2" s="1"/>
  <c r="G210" i="2"/>
  <c r="H210" i="2" s="1"/>
  <c r="G211" i="2"/>
  <c r="H211" i="2" s="1"/>
  <c r="G212" i="2"/>
  <c r="H212" i="2" s="1"/>
  <c r="G213" i="2"/>
  <c r="H213" i="2" s="1"/>
  <c r="G214" i="2"/>
  <c r="H214" i="2" s="1"/>
  <c r="G215" i="2"/>
  <c r="H215" i="2" s="1"/>
  <c r="G216" i="2"/>
  <c r="H216" i="2" s="1"/>
  <c r="G217" i="2"/>
  <c r="H217" i="2" s="1"/>
  <c r="G218" i="2"/>
  <c r="H218" i="2" s="1"/>
  <c r="G219" i="2"/>
  <c r="H219" i="2" s="1"/>
  <c r="G220" i="2"/>
  <c r="H220" i="2" s="1"/>
  <c r="G221" i="2"/>
  <c r="H221" i="2" s="1"/>
  <c r="G222" i="2"/>
  <c r="H222" i="2" s="1"/>
  <c r="G223" i="2"/>
  <c r="H223" i="2" s="1"/>
  <c r="G224" i="2"/>
  <c r="H224" i="2" s="1"/>
  <c r="G225" i="2"/>
  <c r="H225" i="2" s="1"/>
  <c r="G226" i="2"/>
  <c r="H226" i="2" s="1"/>
  <c r="G227" i="2"/>
  <c r="H227" i="2" s="1"/>
  <c r="G228" i="2"/>
  <c r="H228" i="2" s="1"/>
  <c r="G229" i="2"/>
  <c r="H229" i="2" s="1"/>
  <c r="G230" i="2"/>
  <c r="H230" i="2" s="1"/>
  <c r="G231" i="2"/>
  <c r="H231" i="2" s="1"/>
  <c r="G232" i="2"/>
  <c r="H232" i="2" s="1"/>
  <c r="G233" i="2"/>
  <c r="H233" i="2" s="1"/>
  <c r="G234" i="2"/>
  <c r="H234" i="2" s="1"/>
  <c r="G235" i="2"/>
  <c r="H235" i="2" s="1"/>
  <c r="G236" i="2"/>
  <c r="H236" i="2" s="1"/>
  <c r="G237" i="2"/>
  <c r="H237" i="2" s="1"/>
  <c r="G238" i="2"/>
  <c r="H238" i="2" s="1"/>
  <c r="G239" i="2"/>
  <c r="H239" i="2" s="1"/>
  <c r="G240" i="2"/>
  <c r="H240" i="2" s="1"/>
  <c r="G241" i="2"/>
  <c r="H241" i="2" s="1"/>
  <c r="G242" i="2"/>
  <c r="H242" i="2" s="1"/>
  <c r="G243" i="2"/>
  <c r="H243" i="2" s="1"/>
  <c r="G244" i="2"/>
  <c r="H244" i="2" s="1"/>
  <c r="G245" i="2"/>
  <c r="H245" i="2" s="1"/>
  <c r="G246" i="2"/>
  <c r="H246" i="2" s="1"/>
  <c r="G247" i="2"/>
  <c r="H247" i="2" s="1"/>
  <c r="G248" i="2"/>
  <c r="H248" i="2" s="1"/>
  <c r="G249" i="2"/>
  <c r="H249" i="2" s="1"/>
  <c r="G250" i="2"/>
  <c r="H250" i="2" s="1"/>
  <c r="G251" i="2"/>
  <c r="H251" i="2" s="1"/>
  <c r="G252" i="2"/>
  <c r="H252" i="2" s="1"/>
  <c r="G253" i="2"/>
  <c r="H253" i="2" s="1"/>
  <c r="G254" i="2"/>
  <c r="H254" i="2" s="1"/>
  <c r="G255" i="2"/>
  <c r="H255" i="2" s="1"/>
  <c r="G256" i="2"/>
  <c r="H256" i="2" s="1"/>
  <c r="G257" i="2"/>
  <c r="H257" i="2" s="1"/>
  <c r="G258" i="2"/>
  <c r="H258" i="2" s="1"/>
  <c r="G259" i="2"/>
  <c r="H259" i="2" s="1"/>
  <c r="G260" i="2"/>
  <c r="H260" i="2" s="1"/>
  <c r="G261" i="2"/>
  <c r="H261" i="2" s="1"/>
  <c r="G262" i="2"/>
  <c r="H262" i="2" s="1"/>
  <c r="G263" i="2"/>
  <c r="H263" i="2" s="1"/>
  <c r="G264" i="2"/>
  <c r="H264" i="2" s="1"/>
  <c r="G265" i="2"/>
  <c r="H265" i="2" s="1"/>
  <c r="G266" i="2"/>
  <c r="H266" i="2" s="1"/>
  <c r="G267" i="2"/>
  <c r="H267" i="2" s="1"/>
  <c r="G268" i="2"/>
  <c r="H268" i="2" s="1"/>
  <c r="G269" i="2"/>
  <c r="H269" i="2" s="1"/>
  <c r="G350" i="2"/>
  <c r="H350" i="2" s="1"/>
  <c r="G360" i="2"/>
  <c r="H360" i="2" s="1"/>
  <c r="G361" i="2"/>
  <c r="H361" i="2" s="1"/>
  <c r="G362" i="2"/>
  <c r="H362" i="2" s="1"/>
  <c r="G364" i="2"/>
  <c r="H364" i="2" s="1"/>
  <c r="G365" i="2"/>
  <c r="H365" i="2" s="1"/>
  <c r="G366" i="2"/>
  <c r="H366" i="2" s="1"/>
  <c r="G369" i="2"/>
  <c r="H369" i="2" s="1"/>
  <c r="G370" i="2"/>
  <c r="H370" i="2" s="1"/>
  <c r="G371" i="2"/>
  <c r="H371" i="2" s="1"/>
  <c r="G372" i="2"/>
  <c r="H372" i="2" s="1"/>
  <c r="G373" i="2"/>
  <c r="H373" i="2" s="1"/>
  <c r="G374" i="2"/>
  <c r="H374" i="2" s="1"/>
  <c r="G375" i="2"/>
  <c r="H375" i="2" s="1"/>
  <c r="G376" i="2"/>
  <c r="H376" i="2" s="1"/>
  <c r="G377" i="2"/>
  <c r="H377" i="2" s="1"/>
  <c r="G378" i="2"/>
  <c r="H378" i="2" s="1"/>
  <c r="G379" i="2"/>
  <c r="H379" i="2" s="1"/>
  <c r="G380" i="2"/>
  <c r="H380" i="2" s="1"/>
  <c r="G381" i="2"/>
  <c r="H381" i="2" s="1"/>
  <c r="G398" i="2"/>
  <c r="H398" i="2" s="1"/>
  <c r="G400" i="2"/>
  <c r="H400" i="2" s="1"/>
  <c r="G402" i="2"/>
  <c r="H402" i="2" s="1"/>
  <c r="G637" i="2"/>
  <c r="H637" i="2" s="1"/>
  <c r="G639" i="2"/>
  <c r="H639" i="2" s="1"/>
  <c r="G641" i="2"/>
  <c r="H641" i="2" s="1"/>
  <c r="G643" i="2"/>
  <c r="H643" i="2" s="1"/>
  <c r="G645" i="2"/>
  <c r="H645" i="2" s="1"/>
  <c r="G647" i="2"/>
  <c r="H647" i="2" s="1"/>
  <c r="G655" i="2"/>
  <c r="H655" i="2" s="1"/>
  <c r="G657" i="2"/>
  <c r="H657" i="2" s="1"/>
  <c r="G659" i="2"/>
  <c r="H659" i="2" s="1"/>
  <c r="G661" i="2"/>
  <c r="H661" i="2" s="1"/>
  <c r="G672" i="2"/>
  <c r="H672" i="2" s="1"/>
  <c r="G674" i="2"/>
  <c r="H674" i="2" s="1"/>
  <c r="G675" i="2"/>
  <c r="H675" i="2" s="1"/>
  <c r="G677" i="2"/>
  <c r="H677" i="2" s="1"/>
  <c r="G679" i="2"/>
  <c r="H679" i="2" s="1"/>
  <c r="G682" i="2"/>
  <c r="H682" i="2" s="1"/>
  <c r="G684" i="2"/>
  <c r="H684" i="2" s="1"/>
  <c r="G686" i="2"/>
  <c r="H686" i="2" s="1"/>
  <c r="G688" i="2"/>
  <c r="H688" i="2" s="1"/>
  <c r="G690" i="2"/>
  <c r="H690" i="2" s="1"/>
  <c r="G692" i="2"/>
  <c r="H692" i="2" s="1"/>
  <c r="G694" i="2"/>
  <c r="H694" i="2" s="1"/>
  <c r="G696" i="2"/>
  <c r="H696" i="2" s="1"/>
  <c r="G698" i="2"/>
  <c r="H698" i="2" s="1"/>
  <c r="G700" i="2"/>
  <c r="H700" i="2" s="1"/>
  <c r="G702" i="2"/>
  <c r="H702" i="2" s="1"/>
  <c r="G703" i="2"/>
  <c r="H703" i="2" s="1"/>
  <c r="G705" i="2"/>
  <c r="H705" i="2" s="1"/>
  <c r="G707" i="2"/>
  <c r="H707" i="2" s="1"/>
  <c r="G709" i="2"/>
  <c r="H709" i="2" s="1"/>
  <c r="G712" i="2"/>
  <c r="H712" i="2" s="1"/>
  <c r="G713" i="2"/>
  <c r="H713" i="2" s="1"/>
  <c r="G715" i="2"/>
  <c r="H715" i="2" s="1"/>
  <c r="G718" i="2"/>
  <c r="H718" i="2" s="1"/>
  <c r="G720" i="2"/>
  <c r="H720" i="2" s="1"/>
  <c r="G723" i="2"/>
  <c r="H723" i="2" s="1"/>
  <c r="G724" i="2"/>
  <c r="H724" i="2" s="1"/>
  <c r="G636" i="2"/>
  <c r="H636" i="2" s="1"/>
  <c r="G638" i="2"/>
  <c r="H638" i="2" s="1"/>
  <c r="G640" i="2"/>
  <c r="H640" i="2" s="1"/>
  <c r="G642" i="2"/>
  <c r="H642" i="2" s="1"/>
  <c r="G644" i="2"/>
  <c r="H644" i="2" s="1"/>
  <c r="G646" i="2"/>
  <c r="H646" i="2" s="1"/>
  <c r="G648" i="2"/>
  <c r="H648" i="2" s="1"/>
  <c r="G650" i="2"/>
  <c r="H650" i="2" s="1"/>
  <c r="G652" i="2"/>
  <c r="H652" i="2" s="1"/>
  <c r="G654" i="2"/>
  <c r="H654" i="2" s="1"/>
  <c r="G656" i="2"/>
  <c r="H656" i="2" s="1"/>
  <c r="G658" i="2"/>
  <c r="H658" i="2" s="1"/>
  <c r="G660" i="2"/>
  <c r="H660" i="2" s="1"/>
  <c r="G662" i="2"/>
  <c r="H662" i="2" s="1"/>
  <c r="G664" i="2"/>
  <c r="H664" i="2" s="1"/>
  <c r="G666" i="2"/>
  <c r="H666" i="2" s="1"/>
  <c r="G668" i="2"/>
  <c r="H668" i="2" s="1"/>
  <c r="G670" i="2"/>
  <c r="H670" i="2" s="1"/>
  <c r="G671" i="2"/>
  <c r="H671" i="2" s="1"/>
  <c r="G673" i="2"/>
  <c r="H673" i="2" s="1"/>
  <c r="G676" i="2"/>
  <c r="H676" i="2" s="1"/>
  <c r="G678" i="2"/>
  <c r="H678" i="2" s="1"/>
  <c r="G680" i="2"/>
  <c r="H680" i="2" s="1"/>
  <c r="G681" i="2"/>
  <c r="H681" i="2" s="1"/>
  <c r="G683" i="2"/>
  <c r="H683" i="2" s="1"/>
  <c r="G685" i="2"/>
  <c r="H685" i="2" s="1"/>
  <c r="G687" i="2"/>
  <c r="H687" i="2" s="1"/>
  <c r="G689" i="2"/>
  <c r="H689" i="2" s="1"/>
  <c r="G691" i="2"/>
  <c r="H691" i="2" s="1"/>
  <c r="G693" i="2"/>
  <c r="H693" i="2" s="1"/>
  <c r="G695" i="2"/>
  <c r="H695" i="2" s="1"/>
  <c r="G697" i="2"/>
  <c r="H697" i="2" s="1"/>
  <c r="G699" i="2"/>
  <c r="H699" i="2" s="1"/>
  <c r="G701" i="2"/>
  <c r="H701" i="2" s="1"/>
  <c r="G704" i="2"/>
  <c r="H704" i="2" s="1"/>
  <c r="G706" i="2"/>
  <c r="H706" i="2" s="1"/>
  <c r="G708" i="2"/>
  <c r="H708" i="2" s="1"/>
  <c r="G710" i="2"/>
  <c r="H710" i="2" s="1"/>
  <c r="G711" i="2"/>
  <c r="H711" i="2" s="1"/>
  <c r="G714" i="2"/>
  <c r="H714" i="2" s="1"/>
  <c r="G716" i="2"/>
  <c r="H716" i="2" s="1"/>
  <c r="G717" i="2"/>
  <c r="H717" i="2" s="1"/>
  <c r="G719" i="2"/>
  <c r="H719" i="2" s="1"/>
  <c r="G721" i="2"/>
  <c r="H721" i="2" s="1"/>
  <c r="G722" i="2"/>
  <c r="H722" i="2" s="1"/>
  <c r="G725" i="2"/>
  <c r="H725" i="2" s="1"/>
  <c r="G726" i="2"/>
  <c r="H726" i="2" s="1"/>
  <c r="G753" i="2"/>
  <c r="H753" i="2" s="1"/>
  <c r="G792" i="2"/>
  <c r="H792" i="2" s="1"/>
  <c r="G794" i="2"/>
  <c r="H794" i="2" s="1"/>
  <c r="G819" i="2"/>
  <c r="H819" i="2" s="1"/>
  <c r="G752" i="2"/>
  <c r="H752" i="2" s="1"/>
  <c r="G754" i="2"/>
  <c r="H754" i="2" s="1"/>
  <c r="G756" i="2"/>
  <c r="H756" i="2" s="1"/>
  <c r="G897" i="2"/>
  <c r="H897" i="2" s="1"/>
  <c r="G899" i="2"/>
  <c r="H899" i="2" s="1"/>
  <c r="G901" i="2"/>
  <c r="H901" i="2" s="1"/>
  <c r="G903" i="2"/>
  <c r="H903" i="2" s="1"/>
  <c r="G905" i="2"/>
  <c r="H905" i="2" s="1"/>
  <c r="G933" i="2"/>
  <c r="H933" i="2" s="1"/>
  <c r="G896" i="2"/>
  <c r="H896" i="2" s="1"/>
  <c r="G898" i="2"/>
  <c r="H898" i="2" s="1"/>
  <c r="G900" i="2"/>
  <c r="H900" i="2" s="1"/>
  <c r="G902" i="2"/>
  <c r="H902" i="2" s="1"/>
  <c r="G904" i="2"/>
  <c r="H904" i="2" s="1"/>
  <c r="G1010" i="2"/>
  <c r="H1010" i="2" s="1"/>
  <c r="H974" i="2"/>
  <c r="H975" i="2"/>
  <c r="H976" i="2"/>
  <c r="H977" i="2"/>
  <c r="H978" i="2"/>
  <c r="H979" i="2"/>
  <c r="H980" i="2"/>
  <c r="H981" i="2"/>
  <c r="H982" i="2"/>
  <c r="G992" i="2"/>
  <c r="H992" i="2" s="1"/>
  <c r="G993" i="2"/>
  <c r="H993" i="2" s="1"/>
  <c r="G994" i="2"/>
  <c r="H994" i="2" s="1"/>
  <c r="G995" i="2"/>
  <c r="H995" i="2" s="1"/>
  <c r="G996" i="2"/>
  <c r="H996" i="2" s="1"/>
  <c r="G997" i="2"/>
  <c r="H997" i="2" s="1"/>
  <c r="G998" i="2"/>
  <c r="H998" i="2" s="1"/>
  <c r="G999" i="2"/>
  <c r="H999" i="2" s="1"/>
  <c r="G974" i="2"/>
  <c r="G975" i="2"/>
  <c r="G976" i="2"/>
  <c r="G977" i="2"/>
  <c r="G978" i="2"/>
  <c r="G979" i="2"/>
  <c r="G980" i="2"/>
  <c r="G981" i="2"/>
  <c r="F51" i="9"/>
  <c r="G51" i="9" s="1"/>
  <c r="F67" i="9"/>
  <c r="G67" i="9" s="1"/>
  <c r="F84" i="9"/>
  <c r="G84" i="9" s="1"/>
  <c r="F85" i="9"/>
  <c r="G85" i="9" s="1"/>
  <c r="F126" i="9"/>
  <c r="G126" i="9" s="1"/>
  <c r="F148" i="9"/>
  <c r="G148" i="9" s="1"/>
  <c r="F151" i="9"/>
  <c r="G151" i="9" s="1"/>
  <c r="F154" i="9"/>
  <c r="G154" i="9" s="1"/>
  <c r="F157" i="9"/>
  <c r="G157" i="9" s="1"/>
  <c r="F163" i="9"/>
  <c r="G163" i="9" s="1"/>
  <c r="F187" i="9"/>
  <c r="G187" i="9" s="1"/>
  <c r="F188" i="9"/>
  <c r="G188" i="9" s="1"/>
  <c r="F176" i="9"/>
  <c r="G176" i="9" s="1"/>
  <c r="F177" i="9"/>
  <c r="G177" i="9" s="1"/>
  <c r="F178" i="9"/>
  <c r="G178" i="9" s="1"/>
  <c r="F205" i="9"/>
  <c r="G205" i="9" s="1"/>
  <c r="F206" i="9"/>
  <c r="G206" i="9" s="1"/>
  <c r="F207" i="9"/>
  <c r="G207" i="9" s="1"/>
  <c r="F208" i="9"/>
  <c r="G208" i="9" s="1"/>
  <c r="F209" i="9"/>
  <c r="G209" i="9" s="1"/>
  <c r="F210" i="9"/>
  <c r="G210" i="9" s="1"/>
  <c r="F395" i="18"/>
  <c r="G395" i="18" s="1"/>
  <c r="F394" i="18"/>
  <c r="G394" i="18" s="1"/>
  <c r="F393" i="18"/>
  <c r="G393" i="18" s="1"/>
  <c r="F392" i="18"/>
  <c r="G392" i="18" s="1"/>
  <c r="F391" i="18"/>
  <c r="G391" i="18" s="1"/>
  <c r="F390" i="18"/>
  <c r="G390" i="18" s="1"/>
  <c r="F389" i="18"/>
  <c r="G389" i="18" s="1"/>
  <c r="F388" i="18"/>
  <c r="G388" i="18" s="1"/>
  <c r="F387" i="18"/>
  <c r="G387" i="18" s="1"/>
  <c r="F386" i="18"/>
  <c r="G386" i="18" s="1"/>
  <c r="F385" i="18"/>
  <c r="G385" i="18" s="1"/>
  <c r="F358" i="18"/>
  <c r="G358" i="18" s="1"/>
  <c r="F357" i="18"/>
  <c r="G357" i="18" s="1"/>
  <c r="F356" i="18"/>
  <c r="G356" i="18" s="1"/>
  <c r="F355" i="18"/>
  <c r="G355" i="18" s="1"/>
  <c r="F354" i="18"/>
  <c r="G354" i="18" s="1"/>
  <c r="F353" i="18"/>
  <c r="G353" i="18" s="1"/>
  <c r="F311" i="18"/>
  <c r="G311" i="18" s="1"/>
  <c r="F310" i="18"/>
  <c r="G310" i="18" s="1"/>
  <c r="F309" i="18"/>
  <c r="G309" i="18" s="1"/>
  <c r="F308" i="18"/>
  <c r="G308" i="18" s="1"/>
  <c r="F307" i="18"/>
  <c r="G307" i="18" s="1"/>
  <c r="F306" i="18"/>
  <c r="G306" i="18" s="1"/>
  <c r="F305" i="18"/>
  <c r="G305" i="18" s="1"/>
  <c r="F304" i="18"/>
  <c r="G304" i="18" s="1"/>
  <c r="F303" i="18"/>
  <c r="G303" i="18" s="1"/>
  <c r="F302" i="18"/>
  <c r="G302" i="18" s="1"/>
  <c r="F301" i="18"/>
  <c r="G301" i="18" s="1"/>
  <c r="F300" i="18"/>
  <c r="G300" i="18" s="1"/>
  <c r="F299" i="18"/>
  <c r="G299" i="18" s="1"/>
  <c r="F298" i="18"/>
  <c r="G298" i="18" s="1"/>
  <c r="F297" i="18"/>
  <c r="G297" i="18" s="1"/>
  <c r="F296" i="18"/>
  <c r="G296" i="18" s="1"/>
  <c r="F295" i="18"/>
  <c r="G295" i="18" s="1"/>
  <c r="F294" i="18"/>
  <c r="G294" i="18" s="1"/>
  <c r="F293" i="18"/>
  <c r="G293" i="18" s="1"/>
  <c r="F292" i="18"/>
  <c r="G292" i="18" s="1"/>
  <c r="F291" i="18"/>
  <c r="G291" i="18" s="1"/>
  <c r="F290" i="18"/>
  <c r="G290" i="18" s="1"/>
  <c r="F289" i="18"/>
  <c r="G289" i="18" s="1"/>
  <c r="F406" i="18"/>
  <c r="G406" i="18" s="1"/>
  <c r="F404" i="18"/>
  <c r="G404" i="18" s="1"/>
  <c r="F375" i="18"/>
  <c r="G375" i="18" s="1"/>
  <c r="F373" i="18"/>
  <c r="G373" i="18" s="1"/>
  <c r="F371" i="18"/>
  <c r="G371" i="18" s="1"/>
  <c r="F369" i="18"/>
  <c r="G369" i="18" s="1"/>
  <c r="F342" i="18"/>
  <c r="G342" i="18" s="1"/>
  <c r="F340" i="18"/>
  <c r="G340" i="18" s="1"/>
  <c r="F338" i="18"/>
  <c r="G338" i="18" s="1"/>
  <c r="F336" i="18"/>
  <c r="G336" i="18" s="1"/>
  <c r="F334" i="18"/>
  <c r="G334" i="18" s="1"/>
  <c r="F332" i="18"/>
  <c r="G332" i="18" s="1"/>
  <c r="F330" i="18"/>
  <c r="G330" i="18" s="1"/>
  <c r="F328" i="18"/>
  <c r="G328" i="18" s="1"/>
  <c r="F326" i="18"/>
  <c r="G326" i="18" s="1"/>
  <c r="F324" i="18"/>
  <c r="G324" i="18" s="1"/>
  <c r="F322" i="18"/>
  <c r="G322" i="18" s="1"/>
  <c r="F278" i="18"/>
  <c r="G278" i="18" s="1"/>
  <c r="F276" i="18"/>
  <c r="G276" i="18" s="1"/>
  <c r="F274" i="18"/>
  <c r="G274" i="18" s="1"/>
  <c r="F273" i="18"/>
  <c r="G273" i="18" s="1"/>
  <c r="F272" i="18"/>
  <c r="G272" i="18" s="1"/>
  <c r="F271" i="18"/>
  <c r="G271" i="18" s="1"/>
  <c r="F270" i="18"/>
  <c r="G270" i="18" s="1"/>
  <c r="F269" i="18"/>
  <c r="G269" i="18" s="1"/>
  <c r="F268" i="18"/>
  <c r="G268" i="18" s="1"/>
  <c r="F267" i="18"/>
  <c r="G267" i="18" s="1"/>
  <c r="F266" i="18"/>
  <c r="G266" i="18" s="1"/>
  <c r="F265" i="18"/>
  <c r="G265" i="18" s="1"/>
  <c r="F264" i="18"/>
  <c r="G264" i="18" s="1"/>
  <c r="F263" i="18"/>
  <c r="G263" i="18" s="1"/>
  <c r="F262" i="18"/>
  <c r="G262" i="18" s="1"/>
  <c r="F261" i="18"/>
  <c r="G261" i="18" s="1"/>
  <c r="F260" i="18"/>
  <c r="G260" i="18" s="1"/>
  <c r="F259" i="18"/>
  <c r="G259" i="18" s="1"/>
  <c r="F258" i="18"/>
  <c r="G258" i="18" s="1"/>
  <c r="F257" i="18"/>
  <c r="G257" i="18" s="1"/>
  <c r="F215" i="18"/>
  <c r="G215" i="18" s="1"/>
  <c r="F214" i="18"/>
  <c r="G214" i="18" s="1"/>
  <c r="F213" i="18"/>
  <c r="G213" i="18" s="1"/>
  <c r="F212" i="18"/>
  <c r="G212" i="18" s="1"/>
  <c r="F211" i="18"/>
  <c r="G211" i="18" s="1"/>
  <c r="F210" i="18"/>
  <c r="G210" i="18" s="1"/>
  <c r="F209" i="18"/>
  <c r="G209" i="18" s="1"/>
  <c r="F208" i="18"/>
  <c r="G208" i="18" s="1"/>
  <c r="F207" i="18"/>
  <c r="G207" i="18" s="1"/>
  <c r="F206" i="18"/>
  <c r="G206" i="18" s="1"/>
  <c r="F205" i="18"/>
  <c r="G205" i="18" s="1"/>
  <c r="F204" i="18"/>
  <c r="G204" i="18" s="1"/>
  <c r="F203" i="18"/>
  <c r="G203" i="18" s="1"/>
  <c r="F202" i="18"/>
  <c r="G202" i="18" s="1"/>
  <c r="F201" i="18"/>
  <c r="G201" i="18" s="1"/>
  <c r="F200" i="18"/>
  <c r="G200" i="18" s="1"/>
  <c r="F199" i="18"/>
  <c r="G199" i="18" s="1"/>
  <c r="F198" i="18"/>
  <c r="G198" i="18" s="1"/>
  <c r="F197" i="18"/>
  <c r="G197" i="18" s="1"/>
  <c r="F196" i="18"/>
  <c r="G196" i="18" s="1"/>
  <c r="F195" i="18"/>
  <c r="G195" i="18" s="1"/>
  <c r="F194" i="18"/>
  <c r="G194" i="18" s="1"/>
  <c r="F152" i="18"/>
  <c r="G152" i="18" s="1"/>
  <c r="F151" i="18"/>
  <c r="G151" i="18" s="1"/>
  <c r="F150" i="18"/>
  <c r="G150" i="18" s="1"/>
  <c r="F149" i="18"/>
  <c r="G149" i="18" s="1"/>
  <c r="F148" i="18"/>
  <c r="G148" i="18" s="1"/>
  <c r="F147" i="18"/>
  <c r="G147" i="18" s="1"/>
  <c r="F146" i="18"/>
  <c r="G146" i="18" s="1"/>
  <c r="F145" i="18"/>
  <c r="G145" i="18" s="1"/>
  <c r="F144" i="18"/>
  <c r="G144" i="18" s="1"/>
  <c r="F143" i="18"/>
  <c r="G143" i="18" s="1"/>
  <c r="F142" i="18"/>
  <c r="G142" i="18" s="1"/>
  <c r="F141" i="18"/>
  <c r="G141" i="18" s="1"/>
  <c r="F140" i="18"/>
  <c r="G140" i="18" s="1"/>
  <c r="F139" i="18"/>
  <c r="G139" i="18" s="1"/>
  <c r="F138" i="18"/>
  <c r="G138" i="18" s="1"/>
  <c r="F137" i="18"/>
  <c r="G137" i="18" s="1"/>
  <c r="F136" i="18"/>
  <c r="G136" i="18" s="1"/>
  <c r="F135" i="18"/>
  <c r="G135" i="18" s="1"/>
  <c r="F134" i="18"/>
  <c r="G134" i="18" s="1"/>
  <c r="F133" i="18"/>
  <c r="G133" i="18" s="1"/>
  <c r="F132" i="18"/>
  <c r="G132" i="18" s="1"/>
  <c r="F131" i="18"/>
  <c r="G131" i="18" s="1"/>
  <c r="F130" i="18"/>
  <c r="G130" i="18" s="1"/>
  <c r="F38" i="18"/>
  <c r="G38" i="18" s="1"/>
  <c r="F39" i="18"/>
  <c r="G39" i="18" s="1"/>
  <c r="F40" i="18"/>
  <c r="G40" i="18" s="1"/>
  <c r="F41" i="18"/>
  <c r="G41" i="18" s="1"/>
  <c r="F42" i="18"/>
  <c r="G42" i="18" s="1"/>
  <c r="F43" i="18"/>
  <c r="G43" i="18" s="1"/>
  <c r="F44" i="18"/>
  <c r="G44" i="18" s="1"/>
  <c r="F45" i="18"/>
  <c r="G45" i="18" s="1"/>
  <c r="F46" i="18"/>
  <c r="G46" i="18" s="1"/>
  <c r="F47" i="18"/>
  <c r="G47" i="18" s="1"/>
  <c r="F48" i="18"/>
  <c r="G48" i="18" s="1"/>
  <c r="F49" i="18"/>
  <c r="G49" i="18" s="1"/>
  <c r="F50" i="18"/>
  <c r="G50" i="18" s="1"/>
  <c r="F51" i="18"/>
  <c r="G51" i="18" s="1"/>
  <c r="F52" i="18"/>
  <c r="G52" i="18" s="1"/>
  <c r="F53" i="18"/>
  <c r="G53" i="18" s="1"/>
  <c r="F54" i="18"/>
  <c r="G54" i="18" s="1"/>
  <c r="F55" i="18"/>
  <c r="G55" i="18" s="1"/>
  <c r="F56" i="18"/>
  <c r="G56" i="18" s="1"/>
  <c r="F57" i="18"/>
  <c r="G57" i="18" s="1"/>
  <c r="F58" i="18"/>
  <c r="G58" i="18" s="1"/>
  <c r="F59" i="18"/>
  <c r="G59" i="18" s="1"/>
  <c r="F99" i="18"/>
  <c r="G99" i="18" s="1"/>
  <c r="F100" i="18"/>
  <c r="G100" i="18" s="1"/>
  <c r="F101" i="18"/>
  <c r="G101" i="18" s="1"/>
  <c r="F102" i="18"/>
  <c r="G102" i="18" s="1"/>
  <c r="F103" i="18"/>
  <c r="G103" i="18" s="1"/>
  <c r="F105" i="18"/>
  <c r="G105" i="18" s="1"/>
  <c r="F107" i="18"/>
  <c r="G107" i="18" s="1"/>
  <c r="F109" i="18"/>
  <c r="G109" i="18" s="1"/>
  <c r="F111" i="18"/>
  <c r="G111" i="18" s="1"/>
  <c r="F113" i="18"/>
  <c r="G113" i="18" s="1"/>
  <c r="F115" i="18"/>
  <c r="G115" i="18" s="1"/>
  <c r="F117" i="18"/>
  <c r="G117" i="18" s="1"/>
  <c r="F119" i="18"/>
  <c r="G119" i="18" s="1"/>
  <c r="F163" i="18"/>
  <c r="G163" i="18" s="1"/>
  <c r="F165" i="18"/>
  <c r="G165" i="18" s="1"/>
  <c r="F167" i="18"/>
  <c r="G167" i="18" s="1"/>
  <c r="F169" i="18"/>
  <c r="G169" i="18" s="1"/>
  <c r="F171" i="18"/>
  <c r="G171" i="18" s="1"/>
  <c r="F173" i="18"/>
  <c r="G173" i="18" s="1"/>
  <c r="F175" i="18"/>
  <c r="G175" i="18" s="1"/>
  <c r="F177" i="18"/>
  <c r="G177" i="18" s="1"/>
  <c r="F179" i="18"/>
  <c r="G179" i="18" s="1"/>
  <c r="F181" i="18"/>
  <c r="G181" i="18" s="1"/>
  <c r="F183" i="18"/>
  <c r="G183" i="18" s="1"/>
  <c r="F226" i="18"/>
  <c r="G226" i="18" s="1"/>
  <c r="F228" i="18"/>
  <c r="G228" i="18" s="1"/>
  <c r="F230" i="18"/>
  <c r="G230" i="18" s="1"/>
  <c r="F232" i="18"/>
  <c r="G232" i="18" s="1"/>
  <c r="F234" i="18"/>
  <c r="G234" i="18" s="1"/>
  <c r="F236" i="18"/>
  <c r="G236" i="18" s="1"/>
  <c r="F238" i="18"/>
  <c r="G238" i="18" s="1"/>
  <c r="F240" i="18"/>
  <c r="G240" i="18" s="1"/>
  <c r="F242" i="18"/>
  <c r="G242" i="18" s="1"/>
  <c r="F244" i="18"/>
  <c r="G244" i="18" s="1"/>
  <c r="F246" i="18"/>
  <c r="G246" i="18" s="1"/>
  <c r="F275" i="18"/>
  <c r="G275" i="18" s="1"/>
  <c r="F279" i="18"/>
  <c r="G279" i="18" s="1"/>
  <c r="F323" i="18"/>
  <c r="G323" i="18" s="1"/>
  <c r="F327" i="18"/>
  <c r="G327" i="18" s="1"/>
  <c r="F331" i="18"/>
  <c r="G331" i="18" s="1"/>
  <c r="F335" i="18"/>
  <c r="G335" i="18" s="1"/>
  <c r="F339" i="18"/>
  <c r="G339" i="18" s="1"/>
  <c r="F343" i="18"/>
  <c r="G343" i="18" s="1"/>
  <c r="F372" i="18"/>
  <c r="G372" i="18" s="1"/>
  <c r="F11" i="18"/>
  <c r="G11" i="18" s="1"/>
  <c r="F12" i="18"/>
  <c r="G12" i="18" s="1"/>
  <c r="F13" i="18"/>
  <c r="G13" i="18" s="1"/>
  <c r="F14" i="18"/>
  <c r="G14" i="18" s="1"/>
  <c r="F15" i="18"/>
  <c r="G15" i="18" s="1"/>
  <c r="F16" i="18"/>
  <c r="G16" i="18" s="1"/>
  <c r="F17" i="18"/>
  <c r="G17" i="18" s="1"/>
  <c r="F18" i="18"/>
  <c r="G18" i="18" s="1"/>
  <c r="F19" i="18"/>
  <c r="G19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69" i="18"/>
  <c r="G69" i="18" s="1"/>
  <c r="F70" i="18"/>
  <c r="G70" i="18" s="1"/>
  <c r="F71" i="18"/>
  <c r="G71" i="18" s="1"/>
  <c r="F72" i="18"/>
  <c r="G72" i="18" s="1"/>
  <c r="F73" i="18"/>
  <c r="G73" i="18" s="1"/>
  <c r="F74" i="18"/>
  <c r="G74" i="18" s="1"/>
  <c r="F75" i="18"/>
  <c r="G75" i="18" s="1"/>
  <c r="F76" i="18"/>
  <c r="G76" i="18" s="1"/>
  <c r="F77" i="18"/>
  <c r="G77" i="18" s="1"/>
  <c r="F78" i="18"/>
  <c r="G78" i="18" s="1"/>
  <c r="F79" i="18"/>
  <c r="G79" i="18" s="1"/>
  <c r="F80" i="18"/>
  <c r="G80" i="18" s="1"/>
  <c r="F81" i="18"/>
  <c r="G81" i="18" s="1"/>
  <c r="F82" i="18"/>
  <c r="G82" i="18" s="1"/>
  <c r="F83" i="18"/>
  <c r="G83" i="18" s="1"/>
  <c r="F84" i="18"/>
  <c r="G84" i="18" s="1"/>
  <c r="F85" i="18"/>
  <c r="G85" i="18" s="1"/>
  <c r="F86" i="18"/>
  <c r="G86" i="18" s="1"/>
  <c r="F87" i="18"/>
  <c r="G87" i="18" s="1"/>
  <c r="F88" i="18"/>
  <c r="G88" i="18" s="1"/>
  <c r="F89" i="18"/>
  <c r="G89" i="18" s="1"/>
  <c r="F104" i="18"/>
  <c r="G104" i="18" s="1"/>
  <c r="F106" i="18"/>
  <c r="G106" i="18" s="1"/>
  <c r="F108" i="18"/>
  <c r="G108" i="18" s="1"/>
  <c r="F110" i="18"/>
  <c r="G110" i="18" s="1"/>
  <c r="F112" i="18"/>
  <c r="G112" i="18" s="1"/>
  <c r="F114" i="18"/>
  <c r="G114" i="18" s="1"/>
  <c r="F116" i="18"/>
  <c r="G116" i="18" s="1"/>
  <c r="F118" i="18"/>
  <c r="G118" i="18" s="1"/>
  <c r="F120" i="18"/>
  <c r="G120" i="18" s="1"/>
  <c r="F162" i="18"/>
  <c r="G162" i="18" s="1"/>
  <c r="F164" i="18"/>
  <c r="G164" i="18" s="1"/>
  <c r="F166" i="18"/>
  <c r="G166" i="18" s="1"/>
  <c r="F168" i="18"/>
  <c r="G168" i="18" s="1"/>
  <c r="F170" i="18"/>
  <c r="G170" i="18" s="1"/>
  <c r="F172" i="18"/>
  <c r="G172" i="18" s="1"/>
  <c r="F174" i="18"/>
  <c r="G174" i="18" s="1"/>
  <c r="F176" i="18"/>
  <c r="G176" i="18" s="1"/>
  <c r="F178" i="18"/>
  <c r="G178" i="18" s="1"/>
  <c r="F180" i="18"/>
  <c r="G180" i="18" s="1"/>
  <c r="F182" i="18"/>
  <c r="G182" i="18" s="1"/>
  <c r="F184" i="18"/>
  <c r="G184" i="18" s="1"/>
  <c r="F225" i="18"/>
  <c r="G225" i="18" s="1"/>
  <c r="F227" i="18"/>
  <c r="G227" i="18" s="1"/>
  <c r="F229" i="18"/>
  <c r="G229" i="18" s="1"/>
  <c r="F231" i="18"/>
  <c r="G231" i="18" s="1"/>
  <c r="F233" i="18"/>
  <c r="G233" i="18" s="1"/>
  <c r="F235" i="18"/>
  <c r="G235" i="18" s="1"/>
  <c r="F237" i="18"/>
  <c r="G237" i="18" s="1"/>
  <c r="F239" i="18"/>
  <c r="G239" i="18" s="1"/>
  <c r="F241" i="18"/>
  <c r="G241" i="18" s="1"/>
  <c r="F243" i="18"/>
  <c r="G243" i="18" s="1"/>
  <c r="F245" i="18"/>
  <c r="G245" i="18" s="1"/>
  <c r="F247" i="18"/>
  <c r="G247" i="18" s="1"/>
  <c r="F277" i="18"/>
  <c r="G277" i="18" s="1"/>
  <c r="F321" i="18"/>
  <c r="G321" i="18" s="1"/>
  <c r="F325" i="18"/>
  <c r="G325" i="18" s="1"/>
  <c r="F329" i="18"/>
  <c r="G329" i="18" s="1"/>
  <c r="F333" i="18"/>
  <c r="G333" i="18" s="1"/>
  <c r="F337" i="18"/>
  <c r="G337" i="18" s="1"/>
  <c r="F341" i="18"/>
  <c r="G341" i="18" s="1"/>
  <c r="F370" i="18"/>
  <c r="G370" i="18" s="1"/>
  <c r="F374" i="18"/>
  <c r="G374" i="18" s="1"/>
  <c r="F405" i="18"/>
  <c r="G405" i="18" s="1"/>
  <c r="F329" i="17"/>
  <c r="G329" i="17" s="1"/>
  <c r="F328" i="17"/>
  <c r="G328" i="17" s="1"/>
  <c r="F327" i="17"/>
  <c r="G327" i="17" s="1"/>
  <c r="F326" i="17"/>
  <c r="G326" i="17" s="1"/>
  <c r="G304" i="17"/>
  <c r="G303" i="17"/>
  <c r="G301" i="17"/>
  <c r="F300" i="17"/>
  <c r="G300" i="17" s="1"/>
  <c r="F274" i="17"/>
  <c r="G274" i="17" s="1"/>
  <c r="F273" i="17"/>
  <c r="G273" i="17" s="1"/>
  <c r="F272" i="17"/>
  <c r="G272" i="17" s="1"/>
  <c r="F271" i="17"/>
  <c r="G271" i="17" s="1"/>
  <c r="F252" i="17"/>
  <c r="G252" i="17" s="1"/>
  <c r="F232" i="17"/>
  <c r="G232" i="17" s="1"/>
  <c r="F214" i="17"/>
  <c r="G214" i="17" s="1"/>
  <c r="F213" i="17"/>
  <c r="G213" i="17" s="1"/>
  <c r="F212" i="17"/>
  <c r="G212" i="17" s="1"/>
  <c r="F190" i="17"/>
  <c r="G190" i="17" s="1"/>
  <c r="F189" i="17"/>
  <c r="G189" i="17" s="1"/>
  <c r="F188" i="17"/>
  <c r="G188" i="17" s="1"/>
  <c r="F187" i="17"/>
  <c r="G187" i="17" s="1"/>
  <c r="F186" i="17"/>
  <c r="G186" i="17" s="1"/>
  <c r="F162" i="17"/>
  <c r="G162" i="17" s="1"/>
  <c r="F161" i="17"/>
  <c r="G161" i="17" s="1"/>
  <c r="F160" i="17"/>
  <c r="G160" i="17" s="1"/>
  <c r="F159" i="17"/>
  <c r="G159" i="17" s="1"/>
  <c r="F158" i="17"/>
  <c r="G158" i="17" s="1"/>
  <c r="F134" i="17"/>
  <c r="G134" i="17" s="1"/>
  <c r="F133" i="17"/>
  <c r="G133" i="17" s="1"/>
  <c r="F132" i="17"/>
  <c r="G132" i="17" s="1"/>
  <c r="F131" i="17"/>
  <c r="G131" i="17" s="1"/>
  <c r="F130" i="17"/>
  <c r="G130" i="17" s="1"/>
  <c r="F129" i="17"/>
  <c r="G129" i="17" s="1"/>
  <c r="F105" i="17"/>
  <c r="G105" i="17" s="1"/>
  <c r="F82" i="17"/>
  <c r="G82" i="17" s="1"/>
  <c r="F81" i="17"/>
  <c r="G81" i="17" s="1"/>
  <c r="F80" i="17"/>
  <c r="G80" i="17" s="1"/>
  <c r="F58" i="17"/>
  <c r="G58" i="17" s="1"/>
  <c r="F57" i="17"/>
  <c r="G57" i="17" s="1"/>
  <c r="F36" i="17"/>
  <c r="G36" i="17" s="1"/>
  <c r="F35" i="17"/>
  <c r="G35" i="17" s="1"/>
  <c r="F34" i="17"/>
  <c r="G34" i="17" s="1"/>
  <c r="F13" i="17"/>
  <c r="G13" i="17" s="1"/>
  <c r="F24" i="17"/>
  <c r="G24" i="17" s="1"/>
  <c r="F46" i="17"/>
  <c r="G46" i="17" s="1"/>
  <c r="F48" i="17"/>
  <c r="G48" i="17" s="1"/>
  <c r="F69" i="17"/>
  <c r="G69" i="17" s="1"/>
  <c r="F93" i="17"/>
  <c r="G93" i="17" s="1"/>
  <c r="F95" i="17"/>
  <c r="G95" i="17" s="1"/>
  <c r="F115" i="17"/>
  <c r="G115" i="17" s="1"/>
  <c r="F117" i="17"/>
  <c r="G117" i="17" s="1"/>
  <c r="F119" i="17"/>
  <c r="G119" i="17" s="1"/>
  <c r="F144" i="17"/>
  <c r="G144" i="17" s="1"/>
  <c r="F146" i="17"/>
  <c r="G146" i="17" s="1"/>
  <c r="F148" i="17"/>
  <c r="G148" i="17" s="1"/>
  <c r="F172" i="17"/>
  <c r="G172" i="17" s="1"/>
  <c r="F174" i="17"/>
  <c r="G174" i="17" s="1"/>
  <c r="F176" i="17"/>
  <c r="G176" i="17" s="1"/>
  <c r="F200" i="17"/>
  <c r="G200" i="17" s="1"/>
  <c r="F202" i="17"/>
  <c r="G202" i="17" s="1"/>
  <c r="F223" i="17"/>
  <c r="G223" i="17" s="1"/>
  <c r="F242" i="17"/>
  <c r="G242" i="17" s="1"/>
  <c r="F262" i="17"/>
  <c r="G262" i="17" s="1"/>
  <c r="F285" i="17"/>
  <c r="G285" i="17" s="1"/>
  <c r="F287" i="17"/>
  <c r="G287" i="17" s="1"/>
  <c r="F289" i="17"/>
  <c r="G289" i="17" s="1"/>
  <c r="F315" i="17"/>
  <c r="G315" i="17" s="1"/>
  <c r="H371" i="216"/>
  <c r="H369" i="216"/>
  <c r="H368" i="216"/>
  <c r="H367" i="216"/>
  <c r="H362" i="216"/>
  <c r="H361" i="216"/>
  <c r="H359" i="216"/>
  <c r="H358" i="216"/>
  <c r="H357" i="216"/>
  <c r="H356" i="216"/>
  <c r="H354" i="216"/>
  <c r="H353" i="216"/>
  <c r="H352" i="216"/>
  <c r="H350" i="216"/>
  <c r="H349" i="216"/>
  <c r="H310" i="216"/>
  <c r="H309" i="216"/>
  <c r="H308" i="216"/>
  <c r="H307" i="216"/>
  <c r="H306" i="216"/>
  <c r="H305" i="216"/>
  <c r="H304" i="216"/>
  <c r="H276" i="216"/>
  <c r="H275" i="216"/>
  <c r="H274" i="216"/>
  <c r="H271" i="216"/>
  <c r="H270" i="216"/>
  <c r="H269" i="216"/>
  <c r="H248" i="216"/>
  <c r="H247" i="216"/>
  <c r="H218" i="216"/>
  <c r="H217" i="216"/>
  <c r="H215" i="216"/>
  <c r="H214" i="216"/>
  <c r="H213" i="216"/>
  <c r="H212" i="216"/>
  <c r="H211" i="216"/>
  <c r="H209" i="216"/>
  <c r="H208" i="216"/>
  <c r="H207" i="216"/>
  <c r="H338" i="216"/>
  <c r="H336" i="216"/>
  <c r="H334" i="216"/>
  <c r="H332" i="216"/>
  <c r="H330" i="216"/>
  <c r="H326" i="216"/>
  <c r="H325" i="216"/>
  <c r="H291" i="216"/>
  <c r="H288" i="216"/>
  <c r="H237" i="216"/>
  <c r="H230" i="216"/>
  <c r="H337" i="216"/>
  <c r="H333" i="216"/>
  <c r="H328" i="216"/>
  <c r="H287" i="216"/>
  <c r="H229" i="216"/>
  <c r="F162" i="216"/>
  <c r="G162" i="216" s="1"/>
  <c r="H162" i="216" s="1"/>
  <c r="F161" i="216"/>
  <c r="G161" i="216" s="1"/>
  <c r="H161" i="216" s="1"/>
  <c r="F159" i="216"/>
  <c r="G159" i="216" s="1"/>
  <c r="H159" i="216" s="1"/>
  <c r="F157" i="216"/>
  <c r="G157" i="216" s="1"/>
  <c r="H157" i="216" s="1"/>
  <c r="F155" i="216"/>
  <c r="G155" i="216" s="1"/>
  <c r="H155" i="216" s="1"/>
  <c r="F153" i="216"/>
  <c r="G153" i="216" s="1"/>
  <c r="H153" i="216" s="1"/>
  <c r="F151" i="216"/>
  <c r="G151" i="216" s="1"/>
  <c r="H151" i="216" s="1"/>
  <c r="F149" i="216"/>
  <c r="G149" i="216" s="1"/>
  <c r="H149" i="216" s="1"/>
  <c r="F147" i="216"/>
  <c r="G147" i="216" s="1"/>
  <c r="H147" i="216" s="1"/>
  <c r="F145" i="216"/>
  <c r="G145" i="216" s="1"/>
  <c r="H145" i="216" s="1"/>
  <c r="F143" i="216"/>
  <c r="G143" i="216" s="1"/>
  <c r="H143" i="216" s="1"/>
  <c r="F141" i="216"/>
  <c r="G141" i="216" s="1"/>
  <c r="H141" i="216" s="1"/>
  <c r="F98" i="216"/>
  <c r="G98" i="216" s="1"/>
  <c r="H98" i="216" s="1"/>
  <c r="F96" i="216"/>
  <c r="G96" i="216" s="1"/>
  <c r="H96" i="216" s="1"/>
  <c r="F94" i="216"/>
  <c r="G94" i="216" s="1"/>
  <c r="H94" i="216" s="1"/>
  <c r="F92" i="216"/>
  <c r="G92" i="216" s="1"/>
  <c r="H92" i="216" s="1"/>
  <c r="F90" i="216"/>
  <c r="G90" i="216" s="1"/>
  <c r="H90" i="216" s="1"/>
  <c r="F88" i="216"/>
  <c r="G88" i="216" s="1"/>
  <c r="H88" i="216" s="1"/>
  <c r="F86" i="216"/>
  <c r="G86" i="216" s="1"/>
  <c r="H86" i="216" s="1"/>
  <c r="F84" i="216"/>
  <c r="G84" i="216" s="1"/>
  <c r="H84" i="216" s="1"/>
  <c r="F82" i="216"/>
  <c r="G82" i="216" s="1"/>
  <c r="H82" i="216" s="1"/>
  <c r="F80" i="216"/>
  <c r="G80" i="216" s="1"/>
  <c r="H80" i="216" s="1"/>
  <c r="F78" i="216"/>
  <c r="G78" i="216" s="1"/>
  <c r="H78" i="216" s="1"/>
  <c r="F76" i="216"/>
  <c r="G76" i="216" s="1"/>
  <c r="H76" i="216" s="1"/>
  <c r="G13" i="216"/>
  <c r="H13" i="216" s="1"/>
  <c r="G15" i="216"/>
  <c r="H15" i="216" s="1"/>
  <c r="F17" i="216"/>
  <c r="G17" i="216" s="1"/>
  <c r="H17" i="216" s="1"/>
  <c r="F19" i="216"/>
  <c r="G19" i="216" s="1"/>
  <c r="H19" i="216" s="1"/>
  <c r="F21" i="216"/>
  <c r="G21" i="216" s="1"/>
  <c r="H21" i="216" s="1"/>
  <c r="F23" i="216"/>
  <c r="G23" i="216" s="1"/>
  <c r="H23" i="216" s="1"/>
  <c r="F25" i="216"/>
  <c r="G25" i="216" s="1"/>
  <c r="H25" i="216" s="1"/>
  <c r="F27" i="216"/>
  <c r="G27" i="216" s="1"/>
  <c r="H27" i="216" s="1"/>
  <c r="F29" i="216"/>
  <c r="G29" i="216" s="1"/>
  <c r="H29" i="216" s="1"/>
  <c r="F31" i="216"/>
  <c r="G31" i="216" s="1"/>
  <c r="H31" i="216" s="1"/>
  <c r="F33" i="216"/>
  <c r="G33" i="216" s="1"/>
  <c r="H33" i="216" s="1"/>
  <c r="F79" i="216"/>
  <c r="G79" i="216" s="1"/>
  <c r="H79" i="216" s="1"/>
  <c r="F83" i="216"/>
  <c r="G83" i="216" s="1"/>
  <c r="H83" i="216" s="1"/>
  <c r="F87" i="216"/>
  <c r="G87" i="216" s="1"/>
  <c r="H87" i="216" s="1"/>
  <c r="F91" i="216"/>
  <c r="G91" i="216" s="1"/>
  <c r="H91" i="216" s="1"/>
  <c r="F95" i="216"/>
  <c r="G95" i="216" s="1"/>
  <c r="H95" i="216" s="1"/>
  <c r="F108" i="216"/>
  <c r="G108" i="216" s="1"/>
  <c r="H108" i="216" s="1"/>
  <c r="F110" i="216"/>
  <c r="G110" i="216" s="1"/>
  <c r="H110" i="216" s="1"/>
  <c r="F112" i="216"/>
  <c r="G112" i="216" s="1"/>
  <c r="H112" i="216" s="1"/>
  <c r="F114" i="216"/>
  <c r="G114" i="216" s="1"/>
  <c r="H114" i="216" s="1"/>
  <c r="F116" i="216"/>
  <c r="G116" i="216" s="1"/>
  <c r="H116" i="216" s="1"/>
  <c r="F118" i="216"/>
  <c r="G118" i="216" s="1"/>
  <c r="H118" i="216" s="1"/>
  <c r="F120" i="216"/>
  <c r="G120" i="216" s="1"/>
  <c r="H120" i="216" s="1"/>
  <c r="F122" i="216"/>
  <c r="G122" i="216" s="1"/>
  <c r="H122" i="216" s="1"/>
  <c r="F124" i="216"/>
  <c r="G124" i="216" s="1"/>
  <c r="H124" i="216" s="1"/>
  <c r="F126" i="216"/>
  <c r="G126" i="216" s="1"/>
  <c r="H126" i="216" s="1"/>
  <c r="F128" i="216"/>
  <c r="G128" i="216" s="1"/>
  <c r="H128" i="216" s="1"/>
  <c r="F130" i="216"/>
  <c r="G130" i="216" s="1"/>
  <c r="H130" i="216" s="1"/>
  <c r="F142" i="216"/>
  <c r="G142" i="216" s="1"/>
  <c r="H142" i="216" s="1"/>
  <c r="F146" i="216"/>
  <c r="G146" i="216" s="1"/>
  <c r="H146" i="216" s="1"/>
  <c r="F150" i="216"/>
  <c r="G150" i="216" s="1"/>
  <c r="H150" i="216" s="1"/>
  <c r="F154" i="216"/>
  <c r="G154" i="216" s="1"/>
  <c r="H154" i="216" s="1"/>
  <c r="F158" i="216"/>
  <c r="G158" i="216" s="1"/>
  <c r="H158" i="216" s="1"/>
  <c r="F172" i="216"/>
  <c r="G172" i="216" s="1"/>
  <c r="H172" i="216" s="1"/>
  <c r="F174" i="216"/>
  <c r="G174" i="216" s="1"/>
  <c r="H174" i="216" s="1"/>
  <c r="F176" i="216"/>
  <c r="G176" i="216" s="1"/>
  <c r="H176" i="216" s="1"/>
  <c r="F178" i="216"/>
  <c r="G178" i="216" s="1"/>
  <c r="H178" i="216" s="1"/>
  <c r="F180" i="216"/>
  <c r="G180" i="216" s="1"/>
  <c r="H180" i="216" s="1"/>
  <c r="F182" i="216"/>
  <c r="G182" i="216" s="1"/>
  <c r="H182" i="216" s="1"/>
  <c r="F184" i="216"/>
  <c r="G184" i="216" s="1"/>
  <c r="H184" i="216" s="1"/>
  <c r="F186" i="216"/>
  <c r="G186" i="216" s="1"/>
  <c r="H186" i="216" s="1"/>
  <c r="F188" i="216"/>
  <c r="G188" i="216" s="1"/>
  <c r="H188" i="216" s="1"/>
  <c r="F190" i="216"/>
  <c r="G190" i="216" s="1"/>
  <c r="H190" i="216" s="1"/>
  <c r="F192" i="216"/>
  <c r="G192" i="216" s="1"/>
  <c r="H192" i="216" s="1"/>
  <c r="F194" i="216"/>
  <c r="G194" i="216" s="1"/>
  <c r="H194" i="216" s="1"/>
  <c r="H321" i="216"/>
  <c r="H331" i="216"/>
  <c r="F193" i="216"/>
  <c r="G193" i="216" s="1"/>
  <c r="H193" i="216" s="1"/>
  <c r="F570" i="5"/>
  <c r="G570" i="5" s="1"/>
  <c r="F549" i="5"/>
  <c r="G549" i="5" s="1"/>
  <c r="F531" i="5"/>
  <c r="G531" i="5" s="1"/>
  <c r="F530" i="5"/>
  <c r="G530" i="5" s="1"/>
  <c r="F507" i="5"/>
  <c r="G507" i="5" s="1"/>
  <c r="F506" i="5"/>
  <c r="G506" i="5" s="1"/>
  <c r="F505" i="5"/>
  <c r="G505" i="5" s="1"/>
  <c r="F504" i="5"/>
  <c r="G504" i="5" s="1"/>
  <c r="F503" i="5"/>
  <c r="G503" i="5" s="1"/>
  <c r="F502" i="5"/>
  <c r="G502" i="5" s="1"/>
  <c r="F477" i="5"/>
  <c r="G47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376" i="5"/>
  <c r="G376" i="5" s="1"/>
  <c r="F375" i="5"/>
  <c r="G375" i="5" s="1"/>
  <c r="F374" i="5"/>
  <c r="G374" i="5" s="1"/>
  <c r="F373" i="5"/>
  <c r="G373" i="5" s="1"/>
  <c r="F372" i="5"/>
  <c r="G372" i="5" s="1"/>
  <c r="F371" i="5"/>
  <c r="G371" i="5" s="1"/>
  <c r="F370" i="5"/>
  <c r="G370" i="5" s="1"/>
  <c r="F369" i="5"/>
  <c r="G369" i="5" s="1"/>
  <c r="F368" i="5"/>
  <c r="G368" i="5" s="1"/>
  <c r="F367" i="5"/>
  <c r="G367" i="5" s="1"/>
  <c r="F366" i="5"/>
  <c r="G366" i="5" s="1"/>
  <c r="G38" i="5"/>
  <c r="F39" i="5"/>
  <c r="G39" i="5" s="1"/>
  <c r="F40" i="5"/>
  <c r="G40" i="5" s="1"/>
  <c r="F41" i="5"/>
  <c r="G41" i="5" s="1"/>
  <c r="F42" i="5"/>
  <c r="G42" i="5" s="1"/>
  <c r="F43" i="5"/>
  <c r="G43" i="5" s="1"/>
  <c r="F44" i="5"/>
  <c r="G44" i="5" s="1"/>
  <c r="F45" i="5"/>
  <c r="G45" i="5" s="1"/>
  <c r="F46" i="5"/>
  <c r="G46" i="5" s="1"/>
  <c r="F47" i="5"/>
  <c r="G47" i="5" s="1"/>
  <c r="F48" i="5"/>
  <c r="G48" i="5" s="1"/>
  <c r="F49" i="5"/>
  <c r="G49" i="5" s="1"/>
  <c r="F50" i="5"/>
  <c r="G50" i="5" s="1"/>
  <c r="G61" i="5"/>
  <c r="F62" i="5"/>
  <c r="G62" i="5" s="1"/>
  <c r="F63" i="5"/>
  <c r="G63" i="5" s="1"/>
  <c r="F107" i="5"/>
  <c r="G107" i="5" s="1"/>
  <c r="F108" i="5"/>
  <c r="G108" i="5" s="1"/>
  <c r="F109" i="5"/>
  <c r="G109" i="5" s="1"/>
  <c r="F110" i="5"/>
  <c r="G110" i="5" s="1"/>
  <c r="F111" i="5"/>
  <c r="G111" i="5" s="1"/>
  <c r="F112" i="5"/>
  <c r="G112" i="5" s="1"/>
  <c r="F113" i="5"/>
  <c r="G113" i="5" s="1"/>
  <c r="F114" i="5"/>
  <c r="G114" i="5" s="1"/>
  <c r="F115" i="5"/>
  <c r="G115" i="5" s="1"/>
  <c r="F145" i="5"/>
  <c r="G145" i="5" s="1"/>
  <c r="F146" i="5"/>
  <c r="G146" i="5" s="1"/>
  <c r="F147" i="5"/>
  <c r="G147" i="5" s="1"/>
  <c r="F148" i="5"/>
  <c r="G148" i="5" s="1"/>
  <c r="F149" i="5"/>
  <c r="G149" i="5" s="1"/>
  <c r="F150" i="5"/>
  <c r="G150" i="5" s="1"/>
  <c r="F151" i="5"/>
  <c r="G151" i="5" s="1"/>
  <c r="F152" i="5"/>
  <c r="G152" i="5" s="1"/>
  <c r="F153" i="5"/>
  <c r="G153" i="5" s="1"/>
  <c r="F180" i="5"/>
  <c r="G180" i="5" s="1"/>
  <c r="F181" i="5"/>
  <c r="G181" i="5" s="1"/>
  <c r="F182" i="5"/>
  <c r="G182" i="5" s="1"/>
  <c r="F183" i="5"/>
  <c r="G183" i="5" s="1"/>
  <c r="F184" i="5"/>
  <c r="G184" i="5" s="1"/>
  <c r="F185" i="5"/>
  <c r="G185" i="5" s="1"/>
  <c r="F187" i="5"/>
  <c r="G187" i="5" s="1"/>
  <c r="F188" i="5"/>
  <c r="G188" i="5" s="1"/>
  <c r="F189" i="5"/>
  <c r="G189" i="5" s="1"/>
  <c r="F190" i="5"/>
  <c r="G190" i="5" s="1"/>
  <c r="F191" i="5"/>
  <c r="G191" i="5" s="1"/>
  <c r="F241" i="5"/>
  <c r="G241" i="5" s="1"/>
  <c r="F263" i="5"/>
  <c r="G263" i="5" s="1"/>
  <c r="F285" i="5"/>
  <c r="G285" i="5" s="1"/>
  <c r="F321" i="5"/>
  <c r="G321" i="5" s="1"/>
  <c r="F322" i="5"/>
  <c r="G322" i="5" s="1"/>
  <c r="F323" i="5"/>
  <c r="G323" i="5" s="1"/>
  <c r="F324" i="5"/>
  <c r="G324" i="5" s="1"/>
  <c r="F325" i="5"/>
  <c r="G325" i="5" s="1"/>
  <c r="F326" i="5"/>
  <c r="G326" i="5" s="1"/>
  <c r="F327" i="5"/>
  <c r="G327" i="5" s="1"/>
  <c r="F328" i="5"/>
  <c r="G328" i="5" s="1"/>
  <c r="F329" i="5"/>
  <c r="G329" i="5" s="1"/>
  <c r="F330" i="5"/>
  <c r="G330" i="5" s="1"/>
  <c r="F339" i="5"/>
  <c r="G339" i="5" s="1"/>
  <c r="F341" i="5"/>
  <c r="G341" i="5" s="1"/>
  <c r="F343" i="5"/>
  <c r="G343" i="5" s="1"/>
  <c r="F345" i="5"/>
  <c r="G345" i="5" s="1"/>
  <c r="F347" i="5"/>
  <c r="G347" i="5" s="1"/>
  <c r="F349" i="5"/>
  <c r="G349" i="5" s="1"/>
  <c r="F351" i="5"/>
  <c r="G351" i="5" s="1"/>
  <c r="F353" i="5"/>
  <c r="G353" i="5" s="1"/>
  <c r="F355" i="5"/>
  <c r="G355" i="5" s="1"/>
  <c r="F357" i="5"/>
  <c r="G357" i="5" s="1"/>
  <c r="F386" i="5"/>
  <c r="G386" i="5" s="1"/>
  <c r="F388" i="5"/>
  <c r="G388" i="5" s="1"/>
  <c r="F390" i="5"/>
  <c r="G390" i="5" s="1"/>
  <c r="F392" i="5"/>
  <c r="G392" i="5" s="1"/>
  <c r="F394" i="5"/>
  <c r="G394" i="5" s="1"/>
  <c r="F396" i="5"/>
  <c r="G396" i="5" s="1"/>
  <c r="F405" i="5"/>
  <c r="G405" i="5" s="1"/>
  <c r="F407" i="5"/>
  <c r="G407" i="5" s="1"/>
  <c r="F409" i="5"/>
  <c r="G409" i="5" s="1"/>
  <c r="F411" i="5"/>
  <c r="G411" i="5" s="1"/>
  <c r="F456" i="5"/>
  <c r="G456" i="5" s="1"/>
  <c r="F458" i="5"/>
  <c r="G458" i="5" s="1"/>
  <c r="F460" i="5"/>
  <c r="G460" i="5" s="1"/>
  <c r="F462" i="5"/>
  <c r="G462" i="5" s="1"/>
  <c r="F464" i="5"/>
  <c r="G464" i="5" s="1"/>
  <c r="F466" i="5"/>
  <c r="G466" i="5" s="1"/>
  <c r="F489" i="5"/>
  <c r="G489" i="5" s="1"/>
  <c r="F491" i="5"/>
  <c r="G491" i="5" s="1"/>
  <c r="F517" i="5"/>
  <c r="G517" i="5" s="1"/>
  <c r="F519" i="5"/>
  <c r="G519" i="5" s="1"/>
  <c r="F521" i="5"/>
  <c r="G521" i="5" s="1"/>
  <c r="E972" i="1"/>
  <c r="E973" i="1"/>
  <c r="E974" i="1"/>
  <c r="E976" i="1"/>
  <c r="E460" i="1" l="1"/>
  <c r="E461" i="1"/>
  <c r="E462" i="1"/>
  <c r="E463" i="1"/>
  <c r="E464" i="1"/>
  <c r="E465" i="1"/>
  <c r="E466" i="1"/>
  <c r="E467" i="1"/>
  <c r="E468" i="1"/>
  <c r="E469" i="1"/>
  <c r="E470" i="1"/>
  <c r="F1115" i="12" l="1"/>
  <c r="E717" i="15" l="1"/>
  <c r="E719" i="15"/>
  <c r="E721" i="15"/>
  <c r="E722" i="15"/>
  <c r="E724" i="15"/>
  <c r="E725" i="15"/>
  <c r="E726" i="15"/>
  <c r="E728" i="15"/>
  <c r="E729" i="15"/>
  <c r="E730" i="15"/>
  <c r="F2767" i="15" l="1"/>
  <c r="E2741" i="15"/>
  <c r="F2740" i="15"/>
  <c r="E2118" i="15" l="1"/>
  <c r="F1367" i="222" l="1"/>
  <c r="F1345" i="222"/>
  <c r="F1334" i="222"/>
  <c r="F1311" i="222"/>
  <c r="F1301" i="222"/>
  <c r="F1291" i="222"/>
  <c r="F1277" i="222"/>
  <c r="F1203" i="15" l="1"/>
  <c r="F848" i="15"/>
  <c r="F759" i="15"/>
  <c r="E250" i="1" l="1"/>
  <c r="E251" i="1"/>
  <c r="E252" i="1"/>
  <c r="E253" i="1"/>
  <c r="E254" i="1"/>
  <c r="E255" i="1"/>
  <c r="E256" i="1"/>
  <c r="E257" i="1"/>
  <c r="E258" i="1"/>
  <c r="E259" i="1"/>
  <c r="E260" i="1"/>
  <c r="E261" i="1"/>
  <c r="E249" i="1"/>
  <c r="F248" i="1"/>
  <c r="E118" i="1"/>
  <c r="E119" i="1"/>
  <c r="E120" i="1"/>
  <c r="E121" i="1"/>
  <c r="E122" i="1"/>
  <c r="E123" i="1"/>
  <c r="E124" i="1"/>
  <c r="E125" i="1"/>
  <c r="E117" i="1"/>
  <c r="F116" i="1"/>
  <c r="F153" i="219" l="1"/>
  <c r="F330" i="1" l="1"/>
  <c r="E2627" i="15" l="1"/>
  <c r="E2633" i="15"/>
  <c r="E2634" i="15"/>
  <c r="E2635" i="15"/>
  <c r="E2636" i="15"/>
  <c r="E2637" i="15"/>
  <c r="E2638" i="15"/>
  <c r="E2639" i="15"/>
  <c r="E2640" i="15"/>
  <c r="E2641" i="15"/>
  <c r="E2643" i="15"/>
  <c r="E2590" i="15"/>
  <c r="E2591" i="15"/>
  <c r="E2592" i="15"/>
  <c r="E2593" i="15"/>
  <c r="E2594" i="15"/>
  <c r="E2595" i="15"/>
  <c r="E2596" i="15"/>
  <c r="E2597" i="15"/>
  <c r="E2598" i="15"/>
  <c r="E2599" i="15"/>
  <c r="E2600" i="15"/>
  <c r="E2601" i="15"/>
  <c r="E2602" i="15"/>
  <c r="E2603" i="15"/>
  <c r="E2605" i="15"/>
  <c r="E2607" i="15"/>
  <c r="E2608" i="15"/>
  <c r="E2609" i="15"/>
  <c r="E2610" i="15"/>
  <c r="E2611" i="15"/>
  <c r="E2612" i="15"/>
  <c r="E2613" i="15"/>
  <c r="E2614" i="15"/>
  <c r="E2615" i="15"/>
  <c r="E2616" i="15"/>
  <c r="E2617" i="15"/>
  <c r="E2618" i="15"/>
  <c r="E2619" i="15"/>
  <c r="E2620" i="15"/>
  <c r="E2621" i="15"/>
  <c r="E2622" i="15"/>
  <c r="E2623" i="15"/>
  <c r="E2624" i="15"/>
  <c r="E2625" i="15"/>
  <c r="E2626" i="15"/>
  <c r="E2589" i="15"/>
  <c r="E2120" i="15" l="1"/>
  <c r="E2076" i="15"/>
  <c r="E2077" i="15"/>
  <c r="E2078" i="15"/>
  <c r="E2079" i="15"/>
  <c r="E2080" i="15"/>
  <c r="E2081" i="15"/>
  <c r="E2083" i="15"/>
  <c r="E2084" i="15"/>
  <c r="E2085" i="15"/>
  <c r="E2075" i="15"/>
  <c r="F681" i="15"/>
  <c r="F652" i="15"/>
  <c r="F165" i="13"/>
  <c r="E444" i="15"/>
  <c r="F1657" i="15" l="1"/>
  <c r="F1499" i="15"/>
  <c r="F87" i="15" l="1"/>
  <c r="E607" i="13" l="1"/>
  <c r="E606" i="13"/>
  <c r="E605" i="13"/>
  <c r="E604" i="13"/>
  <c r="E603" i="13"/>
  <c r="E602" i="13"/>
  <c r="E601" i="13"/>
  <c r="F749" i="222" l="1"/>
  <c r="F1046" i="222"/>
  <c r="E1907" i="15"/>
  <c r="E1905" i="15"/>
  <c r="E1904" i="15"/>
  <c r="E1903" i="15"/>
  <c r="E1902" i="15"/>
  <c r="E1901" i="15"/>
  <c r="E1900" i="15"/>
  <c r="E1899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4" i="15"/>
  <c r="E1883" i="15"/>
  <c r="E1882" i="15"/>
  <c r="E1881" i="15"/>
  <c r="F98" i="1" l="1"/>
  <c r="F224" i="1"/>
  <c r="E1300" i="1" l="1"/>
  <c r="E1301" i="1"/>
  <c r="E1303" i="1"/>
  <c r="E1299" i="1"/>
  <c r="E1052" i="4"/>
  <c r="E1053" i="4"/>
  <c r="E1054" i="4"/>
  <c r="E1055" i="4"/>
  <c r="E1056" i="4"/>
  <c r="E1051" i="4"/>
  <c r="E977" i="4"/>
  <c r="E978" i="4"/>
  <c r="E980" i="4"/>
  <c r="E975" i="4"/>
  <c r="E900" i="4"/>
  <c r="E901" i="4"/>
  <c r="E903" i="4"/>
  <c r="E905" i="4"/>
  <c r="E853" i="4"/>
  <c r="E854" i="4"/>
  <c r="E804" i="4"/>
  <c r="E806" i="4"/>
  <c r="E808" i="4"/>
  <c r="E606" i="4"/>
  <c r="E607" i="4"/>
  <c r="E608" i="4"/>
  <c r="E610" i="4"/>
  <c r="E612" i="4"/>
  <c r="E604" i="4"/>
  <c r="E545" i="4"/>
  <c r="E546" i="4"/>
  <c r="E547" i="4"/>
  <c r="E548" i="4"/>
  <c r="E549" i="4"/>
  <c r="E551" i="4"/>
  <c r="E487" i="4"/>
  <c r="E488" i="4"/>
  <c r="E489" i="4"/>
  <c r="E490" i="4"/>
  <c r="E491" i="4"/>
  <c r="E492" i="4"/>
  <c r="E493" i="4"/>
  <c r="E494" i="4"/>
  <c r="E495" i="4"/>
  <c r="E486" i="4"/>
  <c r="E432" i="4"/>
  <c r="E433" i="4"/>
  <c r="E435" i="4"/>
  <c r="E437" i="4"/>
  <c r="E439" i="4"/>
  <c r="E430" i="4"/>
  <c r="E384" i="4"/>
  <c r="E321" i="4"/>
  <c r="E319" i="4"/>
  <c r="E273" i="4"/>
  <c r="E274" i="4"/>
  <c r="E272" i="4"/>
  <c r="E226" i="4"/>
  <c r="E159" i="4"/>
  <c r="E160" i="4"/>
  <c r="E161" i="4"/>
  <c r="E162" i="4"/>
  <c r="E164" i="4"/>
  <c r="E165" i="4"/>
  <c r="E166" i="4"/>
  <c r="E167" i="4"/>
  <c r="E169" i="4"/>
  <c r="E170" i="4"/>
  <c r="E158" i="4"/>
  <c r="E108" i="4"/>
  <c r="E109" i="4"/>
  <c r="E110" i="4"/>
  <c r="E112" i="4"/>
  <c r="E107" i="4"/>
  <c r="E2087" i="15"/>
  <c r="E2088" i="15"/>
  <c r="E2089" i="15"/>
  <c r="E2090" i="15"/>
  <c r="E2091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5" i="15"/>
  <c r="E2116" i="15"/>
  <c r="E2117" i="15"/>
  <c r="E2119" i="15"/>
  <c r="E2121" i="15"/>
  <c r="E2122" i="15"/>
  <c r="E2124" i="15"/>
  <c r="E2125" i="15"/>
  <c r="E2126" i="15"/>
  <c r="E2127" i="15"/>
  <c r="E2128" i="15"/>
  <c r="E2129" i="15"/>
  <c r="E2130" i="15"/>
  <c r="E2131" i="15"/>
  <c r="E2133" i="15"/>
  <c r="E2134" i="15"/>
  <c r="E2135" i="15"/>
  <c r="E2136" i="15"/>
  <c r="E2137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8" i="15"/>
  <c r="E2159" i="15"/>
  <c r="E2160" i="15"/>
  <c r="E2161" i="15"/>
  <c r="E2162" i="15"/>
  <c r="E2086" i="15"/>
  <c r="E1869" i="15"/>
  <c r="E1870" i="15"/>
  <c r="E1871" i="15"/>
  <c r="E1872" i="15"/>
  <c r="E1873" i="15"/>
  <c r="E1874" i="15"/>
  <c r="E1875" i="15"/>
  <c r="E1876" i="15"/>
  <c r="E1877" i="15"/>
  <c r="E1878" i="15"/>
  <c r="E1879" i="15"/>
  <c r="E1868" i="15"/>
  <c r="E807" i="15"/>
  <c r="E808" i="15"/>
  <c r="E809" i="15"/>
  <c r="E810" i="15"/>
  <c r="E811" i="15"/>
  <c r="E813" i="15"/>
  <c r="E814" i="15"/>
  <c r="E817" i="15"/>
  <c r="E819" i="15"/>
  <c r="E806" i="15"/>
  <c r="E628" i="15"/>
  <c r="E629" i="15"/>
  <c r="E630" i="15"/>
  <c r="E631" i="15"/>
  <c r="E627" i="15"/>
  <c r="E585" i="15"/>
  <c r="E586" i="15"/>
  <c r="E587" i="15"/>
  <c r="E588" i="15"/>
  <c r="E589" i="15"/>
  <c r="E590" i="15"/>
  <c r="E584" i="15"/>
  <c r="E538" i="15"/>
  <c r="E539" i="15"/>
  <c r="E540" i="15"/>
  <c r="E541" i="15"/>
  <c r="E542" i="15"/>
  <c r="E543" i="15"/>
  <c r="E544" i="15"/>
  <c r="E537" i="15"/>
  <c r="E434" i="15"/>
  <c r="E435" i="15"/>
  <c r="E436" i="15"/>
  <c r="E437" i="15"/>
  <c r="E438" i="15"/>
  <c r="E439" i="15"/>
  <c r="E440" i="15"/>
  <c r="E441" i="15"/>
  <c r="E442" i="15"/>
  <c r="E443" i="15"/>
  <c r="E433" i="15"/>
  <c r="E383" i="15"/>
  <c r="E384" i="15"/>
  <c r="E385" i="15"/>
  <c r="E386" i="15"/>
  <c r="E387" i="15"/>
  <c r="E388" i="15"/>
  <c r="E298" i="15"/>
  <c r="E299" i="15"/>
  <c r="E300" i="15"/>
  <c r="E301" i="15"/>
  <c r="E302" i="15"/>
  <c r="E303" i="15"/>
  <c r="E304" i="15"/>
  <c r="E305" i="15"/>
  <c r="E306" i="15"/>
  <c r="E297" i="15"/>
  <c r="E1200" i="13"/>
  <c r="E1152" i="13"/>
  <c r="E1153" i="13"/>
  <c r="E1154" i="13"/>
  <c r="E1155" i="13"/>
  <c r="E1151" i="13"/>
  <c r="E1008" i="13"/>
  <c r="E1009" i="13"/>
  <c r="E1010" i="13"/>
  <c r="E1011" i="13"/>
  <c r="E1012" i="13"/>
  <c r="E1013" i="13"/>
  <c r="E1014" i="13"/>
  <c r="E1015" i="13"/>
  <c r="E1016" i="13"/>
  <c r="E1017" i="13"/>
  <c r="E1007" i="13"/>
  <c r="E966" i="13"/>
  <c r="E934" i="13"/>
  <c r="E935" i="13"/>
  <c r="E936" i="13"/>
  <c r="E937" i="13"/>
  <c r="E938" i="13"/>
  <c r="E939" i="13"/>
  <c r="E940" i="13"/>
  <c r="E933" i="13"/>
  <c r="F932" i="13"/>
  <c r="E868" i="13"/>
  <c r="E869" i="13"/>
  <c r="E870" i="13"/>
  <c r="E871" i="13"/>
  <c r="E872" i="13"/>
  <c r="E873" i="13"/>
  <c r="E874" i="13"/>
  <c r="E875" i="13"/>
  <c r="E876" i="13"/>
  <c r="E877" i="13"/>
  <c r="E878" i="13"/>
  <c r="E867" i="13"/>
  <c r="E779" i="13"/>
  <c r="E780" i="13"/>
  <c r="E781" i="13"/>
  <c r="E782" i="13"/>
  <c r="E783" i="13"/>
  <c r="E788" i="13"/>
  <c r="E721" i="13"/>
  <c r="E722" i="13"/>
  <c r="E723" i="13"/>
  <c r="E724" i="13"/>
  <c r="E725" i="13"/>
  <c r="E726" i="13"/>
  <c r="E727" i="13"/>
  <c r="E720" i="13"/>
  <c r="E672" i="13"/>
  <c r="E673" i="13"/>
  <c r="E674" i="13"/>
  <c r="E675" i="13"/>
  <c r="E676" i="13"/>
  <c r="E677" i="13"/>
  <c r="E671" i="13"/>
  <c r="E1939" i="1" l="1"/>
  <c r="E1932" i="1"/>
  <c r="E1708" i="1"/>
  <c r="E1729" i="1"/>
  <c r="E1718" i="1"/>
  <c r="E1706" i="1"/>
  <c r="E1695" i="1"/>
  <c r="E1679" i="1"/>
  <c r="E1489" i="1"/>
  <c r="E1483" i="1"/>
  <c r="E1472" i="1"/>
  <c r="E1459" i="1"/>
  <c r="E1448" i="1"/>
  <c r="E1437" i="1"/>
  <c r="E1427" i="1"/>
  <c r="E1258" i="1"/>
  <c r="E1066" i="1"/>
  <c r="E1011" i="1"/>
  <c r="E545" i="1"/>
  <c r="E389" i="1"/>
  <c r="E185" i="1"/>
  <c r="E60" i="1"/>
  <c r="E51" i="1"/>
  <c r="E2037" i="1" l="1"/>
  <c r="E1924" i="1"/>
  <c r="E1672" i="1"/>
  <c r="E1673" i="1"/>
  <c r="E1674" i="1"/>
  <c r="E1675" i="1"/>
  <c r="E1676" i="1"/>
  <c r="E1677" i="1"/>
  <c r="E1678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6" i="1"/>
  <c r="E1697" i="1"/>
  <c r="E1698" i="1"/>
  <c r="E1699" i="1"/>
  <c r="E1700" i="1"/>
  <c r="E1701" i="1"/>
  <c r="E1702" i="1"/>
  <c r="E1703" i="1"/>
  <c r="E1704" i="1"/>
  <c r="E1705" i="1"/>
  <c r="E1707" i="1"/>
  <c r="E1709" i="1"/>
  <c r="E1710" i="1"/>
  <c r="E1711" i="1"/>
  <c r="E1712" i="1"/>
  <c r="E1713" i="1"/>
  <c r="E1714" i="1"/>
  <c r="E1715" i="1"/>
  <c r="E1716" i="1"/>
  <c r="E1717" i="1"/>
  <c r="E1719" i="1"/>
  <c r="E1720" i="1"/>
  <c r="E1721" i="1"/>
  <c r="E1722" i="1"/>
  <c r="E1723" i="1"/>
  <c r="E1724" i="1"/>
  <c r="E1725" i="1"/>
  <c r="E1727" i="1"/>
  <c r="E1728" i="1"/>
  <c r="E1671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8" i="1"/>
  <c r="E1429" i="1"/>
  <c r="E1430" i="1"/>
  <c r="E1431" i="1"/>
  <c r="E1432" i="1"/>
  <c r="E1433" i="1"/>
  <c r="E1434" i="1"/>
  <c r="E1435" i="1"/>
  <c r="E1436" i="1"/>
  <c r="E1438" i="1"/>
  <c r="E1439" i="1"/>
  <c r="E1440" i="1"/>
  <c r="E1441" i="1"/>
  <c r="E1442" i="1"/>
  <c r="E1443" i="1"/>
  <c r="E1444" i="1"/>
  <c r="E1445" i="1"/>
  <c r="E1446" i="1"/>
  <c r="E1447" i="1"/>
  <c r="E1449" i="1"/>
  <c r="E1450" i="1"/>
  <c r="E1451" i="1"/>
  <c r="E1452" i="1"/>
  <c r="E1453" i="1"/>
  <c r="E1454" i="1"/>
  <c r="E1455" i="1"/>
  <c r="E1456" i="1"/>
  <c r="E1457" i="1"/>
  <c r="E1458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3" i="1"/>
  <c r="E1474" i="1"/>
  <c r="E1475" i="1"/>
  <c r="E1476" i="1"/>
  <c r="E1477" i="1"/>
  <c r="E1478" i="1"/>
  <c r="E1479" i="1"/>
  <c r="E1480" i="1"/>
  <c r="E1481" i="1"/>
  <c r="E1482" i="1"/>
  <c r="E1484" i="1"/>
  <c r="E1485" i="1"/>
  <c r="E1486" i="1"/>
  <c r="E1487" i="1"/>
  <c r="E1488" i="1"/>
  <c r="E1413" i="1"/>
  <c r="E1254" i="1"/>
  <c r="E1255" i="1"/>
  <c r="E1256" i="1"/>
  <c r="E1257" i="1"/>
  <c r="E1259" i="1"/>
  <c r="E1253" i="1"/>
  <c r="E1205" i="1"/>
  <c r="E1060" i="1"/>
  <c r="E1061" i="1"/>
  <c r="E1062" i="1"/>
  <c r="E1063" i="1"/>
  <c r="E1064" i="1"/>
  <c r="E1065" i="1"/>
  <c r="E1067" i="1"/>
  <c r="E1059" i="1"/>
  <c r="E1005" i="1"/>
  <c r="E1006" i="1"/>
  <c r="E1007" i="1"/>
  <c r="E1009" i="1"/>
  <c r="E1010" i="1"/>
  <c r="E1012" i="1"/>
  <c r="E1004" i="1"/>
  <c r="E936" i="1"/>
  <c r="E935" i="1"/>
  <c r="E902" i="1"/>
  <c r="E901" i="1"/>
  <c r="E867" i="1"/>
  <c r="E866" i="1"/>
  <c r="E833" i="1"/>
  <c r="E832" i="1"/>
  <c r="E587" i="1"/>
  <c r="E588" i="1"/>
  <c r="E586" i="1"/>
  <c r="E539" i="1"/>
  <c r="E540" i="1"/>
  <c r="E541" i="1"/>
  <c r="E542" i="1"/>
  <c r="E543" i="1"/>
  <c r="E544" i="1"/>
  <c r="E546" i="1"/>
  <c r="E538" i="1"/>
  <c r="E381" i="1"/>
  <c r="E382" i="1"/>
  <c r="E383" i="1"/>
  <c r="E384" i="1"/>
  <c r="E385" i="1"/>
  <c r="E386" i="1"/>
  <c r="E387" i="1"/>
  <c r="E388" i="1"/>
  <c r="E390" i="1"/>
  <c r="E380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65" i="1"/>
  <c r="E42" i="1" l="1"/>
  <c r="E43" i="1"/>
  <c r="E44" i="1"/>
  <c r="E45" i="1"/>
  <c r="E46" i="1"/>
  <c r="E47" i="1"/>
  <c r="E48" i="1"/>
  <c r="E49" i="1"/>
  <c r="E50" i="1"/>
  <c r="E52" i="1"/>
  <c r="E53" i="1"/>
  <c r="E54" i="1"/>
  <c r="E55" i="1"/>
  <c r="E56" i="1"/>
  <c r="E57" i="1"/>
  <c r="E58" i="1"/>
  <c r="E59" i="1"/>
  <c r="E41" i="1"/>
  <c r="F1064" i="4" l="1"/>
  <c r="F1024" i="4"/>
  <c r="F988" i="4"/>
  <c r="F1002" i="4"/>
  <c r="F913" i="4"/>
  <c r="F865" i="4"/>
  <c r="F817" i="4"/>
  <c r="F770" i="4"/>
  <c r="F620" i="4"/>
  <c r="F561" i="4"/>
  <c r="F503" i="4"/>
  <c r="F447" i="4"/>
  <c r="F392" i="4"/>
  <c r="F329" i="4"/>
  <c r="F282" i="4"/>
  <c r="F234" i="4"/>
  <c r="F180" i="4"/>
  <c r="F120" i="4"/>
  <c r="F52" i="4"/>
  <c r="F994" i="222"/>
  <c r="F957" i="222"/>
  <c r="F915" i="222"/>
  <c r="F869" i="222"/>
  <c r="F827" i="222"/>
  <c r="F790" i="222"/>
  <c r="F734" i="222"/>
  <c r="F672" i="222" l="1"/>
  <c r="F588" i="222" l="1"/>
  <c r="F441" i="222"/>
  <c r="F243" i="222"/>
  <c r="F87" i="222"/>
  <c r="F2652" i="15"/>
  <c r="F2439" i="15"/>
  <c r="F2171" i="15"/>
  <c r="F1917" i="15"/>
  <c r="F639" i="15"/>
  <c r="F598" i="15"/>
  <c r="F552" i="15"/>
  <c r="F504" i="15"/>
  <c r="F452" i="15"/>
  <c r="F396" i="15"/>
  <c r="F342" i="15"/>
  <c r="F247" i="15"/>
  <c r="F202" i="15"/>
  <c r="F153" i="15"/>
  <c r="F51" i="15"/>
  <c r="F1163" i="13" l="1"/>
  <c r="F1117" i="13"/>
  <c r="F1069" i="13"/>
  <c r="F1026" i="13"/>
  <c r="F975" i="13"/>
  <c r="F888" i="13"/>
  <c r="F797" i="13"/>
  <c r="F736" i="13"/>
  <c r="F686" i="13"/>
  <c r="F1104" i="12" l="1"/>
  <c r="F1083" i="12"/>
  <c r="F1024" i="12"/>
  <c r="F964" i="12"/>
  <c r="F942" i="12"/>
  <c r="F918" i="12"/>
  <c r="F894" i="12"/>
  <c r="F854" i="12"/>
  <c r="F814" i="12"/>
  <c r="F788" i="12"/>
  <c r="F762" i="12"/>
  <c r="F720" i="12"/>
  <c r="F662" i="12"/>
  <c r="F612" i="12"/>
  <c r="F581" i="12"/>
  <c r="F560" i="12"/>
  <c r="F537" i="12"/>
  <c r="F510" i="12"/>
  <c r="F481" i="12"/>
  <c r="F454" i="12"/>
  <c r="F389" i="12"/>
  <c r="F280" i="12"/>
  <c r="F156" i="12"/>
  <c r="F70" i="12"/>
  <c r="F32" i="12" l="1"/>
  <c r="F934" i="1"/>
  <c r="F923" i="1"/>
  <c r="F900" i="1"/>
  <c r="F889" i="1"/>
  <c r="F865" i="1"/>
  <c r="F2046" i="1"/>
  <c r="F1948" i="1" l="1"/>
  <c r="F1755" i="1"/>
  <c r="F1498" i="1"/>
  <c r="F479" i="1"/>
  <c r="F399" i="1"/>
  <c r="F194" i="1"/>
  <c r="F69" i="1"/>
  <c r="F124" i="15" l="1"/>
  <c r="F126" i="15" l="1"/>
  <c r="G126" i="15" s="1"/>
  <c r="H126" i="15" s="1"/>
  <c r="F173" i="15"/>
  <c r="G173" i="15" s="1"/>
  <c r="H173" i="15" s="1"/>
  <c r="F169" i="15"/>
  <c r="G169" i="15" s="1"/>
  <c r="H169" i="15" s="1"/>
  <c r="F165" i="15"/>
  <c r="G165" i="15" s="1"/>
  <c r="H165" i="15" s="1"/>
  <c r="F161" i="15"/>
  <c r="G161" i="15" s="1"/>
  <c r="H161" i="15" s="1"/>
  <c r="F157" i="15"/>
  <c r="G157" i="15" s="1"/>
  <c r="H157" i="15" s="1"/>
  <c r="F174" i="15"/>
  <c r="G174" i="15" s="1"/>
  <c r="H174" i="15" s="1"/>
  <c r="F170" i="15"/>
  <c r="G170" i="15" s="1"/>
  <c r="H170" i="15" s="1"/>
  <c r="F166" i="15"/>
  <c r="G166" i="15" s="1"/>
  <c r="H166" i="15" s="1"/>
  <c r="F162" i="15"/>
  <c r="G162" i="15" s="1"/>
  <c r="H162" i="15" s="1"/>
  <c r="F158" i="15"/>
  <c r="G158" i="15" s="1"/>
  <c r="H158" i="15" s="1"/>
  <c r="F154" i="15"/>
  <c r="G154" i="15" s="1"/>
  <c r="H154" i="15" s="1"/>
  <c r="F171" i="15"/>
  <c r="G171" i="15" s="1"/>
  <c r="H171" i="15" s="1"/>
  <c r="F167" i="15"/>
  <c r="G167" i="15" s="1"/>
  <c r="H167" i="15" s="1"/>
  <c r="F163" i="15"/>
  <c r="G163" i="15" s="1"/>
  <c r="H163" i="15" s="1"/>
  <c r="F159" i="15"/>
  <c r="G159" i="15" s="1"/>
  <c r="H159" i="15" s="1"/>
  <c r="F155" i="15"/>
  <c r="G155" i="15" s="1"/>
  <c r="H155" i="15" s="1"/>
  <c r="F172" i="15"/>
  <c r="G172" i="15" s="1"/>
  <c r="H172" i="15" s="1"/>
  <c r="F168" i="15"/>
  <c r="G168" i="15" s="1"/>
  <c r="H168" i="15" s="1"/>
  <c r="F164" i="15"/>
  <c r="G164" i="15" s="1"/>
  <c r="H164" i="15" s="1"/>
  <c r="F160" i="15"/>
  <c r="G160" i="15" s="1"/>
  <c r="H160" i="15" s="1"/>
  <c r="F156" i="15"/>
  <c r="G156" i="15" s="1"/>
  <c r="H156" i="15" s="1"/>
  <c r="F141" i="15"/>
  <c r="G141" i="15" s="1"/>
  <c r="H141" i="15" s="1"/>
  <c r="F137" i="15"/>
  <c r="G137" i="15" s="1"/>
  <c r="H137" i="15" s="1"/>
  <c r="F129" i="15"/>
  <c r="G129" i="15" s="1"/>
  <c r="H129" i="15" s="1"/>
  <c r="F144" i="15"/>
  <c r="G144" i="15" s="1"/>
  <c r="H144" i="15" s="1"/>
  <c r="F140" i="15"/>
  <c r="G140" i="15" s="1"/>
  <c r="H140" i="15" s="1"/>
  <c r="F133" i="15"/>
  <c r="G133" i="15" s="1"/>
  <c r="H133" i="15" s="1"/>
  <c r="F128" i="15"/>
  <c r="G128" i="15" s="1"/>
  <c r="H128" i="15" s="1"/>
  <c r="F143" i="15"/>
  <c r="G143" i="15" s="1"/>
  <c r="H143" i="15" s="1"/>
  <c r="F138" i="15"/>
  <c r="G138" i="15" s="1"/>
  <c r="H138" i="15" s="1"/>
  <c r="F132" i="15"/>
  <c r="G132" i="15" s="1"/>
  <c r="H132" i="15" s="1"/>
  <c r="F145" i="15"/>
  <c r="G145" i="15" s="1"/>
  <c r="H145" i="15" s="1"/>
  <c r="F142" i="15"/>
  <c r="G142" i="15" s="1"/>
  <c r="H142" i="15" s="1"/>
  <c r="F135" i="15"/>
  <c r="G135" i="15" s="1"/>
  <c r="H135" i="15" s="1"/>
  <c r="F130" i="15"/>
  <c r="G130" i="15" s="1"/>
  <c r="H130" i="15" s="1"/>
  <c r="F125" i="15"/>
  <c r="G125" i="15" s="1"/>
  <c r="H125" i="15" s="1"/>
  <c r="F139" i="15"/>
  <c r="G139" i="15" s="1"/>
  <c r="H139" i="15" s="1"/>
  <c r="F136" i="15"/>
  <c r="G136" i="15" s="1"/>
  <c r="H136" i="15" s="1"/>
  <c r="F127" i="15"/>
  <c r="G127" i="15" s="1"/>
  <c r="H127" i="15" s="1"/>
  <c r="F134" i="15"/>
  <c r="G134" i="15" s="1"/>
  <c r="H134" i="15" s="1"/>
  <c r="F131" i="15"/>
  <c r="G131" i="15" s="1"/>
  <c r="H131" i="15" s="1"/>
  <c r="F1077" i="15" l="1"/>
  <c r="F827" i="15"/>
  <c r="F738" i="15"/>
  <c r="F320" i="15"/>
  <c r="F37" i="13"/>
  <c r="F301" i="1"/>
  <c r="F459" i="13" l="1"/>
  <c r="G459" i="13" s="1"/>
  <c r="H459" i="13" s="1"/>
  <c r="F768" i="13"/>
  <c r="G768" i="13" s="1"/>
  <c r="H768" i="13" s="1"/>
  <c r="F591" i="13"/>
  <c r="G591" i="13" s="1"/>
  <c r="H591" i="13" s="1"/>
  <c r="F589" i="13"/>
  <c r="G589" i="13" s="1"/>
  <c r="H589" i="13" s="1"/>
  <c r="F623" i="13"/>
  <c r="G623" i="13" s="1"/>
  <c r="H623" i="13" s="1"/>
  <c r="F620" i="13"/>
  <c r="G620" i="13" s="1"/>
  <c r="H620" i="13" s="1"/>
  <c r="F619" i="13"/>
  <c r="G619" i="13" s="1"/>
  <c r="H619" i="13" s="1"/>
  <c r="F622" i="13"/>
  <c r="G622" i="13" s="1"/>
  <c r="H622" i="13" s="1"/>
  <c r="F621" i="13"/>
  <c r="G621" i="13" s="1"/>
  <c r="H621" i="13" s="1"/>
  <c r="F618" i="13"/>
  <c r="G618" i="13" s="1"/>
  <c r="H618" i="13" s="1"/>
  <c r="F617" i="13"/>
  <c r="G617" i="13" s="1"/>
  <c r="H617" i="13" s="1"/>
  <c r="F806" i="13"/>
  <c r="F803" i="13"/>
  <c r="F804" i="13"/>
  <c r="F491" i="13"/>
  <c r="F805" i="13"/>
  <c r="F807" i="13"/>
  <c r="F480" i="13"/>
  <c r="F808" i="13"/>
  <c r="F494" i="13"/>
  <c r="F498" i="13"/>
  <c r="F463" i="13"/>
  <c r="F348" i="13"/>
  <c r="F570" i="13"/>
  <c r="F569" i="13"/>
  <c r="F562" i="13"/>
  <c r="F561" i="13"/>
  <c r="F560" i="13"/>
  <c r="F553" i="13"/>
  <c r="F552" i="13"/>
  <c r="F545" i="13"/>
  <c r="F544" i="13"/>
  <c r="F537" i="13"/>
  <c r="F536" i="13"/>
  <c r="F529" i="13"/>
  <c r="F528" i="13"/>
  <c r="F521" i="13"/>
  <c r="F520" i="13"/>
  <c r="F513" i="13"/>
  <c r="F512" i="13"/>
  <c r="F505" i="13"/>
  <c r="F504" i="13"/>
  <c r="F496" i="13"/>
  <c r="F495" i="13"/>
  <c r="F487" i="13"/>
  <c r="F486" i="13"/>
  <c r="F479" i="13"/>
  <c r="F478" i="13"/>
  <c r="F471" i="13"/>
  <c r="F470" i="13"/>
  <c r="F462" i="13"/>
  <c r="F461" i="13"/>
  <c r="F428" i="13"/>
  <c r="F425" i="13"/>
  <c r="F424" i="13"/>
  <c r="F421" i="13"/>
  <c r="F420" i="13"/>
  <c r="F417" i="13"/>
  <c r="F416" i="13"/>
  <c r="F413" i="13"/>
  <c r="F412" i="13"/>
  <c r="F409" i="13"/>
  <c r="F408" i="13"/>
  <c r="F405" i="13"/>
  <c r="F404" i="13"/>
  <c r="F401" i="13"/>
  <c r="F400" i="13"/>
  <c r="F397" i="13"/>
  <c r="F396" i="13"/>
  <c r="F392" i="13"/>
  <c r="F391" i="13"/>
  <c r="F388" i="13"/>
  <c r="F387" i="13"/>
  <c r="F384" i="13"/>
  <c r="F383" i="13"/>
  <c r="F380" i="13"/>
  <c r="F379" i="13"/>
  <c r="F376" i="13"/>
  <c r="F375" i="13"/>
  <c r="F372" i="13"/>
  <c r="F371" i="13"/>
  <c r="F368" i="13"/>
  <c r="F367" i="13"/>
  <c r="F364" i="13"/>
  <c r="F363" i="13"/>
  <c r="F360" i="13"/>
  <c r="F359" i="13"/>
  <c r="F356" i="13"/>
  <c r="F355" i="13"/>
  <c r="F352" i="13"/>
  <c r="F351" i="13"/>
  <c r="F347" i="13"/>
  <c r="F346" i="13"/>
  <c r="F345" i="13"/>
  <c r="F342" i="13"/>
  <c r="F341" i="13"/>
  <c r="F338" i="13"/>
  <c r="F337" i="13"/>
  <c r="F334" i="13"/>
  <c r="F333" i="13"/>
  <c r="F330" i="13"/>
  <c r="F329" i="13"/>
  <c r="F326" i="13"/>
  <c r="F325" i="13"/>
  <c r="F322" i="13"/>
  <c r="F321" i="13"/>
  <c r="F318" i="13"/>
  <c r="F317" i="13"/>
  <c r="F314" i="13"/>
  <c r="F313" i="13"/>
  <c r="F566" i="13"/>
  <c r="F565" i="13"/>
  <c r="F557" i="13"/>
  <c r="F556" i="13"/>
  <c r="F541" i="13"/>
  <c r="F540" i="13"/>
  <c r="F525" i="13"/>
  <c r="F524" i="13"/>
  <c r="F509" i="13"/>
  <c r="F508" i="13"/>
  <c r="F490" i="13"/>
  <c r="F475" i="13"/>
  <c r="F474" i="13"/>
  <c r="F457" i="13"/>
  <c r="F456" i="13"/>
  <c r="F454" i="13"/>
  <c r="F447" i="13"/>
  <c r="F446" i="13"/>
  <c r="F427" i="13"/>
  <c r="F422" i="13"/>
  <c r="F419" i="13"/>
  <c r="F414" i="13"/>
  <c r="F411" i="13"/>
  <c r="F406" i="13"/>
  <c r="F403" i="13"/>
  <c r="F398" i="13"/>
  <c r="F395" i="13"/>
  <c r="F389" i="13"/>
  <c r="F386" i="13"/>
  <c r="F381" i="13"/>
  <c r="F378" i="13"/>
  <c r="F373" i="13"/>
  <c r="F370" i="13"/>
  <c r="F365" i="13"/>
  <c r="F362" i="13"/>
  <c r="F357" i="13"/>
  <c r="F354" i="13"/>
  <c r="F349" i="13"/>
  <c r="F343" i="13"/>
  <c r="F340" i="13"/>
  <c r="F335" i="13"/>
  <c r="F332" i="13"/>
  <c r="F327" i="13"/>
  <c r="F324" i="13"/>
  <c r="F319" i="13"/>
  <c r="F316" i="13"/>
  <c r="F311" i="13"/>
  <c r="F308" i="13"/>
  <c r="F307" i="13"/>
  <c r="F304" i="13"/>
  <c r="F303" i="13"/>
  <c r="F300" i="13"/>
  <c r="F299" i="13"/>
  <c r="F549" i="13"/>
  <c r="F548" i="13"/>
  <c r="F533" i="13"/>
  <c r="F532" i="13"/>
  <c r="F517" i="13"/>
  <c r="F516" i="13"/>
  <c r="F501" i="13"/>
  <c r="F500" i="13"/>
  <c r="F483" i="13"/>
  <c r="F482" i="13"/>
  <c r="F467" i="13"/>
  <c r="F466" i="13"/>
  <c r="F451" i="13"/>
  <c r="F450" i="13"/>
  <c r="F443" i="13"/>
  <c r="F442" i="13"/>
  <c r="F426" i="13"/>
  <c r="F423" i="13"/>
  <c r="F418" i="13"/>
  <c r="F415" i="13"/>
  <c r="F410" i="13"/>
  <c r="F407" i="13"/>
  <c r="F402" i="13"/>
  <c r="F399" i="13"/>
  <c r="F393" i="13"/>
  <c r="F390" i="13"/>
  <c r="F385" i="13"/>
  <c r="F382" i="13"/>
  <c r="F377" i="13"/>
  <c r="F374" i="13"/>
  <c r="F369" i="13"/>
  <c r="F366" i="13"/>
  <c r="F361" i="13"/>
  <c r="F358" i="13"/>
  <c r="F353" i="13"/>
  <c r="F350" i="13"/>
  <c r="F344" i="13"/>
  <c r="F339" i="13"/>
  <c r="F336" i="13"/>
  <c r="F331" i="13"/>
  <c r="F328" i="13"/>
  <c r="F323" i="13"/>
  <c r="F320" i="13"/>
  <c r="F315" i="13"/>
  <c r="F312" i="13"/>
  <c r="F310" i="13"/>
  <c r="F309" i="13"/>
  <c r="F306" i="13"/>
  <c r="F305" i="13"/>
  <c r="F302" i="13"/>
  <c r="F301" i="13"/>
  <c r="F298" i="13"/>
  <c r="F297" i="13"/>
  <c r="F445" i="13"/>
  <c r="F453" i="13"/>
  <c r="F469" i="13"/>
  <c r="F485" i="13"/>
  <c r="F503" i="13"/>
  <c r="F519" i="13"/>
  <c r="F535" i="13"/>
  <c r="F551" i="13"/>
  <c r="F441" i="13"/>
  <c r="F449" i="13"/>
  <c r="F460" i="13"/>
  <c r="F477" i="13"/>
  <c r="F493" i="13"/>
  <c r="F511" i="13"/>
  <c r="F527" i="13"/>
  <c r="F543" i="13"/>
  <c r="F559" i="13"/>
  <c r="F568" i="13"/>
  <c r="F458" i="13"/>
  <c r="F468" i="13"/>
  <c r="F476" i="13"/>
  <c r="F484" i="13"/>
  <c r="F492" i="13"/>
  <c r="F502" i="13"/>
  <c r="F510" i="13"/>
  <c r="F518" i="13"/>
  <c r="F526" i="13"/>
  <c r="F534" i="13"/>
  <c r="F542" i="13"/>
  <c r="F550" i="13"/>
  <c r="F558" i="13"/>
  <c r="F567" i="13"/>
  <c r="F440" i="13"/>
  <c r="F448" i="13"/>
  <c r="F464" i="13"/>
  <c r="F497" i="13"/>
  <c r="F514" i="13"/>
  <c r="F530" i="13"/>
  <c r="F546" i="13"/>
  <c r="F571" i="13"/>
  <c r="F444" i="13"/>
  <c r="F452" i="13"/>
  <c r="F472" i="13"/>
  <c r="F488" i="13"/>
  <c r="F506" i="13"/>
  <c r="F522" i="13"/>
  <c r="F538" i="13"/>
  <c r="F554" i="13"/>
  <c r="F563" i="13"/>
  <c r="F455" i="13"/>
  <c r="F465" i="13"/>
  <c r="F473" i="13"/>
  <c r="F481" i="13"/>
  <c r="F489" i="13"/>
  <c r="F499" i="13"/>
  <c r="F507" i="13"/>
  <c r="F515" i="13"/>
  <c r="F523" i="13"/>
  <c r="F531" i="13"/>
  <c r="F539" i="13"/>
  <c r="F547" i="13"/>
  <c r="F555" i="13"/>
  <c r="F564" i="13"/>
  <c r="F572" i="13"/>
  <c r="F1106" i="13"/>
  <c r="G1106" i="13" s="1"/>
  <c r="H1106" i="13" s="1"/>
  <c r="F760" i="13"/>
  <c r="G760" i="13" s="1"/>
  <c r="H760" i="13" s="1"/>
  <c r="F762" i="13"/>
  <c r="G762" i="13" s="1"/>
  <c r="H762" i="13" s="1"/>
  <c r="F764" i="13"/>
  <c r="G764" i="13" s="1"/>
  <c r="H764" i="13" s="1"/>
  <c r="F267" i="13"/>
  <c r="G267" i="13" s="1"/>
  <c r="H267" i="13" s="1"/>
  <c r="F266" i="13"/>
  <c r="G266" i="13" s="1"/>
  <c r="H266" i="13" s="1"/>
  <c r="F1098" i="13"/>
  <c r="G1098" i="13" s="1"/>
  <c r="H1098" i="13" s="1"/>
  <c r="F1104" i="13"/>
  <c r="G1104" i="13" s="1"/>
  <c r="H1104" i="13" s="1"/>
  <c r="F1099" i="13"/>
  <c r="G1099" i="13" s="1"/>
  <c r="H1099" i="13" s="1"/>
  <c r="F1105" i="13"/>
  <c r="G1105" i="13" s="1"/>
  <c r="H1105" i="13" s="1"/>
  <c r="F1094" i="13"/>
  <c r="G1094" i="13" s="1"/>
  <c r="H1094" i="13" s="1"/>
  <c r="F1107" i="13"/>
  <c r="G1107" i="13" s="1"/>
  <c r="H1107" i="13" s="1"/>
  <c r="F1095" i="13"/>
  <c r="G1095" i="13" s="1"/>
  <c r="H1095" i="13" s="1"/>
  <c r="F1102" i="13"/>
  <c r="G1102" i="13" s="1"/>
  <c r="H1102" i="13" s="1"/>
  <c r="F1103" i="13"/>
  <c r="G1103" i="13" s="1"/>
  <c r="H1103" i="13" s="1"/>
  <c r="F1093" i="13"/>
  <c r="G1093" i="13" s="1"/>
  <c r="H1093" i="13" s="1"/>
  <c r="F1100" i="13"/>
  <c r="G1100" i="13" s="1"/>
  <c r="H1100" i="13" s="1"/>
  <c r="F1101" i="13"/>
  <c r="G1101" i="13" s="1"/>
  <c r="H1101" i="13" s="1"/>
  <c r="F1097" i="13"/>
  <c r="G1097" i="13" s="1"/>
  <c r="H1097" i="13" s="1"/>
  <c r="F1096" i="13"/>
  <c r="G1096" i="13" s="1"/>
  <c r="H1096" i="13" s="1"/>
  <c r="F583" i="13"/>
  <c r="G583" i="13" s="1"/>
  <c r="H583" i="13" s="1"/>
  <c r="F1180" i="13"/>
  <c r="G1180" i="13" s="1"/>
  <c r="H1180" i="13" s="1"/>
  <c r="F1179" i="13"/>
  <c r="G1179" i="13" s="1"/>
  <c r="H1179" i="13" s="1"/>
  <c r="F645" i="13"/>
  <c r="G645" i="13" s="1"/>
  <c r="H645" i="13" s="1"/>
  <c r="F644" i="13"/>
  <c r="G644" i="13" s="1"/>
  <c r="H644" i="13" s="1"/>
  <c r="F634" i="13"/>
  <c r="G634" i="13" s="1"/>
  <c r="H634" i="13" s="1"/>
  <c r="F633" i="13"/>
  <c r="G633" i="13" s="1"/>
  <c r="H633" i="13" s="1"/>
  <c r="F943" i="13"/>
  <c r="G943" i="13" s="1"/>
  <c r="H943" i="13" s="1"/>
  <c r="F919" i="13"/>
  <c r="G919" i="13" s="1"/>
  <c r="H919" i="13" s="1"/>
  <c r="F921" i="13"/>
  <c r="G921" i="13" s="1"/>
  <c r="H921" i="13" s="1"/>
  <c r="F920" i="13"/>
  <c r="G920" i="13" s="1"/>
  <c r="H920" i="13" s="1"/>
  <c r="F922" i="13"/>
  <c r="G922" i="13" s="1"/>
  <c r="H922" i="13" s="1"/>
  <c r="F944" i="13"/>
  <c r="G944" i="13" s="1"/>
  <c r="H944" i="13" s="1"/>
  <c r="F941" i="13"/>
  <c r="G941" i="13" s="1"/>
  <c r="H941" i="13" s="1"/>
  <c r="F942" i="13"/>
  <c r="G942" i="13" s="1"/>
  <c r="H942" i="13" s="1"/>
  <c r="F271" i="13"/>
  <c r="G271" i="13" s="1"/>
  <c r="H271" i="13" s="1"/>
  <c r="F274" i="13"/>
  <c r="G274" i="13" s="1"/>
  <c r="H274" i="13" s="1"/>
  <c r="F277" i="13"/>
  <c r="G277" i="13" s="1"/>
  <c r="H277" i="13" s="1"/>
  <c r="F278" i="13"/>
  <c r="G278" i="13" s="1"/>
  <c r="H278" i="13" s="1"/>
  <c r="F276" i="13"/>
  <c r="G276" i="13" s="1"/>
  <c r="H276" i="13" s="1"/>
  <c r="F272" i="13"/>
  <c r="G272" i="13" s="1"/>
  <c r="H272" i="13" s="1"/>
  <c r="F275" i="13"/>
  <c r="G275" i="13" s="1"/>
  <c r="H275" i="13" s="1"/>
  <c r="F273" i="13"/>
  <c r="G273" i="13" s="1"/>
  <c r="H273" i="13" s="1"/>
  <c r="F242" i="13"/>
  <c r="G242" i="13" s="1"/>
  <c r="H242" i="13" s="1"/>
  <c r="F243" i="13"/>
  <c r="G243" i="13" s="1"/>
  <c r="H243" i="13" s="1"/>
  <c r="F247" i="13"/>
  <c r="G247" i="13" s="1"/>
  <c r="H247" i="13" s="1"/>
  <c r="F248" i="13"/>
  <c r="G248" i="13" s="1"/>
  <c r="H248" i="13" s="1"/>
  <c r="F249" i="13"/>
  <c r="G249" i="13" s="1"/>
  <c r="H249" i="13" s="1"/>
  <c r="F246" i="13"/>
  <c r="G246" i="13" s="1"/>
  <c r="H246" i="13" s="1"/>
  <c r="F241" i="13"/>
  <c r="G241" i="13" s="1"/>
  <c r="H241" i="13" s="1"/>
  <c r="F250" i="13"/>
  <c r="G250" i="13" s="1"/>
  <c r="H250" i="13" s="1"/>
  <c r="F245" i="13"/>
  <c r="G245" i="13" s="1"/>
  <c r="H245" i="13" s="1"/>
  <c r="F244" i="13"/>
  <c r="G244" i="13" s="1"/>
  <c r="H244" i="13" s="1"/>
  <c r="F222" i="13"/>
  <c r="G222" i="13" s="1"/>
  <c r="H222" i="13" s="1"/>
  <c r="F223" i="13"/>
  <c r="G223" i="13" s="1"/>
  <c r="H223" i="13" s="1"/>
  <c r="F224" i="13"/>
  <c r="G224" i="13" s="1"/>
  <c r="H224" i="13" s="1"/>
  <c r="F225" i="13"/>
  <c r="G225" i="13" s="1"/>
  <c r="H225" i="13" s="1"/>
  <c r="F227" i="13"/>
  <c r="G227" i="13" s="1"/>
  <c r="H227" i="13" s="1"/>
  <c r="F232" i="13"/>
  <c r="G232" i="13" s="1"/>
  <c r="H232" i="13" s="1"/>
  <c r="F226" i="13"/>
  <c r="G226" i="13" s="1"/>
  <c r="H226" i="13" s="1"/>
  <c r="F233" i="13"/>
  <c r="G233" i="13" s="1"/>
  <c r="H233" i="13" s="1"/>
  <c r="F229" i="13"/>
  <c r="G229" i="13" s="1"/>
  <c r="H229" i="13" s="1"/>
  <c r="F231" i="13"/>
  <c r="G231" i="13" s="1"/>
  <c r="H231" i="13" s="1"/>
  <c r="F228" i="13"/>
  <c r="G228" i="13" s="1"/>
  <c r="H228" i="13" s="1"/>
  <c r="F230" i="13"/>
  <c r="G230" i="13" s="1"/>
  <c r="H230" i="13" s="1"/>
  <c r="F221" i="13"/>
  <c r="G221" i="13" s="1"/>
  <c r="H221" i="13" s="1"/>
  <c r="F209" i="13"/>
  <c r="G209" i="13" s="1"/>
  <c r="H209" i="13" s="1"/>
  <c r="F211" i="13"/>
  <c r="G211" i="13" s="1"/>
  <c r="H211" i="13" s="1"/>
  <c r="F213" i="13"/>
  <c r="G213" i="13" s="1"/>
  <c r="H213" i="13" s="1"/>
  <c r="F144" i="13"/>
  <c r="G144" i="13" s="1"/>
  <c r="H144" i="13" s="1"/>
  <c r="F146" i="13"/>
  <c r="G146" i="13" s="1"/>
  <c r="H146" i="13" s="1"/>
  <c r="F150" i="13"/>
  <c r="G150" i="13" s="1"/>
  <c r="H150" i="13" s="1"/>
  <c r="F212" i="13"/>
  <c r="G212" i="13" s="1"/>
  <c r="H212" i="13" s="1"/>
  <c r="F214" i="13"/>
  <c r="G214" i="13" s="1"/>
  <c r="H214" i="13" s="1"/>
  <c r="F143" i="13"/>
  <c r="G143" i="13" s="1"/>
  <c r="H143" i="13" s="1"/>
  <c r="F145" i="13"/>
  <c r="G145" i="13" s="1"/>
  <c r="H145" i="13" s="1"/>
  <c r="F147" i="13"/>
  <c r="G147" i="13" s="1"/>
  <c r="H147" i="13" s="1"/>
  <c r="F148" i="13"/>
  <c r="G148" i="13" s="1"/>
  <c r="H148" i="13" s="1"/>
  <c r="F149" i="13"/>
  <c r="G149" i="13" s="1"/>
  <c r="H149" i="13" s="1"/>
  <c r="F216" i="13"/>
  <c r="G216" i="13" s="1"/>
  <c r="H216" i="13" s="1"/>
  <c r="F210" i="13"/>
  <c r="G210" i="13" s="1"/>
  <c r="H210" i="13" s="1"/>
  <c r="F215" i="13"/>
  <c r="G215" i="13" s="1"/>
  <c r="H215" i="13" s="1"/>
  <c r="F208" i="13"/>
  <c r="G208" i="13" s="1"/>
  <c r="H208" i="13" s="1"/>
  <c r="F207" i="13"/>
  <c r="G207" i="13" s="1"/>
  <c r="H207" i="13" s="1"/>
  <c r="F127" i="13"/>
  <c r="G127" i="13" s="1"/>
  <c r="H127" i="13" s="1"/>
  <c r="F79" i="13"/>
  <c r="G79" i="13" s="1"/>
  <c r="H79" i="13" s="1"/>
  <c r="F80" i="13"/>
  <c r="G80" i="13" s="1"/>
  <c r="H80" i="13" s="1"/>
  <c r="F128" i="13"/>
  <c r="G128" i="13" s="1"/>
  <c r="H128" i="13" s="1"/>
  <c r="F81" i="13"/>
  <c r="G81" i="13" s="1"/>
  <c r="H81" i="13" s="1"/>
  <c r="F113" i="13"/>
  <c r="G113" i="13" s="1"/>
  <c r="H113" i="13" s="1"/>
  <c r="F82" i="13"/>
  <c r="G82" i="13" s="1"/>
  <c r="H82" i="13" s="1"/>
  <c r="F114" i="13"/>
  <c r="G114" i="13" s="1"/>
  <c r="H114" i="13" s="1"/>
  <c r="F115" i="13"/>
  <c r="G115" i="13" s="1"/>
  <c r="H115" i="13" s="1"/>
  <c r="F84" i="13"/>
  <c r="G84" i="13" s="1"/>
  <c r="H84" i="13" s="1"/>
  <c r="F116" i="13"/>
  <c r="G116" i="13" s="1"/>
  <c r="H116" i="13" s="1"/>
  <c r="F119" i="13"/>
  <c r="G119" i="13" s="1"/>
  <c r="H119" i="13" s="1"/>
  <c r="F120" i="13"/>
  <c r="G120" i="13" s="1"/>
  <c r="H120" i="13" s="1"/>
  <c r="F122" i="13"/>
  <c r="G122" i="13" s="1"/>
  <c r="H122" i="13" s="1"/>
  <c r="F93" i="13"/>
  <c r="G93" i="13" s="1"/>
  <c r="H93" i="13" s="1"/>
  <c r="F95" i="13"/>
  <c r="G95" i="13" s="1"/>
  <c r="H95" i="13" s="1"/>
  <c r="F96" i="13"/>
  <c r="G96" i="13" s="1"/>
  <c r="H96" i="13" s="1"/>
  <c r="F103" i="13"/>
  <c r="G103" i="13" s="1"/>
  <c r="H103" i="13" s="1"/>
  <c r="F88" i="13"/>
  <c r="G88" i="13" s="1"/>
  <c r="H88" i="13" s="1"/>
  <c r="F83" i="13"/>
  <c r="G83" i="13" s="1"/>
  <c r="H83" i="13" s="1"/>
  <c r="F85" i="13"/>
  <c r="G85" i="13" s="1"/>
  <c r="H85" i="13" s="1"/>
  <c r="F86" i="13"/>
  <c r="G86" i="13" s="1"/>
  <c r="H86" i="13" s="1"/>
  <c r="F87" i="13"/>
  <c r="G87" i="13" s="1"/>
  <c r="H87" i="13" s="1"/>
  <c r="F118" i="13"/>
  <c r="G118" i="13" s="1"/>
  <c r="H118" i="13" s="1"/>
  <c r="F121" i="13"/>
  <c r="G121" i="13" s="1"/>
  <c r="H121" i="13" s="1"/>
  <c r="F94" i="13"/>
  <c r="G94" i="13" s="1"/>
  <c r="H94" i="13" s="1"/>
  <c r="F98" i="13"/>
  <c r="G98" i="13" s="1"/>
  <c r="H98" i="13" s="1"/>
  <c r="F102" i="13"/>
  <c r="G102" i="13" s="1"/>
  <c r="H102" i="13" s="1"/>
  <c r="F105" i="13"/>
  <c r="G105" i="13" s="1"/>
  <c r="H105" i="13" s="1"/>
  <c r="F99" i="13"/>
  <c r="G99" i="13" s="1"/>
  <c r="H99" i="13" s="1"/>
  <c r="F117" i="13"/>
  <c r="G117" i="13" s="1"/>
  <c r="H117" i="13" s="1"/>
  <c r="F97" i="13"/>
  <c r="G97" i="13" s="1"/>
  <c r="H97" i="13" s="1"/>
  <c r="F100" i="13"/>
  <c r="G100" i="13" s="1"/>
  <c r="H100" i="13" s="1"/>
  <c r="F101" i="13"/>
  <c r="G101" i="13" s="1"/>
  <c r="H101" i="13" s="1"/>
  <c r="F104" i="13"/>
  <c r="G104" i="13" s="1"/>
  <c r="H104" i="13" s="1"/>
  <c r="F284" i="13"/>
  <c r="G284" i="13" s="1"/>
  <c r="H284" i="13" s="1"/>
  <c r="F262" i="13"/>
  <c r="G262" i="13" s="1"/>
  <c r="H262" i="13" s="1"/>
  <c r="F240" i="13"/>
  <c r="G240" i="13" s="1"/>
  <c r="H240" i="13" s="1"/>
  <c r="F205" i="13"/>
  <c r="G205" i="13" s="1"/>
  <c r="H205" i="13" s="1"/>
  <c r="F194" i="13"/>
  <c r="G194" i="13" s="1"/>
  <c r="H194" i="13" s="1"/>
  <c r="F182" i="13"/>
  <c r="G182" i="13" s="1"/>
  <c r="H182" i="13" s="1"/>
  <c r="F170" i="13"/>
  <c r="G170" i="13" s="1"/>
  <c r="H170" i="13" s="1"/>
  <c r="F260" i="13"/>
  <c r="G260" i="13" s="1"/>
  <c r="H260" i="13" s="1"/>
  <c r="F203" i="13"/>
  <c r="G203" i="13" s="1"/>
  <c r="H203" i="13" s="1"/>
  <c r="F180" i="13"/>
  <c r="G180" i="13" s="1"/>
  <c r="H180" i="13" s="1"/>
  <c r="F279" i="13"/>
  <c r="G279" i="13" s="1"/>
  <c r="H279" i="13" s="1"/>
  <c r="F189" i="13"/>
  <c r="G189" i="13" s="1"/>
  <c r="H189" i="13" s="1"/>
  <c r="F234" i="13"/>
  <c r="G234" i="13" s="1"/>
  <c r="H234" i="13" s="1"/>
  <c r="F176" i="13"/>
  <c r="G176" i="13" s="1"/>
  <c r="H176" i="13" s="1"/>
  <c r="F269" i="13"/>
  <c r="G269" i="13" s="1"/>
  <c r="H269" i="13" s="1"/>
  <c r="F199" i="13"/>
  <c r="G199" i="13" s="1"/>
  <c r="H199" i="13" s="1"/>
  <c r="F175" i="13"/>
  <c r="G175" i="13" s="1"/>
  <c r="H175" i="13" s="1"/>
  <c r="F254" i="13"/>
  <c r="G254" i="13" s="1"/>
  <c r="H254" i="13" s="1"/>
  <c r="F198" i="13"/>
  <c r="G198" i="13" s="1"/>
  <c r="H198" i="13" s="1"/>
  <c r="F218" i="13"/>
  <c r="G218" i="13" s="1"/>
  <c r="H218" i="13" s="1"/>
  <c r="F197" i="13"/>
  <c r="G197" i="13" s="1"/>
  <c r="H197" i="13" s="1"/>
  <c r="F172" i="13"/>
  <c r="G172" i="13" s="1"/>
  <c r="H172" i="13" s="1"/>
  <c r="F206" i="13"/>
  <c r="G206" i="13" s="1"/>
  <c r="H206" i="13" s="1"/>
  <c r="F283" i="13"/>
  <c r="G283" i="13" s="1"/>
  <c r="H283" i="13" s="1"/>
  <c r="F261" i="13"/>
  <c r="G261" i="13" s="1"/>
  <c r="H261" i="13" s="1"/>
  <c r="F239" i="13"/>
  <c r="G239" i="13" s="1"/>
  <c r="H239" i="13" s="1"/>
  <c r="F204" i="13"/>
  <c r="G204" i="13" s="1"/>
  <c r="H204" i="13" s="1"/>
  <c r="F193" i="13"/>
  <c r="G193" i="13" s="1"/>
  <c r="H193" i="13" s="1"/>
  <c r="F181" i="13"/>
  <c r="G181" i="13" s="1"/>
  <c r="H181" i="13" s="1"/>
  <c r="F169" i="13"/>
  <c r="G169" i="13" s="1"/>
  <c r="H169" i="13" s="1"/>
  <c r="F282" i="13"/>
  <c r="G282" i="13" s="1"/>
  <c r="H282" i="13" s="1"/>
  <c r="F238" i="13"/>
  <c r="G238" i="13" s="1"/>
  <c r="H238" i="13" s="1"/>
  <c r="F192" i="13"/>
  <c r="G192" i="13" s="1"/>
  <c r="H192" i="13" s="1"/>
  <c r="F168" i="13"/>
  <c r="G168" i="13" s="1"/>
  <c r="H168" i="13" s="1"/>
  <c r="F257" i="13"/>
  <c r="G257" i="13" s="1"/>
  <c r="H257" i="13" s="1"/>
  <c r="F177" i="13"/>
  <c r="G177" i="13" s="1"/>
  <c r="H177" i="13" s="1"/>
  <c r="F256" i="13"/>
  <c r="G256" i="13" s="1"/>
  <c r="H256" i="13" s="1"/>
  <c r="F188" i="13"/>
  <c r="G188" i="13" s="1"/>
  <c r="H188" i="13" s="1"/>
  <c r="F255" i="13"/>
  <c r="G255" i="13" s="1"/>
  <c r="H255" i="13" s="1"/>
  <c r="F220" i="13"/>
  <c r="G220" i="13" s="1"/>
  <c r="H220" i="13" s="1"/>
  <c r="F187" i="13"/>
  <c r="G187" i="13" s="1"/>
  <c r="H187" i="13" s="1"/>
  <c r="F268" i="13"/>
  <c r="G268" i="13" s="1"/>
  <c r="H268" i="13" s="1"/>
  <c r="F219" i="13"/>
  <c r="G219" i="13" s="1"/>
  <c r="H219" i="13" s="1"/>
  <c r="F186" i="13"/>
  <c r="G186" i="13" s="1"/>
  <c r="H186" i="13" s="1"/>
  <c r="F252" i="13"/>
  <c r="G252" i="13" s="1"/>
  <c r="H252" i="13" s="1"/>
  <c r="F217" i="13"/>
  <c r="G217" i="13" s="1"/>
  <c r="H217" i="13" s="1"/>
  <c r="F263" i="13"/>
  <c r="G263" i="13" s="1"/>
  <c r="H263" i="13" s="1"/>
  <c r="F183" i="13"/>
  <c r="G183" i="13" s="1"/>
  <c r="H183" i="13" s="1"/>
  <c r="F281" i="13"/>
  <c r="G281" i="13" s="1"/>
  <c r="H281" i="13" s="1"/>
  <c r="F259" i="13"/>
  <c r="G259" i="13" s="1"/>
  <c r="H259" i="13" s="1"/>
  <c r="F237" i="13"/>
  <c r="G237" i="13" s="1"/>
  <c r="H237" i="13" s="1"/>
  <c r="F202" i="13"/>
  <c r="G202" i="13" s="1"/>
  <c r="H202" i="13" s="1"/>
  <c r="F191" i="13"/>
  <c r="G191" i="13" s="1"/>
  <c r="H191" i="13" s="1"/>
  <c r="F179" i="13"/>
  <c r="G179" i="13" s="1"/>
  <c r="H179" i="13" s="1"/>
  <c r="F167" i="13"/>
  <c r="G167" i="13" s="1"/>
  <c r="H167" i="13" s="1"/>
  <c r="F258" i="13"/>
  <c r="G258" i="13" s="1"/>
  <c r="H258" i="13" s="1"/>
  <c r="F236" i="13"/>
  <c r="G236" i="13" s="1"/>
  <c r="H236" i="13" s="1"/>
  <c r="F201" i="13"/>
  <c r="G201" i="13" s="1"/>
  <c r="H201" i="13" s="1"/>
  <c r="F190" i="13"/>
  <c r="G190" i="13" s="1"/>
  <c r="H190" i="13" s="1"/>
  <c r="F166" i="13"/>
  <c r="G166" i="13" s="1"/>
  <c r="H166" i="13" s="1"/>
  <c r="F235" i="13"/>
  <c r="G235" i="13" s="1"/>
  <c r="H235" i="13" s="1"/>
  <c r="F200" i="13"/>
  <c r="G200" i="13" s="1"/>
  <c r="H200" i="13" s="1"/>
  <c r="F174" i="13"/>
  <c r="G174" i="13" s="1"/>
  <c r="H174" i="13" s="1"/>
  <c r="F173" i="13"/>
  <c r="G173" i="13" s="1"/>
  <c r="H173" i="13" s="1"/>
  <c r="F184" i="13"/>
  <c r="G184" i="13" s="1"/>
  <c r="H184" i="13" s="1"/>
  <c r="F195" i="13"/>
  <c r="G195" i="13" s="1"/>
  <c r="H195" i="13" s="1"/>
  <c r="F280" i="13"/>
  <c r="G280" i="13" s="1"/>
  <c r="H280" i="13" s="1"/>
  <c r="F178" i="13"/>
  <c r="G178" i="13" s="1"/>
  <c r="H178" i="13" s="1"/>
  <c r="F270" i="13"/>
  <c r="G270" i="13" s="1"/>
  <c r="H270" i="13" s="1"/>
  <c r="F265" i="13"/>
  <c r="G265" i="13" s="1"/>
  <c r="H265" i="13" s="1"/>
  <c r="F185" i="13"/>
  <c r="G185" i="13" s="1"/>
  <c r="H185" i="13" s="1"/>
  <c r="F196" i="13"/>
  <c r="G196" i="13" s="1"/>
  <c r="H196" i="13" s="1"/>
  <c r="F251" i="13"/>
  <c r="G251" i="13" s="1"/>
  <c r="H251" i="13" s="1"/>
  <c r="F171" i="13"/>
  <c r="G171" i="13" s="1"/>
  <c r="H171" i="13" s="1"/>
  <c r="F253" i="13"/>
  <c r="G253" i="13" s="1"/>
  <c r="H253" i="13" s="1"/>
  <c r="F264" i="13"/>
  <c r="G264" i="13" s="1"/>
  <c r="H264" i="13" s="1"/>
  <c r="F138" i="13"/>
  <c r="G138" i="13" s="1"/>
  <c r="H138" i="13" s="1"/>
  <c r="F55" i="13"/>
  <c r="G55" i="13" s="1"/>
  <c r="H55" i="13" s="1"/>
  <c r="F129" i="13"/>
  <c r="G129" i="13" s="1"/>
  <c r="H129" i="13" s="1"/>
  <c r="F39" i="13"/>
  <c r="G39" i="13" s="1"/>
  <c r="H39" i="13" s="1"/>
  <c r="F56" i="13"/>
  <c r="G56" i="13" s="1"/>
  <c r="H56" i="13" s="1"/>
  <c r="F48" i="13"/>
  <c r="G48" i="13" s="1"/>
  <c r="H48" i="13" s="1"/>
  <c r="F125" i="13"/>
  <c r="G125" i="13" s="1"/>
  <c r="H125" i="13" s="1"/>
  <c r="F45" i="13"/>
  <c r="G45" i="13" s="1"/>
  <c r="H45" i="13" s="1"/>
  <c r="F41" i="13"/>
  <c r="G41" i="13" s="1"/>
  <c r="H41" i="13" s="1"/>
  <c r="F60" i="13"/>
  <c r="G60" i="13" s="1"/>
  <c r="H60" i="13" s="1"/>
  <c r="F68" i="13"/>
  <c r="G68" i="13" s="1"/>
  <c r="H68" i="13" s="1"/>
  <c r="F44" i="13"/>
  <c r="G44" i="13" s="1"/>
  <c r="H44" i="13" s="1"/>
  <c r="F62" i="13"/>
  <c r="G62" i="13" s="1"/>
  <c r="H62" i="13" s="1"/>
  <c r="F61" i="13"/>
  <c r="G61" i="13" s="1"/>
  <c r="H61" i="13" s="1"/>
  <c r="F57" i="13"/>
  <c r="G57" i="13" s="1"/>
  <c r="H57" i="13" s="1"/>
  <c r="F65" i="13"/>
  <c r="G65" i="13" s="1"/>
  <c r="H65" i="13" s="1"/>
  <c r="F43" i="13"/>
  <c r="G43" i="13" s="1"/>
  <c r="H43" i="13" s="1"/>
  <c r="F64" i="13"/>
  <c r="G64" i="13" s="1"/>
  <c r="H64" i="13" s="1"/>
  <c r="F40" i="13"/>
  <c r="G40" i="13" s="1"/>
  <c r="H40" i="13" s="1"/>
  <c r="F58" i="13"/>
  <c r="G58" i="13" s="1"/>
  <c r="H58" i="13" s="1"/>
  <c r="F940" i="13"/>
  <c r="G940" i="13" s="1"/>
  <c r="H940" i="13" s="1"/>
  <c r="F938" i="13"/>
  <c r="G938" i="13" s="1"/>
  <c r="H938" i="13" s="1"/>
  <c r="F939" i="13"/>
  <c r="G939" i="13" s="1"/>
  <c r="H939" i="13" s="1"/>
  <c r="F937" i="13"/>
  <c r="G937" i="13" s="1"/>
  <c r="H937" i="13" s="1"/>
  <c r="F936" i="13"/>
  <c r="G936" i="13" s="1"/>
  <c r="H936" i="13" s="1"/>
  <c r="F934" i="13"/>
  <c r="G934" i="13" s="1"/>
  <c r="H934" i="13" s="1"/>
  <c r="F933" i="13"/>
  <c r="G933" i="13" s="1"/>
  <c r="H933" i="13" s="1"/>
  <c r="F935" i="13"/>
  <c r="G935" i="13" s="1"/>
  <c r="H935" i="13" s="1"/>
  <c r="F1168" i="13"/>
  <c r="G1168" i="13" s="1"/>
  <c r="H1168" i="13" s="1"/>
  <c r="F1164" i="13"/>
  <c r="G1164" i="13" s="1"/>
  <c r="H1164" i="13" s="1"/>
  <c r="F1165" i="13"/>
  <c r="G1165" i="13" s="1"/>
  <c r="H1165" i="13" s="1"/>
  <c r="F1166" i="13"/>
  <c r="G1166" i="13" s="1"/>
  <c r="H1166" i="13" s="1"/>
  <c r="F1167" i="13"/>
  <c r="G1167" i="13" s="1"/>
  <c r="H1167" i="13" s="1"/>
  <c r="F1127" i="13"/>
  <c r="G1127" i="13" s="1"/>
  <c r="H1127" i="13" s="1"/>
  <c r="F1123" i="13"/>
  <c r="G1123" i="13" s="1"/>
  <c r="H1123" i="13" s="1"/>
  <c r="F1119" i="13"/>
  <c r="G1119" i="13" s="1"/>
  <c r="H1119" i="13" s="1"/>
  <c r="F1121" i="13"/>
  <c r="G1121" i="13" s="1"/>
  <c r="H1121" i="13" s="1"/>
  <c r="F1122" i="13"/>
  <c r="G1122" i="13" s="1"/>
  <c r="H1122" i="13" s="1"/>
  <c r="F1128" i="13"/>
  <c r="G1128" i="13" s="1"/>
  <c r="H1128" i="13" s="1"/>
  <c r="F1124" i="13"/>
  <c r="G1124" i="13" s="1"/>
  <c r="H1124" i="13" s="1"/>
  <c r="F1120" i="13"/>
  <c r="G1120" i="13" s="1"/>
  <c r="H1120" i="13" s="1"/>
  <c r="F1129" i="13"/>
  <c r="G1129" i="13" s="1"/>
  <c r="H1129" i="13" s="1"/>
  <c r="F1125" i="13"/>
  <c r="G1125" i="13" s="1"/>
  <c r="H1125" i="13" s="1"/>
  <c r="F1126" i="13"/>
  <c r="G1126" i="13" s="1"/>
  <c r="H1126" i="13" s="1"/>
  <c r="F1118" i="13"/>
  <c r="G1118" i="13" s="1"/>
  <c r="H1118" i="13" s="1"/>
  <c r="F1081" i="13"/>
  <c r="G1081" i="13" s="1"/>
  <c r="H1081" i="13" s="1"/>
  <c r="F1077" i="13"/>
  <c r="G1077" i="13" s="1"/>
  <c r="H1077" i="13" s="1"/>
  <c r="F1073" i="13"/>
  <c r="G1073" i="13" s="1"/>
  <c r="H1073" i="13" s="1"/>
  <c r="F1082" i="13"/>
  <c r="G1082" i="13" s="1"/>
  <c r="H1082" i="13" s="1"/>
  <c r="F1078" i="13"/>
  <c r="G1078" i="13" s="1"/>
  <c r="H1078" i="13" s="1"/>
  <c r="F1074" i="13"/>
  <c r="G1074" i="13" s="1"/>
  <c r="H1074" i="13" s="1"/>
  <c r="F1070" i="13"/>
  <c r="G1070" i="13" s="1"/>
  <c r="H1070" i="13" s="1"/>
  <c r="F1083" i="13"/>
  <c r="G1083" i="13" s="1"/>
  <c r="H1083" i="13" s="1"/>
  <c r="F1079" i="13"/>
  <c r="G1079" i="13" s="1"/>
  <c r="H1079" i="13" s="1"/>
  <c r="F1075" i="13"/>
  <c r="G1075" i="13" s="1"/>
  <c r="H1075" i="13" s="1"/>
  <c r="F1071" i="13"/>
  <c r="G1071" i="13" s="1"/>
  <c r="H1071" i="13" s="1"/>
  <c r="F1080" i="13"/>
  <c r="G1080" i="13" s="1"/>
  <c r="H1080" i="13" s="1"/>
  <c r="F1076" i="13"/>
  <c r="G1076" i="13" s="1"/>
  <c r="H1076" i="13" s="1"/>
  <c r="F1072" i="13"/>
  <c r="G1072" i="13" s="1"/>
  <c r="H1072" i="13" s="1"/>
  <c r="F1036" i="13"/>
  <c r="G1036" i="13" s="1"/>
  <c r="H1036" i="13" s="1"/>
  <c r="F1032" i="13"/>
  <c r="G1032" i="13" s="1"/>
  <c r="H1032" i="13" s="1"/>
  <c r="F1028" i="13"/>
  <c r="G1028" i="13" s="1"/>
  <c r="H1028" i="13" s="1"/>
  <c r="F1034" i="13"/>
  <c r="G1034" i="13" s="1"/>
  <c r="H1034" i="13" s="1"/>
  <c r="F1030" i="13"/>
  <c r="G1030" i="13" s="1"/>
  <c r="H1030" i="13" s="1"/>
  <c r="F1027" i="13"/>
  <c r="G1027" i="13" s="1"/>
  <c r="H1027" i="13" s="1"/>
  <c r="F1037" i="13"/>
  <c r="G1037" i="13" s="1"/>
  <c r="H1037" i="13" s="1"/>
  <c r="F1033" i="13"/>
  <c r="G1033" i="13" s="1"/>
  <c r="H1033" i="13" s="1"/>
  <c r="F1029" i="13"/>
  <c r="G1029" i="13" s="1"/>
  <c r="H1029" i="13" s="1"/>
  <c r="F1035" i="13"/>
  <c r="G1035" i="13" s="1"/>
  <c r="H1035" i="13" s="1"/>
  <c r="F1031" i="13"/>
  <c r="G1031" i="13" s="1"/>
  <c r="H1031" i="13" s="1"/>
  <c r="F976" i="13"/>
  <c r="G976" i="13" s="1"/>
  <c r="H976" i="13" s="1"/>
  <c r="F977" i="13"/>
  <c r="G977" i="13" s="1"/>
  <c r="H977" i="13" s="1"/>
  <c r="F898" i="13"/>
  <c r="G898" i="13" s="1"/>
  <c r="H898" i="13" s="1"/>
  <c r="F891" i="13"/>
  <c r="G891" i="13" s="1"/>
  <c r="H891" i="13" s="1"/>
  <c r="F899" i="13"/>
  <c r="G899" i="13" s="1"/>
  <c r="H899" i="13" s="1"/>
  <c r="F900" i="13"/>
  <c r="G900" i="13" s="1"/>
  <c r="H900" i="13" s="1"/>
  <c r="F896" i="13"/>
  <c r="G896" i="13" s="1"/>
  <c r="H896" i="13" s="1"/>
  <c r="F892" i="13"/>
  <c r="G892" i="13" s="1"/>
  <c r="H892" i="13" s="1"/>
  <c r="F897" i="13"/>
  <c r="G897" i="13" s="1"/>
  <c r="H897" i="13" s="1"/>
  <c r="F893" i="13"/>
  <c r="G893" i="13" s="1"/>
  <c r="H893" i="13" s="1"/>
  <c r="F889" i="13"/>
  <c r="G889" i="13" s="1"/>
  <c r="H889" i="13" s="1"/>
  <c r="F894" i="13"/>
  <c r="G894" i="13" s="1"/>
  <c r="H894" i="13" s="1"/>
  <c r="F890" i="13"/>
  <c r="G890" i="13" s="1"/>
  <c r="H890" i="13" s="1"/>
  <c r="F895" i="13"/>
  <c r="G895" i="13" s="1"/>
  <c r="H895" i="13" s="1"/>
  <c r="F800" i="13"/>
  <c r="G800" i="13" s="1"/>
  <c r="H800" i="13" s="1"/>
  <c r="F801" i="13"/>
  <c r="G801" i="13" s="1"/>
  <c r="H801" i="13" s="1"/>
  <c r="F802" i="13"/>
  <c r="G802" i="13" s="1"/>
  <c r="H802" i="13" s="1"/>
  <c r="F798" i="13"/>
  <c r="G798" i="13" s="1"/>
  <c r="H798" i="13" s="1"/>
  <c r="F799" i="13"/>
  <c r="G799" i="13" s="1"/>
  <c r="H799" i="13" s="1"/>
  <c r="F744" i="13"/>
  <c r="G744" i="13" s="1"/>
  <c r="H744" i="13" s="1"/>
  <c r="F740" i="13"/>
  <c r="G740" i="13" s="1"/>
  <c r="H740" i="13" s="1"/>
  <c r="F741" i="13"/>
  <c r="G741" i="13" s="1"/>
  <c r="H741" i="13" s="1"/>
  <c r="F737" i="13"/>
  <c r="G737" i="13" s="1"/>
  <c r="H737" i="13" s="1"/>
  <c r="F742" i="13"/>
  <c r="G742" i="13" s="1"/>
  <c r="H742" i="13" s="1"/>
  <c r="F738" i="13"/>
  <c r="G738" i="13" s="1"/>
  <c r="H738" i="13" s="1"/>
  <c r="F743" i="13"/>
  <c r="G743" i="13" s="1"/>
  <c r="H743" i="13" s="1"/>
  <c r="F739" i="13"/>
  <c r="G739" i="13" s="1"/>
  <c r="H739" i="13" s="1"/>
  <c r="F691" i="13"/>
  <c r="G691" i="13" s="1"/>
  <c r="H691" i="13" s="1"/>
  <c r="F687" i="13"/>
  <c r="G687" i="13" s="1"/>
  <c r="H687" i="13" s="1"/>
  <c r="F693" i="13"/>
  <c r="G693" i="13" s="1"/>
  <c r="H693" i="13" s="1"/>
  <c r="F689" i="13"/>
  <c r="G689" i="13" s="1"/>
  <c r="H689" i="13" s="1"/>
  <c r="F690" i="13"/>
  <c r="G690" i="13" s="1"/>
  <c r="H690" i="13" s="1"/>
  <c r="F692" i="13"/>
  <c r="G692" i="13" s="1"/>
  <c r="H692" i="13" s="1"/>
  <c r="F688" i="13"/>
  <c r="G688" i="13" s="1"/>
  <c r="H688" i="13" s="1"/>
  <c r="F1200" i="13"/>
  <c r="G1200" i="13" s="1"/>
  <c r="H1200" i="13" s="1"/>
  <c r="F1139" i="13"/>
  <c r="G1139" i="13" s="1"/>
  <c r="H1139" i="13" s="1"/>
  <c r="F1142" i="13"/>
  <c r="G1142" i="13" s="1"/>
  <c r="H1142" i="13" s="1"/>
  <c r="F1152" i="13"/>
  <c r="G1152" i="13" s="1"/>
  <c r="H1152" i="13" s="1"/>
  <c r="F1154" i="13"/>
  <c r="G1154" i="13" s="1"/>
  <c r="H1154" i="13" s="1"/>
  <c r="F1051" i="13"/>
  <c r="G1051" i="13" s="1"/>
  <c r="H1051" i="13" s="1"/>
  <c r="F1055" i="13"/>
  <c r="G1055" i="13" s="1"/>
  <c r="H1055" i="13" s="1"/>
  <c r="F1059" i="13"/>
  <c r="G1059" i="13" s="1"/>
  <c r="H1059" i="13" s="1"/>
  <c r="F1009" i="13"/>
  <c r="G1009" i="13" s="1"/>
  <c r="H1009" i="13" s="1"/>
  <c r="F1012" i="13"/>
  <c r="G1012" i="13" s="1"/>
  <c r="H1012" i="13" s="1"/>
  <c r="F1014" i="13"/>
  <c r="G1014" i="13" s="1"/>
  <c r="H1014" i="13" s="1"/>
  <c r="F991" i="13"/>
  <c r="G991" i="13" s="1"/>
  <c r="H991" i="13" s="1"/>
  <c r="F995" i="13"/>
  <c r="G995" i="13" s="1"/>
  <c r="H995" i="13" s="1"/>
  <c r="F965" i="13"/>
  <c r="G965" i="13" s="1"/>
  <c r="H965" i="13" s="1"/>
  <c r="F954" i="13"/>
  <c r="G954" i="13" s="1"/>
  <c r="H954" i="13" s="1"/>
  <c r="F915" i="13"/>
  <c r="G915" i="13" s="1"/>
  <c r="H915" i="13" s="1"/>
  <c r="F911" i="13"/>
  <c r="G911" i="13" s="1"/>
  <c r="H911" i="13" s="1"/>
  <c r="F871" i="13"/>
  <c r="G871" i="13" s="1"/>
  <c r="H871" i="13" s="1"/>
  <c r="F874" i="13"/>
  <c r="G874" i="13" s="1"/>
  <c r="H874" i="13" s="1"/>
  <c r="F877" i="13"/>
  <c r="G877" i="13" s="1"/>
  <c r="H877" i="13" s="1"/>
  <c r="F847" i="13"/>
  <c r="G847" i="13" s="1"/>
  <c r="H847" i="13" s="1"/>
  <c r="F851" i="13"/>
  <c r="G851" i="13" s="1"/>
  <c r="H851" i="13" s="1"/>
  <c r="F855" i="13"/>
  <c r="G855" i="13" s="1"/>
  <c r="H855" i="13" s="1"/>
  <c r="F834" i="13"/>
  <c r="G834" i="13" s="1"/>
  <c r="H834" i="13" s="1"/>
  <c r="F818" i="13"/>
  <c r="G818" i="13" s="1"/>
  <c r="H818" i="13" s="1"/>
  <c r="F783" i="13"/>
  <c r="G783" i="13" s="1"/>
  <c r="H783" i="13" s="1"/>
  <c r="F785" i="13"/>
  <c r="G785" i="13" s="1"/>
  <c r="H785" i="13" s="1"/>
  <c r="F755" i="13"/>
  <c r="G755" i="13" s="1"/>
  <c r="H755" i="13" s="1"/>
  <c r="F759" i="13"/>
  <c r="G759" i="13" s="1"/>
  <c r="H759" i="13" s="1"/>
  <c r="F766" i="13"/>
  <c r="G766" i="13" s="1"/>
  <c r="H766" i="13" s="1"/>
  <c r="F722" i="13"/>
  <c r="G722" i="13" s="1"/>
  <c r="H722" i="13" s="1"/>
  <c r="F720" i="13"/>
  <c r="G720" i="13" s="1"/>
  <c r="H720" i="13" s="1"/>
  <c r="F705" i="13"/>
  <c r="G705" i="13" s="1"/>
  <c r="H705" i="13" s="1"/>
  <c r="F707" i="13"/>
  <c r="G707" i="13" s="1"/>
  <c r="H707" i="13" s="1"/>
  <c r="F673" i="13"/>
  <c r="G673" i="13" s="1"/>
  <c r="H673" i="13" s="1"/>
  <c r="F671" i="13"/>
  <c r="G671" i="13" s="1"/>
  <c r="H671" i="13" s="1"/>
  <c r="F659" i="13"/>
  <c r="G659" i="13" s="1"/>
  <c r="H659" i="13" s="1"/>
  <c r="F661" i="13"/>
  <c r="G661" i="13" s="1"/>
  <c r="H661" i="13" s="1"/>
  <c r="F603" i="13"/>
  <c r="G603" i="13" s="1"/>
  <c r="H603" i="13" s="1"/>
  <c r="F605" i="13"/>
  <c r="G605" i="13" s="1"/>
  <c r="H605" i="13" s="1"/>
  <c r="F585" i="13"/>
  <c r="G585" i="13" s="1"/>
  <c r="H585" i="13" s="1"/>
  <c r="F587" i="13"/>
  <c r="G587" i="13" s="1"/>
  <c r="H587" i="13" s="1"/>
  <c r="F590" i="13"/>
  <c r="G590" i="13" s="1"/>
  <c r="H590" i="13" s="1"/>
  <c r="F582" i="13"/>
  <c r="G582" i="13" s="1"/>
  <c r="H582" i="13" s="1"/>
  <c r="F42" i="13"/>
  <c r="G42" i="13" s="1"/>
  <c r="H42" i="13" s="1"/>
  <c r="F47" i="13"/>
  <c r="G47" i="13" s="1"/>
  <c r="H47" i="13" s="1"/>
  <c r="F50" i="13"/>
  <c r="G50" i="13" s="1"/>
  <c r="H50" i="13" s="1"/>
  <c r="F52" i="13"/>
  <c r="G52" i="13" s="1"/>
  <c r="H52" i="13" s="1"/>
  <c r="F54" i="13"/>
  <c r="G54" i="13" s="1"/>
  <c r="H54" i="13" s="1"/>
  <c r="F63" i="13"/>
  <c r="G63" i="13" s="1"/>
  <c r="H63" i="13" s="1"/>
  <c r="F67" i="13"/>
  <c r="G67" i="13" s="1"/>
  <c r="H67" i="13" s="1"/>
  <c r="F70" i="13"/>
  <c r="G70" i="13" s="1"/>
  <c r="H70" i="13" s="1"/>
  <c r="F72" i="13"/>
  <c r="G72" i="13" s="1"/>
  <c r="H72" i="13" s="1"/>
  <c r="F74" i="13"/>
  <c r="G74" i="13" s="1"/>
  <c r="H74" i="13" s="1"/>
  <c r="F76" i="13"/>
  <c r="G76" i="13" s="1"/>
  <c r="H76" i="13" s="1"/>
  <c r="F78" i="13"/>
  <c r="G78" i="13" s="1"/>
  <c r="H78" i="13" s="1"/>
  <c r="F90" i="13"/>
  <c r="G90" i="13" s="1"/>
  <c r="H90" i="13" s="1"/>
  <c r="F109" i="13"/>
  <c r="G109" i="13" s="1"/>
  <c r="H109" i="13" s="1"/>
  <c r="F111" i="13"/>
  <c r="G111" i="13" s="1"/>
  <c r="H111" i="13" s="1"/>
  <c r="F131" i="13"/>
  <c r="G131" i="13" s="1"/>
  <c r="H131" i="13" s="1"/>
  <c r="F133" i="13"/>
  <c r="G133" i="13" s="1"/>
  <c r="H133" i="13" s="1"/>
  <c r="F140" i="13"/>
  <c r="G140" i="13" s="1"/>
  <c r="H140" i="13" s="1"/>
  <c r="F142" i="13"/>
  <c r="G142" i="13" s="1"/>
  <c r="H142" i="13" s="1"/>
  <c r="F156" i="13"/>
  <c r="G156" i="13" s="1"/>
  <c r="H156" i="13" s="1"/>
  <c r="F1178" i="13"/>
  <c r="G1178" i="13" s="1"/>
  <c r="H1178" i="13" s="1"/>
  <c r="F1140" i="13"/>
  <c r="G1140" i="13" s="1"/>
  <c r="H1140" i="13" s="1"/>
  <c r="F1138" i="13"/>
  <c r="G1138" i="13" s="1"/>
  <c r="H1138" i="13" s="1"/>
  <c r="F1155" i="13"/>
  <c r="G1155" i="13" s="1"/>
  <c r="H1155" i="13" s="1"/>
  <c r="F1108" i="13"/>
  <c r="G1108" i="13" s="1"/>
  <c r="H1108" i="13" s="1"/>
  <c r="F1008" i="13"/>
  <c r="G1008" i="13" s="1"/>
  <c r="H1008" i="13" s="1"/>
  <c r="F1010" i="13"/>
  <c r="G1010" i="13" s="1"/>
  <c r="H1010" i="13" s="1"/>
  <c r="F989" i="13"/>
  <c r="G989" i="13" s="1"/>
  <c r="H989" i="13" s="1"/>
  <c r="F993" i="13"/>
  <c r="G993" i="13" s="1"/>
  <c r="H993" i="13" s="1"/>
  <c r="F997" i="13"/>
  <c r="G997" i="13" s="1"/>
  <c r="H997" i="13" s="1"/>
  <c r="F966" i="13"/>
  <c r="G966" i="13" s="1"/>
  <c r="H966" i="13" s="1"/>
  <c r="F870" i="13"/>
  <c r="G870" i="13" s="1"/>
  <c r="H870" i="13" s="1"/>
  <c r="F873" i="13"/>
  <c r="G873" i="13" s="1"/>
  <c r="H873" i="13" s="1"/>
  <c r="F876" i="13"/>
  <c r="G876" i="13" s="1"/>
  <c r="H876" i="13" s="1"/>
  <c r="F846" i="13"/>
  <c r="G846" i="13" s="1"/>
  <c r="H846" i="13" s="1"/>
  <c r="F848" i="13"/>
  <c r="G848" i="13" s="1"/>
  <c r="H848" i="13" s="1"/>
  <c r="F850" i="13"/>
  <c r="G850" i="13" s="1"/>
  <c r="H850" i="13" s="1"/>
  <c r="F852" i="13"/>
  <c r="G852" i="13" s="1"/>
  <c r="H852" i="13" s="1"/>
  <c r="F854" i="13"/>
  <c r="G854" i="13" s="1"/>
  <c r="H854" i="13" s="1"/>
  <c r="F856" i="13"/>
  <c r="G856" i="13" s="1"/>
  <c r="H856" i="13" s="1"/>
  <c r="F833" i="13"/>
  <c r="G833" i="13" s="1"/>
  <c r="H833" i="13" s="1"/>
  <c r="F820" i="13"/>
  <c r="G820" i="13" s="1"/>
  <c r="H820" i="13" s="1"/>
  <c r="F780" i="13"/>
  <c r="G780" i="13" s="1"/>
  <c r="H780" i="13" s="1"/>
  <c r="F782" i="13"/>
  <c r="G782" i="13" s="1"/>
  <c r="H782" i="13" s="1"/>
  <c r="F787" i="13"/>
  <c r="G787" i="13" s="1"/>
  <c r="H787" i="13" s="1"/>
  <c r="F778" i="13"/>
  <c r="G778" i="13" s="1"/>
  <c r="H778" i="13" s="1"/>
  <c r="F721" i="13"/>
  <c r="G721" i="13" s="1"/>
  <c r="H721" i="13" s="1"/>
  <c r="F723" i="13"/>
  <c r="G723" i="13" s="1"/>
  <c r="H723" i="13" s="1"/>
  <c r="F726" i="13"/>
  <c r="G726" i="13" s="1"/>
  <c r="H726" i="13" s="1"/>
  <c r="F706" i="13"/>
  <c r="G706" i="13" s="1"/>
  <c r="H706" i="13" s="1"/>
  <c r="F708" i="13"/>
  <c r="G708" i="13" s="1"/>
  <c r="H708" i="13" s="1"/>
  <c r="F672" i="13"/>
  <c r="G672" i="13" s="1"/>
  <c r="H672" i="13" s="1"/>
  <c r="F675" i="13"/>
  <c r="G675" i="13" s="1"/>
  <c r="H675" i="13" s="1"/>
  <c r="F677" i="13"/>
  <c r="G677" i="13" s="1"/>
  <c r="H677" i="13" s="1"/>
  <c r="F658" i="13"/>
  <c r="G658" i="13" s="1"/>
  <c r="H658" i="13" s="1"/>
  <c r="F660" i="13"/>
  <c r="G660" i="13" s="1"/>
  <c r="H660" i="13" s="1"/>
  <c r="F604" i="13"/>
  <c r="G604" i="13" s="1"/>
  <c r="H604" i="13" s="1"/>
  <c r="F607" i="13"/>
  <c r="G607" i="13" s="1"/>
  <c r="H607" i="13" s="1"/>
  <c r="F584" i="13"/>
  <c r="G584" i="13" s="1"/>
  <c r="H584" i="13" s="1"/>
  <c r="F586" i="13"/>
  <c r="G586" i="13" s="1"/>
  <c r="H586" i="13" s="1"/>
  <c r="F588" i="13"/>
  <c r="G588" i="13" s="1"/>
  <c r="H588" i="13" s="1"/>
  <c r="F592" i="13"/>
  <c r="G592" i="13" s="1"/>
  <c r="H592" i="13" s="1"/>
  <c r="F106" i="13"/>
  <c r="G106" i="13" s="1"/>
  <c r="H106" i="13" s="1"/>
  <c r="F108" i="13"/>
  <c r="G108" i="13" s="1"/>
  <c r="H108" i="13" s="1"/>
  <c r="F124" i="13"/>
  <c r="G124" i="13" s="1"/>
  <c r="H124" i="13" s="1"/>
  <c r="F130" i="13"/>
  <c r="G130" i="13" s="1"/>
  <c r="H130" i="13" s="1"/>
  <c r="F136" i="13"/>
  <c r="G136" i="13" s="1"/>
  <c r="H136" i="13" s="1"/>
  <c r="F139" i="13"/>
  <c r="G139" i="13" s="1"/>
  <c r="H139" i="13" s="1"/>
  <c r="F153" i="13"/>
  <c r="G153" i="13" s="1"/>
  <c r="H153" i="13" s="1"/>
  <c r="F155" i="13"/>
  <c r="G155" i="13" s="1"/>
  <c r="H155" i="13" s="1"/>
  <c r="F38" i="13"/>
  <c r="G38" i="13" s="1"/>
  <c r="H38" i="13" s="1"/>
  <c r="F1049" i="13"/>
  <c r="G1049" i="13" s="1"/>
  <c r="H1049" i="13" s="1"/>
  <c r="F1053" i="13"/>
  <c r="G1053" i="13" s="1"/>
  <c r="H1053" i="13" s="1"/>
  <c r="F1057" i="13"/>
  <c r="G1057" i="13" s="1"/>
  <c r="H1057" i="13" s="1"/>
  <c r="F1047" i="13"/>
  <c r="G1047" i="13" s="1"/>
  <c r="H1047" i="13" s="1"/>
  <c r="F1015" i="13"/>
  <c r="G1015" i="13" s="1"/>
  <c r="H1015" i="13" s="1"/>
  <c r="F1017" i="13"/>
  <c r="G1017" i="13" s="1"/>
  <c r="H1017" i="13" s="1"/>
  <c r="F988" i="13"/>
  <c r="G988" i="13" s="1"/>
  <c r="H988" i="13" s="1"/>
  <c r="F990" i="13"/>
  <c r="G990" i="13" s="1"/>
  <c r="H990" i="13" s="1"/>
  <c r="F992" i="13"/>
  <c r="G992" i="13" s="1"/>
  <c r="H992" i="13" s="1"/>
  <c r="F994" i="13"/>
  <c r="G994" i="13" s="1"/>
  <c r="H994" i="13" s="1"/>
  <c r="F996" i="13"/>
  <c r="G996" i="13" s="1"/>
  <c r="H996" i="13" s="1"/>
  <c r="F987" i="13"/>
  <c r="G987" i="13" s="1"/>
  <c r="H987" i="13" s="1"/>
  <c r="F913" i="13"/>
  <c r="G913" i="13" s="1"/>
  <c r="H913" i="13" s="1"/>
  <c r="F917" i="13"/>
  <c r="G917" i="13" s="1"/>
  <c r="H917" i="13" s="1"/>
  <c r="F869" i="13"/>
  <c r="G869" i="13" s="1"/>
  <c r="H869" i="13" s="1"/>
  <c r="F872" i="13"/>
  <c r="G872" i="13" s="1"/>
  <c r="H872" i="13" s="1"/>
  <c r="F867" i="13"/>
  <c r="G867" i="13" s="1"/>
  <c r="H867" i="13" s="1"/>
  <c r="F849" i="13"/>
  <c r="G849" i="13" s="1"/>
  <c r="H849" i="13" s="1"/>
  <c r="F853" i="13"/>
  <c r="G853" i="13" s="1"/>
  <c r="H853" i="13" s="1"/>
  <c r="F845" i="13"/>
  <c r="G845" i="13" s="1"/>
  <c r="H845" i="13" s="1"/>
  <c r="F819" i="13"/>
  <c r="G819" i="13" s="1"/>
  <c r="H819" i="13" s="1"/>
  <c r="F784" i="13"/>
  <c r="G784" i="13" s="1"/>
  <c r="H784" i="13" s="1"/>
  <c r="F786" i="13"/>
  <c r="G786" i="13" s="1"/>
  <c r="H786" i="13" s="1"/>
  <c r="F757" i="13"/>
  <c r="G757" i="13" s="1"/>
  <c r="H757" i="13" s="1"/>
  <c r="F763" i="13"/>
  <c r="G763" i="13" s="1"/>
  <c r="H763" i="13" s="1"/>
  <c r="F754" i="13"/>
  <c r="G754" i="13" s="1"/>
  <c r="H754" i="13" s="1"/>
  <c r="F725" i="13"/>
  <c r="G725" i="13" s="1"/>
  <c r="H725" i="13" s="1"/>
  <c r="F727" i="13"/>
  <c r="G727" i="13" s="1"/>
  <c r="H727" i="13" s="1"/>
  <c r="F709" i="13"/>
  <c r="G709" i="13" s="1"/>
  <c r="H709" i="13" s="1"/>
  <c r="F703" i="13"/>
  <c r="G703" i="13" s="1"/>
  <c r="H703" i="13" s="1"/>
  <c r="F676" i="13"/>
  <c r="G676" i="13" s="1"/>
  <c r="H676" i="13" s="1"/>
  <c r="F657" i="13"/>
  <c r="G657" i="13" s="1"/>
  <c r="H657" i="13" s="1"/>
  <c r="F602" i="13"/>
  <c r="G602" i="13" s="1"/>
  <c r="H602" i="13" s="1"/>
  <c r="F601" i="13"/>
  <c r="G601" i="13" s="1"/>
  <c r="H601" i="13" s="1"/>
  <c r="F92" i="13"/>
  <c r="G92" i="13" s="1"/>
  <c r="H92" i="13" s="1"/>
  <c r="F107" i="13"/>
  <c r="G107" i="13" s="1"/>
  <c r="H107" i="13" s="1"/>
  <c r="F123" i="13"/>
  <c r="G123" i="13" s="1"/>
  <c r="H123" i="13" s="1"/>
  <c r="F126" i="13"/>
  <c r="G126" i="13" s="1"/>
  <c r="H126" i="13" s="1"/>
  <c r="F135" i="13"/>
  <c r="G135" i="13" s="1"/>
  <c r="H135" i="13" s="1"/>
  <c r="F137" i="13"/>
  <c r="G137" i="13" s="1"/>
  <c r="H137" i="13" s="1"/>
  <c r="F152" i="13"/>
  <c r="G152" i="13" s="1"/>
  <c r="H152" i="13" s="1"/>
  <c r="F154" i="13"/>
  <c r="G154" i="13" s="1"/>
  <c r="H154" i="13" s="1"/>
  <c r="F1190" i="13"/>
  <c r="G1190" i="13" s="1"/>
  <c r="H1190" i="13" s="1"/>
  <c r="F1141" i="13"/>
  <c r="G1141" i="13" s="1"/>
  <c r="H1141" i="13" s="1"/>
  <c r="F1153" i="13"/>
  <c r="G1153" i="13" s="1"/>
  <c r="H1153" i="13" s="1"/>
  <c r="F1151" i="13"/>
  <c r="G1151" i="13" s="1"/>
  <c r="H1151" i="13" s="1"/>
  <c r="F1048" i="13"/>
  <c r="G1048" i="13" s="1"/>
  <c r="H1048" i="13" s="1"/>
  <c r="F1050" i="13"/>
  <c r="G1050" i="13" s="1"/>
  <c r="H1050" i="13" s="1"/>
  <c r="F1052" i="13"/>
  <c r="G1052" i="13" s="1"/>
  <c r="H1052" i="13" s="1"/>
  <c r="F1054" i="13"/>
  <c r="G1054" i="13" s="1"/>
  <c r="H1054" i="13" s="1"/>
  <c r="F1056" i="13"/>
  <c r="G1056" i="13" s="1"/>
  <c r="H1056" i="13" s="1"/>
  <c r="F1058" i="13"/>
  <c r="G1058" i="13" s="1"/>
  <c r="H1058" i="13" s="1"/>
  <c r="F1060" i="13"/>
  <c r="G1060" i="13" s="1"/>
  <c r="H1060" i="13" s="1"/>
  <c r="F1011" i="13"/>
  <c r="G1011" i="13" s="1"/>
  <c r="H1011" i="13" s="1"/>
  <c r="F1013" i="13"/>
  <c r="G1013" i="13" s="1"/>
  <c r="H1013" i="13" s="1"/>
  <c r="F1016" i="13"/>
  <c r="G1016" i="13" s="1"/>
  <c r="H1016" i="13" s="1"/>
  <c r="F1007" i="13"/>
  <c r="G1007" i="13" s="1"/>
  <c r="H1007" i="13" s="1"/>
  <c r="F955" i="13"/>
  <c r="G955" i="13" s="1"/>
  <c r="H955" i="13" s="1"/>
  <c r="F912" i="13"/>
  <c r="G912" i="13" s="1"/>
  <c r="H912" i="13" s="1"/>
  <c r="F914" i="13"/>
  <c r="G914" i="13" s="1"/>
  <c r="H914" i="13" s="1"/>
  <c r="F916" i="13"/>
  <c r="G916" i="13" s="1"/>
  <c r="H916" i="13" s="1"/>
  <c r="F918" i="13"/>
  <c r="G918" i="13" s="1"/>
  <c r="H918" i="13" s="1"/>
  <c r="F868" i="13"/>
  <c r="G868" i="13" s="1"/>
  <c r="H868" i="13" s="1"/>
  <c r="F875" i="13"/>
  <c r="G875" i="13" s="1"/>
  <c r="H875" i="13" s="1"/>
  <c r="F878" i="13"/>
  <c r="G878" i="13" s="1"/>
  <c r="H878" i="13" s="1"/>
  <c r="F832" i="13"/>
  <c r="G832" i="13" s="1"/>
  <c r="H832" i="13" s="1"/>
  <c r="F821" i="13"/>
  <c r="G821" i="13" s="1"/>
  <c r="H821" i="13" s="1"/>
  <c r="F779" i="13"/>
  <c r="G779" i="13" s="1"/>
  <c r="H779" i="13" s="1"/>
  <c r="F781" i="13"/>
  <c r="G781" i="13" s="1"/>
  <c r="H781" i="13" s="1"/>
  <c r="F788" i="13"/>
  <c r="G788" i="13" s="1"/>
  <c r="H788" i="13" s="1"/>
  <c r="F756" i="13"/>
  <c r="G756" i="13" s="1"/>
  <c r="H756" i="13" s="1"/>
  <c r="F758" i="13"/>
  <c r="G758" i="13" s="1"/>
  <c r="H758" i="13" s="1"/>
  <c r="F761" i="13"/>
  <c r="G761" i="13" s="1"/>
  <c r="H761" i="13" s="1"/>
  <c r="F765" i="13"/>
  <c r="G765" i="13" s="1"/>
  <c r="H765" i="13" s="1"/>
  <c r="F767" i="13"/>
  <c r="G767" i="13" s="1"/>
  <c r="H767" i="13" s="1"/>
  <c r="F724" i="13"/>
  <c r="G724" i="13" s="1"/>
  <c r="H724" i="13" s="1"/>
  <c r="F704" i="13"/>
  <c r="G704" i="13" s="1"/>
  <c r="H704" i="13" s="1"/>
  <c r="F710" i="13"/>
  <c r="G710" i="13" s="1"/>
  <c r="H710" i="13" s="1"/>
  <c r="F674" i="13"/>
  <c r="G674" i="13" s="1"/>
  <c r="H674" i="13" s="1"/>
  <c r="F656" i="13"/>
  <c r="G656" i="13" s="1"/>
  <c r="H656" i="13" s="1"/>
  <c r="F655" i="13"/>
  <c r="G655" i="13" s="1"/>
  <c r="H655" i="13" s="1"/>
  <c r="F606" i="13"/>
  <c r="G606" i="13" s="1"/>
  <c r="H606" i="13" s="1"/>
  <c r="F46" i="13"/>
  <c r="G46" i="13" s="1"/>
  <c r="H46" i="13" s="1"/>
  <c r="F49" i="13"/>
  <c r="G49" i="13" s="1"/>
  <c r="H49" i="13" s="1"/>
  <c r="F51" i="13"/>
  <c r="G51" i="13" s="1"/>
  <c r="H51" i="13" s="1"/>
  <c r="F53" i="13"/>
  <c r="G53" i="13" s="1"/>
  <c r="H53" i="13" s="1"/>
  <c r="F59" i="13"/>
  <c r="G59" i="13" s="1"/>
  <c r="H59" i="13" s="1"/>
  <c r="F66" i="13"/>
  <c r="G66" i="13" s="1"/>
  <c r="H66" i="13" s="1"/>
  <c r="F69" i="13"/>
  <c r="G69" i="13" s="1"/>
  <c r="H69" i="13" s="1"/>
  <c r="F71" i="13"/>
  <c r="G71" i="13" s="1"/>
  <c r="H71" i="13" s="1"/>
  <c r="F73" i="13"/>
  <c r="G73" i="13" s="1"/>
  <c r="H73" i="13" s="1"/>
  <c r="F75" i="13"/>
  <c r="G75" i="13" s="1"/>
  <c r="H75" i="13" s="1"/>
  <c r="F77" i="13"/>
  <c r="G77" i="13" s="1"/>
  <c r="H77" i="13" s="1"/>
  <c r="F89" i="13"/>
  <c r="G89" i="13" s="1"/>
  <c r="H89" i="13" s="1"/>
  <c r="F91" i="13"/>
  <c r="G91" i="13" s="1"/>
  <c r="H91" i="13" s="1"/>
  <c r="F110" i="13"/>
  <c r="G110" i="13" s="1"/>
  <c r="H110" i="13" s="1"/>
  <c r="F112" i="13"/>
  <c r="G112" i="13" s="1"/>
  <c r="H112" i="13" s="1"/>
  <c r="F132" i="13"/>
  <c r="G132" i="13" s="1"/>
  <c r="H132" i="13" s="1"/>
  <c r="F134" i="13"/>
  <c r="G134" i="13" s="1"/>
  <c r="H134" i="13" s="1"/>
  <c r="F141" i="13"/>
  <c r="G141" i="13" s="1"/>
  <c r="H141" i="13" s="1"/>
  <c r="F151" i="13"/>
  <c r="G151" i="13" s="1"/>
  <c r="H151" i="13" s="1"/>
  <c r="F360" i="4"/>
  <c r="F318" i="4"/>
  <c r="F300" i="4"/>
  <c r="F1149" i="222"/>
  <c r="F1078" i="222"/>
  <c r="F974" i="222"/>
  <c r="F938" i="222"/>
  <c r="F891" i="222"/>
  <c r="F847" i="222"/>
  <c r="F807" i="222"/>
  <c r="F773" i="222"/>
  <c r="F719" i="222"/>
  <c r="F618" i="222"/>
  <c r="F553" i="222"/>
  <c r="F323" i="222"/>
  <c r="F11" i="222"/>
  <c r="F163" i="222"/>
  <c r="F910" i="13"/>
  <c r="F219" i="219"/>
  <c r="F191" i="219"/>
  <c r="F165" i="219"/>
  <c r="F81" i="219"/>
  <c r="F8" i="219"/>
  <c r="F56" i="219" s="1"/>
  <c r="G56" i="219" s="1"/>
  <c r="H56" i="219" s="1"/>
  <c r="F10" i="4"/>
  <c r="F1117" i="4"/>
  <c r="F1091" i="4"/>
  <c r="F1050" i="4"/>
  <c r="F1150" i="13"/>
  <c r="F1006" i="13"/>
  <c r="F1199" i="13"/>
  <c r="F116" i="14"/>
  <c r="F364" i="15"/>
  <c r="F11" i="19"/>
  <c r="F25" i="19"/>
  <c r="F27" i="19" s="1"/>
  <c r="G27" i="19" s="1"/>
  <c r="H27" i="19" s="1"/>
  <c r="F36" i="19"/>
  <c r="F51" i="19"/>
  <c r="F65" i="19"/>
  <c r="F66" i="19" s="1"/>
  <c r="G66" i="19" s="1"/>
  <c r="H66" i="19" s="1"/>
  <c r="F76" i="19"/>
  <c r="F99" i="19"/>
  <c r="F101" i="19" s="1"/>
  <c r="G101" i="19" s="1"/>
  <c r="H101" i="19" s="1"/>
  <c r="F1291" i="19"/>
  <c r="F35" i="4"/>
  <c r="F92" i="4"/>
  <c r="F106" i="4"/>
  <c r="F134" i="4"/>
  <c r="F157" i="4"/>
  <c r="F203" i="4"/>
  <c r="F222" i="4"/>
  <c r="F253" i="4"/>
  <c r="F271" i="4"/>
  <c r="F379" i="4"/>
  <c r="F411" i="4"/>
  <c r="F429" i="4"/>
  <c r="F466" i="4"/>
  <c r="F485" i="4"/>
  <c r="F521" i="4"/>
  <c r="F543" i="4"/>
  <c r="F584" i="4"/>
  <c r="F603" i="4"/>
  <c r="F640" i="4"/>
  <c r="F672" i="4"/>
  <c r="F694" i="4"/>
  <c r="F713" i="4"/>
  <c r="F731" i="4"/>
  <c r="F744" i="4"/>
  <c r="F757" i="4"/>
  <c r="F785" i="4"/>
  <c r="F802" i="4"/>
  <c r="F833" i="4"/>
  <c r="F850" i="4"/>
  <c r="F883" i="4"/>
  <c r="F898" i="4"/>
  <c r="F960" i="4"/>
  <c r="F974" i="4"/>
  <c r="F1013" i="4"/>
  <c r="F1036" i="4"/>
  <c r="F1078" i="4"/>
  <c r="F1104" i="4"/>
  <c r="F1699" i="4"/>
  <c r="F11" i="15"/>
  <c r="F1820" i="15" s="1"/>
  <c r="G1820" i="15" s="1"/>
  <c r="H1820" i="15" s="1"/>
  <c r="F182" i="15"/>
  <c r="F222" i="15"/>
  <c r="F269" i="15"/>
  <c r="F295" i="15"/>
  <c r="F381" i="15"/>
  <c r="F412" i="15"/>
  <c r="F432" i="15"/>
  <c r="F472" i="15"/>
  <c r="F488" i="15"/>
  <c r="F520" i="15"/>
  <c r="F536" i="15"/>
  <c r="F568" i="15"/>
  <c r="F583" i="15"/>
  <c r="F613" i="15"/>
  <c r="F626" i="15"/>
  <c r="F690" i="15"/>
  <c r="F716" i="15"/>
  <c r="F779" i="15"/>
  <c r="F805" i="15"/>
  <c r="F869" i="15"/>
  <c r="F887" i="15"/>
  <c r="F924" i="15"/>
  <c r="F1329" i="15"/>
  <c r="F1006" i="15"/>
  <c r="F1804" i="15"/>
  <c r="F1867" i="15"/>
  <c r="F1977" i="15"/>
  <c r="F2074" i="15"/>
  <c r="F2268" i="15"/>
  <c r="F2354" i="15"/>
  <c r="F2524" i="15"/>
  <c r="F2588" i="15"/>
  <c r="F2712" i="15"/>
  <c r="F243" i="14"/>
  <c r="G243" i="14" s="1"/>
  <c r="H243" i="14" s="1"/>
  <c r="F179" i="14"/>
  <c r="F236" i="14"/>
  <c r="F292" i="14"/>
  <c r="F305" i="14"/>
  <c r="F318" i="14"/>
  <c r="F330" i="14"/>
  <c r="F346" i="14"/>
  <c r="F360" i="14"/>
  <c r="F375" i="14"/>
  <c r="F409" i="14"/>
  <c r="F410" i="14" s="1"/>
  <c r="G410" i="14" s="1"/>
  <c r="H410" i="14" s="1"/>
  <c r="F419" i="14"/>
  <c r="F420" i="14" s="1"/>
  <c r="G420" i="14" s="1"/>
  <c r="H420" i="14" s="1"/>
  <c r="F431" i="14"/>
  <c r="F432" i="14" s="1"/>
  <c r="G432" i="14" s="1"/>
  <c r="H432" i="14" s="1"/>
  <c r="F442" i="14"/>
  <c r="F443" i="14" s="1"/>
  <c r="G443" i="14" s="1"/>
  <c r="H443" i="14" s="1"/>
  <c r="F453" i="14"/>
  <c r="F454" i="14" s="1"/>
  <c r="G454" i="14" s="1"/>
  <c r="H454" i="14" s="1"/>
  <c r="F465" i="14"/>
  <c r="F466" i="14" s="1"/>
  <c r="G466" i="14" s="1"/>
  <c r="H466" i="14" s="1"/>
  <c r="F477" i="14"/>
  <c r="F478" i="14" s="1"/>
  <c r="G478" i="14" s="1"/>
  <c r="H478" i="14" s="1"/>
  <c r="F489" i="14"/>
  <c r="F490" i="14" s="1"/>
  <c r="G490" i="14" s="1"/>
  <c r="H490" i="14" s="1"/>
  <c r="F501" i="14"/>
  <c r="F502" i="14" s="1"/>
  <c r="G502" i="14" s="1"/>
  <c r="H502" i="14" s="1"/>
  <c r="F513" i="14"/>
  <c r="F514" i="14" s="1"/>
  <c r="G514" i="14" s="1"/>
  <c r="H514" i="14" s="1"/>
  <c r="F525" i="14"/>
  <c r="F526" i="14" s="1"/>
  <c r="G526" i="14" s="1"/>
  <c r="H526" i="14" s="1"/>
  <c r="F1428" i="14"/>
  <c r="F296" i="13"/>
  <c r="F581" i="13"/>
  <c r="F600" i="13"/>
  <c r="F654" i="13"/>
  <c r="F670" i="13"/>
  <c r="F702" i="13"/>
  <c r="F719" i="13"/>
  <c r="F753" i="13"/>
  <c r="F777" i="13"/>
  <c r="F817" i="13"/>
  <c r="F831" i="13"/>
  <c r="F844" i="13"/>
  <c r="F866" i="13"/>
  <c r="F953" i="13"/>
  <c r="F964" i="13"/>
  <c r="F986" i="13"/>
  <c r="F1046" i="13"/>
  <c r="F1092" i="13"/>
  <c r="F1137" i="13"/>
  <c r="F1177" i="13"/>
  <c r="F1189" i="13"/>
  <c r="F10" i="12"/>
  <c r="F53" i="12"/>
  <c r="F88" i="12"/>
  <c r="F221" i="12"/>
  <c r="F338" i="12"/>
  <c r="F440" i="12"/>
  <c r="F468" i="12"/>
  <c r="F494" i="12"/>
  <c r="F526" i="12"/>
  <c r="F548" i="12"/>
  <c r="F572" i="12"/>
  <c r="F590" i="12"/>
  <c r="F634" i="12"/>
  <c r="F690" i="12"/>
  <c r="F749" i="12"/>
  <c r="F775" i="12"/>
  <c r="F801" i="12"/>
  <c r="F827" i="12"/>
  <c r="F882" i="12"/>
  <c r="F906" i="12"/>
  <c r="F930" i="12"/>
  <c r="F952" i="12"/>
  <c r="F976" i="12"/>
  <c r="F1073" i="12"/>
  <c r="F1093" i="12"/>
  <c r="F1984" i="12"/>
  <c r="F11" i="1"/>
  <c r="F40" i="1"/>
  <c r="F134" i="1"/>
  <c r="F164" i="1"/>
  <c r="F272" i="1"/>
  <c r="F359" i="1"/>
  <c r="F379" i="1"/>
  <c r="F439" i="1"/>
  <c r="F459" i="1"/>
  <c r="F519" i="1"/>
  <c r="F537" i="1"/>
  <c r="F573" i="1"/>
  <c r="F585" i="1"/>
  <c r="F612" i="1"/>
  <c r="F716" i="1"/>
  <c r="F820" i="1"/>
  <c r="F831" i="1"/>
  <c r="F854" i="1"/>
  <c r="F957" i="1"/>
  <c r="F971" i="1"/>
  <c r="F985" i="1"/>
  <c r="F1003" i="1"/>
  <c r="F1040" i="1"/>
  <c r="F1058" i="1"/>
  <c r="F1188" i="1"/>
  <c r="F1204" i="1"/>
  <c r="F1236" i="1"/>
  <c r="F1252" i="1"/>
  <c r="F1284" i="1"/>
  <c r="F1298" i="1"/>
  <c r="F1326" i="1"/>
  <c r="F1412" i="1"/>
  <c r="F1584" i="1"/>
  <c r="F1670" i="1"/>
  <c r="F1841" i="1"/>
  <c r="F1917" i="1"/>
  <c r="F2024" i="1"/>
  <c r="F2035" i="1"/>
  <c r="F2057" i="1"/>
  <c r="F815" i="12" l="1"/>
  <c r="G815" i="12" s="1"/>
  <c r="H815" i="12" s="1"/>
  <c r="F271" i="12"/>
  <c r="G271" i="12" s="1"/>
  <c r="H271" i="12" s="1"/>
  <c r="F1269" i="222"/>
  <c r="G1269" i="222" s="1"/>
  <c r="H1269" i="222" s="1"/>
  <c r="F1267" i="222"/>
  <c r="G1267" i="222" s="1"/>
  <c r="H1267" i="222" s="1"/>
  <c r="F1265" i="222"/>
  <c r="G1265" i="222" s="1"/>
  <c r="H1265" i="222" s="1"/>
  <c r="F1268" i="222"/>
  <c r="G1268" i="222" s="1"/>
  <c r="H1268" i="222" s="1"/>
  <c r="F1266" i="222"/>
  <c r="G1266" i="222" s="1"/>
  <c r="H1266" i="222" s="1"/>
  <c r="F663" i="4"/>
  <c r="G663" i="4" s="1"/>
  <c r="H663" i="4" s="1"/>
  <c r="F662" i="4"/>
  <c r="G662" i="4" s="1"/>
  <c r="H662" i="4" s="1"/>
  <c r="F661" i="4"/>
  <c r="G661" i="4" s="1"/>
  <c r="H661" i="4" s="1"/>
  <c r="F84" i="4"/>
  <c r="G84" i="4" s="1"/>
  <c r="H84" i="4" s="1"/>
  <c r="F83" i="4"/>
  <c r="G83" i="4" s="1"/>
  <c r="H83" i="4" s="1"/>
  <c r="F82" i="4"/>
  <c r="G82" i="4" s="1"/>
  <c r="H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1255" i="222"/>
  <c r="G1255" i="222" s="1"/>
  <c r="H1255" i="222" s="1"/>
  <c r="F1254" i="222"/>
  <c r="G1254" i="222" s="1"/>
  <c r="H1254" i="222" s="1"/>
  <c r="F1253" i="222"/>
  <c r="G1253" i="222" s="1"/>
  <c r="H1253" i="222" s="1"/>
  <c r="F1252" i="222"/>
  <c r="G1252" i="222" s="1"/>
  <c r="H1252" i="222" s="1"/>
  <c r="F1251" i="222"/>
  <c r="G1251" i="222" s="1"/>
  <c r="H1251" i="222" s="1"/>
  <c r="F1169" i="222"/>
  <c r="G1169" i="222" s="1"/>
  <c r="H1169" i="222" s="1"/>
  <c r="F1111" i="222"/>
  <c r="G1111" i="222" s="1"/>
  <c r="H1111" i="222" s="1"/>
  <c r="F1080" i="222"/>
  <c r="G1080" i="222" s="1"/>
  <c r="H1080" i="222" s="1"/>
  <c r="F1079" i="222"/>
  <c r="G1079" i="222" s="1"/>
  <c r="H1079" i="222" s="1"/>
  <c r="F1347" i="15"/>
  <c r="G1347" i="15" s="1"/>
  <c r="H1347" i="15" s="1"/>
  <c r="F1344" i="15"/>
  <c r="G1344" i="15" s="1"/>
  <c r="H1344" i="15" s="1"/>
  <c r="F797" i="15"/>
  <c r="G797" i="15" s="1"/>
  <c r="H797" i="15" s="1"/>
  <c r="F780" i="15"/>
  <c r="G780" i="15" s="1"/>
  <c r="H780" i="15" s="1"/>
  <c r="F796" i="15"/>
  <c r="G796" i="15" s="1"/>
  <c r="H796" i="15" s="1"/>
  <c r="F793" i="15"/>
  <c r="G793" i="15" s="1"/>
  <c r="H793" i="15" s="1"/>
  <c r="F708" i="15"/>
  <c r="G708" i="15" s="1"/>
  <c r="H708" i="15" s="1"/>
  <c r="F707" i="15"/>
  <c r="G707" i="15" s="1"/>
  <c r="H707" i="15" s="1"/>
  <c r="F691" i="15"/>
  <c r="G691" i="15" s="1"/>
  <c r="H691" i="15" s="1"/>
  <c r="F704" i="15"/>
  <c r="G704" i="15" s="1"/>
  <c r="H704" i="15" s="1"/>
  <c r="F40" i="15"/>
  <c r="G40" i="15" s="1"/>
  <c r="H40" i="15" s="1"/>
  <c r="F114" i="15"/>
  <c r="G114" i="15" s="1"/>
  <c r="H114" i="15" s="1"/>
  <c r="F112" i="15"/>
  <c r="G112" i="15" s="1"/>
  <c r="H112" i="15" s="1"/>
  <c r="F100" i="15"/>
  <c r="G100" i="15" s="1"/>
  <c r="H100" i="15" s="1"/>
  <c r="F2348" i="1"/>
  <c r="G2348" i="1" s="1"/>
  <c r="H2348" i="1" s="1"/>
  <c r="F2359" i="1"/>
  <c r="G2359" i="1" s="1"/>
  <c r="H2359" i="1" s="1"/>
  <c r="F2358" i="1"/>
  <c r="G2358" i="1" s="1"/>
  <c r="H2358" i="1" s="1"/>
  <c r="F2357" i="1"/>
  <c r="G2357" i="1" s="1"/>
  <c r="H2357" i="1" s="1"/>
  <c r="F2372" i="1"/>
  <c r="G2372" i="1" s="1"/>
  <c r="H2372" i="1" s="1"/>
  <c r="F2356" i="1"/>
  <c r="G2356" i="1" s="1"/>
  <c r="H2356" i="1" s="1"/>
  <c r="F2371" i="1"/>
  <c r="G2371" i="1" s="1"/>
  <c r="H2371" i="1" s="1"/>
  <c r="F2370" i="1"/>
  <c r="G2370" i="1" s="1"/>
  <c r="H2370" i="1" s="1"/>
  <c r="F2369" i="1"/>
  <c r="G2369" i="1" s="1"/>
  <c r="H2369" i="1" s="1"/>
  <c r="F2368" i="1"/>
  <c r="G2368" i="1" s="1"/>
  <c r="H2368" i="1" s="1"/>
  <c r="F2365" i="1"/>
  <c r="G2365" i="1" s="1"/>
  <c r="H2365" i="1" s="1"/>
  <c r="F2364" i="1"/>
  <c r="G2364" i="1" s="1"/>
  <c r="H2364" i="1" s="1"/>
  <c r="F2363" i="1"/>
  <c r="G2363" i="1" s="1"/>
  <c r="H2363" i="1" s="1"/>
  <c r="F2362" i="1"/>
  <c r="G2362" i="1" s="1"/>
  <c r="H2362" i="1" s="1"/>
  <c r="F2360" i="1"/>
  <c r="G2360" i="1" s="1"/>
  <c r="H2360" i="1" s="1"/>
  <c r="F2374" i="1"/>
  <c r="G2374" i="1" s="1"/>
  <c r="H2374" i="1" s="1"/>
  <c r="F2355" i="1"/>
  <c r="G2355" i="1" s="1"/>
  <c r="H2355" i="1" s="1"/>
  <c r="F2354" i="1"/>
  <c r="G2354" i="1" s="1"/>
  <c r="H2354" i="1" s="1"/>
  <c r="F2353" i="1"/>
  <c r="G2353" i="1" s="1"/>
  <c r="H2353" i="1" s="1"/>
  <c r="F2373" i="1"/>
  <c r="G2373" i="1" s="1"/>
  <c r="H2373" i="1" s="1"/>
  <c r="F2367" i="1"/>
  <c r="G2367" i="1" s="1"/>
  <c r="H2367" i="1" s="1"/>
  <c r="F2366" i="1"/>
  <c r="G2366" i="1" s="1"/>
  <c r="H2366" i="1" s="1"/>
  <c r="F2361" i="1"/>
  <c r="G2361" i="1" s="1"/>
  <c r="H2361" i="1" s="1"/>
  <c r="F1179" i="1"/>
  <c r="G1179" i="1" s="1"/>
  <c r="H1179" i="1" s="1"/>
  <c r="F1112" i="1"/>
  <c r="G1112" i="1" s="1"/>
  <c r="H1112" i="1" s="1"/>
  <c r="F1177" i="1"/>
  <c r="G1177" i="1" s="1"/>
  <c r="H1177" i="1" s="1"/>
  <c r="F1176" i="1"/>
  <c r="G1176" i="1" s="1"/>
  <c r="H1176" i="1" s="1"/>
  <c r="F1103" i="1"/>
  <c r="G1103" i="1" s="1"/>
  <c r="H1103" i="1" s="1"/>
  <c r="F1102" i="1"/>
  <c r="G1102" i="1" s="1"/>
  <c r="H1102" i="1" s="1"/>
  <c r="F1121" i="1"/>
  <c r="G1121" i="1" s="1"/>
  <c r="H1121" i="1" s="1"/>
  <c r="F1098" i="1"/>
  <c r="G1098" i="1" s="1"/>
  <c r="H1098" i="1" s="1"/>
  <c r="F1097" i="1"/>
  <c r="G1097" i="1" s="1"/>
  <c r="H1097" i="1" s="1"/>
  <c r="F1117" i="1"/>
  <c r="G1117" i="1" s="1"/>
  <c r="H1117" i="1" s="1"/>
  <c r="F1115" i="1"/>
  <c r="G1115" i="1" s="1"/>
  <c r="H1115" i="1" s="1"/>
  <c r="F1178" i="1"/>
  <c r="G1178" i="1" s="1"/>
  <c r="H1178" i="1" s="1"/>
  <c r="F1108" i="1"/>
  <c r="G1108" i="1" s="1"/>
  <c r="H1108" i="1" s="1"/>
  <c r="F1119" i="1"/>
  <c r="G1119" i="1" s="1"/>
  <c r="H1119" i="1" s="1"/>
  <c r="F1095" i="1"/>
  <c r="G1095" i="1" s="1"/>
  <c r="H1095" i="1" s="1"/>
  <c r="F1114" i="1"/>
  <c r="G1114" i="1" s="1"/>
  <c r="H1114" i="1" s="1"/>
  <c r="F1104" i="1"/>
  <c r="G1104" i="1" s="1"/>
  <c r="H1104" i="1" s="1"/>
  <c r="F1100" i="1"/>
  <c r="G1100" i="1" s="1"/>
  <c r="H1100" i="1" s="1"/>
  <c r="F1099" i="1"/>
  <c r="G1099" i="1" s="1"/>
  <c r="H1099" i="1" s="1"/>
  <c r="F1120" i="1"/>
  <c r="G1120" i="1" s="1"/>
  <c r="H1120" i="1" s="1"/>
  <c r="F1096" i="1"/>
  <c r="G1096" i="1" s="1"/>
  <c r="H1096" i="1" s="1"/>
  <c r="F1116" i="1"/>
  <c r="G1116" i="1" s="1"/>
  <c r="H1116" i="1" s="1"/>
  <c r="F1101" i="1"/>
  <c r="G1101" i="1" s="1"/>
  <c r="H1101" i="1" s="1"/>
  <c r="F1118" i="1"/>
  <c r="G1118" i="1" s="1"/>
  <c r="H1118" i="1" s="1"/>
  <c r="F1113" i="1"/>
  <c r="G1113" i="1" s="1"/>
  <c r="H1113" i="1" s="1"/>
  <c r="F2727" i="1"/>
  <c r="G2727" i="1" s="1"/>
  <c r="H2727" i="1" s="1"/>
  <c r="F2717" i="1"/>
  <c r="G2717" i="1" s="1"/>
  <c r="H2717" i="1" s="1"/>
  <c r="F2710" i="1"/>
  <c r="G2710" i="1" s="1"/>
  <c r="H2710" i="1" s="1"/>
  <c r="F2705" i="1"/>
  <c r="G2705" i="1" s="1"/>
  <c r="H2705" i="1" s="1"/>
  <c r="F2719" i="1"/>
  <c r="G2719" i="1" s="1"/>
  <c r="H2719" i="1" s="1"/>
  <c r="F2711" i="1"/>
  <c r="G2711" i="1" s="1"/>
  <c r="H2711" i="1" s="1"/>
  <c r="F2709" i="1"/>
  <c r="G2709" i="1" s="1"/>
  <c r="H2709" i="1" s="1"/>
  <c r="F2718" i="1"/>
  <c r="G2718" i="1" s="1"/>
  <c r="H2718" i="1" s="1"/>
  <c r="F2119" i="1"/>
  <c r="G2119" i="1" s="1"/>
  <c r="H2119" i="1" s="1"/>
  <c r="F1964" i="1"/>
  <c r="G1964" i="1" s="1"/>
  <c r="H1964" i="1" s="1"/>
  <c r="F1857" i="1"/>
  <c r="G1857" i="1" s="1"/>
  <c r="H1857" i="1" s="1"/>
  <c r="F2058" i="1"/>
  <c r="G2058" i="1" s="1"/>
  <c r="H2058" i="1" s="1"/>
  <c r="F1930" i="1"/>
  <c r="G1930" i="1" s="1"/>
  <c r="H1930" i="1" s="1"/>
  <c r="F42" i="15"/>
  <c r="G42" i="15" s="1"/>
  <c r="H42" i="15" s="1"/>
  <c r="F63" i="15"/>
  <c r="G63" i="15" s="1"/>
  <c r="H63" i="15" s="1"/>
  <c r="F64" i="15"/>
  <c r="G64" i="15" s="1"/>
  <c r="H64" i="15" s="1"/>
  <c r="F1165" i="1"/>
  <c r="G1165" i="1" s="1"/>
  <c r="H1165" i="1" s="1"/>
  <c r="F1166" i="1"/>
  <c r="G1166" i="1" s="1"/>
  <c r="H1166" i="1" s="1"/>
  <c r="F1157" i="1"/>
  <c r="G1157" i="1" s="1"/>
  <c r="H1157" i="1" s="1"/>
  <c r="F1161" i="1"/>
  <c r="G1161" i="1" s="1"/>
  <c r="H1161" i="1" s="1"/>
  <c r="F1156" i="1"/>
  <c r="G1156" i="1" s="1"/>
  <c r="H1156" i="1" s="1"/>
  <c r="F1160" i="1"/>
  <c r="G1160" i="1" s="1"/>
  <c r="H1160" i="1" s="1"/>
  <c r="F1164" i="1"/>
  <c r="G1164" i="1" s="1"/>
  <c r="H1164" i="1" s="1"/>
  <c r="F1159" i="1"/>
  <c r="G1159" i="1" s="1"/>
  <c r="H1159" i="1" s="1"/>
  <c r="F1163" i="1"/>
  <c r="G1163" i="1" s="1"/>
  <c r="H1163" i="1" s="1"/>
  <c r="F1158" i="1"/>
  <c r="G1158" i="1" s="1"/>
  <c r="H1158" i="1" s="1"/>
  <c r="F1162" i="1"/>
  <c r="G1162" i="1" s="1"/>
  <c r="H1162" i="1" s="1"/>
  <c r="F1146" i="1"/>
  <c r="G1146" i="1" s="1"/>
  <c r="H1146" i="1" s="1"/>
  <c r="F1145" i="1"/>
  <c r="G1145" i="1" s="1"/>
  <c r="H1145" i="1" s="1"/>
  <c r="F1136" i="1"/>
  <c r="G1136" i="1" s="1"/>
  <c r="H1136" i="1" s="1"/>
  <c r="F1140" i="1"/>
  <c r="G1140" i="1" s="1"/>
  <c r="H1140" i="1" s="1"/>
  <c r="F1144" i="1"/>
  <c r="G1144" i="1" s="1"/>
  <c r="H1144" i="1" s="1"/>
  <c r="F1139" i="1"/>
  <c r="G1139" i="1" s="1"/>
  <c r="H1139" i="1" s="1"/>
  <c r="F1143" i="1"/>
  <c r="G1143" i="1" s="1"/>
  <c r="H1143" i="1" s="1"/>
  <c r="F1138" i="1"/>
  <c r="G1138" i="1" s="1"/>
  <c r="H1138" i="1" s="1"/>
  <c r="F1142" i="1"/>
  <c r="G1142" i="1" s="1"/>
  <c r="H1142" i="1" s="1"/>
  <c r="F1137" i="1"/>
  <c r="G1137" i="1" s="1"/>
  <c r="H1137" i="1" s="1"/>
  <c r="F1141" i="1"/>
  <c r="G1141" i="1" s="1"/>
  <c r="H1141" i="1" s="1"/>
  <c r="F1124" i="1"/>
  <c r="G1124" i="1" s="1"/>
  <c r="H1124" i="1" s="1"/>
  <c r="F1123" i="1"/>
  <c r="G1123" i="1" s="1"/>
  <c r="H1123" i="1" s="1"/>
  <c r="F1110" i="1"/>
  <c r="G1110" i="1" s="1"/>
  <c r="H1110" i="1" s="1"/>
  <c r="F1107" i="1"/>
  <c r="G1107" i="1" s="1"/>
  <c r="H1107" i="1" s="1"/>
  <c r="F1105" i="1"/>
  <c r="G1105" i="1" s="1"/>
  <c r="H1105" i="1" s="1"/>
  <c r="F1126" i="1"/>
  <c r="G1126" i="1" s="1"/>
  <c r="H1126" i="1" s="1"/>
  <c r="F1125" i="1"/>
  <c r="G1125" i="1" s="1"/>
  <c r="H1125" i="1" s="1"/>
  <c r="F1122" i="1"/>
  <c r="G1122" i="1" s="1"/>
  <c r="H1122" i="1" s="1"/>
  <c r="F1111" i="1"/>
  <c r="G1111" i="1" s="1"/>
  <c r="H1111" i="1" s="1"/>
  <c r="F1109" i="1"/>
  <c r="G1109" i="1" s="1"/>
  <c r="H1109" i="1" s="1"/>
  <c r="F1106" i="1"/>
  <c r="G1106" i="1" s="1"/>
  <c r="H1106" i="1" s="1"/>
  <c r="F2350" i="1"/>
  <c r="G2350" i="1" s="1"/>
  <c r="H2350" i="1" s="1"/>
  <c r="F2349" i="1"/>
  <c r="G2349" i="1" s="1"/>
  <c r="H2349" i="1" s="1"/>
  <c r="F2352" i="1"/>
  <c r="G2352" i="1" s="1"/>
  <c r="H2352" i="1" s="1"/>
  <c r="F2351" i="1"/>
  <c r="G2351" i="1" s="1"/>
  <c r="H2351" i="1" s="1"/>
  <c r="F353" i="15"/>
  <c r="G353" i="15" s="1"/>
  <c r="H353" i="15" s="1"/>
  <c r="F906" i="15"/>
  <c r="G906" i="15" s="1"/>
  <c r="H906" i="15" s="1"/>
  <c r="F914" i="15"/>
  <c r="G914" i="15" s="1"/>
  <c r="H914" i="15" s="1"/>
  <c r="F912" i="15"/>
  <c r="G912" i="15" s="1"/>
  <c r="H912" i="15" s="1"/>
  <c r="F910" i="15"/>
  <c r="G910" i="15" s="1"/>
  <c r="H910" i="15" s="1"/>
  <c r="F908" i="15"/>
  <c r="G908" i="15" s="1"/>
  <c r="H908" i="15" s="1"/>
  <c r="F907" i="15"/>
  <c r="G907" i="15" s="1"/>
  <c r="H907" i="15" s="1"/>
  <c r="F915" i="15"/>
  <c r="G915" i="15" s="1"/>
  <c r="H915" i="15" s="1"/>
  <c r="F913" i="15"/>
  <c r="G913" i="15" s="1"/>
  <c r="H913" i="15" s="1"/>
  <c r="F911" i="15"/>
  <c r="G911" i="15" s="1"/>
  <c r="H911" i="15" s="1"/>
  <c r="F909" i="15"/>
  <c r="G909" i="15" s="1"/>
  <c r="H909" i="15" s="1"/>
  <c r="F951" i="4"/>
  <c r="G951" i="4" s="1"/>
  <c r="H951" i="4" s="1"/>
  <c r="F950" i="4"/>
  <c r="G950" i="4" s="1"/>
  <c r="H950" i="4" s="1"/>
  <c r="F952" i="4"/>
  <c r="G952" i="4" s="1"/>
  <c r="H952" i="4" s="1"/>
  <c r="F941" i="4"/>
  <c r="G941" i="4" s="1"/>
  <c r="H941" i="4" s="1"/>
  <c r="F940" i="4"/>
  <c r="G940" i="4" s="1"/>
  <c r="H940" i="4" s="1"/>
  <c r="F931" i="4"/>
  <c r="G931" i="4" s="1"/>
  <c r="H931" i="4" s="1"/>
  <c r="F930" i="4"/>
  <c r="G930" i="4" s="1"/>
  <c r="H930" i="4" s="1"/>
  <c r="F929" i="4"/>
  <c r="G929" i="4" s="1"/>
  <c r="H929" i="4" s="1"/>
  <c r="F172" i="4"/>
  <c r="G172" i="4" s="1"/>
  <c r="H172" i="4" s="1"/>
  <c r="F1325" i="222"/>
  <c r="G1325" i="222" s="1"/>
  <c r="H1325" i="222" s="1"/>
  <c r="F1324" i="222"/>
  <c r="G1324" i="222" s="1"/>
  <c r="H1324" i="222" s="1"/>
  <c r="F1326" i="222"/>
  <c r="G1326" i="222" s="1"/>
  <c r="H1326" i="222" s="1"/>
  <c r="G572" i="13"/>
  <c r="H572" i="13" s="1"/>
  <c r="G539" i="13"/>
  <c r="H539" i="13" s="1"/>
  <c r="G507" i="13"/>
  <c r="H507" i="13" s="1"/>
  <c r="G473" i="13"/>
  <c r="H473" i="13" s="1"/>
  <c r="G554" i="13"/>
  <c r="H554" i="13" s="1"/>
  <c r="G488" i="13"/>
  <c r="H488" i="13" s="1"/>
  <c r="G571" i="13"/>
  <c r="H571" i="13" s="1"/>
  <c r="G497" i="13"/>
  <c r="H497" i="13" s="1"/>
  <c r="G567" i="13"/>
  <c r="H567" i="13" s="1"/>
  <c r="G534" i="13"/>
  <c r="H534" i="13" s="1"/>
  <c r="G502" i="13"/>
  <c r="H502" i="13" s="1"/>
  <c r="G468" i="13"/>
  <c r="H468" i="13" s="1"/>
  <c r="G543" i="13"/>
  <c r="H543" i="13" s="1"/>
  <c r="G477" i="13"/>
  <c r="H477" i="13" s="1"/>
  <c r="G551" i="13"/>
  <c r="H551" i="13" s="1"/>
  <c r="G485" i="13"/>
  <c r="H485" i="13" s="1"/>
  <c r="G297" i="13"/>
  <c r="H297" i="13" s="1"/>
  <c r="G305" i="13"/>
  <c r="H305" i="13" s="1"/>
  <c r="G312" i="13"/>
  <c r="H312" i="13" s="1"/>
  <c r="G328" i="13"/>
  <c r="H328" i="13" s="1"/>
  <c r="G344" i="13"/>
  <c r="H344" i="13" s="1"/>
  <c r="G361" i="13"/>
  <c r="H361" i="13" s="1"/>
  <c r="G377" i="13"/>
  <c r="H377" i="13" s="1"/>
  <c r="G393" i="13"/>
  <c r="H393" i="13" s="1"/>
  <c r="G410" i="13"/>
  <c r="H410" i="13" s="1"/>
  <c r="G426" i="13"/>
  <c r="H426" i="13" s="1"/>
  <c r="G451" i="13"/>
  <c r="H451" i="13" s="1"/>
  <c r="G483" i="13"/>
  <c r="H483" i="13" s="1"/>
  <c r="G517" i="13"/>
  <c r="H517" i="13" s="1"/>
  <c r="G549" i="13"/>
  <c r="H549" i="13" s="1"/>
  <c r="G304" i="13"/>
  <c r="H304" i="13" s="1"/>
  <c r="G316" i="13"/>
  <c r="H316" i="13" s="1"/>
  <c r="G332" i="13"/>
  <c r="H332" i="13" s="1"/>
  <c r="G349" i="13"/>
  <c r="H349" i="13" s="1"/>
  <c r="G365" i="13"/>
  <c r="H365" i="13" s="1"/>
  <c r="G381" i="13"/>
  <c r="H381" i="13" s="1"/>
  <c r="G398" i="13"/>
  <c r="H398" i="13" s="1"/>
  <c r="G414" i="13"/>
  <c r="H414" i="13" s="1"/>
  <c r="G446" i="13"/>
  <c r="H446" i="13" s="1"/>
  <c r="G457" i="13"/>
  <c r="H457" i="13" s="1"/>
  <c r="G508" i="13"/>
  <c r="H508" i="13" s="1"/>
  <c r="G540" i="13"/>
  <c r="H540" i="13" s="1"/>
  <c r="G565" i="13"/>
  <c r="H565" i="13" s="1"/>
  <c r="G317" i="13"/>
  <c r="H317" i="13" s="1"/>
  <c r="G325" i="13"/>
  <c r="H325" i="13" s="1"/>
  <c r="G333" i="13"/>
  <c r="H333" i="13" s="1"/>
  <c r="G341" i="13"/>
  <c r="H341" i="13" s="1"/>
  <c r="G347" i="13"/>
  <c r="H347" i="13" s="1"/>
  <c r="G356" i="13"/>
  <c r="H356" i="13" s="1"/>
  <c r="G364" i="13"/>
  <c r="H364" i="13" s="1"/>
  <c r="G372" i="13"/>
  <c r="H372" i="13" s="1"/>
  <c r="G380" i="13"/>
  <c r="H380" i="13" s="1"/>
  <c r="G388" i="13"/>
  <c r="H388" i="13" s="1"/>
  <c r="G397" i="13"/>
  <c r="H397" i="13" s="1"/>
  <c r="G405" i="13"/>
  <c r="H405" i="13" s="1"/>
  <c r="G413" i="13"/>
  <c r="H413" i="13" s="1"/>
  <c r="G421" i="13"/>
  <c r="H421" i="13" s="1"/>
  <c r="G461" i="13"/>
  <c r="H461" i="13" s="1"/>
  <c r="G478" i="13"/>
  <c r="H478" i="13" s="1"/>
  <c r="G495" i="13"/>
  <c r="H495" i="13" s="1"/>
  <c r="G512" i="13"/>
  <c r="H512" i="13" s="1"/>
  <c r="G528" i="13"/>
  <c r="H528" i="13" s="1"/>
  <c r="G544" i="13"/>
  <c r="H544" i="13" s="1"/>
  <c r="G560" i="13"/>
  <c r="H560" i="13" s="1"/>
  <c r="G570" i="13"/>
  <c r="H570" i="13" s="1"/>
  <c r="G494" i="13"/>
  <c r="H494" i="13" s="1"/>
  <c r="G805" i="13"/>
  <c r="H805" i="13" s="1"/>
  <c r="G806" i="13"/>
  <c r="H806" i="13" s="1"/>
  <c r="G547" i="13"/>
  <c r="H547" i="13" s="1"/>
  <c r="G515" i="13"/>
  <c r="H515" i="13" s="1"/>
  <c r="G481" i="13"/>
  <c r="H481" i="13" s="1"/>
  <c r="G563" i="13"/>
  <c r="H563" i="13" s="1"/>
  <c r="G506" i="13"/>
  <c r="H506" i="13" s="1"/>
  <c r="G444" i="13"/>
  <c r="H444" i="13" s="1"/>
  <c r="G514" i="13"/>
  <c r="H514" i="13" s="1"/>
  <c r="G440" i="13"/>
  <c r="H440" i="13" s="1"/>
  <c r="G542" i="13"/>
  <c r="H542" i="13" s="1"/>
  <c r="G510" i="13"/>
  <c r="H510" i="13" s="1"/>
  <c r="G476" i="13"/>
  <c r="H476" i="13" s="1"/>
  <c r="G559" i="13"/>
  <c r="H559" i="13" s="1"/>
  <c r="G493" i="13"/>
  <c r="H493" i="13" s="1"/>
  <c r="G441" i="13"/>
  <c r="H441" i="13" s="1"/>
  <c r="G503" i="13"/>
  <c r="H503" i="13" s="1"/>
  <c r="G445" i="13"/>
  <c r="H445" i="13" s="1"/>
  <c r="G302" i="13"/>
  <c r="H302" i="13" s="1"/>
  <c r="G310" i="13"/>
  <c r="H310" i="13" s="1"/>
  <c r="G323" i="13"/>
  <c r="H323" i="13" s="1"/>
  <c r="G339" i="13"/>
  <c r="H339" i="13" s="1"/>
  <c r="G358" i="13"/>
  <c r="H358" i="13" s="1"/>
  <c r="G374" i="13"/>
  <c r="H374" i="13" s="1"/>
  <c r="G390" i="13"/>
  <c r="H390" i="13" s="1"/>
  <c r="G407" i="13"/>
  <c r="H407" i="13" s="1"/>
  <c r="G423" i="13"/>
  <c r="H423" i="13" s="1"/>
  <c r="G450" i="13"/>
  <c r="H450" i="13" s="1"/>
  <c r="G482" i="13"/>
  <c r="H482" i="13" s="1"/>
  <c r="G516" i="13"/>
  <c r="H516" i="13" s="1"/>
  <c r="G548" i="13"/>
  <c r="H548" i="13" s="1"/>
  <c r="G303" i="13"/>
  <c r="H303" i="13" s="1"/>
  <c r="G311" i="13"/>
  <c r="H311" i="13" s="1"/>
  <c r="G327" i="13"/>
  <c r="H327" i="13" s="1"/>
  <c r="G343" i="13"/>
  <c r="H343" i="13" s="1"/>
  <c r="G362" i="13"/>
  <c r="H362" i="13" s="1"/>
  <c r="G378" i="13"/>
  <c r="H378" i="13" s="1"/>
  <c r="G395" i="13"/>
  <c r="H395" i="13" s="1"/>
  <c r="G411" i="13"/>
  <c r="H411" i="13" s="1"/>
  <c r="G427" i="13"/>
  <c r="H427" i="13" s="1"/>
  <c r="G456" i="13"/>
  <c r="H456" i="13" s="1"/>
  <c r="G490" i="13"/>
  <c r="H490" i="13" s="1"/>
  <c r="G525" i="13"/>
  <c r="H525" i="13" s="1"/>
  <c r="G557" i="13"/>
  <c r="H557" i="13" s="1"/>
  <c r="G314" i="13"/>
  <c r="H314" i="13" s="1"/>
  <c r="G322" i="13"/>
  <c r="H322" i="13" s="1"/>
  <c r="G330" i="13"/>
  <c r="H330" i="13" s="1"/>
  <c r="G338" i="13"/>
  <c r="H338" i="13" s="1"/>
  <c r="G346" i="13"/>
  <c r="H346" i="13" s="1"/>
  <c r="G355" i="13"/>
  <c r="H355" i="13" s="1"/>
  <c r="G363" i="13"/>
  <c r="H363" i="13" s="1"/>
  <c r="G371" i="13"/>
  <c r="H371" i="13" s="1"/>
  <c r="G379" i="13"/>
  <c r="H379" i="13" s="1"/>
  <c r="G387" i="13"/>
  <c r="H387" i="13" s="1"/>
  <c r="G396" i="13"/>
  <c r="H396" i="13" s="1"/>
  <c r="G404" i="13"/>
  <c r="H404" i="13" s="1"/>
  <c r="G412" i="13"/>
  <c r="H412" i="13" s="1"/>
  <c r="G420" i="13"/>
  <c r="H420" i="13" s="1"/>
  <c r="G428" i="13"/>
  <c r="H428" i="13" s="1"/>
  <c r="G471" i="13"/>
  <c r="H471" i="13" s="1"/>
  <c r="G487" i="13"/>
  <c r="H487" i="13" s="1"/>
  <c r="G505" i="13"/>
  <c r="H505" i="13" s="1"/>
  <c r="G521" i="13"/>
  <c r="H521" i="13" s="1"/>
  <c r="G537" i="13"/>
  <c r="H537" i="13" s="1"/>
  <c r="G553" i="13"/>
  <c r="H553" i="13" s="1"/>
  <c r="G569" i="13"/>
  <c r="H569" i="13" s="1"/>
  <c r="G498" i="13"/>
  <c r="H498" i="13" s="1"/>
  <c r="G807" i="13"/>
  <c r="H807" i="13" s="1"/>
  <c r="G803" i="13"/>
  <c r="H803" i="13" s="1"/>
  <c r="G555" i="13"/>
  <c r="H555" i="13" s="1"/>
  <c r="G523" i="13"/>
  <c r="H523" i="13" s="1"/>
  <c r="G489" i="13"/>
  <c r="H489" i="13" s="1"/>
  <c r="G455" i="13"/>
  <c r="H455" i="13" s="1"/>
  <c r="G522" i="13"/>
  <c r="H522" i="13" s="1"/>
  <c r="G452" i="13"/>
  <c r="H452" i="13" s="1"/>
  <c r="G530" i="13"/>
  <c r="H530" i="13" s="1"/>
  <c r="G448" i="13"/>
  <c r="H448" i="13" s="1"/>
  <c r="G550" i="13"/>
  <c r="H550" i="13" s="1"/>
  <c r="G518" i="13"/>
  <c r="H518" i="13" s="1"/>
  <c r="G484" i="13"/>
  <c r="H484" i="13" s="1"/>
  <c r="G568" i="13"/>
  <c r="H568" i="13" s="1"/>
  <c r="G511" i="13"/>
  <c r="H511" i="13" s="1"/>
  <c r="G449" i="13"/>
  <c r="H449" i="13" s="1"/>
  <c r="G519" i="13"/>
  <c r="H519" i="13" s="1"/>
  <c r="G453" i="13"/>
  <c r="H453" i="13" s="1"/>
  <c r="G301" i="13"/>
  <c r="H301" i="13" s="1"/>
  <c r="G309" i="13"/>
  <c r="H309" i="13" s="1"/>
  <c r="G320" i="13"/>
  <c r="H320" i="13" s="1"/>
  <c r="G336" i="13"/>
  <c r="H336" i="13" s="1"/>
  <c r="G353" i="13"/>
  <c r="H353" i="13" s="1"/>
  <c r="G369" i="13"/>
  <c r="H369" i="13" s="1"/>
  <c r="G385" i="13"/>
  <c r="H385" i="13" s="1"/>
  <c r="G402" i="13"/>
  <c r="H402" i="13" s="1"/>
  <c r="G418" i="13"/>
  <c r="H418" i="13" s="1"/>
  <c r="G443" i="13"/>
  <c r="H443" i="13" s="1"/>
  <c r="G467" i="13"/>
  <c r="H467" i="13" s="1"/>
  <c r="G501" i="13"/>
  <c r="H501" i="13" s="1"/>
  <c r="G533" i="13"/>
  <c r="H533" i="13" s="1"/>
  <c r="G300" i="13"/>
  <c r="H300" i="13" s="1"/>
  <c r="G308" i="13"/>
  <c r="H308" i="13" s="1"/>
  <c r="G324" i="13"/>
  <c r="H324" i="13" s="1"/>
  <c r="G340" i="13"/>
  <c r="H340" i="13" s="1"/>
  <c r="G357" i="13"/>
  <c r="H357" i="13" s="1"/>
  <c r="G373" i="13"/>
  <c r="H373" i="13" s="1"/>
  <c r="G389" i="13"/>
  <c r="H389" i="13" s="1"/>
  <c r="G406" i="13"/>
  <c r="H406" i="13" s="1"/>
  <c r="G422" i="13"/>
  <c r="H422" i="13" s="1"/>
  <c r="G454" i="13"/>
  <c r="H454" i="13" s="1"/>
  <c r="G475" i="13"/>
  <c r="H475" i="13" s="1"/>
  <c r="G524" i="13"/>
  <c r="H524" i="13" s="1"/>
  <c r="G556" i="13"/>
  <c r="H556" i="13" s="1"/>
  <c r="G313" i="13"/>
  <c r="H313" i="13" s="1"/>
  <c r="G321" i="13"/>
  <c r="H321" i="13" s="1"/>
  <c r="G329" i="13"/>
  <c r="H329" i="13" s="1"/>
  <c r="G337" i="13"/>
  <c r="H337" i="13" s="1"/>
  <c r="G345" i="13"/>
  <c r="H345" i="13" s="1"/>
  <c r="G352" i="13"/>
  <c r="H352" i="13" s="1"/>
  <c r="G360" i="13"/>
  <c r="H360" i="13" s="1"/>
  <c r="G368" i="13"/>
  <c r="H368" i="13" s="1"/>
  <c r="G376" i="13"/>
  <c r="H376" i="13" s="1"/>
  <c r="G384" i="13"/>
  <c r="H384" i="13" s="1"/>
  <c r="G392" i="13"/>
  <c r="H392" i="13" s="1"/>
  <c r="G401" i="13"/>
  <c r="H401" i="13" s="1"/>
  <c r="G409" i="13"/>
  <c r="H409" i="13" s="1"/>
  <c r="G417" i="13"/>
  <c r="H417" i="13" s="1"/>
  <c r="G425" i="13"/>
  <c r="H425" i="13" s="1"/>
  <c r="G470" i="13"/>
  <c r="H470" i="13" s="1"/>
  <c r="G486" i="13"/>
  <c r="H486" i="13" s="1"/>
  <c r="G504" i="13"/>
  <c r="H504" i="13" s="1"/>
  <c r="G520" i="13"/>
  <c r="H520" i="13" s="1"/>
  <c r="G536" i="13"/>
  <c r="H536" i="13" s="1"/>
  <c r="G552" i="13"/>
  <c r="H552" i="13" s="1"/>
  <c r="G562" i="13"/>
  <c r="H562" i="13" s="1"/>
  <c r="G463" i="13"/>
  <c r="H463" i="13" s="1"/>
  <c r="G480" i="13"/>
  <c r="H480" i="13" s="1"/>
  <c r="G804" i="13"/>
  <c r="H804" i="13" s="1"/>
  <c r="G564" i="13"/>
  <c r="H564" i="13" s="1"/>
  <c r="G531" i="13"/>
  <c r="H531" i="13" s="1"/>
  <c r="G499" i="13"/>
  <c r="H499" i="13" s="1"/>
  <c r="G465" i="13"/>
  <c r="H465" i="13" s="1"/>
  <c r="G538" i="13"/>
  <c r="H538" i="13" s="1"/>
  <c r="G472" i="13"/>
  <c r="H472" i="13" s="1"/>
  <c r="G546" i="13"/>
  <c r="H546" i="13" s="1"/>
  <c r="G464" i="13"/>
  <c r="H464" i="13" s="1"/>
  <c r="G558" i="13"/>
  <c r="H558" i="13" s="1"/>
  <c r="G526" i="13"/>
  <c r="H526" i="13" s="1"/>
  <c r="G492" i="13"/>
  <c r="H492" i="13" s="1"/>
  <c r="G458" i="13"/>
  <c r="H458" i="13" s="1"/>
  <c r="G527" i="13"/>
  <c r="H527" i="13" s="1"/>
  <c r="G460" i="13"/>
  <c r="H460" i="13" s="1"/>
  <c r="G535" i="13"/>
  <c r="H535" i="13" s="1"/>
  <c r="G469" i="13"/>
  <c r="H469" i="13" s="1"/>
  <c r="G298" i="13"/>
  <c r="H298" i="13" s="1"/>
  <c r="G306" i="13"/>
  <c r="H306" i="13" s="1"/>
  <c r="G315" i="13"/>
  <c r="H315" i="13" s="1"/>
  <c r="G331" i="13"/>
  <c r="H331" i="13" s="1"/>
  <c r="G350" i="13"/>
  <c r="H350" i="13" s="1"/>
  <c r="G366" i="13"/>
  <c r="H366" i="13" s="1"/>
  <c r="G382" i="13"/>
  <c r="H382" i="13" s="1"/>
  <c r="G399" i="13"/>
  <c r="H399" i="13" s="1"/>
  <c r="G415" i="13"/>
  <c r="H415" i="13" s="1"/>
  <c r="G442" i="13"/>
  <c r="H442" i="13" s="1"/>
  <c r="G466" i="13"/>
  <c r="H466" i="13" s="1"/>
  <c r="G500" i="13"/>
  <c r="H500" i="13" s="1"/>
  <c r="G532" i="13"/>
  <c r="H532" i="13" s="1"/>
  <c r="G299" i="13"/>
  <c r="H299" i="13" s="1"/>
  <c r="G307" i="13"/>
  <c r="H307" i="13" s="1"/>
  <c r="G319" i="13"/>
  <c r="H319" i="13" s="1"/>
  <c r="G335" i="13"/>
  <c r="H335" i="13" s="1"/>
  <c r="G354" i="13"/>
  <c r="H354" i="13" s="1"/>
  <c r="G370" i="13"/>
  <c r="H370" i="13" s="1"/>
  <c r="G386" i="13"/>
  <c r="H386" i="13" s="1"/>
  <c r="G403" i="13"/>
  <c r="H403" i="13" s="1"/>
  <c r="G419" i="13"/>
  <c r="H419" i="13" s="1"/>
  <c r="G447" i="13"/>
  <c r="H447" i="13" s="1"/>
  <c r="G474" i="13"/>
  <c r="H474" i="13" s="1"/>
  <c r="G509" i="13"/>
  <c r="H509" i="13" s="1"/>
  <c r="G541" i="13"/>
  <c r="H541" i="13" s="1"/>
  <c r="G566" i="13"/>
  <c r="H566" i="13" s="1"/>
  <c r="G318" i="13"/>
  <c r="H318" i="13" s="1"/>
  <c r="G326" i="13"/>
  <c r="H326" i="13" s="1"/>
  <c r="G334" i="13"/>
  <c r="H334" i="13" s="1"/>
  <c r="G342" i="13"/>
  <c r="H342" i="13" s="1"/>
  <c r="G351" i="13"/>
  <c r="H351" i="13" s="1"/>
  <c r="G359" i="13"/>
  <c r="H359" i="13" s="1"/>
  <c r="G367" i="13"/>
  <c r="H367" i="13" s="1"/>
  <c r="G375" i="13"/>
  <c r="H375" i="13" s="1"/>
  <c r="G383" i="13"/>
  <c r="H383" i="13" s="1"/>
  <c r="G391" i="13"/>
  <c r="H391" i="13" s="1"/>
  <c r="G400" i="13"/>
  <c r="H400" i="13" s="1"/>
  <c r="G408" i="13"/>
  <c r="H408" i="13" s="1"/>
  <c r="G416" i="13"/>
  <c r="H416" i="13" s="1"/>
  <c r="G424" i="13"/>
  <c r="H424" i="13" s="1"/>
  <c r="G462" i="13"/>
  <c r="H462" i="13" s="1"/>
  <c r="G479" i="13"/>
  <c r="H479" i="13" s="1"/>
  <c r="G496" i="13"/>
  <c r="H496" i="13" s="1"/>
  <c r="G513" i="13"/>
  <c r="H513" i="13" s="1"/>
  <c r="G529" i="13"/>
  <c r="H529" i="13" s="1"/>
  <c r="G545" i="13"/>
  <c r="H545" i="13" s="1"/>
  <c r="G561" i="13"/>
  <c r="H561" i="13" s="1"/>
  <c r="G348" i="13"/>
  <c r="H348" i="13" s="1"/>
  <c r="G808" i="13"/>
  <c r="H808" i="13" s="1"/>
  <c r="G491" i="13"/>
  <c r="H491" i="13" s="1"/>
  <c r="F1946" i="15"/>
  <c r="F1582" i="15"/>
  <c r="G1582" i="15" s="1"/>
  <c r="H1582" i="15" s="1"/>
  <c r="F1027" i="1"/>
  <c r="G1027" i="1" s="1"/>
  <c r="H1027" i="1" s="1"/>
  <c r="F1026" i="1"/>
  <c r="G1026" i="1" s="1"/>
  <c r="H1026" i="1" s="1"/>
  <c r="F1025" i="1"/>
  <c r="G1025" i="1" s="1"/>
  <c r="H1025" i="1" s="1"/>
  <c r="F1083" i="222"/>
  <c r="G1083" i="222" s="1"/>
  <c r="H1083" i="222" s="1"/>
  <c r="F1190" i="222"/>
  <c r="G1190" i="222" s="1"/>
  <c r="H1190" i="222" s="1"/>
  <c r="F1730" i="1"/>
  <c r="F2693" i="1"/>
  <c r="F2684" i="1"/>
  <c r="F2678" i="1"/>
  <c r="F2690" i="1"/>
  <c r="F2687" i="1"/>
  <c r="F2681" i="1"/>
  <c r="F2679" i="1"/>
  <c r="F2694" i="1"/>
  <c r="F2689" i="1"/>
  <c r="F2691" i="1"/>
  <c r="F2685" i="1"/>
  <c r="F2695" i="1"/>
  <c r="F2692" i="1"/>
  <c r="F2680" i="1"/>
  <c r="F2676" i="1"/>
  <c r="F2686" i="1"/>
  <c r="F2683" i="1"/>
  <c r="F2682" i="1"/>
  <c r="F2677" i="1"/>
  <c r="F2688" i="1"/>
  <c r="F1966" i="15"/>
  <c r="F1967" i="15"/>
  <c r="F1968" i="15"/>
  <c r="F1952" i="15"/>
  <c r="F1951" i="15"/>
  <c r="F1948" i="15"/>
  <c r="F1950" i="15"/>
  <c r="F1930" i="15"/>
  <c r="F1933" i="15"/>
  <c r="F1932" i="15"/>
  <c r="F1880" i="15"/>
  <c r="F2786" i="15"/>
  <c r="F2395" i="15"/>
  <c r="F2394" i="15"/>
  <c r="F2391" i="15"/>
  <c r="F2390" i="15"/>
  <c r="F2387" i="15"/>
  <c r="F2386" i="15"/>
  <c r="F2385" i="15"/>
  <c r="F2384" i="15"/>
  <c r="F2381" i="15"/>
  <c r="F2380" i="15"/>
  <c r="F2378" i="15"/>
  <c r="F2377" i="15"/>
  <c r="F2374" i="15"/>
  <c r="F2373" i="15"/>
  <c r="F2370" i="15"/>
  <c r="F2369" i="15"/>
  <c r="F2366" i="15"/>
  <c r="F2365" i="15"/>
  <c r="F2361" i="15"/>
  <c r="F2356" i="15"/>
  <c r="F2362" i="15"/>
  <c r="F2368" i="15"/>
  <c r="F2376" i="15"/>
  <c r="F2383" i="15"/>
  <c r="F2393" i="15"/>
  <c r="F2399" i="15"/>
  <c r="F2403" i="15"/>
  <c r="F2407" i="15"/>
  <c r="F2411" i="15"/>
  <c r="F2415" i="15"/>
  <c r="F2419" i="15"/>
  <c r="F2423" i="15"/>
  <c r="F2427" i="15"/>
  <c r="F2355" i="15"/>
  <c r="F2359" i="15"/>
  <c r="F2367" i="15"/>
  <c r="F2375" i="15"/>
  <c r="F2382" i="15"/>
  <c r="F2392" i="15"/>
  <c r="F2398" i="15"/>
  <c r="F2402" i="15"/>
  <c r="F2406" i="15"/>
  <c r="F2410" i="15"/>
  <c r="F2414" i="15"/>
  <c r="F2418" i="15"/>
  <c r="F2422" i="15"/>
  <c r="F2426" i="15"/>
  <c r="F2430" i="15"/>
  <c r="F2360" i="15"/>
  <c r="F2364" i="15"/>
  <c r="F2372" i="15"/>
  <c r="F2379" i="15"/>
  <c r="F2389" i="15"/>
  <c r="F2397" i="15"/>
  <c r="F2401" i="15"/>
  <c r="F2405" i="15"/>
  <c r="F2409" i="15"/>
  <c r="F2413" i="15"/>
  <c r="F2417" i="15"/>
  <c r="F2421" i="15"/>
  <c r="F2425" i="15"/>
  <c r="F2429" i="15"/>
  <c r="F2358" i="15"/>
  <c r="F2357" i="15"/>
  <c r="F2363" i="15"/>
  <c r="F2371" i="15"/>
  <c r="F2388" i="15"/>
  <c r="F2396" i="15"/>
  <c r="F2400" i="15"/>
  <c r="F2404" i="15"/>
  <c r="F2408" i="15"/>
  <c r="F2412" i="15"/>
  <c r="F2416" i="15"/>
  <c r="F2420" i="15"/>
  <c r="F2424" i="15"/>
  <c r="F2428" i="15"/>
  <c r="F2729" i="15"/>
  <c r="F2728" i="15"/>
  <c r="F2725" i="15"/>
  <c r="F2724" i="15"/>
  <c r="F2721" i="15"/>
  <c r="F2720" i="15"/>
  <c r="F2717" i="15"/>
  <c r="F2716" i="15"/>
  <c r="F2713" i="15"/>
  <c r="F2731" i="15"/>
  <c r="F2730" i="15"/>
  <c r="F2727" i="15"/>
  <c r="F2726" i="15"/>
  <c r="F2723" i="15"/>
  <c r="F2722" i="15"/>
  <c r="F2719" i="15"/>
  <c r="F2718" i="15"/>
  <c r="F2715" i="15"/>
  <c r="F2714" i="15"/>
  <c r="F2654" i="15"/>
  <c r="F2653" i="15"/>
  <c r="F2664" i="15"/>
  <c r="F2659" i="15"/>
  <c r="F2658" i="15"/>
  <c r="F2657" i="15"/>
  <c r="F2656" i="15"/>
  <c r="F2662" i="15"/>
  <c r="F2661" i="15"/>
  <c r="F2703" i="15"/>
  <c r="F2699" i="15"/>
  <c r="F2695" i="15"/>
  <c r="F2691" i="15"/>
  <c r="F2687" i="15"/>
  <c r="F2683" i="15"/>
  <c r="F2679" i="15"/>
  <c r="F2675" i="15"/>
  <c r="F2671" i="15"/>
  <c r="F2667" i="15"/>
  <c r="F2702" i="15"/>
  <c r="F2698" i="15"/>
  <c r="F2694" i="15"/>
  <c r="F2690" i="15"/>
  <c r="F2686" i="15"/>
  <c r="F2682" i="15"/>
  <c r="F2678" i="15"/>
  <c r="F2674" i="15"/>
  <c r="F2670" i="15"/>
  <c r="F2666" i="15"/>
  <c r="F2660" i="15"/>
  <c r="F2655" i="15"/>
  <c r="F2663" i="15"/>
  <c r="F2701" i="15"/>
  <c r="F2697" i="15"/>
  <c r="F2693" i="15"/>
  <c r="F2689" i="15"/>
  <c r="F2685" i="15"/>
  <c r="F2681" i="15"/>
  <c r="F2677" i="15"/>
  <c r="F2673" i="15"/>
  <c r="F2669" i="15"/>
  <c r="F2665" i="15"/>
  <c r="F2700" i="15"/>
  <c r="F2696" i="15"/>
  <c r="F2692" i="15"/>
  <c r="F2688" i="15"/>
  <c r="F2684" i="15"/>
  <c r="F2680" i="15"/>
  <c r="F2676" i="15"/>
  <c r="F2672" i="15"/>
  <c r="F2668" i="15"/>
  <c r="F228" i="15"/>
  <c r="G228" i="15" s="1"/>
  <c r="H228" i="15" s="1"/>
  <c r="F230" i="15"/>
  <c r="F229" i="15"/>
  <c r="F231" i="15"/>
  <c r="F206" i="12"/>
  <c r="F406" i="12"/>
  <c r="F33" i="12"/>
  <c r="G33" i="12" s="1"/>
  <c r="H33" i="12" s="1"/>
  <c r="F157" i="12"/>
  <c r="F224" i="15"/>
  <c r="F223" i="15"/>
  <c r="F225" i="15"/>
  <c r="G225" i="15" s="1"/>
  <c r="H225" i="15" s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74" i="1"/>
  <c r="G2574" i="1" s="1"/>
  <c r="H2574" i="1" s="1"/>
  <c r="F2499" i="1"/>
  <c r="F2503" i="1"/>
  <c r="F2507" i="1"/>
  <c r="F2511" i="1"/>
  <c r="F2515" i="1"/>
  <c r="F2519" i="1"/>
  <c r="F2502" i="1"/>
  <c r="F2506" i="1"/>
  <c r="F2510" i="1"/>
  <c r="F2514" i="1"/>
  <c r="F2518" i="1"/>
  <c r="F2501" i="1"/>
  <c r="F2505" i="1"/>
  <c r="F2509" i="1"/>
  <c r="F2513" i="1"/>
  <c r="F2517" i="1"/>
  <c r="F2500" i="1"/>
  <c r="F2504" i="1"/>
  <c r="F2508" i="1"/>
  <c r="F2512" i="1"/>
  <c r="F2516" i="1"/>
  <c r="F1919" i="1"/>
  <c r="F1918" i="1"/>
  <c r="F1314" i="1"/>
  <c r="F1313" i="1"/>
  <c r="F1317" i="1"/>
  <c r="F1316" i="1"/>
  <c r="F1315" i="1"/>
  <c r="F1274" i="1"/>
  <c r="F1272" i="1"/>
  <c r="F1270" i="1"/>
  <c r="F1275" i="1"/>
  <c r="F1273" i="1"/>
  <c r="F1271" i="1"/>
  <c r="F1269" i="1"/>
  <c r="F975" i="1"/>
  <c r="F1227" i="1"/>
  <c r="F1226" i="1"/>
  <c r="F1225" i="1"/>
  <c r="F1224" i="1"/>
  <c r="F1223" i="1"/>
  <c r="F1222" i="1"/>
  <c r="F1221" i="1"/>
  <c r="F1085" i="222"/>
  <c r="G1085" i="222" s="1"/>
  <c r="H1085" i="222" s="1"/>
  <c r="F1084" i="222"/>
  <c r="G1084" i="222" s="1"/>
  <c r="H1084" i="222" s="1"/>
  <c r="F1082" i="222"/>
  <c r="G1082" i="222" s="1"/>
  <c r="H1082" i="222" s="1"/>
  <c r="F1081" i="222"/>
  <c r="G1081" i="222" s="1"/>
  <c r="H1081" i="222" s="1"/>
  <c r="F958" i="222"/>
  <c r="G958" i="222" s="1"/>
  <c r="H958" i="222" s="1"/>
  <c r="F1004" i="222"/>
  <c r="G1004" i="222" s="1"/>
  <c r="H1004" i="222" s="1"/>
  <c r="F904" i="222"/>
  <c r="G904" i="222" s="1"/>
  <c r="H904" i="222" s="1"/>
  <c r="F927" i="222"/>
  <c r="G927" i="222" s="1"/>
  <c r="H927" i="222" s="1"/>
  <c r="F532" i="222"/>
  <c r="G532" i="222" s="1"/>
  <c r="H532" i="222" s="1"/>
  <c r="F544" i="222"/>
  <c r="G544" i="222" s="1"/>
  <c r="H544" i="222" s="1"/>
  <c r="F443" i="222"/>
  <c r="G443" i="222" s="1"/>
  <c r="H443" i="222" s="1"/>
  <c r="F515" i="222"/>
  <c r="G515" i="222" s="1"/>
  <c r="H515" i="222" s="1"/>
  <c r="F432" i="222"/>
  <c r="G432" i="222" s="1"/>
  <c r="H432" i="222" s="1"/>
  <c r="F431" i="222"/>
  <c r="G431" i="222" s="1"/>
  <c r="H431" i="222" s="1"/>
  <c r="F1039" i="15"/>
  <c r="G1039" i="15" s="1"/>
  <c r="H1039" i="15" s="1"/>
  <c r="F1036" i="15"/>
  <c r="G1036" i="15" s="1"/>
  <c r="H1036" i="15" s="1"/>
  <c r="F1038" i="15"/>
  <c r="G1038" i="15" s="1"/>
  <c r="H1038" i="15" s="1"/>
  <c r="F1041" i="15"/>
  <c r="G1041" i="15" s="1"/>
  <c r="H1041" i="15" s="1"/>
  <c r="F1045" i="15"/>
  <c r="G1045" i="15" s="1"/>
  <c r="H1045" i="15" s="1"/>
  <c r="F1049" i="15"/>
  <c r="G1049" i="15" s="1"/>
  <c r="H1049" i="15" s="1"/>
  <c r="F1053" i="15"/>
  <c r="G1053" i="15" s="1"/>
  <c r="H1053" i="15" s="1"/>
  <c r="F1057" i="15"/>
  <c r="G1057" i="15" s="1"/>
  <c r="H1057" i="15" s="1"/>
  <c r="F1061" i="15"/>
  <c r="G1061" i="15" s="1"/>
  <c r="H1061" i="15" s="1"/>
  <c r="F1065" i="15"/>
  <c r="G1065" i="15" s="1"/>
  <c r="H1065" i="15" s="1"/>
  <c r="F1044" i="15"/>
  <c r="G1044" i="15" s="1"/>
  <c r="H1044" i="15" s="1"/>
  <c r="F1067" i="15"/>
  <c r="G1067" i="15" s="1"/>
  <c r="H1067" i="15" s="1"/>
  <c r="F1059" i="15"/>
  <c r="G1059" i="15" s="1"/>
  <c r="H1059" i="15" s="1"/>
  <c r="F1051" i="15"/>
  <c r="G1051" i="15" s="1"/>
  <c r="H1051" i="15" s="1"/>
  <c r="F1066" i="15"/>
  <c r="G1066" i="15" s="1"/>
  <c r="H1066" i="15" s="1"/>
  <c r="F1062" i="15"/>
  <c r="G1062" i="15" s="1"/>
  <c r="H1062" i="15" s="1"/>
  <c r="F1058" i="15"/>
  <c r="G1058" i="15" s="1"/>
  <c r="H1058" i="15" s="1"/>
  <c r="F1054" i="15"/>
  <c r="G1054" i="15" s="1"/>
  <c r="H1054" i="15" s="1"/>
  <c r="F1050" i="15"/>
  <c r="G1050" i="15" s="1"/>
  <c r="H1050" i="15" s="1"/>
  <c r="F1046" i="15"/>
  <c r="G1046" i="15" s="1"/>
  <c r="H1046" i="15" s="1"/>
  <c r="F1040" i="15"/>
  <c r="G1040" i="15" s="1"/>
  <c r="H1040" i="15" s="1"/>
  <c r="F1043" i="15"/>
  <c r="G1043" i="15" s="1"/>
  <c r="H1043" i="15" s="1"/>
  <c r="F1037" i="15"/>
  <c r="G1037" i="15" s="1"/>
  <c r="H1037" i="15" s="1"/>
  <c r="F1063" i="15"/>
  <c r="G1063" i="15" s="1"/>
  <c r="H1063" i="15" s="1"/>
  <c r="F1055" i="15"/>
  <c r="G1055" i="15" s="1"/>
  <c r="H1055" i="15" s="1"/>
  <c r="F1047" i="15"/>
  <c r="G1047" i="15" s="1"/>
  <c r="H1047" i="15" s="1"/>
  <c r="F1064" i="15"/>
  <c r="G1064" i="15" s="1"/>
  <c r="H1064" i="15" s="1"/>
  <c r="F1060" i="15"/>
  <c r="G1060" i="15" s="1"/>
  <c r="H1060" i="15" s="1"/>
  <c r="F1056" i="15"/>
  <c r="G1056" i="15" s="1"/>
  <c r="H1056" i="15" s="1"/>
  <c r="F1052" i="15"/>
  <c r="G1052" i="15" s="1"/>
  <c r="H1052" i="15" s="1"/>
  <c r="F1048" i="15"/>
  <c r="G1048" i="15" s="1"/>
  <c r="H1048" i="15" s="1"/>
  <c r="F1042" i="15"/>
  <c r="G1042" i="15" s="1"/>
  <c r="H1042" i="15" s="1"/>
  <c r="F1031" i="15"/>
  <c r="G1031" i="15" s="1"/>
  <c r="H1031" i="15" s="1"/>
  <c r="F1033" i="15"/>
  <c r="G1033" i="15" s="1"/>
  <c r="H1033" i="15" s="1"/>
  <c r="F1034" i="15"/>
  <c r="G1034" i="15" s="1"/>
  <c r="H1034" i="15" s="1"/>
  <c r="F1035" i="15"/>
  <c r="G1035" i="15" s="1"/>
  <c r="H1035" i="15" s="1"/>
  <c r="F1032" i="15"/>
  <c r="G1032" i="15" s="1"/>
  <c r="H1032" i="15" s="1"/>
  <c r="F2797" i="15"/>
  <c r="G2797" i="15" s="1"/>
  <c r="H2797" i="15" s="1"/>
  <c r="F2799" i="15"/>
  <c r="G2799" i="15" s="1"/>
  <c r="H2799" i="15" s="1"/>
  <c r="F2801" i="15"/>
  <c r="G2801" i="15" s="1"/>
  <c r="H2801" i="15" s="1"/>
  <c r="F2796" i="15"/>
  <c r="G2796" i="15" s="1"/>
  <c r="H2796" i="15" s="1"/>
  <c r="F2798" i="15"/>
  <c r="G2798" i="15" s="1"/>
  <c r="H2798" i="15" s="1"/>
  <c r="F2800" i="15"/>
  <c r="G2800" i="15" s="1"/>
  <c r="H2800" i="15" s="1"/>
  <c r="F2636" i="1"/>
  <c r="G2636" i="1" s="1"/>
  <c r="H2636" i="1" s="1"/>
  <c r="F2638" i="1"/>
  <c r="G2638" i="1" s="1"/>
  <c r="H2638" i="1" s="1"/>
  <c r="F2640" i="1"/>
  <c r="G2640" i="1" s="1"/>
  <c r="H2640" i="1" s="1"/>
  <c r="F2642" i="1"/>
  <c r="G2642" i="1" s="1"/>
  <c r="H2642" i="1" s="1"/>
  <c r="F2644" i="1"/>
  <c r="G2644" i="1" s="1"/>
  <c r="H2644" i="1" s="1"/>
  <c r="F2635" i="1"/>
  <c r="G2635" i="1" s="1"/>
  <c r="H2635" i="1" s="1"/>
  <c r="F2637" i="1"/>
  <c r="G2637" i="1" s="1"/>
  <c r="H2637" i="1" s="1"/>
  <c r="F2639" i="1"/>
  <c r="G2639" i="1" s="1"/>
  <c r="H2639" i="1" s="1"/>
  <c r="F2641" i="1"/>
  <c r="G2641" i="1" s="1"/>
  <c r="H2641" i="1" s="1"/>
  <c r="F2643" i="1"/>
  <c r="G2643" i="1" s="1"/>
  <c r="H2643" i="1" s="1"/>
  <c r="F2645" i="1"/>
  <c r="G2645" i="1" s="1"/>
  <c r="H2645" i="1" s="1"/>
  <c r="F2542" i="15"/>
  <c r="G2542" i="15" s="1"/>
  <c r="H2542" i="15" s="1"/>
  <c r="F2606" i="15"/>
  <c r="G2606" i="15" s="1"/>
  <c r="H2606" i="15" s="1"/>
  <c r="F1634" i="15"/>
  <c r="G1634" i="15" s="1"/>
  <c r="H1634" i="15" s="1"/>
  <c r="F1476" i="15"/>
  <c r="G1476" i="15" s="1"/>
  <c r="H1476" i="15" s="1"/>
  <c r="F1468" i="15"/>
  <c r="G1468" i="15" s="1"/>
  <c r="H1468" i="15" s="1"/>
  <c r="F1464" i="15"/>
  <c r="G1464" i="15" s="1"/>
  <c r="H1464" i="15" s="1"/>
  <c r="F1451" i="15"/>
  <c r="G1451" i="15" s="1"/>
  <c r="H1451" i="15" s="1"/>
  <c r="F1395" i="15"/>
  <c r="G1395" i="15" s="1"/>
  <c r="H1395" i="15" s="1"/>
  <c r="F1632" i="15"/>
  <c r="G1632" i="15" s="1"/>
  <c r="H1632" i="15" s="1"/>
  <c r="F1483" i="15"/>
  <c r="G1483" i="15" s="1"/>
  <c r="H1483" i="15" s="1"/>
  <c r="F1470" i="15"/>
  <c r="G1470" i="15" s="1"/>
  <c r="H1470" i="15" s="1"/>
  <c r="F1455" i="15"/>
  <c r="G1455" i="15" s="1"/>
  <c r="H1455" i="15" s="1"/>
  <c r="F1444" i="15"/>
  <c r="G1444" i="15" s="1"/>
  <c r="H1444" i="15" s="1"/>
  <c r="F1416" i="15"/>
  <c r="G1416" i="15" s="1"/>
  <c r="H1416" i="15" s="1"/>
  <c r="F1630" i="15"/>
  <c r="G1630" i="15" s="1"/>
  <c r="H1630" i="15" s="1"/>
  <c r="F1474" i="15"/>
  <c r="G1474" i="15" s="1"/>
  <c r="H1474" i="15" s="1"/>
  <c r="F1462" i="15"/>
  <c r="G1462" i="15" s="1"/>
  <c r="H1462" i="15" s="1"/>
  <c r="F1436" i="15"/>
  <c r="G1436" i="15" s="1"/>
  <c r="H1436" i="15" s="1"/>
  <c r="F1393" i="15"/>
  <c r="G1393" i="15" s="1"/>
  <c r="H1393" i="15" s="1"/>
  <c r="F1627" i="15"/>
  <c r="G1627" i="15" s="1"/>
  <c r="H1627" i="15" s="1"/>
  <c r="F1472" i="15"/>
  <c r="G1472" i="15" s="1"/>
  <c r="H1472" i="15" s="1"/>
  <c r="F1466" i="15"/>
  <c r="G1466" i="15" s="1"/>
  <c r="H1466" i="15" s="1"/>
  <c r="F1449" i="15"/>
  <c r="G1449" i="15" s="1"/>
  <c r="H1449" i="15" s="1"/>
  <c r="F1411" i="15"/>
  <c r="G1411" i="15" s="1"/>
  <c r="H1411" i="15" s="1"/>
  <c r="F1619" i="15"/>
  <c r="G1619" i="15" s="1"/>
  <c r="H1619" i="15" s="1"/>
  <c r="F1453" i="15"/>
  <c r="G1453" i="15" s="1"/>
  <c r="H1453" i="15" s="1"/>
  <c r="F1442" i="15"/>
  <c r="G1442" i="15" s="1"/>
  <c r="H1442" i="15" s="1"/>
  <c r="F1597" i="15"/>
  <c r="G1597" i="15" s="1"/>
  <c r="H1597" i="15" s="1"/>
  <c r="F1409" i="15"/>
  <c r="G1409" i="15" s="1"/>
  <c r="H1409" i="15" s="1"/>
  <c r="F1391" i="15"/>
  <c r="G1391" i="15" s="1"/>
  <c r="H1391" i="15" s="1"/>
  <c r="F1447" i="15"/>
  <c r="G1447" i="15" s="1"/>
  <c r="H1447" i="15" s="1"/>
  <c r="F1414" i="15"/>
  <c r="G1414" i="15" s="1"/>
  <c r="H1414" i="15" s="1"/>
  <c r="F1429" i="15"/>
  <c r="G1429" i="15" s="1"/>
  <c r="H1429" i="15" s="1"/>
  <c r="F1407" i="15"/>
  <c r="G1407" i="15" s="1"/>
  <c r="H1407" i="15" s="1"/>
  <c r="F1389" i="15"/>
  <c r="G1389" i="15" s="1"/>
  <c r="H1389" i="15" s="1"/>
  <c r="F1388" i="15"/>
  <c r="G1388" i="15" s="1"/>
  <c r="H1388" i="15" s="1"/>
  <c r="F1387" i="15"/>
  <c r="G1387" i="15" s="1"/>
  <c r="H1387" i="15" s="1"/>
  <c r="F1386" i="15"/>
  <c r="G1386" i="15" s="1"/>
  <c r="H1386" i="15" s="1"/>
  <c r="F1385" i="15"/>
  <c r="G1385" i="15" s="1"/>
  <c r="H1385" i="15" s="1"/>
  <c r="F1183" i="15"/>
  <c r="G1183" i="15" s="1"/>
  <c r="H1183" i="15" s="1"/>
  <c r="F1368" i="15"/>
  <c r="G1368" i="15" s="1"/>
  <c r="H1368" i="15" s="1"/>
  <c r="F1367" i="15"/>
  <c r="G1367" i="15" s="1"/>
  <c r="H1367" i="15" s="1"/>
  <c r="F1366" i="15"/>
  <c r="G1366" i="15" s="1"/>
  <c r="H1366" i="15" s="1"/>
  <c r="F1364" i="15"/>
  <c r="G1364" i="15" s="1"/>
  <c r="H1364" i="15" s="1"/>
  <c r="F1360" i="15"/>
  <c r="G1360" i="15" s="1"/>
  <c r="H1360" i="15" s="1"/>
  <c r="F1358" i="15"/>
  <c r="G1358" i="15" s="1"/>
  <c r="H1358" i="15" s="1"/>
  <c r="F1194" i="1"/>
  <c r="G1194" i="1" s="1"/>
  <c r="H1194" i="1" s="1"/>
  <c r="F1210" i="1"/>
  <c r="G1210" i="1" s="1"/>
  <c r="H1210" i="1" s="1"/>
  <c r="F510" i="1"/>
  <c r="G510" i="1" s="1"/>
  <c r="H510" i="1" s="1"/>
  <c r="F504" i="1"/>
  <c r="G504" i="1" s="1"/>
  <c r="H504" i="1" s="1"/>
  <c r="F500" i="1"/>
  <c r="G500" i="1" s="1"/>
  <c r="H500" i="1" s="1"/>
  <c r="F430" i="1"/>
  <c r="G430" i="1" s="1"/>
  <c r="H430" i="1" s="1"/>
  <c r="F427" i="1"/>
  <c r="G427" i="1" s="1"/>
  <c r="H427" i="1" s="1"/>
  <c r="F509" i="1"/>
  <c r="G509" i="1" s="1"/>
  <c r="H509" i="1" s="1"/>
  <c r="F505" i="1"/>
  <c r="G505" i="1" s="1"/>
  <c r="H505" i="1" s="1"/>
  <c r="F502" i="1"/>
  <c r="G502" i="1" s="1"/>
  <c r="H502" i="1" s="1"/>
  <c r="F508" i="1"/>
  <c r="G508" i="1" s="1"/>
  <c r="H508" i="1" s="1"/>
  <c r="F501" i="1"/>
  <c r="G501" i="1" s="1"/>
  <c r="H501" i="1" s="1"/>
  <c r="F428" i="1"/>
  <c r="G428" i="1" s="1"/>
  <c r="H428" i="1" s="1"/>
  <c r="F425" i="1"/>
  <c r="G425" i="1" s="1"/>
  <c r="H425" i="1" s="1"/>
  <c r="F422" i="1"/>
  <c r="G422" i="1" s="1"/>
  <c r="H422" i="1" s="1"/>
  <c r="F507" i="1"/>
  <c r="G507" i="1" s="1"/>
  <c r="H507" i="1" s="1"/>
  <c r="F503" i="1"/>
  <c r="G503" i="1" s="1"/>
  <c r="H503" i="1" s="1"/>
  <c r="F429" i="1"/>
  <c r="G429" i="1" s="1"/>
  <c r="H429" i="1" s="1"/>
  <c r="F426" i="1"/>
  <c r="G426" i="1" s="1"/>
  <c r="H426" i="1" s="1"/>
  <c r="F423" i="1"/>
  <c r="G423" i="1" s="1"/>
  <c r="H423" i="1" s="1"/>
  <c r="F421" i="1"/>
  <c r="G421" i="1" s="1"/>
  <c r="H421" i="1" s="1"/>
  <c r="F238" i="1"/>
  <c r="G238" i="1" s="1"/>
  <c r="H238" i="1" s="1"/>
  <c r="F506" i="1"/>
  <c r="G506" i="1" s="1"/>
  <c r="H506" i="1" s="1"/>
  <c r="F424" i="1"/>
  <c r="G424" i="1" s="1"/>
  <c r="H424" i="1" s="1"/>
  <c r="F239" i="1"/>
  <c r="G239" i="1" s="1"/>
  <c r="H239" i="1" s="1"/>
  <c r="F420" i="1"/>
  <c r="G420" i="1" s="1"/>
  <c r="H420" i="1" s="1"/>
  <c r="F263" i="1"/>
  <c r="G263" i="1" s="1"/>
  <c r="H263" i="1" s="1"/>
  <c r="F262" i="1"/>
  <c r="G262" i="1" s="1"/>
  <c r="H262" i="1" s="1"/>
  <c r="F89" i="12"/>
  <c r="G89" i="12" s="1"/>
  <c r="H89" i="12" s="1"/>
  <c r="F994" i="12"/>
  <c r="G994" i="12" s="1"/>
  <c r="H994" i="12" s="1"/>
  <c r="F141" i="12"/>
  <c r="G141" i="12" s="1"/>
  <c r="H141" i="12" s="1"/>
  <c r="F802" i="12"/>
  <c r="G802" i="12" s="1"/>
  <c r="H802" i="12" s="1"/>
  <c r="F983" i="12"/>
  <c r="G983" i="12" s="1"/>
  <c r="H983" i="12" s="1"/>
  <c r="F163" i="4"/>
  <c r="G163" i="4" s="1"/>
  <c r="H163" i="4" s="1"/>
  <c r="F186" i="4"/>
  <c r="G186" i="4" s="1"/>
  <c r="H186" i="4" s="1"/>
  <c r="F842" i="4"/>
  <c r="G842" i="4" s="1"/>
  <c r="H842" i="4" s="1"/>
  <c r="F794" i="4"/>
  <c r="G794" i="4" s="1"/>
  <c r="H794" i="4" s="1"/>
  <c r="F557" i="222"/>
  <c r="G557" i="222" s="1"/>
  <c r="H557" i="222" s="1"/>
  <c r="F1236" i="222"/>
  <c r="G1236" i="222" s="1"/>
  <c r="H1236" i="222" s="1"/>
  <c r="F619" i="222"/>
  <c r="G619" i="222" s="1"/>
  <c r="H619" i="222" s="1"/>
  <c r="F1224" i="222"/>
  <c r="G1224" i="222" s="1"/>
  <c r="H1224" i="222" s="1"/>
  <c r="F1222" i="222"/>
  <c r="G1222" i="222" s="1"/>
  <c r="H1222" i="222" s="1"/>
  <c r="F1221" i="222"/>
  <c r="G1221" i="222" s="1"/>
  <c r="H1221" i="222" s="1"/>
  <c r="F620" i="222"/>
  <c r="G620" i="222" s="1"/>
  <c r="H620" i="222" s="1"/>
  <c r="F1220" i="222"/>
  <c r="G1220" i="222" s="1"/>
  <c r="H1220" i="222" s="1"/>
  <c r="F1219" i="222"/>
  <c r="G1219" i="222" s="1"/>
  <c r="H1219" i="222" s="1"/>
  <c r="F1217" i="222"/>
  <c r="G1217" i="222" s="1"/>
  <c r="H1217" i="222" s="1"/>
  <c r="F1213" i="222"/>
  <c r="G1213" i="222" s="1"/>
  <c r="H1213" i="222" s="1"/>
  <c r="F1093" i="222"/>
  <c r="G1093" i="222" s="1"/>
  <c r="H1093" i="222" s="1"/>
  <c r="F1196" i="222"/>
  <c r="G1196" i="222" s="1"/>
  <c r="H1196" i="222" s="1"/>
  <c r="F1175" i="222"/>
  <c r="G1175" i="222" s="1"/>
  <c r="H1175" i="222" s="1"/>
  <c r="F1164" i="222"/>
  <c r="G1164" i="222" s="1"/>
  <c r="H1164" i="222" s="1"/>
  <c r="F1162" i="222"/>
  <c r="G1162" i="222" s="1"/>
  <c r="H1162" i="222" s="1"/>
  <c r="F1091" i="222"/>
  <c r="G1091" i="222" s="1"/>
  <c r="H1091" i="222" s="1"/>
  <c r="F1160" i="222"/>
  <c r="G1160" i="222" s="1"/>
  <c r="H1160" i="222" s="1"/>
  <c r="F1159" i="222"/>
  <c r="G1159" i="222" s="1"/>
  <c r="H1159" i="222" s="1"/>
  <c r="F984" i="222"/>
  <c r="G984" i="222" s="1"/>
  <c r="H984" i="222" s="1"/>
  <c r="F1153" i="222"/>
  <c r="G1153" i="222" s="1"/>
  <c r="H1153" i="222" s="1"/>
  <c r="F621" i="222"/>
  <c r="G621" i="222" s="1"/>
  <c r="H621" i="222" s="1"/>
  <c r="F1139" i="222"/>
  <c r="G1139" i="222" s="1"/>
  <c r="H1139" i="222" s="1"/>
  <c r="F1095" i="222"/>
  <c r="G1095" i="222" s="1"/>
  <c r="H1095" i="222" s="1"/>
  <c r="F635" i="222"/>
  <c r="G635" i="222" s="1"/>
  <c r="H635" i="222" s="1"/>
  <c r="F1138" i="222"/>
  <c r="G1138" i="222" s="1"/>
  <c r="H1138" i="222" s="1"/>
  <c r="F1117" i="222"/>
  <c r="G1117" i="222" s="1"/>
  <c r="H1117" i="222" s="1"/>
  <c r="F1104" i="222"/>
  <c r="G1104" i="222" s="1"/>
  <c r="H1104" i="222" s="1"/>
  <c r="F1100" i="222"/>
  <c r="G1100" i="222" s="1"/>
  <c r="H1100" i="222" s="1"/>
  <c r="F1099" i="222"/>
  <c r="G1099" i="222" s="1"/>
  <c r="H1099" i="222" s="1"/>
  <c r="F1092" i="222"/>
  <c r="G1092" i="222" s="1"/>
  <c r="H1092" i="222" s="1"/>
  <c r="F1098" i="222"/>
  <c r="G1098" i="222" s="1"/>
  <c r="H1098" i="222" s="1"/>
  <c r="F1096" i="222"/>
  <c r="G1096" i="222" s="1"/>
  <c r="H1096" i="222" s="1"/>
  <c r="F1501" i="15"/>
  <c r="G1501" i="15" s="1"/>
  <c r="H1501" i="15" s="1"/>
  <c r="F1505" i="15"/>
  <c r="G1505" i="15" s="1"/>
  <c r="H1505" i="15" s="1"/>
  <c r="F1671" i="15"/>
  <c r="G1671" i="15" s="1"/>
  <c r="H1671" i="15" s="1"/>
  <c r="F1500" i="15"/>
  <c r="G1500" i="15" s="1"/>
  <c r="H1500" i="15" s="1"/>
  <c r="F1502" i="15"/>
  <c r="G1502" i="15" s="1"/>
  <c r="H1502" i="15" s="1"/>
  <c r="F1584" i="15"/>
  <c r="G1584" i="15" s="1"/>
  <c r="H1584" i="15" s="1"/>
  <c r="F1504" i="15"/>
  <c r="G1504" i="15" s="1"/>
  <c r="H1504" i="15" s="1"/>
  <c r="F1580" i="15"/>
  <c r="G1580" i="15" s="1"/>
  <c r="H1580" i="15" s="1"/>
  <c r="F1556" i="15"/>
  <c r="G1556" i="15" s="1"/>
  <c r="H1556" i="15" s="1"/>
  <c r="F1539" i="15"/>
  <c r="G1539" i="15" s="1"/>
  <c r="H1539" i="15" s="1"/>
  <c r="F1506" i="15"/>
  <c r="G1506" i="15" s="1"/>
  <c r="H1506" i="15" s="1"/>
  <c r="F1537" i="15"/>
  <c r="G1537" i="15" s="1"/>
  <c r="H1537" i="15" s="1"/>
  <c r="F1528" i="15"/>
  <c r="G1528" i="15" s="1"/>
  <c r="H1528" i="15" s="1"/>
  <c r="F1527" i="15"/>
  <c r="G1527" i="15" s="1"/>
  <c r="H1527" i="15" s="1"/>
  <c r="F1507" i="15"/>
  <c r="G1507" i="15" s="1"/>
  <c r="H1507" i="15" s="1"/>
  <c r="F1503" i="15"/>
  <c r="G1503" i="15" s="1"/>
  <c r="H1503" i="15" s="1"/>
  <c r="F1526" i="15"/>
  <c r="G1526" i="15" s="1"/>
  <c r="H1526" i="15" s="1"/>
  <c r="F1518" i="15"/>
  <c r="G1518" i="15" s="1"/>
  <c r="H1518" i="15" s="1"/>
  <c r="F1508" i="15"/>
  <c r="G1508" i="15" s="1"/>
  <c r="H1508" i="15" s="1"/>
  <c r="F1509" i="15"/>
  <c r="G1509" i="15" s="1"/>
  <c r="H1509" i="15" s="1"/>
  <c r="F1490" i="15"/>
  <c r="G1490" i="15" s="1"/>
  <c r="H1490" i="15" s="1"/>
  <c r="F1489" i="15"/>
  <c r="G1489" i="15" s="1"/>
  <c r="H1489" i="15" s="1"/>
  <c r="F1434" i="15"/>
  <c r="G1434" i="15" s="1"/>
  <c r="H1434" i="15" s="1"/>
  <c r="F1433" i="15"/>
  <c r="G1433" i="15" s="1"/>
  <c r="H1433" i="15" s="1"/>
  <c r="F115" i="15"/>
  <c r="G115" i="15" s="1"/>
  <c r="H115" i="15" s="1"/>
  <c r="F655" i="15"/>
  <c r="G655" i="15" s="1"/>
  <c r="H655" i="15" s="1"/>
  <c r="F365" i="15"/>
  <c r="G365" i="15" s="1"/>
  <c r="H365" i="15" s="1"/>
  <c r="F27" i="15"/>
  <c r="G27" i="15" s="1"/>
  <c r="H27" i="15" s="1"/>
  <c r="F24" i="15"/>
  <c r="G24" i="15" s="1"/>
  <c r="H24" i="15" s="1"/>
  <c r="F2652" i="1"/>
  <c r="G2652" i="1" s="1"/>
  <c r="H2652" i="1" s="1"/>
  <c r="F2651" i="1"/>
  <c r="G2651" i="1" s="1"/>
  <c r="H2651" i="1" s="1"/>
  <c r="F2648" i="1"/>
  <c r="G2648" i="1" s="1"/>
  <c r="H2648" i="1" s="1"/>
  <c r="F2565" i="1"/>
  <c r="G2565" i="1" s="1"/>
  <c r="H2565" i="1" s="1"/>
  <c r="F2564" i="1"/>
  <c r="G2564" i="1" s="1"/>
  <c r="H2564" i="1" s="1"/>
  <c r="F2562" i="1"/>
  <c r="G2562" i="1" s="1"/>
  <c r="H2562" i="1" s="1"/>
  <c r="F2561" i="1"/>
  <c r="G2561" i="1" s="1"/>
  <c r="H2561" i="1" s="1"/>
  <c r="F2556" i="1"/>
  <c r="G2556" i="1" s="1"/>
  <c r="H2556" i="1" s="1"/>
  <c r="F2555" i="1"/>
  <c r="G2555" i="1" s="1"/>
  <c r="H2555" i="1" s="1"/>
  <c r="F2553" i="1"/>
  <c r="G2553" i="1" s="1"/>
  <c r="H2553" i="1" s="1"/>
  <c r="F2552" i="1"/>
  <c r="G2552" i="1" s="1"/>
  <c r="H2552" i="1" s="1"/>
  <c r="F2551" i="1"/>
  <c r="G2551" i="1" s="1"/>
  <c r="H2551" i="1" s="1"/>
  <c r="F2549" i="1"/>
  <c r="G2549" i="1" s="1"/>
  <c r="H2549" i="1" s="1"/>
  <c r="F2547" i="1"/>
  <c r="G2547" i="1" s="1"/>
  <c r="H2547" i="1" s="1"/>
  <c r="F2544" i="1"/>
  <c r="G2544" i="1" s="1"/>
  <c r="H2544" i="1" s="1"/>
  <c r="F2543" i="1"/>
  <c r="G2543" i="1" s="1"/>
  <c r="H2543" i="1" s="1"/>
  <c r="F2542" i="1"/>
  <c r="G2542" i="1" s="1"/>
  <c r="H2542" i="1" s="1"/>
  <c r="F2537" i="1"/>
  <c r="G2537" i="1" s="1"/>
  <c r="H2537" i="1" s="1"/>
  <c r="F2536" i="1"/>
  <c r="G2536" i="1" s="1"/>
  <c r="H2536" i="1" s="1"/>
  <c r="F2535" i="1"/>
  <c r="G2535" i="1" s="1"/>
  <c r="H2535" i="1" s="1"/>
  <c r="F2534" i="1"/>
  <c r="G2534" i="1" s="1"/>
  <c r="H2534" i="1" s="1"/>
  <c r="F2533" i="1"/>
  <c r="G2533" i="1" s="1"/>
  <c r="H2533" i="1" s="1"/>
  <c r="F2532" i="1"/>
  <c r="G2532" i="1" s="1"/>
  <c r="H2532" i="1" s="1"/>
  <c r="F2529" i="1"/>
  <c r="G2529" i="1" s="1"/>
  <c r="H2529" i="1" s="1"/>
  <c r="F2478" i="1"/>
  <c r="G2478" i="1" s="1"/>
  <c r="H2478" i="1" s="1"/>
  <c r="F2476" i="1"/>
  <c r="G2476" i="1" s="1"/>
  <c r="H2476" i="1" s="1"/>
  <c r="F2475" i="1"/>
  <c r="G2475" i="1" s="1"/>
  <c r="H2475" i="1" s="1"/>
  <c r="F2470" i="1"/>
  <c r="G2470" i="1" s="1"/>
  <c r="H2470" i="1" s="1"/>
  <c r="F2465" i="1"/>
  <c r="G2465" i="1" s="1"/>
  <c r="H2465" i="1" s="1"/>
  <c r="F2462" i="1"/>
  <c r="G2462" i="1" s="1"/>
  <c r="H2462" i="1" s="1"/>
  <c r="F2303" i="1"/>
  <c r="G2303" i="1" s="1"/>
  <c r="H2303" i="1" s="1"/>
  <c r="F2302" i="1"/>
  <c r="G2302" i="1" s="1"/>
  <c r="H2302" i="1" s="1"/>
  <c r="F2747" i="1"/>
  <c r="G2747" i="1" s="1"/>
  <c r="H2747" i="1" s="1"/>
  <c r="F2715" i="1"/>
  <c r="G2715" i="1" s="1"/>
  <c r="H2715" i="1" s="1"/>
  <c r="F2541" i="1"/>
  <c r="G2541" i="1" s="1"/>
  <c r="H2541" i="1" s="1"/>
  <c r="F2112" i="1"/>
  <c r="G2112" i="1" s="1"/>
  <c r="H2112" i="1" s="1"/>
  <c r="F2083" i="1"/>
  <c r="G2083" i="1" s="1"/>
  <c r="H2083" i="1" s="1"/>
  <c r="F2563" i="1"/>
  <c r="G2563" i="1" s="1"/>
  <c r="H2563" i="1" s="1"/>
  <c r="F2092" i="1"/>
  <c r="G2092" i="1" s="1"/>
  <c r="H2092" i="1" s="1"/>
  <c r="F2559" i="1"/>
  <c r="G2559" i="1" s="1"/>
  <c r="H2559" i="1" s="1"/>
  <c r="F2720" i="1"/>
  <c r="G2720" i="1" s="1"/>
  <c r="H2720" i="1" s="1"/>
  <c r="F2746" i="1"/>
  <c r="G2746" i="1" s="1"/>
  <c r="H2746" i="1" s="1"/>
  <c r="F2714" i="1"/>
  <c r="G2714" i="1" s="1"/>
  <c r="H2714" i="1" s="1"/>
  <c r="F2540" i="1"/>
  <c r="G2540" i="1" s="1"/>
  <c r="H2540" i="1" s="1"/>
  <c r="F2111" i="1"/>
  <c r="G2111" i="1" s="1"/>
  <c r="H2111" i="1" s="1"/>
  <c r="F2082" i="1"/>
  <c r="G2082" i="1" s="1"/>
  <c r="H2082" i="1" s="1"/>
  <c r="F2061" i="1"/>
  <c r="G2061" i="1" s="1"/>
  <c r="H2061" i="1" s="1"/>
  <c r="F2745" i="1"/>
  <c r="G2745" i="1" s="1"/>
  <c r="H2745" i="1" s="1"/>
  <c r="F2713" i="1"/>
  <c r="G2713" i="1" s="1"/>
  <c r="H2713" i="1" s="1"/>
  <c r="F2539" i="1"/>
  <c r="G2539" i="1" s="1"/>
  <c r="H2539" i="1" s="1"/>
  <c r="F2488" i="1"/>
  <c r="G2488" i="1" s="1"/>
  <c r="H2488" i="1" s="1"/>
  <c r="F2110" i="1"/>
  <c r="G2110" i="1" s="1"/>
  <c r="H2110" i="1" s="1"/>
  <c r="F2081" i="1"/>
  <c r="G2081" i="1" s="1"/>
  <c r="H2081" i="1" s="1"/>
  <c r="F2099" i="1"/>
  <c r="G2099" i="1" s="1"/>
  <c r="H2099" i="1" s="1"/>
  <c r="F2097" i="1"/>
  <c r="G2097" i="1" s="1"/>
  <c r="H2097" i="1" s="1"/>
  <c r="F2471" i="1"/>
  <c r="G2471" i="1" s="1"/>
  <c r="H2471" i="1" s="1"/>
  <c r="F2189" i="1"/>
  <c r="G2189" i="1" s="1"/>
  <c r="H2189" i="1" s="1"/>
  <c r="F2060" i="1"/>
  <c r="G2060" i="1" s="1"/>
  <c r="H2060" i="1" s="1"/>
  <c r="F2744" i="1"/>
  <c r="G2744" i="1" s="1"/>
  <c r="H2744" i="1" s="1"/>
  <c r="F2712" i="1"/>
  <c r="G2712" i="1" s="1"/>
  <c r="H2712" i="1" s="1"/>
  <c r="F2663" i="1"/>
  <c r="G2663" i="1" s="1"/>
  <c r="H2663" i="1" s="1"/>
  <c r="F2582" i="1"/>
  <c r="G2582" i="1" s="1"/>
  <c r="H2582" i="1" s="1"/>
  <c r="F2538" i="1"/>
  <c r="G2538" i="1" s="1"/>
  <c r="H2538" i="1" s="1"/>
  <c r="F2487" i="1"/>
  <c r="G2487" i="1" s="1"/>
  <c r="H2487" i="1" s="1"/>
  <c r="F2109" i="1"/>
  <c r="G2109" i="1" s="1"/>
  <c r="H2109" i="1" s="1"/>
  <c r="F2068" i="1"/>
  <c r="G2068" i="1" s="1"/>
  <c r="H2068" i="1" s="1"/>
  <c r="F2422" i="1"/>
  <c r="G2422" i="1" s="1"/>
  <c r="H2422" i="1" s="1"/>
  <c r="F2067" i="1"/>
  <c r="G2067" i="1" s="1"/>
  <c r="H2067" i="1" s="1"/>
  <c r="F2093" i="1"/>
  <c r="G2093" i="1" s="1"/>
  <c r="H2093" i="1" s="1"/>
  <c r="F2466" i="1"/>
  <c r="G2466" i="1" s="1"/>
  <c r="H2466" i="1" s="1"/>
  <c r="F2560" i="1"/>
  <c r="G2560" i="1" s="1"/>
  <c r="H2560" i="1" s="1"/>
  <c r="F2120" i="1"/>
  <c r="G2120" i="1" s="1"/>
  <c r="H2120" i="1" s="1"/>
  <c r="F2115" i="1"/>
  <c r="G2115" i="1" s="1"/>
  <c r="H2115" i="1" s="1"/>
  <c r="F2059" i="1"/>
  <c r="G2059" i="1" s="1"/>
  <c r="H2059" i="1" s="1"/>
  <c r="F2743" i="1"/>
  <c r="G2743" i="1" s="1"/>
  <c r="H2743" i="1" s="1"/>
  <c r="F2708" i="1"/>
  <c r="G2708" i="1" s="1"/>
  <c r="H2708" i="1" s="1"/>
  <c r="F2662" i="1"/>
  <c r="G2662" i="1" s="1"/>
  <c r="H2662" i="1" s="1"/>
  <c r="F2581" i="1"/>
  <c r="G2581" i="1" s="1"/>
  <c r="H2581" i="1" s="1"/>
  <c r="F2486" i="1"/>
  <c r="G2486" i="1" s="1"/>
  <c r="H2486" i="1" s="1"/>
  <c r="F2108" i="1"/>
  <c r="G2108" i="1" s="1"/>
  <c r="H2108" i="1" s="1"/>
  <c r="F2080" i="1"/>
  <c r="G2080" i="1" s="1"/>
  <c r="H2080" i="1" s="1"/>
  <c r="F2758" i="1"/>
  <c r="G2758" i="1" s="1"/>
  <c r="H2758" i="1" s="1"/>
  <c r="F2090" i="1"/>
  <c r="G2090" i="1" s="1"/>
  <c r="H2090" i="1" s="1"/>
  <c r="F2751" i="1"/>
  <c r="G2751" i="1" s="1"/>
  <c r="H2751" i="1" s="1"/>
  <c r="F2781" i="1"/>
  <c r="G2781" i="1" s="1"/>
  <c r="H2781" i="1" s="1"/>
  <c r="F2742" i="1"/>
  <c r="G2742" i="1" s="1"/>
  <c r="H2742" i="1" s="1"/>
  <c r="F2707" i="1"/>
  <c r="G2707" i="1" s="1"/>
  <c r="H2707" i="1" s="1"/>
  <c r="F2661" i="1"/>
  <c r="G2661" i="1" s="1"/>
  <c r="H2661" i="1" s="1"/>
  <c r="F2580" i="1"/>
  <c r="G2580" i="1" s="1"/>
  <c r="H2580" i="1" s="1"/>
  <c r="F2531" i="1"/>
  <c r="G2531" i="1" s="1"/>
  <c r="H2531" i="1" s="1"/>
  <c r="F2485" i="1"/>
  <c r="G2485" i="1" s="1"/>
  <c r="H2485" i="1" s="1"/>
  <c r="F2392" i="1"/>
  <c r="G2392" i="1" s="1"/>
  <c r="H2392" i="1" s="1"/>
  <c r="F2107" i="1"/>
  <c r="G2107" i="1" s="1"/>
  <c r="H2107" i="1" s="1"/>
  <c r="F2079" i="1"/>
  <c r="G2079" i="1" s="1"/>
  <c r="H2079" i="1" s="1"/>
  <c r="F2098" i="1"/>
  <c r="G2098" i="1" s="1"/>
  <c r="H2098" i="1" s="1"/>
  <c r="F2647" i="1"/>
  <c r="G2647" i="1" s="1"/>
  <c r="H2647" i="1" s="1"/>
  <c r="F2748" i="1"/>
  <c r="G2748" i="1" s="1"/>
  <c r="H2748" i="1" s="1"/>
  <c r="F2780" i="1"/>
  <c r="G2780" i="1" s="1"/>
  <c r="H2780" i="1" s="1"/>
  <c r="F2741" i="1"/>
  <c r="G2741" i="1" s="1"/>
  <c r="H2741" i="1" s="1"/>
  <c r="F2706" i="1"/>
  <c r="G2706" i="1" s="1"/>
  <c r="H2706" i="1" s="1"/>
  <c r="F2660" i="1"/>
  <c r="G2660" i="1" s="1"/>
  <c r="H2660" i="1" s="1"/>
  <c r="F2579" i="1"/>
  <c r="G2579" i="1" s="1"/>
  <c r="H2579" i="1" s="1"/>
  <c r="F2530" i="1"/>
  <c r="G2530" i="1" s="1"/>
  <c r="H2530" i="1" s="1"/>
  <c r="F2391" i="1"/>
  <c r="G2391" i="1" s="1"/>
  <c r="H2391" i="1" s="1"/>
  <c r="F2106" i="1"/>
  <c r="G2106" i="1" s="1"/>
  <c r="H2106" i="1" s="1"/>
  <c r="F2078" i="1"/>
  <c r="G2078" i="1" s="1"/>
  <c r="H2078" i="1" s="1"/>
  <c r="F2570" i="1"/>
  <c r="G2570" i="1" s="1"/>
  <c r="H2570" i="1" s="1"/>
  <c r="F2728" i="1"/>
  <c r="G2728" i="1" s="1"/>
  <c r="H2728" i="1" s="1"/>
  <c r="F2726" i="1"/>
  <c r="G2726" i="1" s="1"/>
  <c r="H2726" i="1" s="1"/>
  <c r="F2546" i="1"/>
  <c r="G2546" i="1" s="1"/>
  <c r="H2546" i="1" s="1"/>
  <c r="F2779" i="1"/>
  <c r="G2779" i="1" s="1"/>
  <c r="H2779" i="1" s="1"/>
  <c r="F2740" i="1"/>
  <c r="G2740" i="1" s="1"/>
  <c r="H2740" i="1" s="1"/>
  <c r="F2578" i="1"/>
  <c r="G2578" i="1" s="1"/>
  <c r="H2578" i="1" s="1"/>
  <c r="F2484" i="1"/>
  <c r="G2484" i="1" s="1"/>
  <c r="H2484" i="1" s="1"/>
  <c r="F2390" i="1"/>
  <c r="G2390" i="1" s="1"/>
  <c r="H2390" i="1" s="1"/>
  <c r="F2304" i="1"/>
  <c r="G2304" i="1" s="1"/>
  <c r="H2304" i="1" s="1"/>
  <c r="F2105" i="1"/>
  <c r="G2105" i="1" s="1"/>
  <c r="H2105" i="1" s="1"/>
  <c r="F2077" i="1"/>
  <c r="G2077" i="1" s="1"/>
  <c r="H2077" i="1" s="1"/>
  <c r="F2072" i="1"/>
  <c r="G2072" i="1" s="1"/>
  <c r="H2072" i="1" s="1"/>
  <c r="F2069" i="1"/>
  <c r="G2069" i="1" s="1"/>
  <c r="H2069" i="1" s="1"/>
  <c r="F2567" i="1"/>
  <c r="G2567" i="1" s="1"/>
  <c r="H2567" i="1" s="1"/>
  <c r="F2113" i="1"/>
  <c r="G2113" i="1" s="1"/>
  <c r="H2113" i="1" s="1"/>
  <c r="F2778" i="1"/>
  <c r="G2778" i="1" s="1"/>
  <c r="H2778" i="1" s="1"/>
  <c r="F2659" i="1"/>
  <c r="G2659" i="1" s="1"/>
  <c r="H2659" i="1" s="1"/>
  <c r="F2577" i="1"/>
  <c r="G2577" i="1" s="1"/>
  <c r="H2577" i="1" s="1"/>
  <c r="F2483" i="1"/>
  <c r="G2483" i="1" s="1"/>
  <c r="H2483" i="1" s="1"/>
  <c r="F2430" i="1"/>
  <c r="G2430" i="1" s="1"/>
  <c r="H2430" i="1" s="1"/>
  <c r="F2389" i="1"/>
  <c r="G2389" i="1" s="1"/>
  <c r="H2389" i="1" s="1"/>
  <c r="F2301" i="1"/>
  <c r="G2301" i="1" s="1"/>
  <c r="H2301" i="1" s="1"/>
  <c r="F2104" i="1"/>
  <c r="G2104" i="1" s="1"/>
  <c r="H2104" i="1" s="1"/>
  <c r="F2076" i="1"/>
  <c r="G2076" i="1" s="1"/>
  <c r="H2076" i="1" s="1"/>
  <c r="F2070" i="1"/>
  <c r="G2070" i="1" s="1"/>
  <c r="H2070" i="1" s="1"/>
  <c r="F2126" i="1"/>
  <c r="G2126" i="1" s="1"/>
  <c r="H2126" i="1" s="1"/>
  <c r="F2295" i="1"/>
  <c r="G2295" i="1" s="1"/>
  <c r="H2295" i="1" s="1"/>
  <c r="F2096" i="1"/>
  <c r="G2096" i="1" s="1"/>
  <c r="H2096" i="1" s="1"/>
  <c r="F2569" i="1"/>
  <c r="G2569" i="1" s="1"/>
  <c r="H2569" i="1" s="1"/>
  <c r="F2729" i="1"/>
  <c r="G2729" i="1" s="1"/>
  <c r="H2729" i="1" s="1"/>
  <c r="F2722" i="1"/>
  <c r="G2722" i="1" s="1"/>
  <c r="H2722" i="1" s="1"/>
  <c r="F2716" i="1"/>
  <c r="G2716" i="1" s="1"/>
  <c r="H2716" i="1" s="1"/>
  <c r="F2777" i="1"/>
  <c r="G2777" i="1" s="1"/>
  <c r="H2777" i="1" s="1"/>
  <c r="F2739" i="1"/>
  <c r="G2739" i="1" s="1"/>
  <c r="H2739" i="1" s="1"/>
  <c r="F2658" i="1"/>
  <c r="G2658" i="1" s="1"/>
  <c r="H2658" i="1" s="1"/>
  <c r="F2576" i="1"/>
  <c r="G2576" i="1" s="1"/>
  <c r="H2576" i="1" s="1"/>
  <c r="F2482" i="1"/>
  <c r="G2482" i="1" s="1"/>
  <c r="H2482" i="1" s="1"/>
  <c r="F2429" i="1"/>
  <c r="G2429" i="1" s="1"/>
  <c r="H2429" i="1" s="1"/>
  <c r="F2300" i="1"/>
  <c r="G2300" i="1" s="1"/>
  <c r="H2300" i="1" s="1"/>
  <c r="F2140" i="1"/>
  <c r="G2140" i="1" s="1"/>
  <c r="H2140" i="1" s="1"/>
  <c r="F2103" i="1"/>
  <c r="G2103" i="1" s="1"/>
  <c r="H2103" i="1" s="1"/>
  <c r="F2075" i="1"/>
  <c r="G2075" i="1" s="1"/>
  <c r="H2075" i="1" s="1"/>
  <c r="F2100" i="1"/>
  <c r="G2100" i="1" s="1"/>
  <c r="H2100" i="1" s="1"/>
  <c r="F2064" i="1"/>
  <c r="G2064" i="1" s="1"/>
  <c r="H2064" i="1" s="1"/>
  <c r="F2121" i="1"/>
  <c r="G2121" i="1" s="1"/>
  <c r="H2121" i="1" s="1"/>
  <c r="F2776" i="1"/>
  <c r="G2776" i="1" s="1"/>
  <c r="H2776" i="1" s="1"/>
  <c r="F2738" i="1"/>
  <c r="G2738" i="1" s="1"/>
  <c r="H2738" i="1" s="1"/>
  <c r="F2657" i="1"/>
  <c r="G2657" i="1" s="1"/>
  <c r="H2657" i="1" s="1"/>
  <c r="F2481" i="1"/>
  <c r="G2481" i="1" s="1"/>
  <c r="H2481" i="1" s="1"/>
  <c r="F2428" i="1"/>
  <c r="G2428" i="1" s="1"/>
  <c r="H2428" i="1" s="1"/>
  <c r="F2388" i="1"/>
  <c r="G2388" i="1" s="1"/>
  <c r="H2388" i="1" s="1"/>
  <c r="F2102" i="1"/>
  <c r="G2102" i="1" s="1"/>
  <c r="H2102" i="1" s="1"/>
  <c r="F2074" i="1"/>
  <c r="G2074" i="1" s="1"/>
  <c r="H2074" i="1" s="1"/>
  <c r="F2130" i="1"/>
  <c r="G2130" i="1" s="1"/>
  <c r="H2130" i="1" s="1"/>
  <c r="F2073" i="1"/>
  <c r="G2073" i="1" s="1"/>
  <c r="H2073" i="1" s="1"/>
  <c r="F2732" i="1"/>
  <c r="G2732" i="1" s="1"/>
  <c r="H2732" i="1" s="1"/>
  <c r="F2757" i="1"/>
  <c r="G2757" i="1" s="1"/>
  <c r="H2757" i="1" s="1"/>
  <c r="F2755" i="1"/>
  <c r="G2755" i="1" s="1"/>
  <c r="H2755" i="1" s="1"/>
  <c r="F2062" i="1"/>
  <c r="G2062" i="1" s="1"/>
  <c r="H2062" i="1" s="1"/>
  <c r="F2085" i="1"/>
  <c r="G2085" i="1" s="1"/>
  <c r="H2085" i="1" s="1"/>
  <c r="F2775" i="1"/>
  <c r="G2775" i="1" s="1"/>
  <c r="H2775" i="1" s="1"/>
  <c r="F2737" i="1"/>
  <c r="G2737" i="1" s="1"/>
  <c r="H2737" i="1" s="1"/>
  <c r="F2656" i="1"/>
  <c r="G2656" i="1" s="1"/>
  <c r="H2656" i="1" s="1"/>
  <c r="F2480" i="1"/>
  <c r="G2480" i="1" s="1"/>
  <c r="H2480" i="1" s="1"/>
  <c r="F2427" i="1"/>
  <c r="G2427" i="1" s="1"/>
  <c r="H2427" i="1" s="1"/>
  <c r="F2387" i="1"/>
  <c r="G2387" i="1" s="1"/>
  <c r="H2387" i="1" s="1"/>
  <c r="F2299" i="1"/>
  <c r="G2299" i="1" s="1"/>
  <c r="H2299" i="1" s="1"/>
  <c r="F2101" i="1"/>
  <c r="G2101" i="1" s="1"/>
  <c r="H2101" i="1" s="1"/>
  <c r="F2769" i="1"/>
  <c r="G2769" i="1" s="1"/>
  <c r="H2769" i="1" s="1"/>
  <c r="F2086" i="1"/>
  <c r="G2086" i="1" s="1"/>
  <c r="H2086" i="1" s="1"/>
  <c r="F2774" i="1"/>
  <c r="G2774" i="1" s="1"/>
  <c r="H2774" i="1" s="1"/>
  <c r="F2655" i="1"/>
  <c r="G2655" i="1" s="1"/>
  <c r="H2655" i="1" s="1"/>
  <c r="F2575" i="1"/>
  <c r="G2575" i="1" s="1"/>
  <c r="H2575" i="1" s="1"/>
  <c r="F2479" i="1"/>
  <c r="G2479" i="1" s="1"/>
  <c r="H2479" i="1" s="1"/>
  <c r="F2426" i="1"/>
  <c r="G2426" i="1" s="1"/>
  <c r="H2426" i="1" s="1"/>
  <c r="F2386" i="1"/>
  <c r="G2386" i="1" s="1"/>
  <c r="H2386" i="1" s="1"/>
  <c r="F2298" i="1"/>
  <c r="G2298" i="1" s="1"/>
  <c r="H2298" i="1" s="1"/>
  <c r="F2129" i="1"/>
  <c r="G2129" i="1" s="1"/>
  <c r="H2129" i="1" s="1"/>
  <c r="F2770" i="1"/>
  <c r="G2770" i="1" s="1"/>
  <c r="H2770" i="1" s="1"/>
  <c r="F2065" i="1"/>
  <c r="G2065" i="1" s="1"/>
  <c r="H2065" i="1" s="1"/>
  <c r="F2550" i="1"/>
  <c r="G2550" i="1" s="1"/>
  <c r="H2550" i="1" s="1"/>
  <c r="F2773" i="1"/>
  <c r="G2773" i="1" s="1"/>
  <c r="H2773" i="1" s="1"/>
  <c r="F2736" i="1"/>
  <c r="G2736" i="1" s="1"/>
  <c r="H2736" i="1" s="1"/>
  <c r="F2654" i="1"/>
  <c r="G2654" i="1" s="1"/>
  <c r="H2654" i="1" s="1"/>
  <c r="F2477" i="1"/>
  <c r="G2477" i="1" s="1"/>
  <c r="H2477" i="1" s="1"/>
  <c r="F2385" i="1"/>
  <c r="G2385" i="1" s="1"/>
  <c r="H2385" i="1" s="1"/>
  <c r="F2297" i="1"/>
  <c r="G2297" i="1" s="1"/>
  <c r="H2297" i="1" s="1"/>
  <c r="F2128" i="1"/>
  <c r="G2128" i="1" s="1"/>
  <c r="H2128" i="1" s="1"/>
  <c r="F2071" i="1"/>
  <c r="G2071" i="1" s="1"/>
  <c r="H2071" i="1" s="1"/>
  <c r="F2095" i="1"/>
  <c r="G2095" i="1" s="1"/>
  <c r="H2095" i="1" s="1"/>
  <c r="F2091" i="1"/>
  <c r="G2091" i="1" s="1"/>
  <c r="H2091" i="1" s="1"/>
  <c r="F2772" i="1"/>
  <c r="G2772" i="1" s="1"/>
  <c r="H2772" i="1" s="1"/>
  <c r="F2735" i="1"/>
  <c r="G2735" i="1" s="1"/>
  <c r="H2735" i="1" s="1"/>
  <c r="F2653" i="1"/>
  <c r="G2653" i="1" s="1"/>
  <c r="H2653" i="1" s="1"/>
  <c r="F2573" i="1"/>
  <c r="G2573" i="1" s="1"/>
  <c r="H2573" i="1" s="1"/>
  <c r="F2474" i="1"/>
  <c r="G2474" i="1" s="1"/>
  <c r="H2474" i="1" s="1"/>
  <c r="F2425" i="1"/>
  <c r="G2425" i="1" s="1"/>
  <c r="H2425" i="1" s="1"/>
  <c r="F2384" i="1"/>
  <c r="G2384" i="1" s="1"/>
  <c r="H2384" i="1" s="1"/>
  <c r="F2127" i="1"/>
  <c r="G2127" i="1" s="1"/>
  <c r="H2127" i="1" s="1"/>
  <c r="F2124" i="1"/>
  <c r="G2124" i="1" s="1"/>
  <c r="H2124" i="1" s="1"/>
  <c r="F2420" i="1"/>
  <c r="G2420" i="1" s="1"/>
  <c r="H2420" i="1" s="1"/>
  <c r="F2094" i="1"/>
  <c r="G2094" i="1" s="1"/>
  <c r="H2094" i="1" s="1"/>
  <c r="F2467" i="1"/>
  <c r="G2467" i="1" s="1"/>
  <c r="H2467" i="1" s="1"/>
  <c r="F2464" i="1"/>
  <c r="G2464" i="1" s="1"/>
  <c r="H2464" i="1" s="1"/>
  <c r="F2749" i="1"/>
  <c r="G2749" i="1" s="1"/>
  <c r="H2749" i="1" s="1"/>
  <c r="F2771" i="1"/>
  <c r="G2771" i="1" s="1"/>
  <c r="H2771" i="1" s="1"/>
  <c r="F2734" i="1"/>
  <c r="G2734" i="1" s="1"/>
  <c r="H2734" i="1" s="1"/>
  <c r="F2650" i="1"/>
  <c r="G2650" i="1" s="1"/>
  <c r="H2650" i="1" s="1"/>
  <c r="F2572" i="1"/>
  <c r="G2572" i="1" s="1"/>
  <c r="H2572" i="1" s="1"/>
  <c r="F2473" i="1"/>
  <c r="G2473" i="1" s="1"/>
  <c r="H2473" i="1" s="1"/>
  <c r="F2424" i="1"/>
  <c r="G2424" i="1" s="1"/>
  <c r="H2424" i="1" s="1"/>
  <c r="F2383" i="1"/>
  <c r="G2383" i="1" s="1"/>
  <c r="H2383" i="1" s="1"/>
  <c r="F2296" i="1"/>
  <c r="G2296" i="1" s="1"/>
  <c r="H2296" i="1" s="1"/>
  <c r="F2756" i="1"/>
  <c r="G2756" i="1" s="1"/>
  <c r="H2756" i="1" s="1"/>
  <c r="F2087" i="1"/>
  <c r="G2087" i="1" s="1"/>
  <c r="H2087" i="1" s="1"/>
  <c r="F2545" i="1"/>
  <c r="G2545" i="1" s="1"/>
  <c r="H2545" i="1" s="1"/>
  <c r="F2733" i="1"/>
  <c r="G2733" i="1" s="1"/>
  <c r="H2733" i="1" s="1"/>
  <c r="F2649" i="1"/>
  <c r="G2649" i="1" s="1"/>
  <c r="H2649" i="1" s="1"/>
  <c r="F2571" i="1"/>
  <c r="G2571" i="1" s="1"/>
  <c r="H2571" i="1" s="1"/>
  <c r="F2472" i="1"/>
  <c r="G2472" i="1" s="1"/>
  <c r="H2472" i="1" s="1"/>
  <c r="F2423" i="1"/>
  <c r="G2423" i="1" s="1"/>
  <c r="H2423" i="1" s="1"/>
  <c r="F2125" i="1"/>
  <c r="G2125" i="1" s="1"/>
  <c r="H2125" i="1" s="1"/>
  <c r="F2731" i="1"/>
  <c r="G2731" i="1" s="1"/>
  <c r="H2731" i="1" s="1"/>
  <c r="F2566" i="1"/>
  <c r="G2566" i="1" s="1"/>
  <c r="H2566" i="1" s="1"/>
  <c r="F2122" i="1"/>
  <c r="G2122" i="1" s="1"/>
  <c r="H2122" i="1" s="1"/>
  <c r="F2768" i="1"/>
  <c r="G2768" i="1" s="1"/>
  <c r="H2768" i="1" s="1"/>
  <c r="F2730" i="1"/>
  <c r="G2730" i="1" s="1"/>
  <c r="H2730" i="1" s="1"/>
  <c r="F2646" i="1"/>
  <c r="G2646" i="1" s="1"/>
  <c r="H2646" i="1" s="1"/>
  <c r="F2568" i="1"/>
  <c r="G2568" i="1" s="1"/>
  <c r="H2568" i="1" s="1"/>
  <c r="F2469" i="1"/>
  <c r="G2469" i="1" s="1"/>
  <c r="H2469" i="1" s="1"/>
  <c r="F2421" i="1"/>
  <c r="G2421" i="1" s="1"/>
  <c r="H2421" i="1" s="1"/>
  <c r="F2123" i="1"/>
  <c r="G2123" i="1" s="1"/>
  <c r="H2123" i="1" s="1"/>
  <c r="F2066" i="1"/>
  <c r="G2066" i="1" s="1"/>
  <c r="H2066" i="1" s="1"/>
  <c r="F2468" i="1"/>
  <c r="G2468" i="1" s="1"/>
  <c r="H2468" i="1" s="1"/>
  <c r="F2419" i="1"/>
  <c r="G2419" i="1" s="1"/>
  <c r="H2419" i="1" s="1"/>
  <c r="F2063" i="1"/>
  <c r="G2063" i="1" s="1"/>
  <c r="H2063" i="1" s="1"/>
  <c r="F2418" i="1"/>
  <c r="G2418" i="1" s="1"/>
  <c r="H2418" i="1" s="1"/>
  <c r="F2463" i="1"/>
  <c r="G2463" i="1" s="1"/>
  <c r="H2463" i="1" s="1"/>
  <c r="F2754" i="1"/>
  <c r="G2754" i="1" s="1"/>
  <c r="H2754" i="1" s="1"/>
  <c r="F2725" i="1"/>
  <c r="G2725" i="1" s="1"/>
  <c r="H2725" i="1" s="1"/>
  <c r="F2558" i="1"/>
  <c r="G2558" i="1" s="1"/>
  <c r="H2558" i="1" s="1"/>
  <c r="F2184" i="1"/>
  <c r="G2184" i="1" s="1"/>
  <c r="H2184" i="1" s="1"/>
  <c r="F2089" i="1"/>
  <c r="G2089" i="1" s="1"/>
  <c r="H2089" i="1" s="1"/>
  <c r="F2117" i="1"/>
  <c r="G2117" i="1" s="1"/>
  <c r="H2117" i="1" s="1"/>
  <c r="F2116" i="1"/>
  <c r="G2116" i="1" s="1"/>
  <c r="H2116" i="1" s="1"/>
  <c r="F2114" i="1"/>
  <c r="G2114" i="1" s="1"/>
  <c r="H2114" i="1" s="1"/>
  <c r="F2753" i="1"/>
  <c r="G2753" i="1" s="1"/>
  <c r="H2753" i="1" s="1"/>
  <c r="F2724" i="1"/>
  <c r="G2724" i="1" s="1"/>
  <c r="H2724" i="1" s="1"/>
  <c r="F2557" i="1"/>
  <c r="G2557" i="1" s="1"/>
  <c r="H2557" i="1" s="1"/>
  <c r="F2118" i="1"/>
  <c r="G2118" i="1" s="1"/>
  <c r="H2118" i="1" s="1"/>
  <c r="F2088" i="1"/>
  <c r="G2088" i="1" s="1"/>
  <c r="H2088" i="1" s="1"/>
  <c r="F2752" i="1"/>
  <c r="G2752" i="1" s="1"/>
  <c r="H2752" i="1" s="1"/>
  <c r="F2723" i="1"/>
  <c r="G2723" i="1" s="1"/>
  <c r="H2723" i="1" s="1"/>
  <c r="F2554" i="1"/>
  <c r="G2554" i="1" s="1"/>
  <c r="H2554" i="1" s="1"/>
  <c r="F2750" i="1"/>
  <c r="G2750" i="1" s="1"/>
  <c r="H2750" i="1" s="1"/>
  <c r="F2721" i="1"/>
  <c r="G2721" i="1" s="1"/>
  <c r="H2721" i="1" s="1"/>
  <c r="F2548" i="1"/>
  <c r="G2548" i="1" s="1"/>
  <c r="H2548" i="1" s="1"/>
  <c r="F2084" i="1"/>
  <c r="G2084" i="1" s="1"/>
  <c r="H2084" i="1" s="1"/>
  <c r="F2446" i="1"/>
  <c r="G2446" i="1" s="1"/>
  <c r="H2446" i="1" s="1"/>
  <c r="F2219" i="1"/>
  <c r="G2219" i="1" s="1"/>
  <c r="H2219" i="1" s="1"/>
  <c r="F2192" i="1"/>
  <c r="G2192" i="1" s="1"/>
  <c r="H2192" i="1" s="1"/>
  <c r="F2272" i="1"/>
  <c r="G2272" i="1" s="1"/>
  <c r="H2272" i="1" s="1"/>
  <c r="F2145" i="1"/>
  <c r="G2145" i="1" s="1"/>
  <c r="H2145" i="1" s="1"/>
  <c r="F2402" i="1"/>
  <c r="G2402" i="1" s="1"/>
  <c r="H2402" i="1" s="1"/>
  <c r="F2142" i="1"/>
  <c r="G2142" i="1" s="1"/>
  <c r="H2142" i="1" s="1"/>
  <c r="F2282" i="1"/>
  <c r="G2282" i="1" s="1"/>
  <c r="H2282" i="1" s="1"/>
  <c r="F2171" i="1"/>
  <c r="G2171" i="1" s="1"/>
  <c r="H2171" i="1" s="1"/>
  <c r="F2235" i="1"/>
  <c r="G2235" i="1" s="1"/>
  <c r="H2235" i="1" s="1"/>
  <c r="F2255" i="1"/>
  <c r="G2255" i="1" s="1"/>
  <c r="H2255" i="1" s="1"/>
  <c r="F2451" i="1"/>
  <c r="G2451" i="1" s="1"/>
  <c r="H2451" i="1" s="1"/>
  <c r="F2274" i="1"/>
  <c r="G2274" i="1" s="1"/>
  <c r="H2274" i="1" s="1"/>
  <c r="F2220" i="1"/>
  <c r="G2220" i="1" s="1"/>
  <c r="H2220" i="1" s="1"/>
  <c r="F2141" i="1"/>
  <c r="G2141" i="1" s="1"/>
  <c r="H2141" i="1" s="1"/>
  <c r="F2258" i="1"/>
  <c r="G2258" i="1" s="1"/>
  <c r="H2258" i="1" s="1"/>
  <c r="F2265" i="1"/>
  <c r="G2265" i="1" s="1"/>
  <c r="H2265" i="1" s="1"/>
  <c r="F2270" i="1"/>
  <c r="G2270" i="1" s="1"/>
  <c r="H2270" i="1" s="1"/>
  <c r="F2333" i="1"/>
  <c r="G2333" i="1" s="1"/>
  <c r="H2333" i="1" s="1"/>
  <c r="F2244" i="1"/>
  <c r="G2244" i="1" s="1"/>
  <c r="H2244" i="1" s="1"/>
  <c r="F2228" i="1"/>
  <c r="G2228" i="1" s="1"/>
  <c r="H2228" i="1" s="1"/>
  <c r="F2675" i="1"/>
  <c r="G2675" i="1" s="1"/>
  <c r="H2675" i="1" s="1"/>
  <c r="F2447" i="1"/>
  <c r="G2447" i="1" s="1"/>
  <c r="H2447" i="1" s="1"/>
  <c r="F2174" i="1"/>
  <c r="G2174" i="1" s="1"/>
  <c r="H2174" i="1" s="1"/>
  <c r="F2444" i="1"/>
  <c r="G2444" i="1" s="1"/>
  <c r="H2444" i="1" s="1"/>
  <c r="F2201" i="1"/>
  <c r="G2201" i="1" s="1"/>
  <c r="H2201" i="1" s="1"/>
  <c r="F2263" i="1"/>
  <c r="G2263" i="1" s="1"/>
  <c r="H2263" i="1" s="1"/>
  <c r="F2205" i="1"/>
  <c r="G2205" i="1" s="1"/>
  <c r="H2205" i="1" s="1"/>
  <c r="F2153" i="1"/>
  <c r="G2153" i="1" s="1"/>
  <c r="H2153" i="1" s="1"/>
  <c r="F2242" i="1"/>
  <c r="G2242" i="1" s="1"/>
  <c r="H2242" i="1" s="1"/>
  <c r="F2319" i="1"/>
  <c r="G2319" i="1" s="1"/>
  <c r="H2319" i="1" s="1"/>
  <c r="F2206" i="1"/>
  <c r="G2206" i="1" s="1"/>
  <c r="H2206" i="1" s="1"/>
  <c r="F2445" i="1"/>
  <c r="G2445" i="1" s="1"/>
  <c r="H2445" i="1" s="1"/>
  <c r="F2197" i="1"/>
  <c r="G2197" i="1" s="1"/>
  <c r="H2197" i="1" s="1"/>
  <c r="F2230" i="1"/>
  <c r="G2230" i="1" s="1"/>
  <c r="H2230" i="1" s="1"/>
  <c r="F2249" i="1"/>
  <c r="G2249" i="1" s="1"/>
  <c r="H2249" i="1" s="1"/>
  <c r="F2170" i="1"/>
  <c r="G2170" i="1" s="1"/>
  <c r="H2170" i="1" s="1"/>
  <c r="F2336" i="1"/>
  <c r="G2336" i="1" s="1"/>
  <c r="H2336" i="1" s="1"/>
  <c r="F2183" i="1"/>
  <c r="G2183" i="1" s="1"/>
  <c r="H2183" i="1" s="1"/>
  <c r="F2159" i="1"/>
  <c r="G2159" i="1" s="1"/>
  <c r="H2159" i="1" s="1"/>
  <c r="F2259" i="1"/>
  <c r="G2259" i="1" s="1"/>
  <c r="H2259" i="1" s="1"/>
  <c r="F2168" i="1"/>
  <c r="G2168" i="1" s="1"/>
  <c r="H2168" i="1" s="1"/>
  <c r="F2181" i="1"/>
  <c r="G2181" i="1" s="1"/>
  <c r="H2181" i="1" s="1"/>
  <c r="F2224" i="1"/>
  <c r="G2224" i="1" s="1"/>
  <c r="H2224" i="1" s="1"/>
  <c r="F2149" i="1"/>
  <c r="G2149" i="1" s="1"/>
  <c r="H2149" i="1" s="1"/>
  <c r="F2204" i="1"/>
  <c r="G2204" i="1" s="1"/>
  <c r="H2204" i="1" s="1"/>
  <c r="F2250" i="1"/>
  <c r="G2250" i="1" s="1"/>
  <c r="H2250" i="1" s="1"/>
  <c r="F2264" i="1"/>
  <c r="G2264" i="1" s="1"/>
  <c r="H2264" i="1" s="1"/>
  <c r="F2253" i="1"/>
  <c r="G2253" i="1" s="1"/>
  <c r="H2253" i="1" s="1"/>
  <c r="F2227" i="1"/>
  <c r="G2227" i="1" s="1"/>
  <c r="H2227" i="1" s="1"/>
  <c r="F2158" i="1"/>
  <c r="G2158" i="1" s="1"/>
  <c r="H2158" i="1" s="1"/>
  <c r="F2247" i="1"/>
  <c r="G2247" i="1" s="1"/>
  <c r="H2247" i="1" s="1"/>
  <c r="F2161" i="1"/>
  <c r="G2161" i="1" s="1"/>
  <c r="H2161" i="1" s="1"/>
  <c r="F2243" i="1"/>
  <c r="G2243" i="1" s="1"/>
  <c r="H2243" i="1" s="1"/>
  <c r="F2196" i="1"/>
  <c r="G2196" i="1" s="1"/>
  <c r="H2196" i="1" s="1"/>
  <c r="F2238" i="1"/>
  <c r="G2238" i="1" s="1"/>
  <c r="H2238" i="1" s="1"/>
  <c r="F2275" i="1"/>
  <c r="G2275" i="1" s="1"/>
  <c r="H2275" i="1" s="1"/>
  <c r="F2280" i="1"/>
  <c r="G2280" i="1" s="1"/>
  <c r="H2280" i="1" s="1"/>
  <c r="F2441" i="1"/>
  <c r="G2441" i="1" s="1"/>
  <c r="H2441" i="1" s="1"/>
  <c r="F2321" i="1"/>
  <c r="G2321" i="1" s="1"/>
  <c r="H2321" i="1" s="1"/>
  <c r="F2187" i="1"/>
  <c r="G2187" i="1" s="1"/>
  <c r="H2187" i="1" s="1"/>
  <c r="F2193" i="1"/>
  <c r="G2193" i="1" s="1"/>
  <c r="H2193" i="1" s="1"/>
  <c r="F2279" i="1"/>
  <c r="G2279" i="1" s="1"/>
  <c r="H2279" i="1" s="1"/>
  <c r="F2146" i="1"/>
  <c r="G2146" i="1" s="1"/>
  <c r="H2146" i="1" s="1"/>
  <c r="F2175" i="1"/>
  <c r="G2175" i="1" s="1"/>
  <c r="H2175" i="1" s="1"/>
  <c r="F2156" i="1"/>
  <c r="G2156" i="1" s="1"/>
  <c r="H2156" i="1" s="1"/>
  <c r="F2165" i="1"/>
  <c r="G2165" i="1" s="1"/>
  <c r="H2165" i="1" s="1"/>
  <c r="F2335" i="1"/>
  <c r="G2335" i="1" s="1"/>
  <c r="H2335" i="1" s="1"/>
  <c r="F2226" i="1"/>
  <c r="G2226" i="1" s="1"/>
  <c r="H2226" i="1" s="1"/>
  <c r="F2338" i="1"/>
  <c r="G2338" i="1" s="1"/>
  <c r="H2338" i="1" s="1"/>
  <c r="F2276" i="1"/>
  <c r="G2276" i="1" s="1"/>
  <c r="H2276" i="1" s="1"/>
  <c r="F2223" i="1"/>
  <c r="G2223" i="1" s="1"/>
  <c r="H2223" i="1" s="1"/>
  <c r="F2232" i="1"/>
  <c r="G2232" i="1" s="1"/>
  <c r="H2232" i="1" s="1"/>
  <c r="F2185" i="1"/>
  <c r="G2185" i="1" s="1"/>
  <c r="H2185" i="1" s="1"/>
  <c r="F2251" i="1"/>
  <c r="G2251" i="1" s="1"/>
  <c r="H2251" i="1" s="1"/>
  <c r="F2406" i="1"/>
  <c r="G2406" i="1" s="1"/>
  <c r="H2406" i="1" s="1"/>
  <c r="F2143" i="1"/>
  <c r="G2143" i="1" s="1"/>
  <c r="H2143" i="1" s="1"/>
  <c r="F2271" i="1"/>
  <c r="G2271" i="1" s="1"/>
  <c r="H2271" i="1" s="1"/>
  <c r="F2318" i="1"/>
  <c r="G2318" i="1" s="1"/>
  <c r="H2318" i="1" s="1"/>
  <c r="F2315" i="1"/>
  <c r="G2315" i="1" s="1"/>
  <c r="H2315" i="1" s="1"/>
  <c r="F2442" i="1"/>
  <c r="G2442" i="1" s="1"/>
  <c r="H2442" i="1" s="1"/>
  <c r="F2320" i="1"/>
  <c r="G2320" i="1" s="1"/>
  <c r="H2320" i="1" s="1"/>
  <c r="F2674" i="1"/>
  <c r="G2674" i="1" s="1"/>
  <c r="H2674" i="1" s="1"/>
  <c r="F2155" i="1"/>
  <c r="G2155" i="1" s="1"/>
  <c r="H2155" i="1" s="1"/>
  <c r="F2225" i="1"/>
  <c r="G2225" i="1" s="1"/>
  <c r="H2225" i="1" s="1"/>
  <c r="F2448" i="1"/>
  <c r="G2448" i="1" s="1"/>
  <c r="H2448" i="1" s="1"/>
  <c r="F2256" i="1"/>
  <c r="G2256" i="1" s="1"/>
  <c r="H2256" i="1" s="1"/>
  <c r="F2222" i="1"/>
  <c r="G2222" i="1" s="1"/>
  <c r="H2222" i="1" s="1"/>
  <c r="F2407" i="1"/>
  <c r="G2407" i="1" s="1"/>
  <c r="H2407" i="1" s="1"/>
  <c r="F2254" i="1"/>
  <c r="G2254" i="1" s="1"/>
  <c r="H2254" i="1" s="1"/>
  <c r="F2151" i="1"/>
  <c r="G2151" i="1" s="1"/>
  <c r="H2151" i="1" s="1"/>
  <c r="F2144" i="1"/>
  <c r="G2144" i="1" s="1"/>
  <c r="H2144" i="1" s="1"/>
  <c r="F2180" i="1"/>
  <c r="G2180" i="1" s="1"/>
  <c r="H2180" i="1" s="1"/>
  <c r="F2198" i="1"/>
  <c r="G2198" i="1" s="1"/>
  <c r="H2198" i="1" s="1"/>
  <c r="F2405" i="1"/>
  <c r="G2405" i="1" s="1"/>
  <c r="H2405" i="1" s="1"/>
  <c r="F2450" i="1"/>
  <c r="G2450" i="1" s="1"/>
  <c r="H2450" i="1" s="1"/>
  <c r="F2284" i="1"/>
  <c r="G2284" i="1" s="1"/>
  <c r="H2284" i="1" s="1"/>
  <c r="F2172" i="1"/>
  <c r="G2172" i="1" s="1"/>
  <c r="H2172" i="1" s="1"/>
  <c r="F2194" i="1"/>
  <c r="G2194" i="1" s="1"/>
  <c r="H2194" i="1" s="1"/>
  <c r="F2233" i="1"/>
  <c r="G2233" i="1" s="1"/>
  <c r="H2233" i="1" s="1"/>
  <c r="F2334" i="1"/>
  <c r="G2334" i="1" s="1"/>
  <c r="H2334" i="1" s="1"/>
  <c r="F2218" i="1"/>
  <c r="G2218" i="1" s="1"/>
  <c r="H2218" i="1" s="1"/>
  <c r="F2314" i="1"/>
  <c r="G2314" i="1" s="1"/>
  <c r="H2314" i="1" s="1"/>
  <c r="F2236" i="1"/>
  <c r="G2236" i="1" s="1"/>
  <c r="H2236" i="1" s="1"/>
  <c r="F2186" i="1"/>
  <c r="G2186" i="1" s="1"/>
  <c r="H2186" i="1" s="1"/>
  <c r="F2173" i="1"/>
  <c r="G2173" i="1" s="1"/>
  <c r="H2173" i="1" s="1"/>
  <c r="F2163" i="1"/>
  <c r="G2163" i="1" s="1"/>
  <c r="H2163" i="1" s="1"/>
  <c r="F2440" i="1"/>
  <c r="G2440" i="1" s="1"/>
  <c r="H2440" i="1" s="1"/>
  <c r="F2317" i="1"/>
  <c r="G2317" i="1" s="1"/>
  <c r="H2317" i="1" s="1"/>
  <c r="F2337" i="1"/>
  <c r="G2337" i="1" s="1"/>
  <c r="H2337" i="1" s="1"/>
  <c r="F2266" i="1"/>
  <c r="G2266" i="1" s="1"/>
  <c r="H2266" i="1" s="1"/>
  <c r="F2221" i="1"/>
  <c r="G2221" i="1" s="1"/>
  <c r="H2221" i="1" s="1"/>
  <c r="F2260" i="1"/>
  <c r="G2260" i="1" s="1"/>
  <c r="H2260" i="1" s="1"/>
  <c r="F2257" i="1"/>
  <c r="G2257" i="1" s="1"/>
  <c r="H2257" i="1" s="1"/>
  <c r="F2160" i="1"/>
  <c r="G2160" i="1" s="1"/>
  <c r="H2160" i="1" s="1"/>
  <c r="F2166" i="1"/>
  <c r="G2166" i="1" s="1"/>
  <c r="H2166" i="1" s="1"/>
  <c r="F2147" i="1"/>
  <c r="G2147" i="1" s="1"/>
  <c r="H2147" i="1" s="1"/>
  <c r="F2261" i="1"/>
  <c r="G2261" i="1" s="1"/>
  <c r="H2261" i="1" s="1"/>
  <c r="F2191" i="1"/>
  <c r="G2191" i="1" s="1"/>
  <c r="H2191" i="1" s="1"/>
  <c r="F2234" i="1"/>
  <c r="G2234" i="1" s="1"/>
  <c r="H2234" i="1" s="1"/>
  <c r="F2449" i="1"/>
  <c r="G2449" i="1" s="1"/>
  <c r="H2449" i="1" s="1"/>
  <c r="F2162" i="1"/>
  <c r="G2162" i="1" s="1"/>
  <c r="H2162" i="1" s="1"/>
  <c r="F2217" i="1"/>
  <c r="G2217" i="1" s="1"/>
  <c r="H2217" i="1" s="1"/>
  <c r="F2267" i="1"/>
  <c r="G2267" i="1" s="1"/>
  <c r="H2267" i="1" s="1"/>
  <c r="F2245" i="1"/>
  <c r="G2245" i="1" s="1"/>
  <c r="H2245" i="1" s="1"/>
  <c r="F2246" i="1"/>
  <c r="G2246" i="1" s="1"/>
  <c r="H2246" i="1" s="1"/>
  <c r="F2269" i="1"/>
  <c r="G2269" i="1" s="1"/>
  <c r="H2269" i="1" s="1"/>
  <c r="F2248" i="1"/>
  <c r="G2248" i="1" s="1"/>
  <c r="H2248" i="1" s="1"/>
  <c r="F2229" i="1"/>
  <c r="G2229" i="1" s="1"/>
  <c r="H2229" i="1" s="1"/>
  <c r="F2273" i="1"/>
  <c r="G2273" i="1" s="1"/>
  <c r="H2273" i="1" s="1"/>
  <c r="F2152" i="1"/>
  <c r="G2152" i="1" s="1"/>
  <c r="H2152" i="1" s="1"/>
  <c r="F2283" i="1"/>
  <c r="G2283" i="1" s="1"/>
  <c r="H2283" i="1" s="1"/>
  <c r="F2178" i="1"/>
  <c r="G2178" i="1" s="1"/>
  <c r="H2178" i="1" s="1"/>
  <c r="F2277" i="1"/>
  <c r="G2277" i="1" s="1"/>
  <c r="H2277" i="1" s="1"/>
  <c r="F2252" i="1"/>
  <c r="G2252" i="1" s="1"/>
  <c r="H2252" i="1" s="1"/>
  <c r="F2239" i="1"/>
  <c r="G2239" i="1" s="1"/>
  <c r="H2239" i="1" s="1"/>
  <c r="F2403" i="1"/>
  <c r="G2403" i="1" s="1"/>
  <c r="H2403" i="1" s="1"/>
  <c r="F2439" i="1"/>
  <c r="G2439" i="1" s="1"/>
  <c r="H2439" i="1" s="1"/>
  <c r="F2179" i="1"/>
  <c r="G2179" i="1" s="1"/>
  <c r="H2179" i="1" s="1"/>
  <c r="F2176" i="1"/>
  <c r="G2176" i="1" s="1"/>
  <c r="H2176" i="1" s="1"/>
  <c r="F2188" i="1"/>
  <c r="G2188" i="1" s="1"/>
  <c r="H2188" i="1" s="1"/>
  <c r="F2182" i="1"/>
  <c r="G2182" i="1" s="1"/>
  <c r="H2182" i="1" s="1"/>
  <c r="F2409" i="1"/>
  <c r="G2409" i="1" s="1"/>
  <c r="H2409" i="1" s="1"/>
  <c r="F2231" i="1"/>
  <c r="G2231" i="1" s="1"/>
  <c r="H2231" i="1" s="1"/>
  <c r="F2240" i="1"/>
  <c r="G2240" i="1" s="1"/>
  <c r="H2240" i="1" s="1"/>
  <c r="F2237" i="1"/>
  <c r="G2237" i="1" s="1"/>
  <c r="H2237" i="1" s="1"/>
  <c r="F2148" i="1"/>
  <c r="G2148" i="1" s="1"/>
  <c r="H2148" i="1" s="1"/>
  <c r="F2281" i="1"/>
  <c r="G2281" i="1" s="1"/>
  <c r="H2281" i="1" s="1"/>
  <c r="F2202" i="1"/>
  <c r="G2202" i="1" s="1"/>
  <c r="H2202" i="1" s="1"/>
  <c r="F2331" i="1"/>
  <c r="G2331" i="1" s="1"/>
  <c r="H2331" i="1" s="1"/>
  <c r="F2404" i="1"/>
  <c r="G2404" i="1" s="1"/>
  <c r="H2404" i="1" s="1"/>
  <c r="F2443" i="1"/>
  <c r="G2443" i="1" s="1"/>
  <c r="H2443" i="1" s="1"/>
  <c r="F2200" i="1"/>
  <c r="G2200" i="1" s="1"/>
  <c r="H2200" i="1" s="1"/>
  <c r="F2177" i="1"/>
  <c r="G2177" i="1" s="1"/>
  <c r="H2177" i="1" s="1"/>
  <c r="F2262" i="1"/>
  <c r="G2262" i="1" s="1"/>
  <c r="H2262" i="1" s="1"/>
  <c r="F2154" i="1"/>
  <c r="G2154" i="1" s="1"/>
  <c r="H2154" i="1" s="1"/>
  <c r="F2408" i="1"/>
  <c r="G2408" i="1" s="1"/>
  <c r="H2408" i="1" s="1"/>
  <c r="F2190" i="1"/>
  <c r="G2190" i="1" s="1"/>
  <c r="H2190" i="1" s="1"/>
  <c r="F2169" i="1"/>
  <c r="G2169" i="1" s="1"/>
  <c r="H2169" i="1" s="1"/>
  <c r="F2157" i="1"/>
  <c r="G2157" i="1" s="1"/>
  <c r="H2157" i="1" s="1"/>
  <c r="F2316" i="1"/>
  <c r="G2316" i="1" s="1"/>
  <c r="H2316" i="1" s="1"/>
  <c r="F2332" i="1"/>
  <c r="G2332" i="1" s="1"/>
  <c r="H2332" i="1" s="1"/>
  <c r="F2241" i="1"/>
  <c r="G2241" i="1" s="1"/>
  <c r="H2241" i="1" s="1"/>
  <c r="F2150" i="1"/>
  <c r="G2150" i="1" s="1"/>
  <c r="H2150" i="1" s="1"/>
  <c r="F2199" i="1"/>
  <c r="G2199" i="1" s="1"/>
  <c r="H2199" i="1" s="1"/>
  <c r="F2278" i="1"/>
  <c r="G2278" i="1" s="1"/>
  <c r="H2278" i="1" s="1"/>
  <c r="F2195" i="1"/>
  <c r="G2195" i="1" s="1"/>
  <c r="H2195" i="1" s="1"/>
  <c r="F2207" i="1"/>
  <c r="G2207" i="1" s="1"/>
  <c r="H2207" i="1" s="1"/>
  <c r="F2268" i="1"/>
  <c r="G2268" i="1" s="1"/>
  <c r="H2268" i="1" s="1"/>
  <c r="F2164" i="1"/>
  <c r="G2164" i="1" s="1"/>
  <c r="H2164" i="1" s="1"/>
  <c r="F2401" i="1"/>
  <c r="G2401" i="1" s="1"/>
  <c r="H2401" i="1" s="1"/>
  <c r="F2167" i="1"/>
  <c r="G2167" i="1" s="1"/>
  <c r="H2167" i="1" s="1"/>
  <c r="F2203" i="1"/>
  <c r="G2203" i="1" s="1"/>
  <c r="H2203" i="1" s="1"/>
  <c r="F1585" i="1"/>
  <c r="G1585" i="1" s="1"/>
  <c r="H1585" i="1" s="1"/>
  <c r="F1617" i="1"/>
  <c r="G1617" i="1" s="1"/>
  <c r="H1617" i="1" s="1"/>
  <c r="F1649" i="1"/>
  <c r="G1649" i="1" s="1"/>
  <c r="H1649" i="1" s="1"/>
  <c r="F1624" i="1"/>
  <c r="G1624" i="1" s="1"/>
  <c r="H1624" i="1" s="1"/>
  <c r="F1596" i="1"/>
  <c r="G1596" i="1" s="1"/>
  <c r="H1596" i="1" s="1"/>
  <c r="F1600" i="1"/>
  <c r="G1600" i="1" s="1"/>
  <c r="H1600" i="1" s="1"/>
  <c r="F1637" i="1"/>
  <c r="G1637" i="1" s="1"/>
  <c r="H1637" i="1" s="1"/>
  <c r="F1642" i="1"/>
  <c r="G1642" i="1" s="1"/>
  <c r="H1642" i="1" s="1"/>
  <c r="F1613" i="1"/>
  <c r="G1613" i="1" s="1"/>
  <c r="H1613" i="1" s="1"/>
  <c r="F1648" i="1"/>
  <c r="G1648" i="1" s="1"/>
  <c r="H1648" i="1" s="1"/>
  <c r="F1586" i="1"/>
  <c r="G1586" i="1" s="1"/>
  <c r="H1586" i="1" s="1"/>
  <c r="F1618" i="1"/>
  <c r="G1618" i="1" s="1"/>
  <c r="H1618" i="1" s="1"/>
  <c r="F1650" i="1"/>
  <c r="G1650" i="1" s="1"/>
  <c r="H1650" i="1" s="1"/>
  <c r="F1656" i="1"/>
  <c r="G1656" i="1" s="1"/>
  <c r="H1656" i="1" s="1"/>
  <c r="F1658" i="1"/>
  <c r="G1658" i="1" s="1"/>
  <c r="H1658" i="1" s="1"/>
  <c r="F1659" i="1"/>
  <c r="G1659" i="1" s="1"/>
  <c r="H1659" i="1" s="1"/>
  <c r="F1629" i="1"/>
  <c r="G1629" i="1" s="1"/>
  <c r="H1629" i="1" s="1"/>
  <c r="F1632" i="1"/>
  <c r="G1632" i="1" s="1"/>
  <c r="H1632" i="1" s="1"/>
  <c r="F1636" i="1"/>
  <c r="G1636" i="1" s="1"/>
  <c r="H1636" i="1" s="1"/>
  <c r="F1608" i="1"/>
  <c r="G1608" i="1" s="1"/>
  <c r="H1608" i="1" s="1"/>
  <c r="F1646" i="1"/>
  <c r="G1646" i="1" s="1"/>
  <c r="H1646" i="1" s="1"/>
  <c r="F1587" i="1"/>
  <c r="G1587" i="1" s="1"/>
  <c r="H1587" i="1" s="1"/>
  <c r="F1619" i="1"/>
  <c r="G1619" i="1" s="1"/>
  <c r="H1619" i="1" s="1"/>
  <c r="F1651" i="1"/>
  <c r="G1651" i="1" s="1"/>
  <c r="H1651" i="1" s="1"/>
  <c r="F1655" i="1"/>
  <c r="G1655" i="1" s="1"/>
  <c r="H1655" i="1" s="1"/>
  <c r="F1626" i="1"/>
  <c r="G1626" i="1" s="1"/>
  <c r="H1626" i="1" s="1"/>
  <c r="F1628" i="1"/>
  <c r="G1628" i="1" s="1"/>
  <c r="H1628" i="1" s="1"/>
  <c r="F1661" i="1"/>
  <c r="G1661" i="1" s="1"/>
  <c r="H1661" i="1" s="1"/>
  <c r="F1601" i="1"/>
  <c r="G1601" i="1" s="1"/>
  <c r="H1601" i="1" s="1"/>
  <c r="F1607" i="1"/>
  <c r="G1607" i="1" s="1"/>
  <c r="H1607" i="1" s="1"/>
  <c r="F1614" i="1"/>
  <c r="G1614" i="1" s="1"/>
  <c r="H1614" i="1" s="1"/>
  <c r="F1588" i="1"/>
  <c r="G1588" i="1" s="1"/>
  <c r="H1588" i="1" s="1"/>
  <c r="F1620" i="1"/>
  <c r="G1620" i="1" s="1"/>
  <c r="H1620" i="1" s="1"/>
  <c r="F1652" i="1"/>
  <c r="G1652" i="1" s="1"/>
  <c r="H1652" i="1" s="1"/>
  <c r="F1623" i="1"/>
  <c r="G1623" i="1" s="1"/>
  <c r="H1623" i="1" s="1"/>
  <c r="F1657" i="1"/>
  <c r="G1657" i="1" s="1"/>
  <c r="H1657" i="1" s="1"/>
  <c r="F1660" i="1"/>
  <c r="G1660" i="1" s="1"/>
  <c r="H1660" i="1" s="1"/>
  <c r="F1599" i="1"/>
  <c r="G1599" i="1" s="1"/>
  <c r="H1599" i="1" s="1"/>
  <c r="F1633" i="1"/>
  <c r="G1633" i="1" s="1"/>
  <c r="H1633" i="1" s="1"/>
  <c r="F1606" i="1"/>
  <c r="G1606" i="1" s="1"/>
  <c r="H1606" i="1" s="1"/>
  <c r="F1640" i="1"/>
  <c r="G1640" i="1" s="1"/>
  <c r="H1640" i="1" s="1"/>
  <c r="F1647" i="1"/>
  <c r="G1647" i="1" s="1"/>
  <c r="H1647" i="1" s="1"/>
  <c r="F1589" i="1"/>
  <c r="G1589" i="1" s="1"/>
  <c r="H1589" i="1" s="1"/>
  <c r="F1621" i="1"/>
  <c r="G1621" i="1" s="1"/>
  <c r="H1621" i="1" s="1"/>
  <c r="F1653" i="1"/>
  <c r="G1653" i="1" s="1"/>
  <c r="H1653" i="1" s="1"/>
  <c r="F1654" i="1"/>
  <c r="G1654" i="1" s="1"/>
  <c r="H1654" i="1" s="1"/>
  <c r="F1593" i="1"/>
  <c r="G1593" i="1" s="1"/>
  <c r="H1593" i="1" s="1"/>
  <c r="F1627" i="1"/>
  <c r="G1627" i="1" s="1"/>
  <c r="H1627" i="1" s="1"/>
  <c r="F1631" i="1"/>
  <c r="G1631" i="1" s="1"/>
  <c r="H1631" i="1" s="1"/>
  <c r="F1635" i="1"/>
  <c r="G1635" i="1" s="1"/>
  <c r="H1635" i="1" s="1"/>
  <c r="F1638" i="1"/>
  <c r="G1638" i="1" s="1"/>
  <c r="H1638" i="1" s="1"/>
  <c r="F1643" i="1"/>
  <c r="G1643" i="1" s="1"/>
  <c r="H1643" i="1" s="1"/>
  <c r="F1590" i="1"/>
  <c r="G1590" i="1" s="1"/>
  <c r="H1590" i="1" s="1"/>
  <c r="F1622" i="1"/>
  <c r="G1622" i="1" s="1"/>
  <c r="H1622" i="1" s="1"/>
  <c r="F1595" i="1"/>
  <c r="G1595" i="1" s="1"/>
  <c r="H1595" i="1" s="1"/>
  <c r="F1598" i="1"/>
  <c r="G1598" i="1" s="1"/>
  <c r="H1598" i="1" s="1"/>
  <c r="F1634" i="1"/>
  <c r="G1634" i="1" s="1"/>
  <c r="H1634" i="1" s="1"/>
  <c r="F1639" i="1"/>
  <c r="G1639" i="1" s="1"/>
  <c r="H1639" i="1" s="1"/>
  <c r="F1644" i="1"/>
  <c r="G1644" i="1" s="1"/>
  <c r="H1644" i="1" s="1"/>
  <c r="F1591" i="1"/>
  <c r="G1591" i="1" s="1"/>
  <c r="H1591" i="1" s="1"/>
  <c r="F1597" i="1"/>
  <c r="G1597" i="1" s="1"/>
  <c r="H1597" i="1" s="1"/>
  <c r="F1603" i="1"/>
  <c r="G1603" i="1" s="1"/>
  <c r="H1603" i="1" s="1"/>
  <c r="F1609" i="1"/>
  <c r="G1609" i="1" s="1"/>
  <c r="H1609" i="1" s="1"/>
  <c r="F1615" i="1"/>
  <c r="G1615" i="1" s="1"/>
  <c r="H1615" i="1" s="1"/>
  <c r="F1592" i="1"/>
  <c r="G1592" i="1" s="1"/>
  <c r="H1592" i="1" s="1"/>
  <c r="F1610" i="1"/>
  <c r="G1610" i="1" s="1"/>
  <c r="H1610" i="1" s="1"/>
  <c r="F1625" i="1"/>
  <c r="G1625" i="1" s="1"/>
  <c r="H1625" i="1" s="1"/>
  <c r="F1612" i="1"/>
  <c r="G1612" i="1" s="1"/>
  <c r="H1612" i="1" s="1"/>
  <c r="F1594" i="1"/>
  <c r="G1594" i="1" s="1"/>
  <c r="H1594" i="1" s="1"/>
  <c r="F1630" i="1"/>
  <c r="G1630" i="1" s="1"/>
  <c r="H1630" i="1" s="1"/>
  <c r="F1602" i="1"/>
  <c r="G1602" i="1" s="1"/>
  <c r="H1602" i="1" s="1"/>
  <c r="F1605" i="1"/>
  <c r="G1605" i="1" s="1"/>
  <c r="H1605" i="1" s="1"/>
  <c r="F1641" i="1"/>
  <c r="G1641" i="1" s="1"/>
  <c r="H1641" i="1" s="1"/>
  <c r="F1645" i="1"/>
  <c r="G1645" i="1" s="1"/>
  <c r="H1645" i="1" s="1"/>
  <c r="F1616" i="1"/>
  <c r="G1616" i="1" s="1"/>
  <c r="H1616" i="1" s="1"/>
  <c r="F1604" i="1"/>
  <c r="G1604" i="1" s="1"/>
  <c r="H1604" i="1" s="1"/>
  <c r="F1611" i="1"/>
  <c r="G1611" i="1" s="1"/>
  <c r="H1611" i="1" s="1"/>
  <c r="F1028" i="222"/>
  <c r="G1028" i="222" s="1"/>
  <c r="H1028" i="222" s="1"/>
  <c r="F1060" i="222"/>
  <c r="G1060" i="222" s="1"/>
  <c r="H1060" i="222" s="1"/>
  <c r="F2752" i="15"/>
  <c r="G2752" i="15" s="1"/>
  <c r="H2752" i="15" s="1"/>
  <c r="F2741" i="15"/>
  <c r="G2741" i="15" s="1"/>
  <c r="H2741" i="15" s="1"/>
  <c r="F1230" i="222"/>
  <c r="G1230" i="222" s="1"/>
  <c r="H1230" i="222" s="1"/>
  <c r="F1037" i="222"/>
  <c r="G1037" i="222" s="1"/>
  <c r="H1037" i="222" s="1"/>
  <c r="F1027" i="222"/>
  <c r="G1027" i="222" s="1"/>
  <c r="H1027" i="222" s="1"/>
  <c r="F1025" i="222"/>
  <c r="G1025" i="222" s="1"/>
  <c r="H1025" i="222" s="1"/>
  <c r="F1022" i="222"/>
  <c r="G1022" i="222" s="1"/>
  <c r="H1022" i="222" s="1"/>
  <c r="F1036" i="222"/>
  <c r="G1036" i="222" s="1"/>
  <c r="H1036" i="222" s="1"/>
  <c r="F1029" i="222"/>
  <c r="G1029" i="222" s="1"/>
  <c r="H1029" i="222" s="1"/>
  <c r="F1026" i="222"/>
  <c r="G1026" i="222" s="1"/>
  <c r="H1026" i="222" s="1"/>
  <c r="F1023" i="222"/>
  <c r="G1023" i="222" s="1"/>
  <c r="H1023" i="222" s="1"/>
  <c r="F1020" i="222"/>
  <c r="G1020" i="222" s="1"/>
  <c r="H1020" i="222" s="1"/>
  <c r="F1017" i="222"/>
  <c r="G1017" i="222" s="1"/>
  <c r="H1017" i="222" s="1"/>
  <c r="F1015" i="222"/>
  <c r="G1015" i="222" s="1"/>
  <c r="H1015" i="222" s="1"/>
  <c r="F1035" i="222"/>
  <c r="G1035" i="222" s="1"/>
  <c r="H1035" i="222" s="1"/>
  <c r="F1030" i="222"/>
  <c r="G1030" i="222" s="1"/>
  <c r="H1030" i="222" s="1"/>
  <c r="F1024" i="222"/>
  <c r="G1024" i="222" s="1"/>
  <c r="H1024" i="222" s="1"/>
  <c r="F1018" i="222"/>
  <c r="G1018" i="222" s="1"/>
  <c r="H1018" i="222" s="1"/>
  <c r="F1034" i="222"/>
  <c r="G1034" i="222" s="1"/>
  <c r="H1034" i="222" s="1"/>
  <c r="F1033" i="222"/>
  <c r="G1033" i="222" s="1"/>
  <c r="H1033" i="222" s="1"/>
  <c r="F1016" i="222"/>
  <c r="G1016" i="222" s="1"/>
  <c r="H1016" i="222" s="1"/>
  <c r="F1032" i="222"/>
  <c r="G1032" i="222" s="1"/>
  <c r="H1032" i="222" s="1"/>
  <c r="F1031" i="222"/>
  <c r="G1031" i="222" s="1"/>
  <c r="H1031" i="222" s="1"/>
  <c r="F1021" i="222"/>
  <c r="G1021" i="222" s="1"/>
  <c r="H1021" i="222" s="1"/>
  <c r="F1019" i="222"/>
  <c r="G1019" i="222" s="1"/>
  <c r="H1019" i="222" s="1"/>
  <c r="F1239" i="222"/>
  <c r="F1238" i="222"/>
  <c r="F1215" i="222"/>
  <c r="F939" i="222"/>
  <c r="G939" i="222" s="1"/>
  <c r="H939" i="222" s="1"/>
  <c r="F1211" i="222"/>
  <c r="F1207" i="222"/>
  <c r="F634" i="222"/>
  <c r="G634" i="222" s="1"/>
  <c r="H634" i="222" s="1"/>
  <c r="F629" i="222"/>
  <c r="G629" i="222" s="1"/>
  <c r="H629" i="222" s="1"/>
  <c r="F627" i="222"/>
  <c r="G627" i="222" s="1"/>
  <c r="H627" i="222" s="1"/>
  <c r="F556" i="222"/>
  <c r="G556" i="222" s="1"/>
  <c r="H556" i="222" s="1"/>
  <c r="F555" i="222"/>
  <c r="G555" i="222" s="1"/>
  <c r="H555" i="222" s="1"/>
  <c r="F554" i="222"/>
  <c r="G554" i="222" s="1"/>
  <c r="H554" i="222" s="1"/>
  <c r="F329" i="222"/>
  <c r="G329" i="222" s="1"/>
  <c r="H329" i="222" s="1"/>
  <c r="F327" i="222"/>
  <c r="G327" i="222" s="1"/>
  <c r="H327" i="222" s="1"/>
  <c r="F326" i="222"/>
  <c r="G326" i="222" s="1"/>
  <c r="H326" i="222" s="1"/>
  <c r="F325" i="222"/>
  <c r="G325" i="222" s="1"/>
  <c r="H325" i="222" s="1"/>
  <c r="F29" i="222"/>
  <c r="G29" i="222" s="1"/>
  <c r="H29" i="222" s="1"/>
  <c r="F105" i="222"/>
  <c r="G105" i="222" s="1"/>
  <c r="H105" i="222" s="1"/>
  <c r="F307" i="15"/>
  <c r="G307" i="15" s="1"/>
  <c r="H307" i="15" s="1"/>
  <c r="F309" i="15"/>
  <c r="G309" i="15" s="1"/>
  <c r="H309" i="15" s="1"/>
  <c r="F1094" i="4"/>
  <c r="G1094" i="4" s="1"/>
  <c r="H1094" i="4" s="1"/>
  <c r="F1121" i="4"/>
  <c r="G1121" i="4" s="1"/>
  <c r="H1121" i="4" s="1"/>
  <c r="F1095" i="4"/>
  <c r="G1095" i="4" s="1"/>
  <c r="H1095" i="4" s="1"/>
  <c r="F1378" i="222"/>
  <c r="G1378" i="222" s="1"/>
  <c r="H1378" i="222" s="1"/>
  <c r="F1356" i="222"/>
  <c r="G1356" i="222" s="1"/>
  <c r="H1356" i="222" s="1"/>
  <c r="F1358" i="222"/>
  <c r="G1358" i="222" s="1"/>
  <c r="H1358" i="222" s="1"/>
  <c r="F1357" i="222"/>
  <c r="G1357" i="222" s="1"/>
  <c r="H1357" i="222" s="1"/>
  <c r="F764" i="222"/>
  <c r="G764" i="222" s="1"/>
  <c r="H764" i="222" s="1"/>
  <c r="F763" i="222"/>
  <c r="G763" i="222" s="1"/>
  <c r="H763" i="222" s="1"/>
  <c r="F762" i="222"/>
  <c r="G762" i="222" s="1"/>
  <c r="H762" i="222" s="1"/>
  <c r="F664" i="15"/>
  <c r="G664" i="15" s="1"/>
  <c r="H664" i="15" s="1"/>
  <c r="F673" i="15"/>
  <c r="G673" i="15" s="1"/>
  <c r="H673" i="15" s="1"/>
  <c r="F1672" i="15"/>
  <c r="G1672" i="15" s="1"/>
  <c r="H1672" i="15" s="1"/>
  <c r="F1085" i="1"/>
  <c r="G1085" i="1" s="1"/>
  <c r="H1085" i="1" s="1"/>
  <c r="F1083" i="1"/>
  <c r="G1083" i="1" s="1"/>
  <c r="H1083" i="1" s="1"/>
  <c r="F1081" i="1"/>
  <c r="G1081" i="1" s="1"/>
  <c r="H1081" i="1" s="1"/>
  <c r="F1079" i="1"/>
  <c r="G1079" i="1" s="1"/>
  <c r="H1079" i="1" s="1"/>
  <c r="F1077" i="1"/>
  <c r="G1077" i="1" s="1"/>
  <c r="H1077" i="1" s="1"/>
  <c r="F1084" i="1"/>
  <c r="G1084" i="1" s="1"/>
  <c r="H1084" i="1" s="1"/>
  <c r="F1082" i="1"/>
  <c r="G1082" i="1" s="1"/>
  <c r="H1082" i="1" s="1"/>
  <c r="F1080" i="1"/>
  <c r="G1080" i="1" s="1"/>
  <c r="H1080" i="1" s="1"/>
  <c r="F1078" i="1"/>
  <c r="G1078" i="1" s="1"/>
  <c r="H1078" i="1" s="1"/>
  <c r="F1029" i="1"/>
  <c r="G1029" i="1" s="1"/>
  <c r="H1029" i="1" s="1"/>
  <c r="F1022" i="1"/>
  <c r="G1022" i="1" s="1"/>
  <c r="H1022" i="1" s="1"/>
  <c r="F1030" i="1"/>
  <c r="G1030" i="1" s="1"/>
  <c r="H1030" i="1" s="1"/>
  <c r="F1028" i="1"/>
  <c r="G1028" i="1" s="1"/>
  <c r="H1028" i="1" s="1"/>
  <c r="F1024" i="1"/>
  <c r="G1024" i="1" s="1"/>
  <c r="H1024" i="1" s="1"/>
  <c r="F1023" i="1"/>
  <c r="G1023" i="1" s="1"/>
  <c r="H1023" i="1" s="1"/>
  <c r="F946" i="1"/>
  <c r="G946" i="1" s="1"/>
  <c r="H946" i="1" s="1"/>
  <c r="F947" i="1"/>
  <c r="G947" i="1" s="1"/>
  <c r="H947" i="1" s="1"/>
  <c r="F913" i="1"/>
  <c r="G913" i="1" s="1"/>
  <c r="H913" i="1" s="1"/>
  <c r="F912" i="1"/>
  <c r="G912" i="1" s="1"/>
  <c r="H912" i="1" s="1"/>
  <c r="F877" i="1"/>
  <c r="G877" i="1" s="1"/>
  <c r="H877" i="1" s="1"/>
  <c r="F878" i="1"/>
  <c r="G878" i="1" s="1"/>
  <c r="H878" i="1" s="1"/>
  <c r="F843" i="1"/>
  <c r="G843" i="1" s="1"/>
  <c r="H843" i="1" s="1"/>
  <c r="F844" i="1"/>
  <c r="G844" i="1" s="1"/>
  <c r="H844" i="1" s="1"/>
  <c r="F599" i="1"/>
  <c r="G599" i="1" s="1"/>
  <c r="H599" i="1" s="1"/>
  <c r="F600" i="1"/>
  <c r="G600" i="1" s="1"/>
  <c r="H600" i="1" s="1"/>
  <c r="F598" i="1"/>
  <c r="G598" i="1" s="1"/>
  <c r="H598" i="1" s="1"/>
  <c r="F564" i="1"/>
  <c r="G564" i="1" s="1"/>
  <c r="H564" i="1" s="1"/>
  <c r="F560" i="1"/>
  <c r="G560" i="1" s="1"/>
  <c r="H560" i="1" s="1"/>
  <c r="F556" i="1"/>
  <c r="G556" i="1" s="1"/>
  <c r="H556" i="1" s="1"/>
  <c r="F562" i="1"/>
  <c r="G562" i="1" s="1"/>
  <c r="H562" i="1" s="1"/>
  <c r="F558" i="1"/>
  <c r="G558" i="1" s="1"/>
  <c r="H558" i="1" s="1"/>
  <c r="F563" i="1"/>
  <c r="G563" i="1" s="1"/>
  <c r="H563" i="1" s="1"/>
  <c r="F559" i="1"/>
  <c r="G559" i="1" s="1"/>
  <c r="H559" i="1" s="1"/>
  <c r="F561" i="1"/>
  <c r="G561" i="1" s="1"/>
  <c r="H561" i="1" s="1"/>
  <c r="F557" i="1"/>
  <c r="G557" i="1" s="1"/>
  <c r="H557" i="1" s="1"/>
  <c r="F1113" i="222"/>
  <c r="G1113" i="222" s="1"/>
  <c r="H1113" i="222" s="1"/>
  <c r="F1234" i="222"/>
  <c r="F673" i="4"/>
  <c r="G673" i="4" s="1"/>
  <c r="H673" i="4" s="1"/>
  <c r="F1081" i="4"/>
  <c r="G1081" i="4" s="1"/>
  <c r="H1081" i="4" s="1"/>
  <c r="F1082" i="4"/>
  <c r="G1082" i="4" s="1"/>
  <c r="H1082" i="4" s="1"/>
  <c r="F1083" i="4"/>
  <c r="G1083" i="4" s="1"/>
  <c r="H1083" i="4" s="1"/>
  <c r="F140" i="4"/>
  <c r="G140" i="4" s="1"/>
  <c r="H140" i="4" s="1"/>
  <c r="F1068" i="222"/>
  <c r="G1068" i="222" s="1"/>
  <c r="H1068" i="222" s="1"/>
  <c r="F1059" i="222"/>
  <c r="G1059" i="222" s="1"/>
  <c r="H1059" i="222" s="1"/>
  <c r="F1057" i="222"/>
  <c r="G1057" i="222" s="1"/>
  <c r="H1057" i="222" s="1"/>
  <c r="F1049" i="222"/>
  <c r="G1049" i="222" s="1"/>
  <c r="H1049" i="222" s="1"/>
  <c r="F892" i="222"/>
  <c r="G892" i="222" s="1"/>
  <c r="H892" i="222" s="1"/>
  <c r="F419" i="222"/>
  <c r="G419" i="222" s="1"/>
  <c r="H419" i="222" s="1"/>
  <c r="F402" i="222"/>
  <c r="G402" i="222" s="1"/>
  <c r="H402" i="222" s="1"/>
  <c r="F1999" i="1"/>
  <c r="G1999" i="1" s="1"/>
  <c r="H1999" i="1" s="1"/>
  <c r="F1894" i="1"/>
  <c r="G1894" i="1" s="1"/>
  <c r="H1894" i="1" s="1"/>
  <c r="F2001" i="1"/>
  <c r="G2001" i="1" s="1"/>
  <c r="H2001" i="1" s="1"/>
  <c r="F1892" i="1"/>
  <c r="G1892" i="1" s="1"/>
  <c r="H1892" i="1" s="1"/>
  <c r="F1057" i="12"/>
  <c r="G1057" i="12" s="1"/>
  <c r="H1057" i="12" s="1"/>
  <c r="F1054" i="12"/>
  <c r="G1054" i="12" s="1"/>
  <c r="H1054" i="12" s="1"/>
  <c r="F1030" i="12"/>
  <c r="G1030" i="12" s="1"/>
  <c r="H1030" i="12" s="1"/>
  <c r="F1015" i="12"/>
  <c r="G1015" i="12" s="1"/>
  <c r="H1015" i="12" s="1"/>
  <c r="F1008" i="12"/>
  <c r="G1008" i="12" s="1"/>
  <c r="H1008" i="12" s="1"/>
  <c r="F999" i="12"/>
  <c r="G999" i="12" s="1"/>
  <c r="H999" i="12" s="1"/>
  <c r="F988" i="12"/>
  <c r="G988" i="12" s="1"/>
  <c r="H988" i="12" s="1"/>
  <c r="F1063" i="12"/>
  <c r="G1063" i="12" s="1"/>
  <c r="H1063" i="12" s="1"/>
  <c r="F1045" i="12"/>
  <c r="G1045" i="12" s="1"/>
  <c r="H1045" i="12" s="1"/>
  <c r="F1037" i="12"/>
  <c r="G1037" i="12" s="1"/>
  <c r="H1037" i="12" s="1"/>
  <c r="F1017" i="12"/>
  <c r="G1017" i="12" s="1"/>
  <c r="H1017" i="12" s="1"/>
  <c r="F1011" i="12"/>
  <c r="G1011" i="12" s="1"/>
  <c r="H1011" i="12" s="1"/>
  <c r="F1005" i="12"/>
  <c r="G1005" i="12" s="1"/>
  <c r="H1005" i="12" s="1"/>
  <c r="F990" i="12"/>
  <c r="G990" i="12" s="1"/>
  <c r="H990" i="12" s="1"/>
  <c r="F1025" i="12"/>
  <c r="G1025" i="12" s="1"/>
  <c r="H1025" i="12" s="1"/>
  <c r="F1026" i="12"/>
  <c r="G1026" i="12" s="1"/>
  <c r="H1026" i="12" s="1"/>
  <c r="F1061" i="12"/>
  <c r="G1061" i="12" s="1"/>
  <c r="H1061" i="12" s="1"/>
  <c r="F1051" i="12"/>
  <c r="G1051" i="12" s="1"/>
  <c r="H1051" i="12" s="1"/>
  <c r="F1035" i="12"/>
  <c r="G1035" i="12" s="1"/>
  <c r="H1035" i="12" s="1"/>
  <c r="F2629" i="15"/>
  <c r="G2629" i="15" s="1"/>
  <c r="H2629" i="15" s="1"/>
  <c r="F2564" i="15"/>
  <c r="G2564" i="15" s="1"/>
  <c r="H2564" i="15" s="1"/>
  <c r="F2566" i="15"/>
  <c r="G2566" i="15" s="1"/>
  <c r="H2566" i="15" s="1"/>
  <c r="F816" i="15"/>
  <c r="G816" i="15" s="1"/>
  <c r="H816" i="15" s="1"/>
  <c r="F727" i="15"/>
  <c r="G727" i="15" s="1"/>
  <c r="H727" i="15" s="1"/>
  <c r="F2631" i="15"/>
  <c r="G2631" i="15" s="1"/>
  <c r="H2631" i="15" s="1"/>
  <c r="F2567" i="15"/>
  <c r="G2567" i="15" s="1"/>
  <c r="H2567" i="15" s="1"/>
  <c r="F791" i="15"/>
  <c r="G791" i="15" s="1"/>
  <c r="H791" i="15" s="1"/>
  <c r="F2565" i="15"/>
  <c r="G2565" i="15" s="1"/>
  <c r="H2565" i="15" s="1"/>
  <c r="F702" i="15"/>
  <c r="G702" i="15" s="1"/>
  <c r="H702" i="15" s="1"/>
  <c r="F2630" i="15"/>
  <c r="G2630" i="15" s="1"/>
  <c r="H2630" i="15" s="1"/>
  <c r="F2628" i="15"/>
  <c r="G2628" i="15" s="1"/>
  <c r="H2628" i="15" s="1"/>
  <c r="F1284" i="222"/>
  <c r="G1284" i="222" s="1"/>
  <c r="H1284" i="222" s="1"/>
  <c r="F89" i="222"/>
  <c r="G89" i="222" s="1"/>
  <c r="H89" i="222" s="1"/>
  <c r="F90" i="222"/>
  <c r="G90" i="222" s="1"/>
  <c r="H90" i="222" s="1"/>
  <c r="F93" i="222"/>
  <c r="G93" i="222" s="1"/>
  <c r="H93" i="222" s="1"/>
  <c r="F97" i="222"/>
  <c r="G97" i="222" s="1"/>
  <c r="H97" i="222" s="1"/>
  <c r="F101" i="222"/>
  <c r="G101" i="222" s="1"/>
  <c r="H101" i="222" s="1"/>
  <c r="F103" i="222"/>
  <c r="G103" i="222" s="1"/>
  <c r="H103" i="222" s="1"/>
  <c r="F106" i="222"/>
  <c r="G106" i="222" s="1"/>
  <c r="H106" i="222" s="1"/>
  <c r="F108" i="222"/>
  <c r="G108" i="222" s="1"/>
  <c r="H108" i="222" s="1"/>
  <c r="F112" i="222"/>
  <c r="G112" i="222" s="1"/>
  <c r="H112" i="222" s="1"/>
  <c r="F114" i="222"/>
  <c r="G114" i="222" s="1"/>
  <c r="H114" i="222" s="1"/>
  <c r="F116" i="222"/>
  <c r="G116" i="222" s="1"/>
  <c r="H116" i="222" s="1"/>
  <c r="F117" i="222"/>
  <c r="G117" i="222" s="1"/>
  <c r="H117" i="222" s="1"/>
  <c r="F119" i="222"/>
  <c r="G119" i="222" s="1"/>
  <c r="H119" i="222" s="1"/>
  <c r="F121" i="222"/>
  <c r="G121" i="222" s="1"/>
  <c r="H121" i="222" s="1"/>
  <c r="F124" i="222"/>
  <c r="G124" i="222" s="1"/>
  <c r="H124" i="222" s="1"/>
  <c r="F127" i="222"/>
  <c r="G127" i="222" s="1"/>
  <c r="H127" i="222" s="1"/>
  <c r="F131" i="222"/>
  <c r="G131" i="222" s="1"/>
  <c r="H131" i="222" s="1"/>
  <c r="F132" i="222"/>
  <c r="G132" i="222" s="1"/>
  <c r="H132" i="222" s="1"/>
  <c r="F135" i="222"/>
  <c r="G135" i="222" s="1"/>
  <c r="H135" i="222" s="1"/>
  <c r="F137" i="222"/>
  <c r="G137" i="222" s="1"/>
  <c r="H137" i="222" s="1"/>
  <c r="F139" i="222"/>
  <c r="G139" i="222" s="1"/>
  <c r="H139" i="222" s="1"/>
  <c r="F141" i="222"/>
  <c r="G141" i="222" s="1"/>
  <c r="H141" i="222" s="1"/>
  <c r="F145" i="222"/>
  <c r="G145" i="222" s="1"/>
  <c r="H145" i="222" s="1"/>
  <c r="F147" i="222"/>
  <c r="G147" i="222" s="1"/>
  <c r="H147" i="222" s="1"/>
  <c r="F150" i="222"/>
  <c r="G150" i="222" s="1"/>
  <c r="H150" i="222" s="1"/>
  <c r="F151" i="222"/>
  <c r="G151" i="222" s="1"/>
  <c r="H151" i="222" s="1"/>
  <c r="F153" i="222"/>
  <c r="G153" i="222" s="1"/>
  <c r="H153" i="222" s="1"/>
  <c r="F88" i="222"/>
  <c r="G88" i="222" s="1"/>
  <c r="H88" i="222" s="1"/>
  <c r="F91" i="222"/>
  <c r="G91" i="222" s="1"/>
  <c r="H91" i="222" s="1"/>
  <c r="F92" i="222"/>
  <c r="G92" i="222" s="1"/>
  <c r="H92" i="222" s="1"/>
  <c r="F94" i="222"/>
  <c r="G94" i="222" s="1"/>
  <c r="H94" i="222" s="1"/>
  <c r="F96" i="222"/>
  <c r="G96" i="222" s="1"/>
  <c r="H96" i="222" s="1"/>
  <c r="F98" i="222"/>
  <c r="G98" i="222" s="1"/>
  <c r="H98" i="222" s="1"/>
  <c r="F99" i="222"/>
  <c r="G99" i="222" s="1"/>
  <c r="H99" i="222" s="1"/>
  <c r="F102" i="222"/>
  <c r="G102" i="222" s="1"/>
  <c r="H102" i="222" s="1"/>
  <c r="F104" i="222"/>
  <c r="G104" i="222" s="1"/>
  <c r="H104" i="222" s="1"/>
  <c r="F107" i="222"/>
  <c r="G107" i="222" s="1"/>
  <c r="H107" i="222" s="1"/>
  <c r="F109" i="222"/>
  <c r="G109" i="222" s="1"/>
  <c r="H109" i="222" s="1"/>
  <c r="F113" i="222"/>
  <c r="G113" i="222" s="1"/>
  <c r="H113" i="222" s="1"/>
  <c r="F118" i="222"/>
  <c r="G118" i="222" s="1"/>
  <c r="H118" i="222" s="1"/>
  <c r="F120" i="222"/>
  <c r="G120" i="222" s="1"/>
  <c r="H120" i="222" s="1"/>
  <c r="F122" i="222"/>
  <c r="G122" i="222" s="1"/>
  <c r="H122" i="222" s="1"/>
  <c r="F123" i="222"/>
  <c r="G123" i="222" s="1"/>
  <c r="H123" i="222" s="1"/>
  <c r="F125" i="222"/>
  <c r="G125" i="222" s="1"/>
  <c r="H125" i="222" s="1"/>
  <c r="F126" i="222"/>
  <c r="G126" i="222" s="1"/>
  <c r="H126" i="222" s="1"/>
  <c r="F128" i="222"/>
  <c r="G128" i="222" s="1"/>
  <c r="H128" i="222" s="1"/>
  <c r="F129" i="222"/>
  <c r="G129" i="222" s="1"/>
  <c r="H129" i="222" s="1"/>
  <c r="F130" i="222"/>
  <c r="G130" i="222" s="1"/>
  <c r="H130" i="222" s="1"/>
  <c r="F148" i="222"/>
  <c r="G148" i="222" s="1"/>
  <c r="H148" i="222" s="1"/>
  <c r="F149" i="222"/>
  <c r="G149" i="222" s="1"/>
  <c r="H149" i="222" s="1"/>
  <c r="F115" i="222"/>
  <c r="G115" i="222" s="1"/>
  <c r="H115" i="222" s="1"/>
  <c r="F134" i="222"/>
  <c r="G134" i="222" s="1"/>
  <c r="H134" i="222" s="1"/>
  <c r="F136" i="222"/>
  <c r="G136" i="222" s="1"/>
  <c r="H136" i="222" s="1"/>
  <c r="F138" i="222"/>
  <c r="G138" i="222" s="1"/>
  <c r="H138" i="222" s="1"/>
  <c r="F140" i="222"/>
  <c r="G140" i="222" s="1"/>
  <c r="H140" i="222" s="1"/>
  <c r="F144" i="222"/>
  <c r="G144" i="222" s="1"/>
  <c r="H144" i="222" s="1"/>
  <c r="F152" i="222"/>
  <c r="G152" i="222" s="1"/>
  <c r="H152" i="222" s="1"/>
  <c r="F154" i="222"/>
  <c r="G154" i="222" s="1"/>
  <c r="H154" i="222" s="1"/>
  <c r="F143" i="222"/>
  <c r="G143" i="222" s="1"/>
  <c r="H143" i="222" s="1"/>
  <c r="F95" i="222"/>
  <c r="G95" i="222" s="1"/>
  <c r="H95" i="222" s="1"/>
  <c r="F146" i="222"/>
  <c r="G146" i="222" s="1"/>
  <c r="H146" i="222" s="1"/>
  <c r="F111" i="222"/>
  <c r="G111" i="222" s="1"/>
  <c r="H111" i="222" s="1"/>
  <c r="F133" i="222"/>
  <c r="G133" i="222" s="1"/>
  <c r="H133" i="222" s="1"/>
  <c r="F110" i="222"/>
  <c r="G110" i="222" s="1"/>
  <c r="H110" i="222" s="1"/>
  <c r="F142" i="222"/>
  <c r="G142" i="222" s="1"/>
  <c r="H142" i="222" s="1"/>
  <c r="F100" i="222"/>
  <c r="G100" i="222" s="1"/>
  <c r="H100" i="222" s="1"/>
  <c r="F270" i="15"/>
  <c r="G270" i="15" s="1"/>
  <c r="H270" i="15" s="1"/>
  <c r="F296" i="15"/>
  <c r="G296" i="15" s="1"/>
  <c r="H296" i="15" s="1"/>
  <c r="F982" i="12"/>
  <c r="G982" i="12" s="1"/>
  <c r="H982" i="12" s="1"/>
  <c r="F528" i="12"/>
  <c r="G528" i="12" s="1"/>
  <c r="H528" i="12" s="1"/>
  <c r="F432" i="12"/>
  <c r="G432" i="12" s="1"/>
  <c r="H432" i="12" s="1"/>
  <c r="F380" i="12"/>
  <c r="G380" i="12" s="1"/>
  <c r="H380" i="12" s="1"/>
  <c r="F372" i="12"/>
  <c r="G372" i="12" s="1"/>
  <c r="H372" i="12" s="1"/>
  <c r="F977" i="12"/>
  <c r="G977" i="12" s="1"/>
  <c r="H977" i="12" s="1"/>
  <c r="F539" i="12"/>
  <c r="G539" i="12" s="1"/>
  <c r="H539" i="12" s="1"/>
  <c r="F431" i="12"/>
  <c r="G431" i="12" s="1"/>
  <c r="H431" i="12" s="1"/>
  <c r="F978" i="12"/>
  <c r="G978" i="12" s="1"/>
  <c r="H978" i="12" s="1"/>
  <c r="F313" i="12"/>
  <c r="G313" i="12" s="1"/>
  <c r="H313" i="12" s="1"/>
  <c r="F381" i="12"/>
  <c r="G381" i="12" s="1"/>
  <c r="H381" i="12" s="1"/>
  <c r="F371" i="12"/>
  <c r="G371" i="12" s="1"/>
  <c r="H371" i="12" s="1"/>
  <c r="F311" i="12"/>
  <c r="G311" i="12" s="1"/>
  <c r="H311" i="12" s="1"/>
  <c r="F326" i="12"/>
  <c r="G326" i="12" s="1"/>
  <c r="H326" i="12" s="1"/>
  <c r="F329" i="12"/>
  <c r="G329" i="12" s="1"/>
  <c r="H329" i="12" s="1"/>
  <c r="F328" i="12"/>
  <c r="G328" i="12" s="1"/>
  <c r="H328" i="12" s="1"/>
  <c r="F423" i="12"/>
  <c r="G423" i="12" s="1"/>
  <c r="H423" i="12" s="1"/>
  <c r="F312" i="12"/>
  <c r="G312" i="12" s="1"/>
  <c r="H312" i="12" s="1"/>
  <c r="F318" i="12"/>
  <c r="G318" i="12" s="1"/>
  <c r="H318" i="12" s="1"/>
  <c r="F422" i="12"/>
  <c r="G422" i="12" s="1"/>
  <c r="H422" i="12" s="1"/>
  <c r="F285" i="12"/>
  <c r="G285" i="12" s="1"/>
  <c r="H285" i="12" s="1"/>
  <c r="F299" i="12"/>
  <c r="G299" i="12" s="1"/>
  <c r="H299" i="12" s="1"/>
  <c r="F289" i="12"/>
  <c r="G289" i="12" s="1"/>
  <c r="H289" i="12" s="1"/>
  <c r="F304" i="12"/>
  <c r="G304" i="12" s="1"/>
  <c r="H304" i="12" s="1"/>
  <c r="F309" i="12"/>
  <c r="G309" i="12" s="1"/>
  <c r="H309" i="12" s="1"/>
  <c r="F269" i="12"/>
  <c r="G269" i="12" s="1"/>
  <c r="H269" i="12" s="1"/>
  <c r="F270" i="12"/>
  <c r="G270" i="12" s="1"/>
  <c r="H270" i="12" s="1"/>
  <c r="F267" i="12"/>
  <c r="G267" i="12" s="1"/>
  <c r="H267" i="12" s="1"/>
  <c r="F259" i="12"/>
  <c r="G259" i="12" s="1"/>
  <c r="H259" i="12" s="1"/>
  <c r="F254" i="12"/>
  <c r="G254" i="12" s="1"/>
  <c r="H254" i="12" s="1"/>
  <c r="F250" i="12"/>
  <c r="G250" i="12" s="1"/>
  <c r="H250" i="12" s="1"/>
  <c r="F245" i="12"/>
  <c r="G245" i="12" s="1"/>
  <c r="H245" i="12" s="1"/>
  <c r="F230" i="12"/>
  <c r="G230" i="12" s="1"/>
  <c r="H230" i="12" s="1"/>
  <c r="F226" i="12"/>
  <c r="G226" i="12" s="1"/>
  <c r="H226" i="12" s="1"/>
  <c r="F252" i="12"/>
  <c r="G252" i="12" s="1"/>
  <c r="H252" i="12" s="1"/>
  <c r="F240" i="12"/>
  <c r="G240" i="12" s="1"/>
  <c r="H240" i="12" s="1"/>
  <c r="F253" i="12"/>
  <c r="G253" i="12" s="1"/>
  <c r="H253" i="12" s="1"/>
  <c r="F781" i="15"/>
  <c r="G781" i="15" s="1"/>
  <c r="H781" i="15" s="1"/>
  <c r="F782" i="15"/>
  <c r="G782" i="15" s="1"/>
  <c r="H782" i="15" s="1"/>
  <c r="F786" i="15"/>
  <c r="G786" i="15" s="1"/>
  <c r="H786" i="15" s="1"/>
  <c r="F789" i="15"/>
  <c r="G789" i="15" s="1"/>
  <c r="H789" i="15" s="1"/>
  <c r="F794" i="15"/>
  <c r="G794" i="15" s="1"/>
  <c r="H794" i="15" s="1"/>
  <c r="F795" i="15"/>
  <c r="G795" i="15" s="1"/>
  <c r="H795" i="15" s="1"/>
  <c r="F783" i="15"/>
  <c r="G783" i="15" s="1"/>
  <c r="H783" i="15" s="1"/>
  <c r="F784" i="15"/>
  <c r="G784" i="15" s="1"/>
  <c r="H784" i="15" s="1"/>
  <c r="F787" i="15"/>
  <c r="G787" i="15" s="1"/>
  <c r="H787" i="15" s="1"/>
  <c r="F790" i="15"/>
  <c r="G790" i="15" s="1"/>
  <c r="H790" i="15" s="1"/>
  <c r="F785" i="15"/>
  <c r="G785" i="15" s="1"/>
  <c r="H785" i="15" s="1"/>
  <c r="F788" i="15"/>
  <c r="G788" i="15" s="1"/>
  <c r="H788" i="15" s="1"/>
  <c r="F792" i="15"/>
  <c r="G792" i="15" s="1"/>
  <c r="H792" i="15" s="1"/>
  <c r="F1283" i="222"/>
  <c r="G1283" i="222" s="1"/>
  <c r="H1283" i="222" s="1"/>
  <c r="F1282" i="222"/>
  <c r="G1282" i="222" s="1"/>
  <c r="H1282" i="222" s="1"/>
  <c r="F1752" i="15"/>
  <c r="G1752" i="15" s="1"/>
  <c r="H1752" i="15" s="1"/>
  <c r="F1683" i="15"/>
  <c r="G1683" i="15" s="1"/>
  <c r="H1683" i="15" s="1"/>
  <c r="F1681" i="15"/>
  <c r="G1681" i="15" s="1"/>
  <c r="H1681" i="15" s="1"/>
  <c r="F1728" i="15"/>
  <c r="G1728" i="15" s="1"/>
  <c r="H1728" i="15" s="1"/>
  <c r="F955" i="15"/>
  <c r="G955" i="15" s="1"/>
  <c r="H955" i="15" s="1"/>
  <c r="F281" i="15"/>
  <c r="G281" i="15" s="1"/>
  <c r="H281" i="15" s="1"/>
  <c r="F285" i="15"/>
  <c r="G285" i="15" s="1"/>
  <c r="H285" i="15" s="1"/>
  <c r="F284" i="15"/>
  <c r="G284" i="15" s="1"/>
  <c r="H284" i="15" s="1"/>
  <c r="F578" i="222"/>
  <c r="G578" i="222" s="1"/>
  <c r="H578" i="222" s="1"/>
  <c r="F1241" i="222"/>
  <c r="F1228" i="222"/>
  <c r="F1223" i="222"/>
  <c r="F1212" i="222"/>
  <c r="F1208" i="222"/>
  <c r="F1240" i="222"/>
  <c r="F1237" i="222"/>
  <c r="F1235" i="222"/>
  <c r="F1233" i="222"/>
  <c r="F1231" i="222"/>
  <c r="F1229" i="222"/>
  <c r="F1226" i="222"/>
  <c r="F1225" i="222"/>
  <c r="F1218" i="222"/>
  <c r="F1214" i="222"/>
  <c r="F1210" i="222"/>
  <c r="F1227" i="222"/>
  <c r="F1232" i="222"/>
  <c r="F1216" i="222"/>
  <c r="F1209" i="222"/>
  <c r="F1118" i="12"/>
  <c r="G1118" i="12" s="1"/>
  <c r="H1118" i="12" s="1"/>
  <c r="F1119" i="12"/>
  <c r="G1119" i="12" s="1"/>
  <c r="H1119" i="12" s="1"/>
  <c r="F1120" i="12"/>
  <c r="G1120" i="12" s="1"/>
  <c r="H1120" i="12" s="1"/>
  <c r="F1121" i="12"/>
  <c r="G1121" i="12" s="1"/>
  <c r="H1121" i="12" s="1"/>
  <c r="F1122" i="12"/>
  <c r="G1122" i="12" s="1"/>
  <c r="H1122" i="12" s="1"/>
  <c r="F1123" i="12"/>
  <c r="G1123" i="12" s="1"/>
  <c r="H1123" i="12" s="1"/>
  <c r="F1124" i="12"/>
  <c r="G1124" i="12" s="1"/>
  <c r="H1124" i="12" s="1"/>
  <c r="F1125" i="12"/>
  <c r="G1125" i="12" s="1"/>
  <c r="H1125" i="12" s="1"/>
  <c r="F1126" i="12"/>
  <c r="G1126" i="12" s="1"/>
  <c r="H1126" i="12" s="1"/>
  <c r="F1127" i="12"/>
  <c r="G1127" i="12" s="1"/>
  <c r="H1127" i="12" s="1"/>
  <c r="F1128" i="12"/>
  <c r="G1128" i="12" s="1"/>
  <c r="H1128" i="12" s="1"/>
  <c r="F1117" i="12"/>
  <c r="G1117" i="12" s="1"/>
  <c r="H1117" i="12" s="1"/>
  <c r="F1116" i="12"/>
  <c r="G1116" i="12" s="1"/>
  <c r="H1116" i="12" s="1"/>
  <c r="F355" i="12"/>
  <c r="G355" i="12" s="1"/>
  <c r="H355" i="12" s="1"/>
  <c r="F696" i="12"/>
  <c r="G696" i="12" s="1"/>
  <c r="H696" i="12" s="1"/>
  <c r="F138" i="12"/>
  <c r="G138" i="12" s="1"/>
  <c r="H138" i="12" s="1"/>
  <c r="F133" i="12"/>
  <c r="G133" i="12" s="1"/>
  <c r="H133" i="12" s="1"/>
  <c r="F120" i="12"/>
  <c r="G120" i="12" s="1"/>
  <c r="H120" i="12" s="1"/>
  <c r="F2773" i="15"/>
  <c r="F2772" i="15"/>
  <c r="F2775" i="15"/>
  <c r="F2769" i="15"/>
  <c r="F2754" i="15"/>
  <c r="F2753" i="15"/>
  <c r="F2742" i="15"/>
  <c r="F2746" i="15"/>
  <c r="F2756" i="15"/>
  <c r="F2779" i="15"/>
  <c r="F2747" i="15"/>
  <c r="F2745" i="15"/>
  <c r="F2749" i="15"/>
  <c r="F2751" i="15"/>
  <c r="F2770" i="15"/>
  <c r="F2778" i="15"/>
  <c r="F2782" i="15"/>
  <c r="F2784" i="15"/>
  <c r="F2744" i="15"/>
  <c r="F2755" i="15"/>
  <c r="F2757" i="15"/>
  <c r="F2771" i="15"/>
  <c r="F2777" i="15"/>
  <c r="F2781" i="15"/>
  <c r="F2743" i="15"/>
  <c r="F2758" i="15"/>
  <c r="F2748" i="15"/>
  <c r="F2750" i="15"/>
  <c r="F2768" i="15"/>
  <c r="F2774" i="15"/>
  <c r="F2776" i="15"/>
  <c r="F2780" i="15"/>
  <c r="F2783" i="15"/>
  <c r="F2785" i="15"/>
  <c r="F1370" i="222"/>
  <c r="G1370" i="222" s="1"/>
  <c r="H1370" i="222" s="1"/>
  <c r="F1369" i="222"/>
  <c r="G1369" i="222" s="1"/>
  <c r="H1369" i="222" s="1"/>
  <c r="F1368" i="222"/>
  <c r="G1368" i="222" s="1"/>
  <c r="H1368" i="222" s="1"/>
  <c r="F1348" i="222"/>
  <c r="G1348" i="222" s="1"/>
  <c r="H1348" i="222" s="1"/>
  <c r="F1347" i="222"/>
  <c r="G1347" i="222" s="1"/>
  <c r="H1347" i="222" s="1"/>
  <c r="F1346" i="222"/>
  <c r="G1346" i="222" s="1"/>
  <c r="H1346" i="222" s="1"/>
  <c r="F1338" i="222"/>
  <c r="G1338" i="222" s="1"/>
  <c r="H1338" i="222" s="1"/>
  <c r="F1335" i="222"/>
  <c r="G1335" i="222" s="1"/>
  <c r="H1335" i="222" s="1"/>
  <c r="F1337" i="222"/>
  <c r="G1337" i="222" s="1"/>
  <c r="H1337" i="222" s="1"/>
  <c r="F1336" i="222"/>
  <c r="G1336" i="222" s="1"/>
  <c r="H1336" i="222" s="1"/>
  <c r="F1292" i="222"/>
  <c r="G1292" i="222" s="1"/>
  <c r="H1292" i="222" s="1"/>
  <c r="F1304" i="222"/>
  <c r="G1304" i="222" s="1"/>
  <c r="H1304" i="222" s="1"/>
  <c r="F1302" i="222"/>
  <c r="G1302" i="222" s="1"/>
  <c r="H1302" i="222" s="1"/>
  <c r="F1314" i="222"/>
  <c r="G1314" i="222" s="1"/>
  <c r="H1314" i="222" s="1"/>
  <c r="F1316" i="222"/>
  <c r="G1316" i="222" s="1"/>
  <c r="H1316" i="222" s="1"/>
  <c r="F1303" i="222"/>
  <c r="G1303" i="222" s="1"/>
  <c r="H1303" i="222" s="1"/>
  <c r="F1315" i="222"/>
  <c r="G1315" i="222" s="1"/>
  <c r="H1315" i="222" s="1"/>
  <c r="F1312" i="222"/>
  <c r="G1312" i="222" s="1"/>
  <c r="H1312" i="222" s="1"/>
  <c r="F1313" i="222"/>
  <c r="G1313" i="222" s="1"/>
  <c r="H1313" i="222" s="1"/>
  <c r="F1294" i="222"/>
  <c r="G1294" i="222" s="1"/>
  <c r="H1294" i="222" s="1"/>
  <c r="F1279" i="222"/>
  <c r="G1279" i="222" s="1"/>
  <c r="H1279" i="222" s="1"/>
  <c r="F1278" i="222"/>
  <c r="G1278" i="222" s="1"/>
  <c r="H1278" i="222" s="1"/>
  <c r="F1293" i="222"/>
  <c r="G1293" i="222" s="1"/>
  <c r="H1293" i="222" s="1"/>
  <c r="F1281" i="222"/>
  <c r="G1281" i="222" s="1"/>
  <c r="H1281" i="222" s="1"/>
  <c r="F1280" i="222"/>
  <c r="G1280" i="222" s="1"/>
  <c r="H1280" i="222" s="1"/>
  <c r="F1319" i="15"/>
  <c r="G1319" i="15" s="1"/>
  <c r="H1319" i="15" s="1"/>
  <c r="F1318" i="15"/>
  <c r="G1318" i="15" s="1"/>
  <c r="H1318" i="15" s="1"/>
  <c r="F1259" i="15"/>
  <c r="G1259" i="15" s="1"/>
  <c r="H1259" i="15" s="1"/>
  <c r="F1252" i="15"/>
  <c r="G1252" i="15" s="1"/>
  <c r="H1252" i="15" s="1"/>
  <c r="F1251" i="15"/>
  <c r="G1251" i="15" s="1"/>
  <c r="H1251" i="15" s="1"/>
  <c r="F1256" i="15"/>
  <c r="G1256" i="15" s="1"/>
  <c r="H1256" i="15" s="1"/>
  <c r="F1255" i="15"/>
  <c r="G1255" i="15" s="1"/>
  <c r="H1255" i="15" s="1"/>
  <c r="F1248" i="15"/>
  <c r="G1248" i="15" s="1"/>
  <c r="H1248" i="15" s="1"/>
  <c r="F1247" i="15"/>
  <c r="G1247" i="15" s="1"/>
  <c r="H1247" i="15" s="1"/>
  <c r="F1245" i="15"/>
  <c r="G1245" i="15" s="1"/>
  <c r="H1245" i="15" s="1"/>
  <c r="F1242" i="15"/>
  <c r="G1242" i="15" s="1"/>
  <c r="H1242" i="15" s="1"/>
  <c r="F1241" i="15"/>
  <c r="G1241" i="15" s="1"/>
  <c r="H1241" i="15" s="1"/>
  <c r="F1238" i="15"/>
  <c r="G1238" i="15" s="1"/>
  <c r="H1238" i="15" s="1"/>
  <c r="F1237" i="15"/>
  <c r="G1237" i="15" s="1"/>
  <c r="H1237" i="15" s="1"/>
  <c r="F1223" i="15"/>
  <c r="G1223" i="15" s="1"/>
  <c r="H1223" i="15" s="1"/>
  <c r="F1222" i="15"/>
  <c r="G1222" i="15" s="1"/>
  <c r="H1222" i="15" s="1"/>
  <c r="F1219" i="15"/>
  <c r="G1219" i="15" s="1"/>
  <c r="H1219" i="15" s="1"/>
  <c r="F1218" i="15"/>
  <c r="G1218" i="15" s="1"/>
  <c r="H1218" i="15" s="1"/>
  <c r="F1215" i="15"/>
  <c r="G1215" i="15" s="1"/>
  <c r="H1215" i="15" s="1"/>
  <c r="F1214" i="15"/>
  <c r="G1214" i="15" s="1"/>
  <c r="H1214" i="15" s="1"/>
  <c r="F1211" i="15"/>
  <c r="G1211" i="15" s="1"/>
  <c r="H1211" i="15" s="1"/>
  <c r="F1210" i="15"/>
  <c r="G1210" i="15" s="1"/>
  <c r="H1210" i="15" s="1"/>
  <c r="F1207" i="15"/>
  <c r="G1207" i="15" s="1"/>
  <c r="H1207" i="15" s="1"/>
  <c r="F1206" i="15"/>
  <c r="G1206" i="15" s="1"/>
  <c r="H1206" i="15" s="1"/>
  <c r="F1209" i="15"/>
  <c r="G1209" i="15" s="1"/>
  <c r="H1209" i="15" s="1"/>
  <c r="F1217" i="15"/>
  <c r="G1217" i="15" s="1"/>
  <c r="H1217" i="15" s="1"/>
  <c r="F1225" i="15"/>
  <c r="G1225" i="15" s="1"/>
  <c r="H1225" i="15" s="1"/>
  <c r="F1229" i="15"/>
  <c r="G1229" i="15" s="1"/>
  <c r="H1229" i="15" s="1"/>
  <c r="F1233" i="15"/>
  <c r="G1233" i="15" s="1"/>
  <c r="H1233" i="15" s="1"/>
  <c r="F1239" i="15"/>
  <c r="G1239" i="15" s="1"/>
  <c r="H1239" i="15" s="1"/>
  <c r="F1204" i="15"/>
  <c r="F1212" i="15"/>
  <c r="G1212" i="15" s="1"/>
  <c r="H1212" i="15" s="1"/>
  <c r="F1220" i="15"/>
  <c r="G1220" i="15" s="1"/>
  <c r="H1220" i="15" s="1"/>
  <c r="F1226" i="15"/>
  <c r="G1226" i="15" s="1"/>
  <c r="H1226" i="15" s="1"/>
  <c r="F1230" i="15"/>
  <c r="G1230" i="15" s="1"/>
  <c r="H1230" i="15" s="1"/>
  <c r="F1234" i="15"/>
  <c r="G1234" i="15" s="1"/>
  <c r="H1234" i="15" s="1"/>
  <c r="F1240" i="15"/>
  <c r="G1240" i="15" s="1"/>
  <c r="H1240" i="15" s="1"/>
  <c r="F1250" i="15"/>
  <c r="G1250" i="15" s="1"/>
  <c r="H1250" i="15" s="1"/>
  <c r="F1258" i="15"/>
  <c r="G1258" i="15" s="1"/>
  <c r="H1258" i="15" s="1"/>
  <c r="F1249" i="15"/>
  <c r="G1249" i="15" s="1"/>
  <c r="H1249" i="15" s="1"/>
  <c r="F1257" i="15"/>
  <c r="G1257" i="15" s="1"/>
  <c r="H1257" i="15" s="1"/>
  <c r="F1205" i="15"/>
  <c r="G1205" i="15" s="1"/>
  <c r="H1205" i="15" s="1"/>
  <c r="F1213" i="15"/>
  <c r="G1213" i="15" s="1"/>
  <c r="H1213" i="15" s="1"/>
  <c r="F1221" i="15"/>
  <c r="G1221" i="15" s="1"/>
  <c r="H1221" i="15" s="1"/>
  <c r="F1227" i="15"/>
  <c r="G1227" i="15" s="1"/>
  <c r="H1227" i="15" s="1"/>
  <c r="F1231" i="15"/>
  <c r="G1231" i="15" s="1"/>
  <c r="H1231" i="15" s="1"/>
  <c r="F1235" i="15"/>
  <c r="G1235" i="15" s="1"/>
  <c r="H1235" i="15" s="1"/>
  <c r="F1243" i="15"/>
  <c r="G1243" i="15" s="1"/>
  <c r="H1243" i="15" s="1"/>
  <c r="F1208" i="15"/>
  <c r="G1208" i="15" s="1"/>
  <c r="H1208" i="15" s="1"/>
  <c r="F1216" i="15"/>
  <c r="G1216" i="15" s="1"/>
  <c r="H1216" i="15" s="1"/>
  <c r="F1224" i="15"/>
  <c r="G1224" i="15" s="1"/>
  <c r="H1224" i="15" s="1"/>
  <c r="F1228" i="15"/>
  <c r="G1228" i="15" s="1"/>
  <c r="H1228" i="15" s="1"/>
  <c r="F1232" i="15"/>
  <c r="G1232" i="15" s="1"/>
  <c r="H1232" i="15" s="1"/>
  <c r="F1236" i="15"/>
  <c r="G1236" i="15" s="1"/>
  <c r="H1236" i="15" s="1"/>
  <c r="F1244" i="15"/>
  <c r="G1244" i="15" s="1"/>
  <c r="H1244" i="15" s="1"/>
  <c r="F1253" i="15"/>
  <c r="G1253" i="15" s="1"/>
  <c r="H1253" i="15" s="1"/>
  <c r="F1246" i="15"/>
  <c r="G1246" i="15" s="1"/>
  <c r="H1246" i="15" s="1"/>
  <c r="F1254" i="15"/>
  <c r="G1254" i="15" s="1"/>
  <c r="H1254" i="15" s="1"/>
  <c r="F1317" i="15"/>
  <c r="G1317" i="15" s="1"/>
  <c r="H1317" i="15" s="1"/>
  <c r="F1313" i="15"/>
  <c r="G1313" i="15" s="1"/>
  <c r="H1313" i="15" s="1"/>
  <c r="F1309" i="15"/>
  <c r="G1309" i="15" s="1"/>
  <c r="H1309" i="15" s="1"/>
  <c r="F1305" i="15"/>
  <c r="G1305" i="15" s="1"/>
  <c r="H1305" i="15" s="1"/>
  <c r="F1301" i="15"/>
  <c r="G1301" i="15" s="1"/>
  <c r="H1301" i="15" s="1"/>
  <c r="F1297" i="15"/>
  <c r="G1297" i="15" s="1"/>
  <c r="H1297" i="15" s="1"/>
  <c r="F1293" i="15"/>
  <c r="G1293" i="15" s="1"/>
  <c r="H1293" i="15" s="1"/>
  <c r="F1289" i="15"/>
  <c r="G1289" i="15" s="1"/>
  <c r="H1289" i="15" s="1"/>
  <c r="F1285" i="15"/>
  <c r="G1285" i="15" s="1"/>
  <c r="H1285" i="15" s="1"/>
  <c r="F1281" i="15"/>
  <c r="G1281" i="15" s="1"/>
  <c r="H1281" i="15" s="1"/>
  <c r="F1277" i="15"/>
  <c r="G1277" i="15" s="1"/>
  <c r="H1277" i="15" s="1"/>
  <c r="F1273" i="15"/>
  <c r="G1273" i="15" s="1"/>
  <c r="H1273" i="15" s="1"/>
  <c r="F1269" i="15"/>
  <c r="G1269" i="15" s="1"/>
  <c r="H1269" i="15" s="1"/>
  <c r="F1265" i="15"/>
  <c r="G1265" i="15" s="1"/>
  <c r="H1265" i="15" s="1"/>
  <c r="F1261" i="15"/>
  <c r="G1261" i="15" s="1"/>
  <c r="H1261" i="15" s="1"/>
  <c r="F1314" i="15"/>
  <c r="G1314" i="15" s="1"/>
  <c r="H1314" i="15" s="1"/>
  <c r="F1310" i="15"/>
  <c r="G1310" i="15" s="1"/>
  <c r="H1310" i="15" s="1"/>
  <c r="F1306" i="15"/>
  <c r="G1306" i="15" s="1"/>
  <c r="H1306" i="15" s="1"/>
  <c r="F1302" i="15"/>
  <c r="G1302" i="15" s="1"/>
  <c r="H1302" i="15" s="1"/>
  <c r="F1298" i="15"/>
  <c r="G1298" i="15" s="1"/>
  <c r="H1298" i="15" s="1"/>
  <c r="F1294" i="15"/>
  <c r="G1294" i="15" s="1"/>
  <c r="H1294" i="15" s="1"/>
  <c r="F1290" i="15"/>
  <c r="G1290" i="15" s="1"/>
  <c r="H1290" i="15" s="1"/>
  <c r="F1286" i="15"/>
  <c r="G1286" i="15" s="1"/>
  <c r="H1286" i="15" s="1"/>
  <c r="F1282" i="15"/>
  <c r="G1282" i="15" s="1"/>
  <c r="H1282" i="15" s="1"/>
  <c r="F1278" i="15"/>
  <c r="G1278" i="15" s="1"/>
  <c r="H1278" i="15" s="1"/>
  <c r="F1274" i="15"/>
  <c r="G1274" i="15" s="1"/>
  <c r="H1274" i="15" s="1"/>
  <c r="F1270" i="15"/>
  <c r="G1270" i="15" s="1"/>
  <c r="H1270" i="15" s="1"/>
  <c r="F1266" i="15"/>
  <c r="G1266" i="15" s="1"/>
  <c r="H1266" i="15" s="1"/>
  <c r="F1262" i="15"/>
  <c r="G1262" i="15" s="1"/>
  <c r="H1262" i="15" s="1"/>
  <c r="F1315" i="15"/>
  <c r="G1315" i="15" s="1"/>
  <c r="H1315" i="15" s="1"/>
  <c r="F1311" i="15"/>
  <c r="G1311" i="15" s="1"/>
  <c r="H1311" i="15" s="1"/>
  <c r="F1307" i="15"/>
  <c r="G1307" i="15" s="1"/>
  <c r="H1307" i="15" s="1"/>
  <c r="F1303" i="15"/>
  <c r="G1303" i="15" s="1"/>
  <c r="H1303" i="15" s="1"/>
  <c r="F1299" i="15"/>
  <c r="G1299" i="15" s="1"/>
  <c r="H1299" i="15" s="1"/>
  <c r="F1295" i="15"/>
  <c r="G1295" i="15" s="1"/>
  <c r="H1295" i="15" s="1"/>
  <c r="F1291" i="15"/>
  <c r="G1291" i="15" s="1"/>
  <c r="H1291" i="15" s="1"/>
  <c r="F1287" i="15"/>
  <c r="G1287" i="15" s="1"/>
  <c r="H1287" i="15" s="1"/>
  <c r="F1283" i="15"/>
  <c r="G1283" i="15" s="1"/>
  <c r="H1283" i="15" s="1"/>
  <c r="F1279" i="15"/>
  <c r="G1279" i="15" s="1"/>
  <c r="H1279" i="15" s="1"/>
  <c r="F1275" i="15"/>
  <c r="G1275" i="15" s="1"/>
  <c r="H1275" i="15" s="1"/>
  <c r="F1271" i="15"/>
  <c r="G1271" i="15" s="1"/>
  <c r="H1271" i="15" s="1"/>
  <c r="F1267" i="15"/>
  <c r="G1267" i="15" s="1"/>
  <c r="H1267" i="15" s="1"/>
  <c r="F1263" i="15"/>
  <c r="G1263" i="15" s="1"/>
  <c r="H1263" i="15" s="1"/>
  <c r="F1260" i="15"/>
  <c r="G1260" i="15" s="1"/>
  <c r="H1260" i="15" s="1"/>
  <c r="F1316" i="15"/>
  <c r="G1316" i="15" s="1"/>
  <c r="H1316" i="15" s="1"/>
  <c r="F1312" i="15"/>
  <c r="G1312" i="15" s="1"/>
  <c r="H1312" i="15" s="1"/>
  <c r="F1308" i="15"/>
  <c r="G1308" i="15" s="1"/>
  <c r="H1308" i="15" s="1"/>
  <c r="F1304" i="15"/>
  <c r="G1304" i="15" s="1"/>
  <c r="H1304" i="15" s="1"/>
  <c r="F1300" i="15"/>
  <c r="G1300" i="15" s="1"/>
  <c r="H1300" i="15" s="1"/>
  <c r="F1296" i="15"/>
  <c r="G1296" i="15" s="1"/>
  <c r="H1296" i="15" s="1"/>
  <c r="F1292" i="15"/>
  <c r="G1292" i="15" s="1"/>
  <c r="H1292" i="15" s="1"/>
  <c r="F1288" i="15"/>
  <c r="G1288" i="15" s="1"/>
  <c r="H1288" i="15" s="1"/>
  <c r="F1284" i="15"/>
  <c r="G1284" i="15" s="1"/>
  <c r="H1284" i="15" s="1"/>
  <c r="F1280" i="15"/>
  <c r="G1280" i="15" s="1"/>
  <c r="H1280" i="15" s="1"/>
  <c r="F1276" i="15"/>
  <c r="G1276" i="15" s="1"/>
  <c r="H1276" i="15" s="1"/>
  <c r="F1272" i="15"/>
  <c r="G1272" i="15" s="1"/>
  <c r="H1272" i="15" s="1"/>
  <c r="F1268" i="15"/>
  <c r="G1268" i="15" s="1"/>
  <c r="H1268" i="15" s="1"/>
  <c r="F1264" i="15"/>
  <c r="G1264" i="15" s="1"/>
  <c r="H1264" i="15" s="1"/>
  <c r="F861" i="15"/>
  <c r="G861" i="15" s="1"/>
  <c r="H861" i="15" s="1"/>
  <c r="F857" i="15"/>
  <c r="G857" i="15" s="1"/>
  <c r="H857" i="15" s="1"/>
  <c r="F853" i="15"/>
  <c r="G853" i="15" s="1"/>
  <c r="H853" i="15" s="1"/>
  <c r="F849" i="15"/>
  <c r="G849" i="15" s="1"/>
  <c r="H849" i="15" s="1"/>
  <c r="F858" i="15"/>
  <c r="G858" i="15" s="1"/>
  <c r="H858" i="15" s="1"/>
  <c r="F854" i="15"/>
  <c r="G854" i="15" s="1"/>
  <c r="H854" i="15" s="1"/>
  <c r="F850" i="15"/>
  <c r="G850" i="15" s="1"/>
  <c r="H850" i="15" s="1"/>
  <c r="F859" i="15"/>
  <c r="G859" i="15" s="1"/>
  <c r="H859" i="15" s="1"/>
  <c r="F855" i="15"/>
  <c r="G855" i="15" s="1"/>
  <c r="H855" i="15" s="1"/>
  <c r="F851" i="15"/>
  <c r="G851" i="15" s="1"/>
  <c r="H851" i="15" s="1"/>
  <c r="F860" i="15"/>
  <c r="G860" i="15" s="1"/>
  <c r="H860" i="15" s="1"/>
  <c r="F856" i="15"/>
  <c r="G856" i="15" s="1"/>
  <c r="H856" i="15" s="1"/>
  <c r="F852" i="15"/>
  <c r="G852" i="15" s="1"/>
  <c r="H852" i="15" s="1"/>
  <c r="F739" i="15"/>
  <c r="G739" i="15" s="1"/>
  <c r="H739" i="15" s="1"/>
  <c r="F772" i="15"/>
  <c r="G772" i="15" s="1"/>
  <c r="H772" i="15" s="1"/>
  <c r="F767" i="15"/>
  <c r="G767" i="15" s="1"/>
  <c r="H767" i="15" s="1"/>
  <c r="F764" i="15"/>
  <c r="G764" i="15" s="1"/>
  <c r="H764" i="15" s="1"/>
  <c r="F766" i="15"/>
  <c r="G766" i="15" s="1"/>
  <c r="H766" i="15" s="1"/>
  <c r="F762" i="15"/>
  <c r="G762" i="15" s="1"/>
  <c r="H762" i="15" s="1"/>
  <c r="F761" i="15"/>
  <c r="G761" i="15" s="1"/>
  <c r="H761" i="15" s="1"/>
  <c r="F771" i="15"/>
  <c r="G771" i="15" s="1"/>
  <c r="H771" i="15" s="1"/>
  <c r="F760" i="15"/>
  <c r="G760" i="15" s="1"/>
  <c r="H760" i="15" s="1"/>
  <c r="F768" i="15"/>
  <c r="G768" i="15" s="1"/>
  <c r="H768" i="15" s="1"/>
  <c r="F770" i="15"/>
  <c r="G770" i="15" s="1"/>
  <c r="H770" i="15" s="1"/>
  <c r="F765" i="15"/>
  <c r="G765" i="15" s="1"/>
  <c r="H765" i="15" s="1"/>
  <c r="F1715" i="15"/>
  <c r="G1715" i="15" s="1"/>
  <c r="H1715" i="15" s="1"/>
  <c r="F2015" i="1"/>
  <c r="G2015" i="1" s="1"/>
  <c r="H2015" i="1" s="1"/>
  <c r="F2011" i="1"/>
  <c r="G2011" i="1" s="1"/>
  <c r="H2011" i="1" s="1"/>
  <c r="F2007" i="1"/>
  <c r="G2007" i="1" s="1"/>
  <c r="H2007" i="1" s="1"/>
  <c r="F2003" i="1"/>
  <c r="G2003" i="1" s="1"/>
  <c r="H2003" i="1" s="1"/>
  <c r="F1997" i="1"/>
  <c r="G1997" i="1" s="1"/>
  <c r="H1997" i="1" s="1"/>
  <c r="F1993" i="1"/>
  <c r="G1993" i="1" s="1"/>
  <c r="H1993" i="1" s="1"/>
  <c r="F1989" i="1"/>
  <c r="G1989" i="1" s="1"/>
  <c r="H1989" i="1" s="1"/>
  <c r="F1985" i="1"/>
  <c r="G1985" i="1" s="1"/>
  <c r="H1985" i="1" s="1"/>
  <c r="F1981" i="1"/>
  <c r="G1981" i="1" s="1"/>
  <c r="H1981" i="1" s="1"/>
  <c r="F2012" i="1"/>
  <c r="G2012" i="1" s="1"/>
  <c r="H2012" i="1" s="1"/>
  <c r="F2008" i="1"/>
  <c r="G2008" i="1" s="1"/>
  <c r="H2008" i="1" s="1"/>
  <c r="F2004" i="1"/>
  <c r="G2004" i="1" s="1"/>
  <c r="H2004" i="1" s="1"/>
  <c r="F1998" i="1"/>
  <c r="G1998" i="1" s="1"/>
  <c r="H1998" i="1" s="1"/>
  <c r="F1994" i="1"/>
  <c r="G1994" i="1" s="1"/>
  <c r="H1994" i="1" s="1"/>
  <c r="F1990" i="1"/>
  <c r="G1990" i="1" s="1"/>
  <c r="H1990" i="1" s="1"/>
  <c r="F1986" i="1"/>
  <c r="G1986" i="1" s="1"/>
  <c r="H1986" i="1" s="1"/>
  <c r="F2013" i="1"/>
  <c r="G2013" i="1" s="1"/>
  <c r="H2013" i="1" s="1"/>
  <c r="F2009" i="1"/>
  <c r="G2009" i="1" s="1"/>
  <c r="H2009" i="1" s="1"/>
  <c r="F2005" i="1"/>
  <c r="G2005" i="1" s="1"/>
  <c r="H2005" i="1" s="1"/>
  <c r="F2000" i="1"/>
  <c r="G2000" i="1" s="1"/>
  <c r="H2000" i="1" s="1"/>
  <c r="F1995" i="1"/>
  <c r="G1995" i="1" s="1"/>
  <c r="H1995" i="1" s="1"/>
  <c r="F1991" i="1"/>
  <c r="G1991" i="1" s="1"/>
  <c r="H1991" i="1" s="1"/>
  <c r="F1987" i="1"/>
  <c r="G1987" i="1" s="1"/>
  <c r="H1987" i="1" s="1"/>
  <c r="F1983" i="1"/>
  <c r="G1983" i="1" s="1"/>
  <c r="H1983" i="1" s="1"/>
  <c r="F2014" i="1"/>
  <c r="G2014" i="1" s="1"/>
  <c r="H2014" i="1" s="1"/>
  <c r="F2010" i="1"/>
  <c r="G2010" i="1" s="1"/>
  <c r="H2010" i="1" s="1"/>
  <c r="F2006" i="1"/>
  <c r="G2006" i="1" s="1"/>
  <c r="H2006" i="1" s="1"/>
  <c r="F2002" i="1"/>
  <c r="G2002" i="1" s="1"/>
  <c r="H2002" i="1" s="1"/>
  <c r="F1996" i="1"/>
  <c r="G1996" i="1" s="1"/>
  <c r="H1996" i="1" s="1"/>
  <c r="F1992" i="1"/>
  <c r="G1992" i="1" s="1"/>
  <c r="H1992" i="1" s="1"/>
  <c r="F1988" i="1"/>
  <c r="G1988" i="1" s="1"/>
  <c r="H1988" i="1" s="1"/>
  <c r="F1984" i="1"/>
  <c r="G1984" i="1" s="1"/>
  <c r="H1984" i="1" s="1"/>
  <c r="F1980" i="1"/>
  <c r="G1980" i="1" s="1"/>
  <c r="H1980" i="1" s="1"/>
  <c r="F1982" i="1"/>
  <c r="G1982" i="1" s="1"/>
  <c r="H1982" i="1" s="1"/>
  <c r="F1979" i="1"/>
  <c r="G1979" i="1" s="1"/>
  <c r="H1979" i="1" s="1"/>
  <c r="F1978" i="1"/>
  <c r="G1978" i="1" s="1"/>
  <c r="H1978" i="1" s="1"/>
  <c r="F1977" i="1"/>
  <c r="G1977" i="1" s="1"/>
  <c r="H1977" i="1" s="1"/>
  <c r="F1974" i="1"/>
  <c r="G1974" i="1" s="1"/>
  <c r="H1974" i="1" s="1"/>
  <c r="F1975" i="1"/>
  <c r="G1975" i="1" s="1"/>
  <c r="H1975" i="1" s="1"/>
  <c r="F1976" i="1"/>
  <c r="G1976" i="1" s="1"/>
  <c r="H1976" i="1" s="1"/>
  <c r="F1966" i="1"/>
  <c r="G1966" i="1" s="1"/>
  <c r="H1966" i="1" s="1"/>
  <c r="F1972" i="1"/>
  <c r="G1972" i="1" s="1"/>
  <c r="H1972" i="1" s="1"/>
  <c r="F1962" i="1"/>
  <c r="G1962" i="1" s="1"/>
  <c r="H1962" i="1" s="1"/>
  <c r="F1963" i="1"/>
  <c r="G1963" i="1" s="1"/>
  <c r="H1963" i="1" s="1"/>
  <c r="F1960" i="1"/>
  <c r="G1960" i="1" s="1"/>
  <c r="H1960" i="1" s="1"/>
  <c r="F1961" i="1"/>
  <c r="G1961" i="1" s="1"/>
  <c r="H1961" i="1" s="1"/>
  <c r="F1951" i="1"/>
  <c r="G1951" i="1" s="1"/>
  <c r="H1951" i="1" s="1"/>
  <c r="F1949" i="1"/>
  <c r="G1949" i="1" s="1"/>
  <c r="H1949" i="1" s="1"/>
  <c r="F1950" i="1"/>
  <c r="G1950" i="1" s="1"/>
  <c r="H1950" i="1" s="1"/>
  <c r="F1854" i="1"/>
  <c r="G1854" i="1" s="1"/>
  <c r="H1854" i="1" s="1"/>
  <c r="F1903" i="1"/>
  <c r="G1903" i="1" s="1"/>
  <c r="H1903" i="1" s="1"/>
  <c r="F1845" i="1"/>
  <c r="G1845" i="1" s="1"/>
  <c r="H1845" i="1" s="1"/>
  <c r="F1843" i="1"/>
  <c r="G1843" i="1" s="1"/>
  <c r="H1843" i="1" s="1"/>
  <c r="F1842" i="1"/>
  <c r="G1842" i="1" s="1"/>
  <c r="H1842" i="1" s="1"/>
  <c r="F1844" i="1"/>
  <c r="F259" i="1"/>
  <c r="G259" i="1" s="1"/>
  <c r="H259" i="1" s="1"/>
  <c r="F258" i="1"/>
  <c r="G258" i="1" s="1"/>
  <c r="H258" i="1" s="1"/>
  <c r="F255" i="1"/>
  <c r="G255" i="1" s="1"/>
  <c r="H255" i="1" s="1"/>
  <c r="F254" i="1"/>
  <c r="G254" i="1" s="1"/>
  <c r="H254" i="1" s="1"/>
  <c r="F251" i="1"/>
  <c r="G251" i="1" s="1"/>
  <c r="H251" i="1" s="1"/>
  <c r="F250" i="1"/>
  <c r="G250" i="1" s="1"/>
  <c r="H250" i="1" s="1"/>
  <c r="F261" i="1"/>
  <c r="G261" i="1" s="1"/>
  <c r="H261" i="1" s="1"/>
  <c r="F260" i="1"/>
  <c r="G260" i="1" s="1"/>
  <c r="H260" i="1" s="1"/>
  <c r="F257" i="1"/>
  <c r="G257" i="1" s="1"/>
  <c r="H257" i="1" s="1"/>
  <c r="F256" i="1"/>
  <c r="G256" i="1" s="1"/>
  <c r="H256" i="1" s="1"/>
  <c r="F253" i="1"/>
  <c r="G253" i="1" s="1"/>
  <c r="H253" i="1" s="1"/>
  <c r="F252" i="1"/>
  <c r="G252" i="1" s="1"/>
  <c r="H252" i="1" s="1"/>
  <c r="F249" i="1"/>
  <c r="G249" i="1" s="1"/>
  <c r="H249" i="1" s="1"/>
  <c r="F125" i="1"/>
  <c r="G125" i="1" s="1"/>
  <c r="H125" i="1" s="1"/>
  <c r="F123" i="1"/>
  <c r="G123" i="1" s="1"/>
  <c r="H123" i="1" s="1"/>
  <c r="F117" i="1"/>
  <c r="G117" i="1" s="1"/>
  <c r="H117" i="1" s="1"/>
  <c r="F12" i="1"/>
  <c r="G12" i="1" s="1"/>
  <c r="H12" i="1" s="1"/>
  <c r="F41" i="1"/>
  <c r="G41" i="1" s="1"/>
  <c r="H41" i="1" s="1"/>
  <c r="F124" i="1"/>
  <c r="G124" i="1" s="1"/>
  <c r="H124" i="1" s="1"/>
  <c r="F121" i="1"/>
  <c r="G121" i="1" s="1"/>
  <c r="H121" i="1" s="1"/>
  <c r="F119" i="1"/>
  <c r="G119" i="1" s="1"/>
  <c r="H119" i="1" s="1"/>
  <c r="F120" i="1"/>
  <c r="G120" i="1" s="1"/>
  <c r="H120" i="1" s="1"/>
  <c r="F122" i="1"/>
  <c r="G122" i="1" s="1"/>
  <c r="H122" i="1" s="1"/>
  <c r="F118" i="1"/>
  <c r="G118" i="1" s="1"/>
  <c r="H118" i="1" s="1"/>
  <c r="F159" i="219"/>
  <c r="G159" i="219" s="1"/>
  <c r="H159" i="219" s="1"/>
  <c r="F158" i="219"/>
  <c r="G158" i="219" s="1"/>
  <c r="H158" i="219" s="1"/>
  <c r="F157" i="219"/>
  <c r="G157" i="219" s="1"/>
  <c r="H157" i="219" s="1"/>
  <c r="F156" i="219"/>
  <c r="G156" i="219" s="1"/>
  <c r="H156" i="219" s="1"/>
  <c r="F155" i="219"/>
  <c r="G155" i="219" s="1"/>
  <c r="H155" i="219" s="1"/>
  <c r="F154" i="219"/>
  <c r="G154" i="219" s="1"/>
  <c r="H154" i="219" s="1"/>
  <c r="F40" i="219"/>
  <c r="G40" i="219" s="1"/>
  <c r="H40" i="219" s="1"/>
  <c r="F17" i="219"/>
  <c r="G17" i="219" s="1"/>
  <c r="H17" i="219" s="1"/>
  <c r="F153" i="14"/>
  <c r="G153" i="14" s="1"/>
  <c r="H153" i="14" s="1"/>
  <c r="F154" i="14"/>
  <c r="G154" i="14" s="1"/>
  <c r="H154" i="14" s="1"/>
  <c r="F148" i="14"/>
  <c r="G148" i="14" s="1"/>
  <c r="H148" i="14" s="1"/>
  <c r="F133" i="14"/>
  <c r="G133" i="14" s="1"/>
  <c r="H133" i="14" s="1"/>
  <c r="F143" i="14"/>
  <c r="G143" i="14" s="1"/>
  <c r="H143" i="14" s="1"/>
  <c r="F129" i="14"/>
  <c r="G129" i="14" s="1"/>
  <c r="H129" i="14" s="1"/>
  <c r="F332" i="1"/>
  <c r="G332" i="1" s="1"/>
  <c r="H332" i="1" s="1"/>
  <c r="F349" i="1"/>
  <c r="G349" i="1" s="1"/>
  <c r="H349" i="1" s="1"/>
  <c r="F333" i="1"/>
  <c r="G333" i="1" s="1"/>
  <c r="H333" i="1" s="1"/>
  <c r="F345" i="1"/>
  <c r="G345" i="1" s="1"/>
  <c r="H345" i="1" s="1"/>
  <c r="F343" i="1"/>
  <c r="G343" i="1" s="1"/>
  <c r="H343" i="1" s="1"/>
  <c r="F344" i="1"/>
  <c r="G344" i="1" s="1"/>
  <c r="H344" i="1" s="1"/>
  <c r="F339" i="1"/>
  <c r="G339" i="1" s="1"/>
  <c r="H339" i="1" s="1"/>
  <c r="F334" i="1"/>
  <c r="G334" i="1" s="1"/>
  <c r="H334" i="1" s="1"/>
  <c r="F347" i="1"/>
  <c r="G347" i="1" s="1"/>
  <c r="H347" i="1" s="1"/>
  <c r="F342" i="1"/>
  <c r="G342" i="1" s="1"/>
  <c r="H342" i="1" s="1"/>
  <c r="F337" i="1"/>
  <c r="G337" i="1" s="1"/>
  <c r="H337" i="1" s="1"/>
  <c r="F335" i="1"/>
  <c r="G335" i="1" s="1"/>
  <c r="H335" i="1" s="1"/>
  <c r="F336" i="1"/>
  <c r="G336" i="1" s="1"/>
  <c r="H336" i="1" s="1"/>
  <c r="F341" i="1"/>
  <c r="G341" i="1" s="1"/>
  <c r="H341" i="1" s="1"/>
  <c r="F350" i="1"/>
  <c r="G350" i="1" s="1"/>
  <c r="H350" i="1" s="1"/>
  <c r="F340" i="1"/>
  <c r="G340" i="1" s="1"/>
  <c r="H340" i="1" s="1"/>
  <c r="F346" i="1"/>
  <c r="G346" i="1" s="1"/>
  <c r="H346" i="1" s="1"/>
  <c r="F338" i="1"/>
  <c r="G338" i="1" s="1"/>
  <c r="H338" i="1" s="1"/>
  <c r="F348" i="1"/>
  <c r="G348" i="1" s="1"/>
  <c r="H348" i="1" s="1"/>
  <c r="F331" i="1"/>
  <c r="G331" i="1" s="1"/>
  <c r="H331" i="1" s="1"/>
  <c r="F319" i="1"/>
  <c r="G319" i="1" s="1"/>
  <c r="H319" i="1" s="1"/>
  <c r="F290" i="1"/>
  <c r="G290" i="1" s="1"/>
  <c r="H290" i="1" s="1"/>
  <c r="F38" i="15"/>
  <c r="G38" i="15" s="1"/>
  <c r="H38" i="15" s="1"/>
  <c r="F76" i="15"/>
  <c r="G76" i="15" s="1"/>
  <c r="H76" i="15" s="1"/>
  <c r="F1372" i="15"/>
  <c r="G1372" i="15" s="1"/>
  <c r="H1372" i="15" s="1"/>
  <c r="F1823" i="15"/>
  <c r="G1823" i="15" s="1"/>
  <c r="H1823" i="15" s="1"/>
  <c r="F2639" i="15"/>
  <c r="G2639" i="15" s="1"/>
  <c r="H2639" i="15" s="1"/>
  <c r="F2633" i="15"/>
  <c r="G2633" i="15" s="1"/>
  <c r="H2633" i="15" s="1"/>
  <c r="F2636" i="15"/>
  <c r="G2636" i="15" s="1"/>
  <c r="H2636" i="15" s="1"/>
  <c r="F2642" i="15"/>
  <c r="G2642" i="15" s="1"/>
  <c r="H2642" i="15" s="1"/>
  <c r="F2643" i="15"/>
  <c r="G2643" i="15" s="1"/>
  <c r="H2643" i="15" s="1"/>
  <c r="F2637" i="15"/>
  <c r="G2637" i="15" s="1"/>
  <c r="H2637" i="15" s="1"/>
  <c r="F2641" i="15"/>
  <c r="G2641" i="15" s="1"/>
  <c r="H2641" i="15" s="1"/>
  <c r="F2635" i="15"/>
  <c r="G2635" i="15" s="1"/>
  <c r="H2635" i="15" s="1"/>
  <c r="F2640" i="15"/>
  <c r="G2640" i="15" s="1"/>
  <c r="H2640" i="15" s="1"/>
  <c r="F2632" i="15"/>
  <c r="G2632" i="15" s="1"/>
  <c r="H2632" i="15" s="1"/>
  <c r="F2634" i="15"/>
  <c r="G2634" i="15" s="1"/>
  <c r="H2634" i="15" s="1"/>
  <c r="F2638" i="15"/>
  <c r="G2638" i="15" s="1"/>
  <c r="H2638" i="15" s="1"/>
  <c r="F2627" i="15"/>
  <c r="G2627" i="15" s="1"/>
  <c r="H2627" i="15" s="1"/>
  <c r="F2615" i="15"/>
  <c r="G2615" i="15" s="1"/>
  <c r="H2615" i="15" s="1"/>
  <c r="F2603" i="15"/>
  <c r="G2603" i="15" s="1"/>
  <c r="H2603" i="15" s="1"/>
  <c r="F2589" i="15"/>
  <c r="G2589" i="15" s="1"/>
  <c r="H2589" i="15" s="1"/>
  <c r="F2605" i="15"/>
  <c r="G2605" i="15" s="1"/>
  <c r="H2605" i="15" s="1"/>
  <c r="F2217" i="15"/>
  <c r="G2217" i="15" s="1"/>
  <c r="H2217" i="15" s="1"/>
  <c r="F2569" i="15"/>
  <c r="G2569" i="15" s="1"/>
  <c r="H2569" i="15" s="1"/>
  <c r="F2570" i="15"/>
  <c r="G2570" i="15" s="1"/>
  <c r="H2570" i="15" s="1"/>
  <c r="F2568" i="15"/>
  <c r="G2568" i="15" s="1"/>
  <c r="H2568" i="15" s="1"/>
  <c r="F2571" i="15"/>
  <c r="G2571" i="15" s="1"/>
  <c r="H2571" i="15" s="1"/>
  <c r="F2572" i="15"/>
  <c r="G2572" i="15" s="1"/>
  <c r="H2572" i="15" s="1"/>
  <c r="F2573" i="15"/>
  <c r="G2573" i="15" s="1"/>
  <c r="H2573" i="15" s="1"/>
  <c r="F2563" i="15"/>
  <c r="G2563" i="15" s="1"/>
  <c r="H2563" i="15" s="1"/>
  <c r="F2574" i="15"/>
  <c r="G2574" i="15" s="1"/>
  <c r="H2574" i="15" s="1"/>
  <c r="F2575" i="15"/>
  <c r="G2575" i="15" s="1"/>
  <c r="H2575" i="15" s="1"/>
  <c r="F2576" i="15"/>
  <c r="G2576" i="15" s="1"/>
  <c r="H2576" i="15" s="1"/>
  <c r="F2577" i="15"/>
  <c r="G2577" i="15" s="1"/>
  <c r="H2577" i="15" s="1"/>
  <c r="F2551" i="15"/>
  <c r="G2551" i="15" s="1"/>
  <c r="H2551" i="15" s="1"/>
  <c r="F2578" i="15"/>
  <c r="G2578" i="15" s="1"/>
  <c r="H2578" i="15" s="1"/>
  <c r="F2539" i="15"/>
  <c r="G2539" i="15" s="1"/>
  <c r="H2539" i="15" s="1"/>
  <c r="F2579" i="15"/>
  <c r="G2579" i="15" s="1"/>
  <c r="H2579" i="15" s="1"/>
  <c r="F2525" i="15"/>
  <c r="G2525" i="15" s="1"/>
  <c r="H2525" i="15" s="1"/>
  <c r="F2279" i="15"/>
  <c r="G2279" i="15" s="1"/>
  <c r="H2279" i="15" s="1"/>
  <c r="F2450" i="15"/>
  <c r="G2450" i="15" s="1"/>
  <c r="H2450" i="15" s="1"/>
  <c r="F2313" i="15"/>
  <c r="G2313" i="15" s="1"/>
  <c r="H2313" i="15" s="1"/>
  <c r="F2331" i="15"/>
  <c r="G2331" i="15" s="1"/>
  <c r="H2331" i="15" s="1"/>
  <c r="F2312" i="15"/>
  <c r="G2312" i="15" s="1"/>
  <c r="H2312" i="15" s="1"/>
  <c r="F2483" i="15"/>
  <c r="G2483" i="15" s="1"/>
  <c r="H2483" i="15" s="1"/>
  <c r="F2502" i="15"/>
  <c r="G2502" i="15" s="1"/>
  <c r="H2502" i="15" s="1"/>
  <c r="F2484" i="15"/>
  <c r="G2484" i="15" s="1"/>
  <c r="H2484" i="15" s="1"/>
  <c r="F2023" i="15"/>
  <c r="G2023" i="15" s="1"/>
  <c r="H2023" i="15" s="1"/>
  <c r="F2120" i="15"/>
  <c r="G2120" i="15" s="1"/>
  <c r="H2120" i="15" s="1"/>
  <c r="F2174" i="15"/>
  <c r="G2174" i="15" s="1"/>
  <c r="H2174" i="15" s="1"/>
  <c r="F2173" i="15"/>
  <c r="G2173" i="15" s="1"/>
  <c r="H2173" i="15" s="1"/>
  <c r="F2172" i="15"/>
  <c r="G2172" i="15" s="1"/>
  <c r="H2172" i="15" s="1"/>
  <c r="F2177" i="15"/>
  <c r="G2177" i="15" s="1"/>
  <c r="H2177" i="15" s="1"/>
  <c r="F2175" i="15"/>
  <c r="G2175" i="15" s="1"/>
  <c r="H2175" i="15" s="1"/>
  <c r="F2176" i="15"/>
  <c r="G2176" i="15" s="1"/>
  <c r="H2176" i="15" s="1"/>
  <c r="F2182" i="15"/>
  <c r="G2182" i="15" s="1"/>
  <c r="H2182" i="15" s="1"/>
  <c r="F2180" i="15"/>
  <c r="G2180" i="15" s="1"/>
  <c r="H2180" i="15" s="1"/>
  <c r="F2179" i="15"/>
  <c r="G2179" i="15" s="1"/>
  <c r="H2179" i="15" s="1"/>
  <c r="F2181" i="15"/>
  <c r="G2181" i="15" s="1"/>
  <c r="H2181" i="15" s="1"/>
  <c r="F2178" i="15"/>
  <c r="G2178" i="15" s="1"/>
  <c r="H2178" i="15" s="1"/>
  <c r="F2085" i="15"/>
  <c r="G2085" i="15" s="1"/>
  <c r="H2085" i="15" s="1"/>
  <c r="F2080" i="15"/>
  <c r="G2080" i="15" s="1"/>
  <c r="H2080" i="15" s="1"/>
  <c r="F2076" i="15"/>
  <c r="G2076" i="15" s="1"/>
  <c r="H2076" i="15" s="1"/>
  <c r="F2084" i="15"/>
  <c r="G2084" i="15" s="1"/>
  <c r="H2084" i="15" s="1"/>
  <c r="F2083" i="15"/>
  <c r="G2083" i="15" s="1"/>
  <c r="H2083" i="15" s="1"/>
  <c r="F2082" i="15"/>
  <c r="G2082" i="15" s="1"/>
  <c r="H2082" i="15" s="1"/>
  <c r="F2081" i="15"/>
  <c r="G2081" i="15" s="1"/>
  <c r="H2081" i="15" s="1"/>
  <c r="F2078" i="15"/>
  <c r="G2078" i="15" s="1"/>
  <c r="H2078" i="15" s="1"/>
  <c r="F2079" i="15"/>
  <c r="G2079" i="15" s="1"/>
  <c r="H2079" i="15" s="1"/>
  <c r="F2077" i="15"/>
  <c r="G2077" i="15" s="1"/>
  <c r="H2077" i="15" s="1"/>
  <c r="F2075" i="15"/>
  <c r="G2075" i="15" s="1"/>
  <c r="H2075" i="15" s="1"/>
  <c r="F1979" i="15"/>
  <c r="G1979" i="15" s="1"/>
  <c r="H1979" i="15" s="1"/>
  <c r="F1986" i="15"/>
  <c r="G1986" i="15" s="1"/>
  <c r="H1986" i="15" s="1"/>
  <c r="F1978" i="15"/>
  <c r="G1978" i="15" s="1"/>
  <c r="H1978" i="15" s="1"/>
  <c r="F1982" i="15"/>
  <c r="G1982" i="15" s="1"/>
  <c r="H1982" i="15" s="1"/>
  <c r="F1983" i="15"/>
  <c r="G1983" i="15" s="1"/>
  <c r="H1983" i="15" s="1"/>
  <c r="F1980" i="15"/>
  <c r="G1980" i="15" s="1"/>
  <c r="H1980" i="15" s="1"/>
  <c r="F1987" i="15"/>
  <c r="G1987" i="15" s="1"/>
  <c r="H1987" i="15" s="1"/>
  <c r="F1981" i="15"/>
  <c r="G1981" i="15" s="1"/>
  <c r="H1981" i="15" s="1"/>
  <c r="F1984" i="15"/>
  <c r="G1984" i="15" s="1"/>
  <c r="H1984" i="15" s="1"/>
  <c r="F1988" i="15"/>
  <c r="G1988" i="15" s="1"/>
  <c r="H1988" i="15" s="1"/>
  <c r="F1985" i="15"/>
  <c r="G1985" i="15" s="1"/>
  <c r="H1985" i="15" s="1"/>
  <c r="F682" i="15"/>
  <c r="G682" i="15" s="1"/>
  <c r="H682" i="15" s="1"/>
  <c r="F653" i="15"/>
  <c r="G653" i="15" s="1"/>
  <c r="H653" i="15" s="1"/>
  <c r="F654" i="15"/>
  <c r="G654" i="15" s="1"/>
  <c r="H654" i="15" s="1"/>
  <c r="F424" i="15"/>
  <c r="G424" i="15" s="1"/>
  <c r="H424" i="15" s="1"/>
  <c r="F444" i="15"/>
  <c r="G444" i="15" s="1"/>
  <c r="H444" i="15" s="1"/>
  <c r="F464" i="15"/>
  <c r="G464" i="15" s="1"/>
  <c r="H464" i="15" s="1"/>
  <c r="F692" i="222"/>
  <c r="G692" i="222" s="1"/>
  <c r="H692" i="222" s="1"/>
  <c r="F725" i="222"/>
  <c r="G725" i="222" s="1"/>
  <c r="H725" i="222" s="1"/>
  <c r="F645" i="222"/>
  <c r="G645" i="222" s="1"/>
  <c r="H645" i="222" s="1"/>
  <c r="F740" i="222"/>
  <c r="G740" i="222" s="1"/>
  <c r="H740" i="222" s="1"/>
  <c r="F1194" i="222"/>
  <c r="G1194" i="222" s="1"/>
  <c r="H1194" i="222" s="1"/>
  <c r="F1195" i="222"/>
  <c r="G1195" i="222" s="1"/>
  <c r="H1195" i="222" s="1"/>
  <c r="F1197" i="222"/>
  <c r="G1197" i="222" s="1"/>
  <c r="H1197" i="222" s="1"/>
  <c r="F1192" i="222"/>
  <c r="G1192" i="222" s="1"/>
  <c r="H1192" i="222" s="1"/>
  <c r="F1181" i="222"/>
  <c r="G1181" i="222" s="1"/>
  <c r="H1181" i="222" s="1"/>
  <c r="F1170" i="222"/>
  <c r="G1170" i="222" s="1"/>
  <c r="H1170" i="222" s="1"/>
  <c r="F1129" i="222"/>
  <c r="G1129" i="222" s="1"/>
  <c r="H1129" i="222" s="1"/>
  <c r="F1123" i="222"/>
  <c r="G1123" i="222" s="1"/>
  <c r="H1123" i="222" s="1"/>
  <c r="F1121" i="222"/>
  <c r="G1121" i="222" s="1"/>
  <c r="H1121" i="222" s="1"/>
  <c r="F1114" i="222"/>
  <c r="G1114" i="222" s="1"/>
  <c r="H1114" i="222" s="1"/>
  <c r="F1120" i="222"/>
  <c r="G1120" i="222" s="1"/>
  <c r="H1120" i="222" s="1"/>
  <c r="F1110" i="222"/>
  <c r="G1110" i="222" s="1"/>
  <c r="H1110" i="222" s="1"/>
  <c r="F1105" i="222"/>
  <c r="G1105" i="222" s="1"/>
  <c r="H1105" i="222" s="1"/>
  <c r="F1097" i="222"/>
  <c r="G1097" i="222" s="1"/>
  <c r="H1097" i="222" s="1"/>
  <c r="F1101" i="222"/>
  <c r="G1101" i="222" s="1"/>
  <c r="H1101" i="222" s="1"/>
  <c r="F1065" i="222"/>
  <c r="G1065" i="222" s="1"/>
  <c r="H1065" i="222" s="1"/>
  <c r="F1066" i="222"/>
  <c r="G1066" i="222" s="1"/>
  <c r="H1066" i="222" s="1"/>
  <c r="F1067" i="222"/>
  <c r="G1067" i="222" s="1"/>
  <c r="H1067" i="222" s="1"/>
  <c r="F1069" i="222"/>
  <c r="G1069" i="222" s="1"/>
  <c r="H1069" i="222" s="1"/>
  <c r="F1061" i="222"/>
  <c r="G1061" i="222" s="1"/>
  <c r="H1061" i="222" s="1"/>
  <c r="F1058" i="222"/>
  <c r="G1058" i="222" s="1"/>
  <c r="H1058" i="222" s="1"/>
  <c r="F1054" i="222"/>
  <c r="G1054" i="222" s="1"/>
  <c r="H1054" i="222" s="1"/>
  <c r="F948" i="222"/>
  <c r="G948" i="222" s="1"/>
  <c r="H948" i="222" s="1"/>
  <c r="F848" i="222"/>
  <c r="G848" i="222" s="1"/>
  <c r="H848" i="222" s="1"/>
  <c r="F831" i="222"/>
  <c r="G831" i="222" s="1"/>
  <c r="H831" i="222" s="1"/>
  <c r="F811" i="222"/>
  <c r="G811" i="222" s="1"/>
  <c r="H811" i="222" s="1"/>
  <c r="F870" i="222"/>
  <c r="G870" i="222" s="1"/>
  <c r="H870" i="222" s="1"/>
  <c r="F1785" i="15"/>
  <c r="G1785" i="15" s="1"/>
  <c r="H1785" i="15" s="1"/>
  <c r="F1786" i="15"/>
  <c r="G1786" i="15" s="1"/>
  <c r="H1786" i="15" s="1"/>
  <c r="F1793" i="15"/>
  <c r="G1793" i="15" s="1"/>
  <c r="H1793" i="15" s="1"/>
  <c r="F1778" i="15"/>
  <c r="G1778" i="15" s="1"/>
  <c r="H1778" i="15" s="1"/>
  <c r="F1769" i="15"/>
  <c r="G1769" i="15" s="1"/>
  <c r="H1769" i="15" s="1"/>
  <c r="F1759" i="15"/>
  <c r="G1759" i="15" s="1"/>
  <c r="H1759" i="15" s="1"/>
  <c r="F1740" i="15"/>
  <c r="G1740" i="15" s="1"/>
  <c r="H1740" i="15" s="1"/>
  <c r="F1730" i="15"/>
  <c r="G1730" i="15" s="1"/>
  <c r="H1730" i="15" s="1"/>
  <c r="F1709" i="15"/>
  <c r="G1709" i="15" s="1"/>
  <c r="H1709" i="15" s="1"/>
  <c r="F1700" i="15"/>
  <c r="G1700" i="15" s="1"/>
  <c r="H1700" i="15" s="1"/>
  <c r="F1679" i="15"/>
  <c r="G1679" i="15" s="1"/>
  <c r="H1679" i="15" s="1"/>
  <c r="F1667" i="15"/>
  <c r="G1667" i="15" s="1"/>
  <c r="H1667" i="15" s="1"/>
  <c r="F1639" i="15"/>
  <c r="G1639" i="15" s="1"/>
  <c r="H1639" i="15" s="1"/>
  <c r="F1623" i="15"/>
  <c r="G1623" i="15" s="1"/>
  <c r="H1623" i="15" s="1"/>
  <c r="F1610" i="15"/>
  <c r="G1610" i="15" s="1"/>
  <c r="H1610" i="15" s="1"/>
  <c r="F1598" i="15"/>
  <c r="G1598" i="15" s="1"/>
  <c r="H1598" i="15" s="1"/>
  <c r="F1585" i="15"/>
  <c r="G1585" i="15" s="1"/>
  <c r="H1585" i="15" s="1"/>
  <c r="F1570" i="15"/>
  <c r="G1570" i="15" s="1"/>
  <c r="H1570" i="15" s="1"/>
  <c r="F1558" i="15"/>
  <c r="G1558" i="15" s="1"/>
  <c r="H1558" i="15" s="1"/>
  <c r="F1545" i="15"/>
  <c r="G1545" i="15" s="1"/>
  <c r="H1545" i="15" s="1"/>
  <c r="F1531" i="15"/>
  <c r="G1531" i="15" s="1"/>
  <c r="H1531" i="15" s="1"/>
  <c r="F1515" i="15"/>
  <c r="G1515" i="15" s="1"/>
  <c r="H1515" i="15" s="1"/>
  <c r="F1768" i="15"/>
  <c r="G1768" i="15" s="1"/>
  <c r="H1768" i="15" s="1"/>
  <c r="F1748" i="15"/>
  <c r="G1748" i="15" s="1"/>
  <c r="H1748" i="15" s="1"/>
  <c r="F1729" i="15"/>
  <c r="G1729" i="15" s="1"/>
  <c r="H1729" i="15" s="1"/>
  <c r="F1719" i="15"/>
  <c r="G1719" i="15" s="1"/>
  <c r="H1719" i="15" s="1"/>
  <c r="F1708" i="15"/>
  <c r="G1708" i="15" s="1"/>
  <c r="H1708" i="15" s="1"/>
  <c r="F1690" i="15"/>
  <c r="G1690" i="15" s="1"/>
  <c r="H1690" i="15" s="1"/>
  <c r="F1678" i="15"/>
  <c r="G1678" i="15" s="1"/>
  <c r="H1678" i="15" s="1"/>
  <c r="F1638" i="15"/>
  <c r="G1638" i="15" s="1"/>
  <c r="H1638" i="15" s="1"/>
  <c r="F1622" i="15"/>
  <c r="G1622" i="15" s="1"/>
  <c r="H1622" i="15" s="1"/>
  <c r="F1596" i="15"/>
  <c r="G1596" i="15" s="1"/>
  <c r="H1596" i="15" s="1"/>
  <c r="F1583" i="15"/>
  <c r="G1583" i="15" s="1"/>
  <c r="H1583" i="15" s="1"/>
  <c r="F1569" i="15"/>
  <c r="G1569" i="15" s="1"/>
  <c r="H1569" i="15" s="1"/>
  <c r="F1544" i="15"/>
  <c r="G1544" i="15" s="1"/>
  <c r="H1544" i="15" s="1"/>
  <c r="F1530" i="15"/>
  <c r="G1530" i="15" s="1"/>
  <c r="H1530" i="15" s="1"/>
  <c r="F1514" i="15"/>
  <c r="G1514" i="15" s="1"/>
  <c r="H1514" i="15" s="1"/>
  <c r="F1767" i="15"/>
  <c r="G1767" i="15" s="1"/>
  <c r="H1767" i="15" s="1"/>
  <c r="F1747" i="15"/>
  <c r="G1747" i="15" s="1"/>
  <c r="H1747" i="15" s="1"/>
  <c r="F1707" i="15"/>
  <c r="G1707" i="15" s="1"/>
  <c r="H1707" i="15" s="1"/>
  <c r="F1689" i="15"/>
  <c r="G1689" i="15" s="1"/>
  <c r="H1689" i="15" s="1"/>
  <c r="F1677" i="15"/>
  <c r="G1677" i="15" s="1"/>
  <c r="H1677" i="15" s="1"/>
  <c r="F1608" i="15"/>
  <c r="G1608" i="15" s="1"/>
  <c r="H1608" i="15" s="1"/>
  <c r="F1581" i="15"/>
  <c r="G1581" i="15" s="1"/>
  <c r="H1581" i="15" s="1"/>
  <c r="F1568" i="15"/>
  <c r="G1568" i="15" s="1"/>
  <c r="H1568" i="15" s="1"/>
  <c r="F1555" i="15"/>
  <c r="G1555" i="15" s="1"/>
  <c r="H1555" i="15" s="1"/>
  <c r="F1543" i="15"/>
  <c r="G1543" i="15" s="1"/>
  <c r="H1543" i="15" s="1"/>
  <c r="F1529" i="15"/>
  <c r="G1529" i="15" s="1"/>
  <c r="H1529" i="15" s="1"/>
  <c r="F1761" i="15"/>
  <c r="G1761" i="15" s="1"/>
  <c r="H1761" i="15" s="1"/>
  <c r="F1732" i="15"/>
  <c r="G1732" i="15" s="1"/>
  <c r="H1732" i="15" s="1"/>
  <c r="F1692" i="15"/>
  <c r="G1692" i="15" s="1"/>
  <c r="H1692" i="15" s="1"/>
  <c r="F1612" i="15"/>
  <c r="G1612" i="15" s="1"/>
  <c r="H1612" i="15" s="1"/>
  <c r="F1710" i="15"/>
  <c r="G1710" i="15" s="1"/>
  <c r="H1710" i="15" s="1"/>
  <c r="F1586" i="15"/>
  <c r="G1586" i="15" s="1"/>
  <c r="H1586" i="15" s="1"/>
  <c r="F1787" i="15"/>
  <c r="G1787" i="15" s="1"/>
  <c r="H1787" i="15" s="1"/>
  <c r="F1794" i="15"/>
  <c r="G1794" i="15" s="1"/>
  <c r="H1794" i="15" s="1"/>
  <c r="F1758" i="15"/>
  <c r="G1758" i="15" s="1"/>
  <c r="H1758" i="15" s="1"/>
  <c r="F1739" i="15"/>
  <c r="G1739" i="15" s="1"/>
  <c r="H1739" i="15" s="1"/>
  <c r="F1699" i="15"/>
  <c r="G1699" i="15" s="1"/>
  <c r="H1699" i="15" s="1"/>
  <c r="F1658" i="15"/>
  <c r="G1658" i="15" s="1"/>
  <c r="H1658" i="15" s="1"/>
  <c r="F1609" i="15"/>
  <c r="G1609" i="15" s="1"/>
  <c r="H1609" i="15" s="1"/>
  <c r="F1557" i="15"/>
  <c r="G1557" i="15" s="1"/>
  <c r="H1557" i="15" s="1"/>
  <c r="F1777" i="15"/>
  <c r="G1777" i="15" s="1"/>
  <c r="H1777" i="15" s="1"/>
  <c r="F1738" i="15"/>
  <c r="G1738" i="15" s="1"/>
  <c r="H1738" i="15" s="1"/>
  <c r="F1666" i="15"/>
  <c r="G1666" i="15" s="1"/>
  <c r="H1666" i="15" s="1"/>
  <c r="F1637" i="15"/>
  <c r="G1637" i="15" s="1"/>
  <c r="H1637" i="15" s="1"/>
  <c r="F1621" i="15"/>
  <c r="G1621" i="15" s="1"/>
  <c r="H1621" i="15" s="1"/>
  <c r="F1795" i="15"/>
  <c r="G1795" i="15" s="1"/>
  <c r="H1795" i="15" s="1"/>
  <c r="F1718" i="15"/>
  <c r="G1718" i="15" s="1"/>
  <c r="H1718" i="15" s="1"/>
  <c r="F1595" i="15"/>
  <c r="G1595" i="15" s="1"/>
  <c r="H1595" i="15" s="1"/>
  <c r="F1513" i="15"/>
  <c r="G1513" i="15" s="1"/>
  <c r="H1513" i="15" s="1"/>
  <c r="F1660" i="15"/>
  <c r="G1660" i="15" s="1"/>
  <c r="H1660" i="15" s="1"/>
  <c r="F1547" i="15"/>
  <c r="G1547" i="15" s="1"/>
  <c r="H1547" i="15" s="1"/>
  <c r="F1760" i="15"/>
  <c r="G1760" i="15" s="1"/>
  <c r="H1760" i="15" s="1"/>
  <c r="F1659" i="15"/>
  <c r="G1659" i="15" s="1"/>
  <c r="H1659" i="15" s="1"/>
  <c r="F1571" i="15"/>
  <c r="G1571" i="15" s="1"/>
  <c r="H1571" i="15" s="1"/>
  <c r="F1776" i="15"/>
  <c r="G1776" i="15" s="1"/>
  <c r="H1776" i="15" s="1"/>
  <c r="F1766" i="15"/>
  <c r="G1766" i="15" s="1"/>
  <c r="H1766" i="15" s="1"/>
  <c r="F1757" i="15"/>
  <c r="G1757" i="15" s="1"/>
  <c r="H1757" i="15" s="1"/>
  <c r="F1746" i="15"/>
  <c r="G1746" i="15" s="1"/>
  <c r="H1746" i="15" s="1"/>
  <c r="F1737" i="15"/>
  <c r="G1737" i="15" s="1"/>
  <c r="H1737" i="15" s="1"/>
  <c r="F1727" i="15"/>
  <c r="G1727" i="15" s="1"/>
  <c r="H1727" i="15" s="1"/>
  <c r="F1717" i="15"/>
  <c r="G1717" i="15" s="1"/>
  <c r="H1717" i="15" s="1"/>
  <c r="F1698" i="15"/>
  <c r="G1698" i="15" s="1"/>
  <c r="H1698" i="15" s="1"/>
  <c r="F1688" i="15"/>
  <c r="G1688" i="15" s="1"/>
  <c r="H1688" i="15" s="1"/>
  <c r="F1646" i="15"/>
  <c r="G1646" i="15" s="1"/>
  <c r="H1646" i="15" s="1"/>
  <c r="F1636" i="15"/>
  <c r="G1636" i="15" s="1"/>
  <c r="H1636" i="15" s="1"/>
  <c r="F1620" i="15"/>
  <c r="G1620" i="15" s="1"/>
  <c r="H1620" i="15" s="1"/>
  <c r="F1607" i="15"/>
  <c r="G1607" i="15" s="1"/>
  <c r="H1607" i="15" s="1"/>
  <c r="F1594" i="15"/>
  <c r="G1594" i="15" s="1"/>
  <c r="H1594" i="15" s="1"/>
  <c r="F1579" i="15"/>
  <c r="G1579" i="15" s="1"/>
  <c r="H1579" i="15" s="1"/>
  <c r="F1567" i="15"/>
  <c r="G1567" i="15" s="1"/>
  <c r="H1567" i="15" s="1"/>
  <c r="F1554" i="15"/>
  <c r="G1554" i="15" s="1"/>
  <c r="H1554" i="15" s="1"/>
  <c r="F1542" i="15"/>
  <c r="G1542" i="15" s="1"/>
  <c r="H1542" i="15" s="1"/>
  <c r="F1525" i="15"/>
  <c r="G1525" i="15" s="1"/>
  <c r="H1525" i="15" s="1"/>
  <c r="F1512" i="15"/>
  <c r="G1512" i="15" s="1"/>
  <c r="H1512" i="15" s="1"/>
  <c r="F1593" i="15"/>
  <c r="G1593" i="15" s="1"/>
  <c r="H1593" i="15" s="1"/>
  <c r="F1553" i="15"/>
  <c r="G1553" i="15" s="1"/>
  <c r="H1553" i="15" s="1"/>
  <c r="F1524" i="15"/>
  <c r="G1524" i="15" s="1"/>
  <c r="H1524" i="15" s="1"/>
  <c r="F1673" i="15"/>
  <c r="G1673" i="15" s="1"/>
  <c r="H1673" i="15" s="1"/>
  <c r="F1615" i="15"/>
  <c r="G1615" i="15" s="1"/>
  <c r="H1615" i="15" s="1"/>
  <c r="F1563" i="15"/>
  <c r="G1563" i="15" s="1"/>
  <c r="H1563" i="15" s="1"/>
  <c r="F1772" i="15"/>
  <c r="G1772" i="15" s="1"/>
  <c r="H1772" i="15" s="1"/>
  <c r="F1733" i="15"/>
  <c r="G1733" i="15" s="1"/>
  <c r="H1733" i="15" s="1"/>
  <c r="F1694" i="15"/>
  <c r="G1694" i="15" s="1"/>
  <c r="H1694" i="15" s="1"/>
  <c r="F1643" i="15"/>
  <c r="G1643" i="15" s="1"/>
  <c r="H1643" i="15" s="1"/>
  <c r="F1574" i="15"/>
  <c r="G1574" i="15" s="1"/>
  <c r="H1574" i="15" s="1"/>
  <c r="F1520" i="15"/>
  <c r="G1520" i="15" s="1"/>
  <c r="H1520" i="15" s="1"/>
  <c r="F1771" i="15"/>
  <c r="G1771" i="15" s="1"/>
  <c r="H1771" i="15" s="1"/>
  <c r="F1722" i="15"/>
  <c r="G1722" i="15" s="1"/>
  <c r="H1722" i="15" s="1"/>
  <c r="F1693" i="15"/>
  <c r="G1693" i="15" s="1"/>
  <c r="H1693" i="15" s="1"/>
  <c r="F1642" i="15"/>
  <c r="G1642" i="15" s="1"/>
  <c r="H1642" i="15" s="1"/>
  <c r="F1588" i="15"/>
  <c r="G1588" i="15" s="1"/>
  <c r="H1588" i="15" s="1"/>
  <c r="F1534" i="15"/>
  <c r="G1534" i="15" s="1"/>
  <c r="H1534" i="15" s="1"/>
  <c r="F1780" i="15"/>
  <c r="G1780" i="15" s="1"/>
  <c r="H1780" i="15" s="1"/>
  <c r="F1625" i="15"/>
  <c r="G1625" i="15" s="1"/>
  <c r="H1625" i="15" s="1"/>
  <c r="F1572" i="15"/>
  <c r="G1572" i="15" s="1"/>
  <c r="H1572" i="15" s="1"/>
  <c r="F1517" i="15"/>
  <c r="G1517" i="15" s="1"/>
  <c r="H1517" i="15" s="1"/>
  <c r="F1749" i="15"/>
  <c r="G1749" i="15" s="1"/>
  <c r="H1749" i="15" s="1"/>
  <c r="F1701" i="15"/>
  <c r="G1701" i="15" s="1"/>
  <c r="H1701" i="15" s="1"/>
  <c r="F1640" i="15"/>
  <c r="G1640" i="15" s="1"/>
  <c r="H1640" i="15" s="1"/>
  <c r="F1559" i="15"/>
  <c r="G1559" i="15" s="1"/>
  <c r="H1559" i="15" s="1"/>
  <c r="F1788" i="15"/>
  <c r="G1788" i="15" s="1"/>
  <c r="H1788" i="15" s="1"/>
  <c r="F1775" i="15"/>
  <c r="G1775" i="15" s="1"/>
  <c r="H1775" i="15" s="1"/>
  <c r="F1756" i="15"/>
  <c r="G1756" i="15" s="1"/>
  <c r="H1756" i="15" s="1"/>
  <c r="F1745" i="15"/>
  <c r="G1745" i="15" s="1"/>
  <c r="H1745" i="15" s="1"/>
  <c r="F1726" i="15"/>
  <c r="G1726" i="15" s="1"/>
  <c r="H1726" i="15" s="1"/>
  <c r="F1716" i="15"/>
  <c r="G1716" i="15" s="1"/>
  <c r="H1716" i="15" s="1"/>
  <c r="F1706" i="15"/>
  <c r="G1706" i="15" s="1"/>
  <c r="H1706" i="15" s="1"/>
  <c r="F1697" i="15"/>
  <c r="G1697" i="15" s="1"/>
  <c r="H1697" i="15" s="1"/>
  <c r="F1687" i="15"/>
  <c r="G1687" i="15" s="1"/>
  <c r="H1687" i="15" s="1"/>
  <c r="F1676" i="15"/>
  <c r="G1676" i="15" s="1"/>
  <c r="H1676" i="15" s="1"/>
  <c r="F1665" i="15"/>
  <c r="G1665" i="15" s="1"/>
  <c r="H1665" i="15" s="1"/>
  <c r="F1647" i="15"/>
  <c r="G1647" i="15" s="1"/>
  <c r="H1647" i="15" s="1"/>
  <c r="F1635" i="15"/>
  <c r="G1635" i="15" s="1"/>
  <c r="H1635" i="15" s="1"/>
  <c r="F1618" i="15"/>
  <c r="G1618" i="15" s="1"/>
  <c r="H1618" i="15" s="1"/>
  <c r="F1606" i="15"/>
  <c r="G1606" i="15" s="1"/>
  <c r="H1606" i="15" s="1"/>
  <c r="F1578" i="15"/>
  <c r="G1578" i="15" s="1"/>
  <c r="H1578" i="15" s="1"/>
  <c r="F1566" i="15"/>
  <c r="G1566" i="15" s="1"/>
  <c r="H1566" i="15" s="1"/>
  <c r="F1541" i="15"/>
  <c r="G1541" i="15" s="1"/>
  <c r="H1541" i="15" s="1"/>
  <c r="F1511" i="15"/>
  <c r="G1511" i="15" s="1"/>
  <c r="H1511" i="15" s="1"/>
  <c r="F1590" i="15"/>
  <c r="G1590" i="15" s="1"/>
  <c r="H1590" i="15" s="1"/>
  <c r="F1536" i="15"/>
  <c r="G1536" i="15" s="1"/>
  <c r="H1536" i="15" s="1"/>
  <c r="F1684" i="15"/>
  <c r="G1684" i="15" s="1"/>
  <c r="H1684" i="15" s="1"/>
  <c r="F1614" i="15"/>
  <c r="G1614" i="15" s="1"/>
  <c r="H1614" i="15" s="1"/>
  <c r="F1562" i="15"/>
  <c r="G1562" i="15" s="1"/>
  <c r="H1562" i="15" s="1"/>
  <c r="F1682" i="15"/>
  <c r="G1682" i="15" s="1"/>
  <c r="H1682" i="15" s="1"/>
  <c r="F1626" i="15"/>
  <c r="G1626" i="15" s="1"/>
  <c r="H1626" i="15" s="1"/>
  <c r="F1573" i="15"/>
  <c r="G1573" i="15" s="1"/>
  <c r="H1573" i="15" s="1"/>
  <c r="F1519" i="15"/>
  <c r="G1519" i="15" s="1"/>
  <c r="H1519" i="15" s="1"/>
  <c r="F1750" i="15"/>
  <c r="G1750" i="15" s="1"/>
  <c r="H1750" i="15" s="1"/>
  <c r="F1721" i="15"/>
  <c r="G1721" i="15" s="1"/>
  <c r="H1721" i="15" s="1"/>
  <c r="F1600" i="15"/>
  <c r="G1600" i="15" s="1"/>
  <c r="H1600" i="15" s="1"/>
  <c r="F1731" i="15"/>
  <c r="G1731" i="15" s="1"/>
  <c r="H1731" i="15" s="1"/>
  <c r="F1680" i="15"/>
  <c r="G1680" i="15" s="1"/>
  <c r="H1680" i="15" s="1"/>
  <c r="F1668" i="15"/>
  <c r="G1668" i="15" s="1"/>
  <c r="H1668" i="15" s="1"/>
  <c r="F1611" i="15"/>
  <c r="G1611" i="15" s="1"/>
  <c r="H1611" i="15" s="1"/>
  <c r="F1532" i="15"/>
  <c r="G1532" i="15" s="1"/>
  <c r="H1532" i="15" s="1"/>
  <c r="F1789" i="15"/>
  <c r="G1789" i="15" s="1"/>
  <c r="H1789" i="15" s="1"/>
  <c r="F1784" i="15"/>
  <c r="G1784" i="15" s="1"/>
  <c r="H1784" i="15" s="1"/>
  <c r="F1774" i="15"/>
  <c r="G1774" i="15" s="1"/>
  <c r="H1774" i="15" s="1"/>
  <c r="F1765" i="15"/>
  <c r="G1765" i="15" s="1"/>
  <c r="H1765" i="15" s="1"/>
  <c r="F1755" i="15"/>
  <c r="G1755" i="15" s="1"/>
  <c r="H1755" i="15" s="1"/>
  <c r="F1736" i="15"/>
  <c r="G1736" i="15" s="1"/>
  <c r="H1736" i="15" s="1"/>
  <c r="F1725" i="15"/>
  <c r="G1725" i="15" s="1"/>
  <c r="H1725" i="15" s="1"/>
  <c r="F1705" i="15"/>
  <c r="G1705" i="15" s="1"/>
  <c r="H1705" i="15" s="1"/>
  <c r="F1696" i="15"/>
  <c r="G1696" i="15" s="1"/>
  <c r="H1696" i="15" s="1"/>
  <c r="F1675" i="15"/>
  <c r="G1675" i="15" s="1"/>
  <c r="H1675" i="15" s="1"/>
  <c r="F1664" i="15"/>
  <c r="G1664" i="15" s="1"/>
  <c r="H1664" i="15" s="1"/>
  <c r="F1648" i="15"/>
  <c r="G1648" i="15" s="1"/>
  <c r="H1648" i="15" s="1"/>
  <c r="F1633" i="15"/>
  <c r="G1633" i="15" s="1"/>
  <c r="H1633" i="15" s="1"/>
  <c r="F1617" i="15"/>
  <c r="G1617" i="15" s="1"/>
  <c r="H1617" i="15" s="1"/>
  <c r="F1605" i="15"/>
  <c r="G1605" i="15" s="1"/>
  <c r="H1605" i="15" s="1"/>
  <c r="F1592" i="15"/>
  <c r="G1592" i="15" s="1"/>
  <c r="H1592" i="15" s="1"/>
  <c r="F1577" i="15"/>
  <c r="G1577" i="15" s="1"/>
  <c r="H1577" i="15" s="1"/>
  <c r="F1565" i="15"/>
  <c r="G1565" i="15" s="1"/>
  <c r="H1565" i="15" s="1"/>
  <c r="F1552" i="15"/>
  <c r="G1552" i="15" s="1"/>
  <c r="H1552" i="15" s="1"/>
  <c r="F1540" i="15"/>
  <c r="G1540" i="15" s="1"/>
  <c r="H1540" i="15" s="1"/>
  <c r="F1523" i="15"/>
  <c r="G1523" i="15" s="1"/>
  <c r="H1523" i="15" s="1"/>
  <c r="F1510" i="15"/>
  <c r="G1510" i="15" s="1"/>
  <c r="H1510" i="15" s="1"/>
  <c r="F1763" i="15"/>
  <c r="G1763" i="15" s="1"/>
  <c r="H1763" i="15" s="1"/>
  <c r="F1603" i="15"/>
  <c r="G1603" i="15" s="1"/>
  <c r="H1603" i="15" s="1"/>
  <c r="F1550" i="15"/>
  <c r="G1550" i="15" s="1"/>
  <c r="H1550" i="15" s="1"/>
  <c r="F1743" i="15"/>
  <c r="G1743" i="15" s="1"/>
  <c r="H1743" i="15" s="1"/>
  <c r="F1703" i="15"/>
  <c r="G1703" i="15" s="1"/>
  <c r="H1703" i="15" s="1"/>
  <c r="F1662" i="15"/>
  <c r="G1662" i="15" s="1"/>
  <c r="H1662" i="15" s="1"/>
  <c r="F1628" i="15"/>
  <c r="G1628" i="15" s="1"/>
  <c r="H1628" i="15" s="1"/>
  <c r="F1589" i="15"/>
  <c r="G1589" i="15" s="1"/>
  <c r="H1589" i="15" s="1"/>
  <c r="F1549" i="15"/>
  <c r="G1549" i="15" s="1"/>
  <c r="H1549" i="15" s="1"/>
  <c r="F1781" i="15"/>
  <c r="G1781" i="15" s="1"/>
  <c r="H1781" i="15" s="1"/>
  <c r="F1742" i="15"/>
  <c r="G1742" i="15" s="1"/>
  <c r="H1742" i="15" s="1"/>
  <c r="F1661" i="15"/>
  <c r="G1661" i="15" s="1"/>
  <c r="H1661" i="15" s="1"/>
  <c r="F1601" i="15"/>
  <c r="G1601" i="15" s="1"/>
  <c r="H1601" i="15" s="1"/>
  <c r="F1548" i="15"/>
  <c r="G1548" i="15" s="1"/>
  <c r="H1548" i="15" s="1"/>
  <c r="F1770" i="15"/>
  <c r="G1770" i="15" s="1"/>
  <c r="H1770" i="15" s="1"/>
  <c r="F1702" i="15"/>
  <c r="G1702" i="15" s="1"/>
  <c r="H1702" i="15" s="1"/>
  <c r="F1669" i="15"/>
  <c r="G1669" i="15" s="1"/>
  <c r="H1669" i="15" s="1"/>
  <c r="F1587" i="15"/>
  <c r="G1587" i="15" s="1"/>
  <c r="H1587" i="15" s="1"/>
  <c r="F1533" i="15"/>
  <c r="G1533" i="15" s="1"/>
  <c r="H1533" i="15" s="1"/>
  <c r="F1691" i="15"/>
  <c r="G1691" i="15" s="1"/>
  <c r="H1691" i="15" s="1"/>
  <c r="F1599" i="15"/>
  <c r="G1599" i="15" s="1"/>
  <c r="H1599" i="15" s="1"/>
  <c r="F1516" i="15"/>
  <c r="G1516" i="15" s="1"/>
  <c r="H1516" i="15" s="1"/>
  <c r="F1790" i="15"/>
  <c r="G1790" i="15" s="1"/>
  <c r="H1790" i="15" s="1"/>
  <c r="F1783" i="15"/>
  <c r="G1783" i="15" s="1"/>
  <c r="H1783" i="15" s="1"/>
  <c r="F1764" i="15"/>
  <c r="G1764" i="15" s="1"/>
  <c r="H1764" i="15" s="1"/>
  <c r="F1754" i="15"/>
  <c r="G1754" i="15" s="1"/>
  <c r="H1754" i="15" s="1"/>
  <c r="F1735" i="15"/>
  <c r="G1735" i="15" s="1"/>
  <c r="H1735" i="15" s="1"/>
  <c r="F1724" i="15"/>
  <c r="G1724" i="15" s="1"/>
  <c r="H1724" i="15" s="1"/>
  <c r="F1714" i="15"/>
  <c r="G1714" i="15" s="1"/>
  <c r="H1714" i="15" s="1"/>
  <c r="F1695" i="15"/>
  <c r="G1695" i="15" s="1"/>
  <c r="H1695" i="15" s="1"/>
  <c r="F1686" i="15"/>
  <c r="G1686" i="15" s="1"/>
  <c r="H1686" i="15" s="1"/>
  <c r="F1674" i="15"/>
  <c r="G1674" i="15" s="1"/>
  <c r="H1674" i="15" s="1"/>
  <c r="F1663" i="15"/>
  <c r="G1663" i="15" s="1"/>
  <c r="H1663" i="15" s="1"/>
  <c r="F1645" i="15"/>
  <c r="G1645" i="15" s="1"/>
  <c r="H1645" i="15" s="1"/>
  <c r="F1631" i="15"/>
  <c r="G1631" i="15" s="1"/>
  <c r="H1631" i="15" s="1"/>
  <c r="F1616" i="15"/>
  <c r="G1616" i="15" s="1"/>
  <c r="H1616" i="15" s="1"/>
  <c r="F1604" i="15"/>
  <c r="G1604" i="15" s="1"/>
  <c r="H1604" i="15" s="1"/>
  <c r="F1591" i="15"/>
  <c r="G1591" i="15" s="1"/>
  <c r="H1591" i="15" s="1"/>
  <c r="F1576" i="15"/>
  <c r="G1576" i="15" s="1"/>
  <c r="H1576" i="15" s="1"/>
  <c r="F1564" i="15"/>
  <c r="G1564" i="15" s="1"/>
  <c r="H1564" i="15" s="1"/>
  <c r="F1551" i="15"/>
  <c r="G1551" i="15" s="1"/>
  <c r="H1551" i="15" s="1"/>
  <c r="F1538" i="15"/>
  <c r="G1538" i="15" s="1"/>
  <c r="H1538" i="15" s="1"/>
  <c r="F1522" i="15"/>
  <c r="G1522" i="15" s="1"/>
  <c r="H1522" i="15" s="1"/>
  <c r="F1791" i="15"/>
  <c r="G1791" i="15" s="1"/>
  <c r="H1791" i="15" s="1"/>
  <c r="F1782" i="15"/>
  <c r="G1782" i="15" s="1"/>
  <c r="H1782" i="15" s="1"/>
  <c r="F1773" i="15"/>
  <c r="G1773" i="15" s="1"/>
  <c r="H1773" i="15" s="1"/>
  <c r="F1744" i="15"/>
  <c r="G1744" i="15" s="1"/>
  <c r="H1744" i="15" s="1"/>
  <c r="F1734" i="15"/>
  <c r="G1734" i="15" s="1"/>
  <c r="H1734" i="15" s="1"/>
  <c r="F1713" i="15"/>
  <c r="G1713" i="15" s="1"/>
  <c r="H1713" i="15" s="1"/>
  <c r="F1704" i="15"/>
  <c r="G1704" i="15" s="1"/>
  <c r="H1704" i="15" s="1"/>
  <c r="F1685" i="15"/>
  <c r="G1685" i="15" s="1"/>
  <c r="H1685" i="15" s="1"/>
  <c r="F1644" i="15"/>
  <c r="G1644" i="15" s="1"/>
  <c r="H1644" i="15" s="1"/>
  <c r="F1629" i="15"/>
  <c r="G1629" i="15" s="1"/>
  <c r="H1629" i="15" s="1"/>
  <c r="F1575" i="15"/>
  <c r="G1575" i="15" s="1"/>
  <c r="H1575" i="15" s="1"/>
  <c r="F1521" i="15"/>
  <c r="G1521" i="15" s="1"/>
  <c r="H1521" i="15" s="1"/>
  <c r="F1762" i="15"/>
  <c r="G1762" i="15" s="1"/>
  <c r="H1762" i="15" s="1"/>
  <c r="F1753" i="15"/>
  <c r="G1753" i="15" s="1"/>
  <c r="H1753" i="15" s="1"/>
  <c r="F1723" i="15"/>
  <c r="G1723" i="15" s="1"/>
  <c r="H1723" i="15" s="1"/>
  <c r="F1712" i="15"/>
  <c r="G1712" i="15" s="1"/>
  <c r="H1712" i="15" s="1"/>
  <c r="F1602" i="15"/>
  <c r="G1602" i="15" s="1"/>
  <c r="H1602" i="15" s="1"/>
  <c r="F1535" i="15"/>
  <c r="G1535" i="15" s="1"/>
  <c r="H1535" i="15" s="1"/>
  <c r="F1751" i="15"/>
  <c r="G1751" i="15" s="1"/>
  <c r="H1751" i="15" s="1"/>
  <c r="F1711" i="15"/>
  <c r="G1711" i="15" s="1"/>
  <c r="H1711" i="15" s="1"/>
  <c r="F1670" i="15"/>
  <c r="G1670" i="15" s="1"/>
  <c r="H1670" i="15" s="1"/>
  <c r="F1613" i="15"/>
  <c r="G1613" i="15" s="1"/>
  <c r="H1613" i="15" s="1"/>
  <c r="F1561" i="15"/>
  <c r="G1561" i="15" s="1"/>
  <c r="H1561" i="15" s="1"/>
  <c r="F1792" i="15"/>
  <c r="G1792" i="15" s="1"/>
  <c r="H1792" i="15" s="1"/>
  <c r="F1741" i="15"/>
  <c r="G1741" i="15" s="1"/>
  <c r="H1741" i="15" s="1"/>
  <c r="F1641" i="15"/>
  <c r="G1641" i="15" s="1"/>
  <c r="H1641" i="15" s="1"/>
  <c r="F1560" i="15"/>
  <c r="G1560" i="15" s="1"/>
  <c r="H1560" i="15" s="1"/>
  <c r="F1779" i="15"/>
  <c r="G1779" i="15" s="1"/>
  <c r="H1779" i="15" s="1"/>
  <c r="F1720" i="15"/>
  <c r="G1720" i="15" s="1"/>
  <c r="H1720" i="15" s="1"/>
  <c r="F1624" i="15"/>
  <c r="G1624" i="15" s="1"/>
  <c r="H1624" i="15" s="1"/>
  <c r="F1546" i="15"/>
  <c r="G1546" i="15" s="1"/>
  <c r="H1546" i="15" s="1"/>
  <c r="F28" i="15"/>
  <c r="G28" i="15" s="1"/>
  <c r="H28" i="15" s="1"/>
  <c r="F106" i="15"/>
  <c r="G106" i="15" s="1"/>
  <c r="H106" i="15" s="1"/>
  <c r="F105" i="15"/>
  <c r="G105" i="15" s="1"/>
  <c r="H105" i="15" s="1"/>
  <c r="F95" i="15"/>
  <c r="G95" i="15" s="1"/>
  <c r="H95" i="15" s="1"/>
  <c r="F89" i="15"/>
  <c r="G89" i="15" s="1"/>
  <c r="H89" i="15" s="1"/>
  <c r="F107" i="15"/>
  <c r="G107" i="15" s="1"/>
  <c r="H107" i="15" s="1"/>
  <c r="F104" i="15"/>
  <c r="G104" i="15" s="1"/>
  <c r="H104" i="15" s="1"/>
  <c r="F102" i="15"/>
  <c r="G102" i="15" s="1"/>
  <c r="H102" i="15" s="1"/>
  <c r="F98" i="15"/>
  <c r="G98" i="15" s="1"/>
  <c r="H98" i="15" s="1"/>
  <c r="F91" i="15"/>
  <c r="G91" i="15" s="1"/>
  <c r="H91" i="15" s="1"/>
  <c r="F88" i="15"/>
  <c r="G88" i="15" s="1"/>
  <c r="H88" i="15" s="1"/>
  <c r="F116" i="15"/>
  <c r="G116" i="15" s="1"/>
  <c r="H116" i="15" s="1"/>
  <c r="F110" i="15"/>
  <c r="G110" i="15" s="1"/>
  <c r="H110" i="15" s="1"/>
  <c r="F103" i="15"/>
  <c r="G103" i="15" s="1"/>
  <c r="H103" i="15" s="1"/>
  <c r="F101" i="15"/>
  <c r="G101" i="15" s="1"/>
  <c r="H101" i="15" s="1"/>
  <c r="F97" i="15"/>
  <c r="G97" i="15" s="1"/>
  <c r="H97" i="15" s="1"/>
  <c r="F94" i="15"/>
  <c r="G94" i="15" s="1"/>
  <c r="H94" i="15" s="1"/>
  <c r="F113" i="15"/>
  <c r="G113" i="15" s="1"/>
  <c r="H113" i="15" s="1"/>
  <c r="F109" i="15"/>
  <c r="G109" i="15" s="1"/>
  <c r="H109" i="15" s="1"/>
  <c r="F99" i="15"/>
  <c r="G99" i="15" s="1"/>
  <c r="H99" i="15" s="1"/>
  <c r="F96" i="15"/>
  <c r="G96" i="15" s="1"/>
  <c r="H96" i="15" s="1"/>
  <c r="F93" i="15"/>
  <c r="G93" i="15" s="1"/>
  <c r="H93" i="15" s="1"/>
  <c r="F90" i="15"/>
  <c r="G90" i="15" s="1"/>
  <c r="H90" i="15" s="1"/>
  <c r="F111" i="15"/>
  <c r="G111" i="15" s="1"/>
  <c r="H111" i="15" s="1"/>
  <c r="F108" i="15"/>
  <c r="G108" i="15" s="1"/>
  <c r="H108" i="15" s="1"/>
  <c r="F92" i="15"/>
  <c r="G92" i="15" s="1"/>
  <c r="H92" i="15" s="1"/>
  <c r="F752" i="222"/>
  <c r="G752" i="222" s="1"/>
  <c r="H752" i="222" s="1"/>
  <c r="F751" i="222"/>
  <c r="G751" i="222" s="1"/>
  <c r="H751" i="222" s="1"/>
  <c r="F750" i="222"/>
  <c r="G750" i="222" s="1"/>
  <c r="H750" i="222" s="1"/>
  <c r="F1064" i="222"/>
  <c r="G1064" i="222" s="1"/>
  <c r="H1064" i="222" s="1"/>
  <c r="F1166" i="222"/>
  <c r="G1166" i="222" s="1"/>
  <c r="H1166" i="222" s="1"/>
  <c r="F1178" i="222"/>
  <c r="G1178" i="222" s="1"/>
  <c r="H1178" i="222" s="1"/>
  <c r="F1187" i="222"/>
  <c r="G1187" i="222" s="1"/>
  <c r="H1187" i="222" s="1"/>
  <c r="F1171" i="222"/>
  <c r="G1171" i="222" s="1"/>
  <c r="H1171" i="222" s="1"/>
  <c r="F1055" i="222"/>
  <c r="G1055" i="222" s="1"/>
  <c r="H1055" i="222" s="1"/>
  <c r="F1184" i="222"/>
  <c r="G1184" i="222" s="1"/>
  <c r="H1184" i="222" s="1"/>
  <c r="F1185" i="222"/>
  <c r="G1185" i="222" s="1"/>
  <c r="H1185" i="222" s="1"/>
  <c r="F1174" i="222"/>
  <c r="G1174" i="222" s="1"/>
  <c r="H1174" i="222" s="1"/>
  <c r="F1176" i="222"/>
  <c r="G1176" i="222" s="1"/>
  <c r="H1176" i="222" s="1"/>
  <c r="F1063" i="222"/>
  <c r="G1063" i="222" s="1"/>
  <c r="H1063" i="222" s="1"/>
  <c r="F1167" i="222"/>
  <c r="G1167" i="222" s="1"/>
  <c r="H1167" i="222" s="1"/>
  <c r="F1179" i="222"/>
  <c r="G1179" i="222" s="1"/>
  <c r="H1179" i="222" s="1"/>
  <c r="F1188" i="222"/>
  <c r="G1188" i="222" s="1"/>
  <c r="H1188" i="222" s="1"/>
  <c r="F1168" i="222"/>
  <c r="G1168" i="222" s="1"/>
  <c r="H1168" i="222" s="1"/>
  <c r="F1180" i="222"/>
  <c r="G1180" i="222" s="1"/>
  <c r="H1180" i="222" s="1"/>
  <c r="F1189" i="222"/>
  <c r="G1189" i="222" s="1"/>
  <c r="H1189" i="222" s="1"/>
  <c r="F1056" i="222"/>
  <c r="G1056" i="222" s="1"/>
  <c r="H1056" i="222" s="1"/>
  <c r="F1182" i="222"/>
  <c r="G1182" i="222" s="1"/>
  <c r="H1182" i="222" s="1"/>
  <c r="F1053" i="222"/>
  <c r="G1053" i="222" s="1"/>
  <c r="H1053" i="222" s="1"/>
  <c r="F1191" i="222"/>
  <c r="G1191" i="222" s="1"/>
  <c r="H1191" i="222" s="1"/>
  <c r="F1052" i="222"/>
  <c r="G1052" i="222" s="1"/>
  <c r="H1052" i="222" s="1"/>
  <c r="F1193" i="222"/>
  <c r="G1193" i="222" s="1"/>
  <c r="H1193" i="222" s="1"/>
  <c r="F1186" i="222"/>
  <c r="G1186" i="222" s="1"/>
  <c r="H1186" i="222" s="1"/>
  <c r="F1062" i="222"/>
  <c r="G1062" i="222" s="1"/>
  <c r="H1062" i="222" s="1"/>
  <c r="F1183" i="222"/>
  <c r="G1183" i="222" s="1"/>
  <c r="H1183" i="222" s="1"/>
  <c r="F1172" i="222"/>
  <c r="G1172" i="222" s="1"/>
  <c r="H1172" i="222" s="1"/>
  <c r="F1173" i="222"/>
  <c r="G1173" i="222" s="1"/>
  <c r="H1173" i="222" s="1"/>
  <c r="F1051" i="222"/>
  <c r="G1051" i="222" s="1"/>
  <c r="H1051" i="222" s="1"/>
  <c r="F1048" i="222"/>
  <c r="G1048" i="222" s="1"/>
  <c r="H1048" i="222" s="1"/>
  <c r="F1047" i="222"/>
  <c r="G1047" i="222" s="1"/>
  <c r="H1047" i="222" s="1"/>
  <c r="F1050" i="222"/>
  <c r="G1050" i="222" s="1"/>
  <c r="H1050" i="222" s="1"/>
  <c r="F1177" i="222"/>
  <c r="G1177" i="222" s="1"/>
  <c r="H1177" i="222" s="1"/>
  <c r="F1140" i="222"/>
  <c r="G1140" i="222" s="1"/>
  <c r="H1140" i="222" s="1"/>
  <c r="F1125" i="222"/>
  <c r="G1125" i="222" s="1"/>
  <c r="H1125" i="222" s="1"/>
  <c r="F1134" i="222"/>
  <c r="G1134" i="222" s="1"/>
  <c r="H1134" i="222" s="1"/>
  <c r="F16" i="222"/>
  <c r="G16" i="222" s="1"/>
  <c r="H16" i="222" s="1"/>
  <c r="F28" i="222"/>
  <c r="G28" i="222" s="1"/>
  <c r="H28" i="222" s="1"/>
  <c r="F41" i="222"/>
  <c r="G41" i="222" s="1"/>
  <c r="H41" i="222" s="1"/>
  <c r="F53" i="222"/>
  <c r="G53" i="222" s="1"/>
  <c r="H53" i="222" s="1"/>
  <c r="F65" i="222"/>
  <c r="G65" i="222" s="1"/>
  <c r="H65" i="222" s="1"/>
  <c r="F77" i="222"/>
  <c r="G77" i="222" s="1"/>
  <c r="H77" i="222" s="1"/>
  <c r="F35" i="222"/>
  <c r="G35" i="222" s="1"/>
  <c r="H35" i="222" s="1"/>
  <c r="F23" i="222"/>
  <c r="G23" i="222" s="1"/>
  <c r="H23" i="222" s="1"/>
  <c r="F1106" i="222"/>
  <c r="G1106" i="222" s="1"/>
  <c r="H1106" i="222" s="1"/>
  <c r="F49" i="222"/>
  <c r="G49" i="222" s="1"/>
  <c r="H49" i="222" s="1"/>
  <c r="F1122" i="222"/>
  <c r="G1122" i="222" s="1"/>
  <c r="H1122" i="222" s="1"/>
  <c r="F62" i="222"/>
  <c r="G62" i="222" s="1"/>
  <c r="H62" i="222" s="1"/>
  <c r="F26" i="222"/>
  <c r="G26" i="222" s="1"/>
  <c r="H26" i="222" s="1"/>
  <c r="F1090" i="222"/>
  <c r="G1090" i="222" s="1"/>
  <c r="H1090" i="222" s="1"/>
  <c r="F1126" i="222"/>
  <c r="G1126" i="222" s="1"/>
  <c r="H1126" i="222" s="1"/>
  <c r="F17" i="222"/>
  <c r="G17" i="222" s="1"/>
  <c r="H17" i="222" s="1"/>
  <c r="F30" i="222"/>
  <c r="G30" i="222" s="1"/>
  <c r="H30" i="222" s="1"/>
  <c r="F42" i="222"/>
  <c r="G42" i="222" s="1"/>
  <c r="H42" i="222" s="1"/>
  <c r="F54" i="222"/>
  <c r="G54" i="222" s="1"/>
  <c r="H54" i="222" s="1"/>
  <c r="F66" i="222"/>
  <c r="G66" i="222" s="1"/>
  <c r="H66" i="222" s="1"/>
  <c r="F78" i="222"/>
  <c r="G78" i="222" s="1"/>
  <c r="H78" i="222" s="1"/>
  <c r="F1137" i="222"/>
  <c r="G1137" i="222" s="1"/>
  <c r="H1137" i="222" s="1"/>
  <c r="F46" i="222"/>
  <c r="G46" i="222" s="1"/>
  <c r="H46" i="222" s="1"/>
  <c r="F22" i="222"/>
  <c r="G22" i="222" s="1"/>
  <c r="H22" i="222" s="1"/>
  <c r="F59" i="222"/>
  <c r="G59" i="222" s="1"/>
  <c r="H59" i="222" s="1"/>
  <c r="F1131" i="222"/>
  <c r="G1131" i="222" s="1"/>
  <c r="H1131" i="222" s="1"/>
  <c r="F48" i="222"/>
  <c r="G48" i="222" s="1"/>
  <c r="H48" i="222" s="1"/>
  <c r="F1132" i="222"/>
  <c r="G1132" i="222" s="1"/>
  <c r="H1132" i="222" s="1"/>
  <c r="F61" i="222"/>
  <c r="G61" i="222" s="1"/>
  <c r="H61" i="222" s="1"/>
  <c r="F13" i="222"/>
  <c r="G13" i="222" s="1"/>
  <c r="H13" i="222" s="1"/>
  <c r="F74" i="222"/>
  <c r="G74" i="222" s="1"/>
  <c r="H74" i="222" s="1"/>
  <c r="F14" i="222"/>
  <c r="G14" i="222" s="1"/>
  <c r="H14" i="222" s="1"/>
  <c r="F75" i="222"/>
  <c r="G75" i="222" s="1"/>
  <c r="H75" i="222" s="1"/>
  <c r="F64" i="222"/>
  <c r="G64" i="222" s="1"/>
  <c r="H64" i="222" s="1"/>
  <c r="F1094" i="222"/>
  <c r="G1094" i="222" s="1"/>
  <c r="H1094" i="222" s="1"/>
  <c r="F1112" i="222"/>
  <c r="G1112" i="222" s="1"/>
  <c r="H1112" i="222" s="1"/>
  <c r="F1127" i="222"/>
  <c r="G1127" i="222" s="1"/>
  <c r="H1127" i="222" s="1"/>
  <c r="F18" i="222"/>
  <c r="G18" i="222" s="1"/>
  <c r="H18" i="222" s="1"/>
  <c r="F31" i="222"/>
  <c r="G31" i="222" s="1"/>
  <c r="H31" i="222" s="1"/>
  <c r="F43" i="222"/>
  <c r="G43" i="222" s="1"/>
  <c r="H43" i="222" s="1"/>
  <c r="F55" i="222"/>
  <c r="G55" i="222" s="1"/>
  <c r="H55" i="222" s="1"/>
  <c r="F67" i="222"/>
  <c r="G67" i="222" s="1"/>
  <c r="H67" i="222" s="1"/>
  <c r="F21" i="222"/>
  <c r="G21" i="222" s="1"/>
  <c r="H21" i="222" s="1"/>
  <c r="F70" i="222"/>
  <c r="G70" i="222" s="1"/>
  <c r="H70" i="222" s="1"/>
  <c r="F71" i="222"/>
  <c r="G71" i="222" s="1"/>
  <c r="H71" i="222" s="1"/>
  <c r="F38" i="222"/>
  <c r="G38" i="222" s="1"/>
  <c r="H38" i="222" s="1"/>
  <c r="F63" i="222"/>
  <c r="G63" i="222" s="1"/>
  <c r="H63" i="222" s="1"/>
  <c r="F52" i="222"/>
  <c r="G52" i="222" s="1"/>
  <c r="H52" i="222" s="1"/>
  <c r="F1102" i="222"/>
  <c r="G1102" i="222" s="1"/>
  <c r="H1102" i="222" s="1"/>
  <c r="F1115" i="222"/>
  <c r="G1115" i="222" s="1"/>
  <c r="H1115" i="222" s="1"/>
  <c r="F1128" i="222"/>
  <c r="G1128" i="222" s="1"/>
  <c r="H1128" i="222" s="1"/>
  <c r="F1135" i="222"/>
  <c r="G1135" i="222" s="1"/>
  <c r="H1135" i="222" s="1"/>
  <c r="F19" i="222"/>
  <c r="G19" i="222" s="1"/>
  <c r="H19" i="222" s="1"/>
  <c r="F32" i="222"/>
  <c r="G32" i="222" s="1"/>
  <c r="H32" i="222" s="1"/>
  <c r="F44" i="222"/>
  <c r="G44" i="222" s="1"/>
  <c r="H44" i="222" s="1"/>
  <c r="F56" i="222"/>
  <c r="G56" i="222" s="1"/>
  <c r="H56" i="222" s="1"/>
  <c r="F68" i="222"/>
  <c r="G68" i="222" s="1"/>
  <c r="H68" i="222" s="1"/>
  <c r="F58" i="222"/>
  <c r="G58" i="222" s="1"/>
  <c r="H58" i="222" s="1"/>
  <c r="F72" i="222"/>
  <c r="G72" i="222" s="1"/>
  <c r="H72" i="222" s="1"/>
  <c r="F24" i="222"/>
  <c r="G24" i="222" s="1"/>
  <c r="H24" i="222" s="1"/>
  <c r="F73" i="222"/>
  <c r="G73" i="222" s="1"/>
  <c r="H73" i="222" s="1"/>
  <c r="F25" i="222"/>
  <c r="G25" i="222" s="1"/>
  <c r="H25" i="222" s="1"/>
  <c r="F1124" i="222"/>
  <c r="G1124" i="222" s="1"/>
  <c r="H1124" i="222" s="1"/>
  <c r="F51" i="222"/>
  <c r="G51" i="222" s="1"/>
  <c r="H51" i="222" s="1"/>
  <c r="F1116" i="222"/>
  <c r="G1116" i="222" s="1"/>
  <c r="H1116" i="222" s="1"/>
  <c r="F1130" i="222"/>
  <c r="G1130" i="222" s="1"/>
  <c r="H1130" i="222" s="1"/>
  <c r="F1136" i="222"/>
  <c r="G1136" i="222" s="1"/>
  <c r="H1136" i="222" s="1"/>
  <c r="F20" i="222"/>
  <c r="G20" i="222" s="1"/>
  <c r="H20" i="222" s="1"/>
  <c r="F33" i="222"/>
  <c r="G33" i="222" s="1"/>
  <c r="H33" i="222" s="1"/>
  <c r="F45" i="222"/>
  <c r="G45" i="222" s="1"/>
  <c r="H45" i="222" s="1"/>
  <c r="F57" i="222"/>
  <c r="G57" i="222" s="1"/>
  <c r="H57" i="222" s="1"/>
  <c r="F69" i="222"/>
  <c r="G69" i="222" s="1"/>
  <c r="H69" i="222" s="1"/>
  <c r="F1103" i="222"/>
  <c r="G1103" i="222" s="1"/>
  <c r="H1103" i="222" s="1"/>
  <c r="F34" i="222"/>
  <c r="G34" i="222" s="1"/>
  <c r="H34" i="222" s="1"/>
  <c r="F60" i="222"/>
  <c r="G60" i="222" s="1"/>
  <c r="H60" i="222" s="1"/>
  <c r="F12" i="222"/>
  <c r="G12" i="222" s="1"/>
  <c r="H12" i="222" s="1"/>
  <c r="F1107" i="222"/>
  <c r="G1107" i="222" s="1"/>
  <c r="H1107" i="222" s="1"/>
  <c r="F50" i="222"/>
  <c r="G50" i="222" s="1"/>
  <c r="H50" i="222" s="1"/>
  <c r="F39" i="222"/>
  <c r="G39" i="222" s="1"/>
  <c r="H39" i="222" s="1"/>
  <c r="F1109" i="222"/>
  <c r="G1109" i="222" s="1"/>
  <c r="H1109" i="222" s="1"/>
  <c r="F76" i="222"/>
  <c r="G76" i="222" s="1"/>
  <c r="H76" i="222" s="1"/>
  <c r="F1108" i="222"/>
  <c r="G1108" i="222" s="1"/>
  <c r="H1108" i="222" s="1"/>
  <c r="F1118" i="222"/>
  <c r="G1118" i="222" s="1"/>
  <c r="H1118" i="222" s="1"/>
  <c r="F47" i="222"/>
  <c r="G47" i="222" s="1"/>
  <c r="H47" i="222" s="1"/>
  <c r="F36" i="222"/>
  <c r="G36" i="222" s="1"/>
  <c r="H36" i="222" s="1"/>
  <c r="F1119" i="222"/>
  <c r="G1119" i="222" s="1"/>
  <c r="H1119" i="222" s="1"/>
  <c r="F37" i="222"/>
  <c r="G37" i="222" s="1"/>
  <c r="H37" i="222" s="1"/>
  <c r="F1133" i="222"/>
  <c r="G1133" i="222" s="1"/>
  <c r="H1133" i="222" s="1"/>
  <c r="F15" i="222"/>
  <c r="G15" i="222" s="1"/>
  <c r="H15" i="222" s="1"/>
  <c r="F40" i="222"/>
  <c r="G40" i="222" s="1"/>
  <c r="H40" i="222" s="1"/>
  <c r="F27" i="222"/>
  <c r="G27" i="222" s="1"/>
  <c r="H27" i="222" s="1"/>
  <c r="F99" i="1"/>
  <c r="G99" i="1" s="1"/>
  <c r="H99" i="1" s="1"/>
  <c r="F107" i="1"/>
  <c r="G107" i="1" s="1"/>
  <c r="H107" i="1" s="1"/>
  <c r="F105" i="1"/>
  <c r="G105" i="1" s="1"/>
  <c r="H105" i="1" s="1"/>
  <c r="F100" i="1"/>
  <c r="G100" i="1" s="1"/>
  <c r="H100" i="1" s="1"/>
  <c r="F106" i="1"/>
  <c r="G106" i="1" s="1"/>
  <c r="H106" i="1" s="1"/>
  <c r="F102" i="1"/>
  <c r="G102" i="1" s="1"/>
  <c r="H102" i="1" s="1"/>
  <c r="F101" i="1"/>
  <c r="G101" i="1" s="1"/>
  <c r="H101" i="1" s="1"/>
  <c r="F104" i="1"/>
  <c r="G104" i="1" s="1"/>
  <c r="H104" i="1" s="1"/>
  <c r="F103" i="1"/>
  <c r="G103" i="1" s="1"/>
  <c r="H103" i="1" s="1"/>
  <c r="F237" i="1"/>
  <c r="G237" i="1" s="1"/>
  <c r="H237" i="1" s="1"/>
  <c r="F226" i="1"/>
  <c r="G226" i="1" s="1"/>
  <c r="H226" i="1" s="1"/>
  <c r="F234" i="1"/>
  <c r="G234" i="1" s="1"/>
  <c r="H234" i="1" s="1"/>
  <c r="F236" i="1"/>
  <c r="G236" i="1" s="1"/>
  <c r="H236" i="1" s="1"/>
  <c r="F225" i="1"/>
  <c r="G225" i="1" s="1"/>
  <c r="H225" i="1" s="1"/>
  <c r="F232" i="1"/>
  <c r="G232" i="1" s="1"/>
  <c r="H232" i="1" s="1"/>
  <c r="F230" i="1"/>
  <c r="G230" i="1" s="1"/>
  <c r="H230" i="1" s="1"/>
  <c r="F229" i="1"/>
  <c r="G229" i="1" s="1"/>
  <c r="H229" i="1" s="1"/>
  <c r="F227" i="1"/>
  <c r="G227" i="1" s="1"/>
  <c r="H227" i="1" s="1"/>
  <c r="F235" i="1"/>
  <c r="G235" i="1" s="1"/>
  <c r="H235" i="1" s="1"/>
  <c r="F233" i="1"/>
  <c r="G233" i="1" s="1"/>
  <c r="H233" i="1" s="1"/>
  <c r="F231" i="1"/>
  <c r="G231" i="1" s="1"/>
  <c r="H231" i="1" s="1"/>
  <c r="F228" i="1"/>
  <c r="G228" i="1" s="1"/>
  <c r="H228" i="1" s="1"/>
  <c r="F1920" i="1"/>
  <c r="G1920" i="1" s="1"/>
  <c r="H1920" i="1" s="1"/>
  <c r="F98" i="219"/>
  <c r="G98" i="219" s="1"/>
  <c r="H98" i="219" s="1"/>
  <c r="F95" i="219"/>
  <c r="G95" i="219" s="1"/>
  <c r="H95" i="219" s="1"/>
  <c r="F100" i="19"/>
  <c r="G100" i="19" s="1"/>
  <c r="H100" i="19" s="1"/>
  <c r="F114" i="19"/>
  <c r="G114" i="19" s="1"/>
  <c r="H114" i="19" s="1"/>
  <c r="F106" i="19"/>
  <c r="G106" i="19" s="1"/>
  <c r="H106" i="19" s="1"/>
  <c r="F89" i="19"/>
  <c r="G89" i="19" s="1"/>
  <c r="H89" i="19" s="1"/>
  <c r="F102" i="19"/>
  <c r="G102" i="19" s="1"/>
  <c r="H102" i="19" s="1"/>
  <c r="F105" i="19"/>
  <c r="G105" i="19" s="1"/>
  <c r="H105" i="19" s="1"/>
  <c r="F110" i="19"/>
  <c r="G110" i="19" s="1"/>
  <c r="H110" i="19" s="1"/>
  <c r="F112" i="19"/>
  <c r="G112" i="19" s="1"/>
  <c r="H112" i="19" s="1"/>
  <c r="F26" i="19"/>
  <c r="G26" i="19" s="1"/>
  <c r="H26" i="19" s="1"/>
  <c r="F20" i="219"/>
  <c r="G20" i="219" s="1"/>
  <c r="H20" i="219" s="1"/>
  <c r="F111" i="19"/>
  <c r="G111" i="19" s="1"/>
  <c r="H111" i="19" s="1"/>
  <c r="F108" i="19"/>
  <c r="G108" i="19" s="1"/>
  <c r="H108" i="19" s="1"/>
  <c r="F109" i="19"/>
  <c r="G109" i="19" s="1"/>
  <c r="H109" i="19" s="1"/>
  <c r="F113" i="19"/>
  <c r="G113" i="19" s="1"/>
  <c r="H113" i="19" s="1"/>
  <c r="F107" i="19"/>
  <c r="G107" i="19" s="1"/>
  <c r="H107" i="19" s="1"/>
  <c r="F221" i="219"/>
  <c r="G221" i="219" s="1"/>
  <c r="H221" i="219" s="1"/>
  <c r="F104" i="19"/>
  <c r="G104" i="19" s="1"/>
  <c r="H104" i="19" s="1"/>
  <c r="F103" i="19"/>
  <c r="G103" i="19" s="1"/>
  <c r="H103" i="19" s="1"/>
  <c r="F70" i="219"/>
  <c r="G70" i="219" s="1"/>
  <c r="H70" i="219" s="1"/>
  <c r="F695" i="4"/>
  <c r="G695" i="4" s="1"/>
  <c r="H695" i="4" s="1"/>
  <c r="F697" i="4"/>
  <c r="G697" i="4" s="1"/>
  <c r="H697" i="4" s="1"/>
  <c r="F698" i="4"/>
  <c r="G698" i="4" s="1"/>
  <c r="H698" i="4" s="1"/>
  <c r="F700" i="4"/>
  <c r="G700" i="4" s="1"/>
  <c r="H700" i="4" s="1"/>
  <c r="F701" i="4"/>
  <c r="G701" i="4" s="1"/>
  <c r="H701" i="4" s="1"/>
  <c r="F704" i="4"/>
  <c r="G704" i="4" s="1"/>
  <c r="H704" i="4" s="1"/>
  <c r="F696" i="4"/>
  <c r="G696" i="4" s="1"/>
  <c r="H696" i="4" s="1"/>
  <c r="F699" i="4"/>
  <c r="G699" i="4" s="1"/>
  <c r="H699" i="4" s="1"/>
  <c r="F702" i="4"/>
  <c r="G702" i="4" s="1"/>
  <c r="H702" i="4" s="1"/>
  <c r="F703" i="4"/>
  <c r="G703" i="4" s="1"/>
  <c r="H703" i="4" s="1"/>
  <c r="F1070" i="4"/>
  <c r="G1070" i="4" s="1"/>
  <c r="H1070" i="4" s="1"/>
  <c r="F1066" i="4"/>
  <c r="G1066" i="4" s="1"/>
  <c r="H1066" i="4" s="1"/>
  <c r="F1068" i="4"/>
  <c r="G1068" i="4" s="1"/>
  <c r="H1068" i="4" s="1"/>
  <c r="F1069" i="4"/>
  <c r="G1069" i="4" s="1"/>
  <c r="H1069" i="4" s="1"/>
  <c r="F1067" i="4"/>
  <c r="G1067" i="4" s="1"/>
  <c r="H1067" i="4" s="1"/>
  <c r="F1065" i="4"/>
  <c r="G1065" i="4" s="1"/>
  <c r="H1065" i="4" s="1"/>
  <c r="F1025" i="4"/>
  <c r="G1025" i="4" s="1"/>
  <c r="H1025" i="4" s="1"/>
  <c r="F1026" i="4"/>
  <c r="G1026" i="4" s="1"/>
  <c r="H1026" i="4" s="1"/>
  <c r="F1027" i="4"/>
  <c r="G1027" i="4" s="1"/>
  <c r="H1027" i="4" s="1"/>
  <c r="F992" i="4"/>
  <c r="G992" i="4" s="1"/>
  <c r="H992" i="4" s="1"/>
  <c r="F1003" i="4"/>
  <c r="G1003" i="4" s="1"/>
  <c r="H1003" i="4" s="1"/>
  <c r="F994" i="4"/>
  <c r="G994" i="4" s="1"/>
  <c r="H994" i="4" s="1"/>
  <c r="F990" i="4"/>
  <c r="G990" i="4" s="1"/>
  <c r="H990" i="4" s="1"/>
  <c r="F1005" i="4"/>
  <c r="G1005" i="4" s="1"/>
  <c r="H1005" i="4" s="1"/>
  <c r="F991" i="4"/>
  <c r="G991" i="4" s="1"/>
  <c r="H991" i="4" s="1"/>
  <c r="F1004" i="4"/>
  <c r="G1004" i="4" s="1"/>
  <c r="H1004" i="4" s="1"/>
  <c r="F993" i="4"/>
  <c r="G993" i="4" s="1"/>
  <c r="H993" i="4" s="1"/>
  <c r="F989" i="4"/>
  <c r="G989" i="4" s="1"/>
  <c r="H989" i="4" s="1"/>
  <c r="F918" i="4"/>
  <c r="G918" i="4" s="1"/>
  <c r="H918" i="4" s="1"/>
  <c r="F914" i="4"/>
  <c r="G914" i="4" s="1"/>
  <c r="H914" i="4" s="1"/>
  <c r="F919" i="4"/>
  <c r="G919" i="4" s="1"/>
  <c r="H919" i="4" s="1"/>
  <c r="F915" i="4"/>
  <c r="G915" i="4" s="1"/>
  <c r="H915" i="4" s="1"/>
  <c r="F920" i="4"/>
  <c r="G920" i="4" s="1"/>
  <c r="H920" i="4" s="1"/>
  <c r="F916" i="4"/>
  <c r="G916" i="4" s="1"/>
  <c r="H916" i="4" s="1"/>
  <c r="F917" i="4"/>
  <c r="G917" i="4" s="1"/>
  <c r="H917" i="4" s="1"/>
  <c r="F871" i="4"/>
  <c r="G871" i="4" s="1"/>
  <c r="H871" i="4" s="1"/>
  <c r="F867" i="4"/>
  <c r="G867" i="4" s="1"/>
  <c r="H867" i="4" s="1"/>
  <c r="F870" i="4"/>
  <c r="G870" i="4" s="1"/>
  <c r="H870" i="4" s="1"/>
  <c r="F872" i="4"/>
  <c r="G872" i="4" s="1"/>
  <c r="H872" i="4" s="1"/>
  <c r="F868" i="4"/>
  <c r="G868" i="4" s="1"/>
  <c r="H868" i="4" s="1"/>
  <c r="F873" i="4"/>
  <c r="G873" i="4" s="1"/>
  <c r="H873" i="4" s="1"/>
  <c r="F869" i="4"/>
  <c r="G869" i="4" s="1"/>
  <c r="H869" i="4" s="1"/>
  <c r="F866" i="4"/>
  <c r="G866" i="4" s="1"/>
  <c r="H866" i="4" s="1"/>
  <c r="F823" i="4"/>
  <c r="G823" i="4" s="1"/>
  <c r="H823" i="4" s="1"/>
  <c r="F819" i="4"/>
  <c r="G819" i="4" s="1"/>
  <c r="H819" i="4" s="1"/>
  <c r="F824" i="4"/>
  <c r="G824" i="4" s="1"/>
  <c r="H824" i="4" s="1"/>
  <c r="F820" i="4"/>
  <c r="G820" i="4" s="1"/>
  <c r="H820" i="4" s="1"/>
  <c r="F825" i="4"/>
  <c r="G825" i="4" s="1"/>
  <c r="H825" i="4" s="1"/>
  <c r="F821" i="4"/>
  <c r="G821" i="4" s="1"/>
  <c r="H821" i="4" s="1"/>
  <c r="F822" i="4"/>
  <c r="G822" i="4" s="1"/>
  <c r="H822" i="4" s="1"/>
  <c r="F818" i="4"/>
  <c r="G818" i="4" s="1"/>
  <c r="H818" i="4" s="1"/>
  <c r="F773" i="4"/>
  <c r="G773" i="4" s="1"/>
  <c r="H773" i="4" s="1"/>
  <c r="F774" i="4"/>
  <c r="G774" i="4" s="1"/>
  <c r="H774" i="4" s="1"/>
  <c r="F775" i="4"/>
  <c r="G775" i="4" s="1"/>
  <c r="H775" i="4" s="1"/>
  <c r="F771" i="4"/>
  <c r="G771" i="4" s="1"/>
  <c r="H771" i="4" s="1"/>
  <c r="F772" i="4"/>
  <c r="G772" i="4" s="1"/>
  <c r="H772" i="4" s="1"/>
  <c r="F629" i="4"/>
  <c r="G629" i="4" s="1"/>
  <c r="H629" i="4" s="1"/>
  <c r="F625" i="4"/>
  <c r="G625" i="4" s="1"/>
  <c r="H625" i="4" s="1"/>
  <c r="F621" i="4"/>
  <c r="G621" i="4" s="1"/>
  <c r="H621" i="4" s="1"/>
  <c r="F627" i="4"/>
  <c r="G627" i="4" s="1"/>
  <c r="H627" i="4" s="1"/>
  <c r="F624" i="4"/>
  <c r="G624" i="4" s="1"/>
  <c r="H624" i="4" s="1"/>
  <c r="F630" i="4"/>
  <c r="G630" i="4" s="1"/>
  <c r="H630" i="4" s="1"/>
  <c r="F626" i="4"/>
  <c r="G626" i="4" s="1"/>
  <c r="H626" i="4" s="1"/>
  <c r="F622" i="4"/>
  <c r="G622" i="4" s="1"/>
  <c r="H622" i="4" s="1"/>
  <c r="F631" i="4"/>
  <c r="G631" i="4" s="1"/>
  <c r="H631" i="4" s="1"/>
  <c r="F623" i="4"/>
  <c r="G623" i="4" s="1"/>
  <c r="H623" i="4" s="1"/>
  <c r="F628" i="4"/>
  <c r="G628" i="4" s="1"/>
  <c r="H628" i="4" s="1"/>
  <c r="F572" i="4"/>
  <c r="G572" i="4" s="1"/>
  <c r="H572" i="4" s="1"/>
  <c r="F568" i="4"/>
  <c r="G568" i="4" s="1"/>
  <c r="H568" i="4" s="1"/>
  <c r="F564" i="4"/>
  <c r="G564" i="4" s="1"/>
  <c r="H564" i="4" s="1"/>
  <c r="F570" i="4"/>
  <c r="G570" i="4" s="1"/>
  <c r="H570" i="4" s="1"/>
  <c r="F562" i="4"/>
  <c r="G562" i="4" s="1"/>
  <c r="H562" i="4" s="1"/>
  <c r="F571" i="4"/>
  <c r="G571" i="4" s="1"/>
  <c r="H571" i="4" s="1"/>
  <c r="F567" i="4"/>
  <c r="G567" i="4" s="1"/>
  <c r="H567" i="4" s="1"/>
  <c r="F573" i="4"/>
  <c r="G573" i="4" s="1"/>
  <c r="H573" i="4" s="1"/>
  <c r="F569" i="4"/>
  <c r="G569" i="4" s="1"/>
  <c r="H569" i="4" s="1"/>
  <c r="F565" i="4"/>
  <c r="G565" i="4" s="1"/>
  <c r="H565" i="4" s="1"/>
  <c r="F574" i="4"/>
  <c r="G574" i="4" s="1"/>
  <c r="H574" i="4" s="1"/>
  <c r="F566" i="4"/>
  <c r="G566" i="4" s="1"/>
  <c r="H566" i="4" s="1"/>
  <c r="F563" i="4"/>
  <c r="G563" i="4" s="1"/>
  <c r="H563" i="4" s="1"/>
  <c r="F511" i="4"/>
  <c r="G511" i="4" s="1"/>
  <c r="H511" i="4" s="1"/>
  <c r="F507" i="4"/>
  <c r="G507" i="4" s="1"/>
  <c r="H507" i="4" s="1"/>
  <c r="F512" i="4"/>
  <c r="G512" i="4" s="1"/>
  <c r="H512" i="4" s="1"/>
  <c r="F508" i="4"/>
  <c r="G508" i="4" s="1"/>
  <c r="H508" i="4" s="1"/>
  <c r="F504" i="4"/>
  <c r="G504" i="4" s="1"/>
  <c r="H504" i="4" s="1"/>
  <c r="F513" i="4"/>
  <c r="G513" i="4" s="1"/>
  <c r="H513" i="4" s="1"/>
  <c r="F509" i="4"/>
  <c r="G509" i="4" s="1"/>
  <c r="H509" i="4" s="1"/>
  <c r="F505" i="4"/>
  <c r="G505" i="4" s="1"/>
  <c r="H505" i="4" s="1"/>
  <c r="F510" i="4"/>
  <c r="G510" i="4" s="1"/>
  <c r="H510" i="4" s="1"/>
  <c r="F506" i="4"/>
  <c r="G506" i="4" s="1"/>
  <c r="H506" i="4" s="1"/>
  <c r="F457" i="4"/>
  <c r="G457" i="4" s="1"/>
  <c r="H457" i="4" s="1"/>
  <c r="F453" i="4"/>
  <c r="G453" i="4" s="1"/>
  <c r="H453" i="4" s="1"/>
  <c r="F449" i="4"/>
  <c r="G449" i="4" s="1"/>
  <c r="H449" i="4" s="1"/>
  <c r="F454" i="4"/>
  <c r="G454" i="4" s="1"/>
  <c r="H454" i="4" s="1"/>
  <c r="F450" i="4"/>
  <c r="G450" i="4" s="1"/>
  <c r="H450" i="4" s="1"/>
  <c r="F455" i="4"/>
  <c r="G455" i="4" s="1"/>
  <c r="H455" i="4" s="1"/>
  <c r="F451" i="4"/>
  <c r="G451" i="4" s="1"/>
  <c r="H451" i="4" s="1"/>
  <c r="F456" i="4"/>
  <c r="G456" i="4" s="1"/>
  <c r="H456" i="4" s="1"/>
  <c r="F452" i="4"/>
  <c r="G452" i="4" s="1"/>
  <c r="H452" i="4" s="1"/>
  <c r="F448" i="4"/>
  <c r="G448" i="4" s="1"/>
  <c r="H448" i="4" s="1"/>
  <c r="F397" i="4"/>
  <c r="G397" i="4" s="1"/>
  <c r="H397" i="4" s="1"/>
  <c r="F402" i="4"/>
  <c r="G402" i="4" s="1"/>
  <c r="H402" i="4" s="1"/>
  <c r="F394" i="4"/>
  <c r="G394" i="4" s="1"/>
  <c r="H394" i="4" s="1"/>
  <c r="F403" i="4"/>
  <c r="G403" i="4" s="1"/>
  <c r="H403" i="4" s="1"/>
  <c r="F399" i="4"/>
  <c r="G399" i="4" s="1"/>
  <c r="H399" i="4" s="1"/>
  <c r="F395" i="4"/>
  <c r="G395" i="4" s="1"/>
  <c r="H395" i="4" s="1"/>
  <c r="F400" i="4"/>
  <c r="G400" i="4" s="1"/>
  <c r="H400" i="4" s="1"/>
  <c r="F396" i="4"/>
  <c r="G396" i="4" s="1"/>
  <c r="H396" i="4" s="1"/>
  <c r="F401" i="4"/>
  <c r="G401" i="4" s="1"/>
  <c r="H401" i="4" s="1"/>
  <c r="F393" i="4"/>
  <c r="G393" i="4" s="1"/>
  <c r="H393" i="4" s="1"/>
  <c r="F398" i="4"/>
  <c r="G398" i="4" s="1"/>
  <c r="H398" i="4" s="1"/>
  <c r="F337" i="4"/>
  <c r="G337" i="4" s="1"/>
  <c r="H337" i="4" s="1"/>
  <c r="F333" i="4"/>
  <c r="G333" i="4" s="1"/>
  <c r="H333" i="4" s="1"/>
  <c r="F335" i="4"/>
  <c r="G335" i="4" s="1"/>
  <c r="H335" i="4" s="1"/>
  <c r="F336" i="4"/>
  <c r="G336" i="4" s="1"/>
  <c r="H336" i="4" s="1"/>
  <c r="F332" i="4"/>
  <c r="G332" i="4" s="1"/>
  <c r="H332" i="4" s="1"/>
  <c r="F338" i="4"/>
  <c r="G338" i="4" s="1"/>
  <c r="H338" i="4" s="1"/>
  <c r="F334" i="4"/>
  <c r="G334" i="4" s="1"/>
  <c r="H334" i="4" s="1"/>
  <c r="F330" i="4"/>
  <c r="G330" i="4" s="1"/>
  <c r="H330" i="4" s="1"/>
  <c r="F339" i="4"/>
  <c r="G339" i="4" s="1"/>
  <c r="H339" i="4" s="1"/>
  <c r="F331" i="4"/>
  <c r="G331" i="4" s="1"/>
  <c r="H331" i="4" s="1"/>
  <c r="F292" i="4"/>
  <c r="G292" i="4" s="1"/>
  <c r="H292" i="4" s="1"/>
  <c r="F288" i="4"/>
  <c r="G288" i="4" s="1"/>
  <c r="H288" i="4" s="1"/>
  <c r="F284" i="4"/>
  <c r="G284" i="4" s="1"/>
  <c r="H284" i="4" s="1"/>
  <c r="F289" i="4"/>
  <c r="G289" i="4" s="1"/>
  <c r="H289" i="4" s="1"/>
  <c r="F285" i="4"/>
  <c r="G285" i="4" s="1"/>
  <c r="H285" i="4" s="1"/>
  <c r="F290" i="4"/>
  <c r="G290" i="4" s="1"/>
  <c r="H290" i="4" s="1"/>
  <c r="F286" i="4"/>
  <c r="G286" i="4" s="1"/>
  <c r="H286" i="4" s="1"/>
  <c r="F291" i="4"/>
  <c r="G291" i="4" s="1"/>
  <c r="H291" i="4" s="1"/>
  <c r="F287" i="4"/>
  <c r="G287" i="4" s="1"/>
  <c r="H287" i="4" s="1"/>
  <c r="F283" i="4"/>
  <c r="G283" i="4" s="1"/>
  <c r="H283" i="4" s="1"/>
  <c r="F244" i="4"/>
  <c r="G244" i="4" s="1"/>
  <c r="H244" i="4" s="1"/>
  <c r="F240" i="4"/>
  <c r="G240" i="4" s="1"/>
  <c r="H240" i="4" s="1"/>
  <c r="F236" i="4"/>
  <c r="G236" i="4" s="1"/>
  <c r="H236" i="4" s="1"/>
  <c r="F241" i="4"/>
  <c r="G241" i="4" s="1"/>
  <c r="H241" i="4" s="1"/>
  <c r="F237" i="4"/>
  <c r="G237" i="4" s="1"/>
  <c r="H237" i="4" s="1"/>
  <c r="F242" i="4"/>
  <c r="G242" i="4" s="1"/>
  <c r="H242" i="4" s="1"/>
  <c r="F238" i="4"/>
  <c r="G238" i="4" s="1"/>
  <c r="H238" i="4" s="1"/>
  <c r="F243" i="4"/>
  <c r="G243" i="4" s="1"/>
  <c r="H243" i="4" s="1"/>
  <c r="F239" i="4"/>
  <c r="G239" i="4" s="1"/>
  <c r="H239" i="4" s="1"/>
  <c r="F235" i="4"/>
  <c r="G235" i="4" s="1"/>
  <c r="H235" i="4" s="1"/>
  <c r="F195" i="4"/>
  <c r="G195" i="4" s="1"/>
  <c r="H195" i="4" s="1"/>
  <c r="F191" i="4"/>
  <c r="G191" i="4" s="1"/>
  <c r="H191" i="4" s="1"/>
  <c r="F187" i="4"/>
  <c r="G187" i="4" s="1"/>
  <c r="H187" i="4" s="1"/>
  <c r="F182" i="4"/>
  <c r="G182" i="4" s="1"/>
  <c r="H182" i="4" s="1"/>
  <c r="F192" i="4"/>
  <c r="G192" i="4" s="1"/>
  <c r="H192" i="4" s="1"/>
  <c r="F188" i="4"/>
  <c r="G188" i="4" s="1"/>
  <c r="H188" i="4" s="1"/>
  <c r="F183" i="4"/>
  <c r="G183" i="4" s="1"/>
  <c r="H183" i="4" s="1"/>
  <c r="F193" i="4"/>
  <c r="G193" i="4" s="1"/>
  <c r="H193" i="4" s="1"/>
  <c r="F189" i="4"/>
  <c r="G189" i="4" s="1"/>
  <c r="H189" i="4" s="1"/>
  <c r="F184" i="4"/>
  <c r="G184" i="4" s="1"/>
  <c r="H184" i="4" s="1"/>
  <c r="F194" i="4"/>
  <c r="G194" i="4" s="1"/>
  <c r="H194" i="4" s="1"/>
  <c r="F190" i="4"/>
  <c r="G190" i="4" s="1"/>
  <c r="H190" i="4" s="1"/>
  <c r="F185" i="4"/>
  <c r="G185" i="4" s="1"/>
  <c r="H185" i="4" s="1"/>
  <c r="F181" i="4"/>
  <c r="G181" i="4" s="1"/>
  <c r="H181" i="4" s="1"/>
  <c r="F126" i="4"/>
  <c r="G126" i="4" s="1"/>
  <c r="H126" i="4" s="1"/>
  <c r="F122" i="4"/>
  <c r="G122" i="4" s="1"/>
  <c r="H122" i="4" s="1"/>
  <c r="F123" i="4"/>
  <c r="G123" i="4" s="1"/>
  <c r="H123" i="4" s="1"/>
  <c r="F124" i="4"/>
  <c r="G124" i="4" s="1"/>
  <c r="H124" i="4" s="1"/>
  <c r="F125" i="4"/>
  <c r="G125" i="4" s="1"/>
  <c r="H125" i="4" s="1"/>
  <c r="F121" i="4"/>
  <c r="G121" i="4" s="1"/>
  <c r="H121" i="4" s="1"/>
  <c r="F69" i="4"/>
  <c r="G69" i="4" s="1"/>
  <c r="H69" i="4" s="1"/>
  <c r="F65" i="4"/>
  <c r="G65" i="4" s="1"/>
  <c r="H65" i="4" s="1"/>
  <c r="F61" i="4"/>
  <c r="G61" i="4" s="1"/>
  <c r="H61" i="4" s="1"/>
  <c r="F57" i="4"/>
  <c r="G57" i="4" s="1"/>
  <c r="H57" i="4" s="1"/>
  <c r="F53" i="4"/>
  <c r="G53" i="4" s="1"/>
  <c r="H53" i="4" s="1"/>
  <c r="F66" i="4"/>
  <c r="G66" i="4" s="1"/>
  <c r="H66" i="4" s="1"/>
  <c r="F62" i="4"/>
  <c r="G62" i="4" s="1"/>
  <c r="H62" i="4" s="1"/>
  <c r="F58" i="4"/>
  <c r="G58" i="4" s="1"/>
  <c r="H58" i="4" s="1"/>
  <c r="F54" i="4"/>
  <c r="G54" i="4" s="1"/>
  <c r="H54" i="4" s="1"/>
  <c r="F67" i="4"/>
  <c r="G67" i="4" s="1"/>
  <c r="H67" i="4" s="1"/>
  <c r="F63" i="4"/>
  <c r="G63" i="4" s="1"/>
  <c r="H63" i="4" s="1"/>
  <c r="F59" i="4"/>
  <c r="G59" i="4" s="1"/>
  <c r="H59" i="4" s="1"/>
  <c r="F55" i="4"/>
  <c r="G55" i="4" s="1"/>
  <c r="H55" i="4" s="1"/>
  <c r="F68" i="4"/>
  <c r="G68" i="4" s="1"/>
  <c r="H68" i="4" s="1"/>
  <c r="F64" i="4"/>
  <c r="G64" i="4" s="1"/>
  <c r="H64" i="4" s="1"/>
  <c r="F60" i="4"/>
  <c r="G60" i="4" s="1"/>
  <c r="H60" i="4" s="1"/>
  <c r="F56" i="4"/>
  <c r="G56" i="4" s="1"/>
  <c r="H56" i="4" s="1"/>
  <c r="F1002" i="222"/>
  <c r="G1002" i="222" s="1"/>
  <c r="H1002" i="222" s="1"/>
  <c r="F998" i="222"/>
  <c r="G998" i="222" s="1"/>
  <c r="H998" i="222" s="1"/>
  <c r="F1003" i="222"/>
  <c r="G1003" i="222" s="1"/>
  <c r="H1003" i="222" s="1"/>
  <c r="F999" i="222"/>
  <c r="G999" i="222" s="1"/>
  <c r="H999" i="222" s="1"/>
  <c r="F995" i="222"/>
  <c r="G995" i="222" s="1"/>
  <c r="H995" i="222" s="1"/>
  <c r="F1005" i="222"/>
  <c r="G1005" i="222" s="1"/>
  <c r="H1005" i="222" s="1"/>
  <c r="F1000" i="222"/>
  <c r="G1000" i="222" s="1"/>
  <c r="H1000" i="222" s="1"/>
  <c r="F996" i="222"/>
  <c r="G996" i="222" s="1"/>
  <c r="H996" i="222" s="1"/>
  <c r="F1001" i="222"/>
  <c r="G1001" i="222" s="1"/>
  <c r="H1001" i="222" s="1"/>
  <c r="F997" i="222"/>
  <c r="G997" i="222" s="1"/>
  <c r="H997" i="222" s="1"/>
  <c r="F965" i="222"/>
  <c r="G965" i="222" s="1"/>
  <c r="H965" i="222" s="1"/>
  <c r="F961" i="222"/>
  <c r="G961" i="222" s="1"/>
  <c r="H961" i="222" s="1"/>
  <c r="F962" i="222"/>
  <c r="G962" i="222" s="1"/>
  <c r="H962" i="222" s="1"/>
  <c r="F963" i="222"/>
  <c r="G963" i="222" s="1"/>
  <c r="H963" i="222" s="1"/>
  <c r="F959" i="222"/>
  <c r="G959" i="222" s="1"/>
  <c r="H959" i="222" s="1"/>
  <c r="F964" i="222"/>
  <c r="G964" i="222" s="1"/>
  <c r="H964" i="222" s="1"/>
  <c r="F960" i="222"/>
  <c r="G960" i="222" s="1"/>
  <c r="H960" i="222" s="1"/>
  <c r="F926" i="222"/>
  <c r="G926" i="222" s="1"/>
  <c r="H926" i="222" s="1"/>
  <c r="F922" i="222"/>
  <c r="G922" i="222" s="1"/>
  <c r="H922" i="222" s="1"/>
  <c r="F918" i="222"/>
  <c r="G918" i="222" s="1"/>
  <c r="H918" i="222" s="1"/>
  <c r="F919" i="222"/>
  <c r="G919" i="222" s="1"/>
  <c r="H919" i="222" s="1"/>
  <c r="F928" i="222"/>
  <c r="G928" i="222" s="1"/>
  <c r="H928" i="222" s="1"/>
  <c r="F923" i="222"/>
  <c r="G923" i="222" s="1"/>
  <c r="H923" i="222" s="1"/>
  <c r="F929" i="222"/>
  <c r="G929" i="222" s="1"/>
  <c r="H929" i="222" s="1"/>
  <c r="F924" i="222"/>
  <c r="G924" i="222" s="1"/>
  <c r="H924" i="222" s="1"/>
  <c r="F920" i="222"/>
  <c r="G920" i="222" s="1"/>
  <c r="H920" i="222" s="1"/>
  <c r="F916" i="222"/>
  <c r="G916" i="222" s="1"/>
  <c r="H916" i="222" s="1"/>
  <c r="F925" i="222"/>
  <c r="G925" i="222" s="1"/>
  <c r="H925" i="222" s="1"/>
  <c r="F921" i="222"/>
  <c r="G921" i="222" s="1"/>
  <c r="H921" i="222" s="1"/>
  <c r="F917" i="222"/>
  <c r="G917" i="222" s="1"/>
  <c r="H917" i="222" s="1"/>
  <c r="F882" i="222"/>
  <c r="G882" i="222" s="1"/>
  <c r="H882" i="222" s="1"/>
  <c r="F878" i="222"/>
  <c r="G878" i="222" s="1"/>
  <c r="H878" i="222" s="1"/>
  <c r="F874" i="222"/>
  <c r="G874" i="222" s="1"/>
  <c r="H874" i="222" s="1"/>
  <c r="F879" i="222"/>
  <c r="G879" i="222" s="1"/>
  <c r="H879" i="222" s="1"/>
  <c r="F875" i="222"/>
  <c r="G875" i="222" s="1"/>
  <c r="H875" i="222" s="1"/>
  <c r="F871" i="222"/>
  <c r="G871" i="222" s="1"/>
  <c r="H871" i="222" s="1"/>
  <c r="F880" i="222"/>
  <c r="G880" i="222" s="1"/>
  <c r="H880" i="222" s="1"/>
  <c r="F876" i="222"/>
  <c r="G876" i="222" s="1"/>
  <c r="H876" i="222" s="1"/>
  <c r="F872" i="222"/>
  <c r="G872" i="222" s="1"/>
  <c r="H872" i="222" s="1"/>
  <c r="F881" i="222"/>
  <c r="G881" i="222" s="1"/>
  <c r="H881" i="222" s="1"/>
  <c r="F877" i="222"/>
  <c r="G877" i="222" s="1"/>
  <c r="H877" i="222" s="1"/>
  <c r="F873" i="222"/>
  <c r="G873" i="222" s="1"/>
  <c r="H873" i="222" s="1"/>
  <c r="F838" i="222"/>
  <c r="G838" i="222" s="1"/>
  <c r="H838" i="222" s="1"/>
  <c r="F834" i="222"/>
  <c r="G834" i="222" s="1"/>
  <c r="H834" i="222" s="1"/>
  <c r="F829" i="222"/>
  <c r="G829" i="222" s="1"/>
  <c r="H829" i="222" s="1"/>
  <c r="F835" i="222"/>
  <c r="G835" i="222" s="1"/>
  <c r="H835" i="222" s="1"/>
  <c r="F830" i="222"/>
  <c r="G830" i="222" s="1"/>
  <c r="H830" i="222" s="1"/>
  <c r="F836" i="222"/>
  <c r="G836" i="222" s="1"/>
  <c r="H836" i="222" s="1"/>
  <c r="F832" i="222"/>
  <c r="G832" i="222" s="1"/>
  <c r="H832" i="222" s="1"/>
  <c r="F837" i="222"/>
  <c r="G837" i="222" s="1"/>
  <c r="H837" i="222" s="1"/>
  <c r="F833" i="222"/>
  <c r="G833" i="222" s="1"/>
  <c r="H833" i="222" s="1"/>
  <c r="F828" i="222"/>
  <c r="G828" i="222" s="1"/>
  <c r="H828" i="222" s="1"/>
  <c r="F796" i="222"/>
  <c r="G796" i="222" s="1"/>
  <c r="H796" i="222" s="1"/>
  <c r="F792" i="222"/>
  <c r="G792" i="222" s="1"/>
  <c r="H792" i="222" s="1"/>
  <c r="F791" i="222"/>
  <c r="G791" i="222" s="1"/>
  <c r="H791" i="222" s="1"/>
  <c r="F797" i="222"/>
  <c r="G797" i="222" s="1"/>
  <c r="H797" i="222" s="1"/>
  <c r="F793" i="222"/>
  <c r="G793" i="222" s="1"/>
  <c r="H793" i="222" s="1"/>
  <c r="F798" i="222"/>
  <c r="G798" i="222" s="1"/>
  <c r="H798" i="222" s="1"/>
  <c r="F794" i="222"/>
  <c r="G794" i="222" s="1"/>
  <c r="H794" i="222" s="1"/>
  <c r="F795" i="222"/>
  <c r="G795" i="222" s="1"/>
  <c r="H795" i="222" s="1"/>
  <c r="F737" i="222"/>
  <c r="G737" i="222" s="1"/>
  <c r="H737" i="222" s="1"/>
  <c r="F738" i="222"/>
  <c r="G738" i="222" s="1"/>
  <c r="H738" i="222" s="1"/>
  <c r="F739" i="222"/>
  <c r="G739" i="222" s="1"/>
  <c r="H739" i="222" s="1"/>
  <c r="F735" i="222"/>
  <c r="G735" i="222" s="1"/>
  <c r="H735" i="222" s="1"/>
  <c r="F736" i="222"/>
  <c r="G736" i="222" s="1"/>
  <c r="H736" i="222" s="1"/>
  <c r="F708" i="222"/>
  <c r="G708" i="222" s="1"/>
  <c r="H708" i="222" s="1"/>
  <c r="F704" i="222"/>
  <c r="G704" i="222" s="1"/>
  <c r="H704" i="222" s="1"/>
  <c r="F700" i="222"/>
  <c r="G700" i="222" s="1"/>
  <c r="H700" i="222" s="1"/>
  <c r="F696" i="222"/>
  <c r="G696" i="222" s="1"/>
  <c r="H696" i="222" s="1"/>
  <c r="F691" i="222"/>
  <c r="G691" i="222" s="1"/>
  <c r="H691" i="222" s="1"/>
  <c r="F687" i="222"/>
  <c r="G687" i="222" s="1"/>
  <c r="H687" i="222" s="1"/>
  <c r="F683" i="222"/>
  <c r="G683" i="222" s="1"/>
  <c r="H683" i="222" s="1"/>
  <c r="F679" i="222"/>
  <c r="G679" i="222" s="1"/>
  <c r="H679" i="222" s="1"/>
  <c r="F675" i="222"/>
  <c r="G675" i="222" s="1"/>
  <c r="H675" i="222" s="1"/>
  <c r="F705" i="222"/>
  <c r="G705" i="222" s="1"/>
  <c r="H705" i="222" s="1"/>
  <c r="F697" i="222"/>
  <c r="G697" i="222" s="1"/>
  <c r="H697" i="222" s="1"/>
  <c r="F680" i="222"/>
  <c r="G680" i="222" s="1"/>
  <c r="H680" i="222" s="1"/>
  <c r="F676" i="222"/>
  <c r="G676" i="222" s="1"/>
  <c r="H676" i="222" s="1"/>
  <c r="F682" i="222"/>
  <c r="G682" i="222" s="1"/>
  <c r="H682" i="222" s="1"/>
  <c r="F678" i="222"/>
  <c r="G678" i="222" s="1"/>
  <c r="H678" i="222" s="1"/>
  <c r="F674" i="222"/>
  <c r="G674" i="222" s="1"/>
  <c r="H674" i="222" s="1"/>
  <c r="F709" i="222"/>
  <c r="G709" i="222" s="1"/>
  <c r="H709" i="222" s="1"/>
  <c r="F701" i="222"/>
  <c r="G701" i="222" s="1"/>
  <c r="H701" i="222" s="1"/>
  <c r="F693" i="222"/>
  <c r="G693" i="222" s="1"/>
  <c r="H693" i="222" s="1"/>
  <c r="F688" i="222"/>
  <c r="G688" i="222" s="1"/>
  <c r="H688" i="222" s="1"/>
  <c r="F684" i="222"/>
  <c r="G684" i="222" s="1"/>
  <c r="H684" i="222" s="1"/>
  <c r="F710" i="222"/>
  <c r="G710" i="222" s="1"/>
  <c r="H710" i="222" s="1"/>
  <c r="F706" i="222"/>
  <c r="G706" i="222" s="1"/>
  <c r="H706" i="222" s="1"/>
  <c r="F702" i="222"/>
  <c r="G702" i="222" s="1"/>
  <c r="H702" i="222" s="1"/>
  <c r="F698" i="222"/>
  <c r="G698" i="222" s="1"/>
  <c r="H698" i="222" s="1"/>
  <c r="F694" i="222"/>
  <c r="G694" i="222" s="1"/>
  <c r="H694" i="222" s="1"/>
  <c r="F689" i="222"/>
  <c r="G689" i="222" s="1"/>
  <c r="H689" i="222" s="1"/>
  <c r="F685" i="222"/>
  <c r="G685" i="222" s="1"/>
  <c r="H685" i="222" s="1"/>
  <c r="F681" i="222"/>
  <c r="G681" i="222" s="1"/>
  <c r="H681" i="222" s="1"/>
  <c r="F677" i="222"/>
  <c r="G677" i="222" s="1"/>
  <c r="H677" i="222" s="1"/>
  <c r="F673" i="222"/>
  <c r="G673" i="222" s="1"/>
  <c r="H673" i="222" s="1"/>
  <c r="F707" i="222"/>
  <c r="G707" i="222" s="1"/>
  <c r="H707" i="222" s="1"/>
  <c r="F703" i="222"/>
  <c r="G703" i="222" s="1"/>
  <c r="H703" i="222" s="1"/>
  <c r="F699" i="222"/>
  <c r="G699" i="222" s="1"/>
  <c r="H699" i="222" s="1"/>
  <c r="F695" i="222"/>
  <c r="G695" i="222" s="1"/>
  <c r="H695" i="222" s="1"/>
  <c r="F690" i="222"/>
  <c r="G690" i="222" s="1"/>
  <c r="H690" i="222" s="1"/>
  <c r="F686" i="222"/>
  <c r="G686" i="222" s="1"/>
  <c r="H686" i="222" s="1"/>
  <c r="F608" i="222"/>
  <c r="G608" i="222" s="1"/>
  <c r="H608" i="222" s="1"/>
  <c r="F604" i="222"/>
  <c r="G604" i="222" s="1"/>
  <c r="H604" i="222" s="1"/>
  <c r="F600" i="222"/>
  <c r="G600" i="222" s="1"/>
  <c r="H600" i="222" s="1"/>
  <c r="F596" i="222"/>
  <c r="G596" i="222" s="1"/>
  <c r="H596" i="222" s="1"/>
  <c r="F592" i="222"/>
  <c r="G592" i="222" s="1"/>
  <c r="H592" i="222" s="1"/>
  <c r="F607" i="222"/>
  <c r="G607" i="222" s="1"/>
  <c r="H607" i="222" s="1"/>
  <c r="F609" i="222"/>
  <c r="G609" i="222" s="1"/>
  <c r="H609" i="222" s="1"/>
  <c r="F605" i="222"/>
  <c r="G605" i="222" s="1"/>
  <c r="H605" i="222" s="1"/>
  <c r="F601" i="222"/>
  <c r="G601" i="222" s="1"/>
  <c r="H601" i="222" s="1"/>
  <c r="F597" i="222"/>
  <c r="G597" i="222" s="1"/>
  <c r="H597" i="222" s="1"/>
  <c r="F593" i="222"/>
  <c r="G593" i="222" s="1"/>
  <c r="H593" i="222" s="1"/>
  <c r="F589" i="222"/>
  <c r="G589" i="222" s="1"/>
  <c r="H589" i="222" s="1"/>
  <c r="F603" i="222"/>
  <c r="G603" i="222" s="1"/>
  <c r="H603" i="222" s="1"/>
  <c r="F599" i="222"/>
  <c r="G599" i="222" s="1"/>
  <c r="H599" i="222" s="1"/>
  <c r="F595" i="222"/>
  <c r="G595" i="222" s="1"/>
  <c r="H595" i="222" s="1"/>
  <c r="F591" i="222"/>
  <c r="G591" i="222" s="1"/>
  <c r="H591" i="222" s="1"/>
  <c r="F606" i="222"/>
  <c r="G606" i="222" s="1"/>
  <c r="H606" i="222" s="1"/>
  <c r="F602" i="222"/>
  <c r="G602" i="222" s="1"/>
  <c r="H602" i="222" s="1"/>
  <c r="F598" i="222"/>
  <c r="G598" i="222" s="1"/>
  <c r="H598" i="222" s="1"/>
  <c r="F594" i="222"/>
  <c r="G594" i="222" s="1"/>
  <c r="H594" i="222" s="1"/>
  <c r="F590" i="222"/>
  <c r="G590" i="222" s="1"/>
  <c r="H590" i="222" s="1"/>
  <c r="F541" i="222"/>
  <c r="G541" i="222" s="1"/>
  <c r="H541" i="222" s="1"/>
  <c r="F537" i="222"/>
  <c r="G537" i="222" s="1"/>
  <c r="H537" i="222" s="1"/>
  <c r="F533" i="222"/>
  <c r="G533" i="222" s="1"/>
  <c r="H533" i="222" s="1"/>
  <c r="F528" i="222"/>
  <c r="G528" i="222" s="1"/>
  <c r="H528" i="222" s="1"/>
  <c r="F524" i="222"/>
  <c r="G524" i="222" s="1"/>
  <c r="H524" i="222" s="1"/>
  <c r="F520" i="222"/>
  <c r="G520" i="222" s="1"/>
  <c r="H520" i="222" s="1"/>
  <c r="F516" i="222"/>
  <c r="G516" i="222" s="1"/>
  <c r="H516" i="222" s="1"/>
  <c r="F511" i="222"/>
  <c r="G511" i="222" s="1"/>
  <c r="H511" i="222" s="1"/>
  <c r="F507" i="222"/>
  <c r="G507" i="222" s="1"/>
  <c r="H507" i="222" s="1"/>
  <c r="F503" i="222"/>
  <c r="G503" i="222" s="1"/>
  <c r="H503" i="222" s="1"/>
  <c r="F499" i="222"/>
  <c r="G499" i="222" s="1"/>
  <c r="H499" i="222" s="1"/>
  <c r="F495" i="222"/>
  <c r="G495" i="222" s="1"/>
  <c r="H495" i="222" s="1"/>
  <c r="F491" i="222"/>
  <c r="G491" i="222" s="1"/>
  <c r="H491" i="222" s="1"/>
  <c r="F487" i="222"/>
  <c r="G487" i="222" s="1"/>
  <c r="H487" i="222" s="1"/>
  <c r="F483" i="222"/>
  <c r="G483" i="222" s="1"/>
  <c r="H483" i="222" s="1"/>
  <c r="F479" i="222"/>
  <c r="G479" i="222" s="1"/>
  <c r="H479" i="222" s="1"/>
  <c r="F475" i="222"/>
  <c r="G475" i="222" s="1"/>
  <c r="H475" i="222" s="1"/>
  <c r="F471" i="222"/>
  <c r="G471" i="222" s="1"/>
  <c r="H471" i="222" s="1"/>
  <c r="F467" i="222"/>
  <c r="G467" i="222" s="1"/>
  <c r="H467" i="222" s="1"/>
  <c r="F463" i="222"/>
  <c r="G463" i="222" s="1"/>
  <c r="H463" i="222" s="1"/>
  <c r="F459" i="222"/>
  <c r="G459" i="222" s="1"/>
  <c r="H459" i="222" s="1"/>
  <c r="F455" i="222"/>
  <c r="G455" i="222" s="1"/>
  <c r="H455" i="222" s="1"/>
  <c r="F451" i="222"/>
  <c r="G451" i="222" s="1"/>
  <c r="H451" i="222" s="1"/>
  <c r="F447" i="222"/>
  <c r="G447" i="222" s="1"/>
  <c r="H447" i="222" s="1"/>
  <c r="F442" i="222"/>
  <c r="G442" i="222" s="1"/>
  <c r="H442" i="222" s="1"/>
  <c r="F540" i="222"/>
  <c r="G540" i="222" s="1"/>
  <c r="H540" i="222" s="1"/>
  <c r="F536" i="222"/>
  <c r="G536" i="222" s="1"/>
  <c r="H536" i="222" s="1"/>
  <c r="F531" i="222"/>
  <c r="G531" i="222" s="1"/>
  <c r="H531" i="222" s="1"/>
  <c r="F510" i="222"/>
  <c r="G510" i="222" s="1"/>
  <c r="H510" i="222" s="1"/>
  <c r="F542" i="222"/>
  <c r="G542" i="222" s="1"/>
  <c r="H542" i="222" s="1"/>
  <c r="F538" i="222"/>
  <c r="G538" i="222" s="1"/>
  <c r="H538" i="222" s="1"/>
  <c r="F534" i="222"/>
  <c r="G534" i="222" s="1"/>
  <c r="H534" i="222" s="1"/>
  <c r="F529" i="222"/>
  <c r="G529" i="222" s="1"/>
  <c r="H529" i="222" s="1"/>
  <c r="F525" i="222"/>
  <c r="G525" i="222" s="1"/>
  <c r="H525" i="222" s="1"/>
  <c r="F521" i="222"/>
  <c r="G521" i="222" s="1"/>
  <c r="H521" i="222" s="1"/>
  <c r="F517" i="222"/>
  <c r="G517" i="222" s="1"/>
  <c r="H517" i="222" s="1"/>
  <c r="F512" i="222"/>
  <c r="G512" i="222" s="1"/>
  <c r="H512" i="222" s="1"/>
  <c r="F508" i="222"/>
  <c r="G508" i="222" s="1"/>
  <c r="H508" i="222" s="1"/>
  <c r="F504" i="222"/>
  <c r="G504" i="222" s="1"/>
  <c r="H504" i="222" s="1"/>
  <c r="F500" i="222"/>
  <c r="G500" i="222" s="1"/>
  <c r="H500" i="222" s="1"/>
  <c r="F496" i="222"/>
  <c r="G496" i="222" s="1"/>
  <c r="H496" i="222" s="1"/>
  <c r="F492" i="222"/>
  <c r="G492" i="222" s="1"/>
  <c r="H492" i="222" s="1"/>
  <c r="F488" i="222"/>
  <c r="G488" i="222" s="1"/>
  <c r="H488" i="222" s="1"/>
  <c r="F484" i="222"/>
  <c r="G484" i="222" s="1"/>
  <c r="H484" i="222" s="1"/>
  <c r="F480" i="222"/>
  <c r="G480" i="222" s="1"/>
  <c r="H480" i="222" s="1"/>
  <c r="F476" i="222"/>
  <c r="G476" i="222" s="1"/>
  <c r="H476" i="222" s="1"/>
  <c r="F472" i="222"/>
  <c r="G472" i="222" s="1"/>
  <c r="H472" i="222" s="1"/>
  <c r="F468" i="222"/>
  <c r="G468" i="222" s="1"/>
  <c r="H468" i="222" s="1"/>
  <c r="F464" i="222"/>
  <c r="G464" i="222" s="1"/>
  <c r="H464" i="222" s="1"/>
  <c r="F460" i="222"/>
  <c r="G460" i="222" s="1"/>
  <c r="H460" i="222" s="1"/>
  <c r="F456" i="222"/>
  <c r="G456" i="222" s="1"/>
  <c r="H456" i="222" s="1"/>
  <c r="F452" i="222"/>
  <c r="G452" i="222" s="1"/>
  <c r="H452" i="222" s="1"/>
  <c r="F448" i="222"/>
  <c r="G448" i="222" s="1"/>
  <c r="H448" i="222" s="1"/>
  <c r="F444" i="222"/>
  <c r="G444" i="222" s="1"/>
  <c r="H444" i="222" s="1"/>
  <c r="F527" i="222"/>
  <c r="G527" i="222" s="1"/>
  <c r="H527" i="222" s="1"/>
  <c r="F523" i="222"/>
  <c r="G523" i="222" s="1"/>
  <c r="H523" i="222" s="1"/>
  <c r="F519" i="222"/>
  <c r="G519" i="222" s="1"/>
  <c r="H519" i="222" s="1"/>
  <c r="F514" i="222"/>
  <c r="G514" i="222" s="1"/>
  <c r="H514" i="222" s="1"/>
  <c r="F543" i="222"/>
  <c r="G543" i="222" s="1"/>
  <c r="H543" i="222" s="1"/>
  <c r="F539" i="222"/>
  <c r="G539" i="222" s="1"/>
  <c r="H539" i="222" s="1"/>
  <c r="F535" i="222"/>
  <c r="G535" i="222" s="1"/>
  <c r="H535" i="222" s="1"/>
  <c r="F530" i="222"/>
  <c r="G530" i="222" s="1"/>
  <c r="H530" i="222" s="1"/>
  <c r="F526" i="222"/>
  <c r="G526" i="222" s="1"/>
  <c r="H526" i="222" s="1"/>
  <c r="F522" i="222"/>
  <c r="G522" i="222" s="1"/>
  <c r="H522" i="222" s="1"/>
  <c r="F518" i="222"/>
  <c r="G518" i="222" s="1"/>
  <c r="H518" i="222" s="1"/>
  <c r="F513" i="222"/>
  <c r="G513" i="222" s="1"/>
  <c r="H513" i="222" s="1"/>
  <c r="F509" i="222"/>
  <c r="G509" i="222" s="1"/>
  <c r="H509" i="222" s="1"/>
  <c r="F505" i="222"/>
  <c r="G505" i="222" s="1"/>
  <c r="H505" i="222" s="1"/>
  <c r="F501" i="222"/>
  <c r="G501" i="222" s="1"/>
  <c r="H501" i="222" s="1"/>
  <c r="F497" i="222"/>
  <c r="G497" i="222" s="1"/>
  <c r="H497" i="222" s="1"/>
  <c r="F493" i="222"/>
  <c r="G493" i="222" s="1"/>
  <c r="H493" i="222" s="1"/>
  <c r="F489" i="222"/>
  <c r="G489" i="222" s="1"/>
  <c r="H489" i="222" s="1"/>
  <c r="F485" i="222"/>
  <c r="G485" i="222" s="1"/>
  <c r="H485" i="222" s="1"/>
  <c r="F481" i="222"/>
  <c r="G481" i="222" s="1"/>
  <c r="H481" i="222" s="1"/>
  <c r="F477" i="222"/>
  <c r="G477" i="222" s="1"/>
  <c r="H477" i="222" s="1"/>
  <c r="F473" i="222"/>
  <c r="G473" i="222" s="1"/>
  <c r="H473" i="222" s="1"/>
  <c r="F469" i="222"/>
  <c r="G469" i="222" s="1"/>
  <c r="H469" i="222" s="1"/>
  <c r="F465" i="222"/>
  <c r="G465" i="222" s="1"/>
  <c r="H465" i="222" s="1"/>
  <c r="F461" i="222"/>
  <c r="G461" i="222" s="1"/>
  <c r="H461" i="222" s="1"/>
  <c r="F457" i="222"/>
  <c r="G457" i="222" s="1"/>
  <c r="H457" i="222" s="1"/>
  <c r="F453" i="222"/>
  <c r="G453" i="222" s="1"/>
  <c r="H453" i="222" s="1"/>
  <c r="F449" i="222"/>
  <c r="G449" i="222" s="1"/>
  <c r="H449" i="222" s="1"/>
  <c r="F445" i="222"/>
  <c r="G445" i="222" s="1"/>
  <c r="H445" i="222" s="1"/>
  <c r="F498" i="222"/>
  <c r="G498" i="222" s="1"/>
  <c r="H498" i="222" s="1"/>
  <c r="F482" i="222"/>
  <c r="G482" i="222" s="1"/>
  <c r="H482" i="222" s="1"/>
  <c r="F466" i="222"/>
  <c r="G466" i="222" s="1"/>
  <c r="H466" i="222" s="1"/>
  <c r="F450" i="222"/>
  <c r="G450" i="222" s="1"/>
  <c r="H450" i="222" s="1"/>
  <c r="F490" i="222"/>
  <c r="G490" i="222" s="1"/>
  <c r="H490" i="222" s="1"/>
  <c r="F474" i="222"/>
  <c r="G474" i="222" s="1"/>
  <c r="H474" i="222" s="1"/>
  <c r="F494" i="222"/>
  <c r="G494" i="222" s="1"/>
  <c r="H494" i="222" s="1"/>
  <c r="F502" i="222"/>
  <c r="G502" i="222" s="1"/>
  <c r="H502" i="222" s="1"/>
  <c r="F486" i="222"/>
  <c r="G486" i="222" s="1"/>
  <c r="H486" i="222" s="1"/>
  <c r="F470" i="222"/>
  <c r="G470" i="222" s="1"/>
  <c r="H470" i="222" s="1"/>
  <c r="F454" i="222"/>
  <c r="G454" i="222" s="1"/>
  <c r="H454" i="222" s="1"/>
  <c r="F506" i="222"/>
  <c r="G506" i="222" s="1"/>
  <c r="H506" i="222" s="1"/>
  <c r="F458" i="222"/>
  <c r="G458" i="222" s="1"/>
  <c r="H458" i="222" s="1"/>
  <c r="F478" i="222"/>
  <c r="G478" i="222" s="1"/>
  <c r="H478" i="222" s="1"/>
  <c r="F462" i="222"/>
  <c r="G462" i="222" s="1"/>
  <c r="H462" i="222" s="1"/>
  <c r="F446" i="222"/>
  <c r="G446" i="222" s="1"/>
  <c r="H446" i="222" s="1"/>
  <c r="F312" i="222"/>
  <c r="G312" i="222" s="1"/>
  <c r="H312" i="222" s="1"/>
  <c r="F308" i="222"/>
  <c r="G308" i="222" s="1"/>
  <c r="H308" i="222" s="1"/>
  <c r="F304" i="222"/>
  <c r="G304" i="222" s="1"/>
  <c r="H304" i="222" s="1"/>
  <c r="F300" i="222"/>
  <c r="G300" i="222" s="1"/>
  <c r="H300" i="222" s="1"/>
  <c r="F296" i="222"/>
  <c r="G296" i="222" s="1"/>
  <c r="H296" i="222" s="1"/>
  <c r="F292" i="222"/>
  <c r="G292" i="222" s="1"/>
  <c r="H292" i="222" s="1"/>
  <c r="F288" i="222"/>
  <c r="G288" i="222" s="1"/>
  <c r="H288" i="222" s="1"/>
  <c r="F284" i="222"/>
  <c r="G284" i="222" s="1"/>
  <c r="H284" i="222" s="1"/>
  <c r="F280" i="222"/>
  <c r="G280" i="222" s="1"/>
  <c r="H280" i="222" s="1"/>
  <c r="F276" i="222"/>
  <c r="G276" i="222" s="1"/>
  <c r="H276" i="222" s="1"/>
  <c r="F272" i="222"/>
  <c r="G272" i="222" s="1"/>
  <c r="H272" i="222" s="1"/>
  <c r="F268" i="222"/>
  <c r="G268" i="222" s="1"/>
  <c r="H268" i="222" s="1"/>
  <c r="F264" i="222"/>
  <c r="G264" i="222" s="1"/>
  <c r="H264" i="222" s="1"/>
  <c r="F260" i="222"/>
  <c r="G260" i="222" s="1"/>
  <c r="H260" i="222" s="1"/>
  <c r="F256" i="222"/>
  <c r="G256" i="222" s="1"/>
  <c r="H256" i="222" s="1"/>
  <c r="F252" i="222"/>
  <c r="G252" i="222" s="1"/>
  <c r="H252" i="222" s="1"/>
  <c r="F248" i="222"/>
  <c r="G248" i="222" s="1"/>
  <c r="H248" i="222" s="1"/>
  <c r="F244" i="222"/>
  <c r="G244" i="222" s="1"/>
  <c r="H244" i="222" s="1"/>
  <c r="F307" i="222"/>
  <c r="G307" i="222" s="1"/>
  <c r="H307" i="222" s="1"/>
  <c r="F303" i="222"/>
  <c r="G303" i="222" s="1"/>
  <c r="H303" i="222" s="1"/>
  <c r="F295" i="222"/>
  <c r="G295" i="222" s="1"/>
  <c r="H295" i="222" s="1"/>
  <c r="F291" i="222"/>
  <c r="G291" i="222" s="1"/>
  <c r="H291" i="222" s="1"/>
  <c r="F271" i="222"/>
  <c r="G271" i="222" s="1"/>
  <c r="H271" i="222" s="1"/>
  <c r="F267" i="222"/>
  <c r="G267" i="222" s="1"/>
  <c r="H267" i="222" s="1"/>
  <c r="F313" i="222"/>
  <c r="G313" i="222" s="1"/>
  <c r="H313" i="222" s="1"/>
  <c r="F309" i="222"/>
  <c r="G309" i="222" s="1"/>
  <c r="H309" i="222" s="1"/>
  <c r="F305" i="222"/>
  <c r="G305" i="222" s="1"/>
  <c r="H305" i="222" s="1"/>
  <c r="F301" i="222"/>
  <c r="G301" i="222" s="1"/>
  <c r="H301" i="222" s="1"/>
  <c r="F297" i="222"/>
  <c r="G297" i="222" s="1"/>
  <c r="H297" i="222" s="1"/>
  <c r="F293" i="222"/>
  <c r="G293" i="222" s="1"/>
  <c r="H293" i="222" s="1"/>
  <c r="F289" i="222"/>
  <c r="G289" i="222" s="1"/>
  <c r="H289" i="222" s="1"/>
  <c r="F285" i="222"/>
  <c r="G285" i="222" s="1"/>
  <c r="H285" i="222" s="1"/>
  <c r="F281" i="222"/>
  <c r="G281" i="222" s="1"/>
  <c r="H281" i="222" s="1"/>
  <c r="F277" i="222"/>
  <c r="G277" i="222" s="1"/>
  <c r="H277" i="222" s="1"/>
  <c r="F273" i="222"/>
  <c r="G273" i="222" s="1"/>
  <c r="H273" i="222" s="1"/>
  <c r="F269" i="222"/>
  <c r="G269" i="222" s="1"/>
  <c r="H269" i="222" s="1"/>
  <c r="F265" i="222"/>
  <c r="G265" i="222" s="1"/>
  <c r="H265" i="222" s="1"/>
  <c r="F261" i="222"/>
  <c r="G261" i="222" s="1"/>
  <c r="H261" i="222" s="1"/>
  <c r="F257" i="222"/>
  <c r="G257" i="222" s="1"/>
  <c r="H257" i="222" s="1"/>
  <c r="F253" i="222"/>
  <c r="G253" i="222" s="1"/>
  <c r="H253" i="222" s="1"/>
  <c r="F249" i="222"/>
  <c r="G249" i="222" s="1"/>
  <c r="H249" i="222" s="1"/>
  <c r="F245" i="222"/>
  <c r="G245" i="222" s="1"/>
  <c r="H245" i="222" s="1"/>
  <c r="F311" i="222"/>
  <c r="G311" i="222" s="1"/>
  <c r="H311" i="222" s="1"/>
  <c r="F299" i="222"/>
  <c r="G299" i="222" s="1"/>
  <c r="H299" i="222" s="1"/>
  <c r="F287" i="222"/>
  <c r="G287" i="222" s="1"/>
  <c r="H287" i="222" s="1"/>
  <c r="F279" i="222"/>
  <c r="G279" i="222" s="1"/>
  <c r="H279" i="222" s="1"/>
  <c r="F275" i="222"/>
  <c r="G275" i="222" s="1"/>
  <c r="H275" i="222" s="1"/>
  <c r="F263" i="222"/>
  <c r="G263" i="222" s="1"/>
  <c r="H263" i="222" s="1"/>
  <c r="F259" i="222"/>
  <c r="G259" i="222" s="1"/>
  <c r="H259" i="222" s="1"/>
  <c r="F314" i="222"/>
  <c r="G314" i="222" s="1"/>
  <c r="H314" i="222" s="1"/>
  <c r="F310" i="222"/>
  <c r="G310" i="222" s="1"/>
  <c r="H310" i="222" s="1"/>
  <c r="F306" i="222"/>
  <c r="G306" i="222" s="1"/>
  <c r="H306" i="222" s="1"/>
  <c r="F302" i="222"/>
  <c r="G302" i="222" s="1"/>
  <c r="H302" i="222" s="1"/>
  <c r="F298" i="222"/>
  <c r="G298" i="222" s="1"/>
  <c r="H298" i="222" s="1"/>
  <c r="F294" i="222"/>
  <c r="G294" i="222" s="1"/>
  <c r="H294" i="222" s="1"/>
  <c r="F290" i="222"/>
  <c r="G290" i="222" s="1"/>
  <c r="H290" i="222" s="1"/>
  <c r="F286" i="222"/>
  <c r="G286" i="222" s="1"/>
  <c r="H286" i="222" s="1"/>
  <c r="F282" i="222"/>
  <c r="G282" i="222" s="1"/>
  <c r="H282" i="222" s="1"/>
  <c r="F278" i="222"/>
  <c r="G278" i="222" s="1"/>
  <c r="H278" i="222" s="1"/>
  <c r="F274" i="222"/>
  <c r="G274" i="222" s="1"/>
  <c r="H274" i="222" s="1"/>
  <c r="F270" i="222"/>
  <c r="G270" i="222" s="1"/>
  <c r="H270" i="222" s="1"/>
  <c r="F266" i="222"/>
  <c r="G266" i="222" s="1"/>
  <c r="H266" i="222" s="1"/>
  <c r="F262" i="222"/>
  <c r="G262" i="222" s="1"/>
  <c r="H262" i="222" s="1"/>
  <c r="F258" i="222"/>
  <c r="G258" i="222" s="1"/>
  <c r="H258" i="222" s="1"/>
  <c r="F254" i="222"/>
  <c r="G254" i="222" s="1"/>
  <c r="H254" i="222" s="1"/>
  <c r="F250" i="222"/>
  <c r="G250" i="222" s="1"/>
  <c r="H250" i="222" s="1"/>
  <c r="F246" i="222"/>
  <c r="G246" i="222" s="1"/>
  <c r="H246" i="222" s="1"/>
  <c r="F283" i="222"/>
  <c r="G283" i="222" s="1"/>
  <c r="H283" i="222" s="1"/>
  <c r="F255" i="222"/>
  <c r="G255" i="222" s="1"/>
  <c r="H255" i="222" s="1"/>
  <c r="F251" i="222"/>
  <c r="G251" i="222" s="1"/>
  <c r="H251" i="222" s="1"/>
  <c r="F247" i="222"/>
  <c r="G247" i="222" s="1"/>
  <c r="H247" i="222" s="1"/>
  <c r="F2513" i="15"/>
  <c r="G2513" i="15" s="1"/>
  <c r="H2513" i="15" s="1"/>
  <c r="F2509" i="15"/>
  <c r="G2509" i="15" s="1"/>
  <c r="H2509" i="15" s="1"/>
  <c r="F2505" i="15"/>
  <c r="G2505" i="15" s="1"/>
  <c r="H2505" i="15" s="1"/>
  <c r="F2500" i="15"/>
  <c r="G2500" i="15" s="1"/>
  <c r="H2500" i="15" s="1"/>
  <c r="F2496" i="15"/>
  <c r="G2496" i="15" s="1"/>
  <c r="H2496" i="15" s="1"/>
  <c r="F2492" i="15"/>
  <c r="G2492" i="15" s="1"/>
  <c r="H2492" i="15" s="1"/>
  <c r="F2488" i="15"/>
  <c r="G2488" i="15" s="1"/>
  <c r="H2488" i="15" s="1"/>
  <c r="F2482" i="15"/>
  <c r="G2482" i="15" s="1"/>
  <c r="H2482" i="15" s="1"/>
  <c r="F2478" i="15"/>
  <c r="G2478" i="15" s="1"/>
  <c r="H2478" i="15" s="1"/>
  <c r="F2474" i="15"/>
  <c r="G2474" i="15" s="1"/>
  <c r="H2474" i="15" s="1"/>
  <c r="F2470" i="15"/>
  <c r="G2470" i="15" s="1"/>
  <c r="H2470" i="15" s="1"/>
  <c r="F2466" i="15"/>
  <c r="G2466" i="15" s="1"/>
  <c r="H2466" i="15" s="1"/>
  <c r="F2462" i="15"/>
  <c r="G2462" i="15" s="1"/>
  <c r="H2462" i="15" s="1"/>
  <c r="F2458" i="15"/>
  <c r="G2458" i="15" s="1"/>
  <c r="H2458" i="15" s="1"/>
  <c r="F2454" i="15"/>
  <c r="G2454" i="15" s="1"/>
  <c r="H2454" i="15" s="1"/>
  <c r="F2449" i="15"/>
  <c r="G2449" i="15" s="1"/>
  <c r="H2449" i="15" s="1"/>
  <c r="F2445" i="15"/>
  <c r="G2445" i="15" s="1"/>
  <c r="H2445" i="15" s="1"/>
  <c r="F2441" i="15"/>
  <c r="G2441" i="15" s="1"/>
  <c r="H2441" i="15" s="1"/>
  <c r="F2515" i="15"/>
  <c r="G2515" i="15" s="1"/>
  <c r="H2515" i="15" s="1"/>
  <c r="F2511" i="15"/>
  <c r="G2511" i="15" s="1"/>
  <c r="H2511" i="15" s="1"/>
  <c r="F2507" i="15"/>
  <c r="G2507" i="15" s="1"/>
  <c r="H2507" i="15" s="1"/>
  <c r="F2503" i="15"/>
  <c r="G2503" i="15" s="1"/>
  <c r="H2503" i="15" s="1"/>
  <c r="F2498" i="15"/>
  <c r="G2498" i="15" s="1"/>
  <c r="H2498" i="15" s="1"/>
  <c r="F2494" i="15"/>
  <c r="G2494" i="15" s="1"/>
  <c r="H2494" i="15" s="1"/>
  <c r="F2490" i="15"/>
  <c r="G2490" i="15" s="1"/>
  <c r="H2490" i="15" s="1"/>
  <c r="F2486" i="15"/>
  <c r="G2486" i="15" s="1"/>
  <c r="H2486" i="15" s="1"/>
  <c r="F2480" i="15"/>
  <c r="G2480" i="15" s="1"/>
  <c r="H2480" i="15" s="1"/>
  <c r="F2476" i="15"/>
  <c r="G2476" i="15" s="1"/>
  <c r="H2476" i="15" s="1"/>
  <c r="F2472" i="15"/>
  <c r="G2472" i="15" s="1"/>
  <c r="H2472" i="15" s="1"/>
  <c r="F2468" i="15"/>
  <c r="G2468" i="15" s="1"/>
  <c r="H2468" i="15" s="1"/>
  <c r="F2464" i="15"/>
  <c r="G2464" i="15" s="1"/>
  <c r="H2464" i="15" s="1"/>
  <c r="F2460" i="15"/>
  <c r="G2460" i="15" s="1"/>
  <c r="H2460" i="15" s="1"/>
  <c r="F2456" i="15"/>
  <c r="G2456" i="15" s="1"/>
  <c r="H2456" i="15" s="1"/>
  <c r="F2452" i="15"/>
  <c r="G2452" i="15" s="1"/>
  <c r="H2452" i="15" s="1"/>
  <c r="F2447" i="15"/>
  <c r="G2447" i="15" s="1"/>
  <c r="H2447" i="15" s="1"/>
  <c r="F2443" i="15"/>
  <c r="G2443" i="15" s="1"/>
  <c r="H2443" i="15" s="1"/>
  <c r="F2512" i="15"/>
  <c r="G2512" i="15" s="1"/>
  <c r="H2512" i="15" s="1"/>
  <c r="F2508" i="15"/>
  <c r="G2508" i="15" s="1"/>
  <c r="H2508" i="15" s="1"/>
  <c r="F2504" i="15"/>
  <c r="G2504" i="15" s="1"/>
  <c r="H2504" i="15" s="1"/>
  <c r="F2499" i="15"/>
  <c r="G2499" i="15" s="1"/>
  <c r="H2499" i="15" s="1"/>
  <c r="F2495" i="15"/>
  <c r="G2495" i="15" s="1"/>
  <c r="H2495" i="15" s="1"/>
  <c r="F2491" i="15"/>
  <c r="G2491" i="15" s="1"/>
  <c r="H2491" i="15" s="1"/>
  <c r="F2487" i="15"/>
  <c r="G2487" i="15" s="1"/>
  <c r="H2487" i="15" s="1"/>
  <c r="F2481" i="15"/>
  <c r="G2481" i="15" s="1"/>
  <c r="H2481" i="15" s="1"/>
  <c r="F2477" i="15"/>
  <c r="G2477" i="15" s="1"/>
  <c r="H2477" i="15" s="1"/>
  <c r="F2473" i="15"/>
  <c r="G2473" i="15" s="1"/>
  <c r="H2473" i="15" s="1"/>
  <c r="F2510" i="15"/>
  <c r="G2510" i="15" s="1"/>
  <c r="H2510" i="15" s="1"/>
  <c r="F2493" i="15"/>
  <c r="G2493" i="15" s="1"/>
  <c r="H2493" i="15" s="1"/>
  <c r="F2475" i="15"/>
  <c r="G2475" i="15" s="1"/>
  <c r="H2475" i="15" s="1"/>
  <c r="F2465" i="15"/>
  <c r="G2465" i="15" s="1"/>
  <c r="H2465" i="15" s="1"/>
  <c r="F2457" i="15"/>
  <c r="G2457" i="15" s="1"/>
  <c r="H2457" i="15" s="1"/>
  <c r="F2448" i="15"/>
  <c r="G2448" i="15" s="1"/>
  <c r="H2448" i="15" s="1"/>
  <c r="F2440" i="15"/>
  <c r="G2440" i="15" s="1"/>
  <c r="H2440" i="15" s="1"/>
  <c r="F2514" i="15"/>
  <c r="G2514" i="15" s="1"/>
  <c r="H2514" i="15" s="1"/>
  <c r="F2497" i="15"/>
  <c r="G2497" i="15" s="1"/>
  <c r="H2497" i="15" s="1"/>
  <c r="F2479" i="15"/>
  <c r="G2479" i="15" s="1"/>
  <c r="H2479" i="15" s="1"/>
  <c r="F2467" i="15"/>
  <c r="G2467" i="15" s="1"/>
  <c r="H2467" i="15" s="1"/>
  <c r="F2459" i="15"/>
  <c r="G2459" i="15" s="1"/>
  <c r="H2459" i="15" s="1"/>
  <c r="F2451" i="15"/>
  <c r="G2451" i="15" s="1"/>
  <c r="H2451" i="15" s="1"/>
  <c r="F2442" i="15"/>
  <c r="G2442" i="15" s="1"/>
  <c r="H2442" i="15" s="1"/>
  <c r="F2501" i="15"/>
  <c r="G2501" i="15" s="1"/>
  <c r="H2501" i="15" s="1"/>
  <c r="F2485" i="15"/>
  <c r="G2485" i="15" s="1"/>
  <c r="H2485" i="15" s="1"/>
  <c r="F2469" i="15"/>
  <c r="G2469" i="15" s="1"/>
  <c r="H2469" i="15" s="1"/>
  <c r="F2461" i="15"/>
  <c r="G2461" i="15" s="1"/>
  <c r="H2461" i="15" s="1"/>
  <c r="F2453" i="15"/>
  <c r="G2453" i="15" s="1"/>
  <c r="H2453" i="15" s="1"/>
  <c r="F2444" i="15"/>
  <c r="G2444" i="15" s="1"/>
  <c r="H2444" i="15" s="1"/>
  <c r="F2506" i="15"/>
  <c r="G2506" i="15" s="1"/>
  <c r="H2506" i="15" s="1"/>
  <c r="F2489" i="15"/>
  <c r="G2489" i="15" s="1"/>
  <c r="H2489" i="15" s="1"/>
  <c r="F2471" i="15"/>
  <c r="G2471" i="15" s="1"/>
  <c r="H2471" i="15" s="1"/>
  <c r="F2463" i="15"/>
  <c r="G2463" i="15" s="1"/>
  <c r="H2463" i="15" s="1"/>
  <c r="F2455" i="15"/>
  <c r="G2455" i="15" s="1"/>
  <c r="H2455" i="15" s="1"/>
  <c r="F2446" i="15"/>
  <c r="G2446" i="15" s="1"/>
  <c r="H2446" i="15" s="1"/>
  <c r="F2257" i="15"/>
  <c r="G2257" i="15" s="1"/>
  <c r="H2257" i="15" s="1"/>
  <c r="F2253" i="15"/>
  <c r="G2253" i="15" s="1"/>
  <c r="H2253" i="15" s="1"/>
  <c r="F2249" i="15"/>
  <c r="G2249" i="15" s="1"/>
  <c r="H2249" i="15" s="1"/>
  <c r="F2245" i="15"/>
  <c r="G2245" i="15" s="1"/>
  <c r="H2245" i="15" s="1"/>
  <c r="F2241" i="15"/>
  <c r="G2241" i="15" s="1"/>
  <c r="H2241" i="15" s="1"/>
  <c r="F2237" i="15"/>
  <c r="G2237" i="15" s="1"/>
  <c r="H2237" i="15" s="1"/>
  <c r="F2233" i="15"/>
  <c r="G2233" i="15" s="1"/>
  <c r="H2233" i="15" s="1"/>
  <c r="F2229" i="15"/>
  <c r="G2229" i="15" s="1"/>
  <c r="H2229" i="15" s="1"/>
  <c r="F2225" i="15"/>
  <c r="G2225" i="15" s="1"/>
  <c r="H2225" i="15" s="1"/>
  <c r="F2221" i="15"/>
  <c r="G2221" i="15" s="1"/>
  <c r="H2221" i="15" s="1"/>
  <c r="F2216" i="15"/>
  <c r="G2216" i="15" s="1"/>
  <c r="H2216" i="15" s="1"/>
  <c r="F2212" i="15"/>
  <c r="G2212" i="15" s="1"/>
  <c r="H2212" i="15" s="1"/>
  <c r="F2208" i="15"/>
  <c r="G2208" i="15" s="1"/>
  <c r="H2208" i="15" s="1"/>
  <c r="F2204" i="15"/>
  <c r="G2204" i="15" s="1"/>
  <c r="H2204" i="15" s="1"/>
  <c r="F2200" i="15"/>
  <c r="G2200" i="15" s="1"/>
  <c r="H2200" i="15" s="1"/>
  <c r="F2196" i="15"/>
  <c r="G2196" i="15" s="1"/>
  <c r="H2196" i="15" s="1"/>
  <c r="F2192" i="15"/>
  <c r="G2192" i="15" s="1"/>
  <c r="H2192" i="15" s="1"/>
  <c r="F2188" i="15"/>
  <c r="G2188" i="15" s="1"/>
  <c r="H2188" i="15" s="1"/>
  <c r="F2184" i="15"/>
  <c r="G2184" i="15" s="1"/>
  <c r="H2184" i="15" s="1"/>
  <c r="F2251" i="15"/>
  <c r="G2251" i="15" s="1"/>
  <c r="H2251" i="15" s="1"/>
  <c r="F2239" i="15"/>
  <c r="G2239" i="15" s="1"/>
  <c r="H2239" i="15" s="1"/>
  <c r="F2231" i="15"/>
  <c r="G2231" i="15" s="1"/>
  <c r="H2231" i="15" s="1"/>
  <c r="F2223" i="15"/>
  <c r="G2223" i="15" s="1"/>
  <c r="H2223" i="15" s="1"/>
  <c r="F2219" i="15"/>
  <c r="G2219" i="15" s="1"/>
  <c r="H2219" i="15" s="1"/>
  <c r="F2210" i="15"/>
  <c r="G2210" i="15" s="1"/>
  <c r="H2210" i="15" s="1"/>
  <c r="F2202" i="15"/>
  <c r="G2202" i="15" s="1"/>
  <c r="H2202" i="15" s="1"/>
  <c r="F2194" i="15"/>
  <c r="G2194" i="15" s="1"/>
  <c r="H2194" i="15" s="1"/>
  <c r="F2258" i="15"/>
  <c r="G2258" i="15" s="1"/>
  <c r="H2258" i="15" s="1"/>
  <c r="F2254" i="15"/>
  <c r="G2254" i="15" s="1"/>
  <c r="H2254" i="15" s="1"/>
  <c r="F2250" i="15"/>
  <c r="G2250" i="15" s="1"/>
  <c r="H2250" i="15" s="1"/>
  <c r="F2246" i="15"/>
  <c r="G2246" i="15" s="1"/>
  <c r="H2246" i="15" s="1"/>
  <c r="F2242" i="15"/>
  <c r="G2242" i="15" s="1"/>
  <c r="H2242" i="15" s="1"/>
  <c r="F2238" i="15"/>
  <c r="G2238" i="15" s="1"/>
  <c r="H2238" i="15" s="1"/>
  <c r="F2234" i="15"/>
  <c r="G2234" i="15" s="1"/>
  <c r="H2234" i="15" s="1"/>
  <c r="F2230" i="15"/>
  <c r="G2230" i="15" s="1"/>
  <c r="H2230" i="15" s="1"/>
  <c r="F2226" i="15"/>
  <c r="G2226" i="15" s="1"/>
  <c r="H2226" i="15" s="1"/>
  <c r="F2222" i="15"/>
  <c r="G2222" i="15" s="1"/>
  <c r="H2222" i="15" s="1"/>
  <c r="F2218" i="15"/>
  <c r="G2218" i="15" s="1"/>
  <c r="H2218" i="15" s="1"/>
  <c r="F2213" i="15"/>
  <c r="G2213" i="15" s="1"/>
  <c r="H2213" i="15" s="1"/>
  <c r="F2209" i="15"/>
  <c r="G2209" i="15" s="1"/>
  <c r="H2209" i="15" s="1"/>
  <c r="F2205" i="15"/>
  <c r="G2205" i="15" s="1"/>
  <c r="H2205" i="15" s="1"/>
  <c r="F2201" i="15"/>
  <c r="G2201" i="15" s="1"/>
  <c r="H2201" i="15" s="1"/>
  <c r="F2197" i="15"/>
  <c r="G2197" i="15" s="1"/>
  <c r="H2197" i="15" s="1"/>
  <c r="F2193" i="15"/>
  <c r="G2193" i="15" s="1"/>
  <c r="H2193" i="15" s="1"/>
  <c r="F2189" i="15"/>
  <c r="G2189" i="15" s="1"/>
  <c r="H2189" i="15" s="1"/>
  <c r="F2185" i="15"/>
  <c r="G2185" i="15" s="1"/>
  <c r="H2185" i="15" s="1"/>
  <c r="F2259" i="15"/>
  <c r="G2259" i="15" s="1"/>
  <c r="H2259" i="15" s="1"/>
  <c r="F2255" i="15"/>
  <c r="G2255" i="15" s="1"/>
  <c r="H2255" i="15" s="1"/>
  <c r="F2247" i="15"/>
  <c r="G2247" i="15" s="1"/>
  <c r="H2247" i="15" s="1"/>
  <c r="F2243" i="15"/>
  <c r="G2243" i="15" s="1"/>
  <c r="H2243" i="15" s="1"/>
  <c r="F2235" i="15"/>
  <c r="G2235" i="15" s="1"/>
  <c r="H2235" i="15" s="1"/>
  <c r="F2227" i="15"/>
  <c r="G2227" i="15" s="1"/>
  <c r="H2227" i="15" s="1"/>
  <c r="F2214" i="15"/>
  <c r="G2214" i="15" s="1"/>
  <c r="H2214" i="15" s="1"/>
  <c r="F2206" i="15"/>
  <c r="G2206" i="15" s="1"/>
  <c r="H2206" i="15" s="1"/>
  <c r="F2198" i="15"/>
  <c r="G2198" i="15" s="1"/>
  <c r="H2198" i="15" s="1"/>
  <c r="F2190" i="15"/>
  <c r="G2190" i="15" s="1"/>
  <c r="H2190" i="15" s="1"/>
  <c r="F2248" i="15"/>
  <c r="G2248" i="15" s="1"/>
  <c r="H2248" i="15" s="1"/>
  <c r="F2232" i="15"/>
  <c r="G2232" i="15" s="1"/>
  <c r="H2232" i="15" s="1"/>
  <c r="F2215" i="15"/>
  <c r="G2215" i="15" s="1"/>
  <c r="H2215" i="15" s="1"/>
  <c r="F2199" i="15"/>
  <c r="G2199" i="15" s="1"/>
  <c r="H2199" i="15" s="1"/>
  <c r="F2252" i="15"/>
  <c r="G2252" i="15" s="1"/>
  <c r="H2252" i="15" s="1"/>
  <c r="F2236" i="15"/>
  <c r="G2236" i="15" s="1"/>
  <c r="H2236" i="15" s="1"/>
  <c r="F2220" i="15"/>
  <c r="G2220" i="15" s="1"/>
  <c r="H2220" i="15" s="1"/>
  <c r="F2203" i="15"/>
  <c r="G2203" i="15" s="1"/>
  <c r="H2203" i="15" s="1"/>
  <c r="F2187" i="15"/>
  <c r="G2187" i="15" s="1"/>
  <c r="H2187" i="15" s="1"/>
  <c r="F2256" i="15"/>
  <c r="G2256" i="15" s="1"/>
  <c r="H2256" i="15" s="1"/>
  <c r="F2240" i="15"/>
  <c r="G2240" i="15" s="1"/>
  <c r="H2240" i="15" s="1"/>
  <c r="F2224" i="15"/>
  <c r="G2224" i="15" s="1"/>
  <c r="H2224" i="15" s="1"/>
  <c r="F2207" i="15"/>
  <c r="G2207" i="15" s="1"/>
  <c r="H2207" i="15" s="1"/>
  <c r="F2191" i="15"/>
  <c r="G2191" i="15" s="1"/>
  <c r="H2191" i="15" s="1"/>
  <c r="F2186" i="15"/>
  <c r="G2186" i="15" s="1"/>
  <c r="H2186" i="15" s="1"/>
  <c r="F2244" i="15"/>
  <c r="G2244" i="15" s="1"/>
  <c r="H2244" i="15" s="1"/>
  <c r="F2228" i="15"/>
  <c r="G2228" i="15" s="1"/>
  <c r="H2228" i="15" s="1"/>
  <c r="F2211" i="15"/>
  <c r="G2211" i="15" s="1"/>
  <c r="H2211" i="15" s="1"/>
  <c r="F2195" i="15"/>
  <c r="G2195" i="15" s="1"/>
  <c r="H2195" i="15" s="1"/>
  <c r="F2183" i="15"/>
  <c r="G2183" i="15" s="1"/>
  <c r="H2183" i="15" s="1"/>
  <c r="F1805" i="15"/>
  <c r="G1805" i="15" s="1"/>
  <c r="H1805" i="15" s="1"/>
  <c r="F1963" i="15"/>
  <c r="G1963" i="15" s="1"/>
  <c r="H1963" i="15" s="1"/>
  <c r="F1959" i="15"/>
  <c r="G1959" i="15" s="1"/>
  <c r="H1959" i="15" s="1"/>
  <c r="F1955" i="15"/>
  <c r="G1955" i="15" s="1"/>
  <c r="H1955" i="15" s="1"/>
  <c r="F1947" i="15"/>
  <c r="G1947" i="15" s="1"/>
  <c r="H1947" i="15" s="1"/>
  <c r="F1942" i="15"/>
  <c r="G1942" i="15" s="1"/>
  <c r="H1942" i="15" s="1"/>
  <c r="F1938" i="15"/>
  <c r="G1938" i="15" s="1"/>
  <c r="H1938" i="15" s="1"/>
  <c r="F1934" i="15"/>
  <c r="G1934" i="15" s="1"/>
  <c r="H1934" i="15" s="1"/>
  <c r="F1927" i="15"/>
  <c r="G1927" i="15" s="1"/>
  <c r="H1927" i="15" s="1"/>
  <c r="F1923" i="15"/>
  <c r="G1923" i="15" s="1"/>
  <c r="H1923" i="15" s="1"/>
  <c r="F1919" i="15"/>
  <c r="G1919" i="15" s="1"/>
  <c r="H1919" i="15" s="1"/>
  <c r="F1962" i="15"/>
  <c r="G1962" i="15" s="1"/>
  <c r="H1962" i="15" s="1"/>
  <c r="F1958" i="15"/>
  <c r="G1958" i="15" s="1"/>
  <c r="H1958" i="15" s="1"/>
  <c r="F1954" i="15"/>
  <c r="G1954" i="15" s="1"/>
  <c r="H1954" i="15" s="1"/>
  <c r="F1945" i="15"/>
  <c r="G1945" i="15" s="1"/>
  <c r="H1945" i="15" s="1"/>
  <c r="F1937" i="15"/>
  <c r="G1937" i="15" s="1"/>
  <c r="H1937" i="15" s="1"/>
  <c r="F1926" i="15"/>
  <c r="G1926" i="15" s="1"/>
  <c r="H1926" i="15" s="1"/>
  <c r="F1922" i="15"/>
  <c r="G1922" i="15" s="1"/>
  <c r="H1922" i="15" s="1"/>
  <c r="F1918" i="15"/>
  <c r="G1918" i="15" s="1"/>
  <c r="H1918" i="15" s="1"/>
  <c r="F1964" i="15"/>
  <c r="G1964" i="15" s="1"/>
  <c r="H1964" i="15" s="1"/>
  <c r="F1960" i="15"/>
  <c r="G1960" i="15" s="1"/>
  <c r="H1960" i="15" s="1"/>
  <c r="F1956" i="15"/>
  <c r="G1956" i="15" s="1"/>
  <c r="H1956" i="15" s="1"/>
  <c r="F1949" i="15"/>
  <c r="G1949" i="15" s="1"/>
  <c r="H1949" i="15" s="1"/>
  <c r="F1943" i="15"/>
  <c r="G1943" i="15" s="1"/>
  <c r="H1943" i="15" s="1"/>
  <c r="F1939" i="15"/>
  <c r="G1939" i="15" s="1"/>
  <c r="H1939" i="15" s="1"/>
  <c r="F1935" i="15"/>
  <c r="G1935" i="15" s="1"/>
  <c r="H1935" i="15" s="1"/>
  <c r="F1928" i="15"/>
  <c r="G1928" i="15" s="1"/>
  <c r="H1928" i="15" s="1"/>
  <c r="F1924" i="15"/>
  <c r="G1924" i="15" s="1"/>
  <c r="H1924" i="15" s="1"/>
  <c r="F1920" i="15"/>
  <c r="G1920" i="15" s="1"/>
  <c r="H1920" i="15" s="1"/>
  <c r="F1931" i="15"/>
  <c r="G1931" i="15" s="1"/>
  <c r="H1931" i="15" s="1"/>
  <c r="F1965" i="15"/>
  <c r="G1965" i="15" s="1"/>
  <c r="H1965" i="15" s="1"/>
  <c r="F1961" i="15"/>
  <c r="G1961" i="15" s="1"/>
  <c r="H1961" i="15" s="1"/>
  <c r="F1957" i="15"/>
  <c r="G1957" i="15" s="1"/>
  <c r="H1957" i="15" s="1"/>
  <c r="F1953" i="15"/>
  <c r="G1953" i="15" s="1"/>
  <c r="H1953" i="15" s="1"/>
  <c r="F1944" i="15"/>
  <c r="G1944" i="15" s="1"/>
  <c r="H1944" i="15" s="1"/>
  <c r="F1940" i="15"/>
  <c r="G1940" i="15" s="1"/>
  <c r="H1940" i="15" s="1"/>
  <c r="F1936" i="15"/>
  <c r="G1936" i="15" s="1"/>
  <c r="H1936" i="15" s="1"/>
  <c r="F1929" i="15"/>
  <c r="G1929" i="15" s="1"/>
  <c r="H1929" i="15" s="1"/>
  <c r="F1925" i="15"/>
  <c r="G1925" i="15" s="1"/>
  <c r="H1925" i="15" s="1"/>
  <c r="F1921" i="15"/>
  <c r="G1921" i="15" s="1"/>
  <c r="H1921" i="15" s="1"/>
  <c r="F1941" i="15"/>
  <c r="G1941" i="15" s="1"/>
  <c r="H1941" i="15" s="1"/>
  <c r="F643" i="15"/>
  <c r="G643" i="15" s="1"/>
  <c r="H643" i="15" s="1"/>
  <c r="F644" i="15"/>
  <c r="G644" i="15" s="1"/>
  <c r="H644" i="15" s="1"/>
  <c r="F640" i="15"/>
  <c r="G640" i="15" s="1"/>
  <c r="H640" i="15" s="1"/>
  <c r="F641" i="15"/>
  <c r="G641" i="15" s="1"/>
  <c r="H641" i="15" s="1"/>
  <c r="F642" i="15"/>
  <c r="G642" i="15" s="1"/>
  <c r="H642" i="15" s="1"/>
  <c r="F603" i="15"/>
  <c r="G603" i="15" s="1"/>
  <c r="H603" i="15" s="1"/>
  <c r="F599" i="15"/>
  <c r="G599" i="15" s="1"/>
  <c r="H599" i="15" s="1"/>
  <c r="F604" i="15"/>
  <c r="G604" i="15" s="1"/>
  <c r="H604" i="15" s="1"/>
  <c r="F600" i="15"/>
  <c r="G600" i="15" s="1"/>
  <c r="H600" i="15" s="1"/>
  <c r="F602" i="15"/>
  <c r="G602" i="15" s="1"/>
  <c r="H602" i="15" s="1"/>
  <c r="F605" i="15"/>
  <c r="G605" i="15" s="1"/>
  <c r="H605" i="15" s="1"/>
  <c r="F601" i="15"/>
  <c r="G601" i="15" s="1"/>
  <c r="H601" i="15" s="1"/>
  <c r="F559" i="15"/>
  <c r="G559" i="15" s="1"/>
  <c r="H559" i="15" s="1"/>
  <c r="F555" i="15"/>
  <c r="G555" i="15" s="1"/>
  <c r="H555" i="15" s="1"/>
  <c r="F560" i="15"/>
  <c r="G560" i="15" s="1"/>
  <c r="H560" i="15" s="1"/>
  <c r="F556" i="15"/>
  <c r="G556" i="15" s="1"/>
  <c r="H556" i="15" s="1"/>
  <c r="F557" i="15"/>
  <c r="G557" i="15" s="1"/>
  <c r="H557" i="15" s="1"/>
  <c r="F553" i="15"/>
  <c r="G553" i="15" s="1"/>
  <c r="H553" i="15" s="1"/>
  <c r="F558" i="15"/>
  <c r="G558" i="15" s="1"/>
  <c r="H558" i="15" s="1"/>
  <c r="F554" i="15"/>
  <c r="G554" i="15" s="1"/>
  <c r="H554" i="15" s="1"/>
  <c r="F510" i="15"/>
  <c r="G510" i="15" s="1"/>
  <c r="H510" i="15" s="1"/>
  <c r="F506" i="15"/>
  <c r="G506" i="15" s="1"/>
  <c r="H506" i="15" s="1"/>
  <c r="F511" i="15"/>
  <c r="G511" i="15" s="1"/>
  <c r="H511" i="15" s="1"/>
  <c r="F507" i="15"/>
  <c r="G507" i="15" s="1"/>
  <c r="H507" i="15" s="1"/>
  <c r="F512" i="15"/>
  <c r="G512" i="15" s="1"/>
  <c r="H512" i="15" s="1"/>
  <c r="F508" i="15"/>
  <c r="G508" i="15" s="1"/>
  <c r="H508" i="15" s="1"/>
  <c r="F509" i="15"/>
  <c r="G509" i="15" s="1"/>
  <c r="H509" i="15" s="1"/>
  <c r="F505" i="15"/>
  <c r="G505" i="15" s="1"/>
  <c r="H505" i="15" s="1"/>
  <c r="F404" i="15"/>
  <c r="G404" i="15" s="1"/>
  <c r="H404" i="15" s="1"/>
  <c r="F461" i="15"/>
  <c r="G461" i="15" s="1"/>
  <c r="H461" i="15" s="1"/>
  <c r="F457" i="15"/>
  <c r="G457" i="15" s="1"/>
  <c r="H457" i="15" s="1"/>
  <c r="F453" i="15"/>
  <c r="G453" i="15" s="1"/>
  <c r="H453" i="15" s="1"/>
  <c r="F460" i="15"/>
  <c r="G460" i="15" s="1"/>
  <c r="H460" i="15" s="1"/>
  <c r="F456" i="15"/>
  <c r="G456" i="15" s="1"/>
  <c r="H456" i="15" s="1"/>
  <c r="F462" i="15"/>
  <c r="G462" i="15" s="1"/>
  <c r="H462" i="15" s="1"/>
  <c r="F458" i="15"/>
  <c r="G458" i="15" s="1"/>
  <c r="H458" i="15" s="1"/>
  <c r="F454" i="15"/>
  <c r="G454" i="15" s="1"/>
  <c r="H454" i="15" s="1"/>
  <c r="F463" i="15"/>
  <c r="G463" i="15" s="1"/>
  <c r="H463" i="15" s="1"/>
  <c r="F459" i="15"/>
  <c r="G459" i="15" s="1"/>
  <c r="H459" i="15" s="1"/>
  <c r="F455" i="15"/>
  <c r="G455" i="15" s="1"/>
  <c r="H455" i="15" s="1"/>
  <c r="F402" i="15"/>
  <c r="G402" i="15" s="1"/>
  <c r="H402" i="15" s="1"/>
  <c r="F398" i="15"/>
  <c r="G398" i="15" s="1"/>
  <c r="H398" i="15" s="1"/>
  <c r="F401" i="15"/>
  <c r="G401" i="15" s="1"/>
  <c r="H401" i="15" s="1"/>
  <c r="F403" i="15"/>
  <c r="G403" i="15" s="1"/>
  <c r="H403" i="15" s="1"/>
  <c r="F399" i="15"/>
  <c r="G399" i="15" s="1"/>
  <c r="H399" i="15" s="1"/>
  <c r="F400" i="15"/>
  <c r="G400" i="15" s="1"/>
  <c r="H400" i="15" s="1"/>
  <c r="F397" i="15"/>
  <c r="G397" i="15" s="1"/>
  <c r="H397" i="15" s="1"/>
  <c r="F354" i="15"/>
  <c r="G354" i="15" s="1"/>
  <c r="H354" i="15" s="1"/>
  <c r="F349" i="15"/>
  <c r="G349" i="15" s="1"/>
  <c r="H349" i="15" s="1"/>
  <c r="F345" i="15"/>
  <c r="G345" i="15" s="1"/>
  <c r="H345" i="15" s="1"/>
  <c r="F352" i="15"/>
  <c r="G352" i="15" s="1"/>
  <c r="H352" i="15" s="1"/>
  <c r="F348" i="15"/>
  <c r="G348" i="15" s="1"/>
  <c r="H348" i="15" s="1"/>
  <c r="F355" i="15"/>
  <c r="G355" i="15" s="1"/>
  <c r="H355" i="15" s="1"/>
  <c r="F350" i="15"/>
  <c r="G350" i="15" s="1"/>
  <c r="H350" i="15" s="1"/>
  <c r="F346" i="15"/>
  <c r="G346" i="15" s="1"/>
  <c r="H346" i="15" s="1"/>
  <c r="F344" i="15"/>
  <c r="G344" i="15" s="1"/>
  <c r="H344" i="15" s="1"/>
  <c r="F356" i="15"/>
  <c r="G356" i="15" s="1"/>
  <c r="H356" i="15" s="1"/>
  <c r="F351" i="15"/>
  <c r="G351" i="15" s="1"/>
  <c r="H351" i="15" s="1"/>
  <c r="F347" i="15"/>
  <c r="G347" i="15" s="1"/>
  <c r="H347" i="15" s="1"/>
  <c r="F343" i="15"/>
  <c r="G343" i="15" s="1"/>
  <c r="H343" i="15" s="1"/>
  <c r="F258" i="15"/>
  <c r="G258" i="15" s="1"/>
  <c r="H258" i="15" s="1"/>
  <c r="F254" i="15"/>
  <c r="G254" i="15" s="1"/>
  <c r="H254" i="15" s="1"/>
  <c r="F250" i="15"/>
  <c r="G250" i="15" s="1"/>
  <c r="H250" i="15" s="1"/>
  <c r="F259" i="15"/>
  <c r="G259" i="15" s="1"/>
  <c r="H259" i="15" s="1"/>
  <c r="F255" i="15"/>
  <c r="G255" i="15" s="1"/>
  <c r="H255" i="15" s="1"/>
  <c r="F251" i="15"/>
  <c r="G251" i="15" s="1"/>
  <c r="H251" i="15" s="1"/>
  <c r="F260" i="15"/>
  <c r="G260" i="15" s="1"/>
  <c r="H260" i="15" s="1"/>
  <c r="F256" i="15"/>
  <c r="G256" i="15" s="1"/>
  <c r="H256" i="15" s="1"/>
  <c r="F252" i="15"/>
  <c r="G252" i="15" s="1"/>
  <c r="H252" i="15" s="1"/>
  <c r="F248" i="15"/>
  <c r="G248" i="15" s="1"/>
  <c r="H248" i="15" s="1"/>
  <c r="F257" i="15"/>
  <c r="G257" i="15" s="1"/>
  <c r="H257" i="15" s="1"/>
  <c r="F253" i="15"/>
  <c r="G253" i="15" s="1"/>
  <c r="H253" i="15" s="1"/>
  <c r="F249" i="15"/>
  <c r="G249" i="15" s="1"/>
  <c r="H249" i="15" s="1"/>
  <c r="F214" i="15"/>
  <c r="G214" i="15" s="1"/>
  <c r="H214" i="15" s="1"/>
  <c r="F210" i="15"/>
  <c r="G210" i="15" s="1"/>
  <c r="H210" i="15" s="1"/>
  <c r="F206" i="15"/>
  <c r="G206" i="15" s="1"/>
  <c r="H206" i="15" s="1"/>
  <c r="F211" i="15"/>
  <c r="G211" i="15" s="1"/>
  <c r="H211" i="15" s="1"/>
  <c r="F207" i="15"/>
  <c r="G207" i="15" s="1"/>
  <c r="H207" i="15" s="1"/>
  <c r="F203" i="15"/>
  <c r="G203" i="15" s="1"/>
  <c r="H203" i="15" s="1"/>
  <c r="F212" i="15"/>
  <c r="G212" i="15" s="1"/>
  <c r="H212" i="15" s="1"/>
  <c r="F208" i="15"/>
  <c r="G208" i="15" s="1"/>
  <c r="H208" i="15" s="1"/>
  <c r="F204" i="15"/>
  <c r="G204" i="15" s="1"/>
  <c r="H204" i="15" s="1"/>
  <c r="F213" i="15"/>
  <c r="G213" i="15" s="1"/>
  <c r="H213" i="15" s="1"/>
  <c r="F209" i="15"/>
  <c r="G209" i="15" s="1"/>
  <c r="H209" i="15" s="1"/>
  <c r="F205" i="15"/>
  <c r="G205" i="15" s="1"/>
  <c r="H205" i="15" s="1"/>
  <c r="F75" i="15"/>
  <c r="G75" i="15" s="1"/>
  <c r="H75" i="15" s="1"/>
  <c r="F74" i="15"/>
  <c r="G74" i="15" s="1"/>
  <c r="H74" i="15" s="1"/>
  <c r="F68" i="15"/>
  <c r="G68" i="15" s="1"/>
  <c r="H68" i="15" s="1"/>
  <c r="F62" i="15"/>
  <c r="G62" i="15" s="1"/>
  <c r="H62" i="15" s="1"/>
  <c r="F57" i="15"/>
  <c r="G57" i="15" s="1"/>
  <c r="H57" i="15" s="1"/>
  <c r="F72" i="15"/>
  <c r="G72" i="15" s="1"/>
  <c r="H72" i="15" s="1"/>
  <c r="F67" i="15"/>
  <c r="G67" i="15" s="1"/>
  <c r="H67" i="15" s="1"/>
  <c r="F61" i="15"/>
  <c r="G61" i="15" s="1"/>
  <c r="H61" i="15" s="1"/>
  <c r="F55" i="15"/>
  <c r="G55" i="15" s="1"/>
  <c r="H55" i="15" s="1"/>
  <c r="F71" i="15"/>
  <c r="G71" i="15" s="1"/>
  <c r="H71" i="15" s="1"/>
  <c r="F66" i="15"/>
  <c r="G66" i="15" s="1"/>
  <c r="H66" i="15" s="1"/>
  <c r="F59" i="15"/>
  <c r="G59" i="15" s="1"/>
  <c r="H59" i="15" s="1"/>
  <c r="F54" i="15"/>
  <c r="G54" i="15" s="1"/>
  <c r="H54" i="15" s="1"/>
  <c r="F70" i="15"/>
  <c r="G70" i="15" s="1"/>
  <c r="H70" i="15" s="1"/>
  <c r="F58" i="15"/>
  <c r="G58" i="15" s="1"/>
  <c r="H58" i="15" s="1"/>
  <c r="F53" i="15"/>
  <c r="G53" i="15" s="1"/>
  <c r="H53" i="15" s="1"/>
  <c r="F52" i="15"/>
  <c r="G52" i="15" s="1"/>
  <c r="H52" i="15" s="1"/>
  <c r="F65" i="15"/>
  <c r="G65" i="15" s="1"/>
  <c r="H65" i="15" s="1"/>
  <c r="F78" i="15"/>
  <c r="G78" i="15" s="1"/>
  <c r="H78" i="15" s="1"/>
  <c r="F60" i="15"/>
  <c r="G60" i="15" s="1"/>
  <c r="H60" i="15" s="1"/>
  <c r="F73" i="15"/>
  <c r="G73" i="15" s="1"/>
  <c r="H73" i="15" s="1"/>
  <c r="F56" i="15"/>
  <c r="G56" i="15" s="1"/>
  <c r="H56" i="15" s="1"/>
  <c r="F69" i="15"/>
  <c r="G69" i="15" s="1"/>
  <c r="H69" i="15" s="1"/>
  <c r="F77" i="15"/>
  <c r="G77" i="15" s="1"/>
  <c r="H77" i="15" s="1"/>
  <c r="F1084" i="12"/>
  <c r="G1084" i="12" s="1"/>
  <c r="H1084" i="12" s="1"/>
  <c r="F1105" i="12"/>
  <c r="G1105" i="12" s="1"/>
  <c r="H1105" i="12" s="1"/>
  <c r="F1106" i="12"/>
  <c r="G1106" i="12" s="1"/>
  <c r="H1106" i="12" s="1"/>
  <c r="F1062" i="12"/>
  <c r="G1062" i="12" s="1"/>
  <c r="H1062" i="12" s="1"/>
  <c r="F1056" i="12"/>
  <c r="G1056" i="12" s="1"/>
  <c r="H1056" i="12" s="1"/>
  <c r="F1050" i="12"/>
  <c r="G1050" i="12" s="1"/>
  <c r="H1050" i="12" s="1"/>
  <c r="F1046" i="12"/>
  <c r="G1046" i="12" s="1"/>
  <c r="H1046" i="12" s="1"/>
  <c r="F1041" i="12"/>
  <c r="G1041" i="12" s="1"/>
  <c r="H1041" i="12" s="1"/>
  <c r="F1036" i="12"/>
  <c r="G1036" i="12" s="1"/>
  <c r="H1036" i="12" s="1"/>
  <c r="F1031" i="12"/>
  <c r="G1031" i="12" s="1"/>
  <c r="H1031" i="12" s="1"/>
  <c r="F1059" i="12"/>
  <c r="G1059" i="12" s="1"/>
  <c r="H1059" i="12" s="1"/>
  <c r="F1048" i="12"/>
  <c r="G1048" i="12" s="1"/>
  <c r="H1048" i="12" s="1"/>
  <c r="F1039" i="12"/>
  <c r="G1039" i="12" s="1"/>
  <c r="H1039" i="12" s="1"/>
  <c r="F1028" i="12"/>
  <c r="G1028" i="12" s="1"/>
  <c r="H1028" i="12" s="1"/>
  <c r="F1060" i="12"/>
  <c r="G1060" i="12" s="1"/>
  <c r="H1060" i="12" s="1"/>
  <c r="F1049" i="12"/>
  <c r="G1049" i="12" s="1"/>
  <c r="H1049" i="12" s="1"/>
  <c r="F1040" i="12"/>
  <c r="G1040" i="12" s="1"/>
  <c r="H1040" i="12" s="1"/>
  <c r="F1034" i="12"/>
  <c r="G1034" i="12" s="1"/>
  <c r="H1034" i="12" s="1"/>
  <c r="F1029" i="12"/>
  <c r="G1029" i="12" s="1"/>
  <c r="H1029" i="12" s="1"/>
  <c r="F1058" i="12"/>
  <c r="G1058" i="12" s="1"/>
  <c r="H1058" i="12" s="1"/>
  <c r="F1052" i="12"/>
  <c r="G1052" i="12" s="1"/>
  <c r="H1052" i="12" s="1"/>
  <c r="F1047" i="12"/>
  <c r="G1047" i="12" s="1"/>
  <c r="H1047" i="12" s="1"/>
  <c r="F1042" i="12"/>
  <c r="G1042" i="12" s="1"/>
  <c r="H1042" i="12" s="1"/>
  <c r="F1038" i="12"/>
  <c r="G1038" i="12" s="1"/>
  <c r="H1038" i="12" s="1"/>
  <c r="F1032" i="12"/>
  <c r="G1032" i="12" s="1"/>
  <c r="H1032" i="12" s="1"/>
  <c r="F1027" i="12"/>
  <c r="G1027" i="12" s="1"/>
  <c r="H1027" i="12" s="1"/>
  <c r="F1053" i="12"/>
  <c r="G1053" i="12" s="1"/>
  <c r="H1053" i="12" s="1"/>
  <c r="F1043" i="12"/>
  <c r="G1043" i="12" s="1"/>
  <c r="H1043" i="12" s="1"/>
  <c r="F1033" i="12"/>
  <c r="G1033" i="12" s="1"/>
  <c r="H1033" i="12" s="1"/>
  <c r="F1055" i="12"/>
  <c r="G1055" i="12" s="1"/>
  <c r="H1055" i="12" s="1"/>
  <c r="F1044" i="12"/>
  <c r="G1044" i="12" s="1"/>
  <c r="H1044" i="12" s="1"/>
  <c r="F967" i="12"/>
  <c r="G967" i="12" s="1"/>
  <c r="H967" i="12" s="1"/>
  <c r="F968" i="12"/>
  <c r="G968" i="12" s="1"/>
  <c r="H968" i="12" s="1"/>
  <c r="F969" i="12"/>
  <c r="G969" i="12" s="1"/>
  <c r="H969" i="12" s="1"/>
  <c r="F965" i="12"/>
  <c r="G965" i="12" s="1"/>
  <c r="H965" i="12" s="1"/>
  <c r="F966" i="12"/>
  <c r="G966" i="12" s="1"/>
  <c r="H966" i="12" s="1"/>
  <c r="F943" i="12"/>
  <c r="G943" i="12" s="1"/>
  <c r="H943" i="12" s="1"/>
  <c r="F944" i="12"/>
  <c r="G944" i="12" s="1"/>
  <c r="H944" i="12" s="1"/>
  <c r="F945" i="12"/>
  <c r="G945" i="12" s="1"/>
  <c r="H945" i="12" s="1"/>
  <c r="F919" i="12"/>
  <c r="G919" i="12" s="1"/>
  <c r="H919" i="12" s="1"/>
  <c r="F920" i="12"/>
  <c r="G920" i="12" s="1"/>
  <c r="H920" i="12" s="1"/>
  <c r="F921" i="12"/>
  <c r="G921" i="12" s="1"/>
  <c r="H921" i="12" s="1"/>
  <c r="F895" i="12"/>
  <c r="G895" i="12" s="1"/>
  <c r="H895" i="12" s="1"/>
  <c r="F896" i="12"/>
  <c r="G896" i="12" s="1"/>
  <c r="H896" i="12" s="1"/>
  <c r="F897" i="12"/>
  <c r="G897" i="12" s="1"/>
  <c r="H897" i="12" s="1"/>
  <c r="F871" i="12"/>
  <c r="G871" i="12" s="1"/>
  <c r="H871" i="12" s="1"/>
  <c r="F867" i="12"/>
  <c r="G867" i="12" s="1"/>
  <c r="H867" i="12" s="1"/>
  <c r="F863" i="12"/>
  <c r="G863" i="12" s="1"/>
  <c r="H863" i="12" s="1"/>
  <c r="F859" i="12"/>
  <c r="G859" i="12" s="1"/>
  <c r="H859" i="12" s="1"/>
  <c r="F855" i="12"/>
  <c r="G855" i="12" s="1"/>
  <c r="H855" i="12" s="1"/>
  <c r="F872" i="12"/>
  <c r="G872" i="12" s="1"/>
  <c r="H872" i="12" s="1"/>
  <c r="F868" i="12"/>
  <c r="G868" i="12" s="1"/>
  <c r="H868" i="12" s="1"/>
  <c r="F864" i="12"/>
  <c r="G864" i="12" s="1"/>
  <c r="H864" i="12" s="1"/>
  <c r="F860" i="12"/>
  <c r="G860" i="12" s="1"/>
  <c r="H860" i="12" s="1"/>
  <c r="F856" i="12"/>
  <c r="G856" i="12" s="1"/>
  <c r="H856" i="12" s="1"/>
  <c r="F870" i="12"/>
  <c r="G870" i="12" s="1"/>
  <c r="H870" i="12" s="1"/>
  <c r="F858" i="12"/>
  <c r="G858" i="12" s="1"/>
  <c r="H858" i="12" s="1"/>
  <c r="F873" i="12"/>
  <c r="G873" i="12" s="1"/>
  <c r="H873" i="12" s="1"/>
  <c r="F869" i="12"/>
  <c r="G869" i="12" s="1"/>
  <c r="H869" i="12" s="1"/>
  <c r="F865" i="12"/>
  <c r="G865" i="12" s="1"/>
  <c r="H865" i="12" s="1"/>
  <c r="F861" i="12"/>
  <c r="G861" i="12" s="1"/>
  <c r="H861" i="12" s="1"/>
  <c r="F857" i="12"/>
  <c r="G857" i="12" s="1"/>
  <c r="H857" i="12" s="1"/>
  <c r="F866" i="12"/>
  <c r="G866" i="12" s="1"/>
  <c r="H866" i="12" s="1"/>
  <c r="F862" i="12"/>
  <c r="G862" i="12" s="1"/>
  <c r="H862" i="12" s="1"/>
  <c r="F819" i="12"/>
  <c r="G819" i="12" s="1"/>
  <c r="H819" i="12" s="1"/>
  <c r="F816" i="12"/>
  <c r="G816" i="12" s="1"/>
  <c r="H816" i="12" s="1"/>
  <c r="F817" i="12"/>
  <c r="G817" i="12" s="1"/>
  <c r="H817" i="12" s="1"/>
  <c r="F818" i="12"/>
  <c r="G818" i="12" s="1"/>
  <c r="H818" i="12" s="1"/>
  <c r="F791" i="12"/>
  <c r="G791" i="12" s="1"/>
  <c r="H791" i="12" s="1"/>
  <c r="F792" i="12"/>
  <c r="G792" i="12" s="1"/>
  <c r="H792" i="12" s="1"/>
  <c r="F790" i="12"/>
  <c r="G790" i="12" s="1"/>
  <c r="H790" i="12" s="1"/>
  <c r="F793" i="12"/>
  <c r="G793" i="12" s="1"/>
  <c r="H793" i="12" s="1"/>
  <c r="F789" i="12"/>
  <c r="G789" i="12" s="1"/>
  <c r="H789" i="12" s="1"/>
  <c r="F765" i="12"/>
  <c r="G765" i="12" s="1"/>
  <c r="H765" i="12" s="1"/>
  <c r="F766" i="12"/>
  <c r="G766" i="12" s="1"/>
  <c r="H766" i="12" s="1"/>
  <c r="F764" i="12"/>
  <c r="G764" i="12" s="1"/>
  <c r="H764" i="12" s="1"/>
  <c r="F767" i="12"/>
  <c r="G767" i="12" s="1"/>
  <c r="H767" i="12" s="1"/>
  <c r="F763" i="12"/>
  <c r="G763" i="12" s="1"/>
  <c r="H763" i="12" s="1"/>
  <c r="F727" i="12"/>
  <c r="G727" i="12" s="1"/>
  <c r="H727" i="12" s="1"/>
  <c r="F740" i="12"/>
  <c r="G740" i="12" s="1"/>
  <c r="H740" i="12" s="1"/>
  <c r="F736" i="12"/>
  <c r="G736" i="12" s="1"/>
  <c r="H736" i="12" s="1"/>
  <c r="F732" i="12"/>
  <c r="G732" i="12" s="1"/>
  <c r="H732" i="12" s="1"/>
  <c r="F728" i="12"/>
  <c r="G728" i="12" s="1"/>
  <c r="H728" i="12" s="1"/>
  <c r="F724" i="12"/>
  <c r="G724" i="12" s="1"/>
  <c r="H724" i="12" s="1"/>
  <c r="F734" i="12"/>
  <c r="G734" i="12" s="1"/>
  <c r="H734" i="12" s="1"/>
  <c r="F726" i="12"/>
  <c r="G726" i="12" s="1"/>
  <c r="H726" i="12" s="1"/>
  <c r="F735" i="12"/>
  <c r="G735" i="12" s="1"/>
  <c r="H735" i="12" s="1"/>
  <c r="F731" i="12"/>
  <c r="G731" i="12" s="1"/>
  <c r="H731" i="12" s="1"/>
  <c r="F741" i="12"/>
  <c r="G741" i="12" s="1"/>
  <c r="H741" i="12" s="1"/>
  <c r="F737" i="12"/>
  <c r="G737" i="12" s="1"/>
  <c r="H737" i="12" s="1"/>
  <c r="F733" i="12"/>
  <c r="G733" i="12" s="1"/>
  <c r="H733" i="12" s="1"/>
  <c r="F729" i="12"/>
  <c r="G729" i="12" s="1"/>
  <c r="H729" i="12" s="1"/>
  <c r="F725" i="12"/>
  <c r="G725" i="12" s="1"/>
  <c r="H725" i="12" s="1"/>
  <c r="F721" i="12"/>
  <c r="G721" i="12" s="1"/>
  <c r="H721" i="12" s="1"/>
  <c r="F738" i="12"/>
  <c r="G738" i="12" s="1"/>
  <c r="H738" i="12" s="1"/>
  <c r="F730" i="12"/>
  <c r="G730" i="12" s="1"/>
  <c r="H730" i="12" s="1"/>
  <c r="F722" i="12"/>
  <c r="G722" i="12" s="1"/>
  <c r="H722" i="12" s="1"/>
  <c r="F739" i="12"/>
  <c r="G739" i="12" s="1"/>
  <c r="H739" i="12" s="1"/>
  <c r="F723" i="12"/>
  <c r="G723" i="12" s="1"/>
  <c r="H723" i="12" s="1"/>
  <c r="F680" i="12"/>
  <c r="G680" i="12" s="1"/>
  <c r="H680" i="12" s="1"/>
  <c r="F681" i="12"/>
  <c r="G681" i="12" s="1"/>
  <c r="H681" i="12" s="1"/>
  <c r="F677" i="12"/>
  <c r="G677" i="12" s="1"/>
  <c r="H677" i="12" s="1"/>
  <c r="F673" i="12"/>
  <c r="G673" i="12" s="1"/>
  <c r="H673" i="12" s="1"/>
  <c r="F669" i="12"/>
  <c r="G669" i="12" s="1"/>
  <c r="H669" i="12" s="1"/>
  <c r="F665" i="12"/>
  <c r="G665" i="12" s="1"/>
  <c r="H665" i="12" s="1"/>
  <c r="F671" i="12"/>
  <c r="G671" i="12" s="1"/>
  <c r="H671" i="12" s="1"/>
  <c r="F663" i="12"/>
  <c r="G663" i="12" s="1"/>
  <c r="H663" i="12" s="1"/>
  <c r="F676" i="12"/>
  <c r="G676" i="12" s="1"/>
  <c r="H676" i="12" s="1"/>
  <c r="F668" i="12"/>
  <c r="G668" i="12" s="1"/>
  <c r="H668" i="12" s="1"/>
  <c r="F664" i="12"/>
  <c r="G664" i="12" s="1"/>
  <c r="H664" i="12" s="1"/>
  <c r="F682" i="12"/>
  <c r="G682" i="12" s="1"/>
  <c r="H682" i="12" s="1"/>
  <c r="F678" i="12"/>
  <c r="G678" i="12" s="1"/>
  <c r="H678" i="12" s="1"/>
  <c r="F674" i="12"/>
  <c r="G674" i="12" s="1"/>
  <c r="H674" i="12" s="1"/>
  <c r="F670" i="12"/>
  <c r="G670" i="12" s="1"/>
  <c r="H670" i="12" s="1"/>
  <c r="F666" i="12"/>
  <c r="G666" i="12" s="1"/>
  <c r="H666" i="12" s="1"/>
  <c r="F679" i="12"/>
  <c r="G679" i="12" s="1"/>
  <c r="H679" i="12" s="1"/>
  <c r="F675" i="12"/>
  <c r="G675" i="12" s="1"/>
  <c r="H675" i="12" s="1"/>
  <c r="F667" i="12"/>
  <c r="G667" i="12" s="1"/>
  <c r="H667" i="12" s="1"/>
  <c r="F672" i="12"/>
  <c r="G672" i="12" s="1"/>
  <c r="H672" i="12" s="1"/>
  <c r="F582" i="12"/>
  <c r="G582" i="12" s="1"/>
  <c r="H582" i="12" s="1"/>
  <c r="F624" i="12"/>
  <c r="G624" i="12" s="1"/>
  <c r="H624" i="12" s="1"/>
  <c r="F620" i="12"/>
  <c r="G620" i="12" s="1"/>
  <c r="H620" i="12" s="1"/>
  <c r="F616" i="12"/>
  <c r="G616" i="12" s="1"/>
  <c r="H616" i="12" s="1"/>
  <c r="F625" i="12"/>
  <c r="G625" i="12" s="1"/>
  <c r="H625" i="12" s="1"/>
  <c r="F621" i="12"/>
  <c r="G621" i="12" s="1"/>
  <c r="H621" i="12" s="1"/>
  <c r="F617" i="12"/>
  <c r="G617" i="12" s="1"/>
  <c r="H617" i="12" s="1"/>
  <c r="F613" i="12"/>
  <c r="G613" i="12" s="1"/>
  <c r="H613" i="12" s="1"/>
  <c r="F626" i="12"/>
  <c r="G626" i="12" s="1"/>
  <c r="H626" i="12" s="1"/>
  <c r="F622" i="12"/>
  <c r="G622" i="12" s="1"/>
  <c r="H622" i="12" s="1"/>
  <c r="F618" i="12"/>
  <c r="G618" i="12" s="1"/>
  <c r="H618" i="12" s="1"/>
  <c r="F614" i="12"/>
  <c r="G614" i="12" s="1"/>
  <c r="H614" i="12" s="1"/>
  <c r="F623" i="12"/>
  <c r="G623" i="12" s="1"/>
  <c r="H623" i="12" s="1"/>
  <c r="F619" i="12"/>
  <c r="G619" i="12" s="1"/>
  <c r="H619" i="12" s="1"/>
  <c r="F615" i="12"/>
  <c r="G615" i="12" s="1"/>
  <c r="H615" i="12" s="1"/>
  <c r="F562" i="12"/>
  <c r="G562" i="12" s="1"/>
  <c r="H562" i="12" s="1"/>
  <c r="F561" i="12"/>
  <c r="G561" i="12" s="1"/>
  <c r="H561" i="12" s="1"/>
  <c r="F563" i="12"/>
  <c r="G563" i="12" s="1"/>
  <c r="H563" i="12" s="1"/>
  <c r="F564" i="12"/>
  <c r="G564" i="12" s="1"/>
  <c r="H564" i="12" s="1"/>
  <c r="F540" i="12"/>
  <c r="G540" i="12" s="1"/>
  <c r="H540" i="12" s="1"/>
  <c r="F538" i="12"/>
  <c r="G538" i="12" s="1"/>
  <c r="H538" i="12" s="1"/>
  <c r="F518" i="12"/>
  <c r="G518" i="12" s="1"/>
  <c r="H518" i="12" s="1"/>
  <c r="F514" i="12"/>
  <c r="G514" i="12" s="1"/>
  <c r="H514" i="12" s="1"/>
  <c r="F515" i="12"/>
  <c r="G515" i="12" s="1"/>
  <c r="H515" i="12" s="1"/>
  <c r="F511" i="12"/>
  <c r="G511" i="12" s="1"/>
  <c r="H511" i="12" s="1"/>
  <c r="F516" i="12"/>
  <c r="G516" i="12" s="1"/>
  <c r="H516" i="12" s="1"/>
  <c r="F512" i="12"/>
  <c r="G512" i="12" s="1"/>
  <c r="H512" i="12" s="1"/>
  <c r="F517" i="12"/>
  <c r="G517" i="12" s="1"/>
  <c r="H517" i="12" s="1"/>
  <c r="F513" i="12"/>
  <c r="G513" i="12" s="1"/>
  <c r="H513" i="12" s="1"/>
  <c r="F485" i="12"/>
  <c r="G485" i="12" s="1"/>
  <c r="H485" i="12" s="1"/>
  <c r="F486" i="12"/>
  <c r="G486" i="12" s="1"/>
  <c r="H486" i="12" s="1"/>
  <c r="F482" i="12"/>
  <c r="G482" i="12" s="1"/>
  <c r="H482" i="12" s="1"/>
  <c r="F483" i="12"/>
  <c r="G483" i="12" s="1"/>
  <c r="H483" i="12" s="1"/>
  <c r="F484" i="12"/>
  <c r="G484" i="12" s="1"/>
  <c r="H484" i="12" s="1"/>
  <c r="F460" i="12"/>
  <c r="G460" i="12" s="1"/>
  <c r="H460" i="12" s="1"/>
  <c r="F456" i="12"/>
  <c r="G456" i="12" s="1"/>
  <c r="H456" i="12" s="1"/>
  <c r="F458" i="12"/>
  <c r="G458" i="12" s="1"/>
  <c r="H458" i="12" s="1"/>
  <c r="F459" i="12"/>
  <c r="F457" i="12"/>
  <c r="G457" i="12" s="1"/>
  <c r="H457" i="12" s="1"/>
  <c r="F455" i="12"/>
  <c r="G455" i="12" s="1"/>
  <c r="H455" i="12" s="1"/>
  <c r="F428" i="12"/>
  <c r="G428" i="12" s="1"/>
  <c r="H428" i="12" s="1"/>
  <c r="F424" i="12"/>
  <c r="G424" i="12" s="1"/>
  <c r="H424" i="12" s="1"/>
  <c r="F418" i="12"/>
  <c r="G418" i="12" s="1"/>
  <c r="H418" i="12" s="1"/>
  <c r="F414" i="12"/>
  <c r="G414" i="12" s="1"/>
  <c r="H414" i="12" s="1"/>
  <c r="F410" i="12"/>
  <c r="G410" i="12" s="1"/>
  <c r="H410" i="12" s="1"/>
  <c r="F405" i="12"/>
  <c r="G405" i="12" s="1"/>
  <c r="H405" i="12" s="1"/>
  <c r="F401" i="12"/>
  <c r="G401" i="12" s="1"/>
  <c r="H401" i="12" s="1"/>
  <c r="F397" i="12"/>
  <c r="G397" i="12" s="1"/>
  <c r="H397" i="12" s="1"/>
  <c r="F393" i="12"/>
  <c r="G393" i="12" s="1"/>
  <c r="H393" i="12" s="1"/>
  <c r="F427" i="12"/>
  <c r="G427" i="12" s="1"/>
  <c r="H427" i="12" s="1"/>
  <c r="F429" i="12"/>
  <c r="G429" i="12" s="1"/>
  <c r="H429" i="12" s="1"/>
  <c r="F425" i="12"/>
  <c r="G425" i="12" s="1"/>
  <c r="H425" i="12" s="1"/>
  <c r="F419" i="12"/>
  <c r="G419" i="12" s="1"/>
  <c r="H419" i="12" s="1"/>
  <c r="F415" i="12"/>
  <c r="G415" i="12" s="1"/>
  <c r="H415" i="12" s="1"/>
  <c r="F411" i="12"/>
  <c r="G411" i="12" s="1"/>
  <c r="H411" i="12" s="1"/>
  <c r="F407" i="12"/>
  <c r="G407" i="12" s="1"/>
  <c r="H407" i="12" s="1"/>
  <c r="F402" i="12"/>
  <c r="G402" i="12" s="1"/>
  <c r="H402" i="12" s="1"/>
  <c r="F398" i="12"/>
  <c r="G398" i="12" s="1"/>
  <c r="H398" i="12" s="1"/>
  <c r="F394" i="12"/>
  <c r="G394" i="12" s="1"/>
  <c r="H394" i="12" s="1"/>
  <c r="F390" i="12"/>
  <c r="G390" i="12" s="1"/>
  <c r="H390" i="12" s="1"/>
  <c r="F421" i="12"/>
  <c r="G421" i="12" s="1"/>
  <c r="H421" i="12" s="1"/>
  <c r="F417" i="12"/>
  <c r="G417" i="12" s="1"/>
  <c r="H417" i="12" s="1"/>
  <c r="F413" i="12"/>
  <c r="G413" i="12" s="1"/>
  <c r="H413" i="12" s="1"/>
  <c r="F409" i="12"/>
  <c r="G409" i="12" s="1"/>
  <c r="H409" i="12" s="1"/>
  <c r="F404" i="12"/>
  <c r="G404" i="12" s="1"/>
  <c r="H404" i="12" s="1"/>
  <c r="F400" i="12"/>
  <c r="G400" i="12" s="1"/>
  <c r="H400" i="12" s="1"/>
  <c r="F396" i="12"/>
  <c r="G396" i="12" s="1"/>
  <c r="H396" i="12" s="1"/>
  <c r="F392" i="12"/>
  <c r="G392" i="12" s="1"/>
  <c r="H392" i="12" s="1"/>
  <c r="F430" i="12"/>
  <c r="G430" i="12" s="1"/>
  <c r="H430" i="12" s="1"/>
  <c r="F426" i="12"/>
  <c r="G426" i="12" s="1"/>
  <c r="H426" i="12" s="1"/>
  <c r="F420" i="12"/>
  <c r="G420" i="12" s="1"/>
  <c r="H420" i="12" s="1"/>
  <c r="F416" i="12"/>
  <c r="G416" i="12" s="1"/>
  <c r="H416" i="12" s="1"/>
  <c r="F412" i="12"/>
  <c r="G412" i="12" s="1"/>
  <c r="H412" i="12" s="1"/>
  <c r="F408" i="12"/>
  <c r="G408" i="12" s="1"/>
  <c r="H408" i="12" s="1"/>
  <c r="F403" i="12"/>
  <c r="G403" i="12" s="1"/>
  <c r="H403" i="12" s="1"/>
  <c r="F399" i="12"/>
  <c r="G399" i="12" s="1"/>
  <c r="H399" i="12" s="1"/>
  <c r="F395" i="12"/>
  <c r="G395" i="12" s="1"/>
  <c r="H395" i="12" s="1"/>
  <c r="F391" i="12"/>
  <c r="G391" i="12" s="1"/>
  <c r="H391" i="12" s="1"/>
  <c r="F325" i="12"/>
  <c r="G325" i="12" s="1"/>
  <c r="H325" i="12" s="1"/>
  <c r="F316" i="12"/>
  <c r="G316" i="12" s="1"/>
  <c r="H316" i="12" s="1"/>
  <c r="F303" i="12"/>
  <c r="G303" i="12" s="1"/>
  <c r="H303" i="12" s="1"/>
  <c r="F284" i="12"/>
  <c r="G284" i="12" s="1"/>
  <c r="H284" i="12" s="1"/>
  <c r="F327" i="12"/>
  <c r="G327" i="12" s="1"/>
  <c r="H327" i="12" s="1"/>
  <c r="F322" i="12"/>
  <c r="G322" i="12" s="1"/>
  <c r="H322" i="12" s="1"/>
  <c r="F317" i="12"/>
  <c r="G317" i="12" s="1"/>
  <c r="H317" i="12" s="1"/>
  <c r="F310" i="12"/>
  <c r="G310" i="12" s="1"/>
  <c r="H310" i="12" s="1"/>
  <c r="F305" i="12"/>
  <c r="G305" i="12" s="1"/>
  <c r="H305" i="12" s="1"/>
  <c r="F300" i="12"/>
  <c r="G300" i="12" s="1"/>
  <c r="H300" i="12" s="1"/>
  <c r="F295" i="12"/>
  <c r="G295" i="12" s="1"/>
  <c r="H295" i="12" s="1"/>
  <c r="F291" i="12"/>
  <c r="G291" i="12" s="1"/>
  <c r="H291" i="12" s="1"/>
  <c r="F286" i="12"/>
  <c r="G286" i="12" s="1"/>
  <c r="H286" i="12" s="1"/>
  <c r="F281" i="12"/>
  <c r="G281" i="12" s="1"/>
  <c r="H281" i="12" s="1"/>
  <c r="F330" i="12"/>
  <c r="G330" i="12" s="1"/>
  <c r="H330" i="12" s="1"/>
  <c r="F323" i="12"/>
  <c r="G323" i="12" s="1"/>
  <c r="H323" i="12" s="1"/>
  <c r="F319" i="12"/>
  <c r="G319" i="12" s="1"/>
  <c r="H319" i="12" s="1"/>
  <c r="F314" i="12"/>
  <c r="G314" i="12" s="1"/>
  <c r="H314" i="12" s="1"/>
  <c r="F306" i="12"/>
  <c r="G306" i="12" s="1"/>
  <c r="H306" i="12" s="1"/>
  <c r="F301" i="12"/>
  <c r="G301" i="12" s="1"/>
  <c r="H301" i="12" s="1"/>
  <c r="F296" i="12"/>
  <c r="G296" i="12" s="1"/>
  <c r="H296" i="12" s="1"/>
  <c r="F292" i="12"/>
  <c r="G292" i="12" s="1"/>
  <c r="H292" i="12" s="1"/>
  <c r="F287" i="12"/>
  <c r="G287" i="12" s="1"/>
  <c r="H287" i="12" s="1"/>
  <c r="F282" i="12"/>
  <c r="G282" i="12" s="1"/>
  <c r="H282" i="12" s="1"/>
  <c r="F324" i="12"/>
  <c r="G324" i="12" s="1"/>
  <c r="H324" i="12" s="1"/>
  <c r="F320" i="12"/>
  <c r="G320" i="12" s="1"/>
  <c r="H320" i="12" s="1"/>
  <c r="F315" i="12"/>
  <c r="G315" i="12" s="1"/>
  <c r="H315" i="12" s="1"/>
  <c r="F307" i="12"/>
  <c r="G307" i="12" s="1"/>
  <c r="H307" i="12" s="1"/>
  <c r="F302" i="12"/>
  <c r="G302" i="12" s="1"/>
  <c r="H302" i="12" s="1"/>
  <c r="F297" i="12"/>
  <c r="G297" i="12" s="1"/>
  <c r="H297" i="12" s="1"/>
  <c r="F293" i="12"/>
  <c r="G293" i="12" s="1"/>
  <c r="H293" i="12" s="1"/>
  <c r="F288" i="12"/>
  <c r="G288" i="12" s="1"/>
  <c r="H288" i="12" s="1"/>
  <c r="F283" i="12"/>
  <c r="G283" i="12" s="1"/>
  <c r="H283" i="12" s="1"/>
  <c r="F321" i="12"/>
  <c r="G321" i="12" s="1"/>
  <c r="H321" i="12" s="1"/>
  <c r="F308" i="12"/>
  <c r="G308" i="12" s="1"/>
  <c r="H308" i="12" s="1"/>
  <c r="F298" i="12"/>
  <c r="G298" i="12" s="1"/>
  <c r="H298" i="12" s="1"/>
  <c r="F294" i="12"/>
  <c r="G294" i="12" s="1"/>
  <c r="H294" i="12" s="1"/>
  <c r="F290" i="12"/>
  <c r="G290" i="12" s="1"/>
  <c r="H290" i="12" s="1"/>
  <c r="F211" i="12"/>
  <c r="G211" i="12" s="1"/>
  <c r="H211" i="12" s="1"/>
  <c r="F207" i="12"/>
  <c r="G207" i="12" s="1"/>
  <c r="H207" i="12" s="1"/>
  <c r="F202" i="12"/>
  <c r="G202" i="12" s="1"/>
  <c r="H202" i="12" s="1"/>
  <c r="F198" i="12"/>
  <c r="G198" i="12" s="1"/>
  <c r="H198" i="12" s="1"/>
  <c r="F194" i="12"/>
  <c r="G194" i="12" s="1"/>
  <c r="H194" i="12" s="1"/>
  <c r="F190" i="12"/>
  <c r="G190" i="12" s="1"/>
  <c r="H190" i="12" s="1"/>
  <c r="F186" i="12"/>
  <c r="G186" i="12" s="1"/>
  <c r="H186" i="12" s="1"/>
  <c r="F182" i="12"/>
  <c r="G182" i="12" s="1"/>
  <c r="H182" i="12" s="1"/>
  <c r="F178" i="12"/>
  <c r="G178" i="12" s="1"/>
  <c r="H178" i="12" s="1"/>
  <c r="F174" i="12"/>
  <c r="G174" i="12" s="1"/>
  <c r="H174" i="12" s="1"/>
  <c r="F170" i="12"/>
  <c r="G170" i="12" s="1"/>
  <c r="H170" i="12" s="1"/>
  <c r="F166" i="12"/>
  <c r="G166" i="12" s="1"/>
  <c r="H166" i="12" s="1"/>
  <c r="F162" i="12"/>
  <c r="G162" i="12" s="1"/>
  <c r="H162" i="12" s="1"/>
  <c r="F158" i="12"/>
  <c r="G158" i="12" s="1"/>
  <c r="H158" i="12" s="1"/>
  <c r="F201" i="12"/>
  <c r="G201" i="12" s="1"/>
  <c r="H201" i="12" s="1"/>
  <c r="F193" i="12"/>
  <c r="G193" i="12" s="1"/>
  <c r="H193" i="12" s="1"/>
  <c r="F189" i="12"/>
  <c r="G189" i="12" s="1"/>
  <c r="H189" i="12" s="1"/>
  <c r="F173" i="12"/>
  <c r="G173" i="12" s="1"/>
  <c r="H173" i="12" s="1"/>
  <c r="F169" i="12"/>
  <c r="G169" i="12" s="1"/>
  <c r="H169" i="12" s="1"/>
  <c r="F165" i="12"/>
  <c r="G165" i="12" s="1"/>
  <c r="H165" i="12" s="1"/>
  <c r="F212" i="12"/>
  <c r="G212" i="12" s="1"/>
  <c r="H212" i="12" s="1"/>
  <c r="F208" i="12"/>
  <c r="G208" i="12" s="1"/>
  <c r="H208" i="12" s="1"/>
  <c r="F203" i="12"/>
  <c r="G203" i="12" s="1"/>
  <c r="H203" i="12" s="1"/>
  <c r="F199" i="12"/>
  <c r="G199" i="12" s="1"/>
  <c r="H199" i="12" s="1"/>
  <c r="F195" i="12"/>
  <c r="G195" i="12" s="1"/>
  <c r="H195" i="12" s="1"/>
  <c r="F191" i="12"/>
  <c r="G191" i="12" s="1"/>
  <c r="H191" i="12" s="1"/>
  <c r="F187" i="12"/>
  <c r="G187" i="12" s="1"/>
  <c r="H187" i="12" s="1"/>
  <c r="F183" i="12"/>
  <c r="G183" i="12" s="1"/>
  <c r="H183" i="12" s="1"/>
  <c r="F179" i="12"/>
  <c r="G179" i="12" s="1"/>
  <c r="H179" i="12" s="1"/>
  <c r="F175" i="12"/>
  <c r="G175" i="12" s="1"/>
  <c r="H175" i="12" s="1"/>
  <c r="F171" i="12"/>
  <c r="G171" i="12" s="1"/>
  <c r="H171" i="12" s="1"/>
  <c r="F167" i="12"/>
  <c r="G167" i="12" s="1"/>
  <c r="H167" i="12" s="1"/>
  <c r="F163" i="12"/>
  <c r="G163" i="12" s="1"/>
  <c r="H163" i="12" s="1"/>
  <c r="F159" i="12"/>
  <c r="G159" i="12" s="1"/>
  <c r="H159" i="12" s="1"/>
  <c r="F205" i="12"/>
  <c r="G205" i="12" s="1"/>
  <c r="H205" i="12" s="1"/>
  <c r="F185" i="12"/>
  <c r="G185" i="12" s="1"/>
  <c r="H185" i="12" s="1"/>
  <c r="F181" i="12"/>
  <c r="G181" i="12" s="1"/>
  <c r="H181" i="12" s="1"/>
  <c r="F161" i="12"/>
  <c r="G161" i="12" s="1"/>
  <c r="H161" i="12" s="1"/>
  <c r="F213" i="12"/>
  <c r="G213" i="12" s="1"/>
  <c r="H213" i="12" s="1"/>
  <c r="F209" i="12"/>
  <c r="G209" i="12" s="1"/>
  <c r="H209" i="12" s="1"/>
  <c r="F204" i="12"/>
  <c r="G204" i="12" s="1"/>
  <c r="H204" i="12" s="1"/>
  <c r="F200" i="12"/>
  <c r="G200" i="12" s="1"/>
  <c r="H200" i="12" s="1"/>
  <c r="F196" i="12"/>
  <c r="G196" i="12" s="1"/>
  <c r="H196" i="12" s="1"/>
  <c r="F192" i="12"/>
  <c r="G192" i="12" s="1"/>
  <c r="H192" i="12" s="1"/>
  <c r="F188" i="12"/>
  <c r="G188" i="12" s="1"/>
  <c r="H188" i="12" s="1"/>
  <c r="F184" i="12"/>
  <c r="G184" i="12" s="1"/>
  <c r="H184" i="12" s="1"/>
  <c r="F180" i="12"/>
  <c r="G180" i="12" s="1"/>
  <c r="H180" i="12" s="1"/>
  <c r="F176" i="12"/>
  <c r="G176" i="12" s="1"/>
  <c r="H176" i="12" s="1"/>
  <c r="F172" i="12"/>
  <c r="G172" i="12" s="1"/>
  <c r="H172" i="12" s="1"/>
  <c r="F168" i="12"/>
  <c r="G168" i="12" s="1"/>
  <c r="H168" i="12" s="1"/>
  <c r="F164" i="12"/>
  <c r="G164" i="12" s="1"/>
  <c r="H164" i="12" s="1"/>
  <c r="F160" i="12"/>
  <c r="G160" i="12" s="1"/>
  <c r="H160" i="12" s="1"/>
  <c r="F210" i="12"/>
  <c r="G210" i="12" s="1"/>
  <c r="H210" i="12" s="1"/>
  <c r="F197" i="12"/>
  <c r="G197" i="12" s="1"/>
  <c r="H197" i="12" s="1"/>
  <c r="F177" i="12"/>
  <c r="G177" i="12" s="1"/>
  <c r="H177" i="12" s="1"/>
  <c r="F78" i="12"/>
  <c r="G78" i="12" s="1"/>
  <c r="H78" i="12" s="1"/>
  <c r="F74" i="12"/>
  <c r="G74" i="12" s="1"/>
  <c r="H74" i="12" s="1"/>
  <c r="F73" i="12"/>
  <c r="G73" i="12" s="1"/>
  <c r="H73" i="12" s="1"/>
  <c r="F79" i="12"/>
  <c r="G79" i="12" s="1"/>
  <c r="H79" i="12" s="1"/>
  <c r="F75" i="12"/>
  <c r="G75" i="12" s="1"/>
  <c r="H75" i="12" s="1"/>
  <c r="F71" i="12"/>
  <c r="G71" i="12" s="1"/>
  <c r="H71" i="12" s="1"/>
  <c r="F77" i="12"/>
  <c r="G77" i="12" s="1"/>
  <c r="H77" i="12" s="1"/>
  <c r="F80" i="12"/>
  <c r="G80" i="12" s="1"/>
  <c r="H80" i="12" s="1"/>
  <c r="F76" i="12"/>
  <c r="G76" i="12" s="1"/>
  <c r="H76" i="12" s="1"/>
  <c r="F72" i="12"/>
  <c r="G72" i="12" s="1"/>
  <c r="H72" i="12" s="1"/>
  <c r="F46" i="12"/>
  <c r="G46" i="12" s="1"/>
  <c r="H46" i="12" s="1"/>
  <c r="F42" i="12"/>
  <c r="G42" i="12" s="1"/>
  <c r="H42" i="12" s="1"/>
  <c r="F38" i="12"/>
  <c r="G38" i="12" s="1"/>
  <c r="H38" i="12" s="1"/>
  <c r="F34" i="12"/>
  <c r="G34" i="12" s="1"/>
  <c r="H34" i="12" s="1"/>
  <c r="F40" i="12"/>
  <c r="G40" i="12" s="1"/>
  <c r="H40" i="12" s="1"/>
  <c r="F45" i="12"/>
  <c r="G45" i="12" s="1"/>
  <c r="H45" i="12" s="1"/>
  <c r="F41" i="12"/>
  <c r="G41" i="12" s="1"/>
  <c r="H41" i="12" s="1"/>
  <c r="F43" i="12"/>
  <c r="G43" i="12" s="1"/>
  <c r="H43" i="12" s="1"/>
  <c r="F39" i="12"/>
  <c r="G39" i="12" s="1"/>
  <c r="H39" i="12" s="1"/>
  <c r="F35" i="12"/>
  <c r="G35" i="12" s="1"/>
  <c r="H35" i="12" s="1"/>
  <c r="F44" i="12"/>
  <c r="G44" i="12" s="1"/>
  <c r="H44" i="12" s="1"/>
  <c r="F36" i="12"/>
  <c r="G36" i="12" s="1"/>
  <c r="H36" i="12" s="1"/>
  <c r="F37" i="12"/>
  <c r="G37" i="12" s="1"/>
  <c r="H37" i="12" s="1"/>
  <c r="F2047" i="1"/>
  <c r="G2047" i="1" s="1"/>
  <c r="H2047" i="1" s="1"/>
  <c r="F2048" i="1"/>
  <c r="G2048" i="1" s="1"/>
  <c r="H2048" i="1" s="1"/>
  <c r="F1958" i="1"/>
  <c r="G1958" i="1" s="1"/>
  <c r="H1958" i="1" s="1"/>
  <c r="F1967" i="1"/>
  <c r="G1967" i="1" s="1"/>
  <c r="H1967" i="1" s="1"/>
  <c r="F1970" i="1"/>
  <c r="G1970" i="1" s="1"/>
  <c r="H1970" i="1" s="1"/>
  <c r="F1969" i="1"/>
  <c r="G1969" i="1" s="1"/>
  <c r="H1969" i="1" s="1"/>
  <c r="F1952" i="1"/>
  <c r="G1952" i="1" s="1"/>
  <c r="H1952" i="1" s="1"/>
  <c r="F1957" i="1"/>
  <c r="G1957" i="1" s="1"/>
  <c r="H1957" i="1" s="1"/>
  <c r="F1956" i="1"/>
  <c r="G1956" i="1" s="1"/>
  <c r="H1956" i="1" s="1"/>
  <c r="F1965" i="1"/>
  <c r="G1965" i="1" s="1"/>
  <c r="H1965" i="1" s="1"/>
  <c r="F1971" i="1"/>
  <c r="G1971" i="1" s="1"/>
  <c r="H1971" i="1" s="1"/>
  <c r="F1968" i="1"/>
  <c r="G1968" i="1" s="1"/>
  <c r="H1968" i="1" s="1"/>
  <c r="F1953" i="1"/>
  <c r="G1953" i="1" s="1"/>
  <c r="H1953" i="1" s="1"/>
  <c r="F1955" i="1"/>
  <c r="G1955" i="1" s="1"/>
  <c r="H1955" i="1" s="1"/>
  <c r="F1973" i="1"/>
  <c r="G1973" i="1" s="1"/>
  <c r="H1973" i="1" s="1"/>
  <c r="F1959" i="1"/>
  <c r="G1959" i="1" s="1"/>
  <c r="H1959" i="1" s="1"/>
  <c r="F1954" i="1"/>
  <c r="G1954" i="1" s="1"/>
  <c r="H1954" i="1" s="1"/>
  <c r="F1831" i="1"/>
  <c r="G1831" i="1" s="1"/>
  <c r="H1831" i="1" s="1"/>
  <c r="F1827" i="1"/>
  <c r="G1827" i="1" s="1"/>
  <c r="H1827" i="1" s="1"/>
  <c r="F1823" i="1"/>
  <c r="G1823" i="1" s="1"/>
  <c r="H1823" i="1" s="1"/>
  <c r="F1819" i="1"/>
  <c r="G1819" i="1" s="1"/>
  <c r="H1819" i="1" s="1"/>
  <c r="F1815" i="1"/>
  <c r="G1815" i="1" s="1"/>
  <c r="H1815" i="1" s="1"/>
  <c r="F1811" i="1"/>
  <c r="G1811" i="1" s="1"/>
  <c r="H1811" i="1" s="1"/>
  <c r="F1807" i="1"/>
  <c r="G1807" i="1" s="1"/>
  <c r="H1807" i="1" s="1"/>
  <c r="F1803" i="1"/>
  <c r="G1803" i="1" s="1"/>
  <c r="H1803" i="1" s="1"/>
  <c r="F1799" i="1"/>
  <c r="G1799" i="1" s="1"/>
  <c r="H1799" i="1" s="1"/>
  <c r="F1795" i="1"/>
  <c r="G1795" i="1" s="1"/>
  <c r="H1795" i="1" s="1"/>
  <c r="F1791" i="1"/>
  <c r="G1791" i="1" s="1"/>
  <c r="H1791" i="1" s="1"/>
  <c r="F1787" i="1"/>
  <c r="G1787" i="1" s="1"/>
  <c r="H1787" i="1" s="1"/>
  <c r="F1783" i="1"/>
  <c r="G1783" i="1" s="1"/>
  <c r="H1783" i="1" s="1"/>
  <c r="F1779" i="1"/>
  <c r="G1779" i="1" s="1"/>
  <c r="H1779" i="1" s="1"/>
  <c r="F1775" i="1"/>
  <c r="G1775" i="1" s="1"/>
  <c r="H1775" i="1" s="1"/>
  <c r="F1771" i="1"/>
  <c r="G1771" i="1" s="1"/>
  <c r="H1771" i="1" s="1"/>
  <c r="F1767" i="1"/>
  <c r="G1767" i="1" s="1"/>
  <c r="H1767" i="1" s="1"/>
  <c r="F1763" i="1"/>
  <c r="G1763" i="1" s="1"/>
  <c r="H1763" i="1" s="1"/>
  <c r="F1759" i="1"/>
  <c r="G1759" i="1" s="1"/>
  <c r="H1759" i="1" s="1"/>
  <c r="F1832" i="1"/>
  <c r="G1832" i="1" s="1"/>
  <c r="H1832" i="1" s="1"/>
  <c r="F1828" i="1"/>
  <c r="G1828" i="1" s="1"/>
  <c r="H1828" i="1" s="1"/>
  <c r="F1824" i="1"/>
  <c r="G1824" i="1" s="1"/>
  <c r="H1824" i="1" s="1"/>
  <c r="F1820" i="1"/>
  <c r="G1820" i="1" s="1"/>
  <c r="H1820" i="1" s="1"/>
  <c r="F1816" i="1"/>
  <c r="G1816" i="1" s="1"/>
  <c r="H1816" i="1" s="1"/>
  <c r="F1812" i="1"/>
  <c r="G1812" i="1" s="1"/>
  <c r="H1812" i="1" s="1"/>
  <c r="F1808" i="1"/>
  <c r="G1808" i="1" s="1"/>
  <c r="H1808" i="1" s="1"/>
  <c r="F1804" i="1"/>
  <c r="G1804" i="1" s="1"/>
  <c r="H1804" i="1" s="1"/>
  <c r="F1800" i="1"/>
  <c r="G1800" i="1" s="1"/>
  <c r="H1800" i="1" s="1"/>
  <c r="F1796" i="1"/>
  <c r="G1796" i="1" s="1"/>
  <c r="H1796" i="1" s="1"/>
  <c r="F1792" i="1"/>
  <c r="G1792" i="1" s="1"/>
  <c r="H1792" i="1" s="1"/>
  <c r="F1788" i="1"/>
  <c r="G1788" i="1" s="1"/>
  <c r="H1788" i="1" s="1"/>
  <c r="F1784" i="1"/>
  <c r="G1784" i="1" s="1"/>
  <c r="H1784" i="1" s="1"/>
  <c r="F1780" i="1"/>
  <c r="G1780" i="1" s="1"/>
  <c r="H1780" i="1" s="1"/>
  <c r="F1776" i="1"/>
  <c r="G1776" i="1" s="1"/>
  <c r="H1776" i="1" s="1"/>
  <c r="F1772" i="1"/>
  <c r="G1772" i="1" s="1"/>
  <c r="H1772" i="1" s="1"/>
  <c r="F1768" i="1"/>
  <c r="G1768" i="1" s="1"/>
  <c r="H1768" i="1" s="1"/>
  <c r="F1764" i="1"/>
  <c r="G1764" i="1" s="1"/>
  <c r="H1764" i="1" s="1"/>
  <c r="F1760" i="1"/>
  <c r="G1760" i="1" s="1"/>
  <c r="H1760" i="1" s="1"/>
  <c r="F1756" i="1"/>
  <c r="G1756" i="1" s="1"/>
  <c r="H1756" i="1" s="1"/>
  <c r="F1829" i="1"/>
  <c r="G1829" i="1" s="1"/>
  <c r="H1829" i="1" s="1"/>
  <c r="F1825" i="1"/>
  <c r="G1825" i="1" s="1"/>
  <c r="H1825" i="1" s="1"/>
  <c r="F1821" i="1"/>
  <c r="G1821" i="1" s="1"/>
  <c r="H1821" i="1" s="1"/>
  <c r="F1817" i="1"/>
  <c r="G1817" i="1" s="1"/>
  <c r="H1817" i="1" s="1"/>
  <c r="F1813" i="1"/>
  <c r="G1813" i="1" s="1"/>
  <c r="H1813" i="1" s="1"/>
  <c r="F1809" i="1"/>
  <c r="G1809" i="1" s="1"/>
  <c r="H1809" i="1" s="1"/>
  <c r="F1805" i="1"/>
  <c r="G1805" i="1" s="1"/>
  <c r="H1805" i="1" s="1"/>
  <c r="F1801" i="1"/>
  <c r="G1801" i="1" s="1"/>
  <c r="H1801" i="1" s="1"/>
  <c r="F1797" i="1"/>
  <c r="G1797" i="1" s="1"/>
  <c r="H1797" i="1" s="1"/>
  <c r="F1822" i="1"/>
  <c r="G1822" i="1" s="1"/>
  <c r="H1822" i="1" s="1"/>
  <c r="F1806" i="1"/>
  <c r="G1806" i="1" s="1"/>
  <c r="H1806" i="1" s="1"/>
  <c r="F1793" i="1"/>
  <c r="G1793" i="1" s="1"/>
  <c r="H1793" i="1" s="1"/>
  <c r="F1785" i="1"/>
  <c r="G1785" i="1" s="1"/>
  <c r="H1785" i="1" s="1"/>
  <c r="F1777" i="1"/>
  <c r="G1777" i="1" s="1"/>
  <c r="H1777" i="1" s="1"/>
  <c r="F1769" i="1"/>
  <c r="G1769" i="1" s="1"/>
  <c r="H1769" i="1" s="1"/>
  <c r="F1761" i="1"/>
  <c r="G1761" i="1" s="1"/>
  <c r="H1761" i="1" s="1"/>
  <c r="F1826" i="1"/>
  <c r="G1826" i="1" s="1"/>
  <c r="H1826" i="1" s="1"/>
  <c r="F1810" i="1"/>
  <c r="G1810" i="1" s="1"/>
  <c r="H1810" i="1" s="1"/>
  <c r="F1790" i="1"/>
  <c r="G1790" i="1" s="1"/>
  <c r="H1790" i="1" s="1"/>
  <c r="F1782" i="1"/>
  <c r="G1782" i="1" s="1"/>
  <c r="H1782" i="1" s="1"/>
  <c r="F1774" i="1"/>
  <c r="G1774" i="1" s="1"/>
  <c r="H1774" i="1" s="1"/>
  <c r="F1766" i="1"/>
  <c r="G1766" i="1" s="1"/>
  <c r="H1766" i="1" s="1"/>
  <c r="F1758" i="1"/>
  <c r="G1758" i="1" s="1"/>
  <c r="H1758" i="1" s="1"/>
  <c r="F1830" i="1"/>
  <c r="G1830" i="1" s="1"/>
  <c r="H1830" i="1" s="1"/>
  <c r="F1814" i="1"/>
  <c r="G1814" i="1" s="1"/>
  <c r="H1814" i="1" s="1"/>
  <c r="F1798" i="1"/>
  <c r="G1798" i="1" s="1"/>
  <c r="H1798" i="1" s="1"/>
  <c r="F1789" i="1"/>
  <c r="G1789" i="1" s="1"/>
  <c r="H1789" i="1" s="1"/>
  <c r="F1781" i="1"/>
  <c r="G1781" i="1" s="1"/>
  <c r="H1781" i="1" s="1"/>
  <c r="F1773" i="1"/>
  <c r="G1773" i="1" s="1"/>
  <c r="H1773" i="1" s="1"/>
  <c r="F1765" i="1"/>
  <c r="G1765" i="1" s="1"/>
  <c r="H1765" i="1" s="1"/>
  <c r="F1757" i="1"/>
  <c r="G1757" i="1" s="1"/>
  <c r="H1757" i="1" s="1"/>
  <c r="F1818" i="1"/>
  <c r="G1818" i="1" s="1"/>
  <c r="H1818" i="1" s="1"/>
  <c r="F1802" i="1"/>
  <c r="G1802" i="1" s="1"/>
  <c r="H1802" i="1" s="1"/>
  <c r="F1794" i="1"/>
  <c r="G1794" i="1" s="1"/>
  <c r="H1794" i="1" s="1"/>
  <c r="F1786" i="1"/>
  <c r="G1786" i="1" s="1"/>
  <c r="H1786" i="1" s="1"/>
  <c r="F1778" i="1"/>
  <c r="G1778" i="1" s="1"/>
  <c r="H1778" i="1" s="1"/>
  <c r="F1770" i="1"/>
  <c r="G1770" i="1" s="1"/>
  <c r="H1770" i="1" s="1"/>
  <c r="F1762" i="1"/>
  <c r="G1762" i="1" s="1"/>
  <c r="H1762" i="1" s="1"/>
  <c r="F1554" i="1"/>
  <c r="G1554" i="1" s="1"/>
  <c r="H1554" i="1" s="1"/>
  <c r="F1518" i="1"/>
  <c r="G1518" i="1" s="1"/>
  <c r="H1518" i="1" s="1"/>
  <c r="F1572" i="1"/>
  <c r="G1572" i="1" s="1"/>
  <c r="H1572" i="1" s="1"/>
  <c r="F1563" i="1"/>
  <c r="G1563" i="1" s="1"/>
  <c r="H1563" i="1" s="1"/>
  <c r="F1547" i="1"/>
  <c r="G1547" i="1" s="1"/>
  <c r="H1547" i="1" s="1"/>
  <c r="F1531" i="1"/>
  <c r="G1531" i="1" s="1"/>
  <c r="H1531" i="1" s="1"/>
  <c r="F1515" i="1"/>
  <c r="G1515" i="1" s="1"/>
  <c r="H1515" i="1" s="1"/>
  <c r="F1499" i="1"/>
  <c r="G1499" i="1" s="1"/>
  <c r="H1499" i="1" s="1"/>
  <c r="F1520" i="1"/>
  <c r="G1520" i="1" s="1"/>
  <c r="H1520" i="1" s="1"/>
  <c r="F1541" i="1"/>
  <c r="G1541" i="1" s="1"/>
  <c r="H1541" i="1" s="1"/>
  <c r="F1562" i="1"/>
  <c r="G1562" i="1" s="1"/>
  <c r="H1562" i="1" s="1"/>
  <c r="F1506" i="1"/>
  <c r="G1506" i="1" s="1"/>
  <c r="H1506" i="1" s="1"/>
  <c r="F1533" i="1"/>
  <c r="G1533" i="1" s="1"/>
  <c r="H1533" i="1" s="1"/>
  <c r="F1570" i="1"/>
  <c r="G1570" i="1" s="1"/>
  <c r="H1570" i="1" s="1"/>
  <c r="F1534" i="1"/>
  <c r="G1534" i="1" s="1"/>
  <c r="H1534" i="1" s="1"/>
  <c r="F1566" i="1"/>
  <c r="G1566" i="1" s="1"/>
  <c r="H1566" i="1" s="1"/>
  <c r="F1516" i="1"/>
  <c r="G1516" i="1" s="1"/>
  <c r="H1516" i="1" s="1"/>
  <c r="F1537" i="1"/>
  <c r="G1537" i="1" s="1"/>
  <c r="H1537" i="1" s="1"/>
  <c r="F1558" i="1"/>
  <c r="G1558" i="1" s="1"/>
  <c r="H1558" i="1" s="1"/>
  <c r="F1560" i="1"/>
  <c r="G1560" i="1" s="1"/>
  <c r="H1560" i="1" s="1"/>
  <c r="F1529" i="1"/>
  <c r="G1529" i="1" s="1"/>
  <c r="H1529" i="1" s="1"/>
  <c r="F1575" i="1"/>
  <c r="G1575" i="1" s="1"/>
  <c r="H1575" i="1" s="1"/>
  <c r="F1559" i="1"/>
  <c r="G1559" i="1" s="1"/>
  <c r="H1559" i="1" s="1"/>
  <c r="F1543" i="1"/>
  <c r="G1543" i="1" s="1"/>
  <c r="H1543" i="1" s="1"/>
  <c r="F1527" i="1"/>
  <c r="G1527" i="1" s="1"/>
  <c r="H1527" i="1" s="1"/>
  <c r="F1511" i="1"/>
  <c r="G1511" i="1" s="1"/>
  <c r="H1511" i="1" s="1"/>
  <c r="F1504" i="1"/>
  <c r="G1504" i="1" s="1"/>
  <c r="H1504" i="1" s="1"/>
  <c r="F1525" i="1"/>
  <c r="G1525" i="1" s="1"/>
  <c r="H1525" i="1" s="1"/>
  <c r="F1546" i="1"/>
  <c r="G1546" i="1" s="1"/>
  <c r="H1546" i="1" s="1"/>
  <c r="F1568" i="1"/>
  <c r="G1568" i="1" s="1"/>
  <c r="H1568" i="1" s="1"/>
  <c r="F1517" i="1"/>
  <c r="G1517" i="1" s="1"/>
  <c r="H1517" i="1" s="1"/>
  <c r="F1538" i="1"/>
  <c r="G1538" i="1" s="1"/>
  <c r="H1538" i="1" s="1"/>
  <c r="F1502" i="1"/>
  <c r="G1502" i="1" s="1"/>
  <c r="H1502" i="1" s="1"/>
  <c r="F1550" i="1"/>
  <c r="G1550" i="1" s="1"/>
  <c r="H1550" i="1" s="1"/>
  <c r="F1500" i="1"/>
  <c r="G1500" i="1" s="1"/>
  <c r="H1500" i="1" s="1"/>
  <c r="F1521" i="1"/>
  <c r="G1521" i="1" s="1"/>
  <c r="H1521" i="1" s="1"/>
  <c r="F1542" i="1"/>
  <c r="G1542" i="1" s="1"/>
  <c r="H1542" i="1" s="1"/>
  <c r="F1564" i="1"/>
  <c r="G1564" i="1" s="1"/>
  <c r="H1564" i="1" s="1"/>
  <c r="F1565" i="1"/>
  <c r="G1565" i="1" s="1"/>
  <c r="H1565" i="1" s="1"/>
  <c r="F1540" i="1"/>
  <c r="G1540" i="1" s="1"/>
  <c r="H1540" i="1" s="1"/>
  <c r="F1571" i="1"/>
  <c r="G1571" i="1" s="1"/>
  <c r="H1571" i="1" s="1"/>
  <c r="F1555" i="1"/>
  <c r="G1555" i="1" s="1"/>
  <c r="H1555" i="1" s="1"/>
  <c r="F1539" i="1"/>
  <c r="G1539" i="1" s="1"/>
  <c r="H1539" i="1" s="1"/>
  <c r="F1523" i="1"/>
  <c r="G1523" i="1" s="1"/>
  <c r="H1523" i="1" s="1"/>
  <c r="F1507" i="1"/>
  <c r="G1507" i="1" s="1"/>
  <c r="H1507" i="1" s="1"/>
  <c r="F1509" i="1"/>
  <c r="G1509" i="1" s="1"/>
  <c r="H1509" i="1" s="1"/>
  <c r="F1530" i="1"/>
  <c r="G1530" i="1" s="1"/>
  <c r="H1530" i="1" s="1"/>
  <c r="F1552" i="1"/>
  <c r="G1552" i="1" s="1"/>
  <c r="H1552" i="1" s="1"/>
  <c r="F1573" i="1"/>
  <c r="G1573" i="1" s="1"/>
  <c r="H1573" i="1" s="1"/>
  <c r="F1522" i="1"/>
  <c r="G1522" i="1" s="1"/>
  <c r="H1522" i="1" s="1"/>
  <c r="F1544" i="1"/>
  <c r="G1544" i="1" s="1"/>
  <c r="H1544" i="1" s="1"/>
  <c r="F1513" i="1"/>
  <c r="G1513" i="1" s="1"/>
  <c r="H1513" i="1" s="1"/>
  <c r="F1556" i="1"/>
  <c r="G1556" i="1" s="1"/>
  <c r="H1556" i="1" s="1"/>
  <c r="F1505" i="1"/>
  <c r="G1505" i="1" s="1"/>
  <c r="H1505" i="1" s="1"/>
  <c r="F1526" i="1"/>
  <c r="G1526" i="1" s="1"/>
  <c r="H1526" i="1" s="1"/>
  <c r="F1548" i="1"/>
  <c r="G1548" i="1" s="1"/>
  <c r="H1548" i="1" s="1"/>
  <c r="F1569" i="1"/>
  <c r="G1569" i="1" s="1"/>
  <c r="H1569" i="1" s="1"/>
  <c r="F1512" i="1"/>
  <c r="G1512" i="1" s="1"/>
  <c r="H1512" i="1" s="1"/>
  <c r="F1508" i="1"/>
  <c r="G1508" i="1" s="1"/>
  <c r="H1508" i="1" s="1"/>
  <c r="F1545" i="1"/>
  <c r="G1545" i="1" s="1"/>
  <c r="H1545" i="1" s="1"/>
  <c r="F1567" i="1"/>
  <c r="G1567" i="1" s="1"/>
  <c r="H1567" i="1" s="1"/>
  <c r="F1551" i="1"/>
  <c r="G1551" i="1" s="1"/>
  <c r="H1551" i="1" s="1"/>
  <c r="F1535" i="1"/>
  <c r="G1535" i="1" s="1"/>
  <c r="H1535" i="1" s="1"/>
  <c r="F1519" i="1"/>
  <c r="G1519" i="1" s="1"/>
  <c r="H1519" i="1" s="1"/>
  <c r="F1503" i="1"/>
  <c r="G1503" i="1" s="1"/>
  <c r="H1503" i="1" s="1"/>
  <c r="F1514" i="1"/>
  <c r="G1514" i="1" s="1"/>
  <c r="H1514" i="1" s="1"/>
  <c r="F1536" i="1"/>
  <c r="G1536" i="1" s="1"/>
  <c r="H1536" i="1" s="1"/>
  <c r="F1557" i="1"/>
  <c r="G1557" i="1" s="1"/>
  <c r="H1557" i="1" s="1"/>
  <c r="F1501" i="1"/>
  <c r="G1501" i="1" s="1"/>
  <c r="H1501" i="1" s="1"/>
  <c r="F1528" i="1"/>
  <c r="G1528" i="1" s="1"/>
  <c r="H1528" i="1" s="1"/>
  <c r="F1549" i="1"/>
  <c r="G1549" i="1" s="1"/>
  <c r="H1549" i="1" s="1"/>
  <c r="F1524" i="1"/>
  <c r="G1524" i="1" s="1"/>
  <c r="H1524" i="1" s="1"/>
  <c r="F1561" i="1"/>
  <c r="G1561" i="1" s="1"/>
  <c r="H1561" i="1" s="1"/>
  <c r="F1510" i="1"/>
  <c r="G1510" i="1" s="1"/>
  <c r="H1510" i="1" s="1"/>
  <c r="F1532" i="1"/>
  <c r="G1532" i="1" s="1"/>
  <c r="H1532" i="1" s="1"/>
  <c r="F1553" i="1"/>
  <c r="G1553" i="1" s="1"/>
  <c r="H1553" i="1" s="1"/>
  <c r="F1574" i="1"/>
  <c r="G1574" i="1" s="1"/>
  <c r="H1574" i="1" s="1"/>
  <c r="F481" i="1"/>
  <c r="G481" i="1" s="1"/>
  <c r="H481" i="1" s="1"/>
  <c r="F488" i="1"/>
  <c r="G488" i="1" s="1"/>
  <c r="H488" i="1" s="1"/>
  <c r="F482" i="1"/>
  <c r="G482" i="1" s="1"/>
  <c r="H482" i="1" s="1"/>
  <c r="F480" i="1"/>
  <c r="G480" i="1" s="1"/>
  <c r="H480" i="1" s="1"/>
  <c r="F489" i="1"/>
  <c r="G489" i="1" s="1"/>
  <c r="H489" i="1" s="1"/>
  <c r="F484" i="1"/>
  <c r="G484" i="1" s="1"/>
  <c r="H484" i="1" s="1"/>
  <c r="F487" i="1"/>
  <c r="G487" i="1" s="1"/>
  <c r="H487" i="1" s="1"/>
  <c r="F485" i="1"/>
  <c r="G485" i="1" s="1"/>
  <c r="H485" i="1" s="1"/>
  <c r="F490" i="1"/>
  <c r="G490" i="1" s="1"/>
  <c r="H490" i="1" s="1"/>
  <c r="F483" i="1"/>
  <c r="G483" i="1" s="1"/>
  <c r="H483" i="1" s="1"/>
  <c r="F486" i="1"/>
  <c r="G486" i="1" s="1"/>
  <c r="H486" i="1" s="1"/>
  <c r="F402" i="1"/>
  <c r="G402" i="1" s="1"/>
  <c r="H402" i="1" s="1"/>
  <c r="F405" i="1"/>
  <c r="G405" i="1" s="1"/>
  <c r="H405" i="1" s="1"/>
  <c r="F406" i="1"/>
  <c r="G406" i="1" s="1"/>
  <c r="H406" i="1" s="1"/>
  <c r="F407" i="1"/>
  <c r="G407" i="1" s="1"/>
  <c r="H407" i="1" s="1"/>
  <c r="F401" i="1"/>
  <c r="G401" i="1" s="1"/>
  <c r="H401" i="1" s="1"/>
  <c r="F408" i="1"/>
  <c r="G408" i="1" s="1"/>
  <c r="H408" i="1" s="1"/>
  <c r="F409" i="1"/>
  <c r="G409" i="1" s="1"/>
  <c r="H409" i="1" s="1"/>
  <c r="F400" i="1"/>
  <c r="G400" i="1" s="1"/>
  <c r="H400" i="1" s="1"/>
  <c r="F410" i="1"/>
  <c r="G410" i="1" s="1"/>
  <c r="H410" i="1" s="1"/>
  <c r="F403" i="1"/>
  <c r="G403" i="1" s="1"/>
  <c r="H403" i="1" s="1"/>
  <c r="F404" i="1"/>
  <c r="G404" i="1" s="1"/>
  <c r="H404" i="1" s="1"/>
  <c r="F214" i="1"/>
  <c r="G214" i="1" s="1"/>
  <c r="H214" i="1" s="1"/>
  <c r="F200" i="1"/>
  <c r="G200" i="1" s="1"/>
  <c r="H200" i="1" s="1"/>
  <c r="F197" i="1"/>
  <c r="G197" i="1" s="1"/>
  <c r="H197" i="1" s="1"/>
  <c r="F210" i="1"/>
  <c r="G210" i="1" s="1"/>
  <c r="H210" i="1" s="1"/>
  <c r="F207" i="1"/>
  <c r="G207" i="1" s="1"/>
  <c r="H207" i="1" s="1"/>
  <c r="F215" i="1"/>
  <c r="G215" i="1" s="1"/>
  <c r="H215" i="1" s="1"/>
  <c r="F206" i="1"/>
  <c r="G206" i="1" s="1"/>
  <c r="H206" i="1" s="1"/>
  <c r="F205" i="1"/>
  <c r="G205" i="1" s="1"/>
  <c r="H205" i="1" s="1"/>
  <c r="F203" i="1"/>
  <c r="G203" i="1" s="1"/>
  <c r="H203" i="1" s="1"/>
  <c r="F202" i="1"/>
  <c r="G202" i="1" s="1"/>
  <c r="H202" i="1" s="1"/>
  <c r="F199" i="1"/>
  <c r="G199" i="1" s="1"/>
  <c r="H199" i="1" s="1"/>
  <c r="F198" i="1"/>
  <c r="G198" i="1" s="1"/>
  <c r="H198" i="1" s="1"/>
  <c r="F201" i="1"/>
  <c r="G201" i="1" s="1"/>
  <c r="H201" i="1" s="1"/>
  <c r="F208" i="1"/>
  <c r="G208" i="1" s="1"/>
  <c r="H208" i="1" s="1"/>
  <c r="F211" i="1"/>
  <c r="G211" i="1" s="1"/>
  <c r="H211" i="1" s="1"/>
  <c r="F204" i="1"/>
  <c r="G204" i="1" s="1"/>
  <c r="H204" i="1" s="1"/>
  <c r="F195" i="1"/>
  <c r="G195" i="1" s="1"/>
  <c r="H195" i="1" s="1"/>
  <c r="F212" i="1"/>
  <c r="G212" i="1" s="1"/>
  <c r="H212" i="1" s="1"/>
  <c r="F213" i="1"/>
  <c r="G213" i="1" s="1"/>
  <c r="H213" i="1" s="1"/>
  <c r="F196" i="1"/>
  <c r="G196" i="1" s="1"/>
  <c r="H196" i="1" s="1"/>
  <c r="F209" i="1"/>
  <c r="G209" i="1" s="1"/>
  <c r="H209" i="1" s="1"/>
  <c r="F75" i="1"/>
  <c r="G75" i="1" s="1"/>
  <c r="H75" i="1" s="1"/>
  <c r="F86" i="1"/>
  <c r="G86" i="1" s="1"/>
  <c r="H86" i="1" s="1"/>
  <c r="F83" i="1"/>
  <c r="G83" i="1" s="1"/>
  <c r="H83" i="1" s="1"/>
  <c r="F77" i="1"/>
  <c r="G77" i="1" s="1"/>
  <c r="H77" i="1" s="1"/>
  <c r="F84" i="1"/>
  <c r="G84" i="1" s="1"/>
  <c r="H84" i="1" s="1"/>
  <c r="F71" i="1"/>
  <c r="G71" i="1" s="1"/>
  <c r="H71" i="1" s="1"/>
  <c r="F82" i="1"/>
  <c r="G82" i="1" s="1"/>
  <c r="H82" i="1" s="1"/>
  <c r="F89" i="1"/>
  <c r="G89" i="1" s="1"/>
  <c r="H89" i="1" s="1"/>
  <c r="F73" i="1"/>
  <c r="G73" i="1" s="1"/>
  <c r="H73" i="1" s="1"/>
  <c r="F72" i="1"/>
  <c r="G72" i="1" s="1"/>
  <c r="H72" i="1" s="1"/>
  <c r="F79" i="1"/>
  <c r="G79" i="1" s="1"/>
  <c r="H79" i="1" s="1"/>
  <c r="F78" i="1"/>
  <c r="G78" i="1" s="1"/>
  <c r="H78" i="1" s="1"/>
  <c r="F85" i="1"/>
  <c r="G85" i="1" s="1"/>
  <c r="H85" i="1" s="1"/>
  <c r="F70" i="1"/>
  <c r="G70" i="1" s="1"/>
  <c r="H70" i="1" s="1"/>
  <c r="F80" i="1"/>
  <c r="G80" i="1" s="1"/>
  <c r="H80" i="1" s="1"/>
  <c r="F87" i="1"/>
  <c r="G87" i="1" s="1"/>
  <c r="H87" i="1" s="1"/>
  <c r="F74" i="1"/>
  <c r="G74" i="1" s="1"/>
  <c r="H74" i="1" s="1"/>
  <c r="F81" i="1"/>
  <c r="G81" i="1" s="1"/>
  <c r="H81" i="1" s="1"/>
  <c r="F76" i="1"/>
  <c r="G76" i="1" s="1"/>
  <c r="H76" i="1" s="1"/>
  <c r="F88" i="1"/>
  <c r="G88" i="1" s="1"/>
  <c r="H88" i="1" s="1"/>
  <c r="F60" i="219"/>
  <c r="G60" i="219" s="1"/>
  <c r="H60" i="219" s="1"/>
  <c r="F94" i="219"/>
  <c r="G94" i="219" s="1"/>
  <c r="H94" i="219" s="1"/>
  <c r="F86" i="219"/>
  <c r="G86" i="219" s="1"/>
  <c r="H86" i="219" s="1"/>
  <c r="F96" i="219"/>
  <c r="G96" i="219" s="1"/>
  <c r="H96" i="219" s="1"/>
  <c r="F194" i="219"/>
  <c r="G194" i="219" s="1"/>
  <c r="H194" i="219" s="1"/>
  <c r="F195" i="219"/>
  <c r="G195" i="219" s="1"/>
  <c r="H195" i="219" s="1"/>
  <c r="F67" i="19"/>
  <c r="G67" i="19" s="1"/>
  <c r="H67" i="19" s="1"/>
  <c r="F27" i="219"/>
  <c r="G27" i="219" s="1"/>
  <c r="H27" i="219" s="1"/>
  <c r="F33" i="219"/>
  <c r="G33" i="219" s="1"/>
  <c r="H33" i="219" s="1"/>
  <c r="F110" i="219"/>
  <c r="G110" i="219" s="1"/>
  <c r="H110" i="219" s="1"/>
  <c r="F224" i="219"/>
  <c r="G224" i="219" s="1"/>
  <c r="H224" i="219" s="1"/>
  <c r="F204" i="219"/>
  <c r="G204" i="219" s="1"/>
  <c r="H204" i="219" s="1"/>
  <c r="F220" i="219"/>
  <c r="G220" i="219" s="1"/>
  <c r="H220" i="219" s="1"/>
  <c r="F132" i="219"/>
  <c r="G132" i="219" s="1"/>
  <c r="H132" i="219" s="1"/>
  <c r="F197" i="219"/>
  <c r="G197" i="219" s="1"/>
  <c r="H197" i="219" s="1"/>
  <c r="F11" i="219"/>
  <c r="G11" i="219" s="1"/>
  <c r="H11" i="219" s="1"/>
  <c r="F142" i="219"/>
  <c r="G142" i="219" s="1"/>
  <c r="H142" i="219" s="1"/>
  <c r="F209" i="219"/>
  <c r="G209" i="219" s="1"/>
  <c r="H209" i="219" s="1"/>
  <c r="F211" i="219"/>
  <c r="G211" i="219" s="1"/>
  <c r="H211" i="219" s="1"/>
  <c r="F69" i="219"/>
  <c r="G69" i="219" s="1"/>
  <c r="H69" i="219" s="1"/>
  <c r="F64" i="219"/>
  <c r="G64" i="219" s="1"/>
  <c r="H64" i="219" s="1"/>
  <c r="F171" i="219"/>
  <c r="G171" i="219" s="1"/>
  <c r="H171" i="219" s="1"/>
  <c r="F67" i="219"/>
  <c r="G67" i="219" s="1"/>
  <c r="H67" i="219" s="1"/>
  <c r="F145" i="219"/>
  <c r="G145" i="219" s="1"/>
  <c r="H145" i="219" s="1"/>
  <c r="F205" i="219"/>
  <c r="G205" i="219" s="1"/>
  <c r="H205" i="219" s="1"/>
  <c r="F88" i="219"/>
  <c r="G88" i="219" s="1"/>
  <c r="H88" i="219" s="1"/>
  <c r="F139" i="219"/>
  <c r="G139" i="219" s="1"/>
  <c r="H139" i="219" s="1"/>
  <c r="F31" i="219"/>
  <c r="G31" i="219" s="1"/>
  <c r="H31" i="219" s="1"/>
  <c r="F111" i="219"/>
  <c r="G111" i="219" s="1"/>
  <c r="H111" i="219" s="1"/>
  <c r="F105" i="219"/>
  <c r="G105" i="219" s="1"/>
  <c r="H105" i="219" s="1"/>
  <c r="F178" i="219"/>
  <c r="G178" i="219" s="1"/>
  <c r="H178" i="219" s="1"/>
  <c r="F35" i="219"/>
  <c r="G35" i="219" s="1"/>
  <c r="H35" i="219" s="1"/>
  <c r="F225" i="219"/>
  <c r="G225" i="219" s="1"/>
  <c r="H225" i="219" s="1"/>
  <c r="F129" i="219"/>
  <c r="G129" i="219" s="1"/>
  <c r="H129" i="219" s="1"/>
  <c r="F136" i="219"/>
  <c r="G136" i="219" s="1"/>
  <c r="H136" i="219" s="1"/>
  <c r="F177" i="219"/>
  <c r="G177" i="219" s="1"/>
  <c r="H177" i="219" s="1"/>
  <c r="F181" i="219"/>
  <c r="G181" i="219" s="1"/>
  <c r="H181" i="219" s="1"/>
  <c r="F32" i="219"/>
  <c r="G32" i="219" s="1"/>
  <c r="H32" i="219" s="1"/>
  <c r="F127" i="219"/>
  <c r="G127" i="219" s="1"/>
  <c r="H127" i="219" s="1"/>
  <c r="F101" i="219"/>
  <c r="G101" i="219" s="1"/>
  <c r="H101" i="219" s="1"/>
  <c r="F115" i="219"/>
  <c r="G115" i="219" s="1"/>
  <c r="H115" i="219" s="1"/>
  <c r="F78" i="19"/>
  <c r="G78" i="19" s="1"/>
  <c r="H78" i="19" s="1"/>
  <c r="F28" i="19"/>
  <c r="G28" i="19" s="1"/>
  <c r="H28" i="19" s="1"/>
  <c r="F114" i="219"/>
  <c r="G114" i="219" s="1"/>
  <c r="H114" i="219" s="1"/>
  <c r="F16" i="219"/>
  <c r="G16" i="219" s="1"/>
  <c r="H16" i="219" s="1"/>
  <c r="F168" i="219"/>
  <c r="G168" i="219" s="1"/>
  <c r="H168" i="219" s="1"/>
  <c r="F131" i="219"/>
  <c r="G131" i="219" s="1"/>
  <c r="H131" i="219" s="1"/>
  <c r="F128" i="219"/>
  <c r="G128" i="219" s="1"/>
  <c r="H128" i="219" s="1"/>
  <c r="F170" i="219"/>
  <c r="G170" i="219" s="1"/>
  <c r="H170" i="219" s="1"/>
  <c r="F89" i="219"/>
  <c r="G89" i="219" s="1"/>
  <c r="H89" i="219" s="1"/>
  <c r="F23" i="219"/>
  <c r="G23" i="219" s="1"/>
  <c r="H23" i="219" s="1"/>
  <c r="F117" i="219"/>
  <c r="G117" i="219" s="1"/>
  <c r="H117" i="219" s="1"/>
  <c r="F207" i="219"/>
  <c r="G207" i="219" s="1"/>
  <c r="H207" i="219" s="1"/>
  <c r="F137" i="219"/>
  <c r="G137" i="219" s="1"/>
  <c r="H137" i="219" s="1"/>
  <c r="F120" i="219"/>
  <c r="G120" i="219" s="1"/>
  <c r="H120" i="219" s="1"/>
  <c r="F13" i="219"/>
  <c r="G13" i="219" s="1"/>
  <c r="H13" i="219" s="1"/>
  <c r="F378" i="14"/>
  <c r="G378" i="14" s="1"/>
  <c r="H378" i="14" s="1"/>
  <c r="F380" i="14"/>
  <c r="G380" i="14" s="1"/>
  <c r="H380" i="14" s="1"/>
  <c r="F363" i="14"/>
  <c r="G363" i="14" s="1"/>
  <c r="H363" i="14" s="1"/>
  <c r="F350" i="14"/>
  <c r="G350" i="14" s="1"/>
  <c r="H350" i="14" s="1"/>
  <c r="F331" i="14"/>
  <c r="G331" i="14" s="1"/>
  <c r="H331" i="14" s="1"/>
  <c r="F293" i="14"/>
  <c r="G293" i="14" s="1"/>
  <c r="H293" i="14" s="1"/>
  <c r="F239" i="14"/>
  <c r="G239" i="14" s="1"/>
  <c r="H239" i="14" s="1"/>
  <c r="F241" i="14"/>
  <c r="G241" i="14" s="1"/>
  <c r="H241" i="14" s="1"/>
  <c r="F248" i="14"/>
  <c r="G248" i="14" s="1"/>
  <c r="H248" i="14" s="1"/>
  <c r="F251" i="14"/>
  <c r="G251" i="14" s="1"/>
  <c r="H251" i="14" s="1"/>
  <c r="F257" i="14"/>
  <c r="G257" i="14" s="1"/>
  <c r="H257" i="14" s="1"/>
  <c r="F260" i="14"/>
  <c r="G260" i="14" s="1"/>
  <c r="H260" i="14" s="1"/>
  <c r="F183" i="14"/>
  <c r="G183" i="14" s="1"/>
  <c r="H183" i="14" s="1"/>
  <c r="F186" i="14"/>
  <c r="G186" i="14" s="1"/>
  <c r="H186" i="14" s="1"/>
  <c r="F189" i="14"/>
  <c r="G189" i="14" s="1"/>
  <c r="H189" i="14" s="1"/>
  <c r="F192" i="14"/>
  <c r="G192" i="14" s="1"/>
  <c r="H192" i="14" s="1"/>
  <c r="F199" i="14"/>
  <c r="G199" i="14" s="1"/>
  <c r="H199" i="14" s="1"/>
  <c r="F202" i="14"/>
  <c r="G202" i="14" s="1"/>
  <c r="H202" i="14" s="1"/>
  <c r="F205" i="14"/>
  <c r="G205" i="14" s="1"/>
  <c r="H205" i="14" s="1"/>
  <c r="F208" i="14"/>
  <c r="G208" i="14" s="1"/>
  <c r="H208" i="14" s="1"/>
  <c r="F131" i="14"/>
  <c r="G131" i="14" s="1"/>
  <c r="H131" i="14" s="1"/>
  <c r="F119" i="14"/>
  <c r="G119" i="14" s="1"/>
  <c r="H119" i="14" s="1"/>
  <c r="F132" i="14"/>
  <c r="G132" i="14" s="1"/>
  <c r="H132" i="14" s="1"/>
  <c r="F134" i="14"/>
  <c r="G134" i="14" s="1"/>
  <c r="H134" i="14" s="1"/>
  <c r="G144" i="14"/>
  <c r="H144" i="14" s="1"/>
  <c r="F138" i="14"/>
  <c r="G138" i="14" s="1"/>
  <c r="H138" i="14" s="1"/>
  <c r="F152" i="14"/>
  <c r="G152" i="14" s="1"/>
  <c r="H152" i="14" s="1"/>
  <c r="F117" i="14"/>
  <c r="G117" i="14" s="1"/>
  <c r="H117" i="14" s="1"/>
  <c r="F15" i="14"/>
  <c r="G15" i="14" s="1"/>
  <c r="H15" i="14" s="1"/>
  <c r="F19" i="14"/>
  <c r="G19" i="14" s="1"/>
  <c r="H19" i="14" s="1"/>
  <c r="F23" i="14"/>
  <c r="G23" i="14" s="1"/>
  <c r="H23" i="14" s="1"/>
  <c r="F27" i="14"/>
  <c r="G27" i="14" s="1"/>
  <c r="H27" i="14" s="1"/>
  <c r="F31" i="14"/>
  <c r="G31" i="14" s="1"/>
  <c r="H31" i="14" s="1"/>
  <c r="F35" i="14"/>
  <c r="G35" i="14" s="1"/>
  <c r="H35" i="14" s="1"/>
  <c r="F39" i="14"/>
  <c r="G39" i="14" s="1"/>
  <c r="H39" i="14" s="1"/>
  <c r="F43" i="14"/>
  <c r="G43" i="14" s="1"/>
  <c r="H43" i="14" s="1"/>
  <c r="F47" i="14"/>
  <c r="G47" i="14" s="1"/>
  <c r="H47" i="14" s="1"/>
  <c r="F51" i="14"/>
  <c r="G51" i="14" s="1"/>
  <c r="H51" i="14" s="1"/>
  <c r="F377" i="14"/>
  <c r="G377" i="14" s="1"/>
  <c r="H377" i="14" s="1"/>
  <c r="F362" i="14"/>
  <c r="G362" i="14" s="1"/>
  <c r="H362" i="14" s="1"/>
  <c r="F364" i="14"/>
  <c r="G364" i="14" s="1"/>
  <c r="H364" i="14" s="1"/>
  <c r="F348" i="14"/>
  <c r="G348" i="14" s="1"/>
  <c r="H348" i="14" s="1"/>
  <c r="F337" i="14"/>
  <c r="G337" i="14" s="1"/>
  <c r="H337" i="14" s="1"/>
  <c r="F294" i="14"/>
  <c r="G294" i="14" s="1"/>
  <c r="H294" i="14" s="1"/>
  <c r="F238" i="14"/>
  <c r="G238" i="14" s="1"/>
  <c r="H238" i="14" s="1"/>
  <c r="F240" i="14"/>
  <c r="G240" i="14" s="1"/>
  <c r="H240" i="14" s="1"/>
  <c r="F247" i="14"/>
  <c r="G247" i="14" s="1"/>
  <c r="H247" i="14" s="1"/>
  <c r="F249" i="14"/>
  <c r="G249" i="14" s="1"/>
  <c r="H249" i="14" s="1"/>
  <c r="F256" i="14"/>
  <c r="G256" i="14" s="1"/>
  <c r="H256" i="14" s="1"/>
  <c r="F258" i="14"/>
  <c r="G258" i="14" s="1"/>
  <c r="H258" i="14" s="1"/>
  <c r="F182" i="14"/>
  <c r="G182" i="14" s="1"/>
  <c r="H182" i="14" s="1"/>
  <c r="F185" i="14"/>
  <c r="G185" i="14" s="1"/>
  <c r="H185" i="14" s="1"/>
  <c r="F188" i="14"/>
  <c r="G188" i="14" s="1"/>
  <c r="H188" i="14" s="1"/>
  <c r="F195" i="14"/>
  <c r="G195" i="14" s="1"/>
  <c r="H195" i="14" s="1"/>
  <c r="F198" i="14"/>
  <c r="G198" i="14" s="1"/>
  <c r="H198" i="14" s="1"/>
  <c r="F201" i="14"/>
  <c r="G201" i="14" s="1"/>
  <c r="H201" i="14" s="1"/>
  <c r="F204" i="14"/>
  <c r="G204" i="14" s="1"/>
  <c r="H204" i="14" s="1"/>
  <c r="F125" i="14"/>
  <c r="G125" i="14" s="1"/>
  <c r="H125" i="14" s="1"/>
  <c r="F126" i="14"/>
  <c r="G126" i="14" s="1"/>
  <c r="H126" i="14" s="1"/>
  <c r="F123" i="14"/>
  <c r="G123" i="14" s="1"/>
  <c r="H123" i="14" s="1"/>
  <c r="F142" i="14"/>
  <c r="G142" i="14" s="1"/>
  <c r="H142" i="14" s="1"/>
  <c r="F136" i="14"/>
  <c r="G136" i="14" s="1"/>
  <c r="H136" i="14" s="1"/>
  <c r="F155" i="14"/>
  <c r="G155" i="14" s="1"/>
  <c r="H155" i="14" s="1"/>
  <c r="F150" i="14"/>
  <c r="G150" i="14" s="1"/>
  <c r="H150" i="14" s="1"/>
  <c r="F14" i="14"/>
  <c r="G14" i="14" s="1"/>
  <c r="H14" i="14" s="1"/>
  <c r="F18" i="14"/>
  <c r="G18" i="14" s="1"/>
  <c r="H18" i="14" s="1"/>
  <c r="F22" i="14"/>
  <c r="G22" i="14" s="1"/>
  <c r="H22" i="14" s="1"/>
  <c r="F26" i="14"/>
  <c r="G26" i="14" s="1"/>
  <c r="H26" i="14" s="1"/>
  <c r="F30" i="14"/>
  <c r="G30" i="14" s="1"/>
  <c r="H30" i="14" s="1"/>
  <c r="F34" i="14"/>
  <c r="G34" i="14" s="1"/>
  <c r="H34" i="14" s="1"/>
  <c r="F38" i="14"/>
  <c r="G38" i="14" s="1"/>
  <c r="H38" i="14" s="1"/>
  <c r="F42" i="14"/>
  <c r="G42" i="14" s="1"/>
  <c r="H42" i="14" s="1"/>
  <c r="F46" i="14"/>
  <c r="G46" i="14" s="1"/>
  <c r="H46" i="14" s="1"/>
  <c r="F50" i="14"/>
  <c r="G50" i="14" s="1"/>
  <c r="H50" i="14" s="1"/>
  <c r="F54" i="14"/>
  <c r="G54" i="14" s="1"/>
  <c r="H54" i="14" s="1"/>
  <c r="F376" i="14"/>
  <c r="G376" i="14" s="1"/>
  <c r="H376" i="14" s="1"/>
  <c r="F365" i="14"/>
  <c r="G365" i="14" s="1"/>
  <c r="H365" i="14" s="1"/>
  <c r="F361" i="14"/>
  <c r="G361" i="14" s="1"/>
  <c r="H361" i="14" s="1"/>
  <c r="F351" i="14"/>
  <c r="G351" i="14" s="1"/>
  <c r="H351" i="14" s="1"/>
  <c r="F306" i="14"/>
  <c r="G306" i="14" s="1"/>
  <c r="H306" i="14" s="1"/>
  <c r="F244" i="14"/>
  <c r="G244" i="14" s="1"/>
  <c r="H244" i="14" s="1"/>
  <c r="F246" i="14"/>
  <c r="G246" i="14" s="1"/>
  <c r="H246" i="14" s="1"/>
  <c r="F253" i="14"/>
  <c r="G253" i="14" s="1"/>
  <c r="H253" i="14" s="1"/>
  <c r="F255" i="14"/>
  <c r="G255" i="14" s="1"/>
  <c r="H255" i="14" s="1"/>
  <c r="F181" i="14"/>
  <c r="G181" i="14" s="1"/>
  <c r="H181" i="14" s="1"/>
  <c r="F184" i="14"/>
  <c r="G184" i="14" s="1"/>
  <c r="H184" i="14" s="1"/>
  <c r="F191" i="14"/>
  <c r="G191" i="14" s="1"/>
  <c r="H191" i="14" s="1"/>
  <c r="F194" i="14"/>
  <c r="G194" i="14" s="1"/>
  <c r="H194" i="14" s="1"/>
  <c r="F197" i="14"/>
  <c r="G197" i="14" s="1"/>
  <c r="H197" i="14" s="1"/>
  <c r="F200" i="14"/>
  <c r="G200" i="14" s="1"/>
  <c r="H200" i="14" s="1"/>
  <c r="F207" i="14"/>
  <c r="G207" i="14" s="1"/>
  <c r="H207" i="14" s="1"/>
  <c r="F180" i="14"/>
  <c r="G180" i="14" s="1"/>
  <c r="H180" i="14" s="1"/>
  <c r="F118" i="14"/>
  <c r="G118" i="14" s="1"/>
  <c r="H118" i="14" s="1"/>
  <c r="F130" i="14"/>
  <c r="G130" i="14" s="1"/>
  <c r="H130" i="14" s="1"/>
  <c r="F124" i="14"/>
  <c r="G124" i="14" s="1"/>
  <c r="H124" i="14" s="1"/>
  <c r="F146" i="14"/>
  <c r="G146" i="14" s="1"/>
  <c r="H146" i="14" s="1"/>
  <c r="F141" i="14"/>
  <c r="G141" i="14" s="1"/>
  <c r="H141" i="14" s="1"/>
  <c r="F147" i="14"/>
  <c r="G147" i="14" s="1"/>
  <c r="H147" i="14" s="1"/>
  <c r="F149" i="14"/>
  <c r="G149" i="14" s="1"/>
  <c r="H149" i="14" s="1"/>
  <c r="F151" i="14"/>
  <c r="G151" i="14" s="1"/>
  <c r="H151" i="14" s="1"/>
  <c r="F13" i="14"/>
  <c r="G13" i="14" s="1"/>
  <c r="H13" i="14" s="1"/>
  <c r="F17" i="14"/>
  <c r="G17" i="14" s="1"/>
  <c r="H17" i="14" s="1"/>
  <c r="F21" i="14"/>
  <c r="G21" i="14" s="1"/>
  <c r="H21" i="14" s="1"/>
  <c r="F25" i="14"/>
  <c r="G25" i="14" s="1"/>
  <c r="H25" i="14" s="1"/>
  <c r="F29" i="14"/>
  <c r="G29" i="14" s="1"/>
  <c r="H29" i="14" s="1"/>
  <c r="F33" i="14"/>
  <c r="G33" i="14" s="1"/>
  <c r="H33" i="14" s="1"/>
  <c r="F37" i="14"/>
  <c r="G37" i="14" s="1"/>
  <c r="H37" i="14" s="1"/>
  <c r="F41" i="14"/>
  <c r="G41" i="14" s="1"/>
  <c r="H41" i="14" s="1"/>
  <c r="F45" i="14"/>
  <c r="G45" i="14" s="1"/>
  <c r="H45" i="14" s="1"/>
  <c r="F49" i="14"/>
  <c r="G49" i="14" s="1"/>
  <c r="H49" i="14" s="1"/>
  <c r="F53" i="14"/>
  <c r="G53" i="14" s="1"/>
  <c r="H53" i="14" s="1"/>
  <c r="F379" i="14"/>
  <c r="G379" i="14" s="1"/>
  <c r="H379" i="14" s="1"/>
  <c r="F366" i="14"/>
  <c r="G366" i="14" s="1"/>
  <c r="H366" i="14" s="1"/>
  <c r="F349" i="14"/>
  <c r="G349" i="14" s="1"/>
  <c r="H349" i="14" s="1"/>
  <c r="F347" i="14"/>
  <c r="G347" i="14" s="1"/>
  <c r="H347" i="14" s="1"/>
  <c r="F319" i="14"/>
  <c r="G319" i="14" s="1"/>
  <c r="H319" i="14" s="1"/>
  <c r="F295" i="14"/>
  <c r="G295" i="14" s="1"/>
  <c r="H295" i="14" s="1"/>
  <c r="F242" i="14"/>
  <c r="G242" i="14" s="1"/>
  <c r="H242" i="14" s="1"/>
  <c r="F245" i="14"/>
  <c r="G245" i="14" s="1"/>
  <c r="H245" i="14" s="1"/>
  <c r="F252" i="14"/>
  <c r="G252" i="14" s="1"/>
  <c r="H252" i="14" s="1"/>
  <c r="F254" i="14"/>
  <c r="G254" i="14" s="1"/>
  <c r="H254" i="14" s="1"/>
  <c r="F237" i="14"/>
  <c r="G237" i="14" s="1"/>
  <c r="H237" i="14" s="1"/>
  <c r="F187" i="14"/>
  <c r="G187" i="14" s="1"/>
  <c r="H187" i="14" s="1"/>
  <c r="F190" i="14"/>
  <c r="G190" i="14" s="1"/>
  <c r="H190" i="14" s="1"/>
  <c r="F193" i="14"/>
  <c r="G193" i="14" s="1"/>
  <c r="H193" i="14" s="1"/>
  <c r="F196" i="14"/>
  <c r="G196" i="14" s="1"/>
  <c r="H196" i="14" s="1"/>
  <c r="F203" i="14"/>
  <c r="G203" i="14" s="1"/>
  <c r="H203" i="14" s="1"/>
  <c r="F206" i="14"/>
  <c r="G206" i="14" s="1"/>
  <c r="H206" i="14" s="1"/>
  <c r="F209" i="14"/>
  <c r="G209" i="14" s="1"/>
  <c r="H209" i="14" s="1"/>
  <c r="F128" i="14"/>
  <c r="G128" i="14" s="1"/>
  <c r="H128" i="14" s="1"/>
  <c r="F120" i="14"/>
  <c r="G120" i="14" s="1"/>
  <c r="H120" i="14" s="1"/>
  <c r="F127" i="14"/>
  <c r="G127" i="14" s="1"/>
  <c r="H127" i="14" s="1"/>
  <c r="F135" i="14"/>
  <c r="G135" i="14" s="1"/>
  <c r="H135" i="14" s="1"/>
  <c r="F140" i="14"/>
  <c r="G140" i="14" s="1"/>
  <c r="H140" i="14" s="1"/>
  <c r="F137" i="14"/>
  <c r="G137" i="14" s="1"/>
  <c r="H137" i="14" s="1"/>
  <c r="F139" i="14"/>
  <c r="G139" i="14" s="1"/>
  <c r="H139" i="14" s="1"/>
  <c r="F16" i="14"/>
  <c r="G16" i="14" s="1"/>
  <c r="H16" i="14" s="1"/>
  <c r="F20" i="14"/>
  <c r="G20" i="14" s="1"/>
  <c r="H20" i="14" s="1"/>
  <c r="F24" i="14"/>
  <c r="G24" i="14" s="1"/>
  <c r="H24" i="14" s="1"/>
  <c r="F28" i="14"/>
  <c r="G28" i="14" s="1"/>
  <c r="H28" i="14" s="1"/>
  <c r="F32" i="14"/>
  <c r="G32" i="14" s="1"/>
  <c r="H32" i="14" s="1"/>
  <c r="F36" i="14"/>
  <c r="G36" i="14" s="1"/>
  <c r="H36" i="14" s="1"/>
  <c r="F40" i="14"/>
  <c r="G40" i="14" s="1"/>
  <c r="H40" i="14" s="1"/>
  <c r="F44" i="14"/>
  <c r="G44" i="14" s="1"/>
  <c r="H44" i="14" s="1"/>
  <c r="F48" i="14"/>
  <c r="G48" i="14" s="1"/>
  <c r="H48" i="14" s="1"/>
  <c r="F52" i="14"/>
  <c r="G52" i="14" s="1"/>
  <c r="H52" i="14" s="1"/>
  <c r="F12" i="14"/>
  <c r="G12" i="14" s="1"/>
  <c r="H12" i="14" s="1"/>
  <c r="F2036" i="1"/>
  <c r="G2036" i="1" s="1"/>
  <c r="H2036" i="1" s="1"/>
  <c r="F1922" i="1"/>
  <c r="G1922" i="1" s="1"/>
  <c r="H1922" i="1" s="1"/>
  <c r="F1929" i="1"/>
  <c r="G1929" i="1" s="1"/>
  <c r="H1929" i="1" s="1"/>
  <c r="F1933" i="1"/>
  <c r="G1933" i="1" s="1"/>
  <c r="H1933" i="1" s="1"/>
  <c r="F1936" i="1"/>
  <c r="G1936" i="1" s="1"/>
  <c r="H1936" i="1" s="1"/>
  <c r="F1939" i="1"/>
  <c r="G1939" i="1" s="1"/>
  <c r="H1939" i="1" s="1"/>
  <c r="F1846" i="1"/>
  <c r="G1846" i="1" s="1"/>
  <c r="H1846" i="1" s="1"/>
  <c r="F1852" i="1"/>
  <c r="G1852" i="1" s="1"/>
  <c r="H1852" i="1" s="1"/>
  <c r="F1855" i="1"/>
  <c r="G1855" i="1" s="1"/>
  <c r="H1855" i="1" s="1"/>
  <c r="F1862" i="1"/>
  <c r="G1862" i="1" s="1"/>
  <c r="H1862" i="1" s="1"/>
  <c r="F1864" i="1"/>
  <c r="G1864" i="1" s="1"/>
  <c r="H1864" i="1" s="1"/>
  <c r="F1870" i="1"/>
  <c r="G1870" i="1" s="1"/>
  <c r="H1870" i="1" s="1"/>
  <c r="F1872" i="1"/>
  <c r="G1872" i="1" s="1"/>
  <c r="H1872" i="1" s="1"/>
  <c r="F1878" i="1"/>
  <c r="G1878" i="1" s="1"/>
  <c r="H1878" i="1" s="1"/>
  <c r="F1880" i="1"/>
  <c r="G1880" i="1" s="1"/>
  <c r="H1880" i="1" s="1"/>
  <c r="F1886" i="1"/>
  <c r="G1886" i="1" s="1"/>
  <c r="H1886" i="1" s="1"/>
  <c r="F1888" i="1"/>
  <c r="G1888" i="1" s="1"/>
  <c r="H1888" i="1" s="1"/>
  <c r="F1896" i="1"/>
  <c r="G1896" i="1" s="1"/>
  <c r="H1896" i="1" s="1"/>
  <c r="F1898" i="1"/>
  <c r="G1898" i="1" s="1"/>
  <c r="H1898" i="1" s="1"/>
  <c r="F1905" i="1"/>
  <c r="G1905" i="1" s="1"/>
  <c r="H1905" i="1" s="1"/>
  <c r="F1907" i="1"/>
  <c r="G1907" i="1" s="1"/>
  <c r="H1907" i="1" s="1"/>
  <c r="F1673" i="1"/>
  <c r="G1673" i="1" s="1"/>
  <c r="H1673" i="1" s="1"/>
  <c r="F1679" i="1"/>
  <c r="G1679" i="1" s="1"/>
  <c r="H1679" i="1" s="1"/>
  <c r="F1681" i="1"/>
  <c r="G1681" i="1" s="1"/>
  <c r="H1681" i="1" s="1"/>
  <c r="F1687" i="1"/>
  <c r="G1687" i="1" s="1"/>
  <c r="H1687" i="1" s="1"/>
  <c r="F1689" i="1"/>
  <c r="G1689" i="1" s="1"/>
  <c r="H1689" i="1" s="1"/>
  <c r="F1695" i="1"/>
  <c r="G1695" i="1" s="1"/>
  <c r="H1695" i="1" s="1"/>
  <c r="F1697" i="1"/>
  <c r="G1697" i="1" s="1"/>
  <c r="H1697" i="1" s="1"/>
  <c r="F1703" i="1"/>
  <c r="G1703" i="1" s="1"/>
  <c r="H1703" i="1" s="1"/>
  <c r="F1705" i="1"/>
  <c r="G1705" i="1" s="1"/>
  <c r="H1705" i="1" s="1"/>
  <c r="F1711" i="1"/>
  <c r="G1711" i="1" s="1"/>
  <c r="H1711" i="1" s="1"/>
  <c r="F1713" i="1"/>
  <c r="G1713" i="1" s="1"/>
  <c r="H1713" i="1" s="1"/>
  <c r="F1719" i="1"/>
  <c r="G1719" i="1" s="1"/>
  <c r="H1719" i="1" s="1"/>
  <c r="F1721" i="1"/>
  <c r="G1721" i="1" s="1"/>
  <c r="H1721" i="1" s="1"/>
  <c r="F1727" i="1"/>
  <c r="G1727" i="1" s="1"/>
  <c r="H1727" i="1" s="1"/>
  <c r="F1729" i="1"/>
  <c r="G1729" i="1" s="1"/>
  <c r="H1729" i="1" s="1"/>
  <c r="F1735" i="1"/>
  <c r="G1735" i="1" s="1"/>
  <c r="H1735" i="1" s="1"/>
  <c r="F1737" i="1"/>
  <c r="G1737" i="1" s="1"/>
  <c r="H1737" i="1" s="1"/>
  <c r="F1743" i="1"/>
  <c r="G1743" i="1" s="1"/>
  <c r="H1743" i="1" s="1"/>
  <c r="F1745" i="1"/>
  <c r="G1745" i="1" s="1"/>
  <c r="H1745" i="1" s="1"/>
  <c r="F1418" i="1"/>
  <c r="G1418" i="1" s="1"/>
  <c r="H1418" i="1" s="1"/>
  <c r="F1423" i="1"/>
  <c r="G1423" i="1" s="1"/>
  <c r="H1423" i="1" s="1"/>
  <c r="F1425" i="1"/>
  <c r="G1425" i="1" s="1"/>
  <c r="H1425" i="1" s="1"/>
  <c r="F1428" i="1"/>
  <c r="G1428" i="1" s="1"/>
  <c r="H1428" i="1" s="1"/>
  <c r="F1434" i="1"/>
  <c r="G1434" i="1" s="1"/>
  <c r="H1434" i="1" s="1"/>
  <c r="F1439" i="1"/>
  <c r="G1439" i="1" s="1"/>
  <c r="H1439" i="1" s="1"/>
  <c r="F1441" i="1"/>
  <c r="G1441" i="1" s="1"/>
  <c r="H1441" i="1" s="1"/>
  <c r="F1444" i="1"/>
  <c r="G1444" i="1" s="1"/>
  <c r="H1444" i="1" s="1"/>
  <c r="F1450" i="1"/>
  <c r="G1450" i="1" s="1"/>
  <c r="H1450" i="1" s="1"/>
  <c r="F1455" i="1"/>
  <c r="G1455" i="1" s="1"/>
  <c r="H1455" i="1" s="1"/>
  <c r="F1457" i="1"/>
  <c r="G1457" i="1" s="1"/>
  <c r="H1457" i="1" s="1"/>
  <c r="F1460" i="1"/>
  <c r="G1460" i="1" s="1"/>
  <c r="H1460" i="1" s="1"/>
  <c r="F1466" i="1"/>
  <c r="G1466" i="1" s="1"/>
  <c r="H1466" i="1" s="1"/>
  <c r="F1471" i="1"/>
  <c r="G1471" i="1" s="1"/>
  <c r="H1471" i="1" s="1"/>
  <c r="F1473" i="1"/>
  <c r="G1473" i="1" s="1"/>
  <c r="H1473" i="1" s="1"/>
  <c r="F1476" i="1"/>
  <c r="G1476" i="1" s="1"/>
  <c r="H1476" i="1" s="1"/>
  <c r="F1482" i="1"/>
  <c r="G1482" i="1" s="1"/>
  <c r="H1482" i="1" s="1"/>
  <c r="F1487" i="1"/>
  <c r="G1487" i="1" s="1"/>
  <c r="H1487" i="1" s="1"/>
  <c r="F1489" i="1"/>
  <c r="G1489" i="1" s="1"/>
  <c r="H1489" i="1" s="1"/>
  <c r="F1331" i="1"/>
  <c r="G1331" i="1" s="1"/>
  <c r="H1331" i="1" s="1"/>
  <c r="F1335" i="1"/>
  <c r="G1335" i="1" s="1"/>
  <c r="H1335" i="1" s="1"/>
  <c r="F1339" i="1"/>
  <c r="G1339" i="1" s="1"/>
  <c r="H1339" i="1" s="1"/>
  <c r="F1343" i="1"/>
  <c r="G1343" i="1" s="1"/>
  <c r="H1343" i="1" s="1"/>
  <c r="F1347" i="1"/>
  <c r="G1347" i="1" s="1"/>
  <c r="H1347" i="1" s="1"/>
  <c r="F1351" i="1"/>
  <c r="G1351" i="1" s="1"/>
  <c r="H1351" i="1" s="1"/>
  <c r="F1355" i="1"/>
  <c r="G1355" i="1" s="1"/>
  <c r="H1355" i="1" s="1"/>
  <c r="F1359" i="1"/>
  <c r="G1359" i="1" s="1"/>
  <c r="H1359" i="1" s="1"/>
  <c r="F1363" i="1"/>
  <c r="G1363" i="1" s="1"/>
  <c r="H1363" i="1" s="1"/>
  <c r="F1369" i="1"/>
  <c r="G1369" i="1" s="1"/>
  <c r="H1369" i="1" s="1"/>
  <c r="F1374" i="1"/>
  <c r="G1374" i="1" s="1"/>
  <c r="H1374" i="1" s="1"/>
  <c r="F1376" i="1"/>
  <c r="G1376" i="1" s="1"/>
  <c r="H1376" i="1" s="1"/>
  <c r="F1379" i="1"/>
  <c r="G1379" i="1" s="1"/>
  <c r="H1379" i="1" s="1"/>
  <c r="F1385" i="1"/>
  <c r="G1385" i="1" s="1"/>
  <c r="H1385" i="1" s="1"/>
  <c r="F1390" i="1"/>
  <c r="G1390" i="1" s="1"/>
  <c r="H1390" i="1" s="1"/>
  <c r="F1392" i="1"/>
  <c r="G1392" i="1" s="1"/>
  <c r="H1392" i="1" s="1"/>
  <c r="F1395" i="1"/>
  <c r="G1395" i="1" s="1"/>
  <c r="H1395" i="1" s="1"/>
  <c r="F1401" i="1"/>
  <c r="G1401" i="1" s="1"/>
  <c r="H1401" i="1" s="1"/>
  <c r="F1285" i="1"/>
  <c r="G1285" i="1" s="1"/>
  <c r="H1285" i="1" s="1"/>
  <c r="F1257" i="1"/>
  <c r="G1257" i="1" s="1"/>
  <c r="H1257" i="1" s="1"/>
  <c r="F1239" i="1"/>
  <c r="G1239" i="1" s="1"/>
  <c r="H1239" i="1" s="1"/>
  <c r="F1242" i="1"/>
  <c r="G1242" i="1" s="1"/>
  <c r="H1242" i="1" s="1"/>
  <c r="F1206" i="1"/>
  <c r="G1206" i="1" s="1"/>
  <c r="H1206" i="1" s="1"/>
  <c r="F1190" i="1"/>
  <c r="G1190" i="1" s="1"/>
  <c r="H1190" i="1" s="1"/>
  <c r="F1192" i="1"/>
  <c r="G1192" i="1" s="1"/>
  <c r="H1192" i="1" s="1"/>
  <c r="F1061" i="1"/>
  <c r="G1061" i="1" s="1"/>
  <c r="H1061" i="1" s="1"/>
  <c r="F1063" i="1"/>
  <c r="G1063" i="1" s="1"/>
  <c r="H1063" i="1" s="1"/>
  <c r="F1065" i="1"/>
  <c r="G1065" i="1" s="1"/>
  <c r="H1065" i="1" s="1"/>
  <c r="F1067" i="1"/>
  <c r="G1067" i="1" s="1"/>
  <c r="H1067" i="1" s="1"/>
  <c r="F1042" i="1"/>
  <c r="G1042" i="1" s="1"/>
  <c r="H1042" i="1" s="1"/>
  <c r="F1045" i="1"/>
  <c r="G1045" i="1" s="1"/>
  <c r="H1045" i="1" s="1"/>
  <c r="F1047" i="1"/>
  <c r="G1047" i="1" s="1"/>
  <c r="H1047" i="1" s="1"/>
  <c r="F1006" i="1"/>
  <c r="G1006" i="1" s="1"/>
  <c r="H1006" i="1" s="1"/>
  <c r="F1012" i="1"/>
  <c r="G1012" i="1" s="1"/>
  <c r="H1012" i="1" s="1"/>
  <c r="F987" i="1"/>
  <c r="G987" i="1" s="1"/>
  <c r="H987" i="1" s="1"/>
  <c r="F989" i="1"/>
  <c r="G989" i="1" s="1"/>
  <c r="H989" i="1" s="1"/>
  <c r="F991" i="1"/>
  <c r="G991" i="1" s="1"/>
  <c r="H991" i="1" s="1"/>
  <c r="F993" i="1"/>
  <c r="G993" i="1" s="1"/>
  <c r="H993" i="1" s="1"/>
  <c r="F986" i="1"/>
  <c r="G986" i="1" s="1"/>
  <c r="H986" i="1" s="1"/>
  <c r="F962" i="1"/>
  <c r="G962" i="1" s="1"/>
  <c r="H962" i="1" s="1"/>
  <c r="F936" i="1"/>
  <c r="G936" i="1" s="1"/>
  <c r="H936" i="1" s="1"/>
  <c r="F902" i="1"/>
  <c r="G902" i="1" s="1"/>
  <c r="H902" i="1" s="1"/>
  <c r="F866" i="1"/>
  <c r="G866" i="1" s="1"/>
  <c r="H866" i="1" s="1"/>
  <c r="F832" i="1"/>
  <c r="G832" i="1" s="1"/>
  <c r="H832" i="1" s="1"/>
  <c r="F719" i="1"/>
  <c r="G719" i="1" s="1"/>
  <c r="H719" i="1" s="1"/>
  <c r="F722" i="1"/>
  <c r="G722" i="1" s="1"/>
  <c r="H722" i="1" s="1"/>
  <c r="F724" i="1"/>
  <c r="G724" i="1" s="1"/>
  <c r="H724" i="1" s="1"/>
  <c r="F733" i="1"/>
  <c r="G733" i="1" s="1"/>
  <c r="H733" i="1" s="1"/>
  <c r="F735" i="1"/>
  <c r="G735" i="1" s="1"/>
  <c r="H735" i="1" s="1"/>
  <c r="F738" i="1"/>
  <c r="G738" i="1" s="1"/>
  <c r="H738" i="1" s="1"/>
  <c r="F740" i="1"/>
  <c r="G740" i="1" s="1"/>
  <c r="H740" i="1" s="1"/>
  <c r="F742" i="1"/>
  <c r="G742" i="1" s="1"/>
  <c r="H742" i="1" s="1"/>
  <c r="F748" i="1"/>
  <c r="G748" i="1" s="1"/>
  <c r="H748" i="1" s="1"/>
  <c r="F750" i="1"/>
  <c r="G750" i="1" s="1"/>
  <c r="H750" i="1" s="1"/>
  <c r="F756" i="1"/>
  <c r="G756" i="1" s="1"/>
  <c r="H756" i="1" s="1"/>
  <c r="F758" i="1"/>
  <c r="G758" i="1" s="1"/>
  <c r="H758" i="1" s="1"/>
  <c r="F764" i="1"/>
  <c r="G764" i="1" s="1"/>
  <c r="H764" i="1" s="1"/>
  <c r="F766" i="1"/>
  <c r="G766" i="1" s="1"/>
  <c r="H766" i="1" s="1"/>
  <c r="F772" i="1"/>
  <c r="G772" i="1" s="1"/>
  <c r="H772" i="1" s="1"/>
  <c r="F774" i="1"/>
  <c r="G774" i="1" s="1"/>
  <c r="H774" i="1" s="1"/>
  <c r="F780" i="1"/>
  <c r="G780" i="1" s="1"/>
  <c r="H780" i="1" s="1"/>
  <c r="F782" i="1"/>
  <c r="G782" i="1" s="1"/>
  <c r="H782" i="1" s="1"/>
  <c r="F788" i="1"/>
  <c r="G788" i="1" s="1"/>
  <c r="H788" i="1" s="1"/>
  <c r="F790" i="1"/>
  <c r="G790" i="1" s="1"/>
  <c r="H790" i="1" s="1"/>
  <c r="F796" i="1"/>
  <c r="G796" i="1" s="1"/>
  <c r="H796" i="1" s="1"/>
  <c r="F798" i="1"/>
  <c r="G798" i="1" s="1"/>
  <c r="H798" i="1" s="1"/>
  <c r="F804" i="1"/>
  <c r="G804" i="1" s="1"/>
  <c r="H804" i="1" s="1"/>
  <c r="F806" i="1"/>
  <c r="G806" i="1" s="1"/>
  <c r="H806" i="1" s="1"/>
  <c r="F717" i="1"/>
  <c r="G717" i="1" s="1"/>
  <c r="H717" i="1" s="1"/>
  <c r="F616" i="1"/>
  <c r="G616" i="1" s="1"/>
  <c r="H616" i="1" s="1"/>
  <c r="F618" i="1"/>
  <c r="G618" i="1" s="1"/>
  <c r="H618" i="1" s="1"/>
  <c r="F621" i="1"/>
  <c r="G621" i="1" s="1"/>
  <c r="H621" i="1" s="1"/>
  <c r="F623" i="1"/>
  <c r="G623" i="1" s="1"/>
  <c r="H623" i="1" s="1"/>
  <c r="F632" i="1"/>
  <c r="G632" i="1" s="1"/>
  <c r="H632" i="1" s="1"/>
  <c r="F634" i="1"/>
  <c r="G634" i="1" s="1"/>
  <c r="H634" i="1" s="1"/>
  <c r="F637" i="1"/>
  <c r="G637" i="1" s="1"/>
  <c r="H637" i="1" s="1"/>
  <c r="F639" i="1"/>
  <c r="G639" i="1" s="1"/>
  <c r="H639" i="1" s="1"/>
  <c r="F648" i="1"/>
  <c r="G648" i="1" s="1"/>
  <c r="H648" i="1" s="1"/>
  <c r="F650" i="1"/>
  <c r="G650" i="1" s="1"/>
  <c r="H650" i="1" s="1"/>
  <c r="F653" i="1"/>
  <c r="G653" i="1" s="1"/>
  <c r="H653" i="1" s="1"/>
  <c r="F655" i="1"/>
  <c r="G655" i="1" s="1"/>
  <c r="H655" i="1" s="1"/>
  <c r="F664" i="1"/>
  <c r="G664" i="1" s="1"/>
  <c r="H664" i="1" s="1"/>
  <c r="F666" i="1"/>
  <c r="G666" i="1" s="1"/>
  <c r="H666" i="1" s="1"/>
  <c r="F669" i="1"/>
  <c r="G669" i="1" s="1"/>
  <c r="H669" i="1" s="1"/>
  <c r="F671" i="1"/>
  <c r="G671" i="1" s="1"/>
  <c r="H671" i="1" s="1"/>
  <c r="F680" i="1"/>
  <c r="G680" i="1" s="1"/>
  <c r="H680" i="1" s="1"/>
  <c r="F682" i="1"/>
  <c r="G682" i="1" s="1"/>
  <c r="H682" i="1" s="1"/>
  <c r="F685" i="1"/>
  <c r="G685" i="1" s="1"/>
  <c r="H685" i="1" s="1"/>
  <c r="F687" i="1"/>
  <c r="G687" i="1" s="1"/>
  <c r="H687" i="1" s="1"/>
  <c r="F696" i="1"/>
  <c r="G696" i="1" s="1"/>
  <c r="H696" i="1" s="1"/>
  <c r="F698" i="1"/>
  <c r="G698" i="1" s="1"/>
  <c r="H698" i="1" s="1"/>
  <c r="F701" i="1"/>
  <c r="G701" i="1" s="1"/>
  <c r="H701" i="1" s="1"/>
  <c r="F703" i="1"/>
  <c r="G703" i="1" s="1"/>
  <c r="H703" i="1" s="1"/>
  <c r="F586" i="1"/>
  <c r="G586" i="1" s="1"/>
  <c r="H586" i="1" s="1"/>
  <c r="F539" i="1"/>
  <c r="G539" i="1" s="1"/>
  <c r="H539" i="1" s="1"/>
  <c r="F541" i="1"/>
  <c r="G541" i="1" s="1"/>
  <c r="H541" i="1" s="1"/>
  <c r="F528" i="1"/>
  <c r="G528" i="1" s="1"/>
  <c r="H528" i="1" s="1"/>
  <c r="F463" i="1"/>
  <c r="G463" i="1" s="1"/>
  <c r="H463" i="1" s="1"/>
  <c r="F466" i="1"/>
  <c r="G466" i="1" s="1"/>
  <c r="H466" i="1" s="1"/>
  <c r="F470" i="1"/>
  <c r="G470" i="1" s="1"/>
  <c r="H470" i="1" s="1"/>
  <c r="F446" i="1"/>
  <c r="G446" i="1" s="1"/>
  <c r="H446" i="1" s="1"/>
  <c r="F448" i="1"/>
  <c r="G448" i="1" s="1"/>
  <c r="H448" i="1" s="1"/>
  <c r="F381" i="1"/>
  <c r="G381" i="1" s="1"/>
  <c r="H381" i="1" s="1"/>
  <c r="F386" i="1"/>
  <c r="G386" i="1" s="1"/>
  <c r="H386" i="1" s="1"/>
  <c r="F388" i="1"/>
  <c r="G388" i="1" s="1"/>
  <c r="H388" i="1" s="1"/>
  <c r="F362" i="1"/>
  <c r="G362" i="1" s="1"/>
  <c r="H362" i="1" s="1"/>
  <c r="F364" i="1"/>
  <c r="G364" i="1" s="1"/>
  <c r="H364" i="1" s="1"/>
  <c r="F360" i="1"/>
  <c r="G360" i="1" s="1"/>
  <c r="H360" i="1" s="1"/>
  <c r="F306" i="1"/>
  <c r="G306" i="1" s="1"/>
  <c r="H306" i="1" s="1"/>
  <c r="F308" i="1"/>
  <c r="G308" i="1" s="1"/>
  <c r="H308" i="1" s="1"/>
  <c r="F314" i="1"/>
  <c r="G314" i="1" s="1"/>
  <c r="H314" i="1" s="1"/>
  <c r="F318" i="1"/>
  <c r="G318" i="1" s="1"/>
  <c r="H318" i="1" s="1"/>
  <c r="F321" i="1"/>
  <c r="G321" i="1" s="1"/>
  <c r="H321" i="1" s="1"/>
  <c r="F274" i="1"/>
  <c r="G274" i="1" s="1"/>
  <c r="H274" i="1" s="1"/>
  <c r="F276" i="1"/>
  <c r="G276" i="1" s="1"/>
  <c r="H276" i="1" s="1"/>
  <c r="F278" i="1"/>
  <c r="G278" i="1" s="1"/>
  <c r="H278" i="1" s="1"/>
  <c r="F280" i="1"/>
  <c r="G280" i="1" s="1"/>
  <c r="H280" i="1" s="1"/>
  <c r="F282" i="1"/>
  <c r="G282" i="1" s="1"/>
  <c r="H282" i="1" s="1"/>
  <c r="F284" i="1"/>
  <c r="G284" i="1" s="1"/>
  <c r="H284" i="1" s="1"/>
  <c r="F286" i="1"/>
  <c r="G286" i="1" s="1"/>
  <c r="H286" i="1" s="1"/>
  <c r="F292" i="1"/>
  <c r="G292" i="1" s="1"/>
  <c r="H292" i="1" s="1"/>
  <c r="F2037" i="1"/>
  <c r="G2037" i="1" s="1"/>
  <c r="H2037" i="1" s="1"/>
  <c r="F2025" i="1"/>
  <c r="G2025" i="1" s="1"/>
  <c r="H2025" i="1" s="1"/>
  <c r="F1925" i="1"/>
  <c r="G1925" i="1" s="1"/>
  <c r="H1925" i="1" s="1"/>
  <c r="F1928" i="1"/>
  <c r="G1928" i="1" s="1"/>
  <c r="H1928" i="1" s="1"/>
  <c r="F1932" i="1"/>
  <c r="G1932" i="1" s="1"/>
  <c r="H1932" i="1" s="1"/>
  <c r="F1935" i="1"/>
  <c r="G1935" i="1" s="1"/>
  <c r="H1935" i="1" s="1"/>
  <c r="F1851" i="1"/>
  <c r="G1851" i="1" s="1"/>
  <c r="H1851" i="1" s="1"/>
  <c r="F1853" i="1"/>
  <c r="G1853" i="1" s="1"/>
  <c r="H1853" i="1" s="1"/>
  <c r="F1861" i="1"/>
  <c r="G1861" i="1" s="1"/>
  <c r="H1861" i="1" s="1"/>
  <c r="F1863" i="1"/>
  <c r="G1863" i="1" s="1"/>
  <c r="H1863" i="1" s="1"/>
  <c r="F1869" i="1"/>
  <c r="G1869" i="1" s="1"/>
  <c r="H1869" i="1" s="1"/>
  <c r="F1871" i="1"/>
  <c r="G1871" i="1" s="1"/>
  <c r="H1871" i="1" s="1"/>
  <c r="F1877" i="1"/>
  <c r="G1877" i="1" s="1"/>
  <c r="H1877" i="1" s="1"/>
  <c r="F1879" i="1"/>
  <c r="G1879" i="1" s="1"/>
  <c r="H1879" i="1" s="1"/>
  <c r="F1885" i="1"/>
  <c r="G1885" i="1" s="1"/>
  <c r="H1885" i="1" s="1"/>
  <c r="F1887" i="1"/>
  <c r="G1887" i="1" s="1"/>
  <c r="H1887" i="1" s="1"/>
  <c r="F1895" i="1"/>
  <c r="G1895" i="1" s="1"/>
  <c r="H1895" i="1" s="1"/>
  <c r="F1897" i="1"/>
  <c r="G1897" i="1" s="1"/>
  <c r="H1897" i="1" s="1"/>
  <c r="F1904" i="1"/>
  <c r="G1904" i="1" s="1"/>
  <c r="H1904" i="1" s="1"/>
  <c r="F1906" i="1"/>
  <c r="G1906" i="1" s="1"/>
  <c r="H1906" i="1" s="1"/>
  <c r="F1672" i="1"/>
  <c r="G1672" i="1" s="1"/>
  <c r="H1672" i="1" s="1"/>
  <c r="F1678" i="1"/>
  <c r="G1678" i="1" s="1"/>
  <c r="H1678" i="1" s="1"/>
  <c r="F1680" i="1"/>
  <c r="G1680" i="1" s="1"/>
  <c r="H1680" i="1" s="1"/>
  <c r="F1686" i="1"/>
  <c r="G1686" i="1" s="1"/>
  <c r="H1686" i="1" s="1"/>
  <c r="F1688" i="1"/>
  <c r="G1688" i="1" s="1"/>
  <c r="H1688" i="1" s="1"/>
  <c r="F1694" i="1"/>
  <c r="G1694" i="1" s="1"/>
  <c r="H1694" i="1" s="1"/>
  <c r="F1696" i="1"/>
  <c r="G1696" i="1" s="1"/>
  <c r="H1696" i="1" s="1"/>
  <c r="F1702" i="1"/>
  <c r="G1702" i="1" s="1"/>
  <c r="H1702" i="1" s="1"/>
  <c r="F1704" i="1"/>
  <c r="G1704" i="1" s="1"/>
  <c r="H1704" i="1" s="1"/>
  <c r="F1710" i="1"/>
  <c r="G1710" i="1" s="1"/>
  <c r="H1710" i="1" s="1"/>
  <c r="F1712" i="1"/>
  <c r="G1712" i="1" s="1"/>
  <c r="H1712" i="1" s="1"/>
  <c r="F1718" i="1"/>
  <c r="G1718" i="1" s="1"/>
  <c r="H1718" i="1" s="1"/>
  <c r="F1720" i="1"/>
  <c r="G1720" i="1" s="1"/>
  <c r="H1720" i="1" s="1"/>
  <c r="F1726" i="1"/>
  <c r="G1726" i="1" s="1"/>
  <c r="H1726" i="1" s="1"/>
  <c r="F1728" i="1"/>
  <c r="G1728" i="1" s="1"/>
  <c r="H1728" i="1" s="1"/>
  <c r="F1734" i="1"/>
  <c r="G1734" i="1" s="1"/>
  <c r="H1734" i="1" s="1"/>
  <c r="F1736" i="1"/>
  <c r="G1736" i="1" s="1"/>
  <c r="H1736" i="1" s="1"/>
  <c r="F1742" i="1"/>
  <c r="G1742" i="1" s="1"/>
  <c r="H1742" i="1" s="1"/>
  <c r="F1744" i="1"/>
  <c r="G1744" i="1" s="1"/>
  <c r="H1744" i="1" s="1"/>
  <c r="F1416" i="1"/>
  <c r="G1416" i="1" s="1"/>
  <c r="H1416" i="1" s="1"/>
  <c r="F1422" i="1"/>
  <c r="G1422" i="1" s="1"/>
  <c r="H1422" i="1" s="1"/>
  <c r="F1427" i="1"/>
  <c r="G1427" i="1" s="1"/>
  <c r="H1427" i="1" s="1"/>
  <c r="F1429" i="1"/>
  <c r="G1429" i="1" s="1"/>
  <c r="H1429" i="1" s="1"/>
  <c r="F1432" i="1"/>
  <c r="G1432" i="1" s="1"/>
  <c r="H1432" i="1" s="1"/>
  <c r="F1438" i="1"/>
  <c r="G1438" i="1" s="1"/>
  <c r="H1438" i="1" s="1"/>
  <c r="F1443" i="1"/>
  <c r="G1443" i="1" s="1"/>
  <c r="H1443" i="1" s="1"/>
  <c r="F1445" i="1"/>
  <c r="G1445" i="1" s="1"/>
  <c r="H1445" i="1" s="1"/>
  <c r="F1448" i="1"/>
  <c r="G1448" i="1" s="1"/>
  <c r="H1448" i="1" s="1"/>
  <c r="F1454" i="1"/>
  <c r="G1454" i="1" s="1"/>
  <c r="H1454" i="1" s="1"/>
  <c r="F1459" i="1"/>
  <c r="G1459" i="1" s="1"/>
  <c r="H1459" i="1" s="1"/>
  <c r="F1461" i="1"/>
  <c r="G1461" i="1" s="1"/>
  <c r="H1461" i="1" s="1"/>
  <c r="F1464" i="1"/>
  <c r="G1464" i="1" s="1"/>
  <c r="H1464" i="1" s="1"/>
  <c r="F1470" i="1"/>
  <c r="G1470" i="1" s="1"/>
  <c r="H1470" i="1" s="1"/>
  <c r="F1475" i="1"/>
  <c r="G1475" i="1" s="1"/>
  <c r="H1475" i="1" s="1"/>
  <c r="F1477" i="1"/>
  <c r="G1477" i="1" s="1"/>
  <c r="H1477" i="1" s="1"/>
  <c r="F1480" i="1"/>
  <c r="G1480" i="1" s="1"/>
  <c r="H1480" i="1" s="1"/>
  <c r="F1486" i="1"/>
  <c r="G1486" i="1" s="1"/>
  <c r="H1486" i="1" s="1"/>
  <c r="F1328" i="1"/>
  <c r="G1328" i="1" s="1"/>
  <c r="H1328" i="1" s="1"/>
  <c r="F1330" i="1"/>
  <c r="G1330" i="1" s="1"/>
  <c r="H1330" i="1" s="1"/>
  <c r="F1332" i="1"/>
  <c r="G1332" i="1" s="1"/>
  <c r="H1332" i="1" s="1"/>
  <c r="F1334" i="1"/>
  <c r="G1334" i="1" s="1"/>
  <c r="H1334" i="1" s="1"/>
  <c r="F1336" i="1"/>
  <c r="G1336" i="1" s="1"/>
  <c r="H1336" i="1" s="1"/>
  <c r="F1338" i="1"/>
  <c r="G1338" i="1" s="1"/>
  <c r="H1338" i="1" s="1"/>
  <c r="F1340" i="1"/>
  <c r="G1340" i="1" s="1"/>
  <c r="H1340" i="1" s="1"/>
  <c r="F1342" i="1"/>
  <c r="G1342" i="1" s="1"/>
  <c r="H1342" i="1" s="1"/>
  <c r="F1344" i="1"/>
  <c r="G1344" i="1" s="1"/>
  <c r="H1344" i="1" s="1"/>
  <c r="F1346" i="1"/>
  <c r="G1346" i="1" s="1"/>
  <c r="H1346" i="1" s="1"/>
  <c r="F1348" i="1"/>
  <c r="G1348" i="1" s="1"/>
  <c r="H1348" i="1" s="1"/>
  <c r="F1350" i="1"/>
  <c r="G1350" i="1" s="1"/>
  <c r="H1350" i="1" s="1"/>
  <c r="F1352" i="1"/>
  <c r="G1352" i="1" s="1"/>
  <c r="H1352" i="1" s="1"/>
  <c r="F1354" i="1"/>
  <c r="G1354" i="1" s="1"/>
  <c r="H1354" i="1" s="1"/>
  <c r="F1356" i="1"/>
  <c r="G1356" i="1" s="1"/>
  <c r="H1356" i="1" s="1"/>
  <c r="F1358" i="1"/>
  <c r="G1358" i="1" s="1"/>
  <c r="H1358" i="1" s="1"/>
  <c r="F1360" i="1"/>
  <c r="G1360" i="1" s="1"/>
  <c r="H1360" i="1" s="1"/>
  <c r="F1362" i="1"/>
  <c r="G1362" i="1" s="1"/>
  <c r="H1362" i="1" s="1"/>
  <c r="F1364" i="1"/>
  <c r="G1364" i="1" s="1"/>
  <c r="H1364" i="1" s="1"/>
  <c r="F1367" i="1"/>
  <c r="G1367" i="1" s="1"/>
  <c r="H1367" i="1" s="1"/>
  <c r="F1373" i="1"/>
  <c r="G1373" i="1" s="1"/>
  <c r="H1373" i="1" s="1"/>
  <c r="F1378" i="1"/>
  <c r="G1378" i="1" s="1"/>
  <c r="H1378" i="1" s="1"/>
  <c r="F1380" i="1"/>
  <c r="G1380" i="1" s="1"/>
  <c r="H1380" i="1" s="1"/>
  <c r="F1383" i="1"/>
  <c r="G1383" i="1" s="1"/>
  <c r="H1383" i="1" s="1"/>
  <c r="F1389" i="1"/>
  <c r="G1389" i="1" s="1"/>
  <c r="H1389" i="1" s="1"/>
  <c r="F1394" i="1"/>
  <c r="G1394" i="1" s="1"/>
  <c r="H1394" i="1" s="1"/>
  <c r="F1396" i="1"/>
  <c r="G1396" i="1" s="1"/>
  <c r="H1396" i="1" s="1"/>
  <c r="F1399" i="1"/>
  <c r="G1399" i="1" s="1"/>
  <c r="H1399" i="1" s="1"/>
  <c r="F1301" i="1"/>
  <c r="G1301" i="1" s="1"/>
  <c r="H1301" i="1" s="1"/>
  <c r="F1287" i="1"/>
  <c r="G1287" i="1" s="1"/>
  <c r="H1287" i="1" s="1"/>
  <c r="F1259" i="1"/>
  <c r="G1259" i="1" s="1"/>
  <c r="H1259" i="1" s="1"/>
  <c r="F1238" i="1"/>
  <c r="G1238" i="1" s="1"/>
  <c r="H1238" i="1" s="1"/>
  <c r="F1237" i="1"/>
  <c r="G1237" i="1" s="1"/>
  <c r="H1237" i="1" s="1"/>
  <c r="F1208" i="1"/>
  <c r="G1208" i="1" s="1"/>
  <c r="H1208" i="1" s="1"/>
  <c r="F1205" i="1"/>
  <c r="G1205" i="1" s="1"/>
  <c r="H1205" i="1" s="1"/>
  <c r="F1193" i="1"/>
  <c r="G1193" i="1" s="1"/>
  <c r="H1193" i="1" s="1"/>
  <c r="F1060" i="1"/>
  <c r="G1060" i="1" s="1"/>
  <c r="H1060" i="1" s="1"/>
  <c r="F1064" i="1"/>
  <c r="G1064" i="1" s="1"/>
  <c r="H1064" i="1" s="1"/>
  <c r="F1059" i="1"/>
  <c r="G1059" i="1" s="1"/>
  <c r="H1059" i="1" s="1"/>
  <c r="F1046" i="1"/>
  <c r="G1046" i="1" s="1"/>
  <c r="H1046" i="1" s="1"/>
  <c r="F1049" i="1"/>
  <c r="G1049" i="1" s="1"/>
  <c r="H1049" i="1" s="1"/>
  <c r="F1005" i="1"/>
  <c r="G1005" i="1" s="1"/>
  <c r="H1005" i="1" s="1"/>
  <c r="F1011" i="1"/>
  <c r="G1011" i="1" s="1"/>
  <c r="H1011" i="1" s="1"/>
  <c r="F1004" i="1"/>
  <c r="G1004" i="1" s="1"/>
  <c r="H1004" i="1" s="1"/>
  <c r="F990" i="1"/>
  <c r="G990" i="1" s="1"/>
  <c r="H990" i="1" s="1"/>
  <c r="F994" i="1"/>
  <c r="G994" i="1" s="1"/>
  <c r="H994" i="1" s="1"/>
  <c r="F960" i="1"/>
  <c r="G960" i="1" s="1"/>
  <c r="H960" i="1" s="1"/>
  <c r="F958" i="1"/>
  <c r="G958" i="1" s="1"/>
  <c r="H958" i="1" s="1"/>
  <c r="F924" i="1"/>
  <c r="G924" i="1" s="1"/>
  <c r="H924" i="1" s="1"/>
  <c r="F891" i="1"/>
  <c r="G891" i="1" s="1"/>
  <c r="H891" i="1" s="1"/>
  <c r="F833" i="1"/>
  <c r="G833" i="1" s="1"/>
  <c r="H833" i="1" s="1"/>
  <c r="F718" i="1"/>
  <c r="G718" i="1" s="1"/>
  <c r="H718" i="1" s="1"/>
  <c r="F720" i="1"/>
  <c r="G720" i="1" s="1"/>
  <c r="H720" i="1" s="1"/>
  <c r="F729" i="1"/>
  <c r="G729" i="1" s="1"/>
  <c r="H729" i="1" s="1"/>
  <c r="F731" i="1"/>
  <c r="G731" i="1" s="1"/>
  <c r="H731" i="1" s="1"/>
  <c r="F734" i="1"/>
  <c r="G734" i="1" s="1"/>
  <c r="H734" i="1" s="1"/>
  <c r="F736" i="1"/>
  <c r="G736" i="1" s="1"/>
  <c r="H736" i="1" s="1"/>
  <c r="F745" i="1"/>
  <c r="G745" i="1" s="1"/>
  <c r="H745" i="1" s="1"/>
  <c r="F747" i="1"/>
  <c r="G747" i="1" s="1"/>
  <c r="H747" i="1" s="1"/>
  <c r="F753" i="1"/>
  <c r="G753" i="1" s="1"/>
  <c r="H753" i="1" s="1"/>
  <c r="F755" i="1"/>
  <c r="G755" i="1" s="1"/>
  <c r="H755" i="1" s="1"/>
  <c r="F761" i="1"/>
  <c r="G761" i="1" s="1"/>
  <c r="H761" i="1" s="1"/>
  <c r="F763" i="1"/>
  <c r="G763" i="1" s="1"/>
  <c r="H763" i="1" s="1"/>
  <c r="F769" i="1"/>
  <c r="G769" i="1" s="1"/>
  <c r="H769" i="1" s="1"/>
  <c r="F771" i="1"/>
  <c r="G771" i="1" s="1"/>
  <c r="H771" i="1" s="1"/>
  <c r="F777" i="1"/>
  <c r="G777" i="1" s="1"/>
  <c r="H777" i="1" s="1"/>
  <c r="F779" i="1"/>
  <c r="G779" i="1" s="1"/>
  <c r="H779" i="1" s="1"/>
  <c r="F785" i="1"/>
  <c r="G785" i="1" s="1"/>
  <c r="H785" i="1" s="1"/>
  <c r="F787" i="1"/>
  <c r="G787" i="1" s="1"/>
  <c r="H787" i="1" s="1"/>
  <c r="F793" i="1"/>
  <c r="G793" i="1" s="1"/>
  <c r="H793" i="1" s="1"/>
  <c r="F795" i="1"/>
  <c r="G795" i="1" s="1"/>
  <c r="H795" i="1" s="1"/>
  <c r="F801" i="1"/>
  <c r="G801" i="1" s="1"/>
  <c r="H801" i="1" s="1"/>
  <c r="F803" i="1"/>
  <c r="G803" i="1" s="1"/>
  <c r="H803" i="1" s="1"/>
  <c r="F809" i="1"/>
  <c r="G809" i="1" s="1"/>
  <c r="H809" i="1" s="1"/>
  <c r="F811" i="1"/>
  <c r="G811" i="1" s="1"/>
  <c r="H811" i="1" s="1"/>
  <c r="F620" i="1"/>
  <c r="G620" i="1" s="1"/>
  <c r="H620" i="1" s="1"/>
  <c r="F622" i="1"/>
  <c r="G622" i="1" s="1"/>
  <c r="H622" i="1" s="1"/>
  <c r="F625" i="1"/>
  <c r="G625" i="1" s="1"/>
  <c r="H625" i="1" s="1"/>
  <c r="F627" i="1"/>
  <c r="G627" i="1" s="1"/>
  <c r="H627" i="1" s="1"/>
  <c r="F636" i="1"/>
  <c r="G636" i="1" s="1"/>
  <c r="H636" i="1" s="1"/>
  <c r="F638" i="1"/>
  <c r="G638" i="1" s="1"/>
  <c r="H638" i="1" s="1"/>
  <c r="F641" i="1"/>
  <c r="G641" i="1" s="1"/>
  <c r="H641" i="1" s="1"/>
  <c r="F643" i="1"/>
  <c r="G643" i="1" s="1"/>
  <c r="H643" i="1" s="1"/>
  <c r="F652" i="1"/>
  <c r="G652" i="1" s="1"/>
  <c r="H652" i="1" s="1"/>
  <c r="F654" i="1"/>
  <c r="G654" i="1" s="1"/>
  <c r="H654" i="1" s="1"/>
  <c r="F657" i="1"/>
  <c r="G657" i="1" s="1"/>
  <c r="H657" i="1" s="1"/>
  <c r="F659" i="1"/>
  <c r="G659" i="1" s="1"/>
  <c r="H659" i="1" s="1"/>
  <c r="F668" i="1"/>
  <c r="G668" i="1" s="1"/>
  <c r="H668" i="1" s="1"/>
  <c r="F670" i="1"/>
  <c r="G670" i="1" s="1"/>
  <c r="H670" i="1" s="1"/>
  <c r="F673" i="1"/>
  <c r="G673" i="1" s="1"/>
  <c r="H673" i="1" s="1"/>
  <c r="F675" i="1"/>
  <c r="G675" i="1" s="1"/>
  <c r="H675" i="1" s="1"/>
  <c r="F684" i="1"/>
  <c r="G684" i="1" s="1"/>
  <c r="H684" i="1" s="1"/>
  <c r="F686" i="1"/>
  <c r="G686" i="1" s="1"/>
  <c r="H686" i="1" s="1"/>
  <c r="F689" i="1"/>
  <c r="G689" i="1" s="1"/>
  <c r="H689" i="1" s="1"/>
  <c r="F691" i="1"/>
  <c r="G691" i="1" s="1"/>
  <c r="H691" i="1" s="1"/>
  <c r="F700" i="1"/>
  <c r="G700" i="1" s="1"/>
  <c r="H700" i="1" s="1"/>
  <c r="F702" i="1"/>
  <c r="G702" i="1" s="1"/>
  <c r="H702" i="1" s="1"/>
  <c r="F705" i="1"/>
  <c r="G705" i="1" s="1"/>
  <c r="H705" i="1" s="1"/>
  <c r="F707" i="1"/>
  <c r="G707" i="1" s="1"/>
  <c r="H707" i="1" s="1"/>
  <c r="F588" i="1"/>
  <c r="G588" i="1" s="1"/>
  <c r="H588" i="1" s="1"/>
  <c r="F574" i="1"/>
  <c r="G574" i="1" s="1"/>
  <c r="H574" i="1" s="1"/>
  <c r="F543" i="1"/>
  <c r="G543" i="1" s="1"/>
  <c r="H543" i="1" s="1"/>
  <c r="F545" i="1"/>
  <c r="G545" i="1" s="1"/>
  <c r="H545" i="1" s="1"/>
  <c r="F522" i="1"/>
  <c r="G522" i="1" s="1"/>
  <c r="H522" i="1" s="1"/>
  <c r="F526" i="1"/>
  <c r="G526" i="1" s="1"/>
  <c r="H526" i="1" s="1"/>
  <c r="F462" i="1"/>
  <c r="G462" i="1" s="1"/>
  <c r="H462" i="1" s="1"/>
  <c r="F465" i="1"/>
  <c r="G465" i="1" s="1"/>
  <c r="H465" i="1" s="1"/>
  <c r="F469" i="1"/>
  <c r="G469" i="1" s="1"/>
  <c r="H469" i="1" s="1"/>
  <c r="F442" i="1"/>
  <c r="G442" i="1" s="1"/>
  <c r="H442" i="1" s="1"/>
  <c r="F445" i="1"/>
  <c r="G445" i="1" s="1"/>
  <c r="H445" i="1" s="1"/>
  <c r="F440" i="1"/>
  <c r="G440" i="1" s="1"/>
  <c r="H440" i="1" s="1"/>
  <c r="F383" i="1"/>
  <c r="G383" i="1" s="1"/>
  <c r="H383" i="1" s="1"/>
  <c r="F385" i="1"/>
  <c r="G385" i="1" s="1"/>
  <c r="H385" i="1" s="1"/>
  <c r="F390" i="1"/>
  <c r="G390" i="1" s="1"/>
  <c r="H390" i="1" s="1"/>
  <c r="F361" i="1"/>
  <c r="G361" i="1" s="1"/>
  <c r="H361" i="1" s="1"/>
  <c r="F366" i="1"/>
  <c r="G366" i="1" s="1"/>
  <c r="H366" i="1" s="1"/>
  <c r="F307" i="1"/>
  <c r="G307" i="1" s="1"/>
  <c r="H307" i="1" s="1"/>
  <c r="F309" i="1"/>
  <c r="G309" i="1" s="1"/>
  <c r="H309" i="1" s="1"/>
  <c r="F316" i="1"/>
  <c r="G316" i="1" s="1"/>
  <c r="H316" i="1" s="1"/>
  <c r="F320" i="1"/>
  <c r="G320" i="1" s="1"/>
  <c r="H320" i="1" s="1"/>
  <c r="F302" i="1"/>
  <c r="G302" i="1" s="1"/>
  <c r="H302" i="1" s="1"/>
  <c r="F277" i="1"/>
  <c r="G277" i="1" s="1"/>
  <c r="H277" i="1" s="1"/>
  <c r="F281" i="1"/>
  <c r="G281" i="1" s="1"/>
  <c r="H281" i="1" s="1"/>
  <c r="F285" i="1"/>
  <c r="G285" i="1" s="1"/>
  <c r="H285" i="1" s="1"/>
  <c r="F288" i="1"/>
  <c r="G288" i="1" s="1"/>
  <c r="H288" i="1" s="1"/>
  <c r="F291" i="1"/>
  <c r="G291" i="1" s="1"/>
  <c r="H291" i="1" s="1"/>
  <c r="F273" i="1"/>
  <c r="G273" i="1" s="1"/>
  <c r="H273" i="1" s="1"/>
  <c r="F1924" i="1"/>
  <c r="G1924" i="1" s="1"/>
  <c r="H1924" i="1" s="1"/>
  <c r="F1927" i="1"/>
  <c r="G1927" i="1" s="1"/>
  <c r="H1927" i="1" s="1"/>
  <c r="F1931" i="1"/>
  <c r="G1931" i="1" s="1"/>
  <c r="H1931" i="1" s="1"/>
  <c r="F1938" i="1"/>
  <c r="G1938" i="1" s="1"/>
  <c r="H1938" i="1" s="1"/>
  <c r="F1921" i="1"/>
  <c r="G1921" i="1" s="1"/>
  <c r="H1921" i="1" s="1"/>
  <c r="F1848" i="1"/>
  <c r="G1848" i="1" s="1"/>
  <c r="H1848" i="1" s="1"/>
  <c r="F1850" i="1"/>
  <c r="G1850" i="1" s="1"/>
  <c r="H1850" i="1" s="1"/>
  <c r="F1858" i="1"/>
  <c r="G1858" i="1" s="1"/>
  <c r="H1858" i="1" s="1"/>
  <c r="F1860" i="1"/>
  <c r="G1860" i="1" s="1"/>
  <c r="H1860" i="1" s="1"/>
  <c r="F1866" i="1"/>
  <c r="G1866" i="1" s="1"/>
  <c r="H1866" i="1" s="1"/>
  <c r="F1868" i="1"/>
  <c r="G1868" i="1" s="1"/>
  <c r="H1868" i="1" s="1"/>
  <c r="F1874" i="1"/>
  <c r="G1874" i="1" s="1"/>
  <c r="H1874" i="1" s="1"/>
  <c r="F1876" i="1"/>
  <c r="G1876" i="1" s="1"/>
  <c r="H1876" i="1" s="1"/>
  <c r="F1882" i="1"/>
  <c r="G1882" i="1" s="1"/>
  <c r="H1882" i="1" s="1"/>
  <c r="F1884" i="1"/>
  <c r="G1884" i="1" s="1"/>
  <c r="H1884" i="1" s="1"/>
  <c r="F1890" i="1"/>
  <c r="G1890" i="1" s="1"/>
  <c r="H1890" i="1" s="1"/>
  <c r="F1893" i="1"/>
  <c r="G1893" i="1" s="1"/>
  <c r="H1893" i="1" s="1"/>
  <c r="F1900" i="1"/>
  <c r="G1900" i="1" s="1"/>
  <c r="H1900" i="1" s="1"/>
  <c r="F1902" i="1"/>
  <c r="G1902" i="1" s="1"/>
  <c r="H1902" i="1" s="1"/>
  <c r="F1675" i="1"/>
  <c r="G1675" i="1" s="1"/>
  <c r="H1675" i="1" s="1"/>
  <c r="F1677" i="1"/>
  <c r="G1677" i="1" s="1"/>
  <c r="H1677" i="1" s="1"/>
  <c r="F1683" i="1"/>
  <c r="G1683" i="1" s="1"/>
  <c r="H1683" i="1" s="1"/>
  <c r="F1685" i="1"/>
  <c r="G1685" i="1" s="1"/>
  <c r="H1685" i="1" s="1"/>
  <c r="F1691" i="1"/>
  <c r="G1691" i="1" s="1"/>
  <c r="H1691" i="1" s="1"/>
  <c r="F1693" i="1"/>
  <c r="G1693" i="1" s="1"/>
  <c r="H1693" i="1" s="1"/>
  <c r="F1699" i="1"/>
  <c r="G1699" i="1" s="1"/>
  <c r="H1699" i="1" s="1"/>
  <c r="F1701" i="1"/>
  <c r="G1701" i="1" s="1"/>
  <c r="H1701" i="1" s="1"/>
  <c r="F1707" i="1"/>
  <c r="G1707" i="1" s="1"/>
  <c r="H1707" i="1" s="1"/>
  <c r="F1709" i="1"/>
  <c r="G1709" i="1" s="1"/>
  <c r="H1709" i="1" s="1"/>
  <c r="F1715" i="1"/>
  <c r="G1715" i="1" s="1"/>
  <c r="H1715" i="1" s="1"/>
  <c r="F1717" i="1"/>
  <c r="G1717" i="1" s="1"/>
  <c r="H1717" i="1" s="1"/>
  <c r="F1723" i="1"/>
  <c r="G1723" i="1" s="1"/>
  <c r="H1723" i="1" s="1"/>
  <c r="F1725" i="1"/>
  <c r="G1725" i="1" s="1"/>
  <c r="H1725" i="1" s="1"/>
  <c r="F1731" i="1"/>
  <c r="G1731" i="1" s="1"/>
  <c r="H1731" i="1" s="1"/>
  <c r="F1733" i="1"/>
  <c r="G1733" i="1" s="1"/>
  <c r="H1733" i="1" s="1"/>
  <c r="F1739" i="1"/>
  <c r="G1739" i="1" s="1"/>
  <c r="H1739" i="1" s="1"/>
  <c r="F1741" i="1"/>
  <c r="G1741" i="1" s="1"/>
  <c r="H1741" i="1" s="1"/>
  <c r="F1671" i="1"/>
  <c r="G1671" i="1" s="1"/>
  <c r="H1671" i="1" s="1"/>
  <c r="F1415" i="1"/>
  <c r="G1415" i="1" s="1"/>
  <c r="H1415" i="1" s="1"/>
  <c r="F1417" i="1"/>
  <c r="G1417" i="1" s="1"/>
  <c r="H1417" i="1" s="1"/>
  <c r="F1420" i="1"/>
  <c r="G1420" i="1" s="1"/>
  <c r="H1420" i="1" s="1"/>
  <c r="F1426" i="1"/>
  <c r="G1426" i="1" s="1"/>
  <c r="H1426" i="1" s="1"/>
  <c r="F1431" i="1"/>
  <c r="G1431" i="1" s="1"/>
  <c r="H1431" i="1" s="1"/>
  <c r="F1433" i="1"/>
  <c r="G1433" i="1" s="1"/>
  <c r="H1433" i="1" s="1"/>
  <c r="F1436" i="1"/>
  <c r="G1436" i="1" s="1"/>
  <c r="H1436" i="1" s="1"/>
  <c r="F1442" i="1"/>
  <c r="G1442" i="1" s="1"/>
  <c r="H1442" i="1" s="1"/>
  <c r="F1447" i="1"/>
  <c r="G1447" i="1" s="1"/>
  <c r="H1447" i="1" s="1"/>
  <c r="F1449" i="1"/>
  <c r="G1449" i="1" s="1"/>
  <c r="H1449" i="1" s="1"/>
  <c r="F1452" i="1"/>
  <c r="G1452" i="1" s="1"/>
  <c r="H1452" i="1" s="1"/>
  <c r="F1458" i="1"/>
  <c r="G1458" i="1" s="1"/>
  <c r="H1458" i="1" s="1"/>
  <c r="F1463" i="1"/>
  <c r="G1463" i="1" s="1"/>
  <c r="H1463" i="1" s="1"/>
  <c r="F1465" i="1"/>
  <c r="G1465" i="1" s="1"/>
  <c r="H1465" i="1" s="1"/>
  <c r="F1468" i="1"/>
  <c r="G1468" i="1" s="1"/>
  <c r="H1468" i="1" s="1"/>
  <c r="F1474" i="1"/>
  <c r="G1474" i="1" s="1"/>
  <c r="H1474" i="1" s="1"/>
  <c r="F1479" i="1"/>
  <c r="G1479" i="1" s="1"/>
  <c r="H1479" i="1" s="1"/>
  <c r="F1481" i="1"/>
  <c r="G1481" i="1" s="1"/>
  <c r="H1481" i="1" s="1"/>
  <c r="F1484" i="1"/>
  <c r="G1484" i="1" s="1"/>
  <c r="H1484" i="1" s="1"/>
  <c r="F1413" i="1"/>
  <c r="G1413" i="1" s="1"/>
  <c r="H1413" i="1" s="1"/>
  <c r="F1366" i="1"/>
  <c r="G1366" i="1" s="1"/>
  <c r="H1366" i="1" s="1"/>
  <c r="F1368" i="1"/>
  <c r="G1368" i="1" s="1"/>
  <c r="H1368" i="1" s="1"/>
  <c r="F1371" i="1"/>
  <c r="G1371" i="1" s="1"/>
  <c r="H1371" i="1" s="1"/>
  <c r="F1377" i="1"/>
  <c r="G1377" i="1" s="1"/>
  <c r="H1377" i="1" s="1"/>
  <c r="F1382" i="1"/>
  <c r="G1382" i="1" s="1"/>
  <c r="H1382" i="1" s="1"/>
  <c r="F1384" i="1"/>
  <c r="G1384" i="1" s="1"/>
  <c r="H1384" i="1" s="1"/>
  <c r="F1387" i="1"/>
  <c r="G1387" i="1" s="1"/>
  <c r="H1387" i="1" s="1"/>
  <c r="F1393" i="1"/>
  <c r="G1393" i="1" s="1"/>
  <c r="H1393" i="1" s="1"/>
  <c r="F1398" i="1"/>
  <c r="G1398" i="1" s="1"/>
  <c r="H1398" i="1" s="1"/>
  <c r="F1400" i="1"/>
  <c r="G1400" i="1" s="1"/>
  <c r="H1400" i="1" s="1"/>
  <c r="F1403" i="1"/>
  <c r="G1403" i="1" s="1"/>
  <c r="H1403" i="1" s="1"/>
  <c r="F1300" i="1"/>
  <c r="G1300" i="1" s="1"/>
  <c r="H1300" i="1" s="1"/>
  <c r="F1303" i="1"/>
  <c r="G1303" i="1" s="1"/>
  <c r="H1303" i="1" s="1"/>
  <c r="F1286" i="1"/>
  <c r="G1286" i="1" s="1"/>
  <c r="H1286" i="1" s="1"/>
  <c r="F1288" i="1"/>
  <c r="G1288" i="1" s="1"/>
  <c r="H1288" i="1" s="1"/>
  <c r="F1255" i="1"/>
  <c r="G1255" i="1" s="1"/>
  <c r="H1255" i="1" s="1"/>
  <c r="F1258" i="1"/>
  <c r="G1258" i="1" s="1"/>
  <c r="H1258" i="1" s="1"/>
  <c r="F1253" i="1"/>
  <c r="G1253" i="1" s="1"/>
  <c r="H1253" i="1" s="1"/>
  <c r="F1240" i="1"/>
  <c r="G1240" i="1" s="1"/>
  <c r="H1240" i="1" s="1"/>
  <c r="F1207" i="1"/>
  <c r="G1207" i="1" s="1"/>
  <c r="H1207" i="1" s="1"/>
  <c r="F1209" i="1"/>
  <c r="G1209" i="1" s="1"/>
  <c r="H1209" i="1" s="1"/>
  <c r="F1189" i="1"/>
  <c r="G1189" i="1" s="1"/>
  <c r="H1189" i="1" s="1"/>
  <c r="F1044" i="1"/>
  <c r="G1044" i="1" s="1"/>
  <c r="H1044" i="1" s="1"/>
  <c r="F1041" i="1"/>
  <c r="G1041" i="1" s="1"/>
  <c r="H1041" i="1" s="1"/>
  <c r="F1008" i="1"/>
  <c r="G1008" i="1" s="1"/>
  <c r="H1008" i="1" s="1"/>
  <c r="F1010" i="1"/>
  <c r="G1010" i="1" s="1"/>
  <c r="H1010" i="1" s="1"/>
  <c r="F988" i="1"/>
  <c r="G988" i="1" s="1"/>
  <c r="H988" i="1" s="1"/>
  <c r="F992" i="1"/>
  <c r="G992" i="1" s="1"/>
  <c r="H992" i="1" s="1"/>
  <c r="F974" i="1"/>
  <c r="G974" i="1" s="1"/>
  <c r="H974" i="1" s="1"/>
  <c r="F976" i="1"/>
  <c r="G976" i="1" s="1"/>
  <c r="H976" i="1" s="1"/>
  <c r="F959" i="1"/>
  <c r="G959" i="1" s="1"/>
  <c r="H959" i="1" s="1"/>
  <c r="F961" i="1"/>
  <c r="G961" i="1" s="1"/>
  <c r="H961" i="1" s="1"/>
  <c r="F925" i="1"/>
  <c r="G925" i="1" s="1"/>
  <c r="H925" i="1" s="1"/>
  <c r="F901" i="1"/>
  <c r="G901" i="1" s="1"/>
  <c r="H901" i="1" s="1"/>
  <c r="F867" i="1"/>
  <c r="G867" i="1" s="1"/>
  <c r="H867" i="1" s="1"/>
  <c r="F855" i="1"/>
  <c r="G855" i="1" s="1"/>
  <c r="H855" i="1" s="1"/>
  <c r="F821" i="1"/>
  <c r="G821" i="1" s="1"/>
  <c r="H821" i="1" s="1"/>
  <c r="F725" i="1"/>
  <c r="G725" i="1" s="1"/>
  <c r="H725" i="1" s="1"/>
  <c r="F727" i="1"/>
  <c r="G727" i="1" s="1"/>
  <c r="H727" i="1" s="1"/>
  <c r="F730" i="1"/>
  <c r="G730" i="1" s="1"/>
  <c r="H730" i="1" s="1"/>
  <c r="F732" i="1"/>
  <c r="G732" i="1" s="1"/>
  <c r="H732" i="1" s="1"/>
  <c r="F744" i="1"/>
  <c r="G744" i="1" s="1"/>
  <c r="H744" i="1" s="1"/>
  <c r="F746" i="1"/>
  <c r="G746" i="1" s="1"/>
  <c r="H746" i="1" s="1"/>
  <c r="F752" i="1"/>
  <c r="G752" i="1" s="1"/>
  <c r="H752" i="1" s="1"/>
  <c r="F754" i="1"/>
  <c r="G754" i="1" s="1"/>
  <c r="H754" i="1" s="1"/>
  <c r="F760" i="1"/>
  <c r="G760" i="1" s="1"/>
  <c r="H760" i="1" s="1"/>
  <c r="F762" i="1"/>
  <c r="G762" i="1" s="1"/>
  <c r="H762" i="1" s="1"/>
  <c r="F768" i="1"/>
  <c r="G768" i="1" s="1"/>
  <c r="H768" i="1" s="1"/>
  <c r="F770" i="1"/>
  <c r="G770" i="1" s="1"/>
  <c r="H770" i="1" s="1"/>
  <c r="F776" i="1"/>
  <c r="G776" i="1" s="1"/>
  <c r="H776" i="1" s="1"/>
  <c r="F778" i="1"/>
  <c r="G778" i="1" s="1"/>
  <c r="H778" i="1" s="1"/>
  <c r="F784" i="1"/>
  <c r="G784" i="1" s="1"/>
  <c r="H784" i="1" s="1"/>
  <c r="F786" i="1"/>
  <c r="G786" i="1" s="1"/>
  <c r="H786" i="1" s="1"/>
  <c r="F792" i="1"/>
  <c r="G792" i="1" s="1"/>
  <c r="H792" i="1" s="1"/>
  <c r="F794" i="1"/>
  <c r="G794" i="1" s="1"/>
  <c r="H794" i="1" s="1"/>
  <c r="F800" i="1"/>
  <c r="G800" i="1" s="1"/>
  <c r="H800" i="1" s="1"/>
  <c r="F802" i="1"/>
  <c r="G802" i="1" s="1"/>
  <c r="H802" i="1" s="1"/>
  <c r="F808" i="1"/>
  <c r="G808" i="1" s="1"/>
  <c r="H808" i="1" s="1"/>
  <c r="F810" i="1"/>
  <c r="G810" i="1" s="1"/>
  <c r="H810" i="1" s="1"/>
  <c r="F615" i="1"/>
  <c r="G615" i="1" s="1"/>
  <c r="H615" i="1" s="1"/>
  <c r="F624" i="1"/>
  <c r="G624" i="1" s="1"/>
  <c r="H624" i="1" s="1"/>
  <c r="F626" i="1"/>
  <c r="G626" i="1" s="1"/>
  <c r="H626" i="1" s="1"/>
  <c r="F629" i="1"/>
  <c r="G629" i="1" s="1"/>
  <c r="H629" i="1" s="1"/>
  <c r="F631" i="1"/>
  <c r="G631" i="1" s="1"/>
  <c r="H631" i="1" s="1"/>
  <c r="F640" i="1"/>
  <c r="G640" i="1" s="1"/>
  <c r="H640" i="1" s="1"/>
  <c r="F642" i="1"/>
  <c r="G642" i="1" s="1"/>
  <c r="H642" i="1" s="1"/>
  <c r="F645" i="1"/>
  <c r="G645" i="1" s="1"/>
  <c r="H645" i="1" s="1"/>
  <c r="F647" i="1"/>
  <c r="G647" i="1" s="1"/>
  <c r="H647" i="1" s="1"/>
  <c r="F656" i="1"/>
  <c r="G656" i="1" s="1"/>
  <c r="H656" i="1" s="1"/>
  <c r="F658" i="1"/>
  <c r="G658" i="1" s="1"/>
  <c r="H658" i="1" s="1"/>
  <c r="F661" i="1"/>
  <c r="G661" i="1" s="1"/>
  <c r="H661" i="1" s="1"/>
  <c r="F663" i="1"/>
  <c r="G663" i="1" s="1"/>
  <c r="H663" i="1" s="1"/>
  <c r="F672" i="1"/>
  <c r="G672" i="1" s="1"/>
  <c r="H672" i="1" s="1"/>
  <c r="F674" i="1"/>
  <c r="G674" i="1" s="1"/>
  <c r="H674" i="1" s="1"/>
  <c r="F677" i="1"/>
  <c r="G677" i="1" s="1"/>
  <c r="H677" i="1" s="1"/>
  <c r="F679" i="1"/>
  <c r="G679" i="1" s="1"/>
  <c r="H679" i="1" s="1"/>
  <c r="F688" i="1"/>
  <c r="G688" i="1" s="1"/>
  <c r="H688" i="1" s="1"/>
  <c r="F690" i="1"/>
  <c r="G690" i="1" s="1"/>
  <c r="H690" i="1" s="1"/>
  <c r="F693" i="1"/>
  <c r="G693" i="1" s="1"/>
  <c r="H693" i="1" s="1"/>
  <c r="F695" i="1"/>
  <c r="G695" i="1" s="1"/>
  <c r="H695" i="1" s="1"/>
  <c r="F704" i="1"/>
  <c r="G704" i="1" s="1"/>
  <c r="H704" i="1" s="1"/>
  <c r="F706" i="1"/>
  <c r="G706" i="1" s="1"/>
  <c r="H706" i="1" s="1"/>
  <c r="F587" i="1"/>
  <c r="G587" i="1" s="1"/>
  <c r="H587" i="1" s="1"/>
  <c r="F576" i="1"/>
  <c r="G576" i="1" s="1"/>
  <c r="H576" i="1" s="1"/>
  <c r="F540" i="1"/>
  <c r="G540" i="1" s="1"/>
  <c r="H540" i="1" s="1"/>
  <c r="F546" i="1"/>
  <c r="G546" i="1" s="1"/>
  <c r="H546" i="1" s="1"/>
  <c r="F521" i="1"/>
  <c r="G521" i="1" s="1"/>
  <c r="H521" i="1" s="1"/>
  <c r="F523" i="1"/>
  <c r="G523" i="1" s="1"/>
  <c r="H523" i="1" s="1"/>
  <c r="F525" i="1"/>
  <c r="G525" i="1" s="1"/>
  <c r="H525" i="1" s="1"/>
  <c r="F527" i="1"/>
  <c r="G527" i="1" s="1"/>
  <c r="H527" i="1" s="1"/>
  <c r="F461" i="1"/>
  <c r="G461" i="1" s="1"/>
  <c r="H461" i="1" s="1"/>
  <c r="F464" i="1"/>
  <c r="G464" i="1" s="1"/>
  <c r="H464" i="1" s="1"/>
  <c r="F468" i="1"/>
  <c r="G468" i="1" s="1"/>
  <c r="H468" i="1" s="1"/>
  <c r="F441" i="1"/>
  <c r="G441" i="1" s="1"/>
  <c r="H441" i="1" s="1"/>
  <c r="F443" i="1"/>
  <c r="G443" i="1" s="1"/>
  <c r="H443" i="1" s="1"/>
  <c r="F450" i="1"/>
  <c r="G450" i="1" s="1"/>
  <c r="H450" i="1" s="1"/>
  <c r="F387" i="1"/>
  <c r="G387" i="1" s="1"/>
  <c r="H387" i="1" s="1"/>
  <c r="F389" i="1"/>
  <c r="G389" i="1" s="1"/>
  <c r="H389" i="1" s="1"/>
  <c r="F380" i="1"/>
  <c r="G380" i="1" s="1"/>
  <c r="H380" i="1" s="1"/>
  <c r="F363" i="1"/>
  <c r="G363" i="1" s="1"/>
  <c r="H363" i="1" s="1"/>
  <c r="F365" i="1"/>
  <c r="G365" i="1" s="1"/>
  <c r="H365" i="1" s="1"/>
  <c r="F368" i="1"/>
  <c r="G368" i="1" s="1"/>
  <c r="H368" i="1" s="1"/>
  <c r="F370" i="1"/>
  <c r="G370" i="1" s="1"/>
  <c r="H370" i="1" s="1"/>
  <c r="F304" i="1"/>
  <c r="G304" i="1" s="1"/>
  <c r="H304" i="1" s="1"/>
  <c r="F310" i="1"/>
  <c r="G310" i="1" s="1"/>
  <c r="H310" i="1" s="1"/>
  <c r="F312" i="1"/>
  <c r="G312" i="1" s="1"/>
  <c r="H312" i="1" s="1"/>
  <c r="F315" i="1"/>
  <c r="G315" i="1" s="1"/>
  <c r="H315" i="1" s="1"/>
  <c r="F289" i="1"/>
  <c r="G289" i="1" s="1"/>
  <c r="H289" i="1" s="1"/>
  <c r="F2026" i="1"/>
  <c r="G2026" i="1" s="1"/>
  <c r="H2026" i="1" s="1"/>
  <c r="F1923" i="1"/>
  <c r="G1923" i="1" s="1"/>
  <c r="H1923" i="1" s="1"/>
  <c r="F1926" i="1"/>
  <c r="G1926" i="1" s="1"/>
  <c r="H1926" i="1" s="1"/>
  <c r="F1934" i="1"/>
  <c r="G1934" i="1" s="1"/>
  <c r="H1934" i="1" s="1"/>
  <c r="F1937" i="1"/>
  <c r="G1937" i="1" s="1"/>
  <c r="H1937" i="1" s="1"/>
  <c r="F1847" i="1"/>
  <c r="G1847" i="1" s="1"/>
  <c r="H1847" i="1" s="1"/>
  <c r="F1849" i="1"/>
  <c r="G1849" i="1" s="1"/>
  <c r="H1849" i="1" s="1"/>
  <c r="F1856" i="1"/>
  <c r="G1856" i="1" s="1"/>
  <c r="H1856" i="1" s="1"/>
  <c r="F1859" i="1"/>
  <c r="G1859" i="1" s="1"/>
  <c r="H1859" i="1" s="1"/>
  <c r="F1865" i="1"/>
  <c r="G1865" i="1" s="1"/>
  <c r="H1865" i="1" s="1"/>
  <c r="F1867" i="1"/>
  <c r="G1867" i="1" s="1"/>
  <c r="H1867" i="1" s="1"/>
  <c r="F1873" i="1"/>
  <c r="G1873" i="1" s="1"/>
  <c r="H1873" i="1" s="1"/>
  <c r="F1875" i="1"/>
  <c r="G1875" i="1" s="1"/>
  <c r="H1875" i="1" s="1"/>
  <c r="F1881" i="1"/>
  <c r="G1881" i="1" s="1"/>
  <c r="H1881" i="1" s="1"/>
  <c r="F1883" i="1"/>
  <c r="G1883" i="1" s="1"/>
  <c r="H1883" i="1" s="1"/>
  <c r="F1889" i="1"/>
  <c r="G1889" i="1" s="1"/>
  <c r="H1889" i="1" s="1"/>
  <c r="F1891" i="1"/>
  <c r="G1891" i="1" s="1"/>
  <c r="H1891" i="1" s="1"/>
  <c r="F1899" i="1"/>
  <c r="G1899" i="1" s="1"/>
  <c r="H1899" i="1" s="1"/>
  <c r="F1901" i="1"/>
  <c r="G1901" i="1" s="1"/>
  <c r="H1901" i="1" s="1"/>
  <c r="F1908" i="1"/>
  <c r="G1908" i="1" s="1"/>
  <c r="H1908" i="1" s="1"/>
  <c r="F1674" i="1"/>
  <c r="G1674" i="1" s="1"/>
  <c r="H1674" i="1" s="1"/>
  <c r="F1676" i="1"/>
  <c r="G1676" i="1" s="1"/>
  <c r="H1676" i="1" s="1"/>
  <c r="F1682" i="1"/>
  <c r="G1682" i="1" s="1"/>
  <c r="H1682" i="1" s="1"/>
  <c r="F1684" i="1"/>
  <c r="G1684" i="1" s="1"/>
  <c r="H1684" i="1" s="1"/>
  <c r="F1690" i="1"/>
  <c r="G1690" i="1" s="1"/>
  <c r="H1690" i="1" s="1"/>
  <c r="F1692" i="1"/>
  <c r="G1692" i="1" s="1"/>
  <c r="H1692" i="1" s="1"/>
  <c r="F1698" i="1"/>
  <c r="G1698" i="1" s="1"/>
  <c r="H1698" i="1" s="1"/>
  <c r="F1700" i="1"/>
  <c r="G1700" i="1" s="1"/>
  <c r="H1700" i="1" s="1"/>
  <c r="F1706" i="1"/>
  <c r="G1706" i="1" s="1"/>
  <c r="H1706" i="1" s="1"/>
  <c r="F1708" i="1"/>
  <c r="G1708" i="1" s="1"/>
  <c r="H1708" i="1" s="1"/>
  <c r="F1714" i="1"/>
  <c r="G1714" i="1" s="1"/>
  <c r="H1714" i="1" s="1"/>
  <c r="F1716" i="1"/>
  <c r="G1716" i="1" s="1"/>
  <c r="H1716" i="1" s="1"/>
  <c r="F1722" i="1"/>
  <c r="G1722" i="1" s="1"/>
  <c r="H1722" i="1" s="1"/>
  <c r="F1724" i="1"/>
  <c r="G1724" i="1" s="1"/>
  <c r="H1724" i="1" s="1"/>
  <c r="F1732" i="1"/>
  <c r="G1732" i="1" s="1"/>
  <c r="H1732" i="1" s="1"/>
  <c r="F1738" i="1"/>
  <c r="G1738" i="1" s="1"/>
  <c r="H1738" i="1" s="1"/>
  <c r="F1740" i="1"/>
  <c r="G1740" i="1" s="1"/>
  <c r="H1740" i="1" s="1"/>
  <c r="F1746" i="1"/>
  <c r="G1746" i="1" s="1"/>
  <c r="H1746" i="1" s="1"/>
  <c r="F1414" i="1"/>
  <c r="G1414" i="1" s="1"/>
  <c r="H1414" i="1" s="1"/>
  <c r="F1419" i="1"/>
  <c r="G1419" i="1" s="1"/>
  <c r="H1419" i="1" s="1"/>
  <c r="F1421" i="1"/>
  <c r="G1421" i="1" s="1"/>
  <c r="H1421" i="1" s="1"/>
  <c r="F1424" i="1"/>
  <c r="G1424" i="1" s="1"/>
  <c r="H1424" i="1" s="1"/>
  <c r="F1430" i="1"/>
  <c r="G1430" i="1" s="1"/>
  <c r="H1430" i="1" s="1"/>
  <c r="F1435" i="1"/>
  <c r="G1435" i="1" s="1"/>
  <c r="H1435" i="1" s="1"/>
  <c r="F1437" i="1"/>
  <c r="G1437" i="1" s="1"/>
  <c r="H1437" i="1" s="1"/>
  <c r="F1440" i="1"/>
  <c r="G1440" i="1" s="1"/>
  <c r="H1440" i="1" s="1"/>
  <c r="F1446" i="1"/>
  <c r="G1446" i="1" s="1"/>
  <c r="H1446" i="1" s="1"/>
  <c r="F1451" i="1"/>
  <c r="G1451" i="1" s="1"/>
  <c r="H1451" i="1" s="1"/>
  <c r="F1453" i="1"/>
  <c r="G1453" i="1" s="1"/>
  <c r="H1453" i="1" s="1"/>
  <c r="F1456" i="1"/>
  <c r="G1456" i="1" s="1"/>
  <c r="H1456" i="1" s="1"/>
  <c r="F1462" i="1"/>
  <c r="G1462" i="1" s="1"/>
  <c r="H1462" i="1" s="1"/>
  <c r="F1467" i="1"/>
  <c r="G1467" i="1" s="1"/>
  <c r="H1467" i="1" s="1"/>
  <c r="F1469" i="1"/>
  <c r="G1469" i="1" s="1"/>
  <c r="H1469" i="1" s="1"/>
  <c r="F1472" i="1"/>
  <c r="G1472" i="1" s="1"/>
  <c r="H1472" i="1" s="1"/>
  <c r="F1478" i="1"/>
  <c r="G1478" i="1" s="1"/>
  <c r="H1478" i="1" s="1"/>
  <c r="F1483" i="1"/>
  <c r="G1483" i="1" s="1"/>
  <c r="H1483" i="1" s="1"/>
  <c r="F1485" i="1"/>
  <c r="G1485" i="1" s="1"/>
  <c r="H1485" i="1" s="1"/>
  <c r="F1488" i="1"/>
  <c r="G1488" i="1" s="1"/>
  <c r="H1488" i="1" s="1"/>
  <c r="F1329" i="1"/>
  <c r="G1329" i="1" s="1"/>
  <c r="H1329" i="1" s="1"/>
  <c r="F1333" i="1"/>
  <c r="G1333" i="1" s="1"/>
  <c r="H1333" i="1" s="1"/>
  <c r="F1337" i="1"/>
  <c r="G1337" i="1" s="1"/>
  <c r="H1337" i="1" s="1"/>
  <c r="F1341" i="1"/>
  <c r="G1341" i="1" s="1"/>
  <c r="H1341" i="1" s="1"/>
  <c r="F1345" i="1"/>
  <c r="G1345" i="1" s="1"/>
  <c r="H1345" i="1" s="1"/>
  <c r="F1349" i="1"/>
  <c r="G1349" i="1" s="1"/>
  <c r="H1349" i="1" s="1"/>
  <c r="F1353" i="1"/>
  <c r="G1353" i="1" s="1"/>
  <c r="H1353" i="1" s="1"/>
  <c r="F1357" i="1"/>
  <c r="G1357" i="1" s="1"/>
  <c r="H1357" i="1" s="1"/>
  <c r="F1361" i="1"/>
  <c r="G1361" i="1" s="1"/>
  <c r="H1361" i="1" s="1"/>
  <c r="F1365" i="1"/>
  <c r="G1365" i="1" s="1"/>
  <c r="H1365" i="1" s="1"/>
  <c r="F1370" i="1"/>
  <c r="G1370" i="1" s="1"/>
  <c r="H1370" i="1" s="1"/>
  <c r="F1372" i="1"/>
  <c r="G1372" i="1" s="1"/>
  <c r="H1372" i="1" s="1"/>
  <c r="F1375" i="1"/>
  <c r="G1375" i="1" s="1"/>
  <c r="H1375" i="1" s="1"/>
  <c r="F1381" i="1"/>
  <c r="G1381" i="1" s="1"/>
  <c r="H1381" i="1" s="1"/>
  <c r="F1386" i="1"/>
  <c r="G1386" i="1" s="1"/>
  <c r="H1386" i="1" s="1"/>
  <c r="F1388" i="1"/>
  <c r="G1388" i="1" s="1"/>
  <c r="H1388" i="1" s="1"/>
  <c r="F1391" i="1"/>
  <c r="G1391" i="1" s="1"/>
  <c r="H1391" i="1" s="1"/>
  <c r="F1397" i="1"/>
  <c r="G1397" i="1" s="1"/>
  <c r="H1397" i="1" s="1"/>
  <c r="F1402" i="1"/>
  <c r="G1402" i="1" s="1"/>
  <c r="H1402" i="1" s="1"/>
  <c r="F1327" i="1"/>
  <c r="G1327" i="1" s="1"/>
  <c r="H1327" i="1" s="1"/>
  <c r="F1302" i="1"/>
  <c r="G1302" i="1" s="1"/>
  <c r="H1302" i="1" s="1"/>
  <c r="F1299" i="1"/>
  <c r="G1299" i="1" s="1"/>
  <c r="H1299" i="1" s="1"/>
  <c r="F1289" i="1"/>
  <c r="G1289" i="1" s="1"/>
  <c r="H1289" i="1" s="1"/>
  <c r="F1254" i="1"/>
  <c r="G1254" i="1" s="1"/>
  <c r="H1254" i="1" s="1"/>
  <c r="F1256" i="1"/>
  <c r="G1256" i="1" s="1"/>
  <c r="H1256" i="1" s="1"/>
  <c r="F1241" i="1"/>
  <c r="G1241" i="1" s="1"/>
  <c r="H1241" i="1" s="1"/>
  <c r="F1243" i="1"/>
  <c r="G1243" i="1" s="1"/>
  <c r="H1243" i="1" s="1"/>
  <c r="F1211" i="1"/>
  <c r="G1211" i="1" s="1"/>
  <c r="H1211" i="1" s="1"/>
  <c r="F1191" i="1"/>
  <c r="G1191" i="1" s="1"/>
  <c r="H1191" i="1" s="1"/>
  <c r="F1195" i="1"/>
  <c r="G1195" i="1" s="1"/>
  <c r="H1195" i="1" s="1"/>
  <c r="F1062" i="1"/>
  <c r="G1062" i="1" s="1"/>
  <c r="H1062" i="1" s="1"/>
  <c r="F1066" i="1"/>
  <c r="G1066" i="1" s="1"/>
  <c r="H1066" i="1" s="1"/>
  <c r="F1043" i="1"/>
  <c r="G1043" i="1" s="1"/>
  <c r="H1043" i="1" s="1"/>
  <c r="F1048" i="1"/>
  <c r="G1048" i="1" s="1"/>
  <c r="H1048" i="1" s="1"/>
  <c r="F1007" i="1"/>
  <c r="G1007" i="1" s="1"/>
  <c r="H1007" i="1" s="1"/>
  <c r="F1009" i="1"/>
  <c r="G1009" i="1" s="1"/>
  <c r="H1009" i="1" s="1"/>
  <c r="F973" i="1"/>
  <c r="G973" i="1" s="1"/>
  <c r="H973" i="1" s="1"/>
  <c r="F972" i="1"/>
  <c r="G972" i="1" s="1"/>
  <c r="H972" i="1" s="1"/>
  <c r="F935" i="1"/>
  <c r="G935" i="1" s="1"/>
  <c r="H935" i="1" s="1"/>
  <c r="F890" i="1"/>
  <c r="G890" i="1" s="1"/>
  <c r="H890" i="1" s="1"/>
  <c r="F856" i="1"/>
  <c r="G856" i="1" s="1"/>
  <c r="H856" i="1" s="1"/>
  <c r="F822" i="1"/>
  <c r="G822" i="1" s="1"/>
  <c r="H822" i="1" s="1"/>
  <c r="F721" i="1"/>
  <c r="G721" i="1" s="1"/>
  <c r="H721" i="1" s="1"/>
  <c r="F723" i="1"/>
  <c r="G723" i="1" s="1"/>
  <c r="H723" i="1" s="1"/>
  <c r="F726" i="1"/>
  <c r="G726" i="1" s="1"/>
  <c r="H726" i="1" s="1"/>
  <c r="F728" i="1"/>
  <c r="G728" i="1" s="1"/>
  <c r="H728" i="1" s="1"/>
  <c r="F737" i="1"/>
  <c r="G737" i="1" s="1"/>
  <c r="H737" i="1" s="1"/>
  <c r="F739" i="1"/>
  <c r="G739" i="1" s="1"/>
  <c r="H739" i="1" s="1"/>
  <c r="F741" i="1"/>
  <c r="G741" i="1" s="1"/>
  <c r="H741" i="1" s="1"/>
  <c r="F743" i="1"/>
  <c r="G743" i="1" s="1"/>
  <c r="H743" i="1" s="1"/>
  <c r="F749" i="1"/>
  <c r="G749" i="1" s="1"/>
  <c r="H749" i="1" s="1"/>
  <c r="F751" i="1"/>
  <c r="G751" i="1" s="1"/>
  <c r="H751" i="1" s="1"/>
  <c r="F757" i="1"/>
  <c r="G757" i="1" s="1"/>
  <c r="H757" i="1" s="1"/>
  <c r="F759" i="1"/>
  <c r="G759" i="1" s="1"/>
  <c r="H759" i="1" s="1"/>
  <c r="F765" i="1"/>
  <c r="G765" i="1" s="1"/>
  <c r="H765" i="1" s="1"/>
  <c r="F767" i="1"/>
  <c r="G767" i="1" s="1"/>
  <c r="H767" i="1" s="1"/>
  <c r="F773" i="1"/>
  <c r="G773" i="1" s="1"/>
  <c r="H773" i="1" s="1"/>
  <c r="F775" i="1"/>
  <c r="G775" i="1" s="1"/>
  <c r="H775" i="1" s="1"/>
  <c r="F781" i="1"/>
  <c r="G781" i="1" s="1"/>
  <c r="H781" i="1" s="1"/>
  <c r="F783" i="1"/>
  <c r="G783" i="1" s="1"/>
  <c r="H783" i="1" s="1"/>
  <c r="F789" i="1"/>
  <c r="G789" i="1" s="1"/>
  <c r="H789" i="1" s="1"/>
  <c r="F791" i="1"/>
  <c r="G791" i="1" s="1"/>
  <c r="H791" i="1" s="1"/>
  <c r="F797" i="1"/>
  <c r="G797" i="1" s="1"/>
  <c r="H797" i="1" s="1"/>
  <c r="F799" i="1"/>
  <c r="G799" i="1" s="1"/>
  <c r="H799" i="1" s="1"/>
  <c r="F805" i="1"/>
  <c r="G805" i="1" s="1"/>
  <c r="H805" i="1" s="1"/>
  <c r="F807" i="1"/>
  <c r="G807" i="1" s="1"/>
  <c r="H807" i="1" s="1"/>
  <c r="F614" i="1"/>
  <c r="G614" i="1" s="1"/>
  <c r="H614" i="1" s="1"/>
  <c r="F617" i="1"/>
  <c r="G617" i="1" s="1"/>
  <c r="H617" i="1" s="1"/>
  <c r="F619" i="1"/>
  <c r="G619" i="1" s="1"/>
  <c r="H619" i="1" s="1"/>
  <c r="F628" i="1"/>
  <c r="G628" i="1" s="1"/>
  <c r="H628" i="1" s="1"/>
  <c r="F630" i="1"/>
  <c r="G630" i="1" s="1"/>
  <c r="H630" i="1" s="1"/>
  <c r="F633" i="1"/>
  <c r="G633" i="1" s="1"/>
  <c r="H633" i="1" s="1"/>
  <c r="F635" i="1"/>
  <c r="G635" i="1" s="1"/>
  <c r="H635" i="1" s="1"/>
  <c r="F644" i="1"/>
  <c r="G644" i="1" s="1"/>
  <c r="H644" i="1" s="1"/>
  <c r="F646" i="1"/>
  <c r="G646" i="1" s="1"/>
  <c r="H646" i="1" s="1"/>
  <c r="F649" i="1"/>
  <c r="G649" i="1" s="1"/>
  <c r="H649" i="1" s="1"/>
  <c r="F651" i="1"/>
  <c r="G651" i="1" s="1"/>
  <c r="H651" i="1" s="1"/>
  <c r="F660" i="1"/>
  <c r="G660" i="1" s="1"/>
  <c r="H660" i="1" s="1"/>
  <c r="F662" i="1"/>
  <c r="G662" i="1" s="1"/>
  <c r="H662" i="1" s="1"/>
  <c r="F665" i="1"/>
  <c r="G665" i="1" s="1"/>
  <c r="H665" i="1" s="1"/>
  <c r="F667" i="1"/>
  <c r="G667" i="1" s="1"/>
  <c r="H667" i="1" s="1"/>
  <c r="F676" i="1"/>
  <c r="G676" i="1" s="1"/>
  <c r="H676" i="1" s="1"/>
  <c r="F678" i="1"/>
  <c r="G678" i="1" s="1"/>
  <c r="H678" i="1" s="1"/>
  <c r="F681" i="1"/>
  <c r="G681" i="1" s="1"/>
  <c r="H681" i="1" s="1"/>
  <c r="F683" i="1"/>
  <c r="G683" i="1" s="1"/>
  <c r="H683" i="1" s="1"/>
  <c r="F692" i="1"/>
  <c r="G692" i="1" s="1"/>
  <c r="H692" i="1" s="1"/>
  <c r="F694" i="1"/>
  <c r="G694" i="1" s="1"/>
  <c r="H694" i="1" s="1"/>
  <c r="F697" i="1"/>
  <c r="G697" i="1" s="1"/>
  <c r="H697" i="1" s="1"/>
  <c r="F699" i="1"/>
  <c r="G699" i="1" s="1"/>
  <c r="H699" i="1" s="1"/>
  <c r="F613" i="1"/>
  <c r="G613" i="1" s="1"/>
  <c r="H613" i="1" s="1"/>
  <c r="F575" i="1"/>
  <c r="G575" i="1" s="1"/>
  <c r="H575" i="1" s="1"/>
  <c r="F542" i="1"/>
  <c r="G542" i="1" s="1"/>
  <c r="H542" i="1" s="1"/>
  <c r="F544" i="1"/>
  <c r="G544" i="1" s="1"/>
  <c r="H544" i="1" s="1"/>
  <c r="F538" i="1"/>
  <c r="G538" i="1" s="1"/>
  <c r="H538" i="1" s="1"/>
  <c r="F524" i="1"/>
  <c r="G524" i="1" s="1"/>
  <c r="H524" i="1" s="1"/>
  <c r="F520" i="1"/>
  <c r="G520" i="1" s="1"/>
  <c r="H520" i="1" s="1"/>
  <c r="F467" i="1"/>
  <c r="G467" i="1" s="1"/>
  <c r="H467" i="1" s="1"/>
  <c r="F460" i="1"/>
  <c r="G460" i="1" s="1"/>
  <c r="H460" i="1" s="1"/>
  <c r="F444" i="1"/>
  <c r="G444" i="1" s="1"/>
  <c r="H444" i="1" s="1"/>
  <c r="F447" i="1"/>
  <c r="G447" i="1" s="1"/>
  <c r="H447" i="1" s="1"/>
  <c r="F449" i="1"/>
  <c r="G449" i="1" s="1"/>
  <c r="H449" i="1" s="1"/>
  <c r="F382" i="1"/>
  <c r="G382" i="1" s="1"/>
  <c r="H382" i="1" s="1"/>
  <c r="F384" i="1"/>
  <c r="G384" i="1" s="1"/>
  <c r="H384" i="1" s="1"/>
  <c r="F367" i="1"/>
  <c r="G367" i="1" s="1"/>
  <c r="H367" i="1" s="1"/>
  <c r="F369" i="1"/>
  <c r="G369" i="1" s="1"/>
  <c r="H369" i="1" s="1"/>
  <c r="F303" i="1"/>
  <c r="G303" i="1" s="1"/>
  <c r="H303" i="1" s="1"/>
  <c r="F305" i="1"/>
  <c r="G305" i="1" s="1"/>
  <c r="H305" i="1" s="1"/>
  <c r="F311" i="1"/>
  <c r="G311" i="1" s="1"/>
  <c r="H311" i="1" s="1"/>
  <c r="F313" i="1"/>
  <c r="G313" i="1" s="1"/>
  <c r="H313" i="1" s="1"/>
  <c r="F317" i="1"/>
  <c r="G317" i="1" s="1"/>
  <c r="H317" i="1" s="1"/>
  <c r="F275" i="1"/>
  <c r="G275" i="1" s="1"/>
  <c r="H275" i="1" s="1"/>
  <c r="F279" i="1"/>
  <c r="G279" i="1" s="1"/>
  <c r="H279" i="1" s="1"/>
  <c r="F283" i="1"/>
  <c r="G283" i="1" s="1"/>
  <c r="H283" i="1" s="1"/>
  <c r="F287" i="1"/>
  <c r="G287" i="1" s="1"/>
  <c r="H287" i="1" s="1"/>
  <c r="F2591" i="15"/>
  <c r="G2591" i="15" s="1"/>
  <c r="H2591" i="15" s="1"/>
  <c r="F2595" i="15"/>
  <c r="G2595" i="15" s="1"/>
  <c r="H2595" i="15" s="1"/>
  <c r="F2599" i="15"/>
  <c r="G2599" i="15" s="1"/>
  <c r="H2599" i="15" s="1"/>
  <c r="F2604" i="15"/>
  <c r="G2604" i="15" s="1"/>
  <c r="H2604" i="15" s="1"/>
  <c r="F2610" i="15"/>
  <c r="G2610" i="15" s="1"/>
  <c r="H2610" i="15" s="1"/>
  <c r="F2614" i="15"/>
  <c r="G2614" i="15" s="1"/>
  <c r="H2614" i="15" s="1"/>
  <c r="F2619" i="15"/>
  <c r="G2619" i="15" s="1"/>
  <c r="H2619" i="15" s="1"/>
  <c r="F2625" i="15"/>
  <c r="G2625" i="15" s="1"/>
  <c r="H2625" i="15" s="1"/>
  <c r="F2590" i="15"/>
  <c r="G2590" i="15" s="1"/>
  <c r="H2590" i="15" s="1"/>
  <c r="F2531" i="15"/>
  <c r="G2531" i="15" s="1"/>
  <c r="H2531" i="15" s="1"/>
  <c r="F2534" i="15"/>
  <c r="G2534" i="15" s="1"/>
  <c r="H2534" i="15" s="1"/>
  <c r="F2536" i="15"/>
  <c r="G2536" i="15" s="1"/>
  <c r="H2536" i="15" s="1"/>
  <c r="F2543" i="15"/>
  <c r="G2543" i="15" s="1"/>
  <c r="H2543" i="15" s="1"/>
  <c r="F2549" i="15"/>
  <c r="G2549" i="15" s="1"/>
  <c r="H2549" i="15" s="1"/>
  <c r="F2553" i="15"/>
  <c r="G2553" i="15" s="1"/>
  <c r="H2553" i="15" s="1"/>
  <c r="F2555" i="15"/>
  <c r="G2555" i="15" s="1"/>
  <c r="H2555" i="15" s="1"/>
  <c r="F2560" i="15"/>
  <c r="G2560" i="15" s="1"/>
  <c r="H2560" i="15" s="1"/>
  <c r="F2272" i="15"/>
  <c r="G2272" i="15" s="1"/>
  <c r="H2272" i="15" s="1"/>
  <c r="F2274" i="15"/>
  <c r="G2274" i="15" s="1"/>
  <c r="H2274" i="15" s="1"/>
  <c r="F2277" i="15"/>
  <c r="G2277" i="15" s="1"/>
  <c r="H2277" i="15" s="1"/>
  <c r="F2280" i="15"/>
  <c r="G2280" i="15" s="1"/>
  <c r="H2280" i="15" s="1"/>
  <c r="F2289" i="15"/>
  <c r="G2289" i="15" s="1"/>
  <c r="H2289" i="15" s="1"/>
  <c r="F2291" i="15"/>
  <c r="G2291" i="15" s="1"/>
  <c r="H2291" i="15" s="1"/>
  <c r="F2294" i="15"/>
  <c r="G2294" i="15" s="1"/>
  <c r="H2294" i="15" s="1"/>
  <c r="F2296" i="15"/>
  <c r="G2296" i="15" s="1"/>
  <c r="H2296" i="15" s="1"/>
  <c r="F2305" i="15"/>
  <c r="G2305" i="15" s="1"/>
  <c r="H2305" i="15" s="1"/>
  <c r="F2307" i="15"/>
  <c r="G2307" i="15" s="1"/>
  <c r="H2307" i="15" s="1"/>
  <c r="F2310" i="15"/>
  <c r="G2310" i="15" s="1"/>
  <c r="H2310" i="15" s="1"/>
  <c r="F2314" i="15"/>
  <c r="G2314" i="15" s="1"/>
  <c r="H2314" i="15" s="1"/>
  <c r="F2323" i="15"/>
  <c r="G2323" i="15" s="1"/>
  <c r="H2323" i="15" s="1"/>
  <c r="F2325" i="15"/>
  <c r="G2325" i="15" s="1"/>
  <c r="H2325" i="15" s="1"/>
  <c r="F2332" i="15"/>
  <c r="G2332" i="15" s="1"/>
  <c r="H2332" i="15" s="1"/>
  <c r="F2334" i="15"/>
  <c r="G2334" i="15" s="1"/>
  <c r="H2334" i="15" s="1"/>
  <c r="F2340" i="15"/>
  <c r="G2340" i="15" s="1"/>
  <c r="H2340" i="15" s="1"/>
  <c r="F2342" i="15"/>
  <c r="G2342" i="15" s="1"/>
  <c r="H2342" i="15" s="1"/>
  <c r="F2088" i="15"/>
  <c r="G2088" i="15" s="1"/>
  <c r="H2088" i="15" s="1"/>
  <c r="F2093" i="15"/>
  <c r="G2093" i="15" s="1"/>
  <c r="H2093" i="15" s="1"/>
  <c r="F2099" i="15"/>
  <c r="G2099" i="15" s="1"/>
  <c r="H2099" i="15" s="1"/>
  <c r="F2102" i="15"/>
  <c r="G2102" i="15" s="1"/>
  <c r="H2102" i="15" s="1"/>
  <c r="F2104" i="15"/>
  <c r="G2104" i="15" s="1"/>
  <c r="H2104" i="15" s="1"/>
  <c r="F2109" i="15"/>
  <c r="G2109" i="15" s="1"/>
  <c r="H2109" i="15" s="1"/>
  <c r="F2115" i="15"/>
  <c r="G2115" i="15" s="1"/>
  <c r="H2115" i="15" s="1"/>
  <c r="F2118" i="15"/>
  <c r="G2118" i="15" s="1"/>
  <c r="H2118" i="15" s="1"/>
  <c r="F2121" i="15"/>
  <c r="G2121" i="15" s="1"/>
  <c r="H2121" i="15" s="1"/>
  <c r="F2126" i="15"/>
  <c r="G2126" i="15" s="1"/>
  <c r="H2126" i="15" s="1"/>
  <c r="F2131" i="15"/>
  <c r="G2131" i="15" s="1"/>
  <c r="H2131" i="15" s="1"/>
  <c r="F2133" i="15"/>
  <c r="G2133" i="15" s="1"/>
  <c r="H2133" i="15" s="1"/>
  <c r="F2139" i="15"/>
  <c r="G2139" i="15" s="1"/>
  <c r="H2139" i="15" s="1"/>
  <c r="F2141" i="15"/>
  <c r="G2141" i="15" s="1"/>
  <c r="H2141" i="15" s="1"/>
  <c r="F2147" i="15"/>
  <c r="G2147" i="15" s="1"/>
  <c r="H2147" i="15" s="1"/>
  <c r="F2149" i="15"/>
  <c r="G2149" i="15" s="1"/>
  <c r="H2149" i="15" s="1"/>
  <c r="F2155" i="15"/>
  <c r="G2155" i="15" s="1"/>
  <c r="H2155" i="15" s="1"/>
  <c r="F2157" i="15"/>
  <c r="G2157" i="15" s="1"/>
  <c r="H2157" i="15" s="1"/>
  <c r="F2086" i="15"/>
  <c r="G2086" i="15" s="1"/>
  <c r="H2086" i="15" s="1"/>
  <c r="F1995" i="15"/>
  <c r="G1995" i="15" s="1"/>
  <c r="H1995" i="15" s="1"/>
  <c r="F1997" i="15"/>
  <c r="G1997" i="15" s="1"/>
  <c r="H1997" i="15" s="1"/>
  <c r="F2003" i="15"/>
  <c r="G2003" i="15" s="1"/>
  <c r="H2003" i="15" s="1"/>
  <c r="F2005" i="15"/>
  <c r="G2005" i="15" s="1"/>
  <c r="H2005" i="15" s="1"/>
  <c r="F2011" i="15"/>
  <c r="G2011" i="15" s="1"/>
  <c r="H2011" i="15" s="1"/>
  <c r="F2013" i="15"/>
  <c r="G2013" i="15" s="1"/>
  <c r="H2013" i="15" s="1"/>
  <c r="F2019" i="15"/>
  <c r="G2019" i="15" s="1"/>
  <c r="H2019" i="15" s="1"/>
  <c r="F2021" i="15"/>
  <c r="G2021" i="15" s="1"/>
  <c r="H2021" i="15" s="1"/>
  <c r="F2028" i="15"/>
  <c r="G2028" i="15" s="1"/>
  <c r="H2028" i="15" s="1"/>
  <c r="F2030" i="15"/>
  <c r="G2030" i="15" s="1"/>
  <c r="H2030" i="15" s="1"/>
  <c r="F2036" i="15"/>
  <c r="G2036" i="15" s="1"/>
  <c r="H2036" i="15" s="1"/>
  <c r="F2040" i="15"/>
  <c r="G2040" i="15" s="1"/>
  <c r="H2040" i="15" s="1"/>
  <c r="F2044" i="15"/>
  <c r="G2044" i="15" s="1"/>
  <c r="H2044" i="15" s="1"/>
  <c r="F2048" i="15"/>
  <c r="G2048" i="15" s="1"/>
  <c r="H2048" i="15" s="1"/>
  <c r="F2052" i="15"/>
  <c r="G2052" i="15" s="1"/>
  <c r="H2052" i="15" s="1"/>
  <c r="F2056" i="15"/>
  <c r="G2056" i="15" s="1"/>
  <c r="H2056" i="15" s="1"/>
  <c r="F2060" i="15"/>
  <c r="G2060" i="15" s="1"/>
  <c r="H2060" i="15" s="1"/>
  <c r="F2064" i="15"/>
  <c r="G2064" i="15" s="1"/>
  <c r="H2064" i="15" s="1"/>
  <c r="F1870" i="15"/>
  <c r="G1870" i="15" s="1"/>
  <c r="H1870" i="15" s="1"/>
  <c r="F1874" i="15"/>
  <c r="G1874" i="15" s="1"/>
  <c r="H1874" i="15" s="1"/>
  <c r="F1878" i="15"/>
  <c r="G1878" i="15" s="1"/>
  <c r="H1878" i="15" s="1"/>
  <c r="F1883" i="15"/>
  <c r="G1883" i="15" s="1"/>
  <c r="H1883" i="15" s="1"/>
  <c r="F1887" i="15"/>
  <c r="G1887" i="15" s="1"/>
  <c r="H1887" i="15" s="1"/>
  <c r="F1891" i="15"/>
  <c r="G1891" i="15" s="1"/>
  <c r="H1891" i="15" s="1"/>
  <c r="F1895" i="15"/>
  <c r="G1895" i="15" s="1"/>
  <c r="H1895" i="15" s="1"/>
  <c r="F1899" i="15"/>
  <c r="G1899" i="15" s="1"/>
  <c r="H1899" i="15" s="1"/>
  <c r="F1903" i="15"/>
  <c r="G1903" i="15" s="1"/>
  <c r="H1903" i="15" s="1"/>
  <c r="F1907" i="15"/>
  <c r="G1907" i="15" s="1"/>
  <c r="H1907" i="15" s="1"/>
  <c r="F1808" i="15"/>
  <c r="G1808" i="15" s="1"/>
  <c r="H1808" i="15" s="1"/>
  <c r="F1814" i="15"/>
  <c r="G1814" i="15" s="1"/>
  <c r="H1814" i="15" s="1"/>
  <c r="F1816" i="15"/>
  <c r="G1816" i="15" s="1"/>
  <c r="H1816" i="15" s="1"/>
  <c r="F1824" i="15"/>
  <c r="G1824" i="15" s="1"/>
  <c r="H1824" i="15" s="1"/>
  <c r="F1826" i="15"/>
  <c r="G1826" i="15" s="1"/>
  <c r="H1826" i="15" s="1"/>
  <c r="F1832" i="15"/>
  <c r="G1832" i="15" s="1"/>
  <c r="H1832" i="15" s="1"/>
  <c r="F1834" i="15"/>
  <c r="G1834" i="15" s="1"/>
  <c r="H1834" i="15" s="1"/>
  <c r="F1840" i="15"/>
  <c r="G1840" i="15" s="1"/>
  <c r="H1840" i="15" s="1"/>
  <c r="F1842" i="15"/>
  <c r="G1842" i="15" s="1"/>
  <c r="H1842" i="15" s="1"/>
  <c r="F1848" i="15"/>
  <c r="G1848" i="15" s="1"/>
  <c r="H1848" i="15" s="1"/>
  <c r="F1850" i="15"/>
  <c r="G1850" i="15" s="1"/>
  <c r="H1850" i="15" s="1"/>
  <c r="F1856" i="15"/>
  <c r="G1856" i="15" s="1"/>
  <c r="H1856" i="15" s="1"/>
  <c r="F1858" i="15"/>
  <c r="G1858" i="15" s="1"/>
  <c r="H1858" i="15" s="1"/>
  <c r="F1334" i="15"/>
  <c r="G1334" i="15" s="1"/>
  <c r="H1334" i="15" s="1"/>
  <c r="F1338" i="15"/>
  <c r="G1338" i="15" s="1"/>
  <c r="H1338" i="15" s="1"/>
  <c r="F1342" i="15"/>
  <c r="G1342" i="15" s="1"/>
  <c r="H1342" i="15" s="1"/>
  <c r="F1348" i="15"/>
  <c r="G1348" i="15" s="1"/>
  <c r="H1348" i="15" s="1"/>
  <c r="F1352" i="15"/>
  <c r="G1352" i="15" s="1"/>
  <c r="H1352" i="15" s="1"/>
  <c r="F1356" i="15"/>
  <c r="G1356" i="15" s="1"/>
  <c r="H1356" i="15" s="1"/>
  <c r="F1362" i="15"/>
  <c r="G1362" i="15" s="1"/>
  <c r="H1362" i="15" s="1"/>
  <c r="F1369" i="15"/>
  <c r="G1369" i="15" s="1"/>
  <c r="H1369" i="15" s="1"/>
  <c r="F1374" i="15"/>
  <c r="G1374" i="15" s="1"/>
  <c r="H1374" i="15" s="1"/>
  <c r="F1378" i="15"/>
  <c r="G1378" i="15" s="1"/>
  <c r="H1378" i="15" s="1"/>
  <c r="F1382" i="15"/>
  <c r="G1382" i="15" s="1"/>
  <c r="H1382" i="15" s="1"/>
  <c r="F1396" i="15"/>
  <c r="G1396" i="15" s="1"/>
  <c r="H1396" i="15" s="1"/>
  <c r="F1400" i="15"/>
  <c r="G1400" i="15" s="1"/>
  <c r="H1400" i="15" s="1"/>
  <c r="F1405" i="15"/>
  <c r="G1405" i="15" s="1"/>
  <c r="H1405" i="15" s="1"/>
  <c r="F1410" i="15"/>
  <c r="G1410" i="15" s="1"/>
  <c r="H1410" i="15" s="1"/>
  <c r="F1415" i="15"/>
  <c r="G1415" i="15" s="1"/>
  <c r="H1415" i="15" s="1"/>
  <c r="F1419" i="15"/>
  <c r="G1419" i="15" s="1"/>
  <c r="H1419" i="15" s="1"/>
  <c r="F1422" i="15"/>
  <c r="G1422" i="15" s="1"/>
  <c r="H1422" i="15" s="1"/>
  <c r="F1430" i="15"/>
  <c r="G1430" i="15" s="1"/>
  <c r="H1430" i="15" s="1"/>
  <c r="F1435" i="15"/>
  <c r="G1435" i="15" s="1"/>
  <c r="H1435" i="15" s="1"/>
  <c r="F1439" i="15"/>
  <c r="G1439" i="15" s="1"/>
  <c r="H1439" i="15" s="1"/>
  <c r="F1443" i="15"/>
  <c r="G1443" i="15" s="1"/>
  <c r="H1443" i="15" s="1"/>
  <c r="F1456" i="15"/>
  <c r="G1456" i="15" s="1"/>
  <c r="H1456" i="15" s="1"/>
  <c r="F1459" i="15"/>
  <c r="G1459" i="15" s="1"/>
  <c r="H1459" i="15" s="1"/>
  <c r="F1463" i="15"/>
  <c r="G1463" i="15" s="1"/>
  <c r="H1463" i="15" s="1"/>
  <c r="F1469" i="15"/>
  <c r="G1469" i="15" s="1"/>
  <c r="H1469" i="15" s="1"/>
  <c r="F1480" i="15"/>
  <c r="G1480" i="15" s="1"/>
  <c r="H1480" i="15" s="1"/>
  <c r="F1484" i="15"/>
  <c r="G1484" i="15" s="1"/>
  <c r="H1484" i="15" s="1"/>
  <c r="F1487" i="15"/>
  <c r="G1487" i="15" s="1"/>
  <c r="H1487" i="15" s="1"/>
  <c r="F1080" i="15"/>
  <c r="G1080" i="15" s="1"/>
  <c r="H1080" i="15" s="1"/>
  <c r="F1082" i="15"/>
  <c r="G1082" i="15" s="1"/>
  <c r="H1082" i="15" s="1"/>
  <c r="F1089" i="15"/>
  <c r="G1089" i="15" s="1"/>
  <c r="H1089" i="15" s="1"/>
  <c r="F1091" i="15"/>
  <c r="G1091" i="15" s="1"/>
  <c r="H1091" i="15" s="1"/>
  <c r="F1096" i="15"/>
  <c r="G1096" i="15" s="1"/>
  <c r="H1096" i="15" s="1"/>
  <c r="F1098" i="15"/>
  <c r="G1098" i="15" s="1"/>
  <c r="H1098" i="15" s="1"/>
  <c r="F1105" i="15"/>
  <c r="G1105" i="15" s="1"/>
  <c r="H1105" i="15" s="1"/>
  <c r="F1107" i="15"/>
  <c r="G1107" i="15" s="1"/>
  <c r="H1107" i="15" s="1"/>
  <c r="F1112" i="15"/>
  <c r="G1112" i="15" s="1"/>
  <c r="H1112" i="15" s="1"/>
  <c r="F1114" i="15"/>
  <c r="G1114" i="15" s="1"/>
  <c r="H1114" i="15" s="1"/>
  <c r="F1121" i="15"/>
  <c r="G1121" i="15" s="1"/>
  <c r="H1121" i="15" s="1"/>
  <c r="F1123" i="15"/>
  <c r="G1123" i="15" s="1"/>
  <c r="H1123" i="15" s="1"/>
  <c r="F1128" i="15"/>
  <c r="G1128" i="15" s="1"/>
  <c r="H1128" i="15" s="1"/>
  <c r="F1136" i="15"/>
  <c r="G1136" i="15" s="1"/>
  <c r="H1136" i="15" s="1"/>
  <c r="F1144" i="15"/>
  <c r="G1144" i="15" s="1"/>
  <c r="H1144" i="15" s="1"/>
  <c r="F1152" i="15"/>
  <c r="G1152" i="15" s="1"/>
  <c r="H1152" i="15" s="1"/>
  <c r="F1160" i="15"/>
  <c r="G1160" i="15" s="1"/>
  <c r="H1160" i="15" s="1"/>
  <c r="F1168" i="15"/>
  <c r="G1168" i="15" s="1"/>
  <c r="H1168" i="15" s="1"/>
  <c r="F1176" i="15"/>
  <c r="G1176" i="15" s="1"/>
  <c r="H1176" i="15" s="1"/>
  <c r="F1185" i="15"/>
  <c r="G1185" i="15" s="1"/>
  <c r="H1185" i="15" s="1"/>
  <c r="F1193" i="15"/>
  <c r="G1193" i="15" s="1"/>
  <c r="H1193" i="15" s="1"/>
  <c r="F1008" i="15"/>
  <c r="G1008" i="15" s="1"/>
  <c r="H1008" i="15" s="1"/>
  <c r="F1012" i="15"/>
  <c r="G1012" i="15" s="1"/>
  <c r="H1012" i="15" s="1"/>
  <c r="F1016" i="15"/>
  <c r="G1016" i="15" s="1"/>
  <c r="H1016" i="15" s="1"/>
  <c r="F1020" i="15"/>
  <c r="G1020" i="15" s="1"/>
  <c r="H1020" i="15" s="1"/>
  <c r="F1024" i="15"/>
  <c r="G1024" i="15" s="1"/>
  <c r="H1024" i="15" s="1"/>
  <c r="F1028" i="15"/>
  <c r="G1028" i="15" s="1"/>
  <c r="H1028" i="15" s="1"/>
  <c r="F996" i="15"/>
  <c r="G996" i="15" s="1"/>
  <c r="H996" i="15" s="1"/>
  <c r="F992" i="15"/>
  <c r="G992" i="15" s="1"/>
  <c r="H992" i="15" s="1"/>
  <c r="F988" i="15"/>
  <c r="G988" i="15" s="1"/>
  <c r="H988" i="15" s="1"/>
  <c r="F984" i="15"/>
  <c r="G984" i="15" s="1"/>
  <c r="H984" i="15" s="1"/>
  <c r="F980" i="15"/>
  <c r="G980" i="15" s="1"/>
  <c r="H980" i="15" s="1"/>
  <c r="F976" i="15"/>
  <c r="G976" i="15" s="1"/>
  <c r="H976" i="15" s="1"/>
  <c r="F972" i="15"/>
  <c r="G972" i="15" s="1"/>
  <c r="H972" i="15" s="1"/>
  <c r="F968" i="15"/>
  <c r="G968" i="15" s="1"/>
  <c r="H968" i="15" s="1"/>
  <c r="F964" i="15"/>
  <c r="G964" i="15" s="1"/>
  <c r="H964" i="15" s="1"/>
  <c r="F960" i="15"/>
  <c r="G960" i="15" s="1"/>
  <c r="H960" i="15" s="1"/>
  <c r="F956" i="15"/>
  <c r="G956" i="15" s="1"/>
  <c r="H956" i="15" s="1"/>
  <c r="F951" i="15"/>
  <c r="G951" i="15" s="1"/>
  <c r="H951" i="15" s="1"/>
  <c r="F947" i="15"/>
  <c r="G947" i="15" s="1"/>
  <c r="H947" i="15" s="1"/>
  <c r="F943" i="15"/>
  <c r="G943" i="15" s="1"/>
  <c r="H943" i="15" s="1"/>
  <c r="F939" i="15"/>
  <c r="G939" i="15" s="1"/>
  <c r="H939" i="15" s="1"/>
  <c r="F935" i="15"/>
  <c r="G935" i="15" s="1"/>
  <c r="H935" i="15" s="1"/>
  <c r="F931" i="15"/>
  <c r="G931" i="15" s="1"/>
  <c r="H931" i="15" s="1"/>
  <c r="F927" i="15"/>
  <c r="G927" i="15" s="1"/>
  <c r="H927" i="15" s="1"/>
  <c r="F891" i="15"/>
  <c r="G891" i="15" s="1"/>
  <c r="H891" i="15" s="1"/>
  <c r="F893" i="15"/>
  <c r="G893" i="15" s="1"/>
  <c r="H893" i="15" s="1"/>
  <c r="F896" i="15"/>
  <c r="G896" i="15" s="1"/>
  <c r="H896" i="15" s="1"/>
  <c r="F871" i="15"/>
  <c r="G871" i="15" s="1"/>
  <c r="H871" i="15" s="1"/>
  <c r="F873" i="15"/>
  <c r="G873" i="15" s="1"/>
  <c r="H873" i="15" s="1"/>
  <c r="F829" i="15"/>
  <c r="G829" i="15" s="1"/>
  <c r="H829" i="15" s="1"/>
  <c r="F831" i="15"/>
  <c r="G831" i="15" s="1"/>
  <c r="H831" i="15" s="1"/>
  <c r="F834" i="15"/>
  <c r="G834" i="15" s="1"/>
  <c r="H834" i="15" s="1"/>
  <c r="F836" i="15"/>
  <c r="G836" i="15" s="1"/>
  <c r="H836" i="15" s="1"/>
  <c r="F740" i="15"/>
  <c r="G740" i="15" s="1"/>
  <c r="H740" i="15" s="1"/>
  <c r="F742" i="15"/>
  <c r="F744" i="15"/>
  <c r="G744" i="15" s="1"/>
  <c r="H744" i="15" s="1"/>
  <c r="F746" i="15"/>
  <c r="G746" i="15" s="1"/>
  <c r="H746" i="15" s="1"/>
  <c r="F748" i="15"/>
  <c r="F750" i="15"/>
  <c r="G750" i="15" s="1"/>
  <c r="H750" i="15" s="1"/>
  <c r="F721" i="15"/>
  <c r="G721" i="15" s="1"/>
  <c r="H721" i="15" s="1"/>
  <c r="F725" i="15"/>
  <c r="G725" i="15" s="1"/>
  <c r="H725" i="15" s="1"/>
  <c r="F730" i="15"/>
  <c r="G730" i="15" s="1"/>
  <c r="H730" i="15" s="1"/>
  <c r="F628" i="15"/>
  <c r="G628" i="15" s="1"/>
  <c r="H628" i="15" s="1"/>
  <c r="F627" i="15"/>
  <c r="G627" i="15" s="1"/>
  <c r="H627" i="15" s="1"/>
  <c r="F616" i="15"/>
  <c r="G616" i="15" s="1"/>
  <c r="H616" i="15" s="1"/>
  <c r="F585" i="15"/>
  <c r="G585" i="15" s="1"/>
  <c r="H585" i="15" s="1"/>
  <c r="F587" i="15"/>
  <c r="G587" i="15" s="1"/>
  <c r="H587" i="15" s="1"/>
  <c r="F571" i="15"/>
  <c r="G571" i="15" s="1"/>
  <c r="H571" i="15" s="1"/>
  <c r="F573" i="15"/>
  <c r="G573" i="15" s="1"/>
  <c r="H573" i="15" s="1"/>
  <c r="F575" i="15"/>
  <c r="G575" i="15" s="1"/>
  <c r="H575" i="15" s="1"/>
  <c r="F538" i="15"/>
  <c r="G538" i="15" s="1"/>
  <c r="H538" i="15" s="1"/>
  <c r="F540" i="15"/>
  <c r="G540" i="15" s="1"/>
  <c r="H540" i="15" s="1"/>
  <c r="F543" i="15"/>
  <c r="G543" i="15" s="1"/>
  <c r="H543" i="15" s="1"/>
  <c r="F525" i="15"/>
  <c r="G525" i="15" s="1"/>
  <c r="H525" i="15" s="1"/>
  <c r="F528" i="15"/>
  <c r="G528" i="15" s="1"/>
  <c r="H528" i="15" s="1"/>
  <c r="F492" i="15"/>
  <c r="G492" i="15" s="1"/>
  <c r="H492" i="15" s="1"/>
  <c r="F475" i="15"/>
  <c r="G475" i="15" s="1"/>
  <c r="H475" i="15" s="1"/>
  <c r="F435" i="15"/>
  <c r="G435" i="15" s="1"/>
  <c r="H435" i="15" s="1"/>
  <c r="F433" i="15"/>
  <c r="G433" i="15" s="1"/>
  <c r="H433" i="15" s="1"/>
  <c r="F384" i="15"/>
  <c r="G384" i="15" s="1"/>
  <c r="H384" i="15" s="1"/>
  <c r="F388" i="15"/>
  <c r="G388" i="15" s="1"/>
  <c r="H388" i="15" s="1"/>
  <c r="F368" i="15"/>
  <c r="G368" i="15" s="1"/>
  <c r="H368" i="15" s="1"/>
  <c r="F372" i="15"/>
  <c r="G372" i="15" s="1"/>
  <c r="H372" i="15" s="1"/>
  <c r="F326" i="15"/>
  <c r="G326" i="15" s="1"/>
  <c r="H326" i="15" s="1"/>
  <c r="F328" i="15"/>
  <c r="G328" i="15" s="1"/>
  <c r="H328" i="15" s="1"/>
  <c r="F321" i="15"/>
  <c r="G321" i="15" s="1"/>
  <c r="H321" i="15" s="1"/>
  <c r="F300" i="15"/>
  <c r="G300" i="15" s="1"/>
  <c r="H300" i="15" s="1"/>
  <c r="F303" i="15"/>
  <c r="G303" i="15" s="1"/>
  <c r="H303" i="15" s="1"/>
  <c r="F305" i="15"/>
  <c r="G305" i="15" s="1"/>
  <c r="H305" i="15" s="1"/>
  <c r="F310" i="15"/>
  <c r="G310" i="15" s="1"/>
  <c r="H310" i="15" s="1"/>
  <c r="F273" i="15"/>
  <c r="G273" i="15" s="1"/>
  <c r="H273" i="15" s="1"/>
  <c r="F279" i="15"/>
  <c r="G279" i="15" s="1"/>
  <c r="H279" i="15" s="1"/>
  <c r="F283" i="15"/>
  <c r="G283" i="15" s="1"/>
  <c r="H283" i="15" s="1"/>
  <c r="F192" i="15"/>
  <c r="G192" i="15" s="1"/>
  <c r="H192" i="15" s="1"/>
  <c r="F188" i="15"/>
  <c r="G188" i="15" s="1"/>
  <c r="H188" i="15" s="1"/>
  <c r="F184" i="15"/>
  <c r="G184" i="15" s="1"/>
  <c r="H184" i="15" s="1"/>
  <c r="F2622" i="15"/>
  <c r="G2622" i="15" s="1"/>
  <c r="H2622" i="15" s="1"/>
  <c r="F2624" i="15"/>
  <c r="G2624" i="15" s="1"/>
  <c r="H2624" i="15" s="1"/>
  <c r="F2529" i="15"/>
  <c r="G2529" i="15" s="1"/>
  <c r="H2529" i="15" s="1"/>
  <c r="F2535" i="15"/>
  <c r="G2535" i="15" s="1"/>
  <c r="H2535" i="15" s="1"/>
  <c r="F2538" i="15"/>
  <c r="G2538" i="15" s="1"/>
  <c r="H2538" i="15" s="1"/>
  <c r="F2541" i="15"/>
  <c r="G2541" i="15" s="1"/>
  <c r="H2541" i="15" s="1"/>
  <c r="F2547" i="15"/>
  <c r="G2547" i="15" s="1"/>
  <c r="H2547" i="15" s="1"/>
  <c r="F2554" i="15"/>
  <c r="G2554" i="15" s="1"/>
  <c r="H2554" i="15" s="1"/>
  <c r="F2557" i="15"/>
  <c r="G2557" i="15" s="1"/>
  <c r="H2557" i="15" s="1"/>
  <c r="F2559" i="15"/>
  <c r="G2559" i="15" s="1"/>
  <c r="H2559" i="15" s="1"/>
  <c r="F2276" i="15"/>
  <c r="G2276" i="15" s="1"/>
  <c r="H2276" i="15" s="1"/>
  <c r="F2278" i="15"/>
  <c r="G2278" i="15" s="1"/>
  <c r="H2278" i="15" s="1"/>
  <c r="F2282" i="15"/>
  <c r="G2282" i="15" s="1"/>
  <c r="H2282" i="15" s="1"/>
  <c r="F2284" i="15"/>
  <c r="G2284" i="15" s="1"/>
  <c r="H2284" i="15" s="1"/>
  <c r="F2293" i="15"/>
  <c r="G2293" i="15" s="1"/>
  <c r="H2293" i="15" s="1"/>
  <c r="F2295" i="15"/>
  <c r="G2295" i="15" s="1"/>
  <c r="H2295" i="15" s="1"/>
  <c r="F2298" i="15"/>
  <c r="G2298" i="15" s="1"/>
  <c r="H2298" i="15" s="1"/>
  <c r="F2300" i="15"/>
  <c r="G2300" i="15" s="1"/>
  <c r="H2300" i="15" s="1"/>
  <c r="F2309" i="15"/>
  <c r="G2309" i="15" s="1"/>
  <c r="H2309" i="15" s="1"/>
  <c r="F2311" i="15"/>
  <c r="G2311" i="15" s="1"/>
  <c r="H2311" i="15" s="1"/>
  <c r="F2316" i="15"/>
  <c r="G2316" i="15" s="1"/>
  <c r="H2316" i="15" s="1"/>
  <c r="F2318" i="15"/>
  <c r="G2318" i="15" s="1"/>
  <c r="H2318" i="15" s="1"/>
  <c r="F2328" i="15"/>
  <c r="G2328" i="15" s="1"/>
  <c r="H2328" i="15" s="1"/>
  <c r="F2330" i="15"/>
  <c r="G2330" i="15" s="1"/>
  <c r="H2330" i="15" s="1"/>
  <c r="F2337" i="15"/>
  <c r="G2337" i="15" s="1"/>
  <c r="H2337" i="15" s="1"/>
  <c r="F2339" i="15"/>
  <c r="G2339" i="15" s="1"/>
  <c r="H2339" i="15" s="1"/>
  <c r="F2345" i="15"/>
  <c r="G2345" i="15" s="1"/>
  <c r="H2345" i="15" s="1"/>
  <c r="F2087" i="15"/>
  <c r="G2087" i="15" s="1"/>
  <c r="H2087" i="15" s="1"/>
  <c r="F2090" i="15"/>
  <c r="G2090" i="15" s="1"/>
  <c r="H2090" i="15" s="1"/>
  <c r="F2092" i="15"/>
  <c r="G2092" i="15" s="1"/>
  <c r="H2092" i="15" s="1"/>
  <c r="F2097" i="15"/>
  <c r="G2097" i="15" s="1"/>
  <c r="H2097" i="15" s="1"/>
  <c r="F2103" i="15"/>
  <c r="G2103" i="15" s="1"/>
  <c r="H2103" i="15" s="1"/>
  <c r="F2106" i="15"/>
  <c r="G2106" i="15" s="1"/>
  <c r="H2106" i="15" s="1"/>
  <c r="F2108" i="15"/>
  <c r="G2108" i="15" s="1"/>
  <c r="H2108" i="15" s="1"/>
  <c r="F2113" i="15"/>
  <c r="G2113" i="15" s="1"/>
  <c r="H2113" i="15" s="1"/>
  <c r="F2119" i="15"/>
  <c r="G2119" i="15" s="1"/>
  <c r="H2119" i="15" s="1"/>
  <c r="F2123" i="15"/>
  <c r="G2123" i="15" s="1"/>
  <c r="H2123" i="15" s="1"/>
  <c r="F2125" i="15"/>
  <c r="G2125" i="15" s="1"/>
  <c r="H2125" i="15" s="1"/>
  <c r="F2130" i="15"/>
  <c r="G2130" i="15" s="1"/>
  <c r="H2130" i="15" s="1"/>
  <c r="F2132" i="15"/>
  <c r="G2132" i="15" s="1"/>
  <c r="H2132" i="15" s="1"/>
  <c r="F2138" i="15"/>
  <c r="G2138" i="15" s="1"/>
  <c r="H2138" i="15" s="1"/>
  <c r="F2140" i="15"/>
  <c r="G2140" i="15" s="1"/>
  <c r="H2140" i="15" s="1"/>
  <c r="F2146" i="15"/>
  <c r="G2146" i="15" s="1"/>
  <c r="H2146" i="15" s="1"/>
  <c r="F2148" i="15"/>
  <c r="G2148" i="15" s="1"/>
  <c r="H2148" i="15" s="1"/>
  <c r="F2154" i="15"/>
  <c r="G2154" i="15" s="1"/>
  <c r="H2154" i="15" s="1"/>
  <c r="F2156" i="15"/>
  <c r="G2156" i="15" s="1"/>
  <c r="H2156" i="15" s="1"/>
  <c r="F2162" i="15"/>
  <c r="G2162" i="15" s="1"/>
  <c r="H2162" i="15" s="1"/>
  <c r="F1992" i="15"/>
  <c r="G1992" i="15" s="1"/>
  <c r="H1992" i="15" s="1"/>
  <c r="F1994" i="15"/>
  <c r="G1994" i="15" s="1"/>
  <c r="H1994" i="15" s="1"/>
  <c r="F2000" i="15"/>
  <c r="G2000" i="15" s="1"/>
  <c r="H2000" i="15" s="1"/>
  <c r="F2002" i="15"/>
  <c r="G2002" i="15" s="1"/>
  <c r="H2002" i="15" s="1"/>
  <c r="F2008" i="15"/>
  <c r="G2008" i="15" s="1"/>
  <c r="H2008" i="15" s="1"/>
  <c r="F2010" i="15"/>
  <c r="G2010" i="15" s="1"/>
  <c r="H2010" i="15" s="1"/>
  <c r="F2016" i="15"/>
  <c r="G2016" i="15" s="1"/>
  <c r="H2016" i="15" s="1"/>
  <c r="F2018" i="15"/>
  <c r="G2018" i="15" s="1"/>
  <c r="H2018" i="15" s="1"/>
  <c r="F2025" i="15"/>
  <c r="G2025" i="15" s="1"/>
  <c r="H2025" i="15" s="1"/>
  <c r="F2027" i="15"/>
  <c r="G2027" i="15" s="1"/>
  <c r="H2027" i="15" s="1"/>
  <c r="F2033" i="15"/>
  <c r="G2033" i="15" s="1"/>
  <c r="H2033" i="15" s="1"/>
  <c r="F2035" i="15"/>
  <c r="G2035" i="15" s="1"/>
  <c r="H2035" i="15" s="1"/>
  <c r="F2039" i="15"/>
  <c r="G2039" i="15" s="1"/>
  <c r="H2039" i="15" s="1"/>
  <c r="F2043" i="15"/>
  <c r="G2043" i="15" s="1"/>
  <c r="H2043" i="15" s="1"/>
  <c r="F2047" i="15"/>
  <c r="G2047" i="15" s="1"/>
  <c r="H2047" i="15" s="1"/>
  <c r="F2051" i="15"/>
  <c r="G2051" i="15" s="1"/>
  <c r="H2051" i="15" s="1"/>
  <c r="F2055" i="15"/>
  <c r="G2055" i="15" s="1"/>
  <c r="H2055" i="15" s="1"/>
  <c r="F2059" i="15"/>
  <c r="G2059" i="15" s="1"/>
  <c r="H2059" i="15" s="1"/>
  <c r="F2063" i="15"/>
  <c r="G2063" i="15" s="1"/>
  <c r="H2063" i="15" s="1"/>
  <c r="F1869" i="15"/>
  <c r="G1869" i="15" s="1"/>
  <c r="H1869" i="15" s="1"/>
  <c r="F1873" i="15"/>
  <c r="G1873" i="15" s="1"/>
  <c r="H1873" i="15" s="1"/>
  <c r="F1877" i="15"/>
  <c r="G1877" i="15" s="1"/>
  <c r="H1877" i="15" s="1"/>
  <c r="F1882" i="15"/>
  <c r="G1882" i="15" s="1"/>
  <c r="H1882" i="15" s="1"/>
  <c r="F1886" i="15"/>
  <c r="G1886" i="15" s="1"/>
  <c r="H1886" i="15" s="1"/>
  <c r="F1890" i="15"/>
  <c r="G1890" i="15" s="1"/>
  <c r="H1890" i="15" s="1"/>
  <c r="F1894" i="15"/>
  <c r="G1894" i="15" s="1"/>
  <c r="H1894" i="15" s="1"/>
  <c r="F1898" i="15"/>
  <c r="G1898" i="15" s="1"/>
  <c r="H1898" i="15" s="1"/>
  <c r="F1902" i="15"/>
  <c r="G1902" i="15" s="1"/>
  <c r="H1902" i="15" s="1"/>
  <c r="F1906" i="15"/>
  <c r="G1906" i="15" s="1"/>
  <c r="H1906" i="15" s="1"/>
  <c r="F1807" i="15"/>
  <c r="G1807" i="15" s="1"/>
  <c r="H1807" i="15" s="1"/>
  <c r="F1813" i="15"/>
  <c r="G1813" i="15" s="1"/>
  <c r="H1813" i="15" s="1"/>
  <c r="F1815" i="15"/>
  <c r="G1815" i="15" s="1"/>
  <c r="H1815" i="15" s="1"/>
  <c r="F1822" i="15"/>
  <c r="G1822" i="15" s="1"/>
  <c r="H1822" i="15" s="1"/>
  <c r="F1825" i="15"/>
  <c r="G1825" i="15" s="1"/>
  <c r="H1825" i="15" s="1"/>
  <c r="F1831" i="15"/>
  <c r="G1831" i="15" s="1"/>
  <c r="H1831" i="15" s="1"/>
  <c r="F1833" i="15"/>
  <c r="G1833" i="15" s="1"/>
  <c r="H1833" i="15" s="1"/>
  <c r="F1839" i="15"/>
  <c r="G1839" i="15" s="1"/>
  <c r="H1839" i="15" s="1"/>
  <c r="F1841" i="15"/>
  <c r="G1841" i="15" s="1"/>
  <c r="H1841" i="15" s="1"/>
  <c r="F1847" i="15"/>
  <c r="G1847" i="15" s="1"/>
  <c r="H1847" i="15" s="1"/>
  <c r="F1849" i="15"/>
  <c r="G1849" i="15" s="1"/>
  <c r="H1849" i="15" s="1"/>
  <c r="F1855" i="15"/>
  <c r="G1855" i="15" s="1"/>
  <c r="H1855" i="15" s="1"/>
  <c r="F1857" i="15"/>
  <c r="G1857" i="15" s="1"/>
  <c r="H1857" i="15" s="1"/>
  <c r="F1332" i="15"/>
  <c r="G1332" i="15" s="1"/>
  <c r="H1332" i="15" s="1"/>
  <c r="F1336" i="15"/>
  <c r="G1336" i="15" s="1"/>
  <c r="H1336" i="15" s="1"/>
  <c r="F1340" i="15"/>
  <c r="G1340" i="15" s="1"/>
  <c r="H1340" i="15" s="1"/>
  <c r="F1345" i="15"/>
  <c r="G1345" i="15" s="1"/>
  <c r="H1345" i="15" s="1"/>
  <c r="F1350" i="15"/>
  <c r="G1350" i="15" s="1"/>
  <c r="H1350" i="15" s="1"/>
  <c r="F1354" i="15"/>
  <c r="G1354" i="15" s="1"/>
  <c r="H1354" i="15" s="1"/>
  <c r="F1359" i="15"/>
  <c r="G1359" i="15" s="1"/>
  <c r="H1359" i="15" s="1"/>
  <c r="F1365" i="15"/>
  <c r="G1365" i="15" s="1"/>
  <c r="H1365" i="15" s="1"/>
  <c r="F1371" i="15"/>
  <c r="G1371" i="15" s="1"/>
  <c r="H1371" i="15" s="1"/>
  <c r="F1376" i="15"/>
  <c r="G1376" i="15" s="1"/>
  <c r="H1376" i="15" s="1"/>
  <c r="F1380" i="15"/>
  <c r="G1380" i="15" s="1"/>
  <c r="H1380" i="15" s="1"/>
  <c r="F1384" i="15"/>
  <c r="G1384" i="15" s="1"/>
  <c r="H1384" i="15" s="1"/>
  <c r="F1392" i="15"/>
  <c r="G1392" i="15" s="1"/>
  <c r="H1392" i="15" s="1"/>
  <c r="F1398" i="15"/>
  <c r="G1398" i="15" s="1"/>
  <c r="H1398" i="15" s="1"/>
  <c r="F1402" i="15"/>
  <c r="G1402" i="15" s="1"/>
  <c r="H1402" i="15" s="1"/>
  <c r="F1408" i="15"/>
  <c r="G1408" i="15" s="1"/>
  <c r="H1408" i="15" s="1"/>
  <c r="F1413" i="15"/>
  <c r="G1413" i="15" s="1"/>
  <c r="H1413" i="15" s="1"/>
  <c r="F1418" i="15"/>
  <c r="G1418" i="15" s="1"/>
  <c r="H1418" i="15" s="1"/>
  <c r="F1425" i="15"/>
  <c r="G1425" i="15" s="1"/>
  <c r="H1425" i="15" s="1"/>
  <c r="F1428" i="15"/>
  <c r="G1428" i="15" s="1"/>
  <c r="H1428" i="15" s="1"/>
  <c r="F1432" i="15"/>
  <c r="G1432" i="15" s="1"/>
  <c r="H1432" i="15" s="1"/>
  <c r="F1438" i="15"/>
  <c r="G1438" i="15" s="1"/>
  <c r="H1438" i="15" s="1"/>
  <c r="F1448" i="15"/>
  <c r="G1448" i="15" s="1"/>
  <c r="H1448" i="15" s="1"/>
  <c r="F1454" i="15"/>
  <c r="G1454" i="15" s="1"/>
  <c r="H1454" i="15" s="1"/>
  <c r="F1458" i="15"/>
  <c r="G1458" i="15" s="1"/>
  <c r="H1458" i="15" s="1"/>
  <c r="F1461" i="15"/>
  <c r="G1461" i="15" s="1"/>
  <c r="H1461" i="15" s="1"/>
  <c r="F1475" i="15"/>
  <c r="G1475" i="15" s="1"/>
  <c r="H1475" i="15" s="1"/>
  <c r="F1479" i="15"/>
  <c r="G1479" i="15" s="1"/>
  <c r="H1479" i="15" s="1"/>
  <c r="F1482" i="15"/>
  <c r="G1482" i="15" s="1"/>
  <c r="H1482" i="15" s="1"/>
  <c r="F1486" i="15"/>
  <c r="G1486" i="15" s="1"/>
  <c r="H1486" i="15" s="1"/>
  <c r="F1079" i="15"/>
  <c r="G1079" i="15" s="1"/>
  <c r="H1079" i="15" s="1"/>
  <c r="F1084" i="15"/>
  <c r="G1084" i="15" s="1"/>
  <c r="H1084" i="15" s="1"/>
  <c r="F1086" i="15"/>
  <c r="G1086" i="15" s="1"/>
  <c r="H1086" i="15" s="1"/>
  <c r="F1093" i="15"/>
  <c r="G1093" i="15" s="1"/>
  <c r="H1093" i="15" s="1"/>
  <c r="F1095" i="15"/>
  <c r="G1095" i="15" s="1"/>
  <c r="H1095" i="15" s="1"/>
  <c r="F1100" i="15"/>
  <c r="G1100" i="15" s="1"/>
  <c r="H1100" i="15" s="1"/>
  <c r="F1102" i="15"/>
  <c r="G1102" i="15" s="1"/>
  <c r="H1102" i="15" s="1"/>
  <c r="F1109" i="15"/>
  <c r="G1109" i="15" s="1"/>
  <c r="H1109" i="15" s="1"/>
  <c r="F1111" i="15"/>
  <c r="G1111" i="15" s="1"/>
  <c r="H1111" i="15" s="1"/>
  <c r="F1116" i="15"/>
  <c r="G1116" i="15" s="1"/>
  <c r="H1116" i="15" s="1"/>
  <c r="F1118" i="15"/>
  <c r="G1118" i="15" s="1"/>
  <c r="H1118" i="15" s="1"/>
  <c r="F1125" i="15"/>
  <c r="G1125" i="15" s="1"/>
  <c r="H1125" i="15" s="1"/>
  <c r="F1127" i="15"/>
  <c r="G1127" i="15" s="1"/>
  <c r="H1127" i="15" s="1"/>
  <c r="F1130" i="15"/>
  <c r="G1130" i="15" s="1"/>
  <c r="H1130" i="15" s="1"/>
  <c r="F1133" i="15"/>
  <c r="G1133" i="15" s="1"/>
  <c r="H1133" i="15" s="1"/>
  <c r="F1135" i="15"/>
  <c r="G1135" i="15" s="1"/>
  <c r="H1135" i="15" s="1"/>
  <c r="F1138" i="15"/>
  <c r="G1138" i="15" s="1"/>
  <c r="H1138" i="15" s="1"/>
  <c r="F1141" i="15"/>
  <c r="G1141" i="15" s="1"/>
  <c r="H1141" i="15" s="1"/>
  <c r="F1143" i="15"/>
  <c r="G1143" i="15" s="1"/>
  <c r="H1143" i="15" s="1"/>
  <c r="F1146" i="15"/>
  <c r="G1146" i="15" s="1"/>
  <c r="H1146" i="15" s="1"/>
  <c r="F1149" i="15"/>
  <c r="G1149" i="15" s="1"/>
  <c r="H1149" i="15" s="1"/>
  <c r="F1151" i="15"/>
  <c r="G1151" i="15" s="1"/>
  <c r="H1151" i="15" s="1"/>
  <c r="F1154" i="15"/>
  <c r="G1154" i="15" s="1"/>
  <c r="H1154" i="15" s="1"/>
  <c r="F1157" i="15"/>
  <c r="G1157" i="15" s="1"/>
  <c r="H1157" i="15" s="1"/>
  <c r="F1159" i="15"/>
  <c r="G1159" i="15" s="1"/>
  <c r="H1159" i="15" s="1"/>
  <c r="F1162" i="15"/>
  <c r="G1162" i="15" s="1"/>
  <c r="H1162" i="15" s="1"/>
  <c r="F1165" i="15"/>
  <c r="G1165" i="15" s="1"/>
  <c r="H1165" i="15" s="1"/>
  <c r="F1167" i="15"/>
  <c r="G1167" i="15" s="1"/>
  <c r="H1167" i="15" s="1"/>
  <c r="F1170" i="15"/>
  <c r="G1170" i="15" s="1"/>
  <c r="H1170" i="15" s="1"/>
  <c r="F1173" i="15"/>
  <c r="G1173" i="15" s="1"/>
  <c r="H1173" i="15" s="1"/>
  <c r="F1175" i="15"/>
  <c r="G1175" i="15" s="1"/>
  <c r="H1175" i="15" s="1"/>
  <c r="F1178" i="15"/>
  <c r="G1178" i="15" s="1"/>
  <c r="H1178" i="15" s="1"/>
  <c r="F1181" i="15"/>
  <c r="G1181" i="15" s="1"/>
  <c r="H1181" i="15" s="1"/>
  <c r="F1184" i="15"/>
  <c r="G1184" i="15" s="1"/>
  <c r="H1184" i="15" s="1"/>
  <c r="F1187" i="15"/>
  <c r="G1187" i="15" s="1"/>
  <c r="H1187" i="15" s="1"/>
  <c r="F1190" i="15"/>
  <c r="G1190" i="15" s="1"/>
  <c r="H1190" i="15" s="1"/>
  <c r="F1192" i="15"/>
  <c r="G1192" i="15" s="1"/>
  <c r="H1192" i="15" s="1"/>
  <c r="F1078" i="15"/>
  <c r="G1078" i="15" s="1"/>
  <c r="H1078" i="15" s="1"/>
  <c r="F1010" i="15"/>
  <c r="G1010" i="15" s="1"/>
  <c r="H1010" i="15" s="1"/>
  <c r="F1014" i="15"/>
  <c r="G1014" i="15" s="1"/>
  <c r="H1014" i="15" s="1"/>
  <c r="F1018" i="15"/>
  <c r="G1018" i="15" s="1"/>
  <c r="H1018" i="15" s="1"/>
  <c r="F1022" i="15"/>
  <c r="G1022" i="15" s="1"/>
  <c r="H1022" i="15" s="1"/>
  <c r="F1026" i="15"/>
  <c r="G1026" i="15" s="1"/>
  <c r="H1026" i="15" s="1"/>
  <c r="F1030" i="15"/>
  <c r="G1030" i="15" s="1"/>
  <c r="H1030" i="15" s="1"/>
  <c r="F997" i="15"/>
  <c r="G997" i="15" s="1"/>
  <c r="H997" i="15" s="1"/>
  <c r="F993" i="15"/>
  <c r="G993" i="15" s="1"/>
  <c r="H993" i="15" s="1"/>
  <c r="F989" i="15"/>
  <c r="G989" i="15" s="1"/>
  <c r="H989" i="15" s="1"/>
  <c r="F985" i="15"/>
  <c r="G985" i="15" s="1"/>
  <c r="H985" i="15" s="1"/>
  <c r="F981" i="15"/>
  <c r="G981" i="15" s="1"/>
  <c r="H981" i="15" s="1"/>
  <c r="F977" i="15"/>
  <c r="G977" i="15" s="1"/>
  <c r="H977" i="15" s="1"/>
  <c r="F973" i="15"/>
  <c r="G973" i="15" s="1"/>
  <c r="H973" i="15" s="1"/>
  <c r="F969" i="15"/>
  <c r="G969" i="15" s="1"/>
  <c r="H969" i="15" s="1"/>
  <c r="F965" i="15"/>
  <c r="G965" i="15" s="1"/>
  <c r="H965" i="15" s="1"/>
  <c r="F961" i="15"/>
  <c r="G961" i="15" s="1"/>
  <c r="H961" i="15" s="1"/>
  <c r="F957" i="15"/>
  <c r="G957" i="15" s="1"/>
  <c r="H957" i="15" s="1"/>
  <c r="F952" i="15"/>
  <c r="G952" i="15" s="1"/>
  <c r="H952" i="15" s="1"/>
  <c r="F948" i="15"/>
  <c r="G948" i="15" s="1"/>
  <c r="H948" i="15" s="1"/>
  <c r="F944" i="15"/>
  <c r="G944" i="15" s="1"/>
  <c r="H944" i="15" s="1"/>
  <c r="F940" i="15"/>
  <c r="G940" i="15" s="1"/>
  <c r="H940" i="15" s="1"/>
  <c r="F936" i="15"/>
  <c r="G936" i="15" s="1"/>
  <c r="H936" i="15" s="1"/>
  <c r="F932" i="15"/>
  <c r="G932" i="15" s="1"/>
  <c r="H932" i="15" s="1"/>
  <c r="F928" i="15"/>
  <c r="G928" i="15" s="1"/>
  <c r="H928" i="15" s="1"/>
  <c r="F889" i="15"/>
  <c r="G889" i="15" s="1"/>
  <c r="H889" i="15" s="1"/>
  <c r="F892" i="15"/>
  <c r="G892" i="15" s="1"/>
  <c r="H892" i="15" s="1"/>
  <c r="F888" i="15"/>
  <c r="G888" i="15" s="1"/>
  <c r="H888" i="15" s="1"/>
  <c r="F878" i="15"/>
  <c r="G878" i="15" s="1"/>
  <c r="H878" i="15" s="1"/>
  <c r="F870" i="15"/>
  <c r="G870" i="15" s="1"/>
  <c r="H870" i="15" s="1"/>
  <c r="F833" i="15"/>
  <c r="G833" i="15" s="1"/>
  <c r="H833" i="15" s="1"/>
  <c r="F835" i="15"/>
  <c r="G835" i="15" s="1"/>
  <c r="H835" i="15" s="1"/>
  <c r="F838" i="15"/>
  <c r="G838" i="15" s="1"/>
  <c r="H838" i="15" s="1"/>
  <c r="F840" i="15"/>
  <c r="G840" i="15" s="1"/>
  <c r="H840" i="15" s="1"/>
  <c r="F808" i="15"/>
  <c r="G808" i="15" s="1"/>
  <c r="H808" i="15" s="1"/>
  <c r="F810" i="15"/>
  <c r="G810" i="15" s="1"/>
  <c r="H810" i="15" s="1"/>
  <c r="F812" i="15"/>
  <c r="G812" i="15" s="1"/>
  <c r="H812" i="15" s="1"/>
  <c r="F814" i="15"/>
  <c r="G814" i="15" s="1"/>
  <c r="H814" i="15" s="1"/>
  <c r="F817" i="15"/>
  <c r="G817" i="15" s="1"/>
  <c r="H817" i="15" s="1"/>
  <c r="F819" i="15"/>
  <c r="G819" i="15" s="1"/>
  <c r="H819" i="15" s="1"/>
  <c r="F694" i="15"/>
  <c r="G694" i="15" s="1"/>
  <c r="H694" i="15" s="1"/>
  <c r="F696" i="15"/>
  <c r="G696" i="15" s="1"/>
  <c r="H696" i="15" s="1"/>
  <c r="F698" i="15"/>
  <c r="G698" i="15" s="1"/>
  <c r="H698" i="15" s="1"/>
  <c r="F700" i="15"/>
  <c r="G700" i="15" s="1"/>
  <c r="H700" i="15" s="1"/>
  <c r="F703" i="15"/>
  <c r="G703" i="15" s="1"/>
  <c r="H703" i="15" s="1"/>
  <c r="F706" i="15"/>
  <c r="G706" i="15" s="1"/>
  <c r="H706" i="15" s="1"/>
  <c r="F692" i="15"/>
  <c r="G692" i="15" s="1"/>
  <c r="H692" i="15" s="1"/>
  <c r="F614" i="15"/>
  <c r="G614" i="15" s="1"/>
  <c r="H614" i="15" s="1"/>
  <c r="F590" i="15"/>
  <c r="G590" i="15" s="1"/>
  <c r="H590" i="15" s="1"/>
  <c r="F570" i="15"/>
  <c r="G570" i="15" s="1"/>
  <c r="H570" i="15" s="1"/>
  <c r="F572" i="15"/>
  <c r="G572" i="15" s="1"/>
  <c r="H572" i="15" s="1"/>
  <c r="F574" i="15"/>
  <c r="G574" i="15" s="1"/>
  <c r="H574" i="15" s="1"/>
  <c r="F569" i="15"/>
  <c r="G569" i="15" s="1"/>
  <c r="H569" i="15" s="1"/>
  <c r="F542" i="15"/>
  <c r="G542" i="15" s="1"/>
  <c r="H542" i="15" s="1"/>
  <c r="F544" i="15"/>
  <c r="G544" i="15" s="1"/>
  <c r="H544" i="15" s="1"/>
  <c r="F524" i="15"/>
  <c r="G524" i="15" s="1"/>
  <c r="H524" i="15" s="1"/>
  <c r="F526" i="15"/>
  <c r="G526" i="15" s="1"/>
  <c r="H526" i="15" s="1"/>
  <c r="F491" i="15"/>
  <c r="G491" i="15" s="1"/>
  <c r="H491" i="15" s="1"/>
  <c r="F493" i="15"/>
  <c r="G493" i="15" s="1"/>
  <c r="H493" i="15" s="1"/>
  <c r="F496" i="15"/>
  <c r="G496" i="15" s="1"/>
  <c r="H496" i="15" s="1"/>
  <c r="F474" i="15"/>
  <c r="G474" i="15" s="1"/>
  <c r="H474" i="15" s="1"/>
  <c r="F477" i="15"/>
  <c r="G477" i="15" s="1"/>
  <c r="H477" i="15" s="1"/>
  <c r="F479" i="15"/>
  <c r="G479" i="15" s="1"/>
  <c r="H479" i="15" s="1"/>
  <c r="F434" i="15"/>
  <c r="G434" i="15" s="1"/>
  <c r="H434" i="15" s="1"/>
  <c r="F437" i="15"/>
  <c r="G437" i="15" s="1"/>
  <c r="H437" i="15" s="1"/>
  <c r="F439" i="15"/>
  <c r="G439" i="15" s="1"/>
  <c r="H439" i="15" s="1"/>
  <c r="F386" i="15"/>
  <c r="G386" i="15" s="1"/>
  <c r="H386" i="15" s="1"/>
  <c r="F367" i="15"/>
  <c r="G367" i="15" s="1"/>
  <c r="H367" i="15" s="1"/>
  <c r="F371" i="15"/>
  <c r="G371" i="15" s="1"/>
  <c r="H371" i="15" s="1"/>
  <c r="F323" i="15"/>
  <c r="G323" i="15" s="1"/>
  <c r="H323" i="15" s="1"/>
  <c r="F325" i="15"/>
  <c r="G325" i="15" s="1"/>
  <c r="H325" i="15" s="1"/>
  <c r="F331" i="15"/>
  <c r="G331" i="15" s="1"/>
  <c r="H331" i="15" s="1"/>
  <c r="F333" i="15"/>
  <c r="G333" i="15" s="1"/>
  <c r="H333" i="15" s="1"/>
  <c r="F302" i="15"/>
  <c r="G302" i="15" s="1"/>
  <c r="H302" i="15" s="1"/>
  <c r="F272" i="15"/>
  <c r="G272" i="15" s="1"/>
  <c r="H272" i="15" s="1"/>
  <c r="F277" i="15"/>
  <c r="G277" i="15" s="1"/>
  <c r="H277" i="15" s="1"/>
  <c r="F286" i="15"/>
  <c r="G286" i="15" s="1"/>
  <c r="H286" i="15" s="1"/>
  <c r="F227" i="15"/>
  <c r="G227" i="15" s="1"/>
  <c r="H227" i="15" s="1"/>
  <c r="G231" i="15"/>
  <c r="H231" i="15" s="1"/>
  <c r="F233" i="15"/>
  <c r="G233" i="15" s="1"/>
  <c r="H233" i="15" s="1"/>
  <c r="F235" i="15"/>
  <c r="G235" i="15" s="1"/>
  <c r="H235" i="15" s="1"/>
  <c r="F193" i="15"/>
  <c r="G193" i="15" s="1"/>
  <c r="H193" i="15" s="1"/>
  <c r="F189" i="15"/>
  <c r="G189" i="15" s="1"/>
  <c r="H189" i="15" s="1"/>
  <c r="F185" i="15"/>
  <c r="G185" i="15" s="1"/>
  <c r="H185" i="15" s="1"/>
  <c r="F2593" i="15"/>
  <c r="G2593" i="15" s="1"/>
  <c r="H2593" i="15" s="1"/>
  <c r="F2597" i="15"/>
  <c r="G2597" i="15" s="1"/>
  <c r="H2597" i="15" s="1"/>
  <c r="F2601" i="15"/>
  <c r="G2601" i="15" s="1"/>
  <c r="H2601" i="15" s="1"/>
  <c r="F2608" i="15"/>
  <c r="G2608" i="15" s="1"/>
  <c r="H2608" i="15" s="1"/>
  <c r="F2612" i="15"/>
  <c r="G2612" i="15" s="1"/>
  <c r="H2612" i="15" s="1"/>
  <c r="F2617" i="15"/>
  <c r="G2617" i="15" s="1"/>
  <c r="H2617" i="15" s="1"/>
  <c r="F2621" i="15"/>
  <c r="G2621" i="15" s="1"/>
  <c r="H2621" i="15" s="1"/>
  <c r="F2623" i="15"/>
  <c r="G2623" i="15" s="1"/>
  <c r="H2623" i="15" s="1"/>
  <c r="F2528" i="15"/>
  <c r="G2528" i="15" s="1"/>
  <c r="H2528" i="15" s="1"/>
  <c r="F2533" i="15"/>
  <c r="G2533" i="15" s="1"/>
  <c r="H2533" i="15" s="1"/>
  <c r="F2540" i="15"/>
  <c r="G2540" i="15" s="1"/>
  <c r="H2540" i="15" s="1"/>
  <c r="F2544" i="15"/>
  <c r="G2544" i="15" s="1"/>
  <c r="H2544" i="15" s="1"/>
  <c r="F2546" i="15"/>
  <c r="G2546" i="15" s="1"/>
  <c r="H2546" i="15" s="1"/>
  <c r="F2552" i="15"/>
  <c r="G2552" i="15" s="1"/>
  <c r="H2552" i="15" s="1"/>
  <c r="F2558" i="15"/>
  <c r="G2558" i="15" s="1"/>
  <c r="H2558" i="15" s="1"/>
  <c r="F2561" i="15"/>
  <c r="G2561" i="15" s="1"/>
  <c r="H2561" i="15" s="1"/>
  <c r="F2526" i="15"/>
  <c r="G2526" i="15" s="1"/>
  <c r="H2526" i="15" s="1"/>
  <c r="F2271" i="15"/>
  <c r="G2271" i="15" s="1"/>
  <c r="H2271" i="15" s="1"/>
  <c r="F2281" i="15"/>
  <c r="G2281" i="15" s="1"/>
  <c r="H2281" i="15" s="1"/>
  <c r="F2283" i="15"/>
  <c r="G2283" i="15" s="1"/>
  <c r="H2283" i="15" s="1"/>
  <c r="F2286" i="15"/>
  <c r="G2286" i="15" s="1"/>
  <c r="H2286" i="15" s="1"/>
  <c r="F2288" i="15"/>
  <c r="G2288" i="15" s="1"/>
  <c r="H2288" i="15" s="1"/>
  <c r="F2297" i="15"/>
  <c r="G2297" i="15" s="1"/>
  <c r="H2297" i="15" s="1"/>
  <c r="F2299" i="15"/>
  <c r="G2299" i="15" s="1"/>
  <c r="H2299" i="15" s="1"/>
  <c r="F2302" i="15"/>
  <c r="G2302" i="15" s="1"/>
  <c r="H2302" i="15" s="1"/>
  <c r="F2304" i="15"/>
  <c r="G2304" i="15" s="1"/>
  <c r="H2304" i="15" s="1"/>
  <c r="F2315" i="15"/>
  <c r="G2315" i="15" s="1"/>
  <c r="H2315" i="15" s="1"/>
  <c r="F2317" i="15"/>
  <c r="G2317" i="15" s="1"/>
  <c r="H2317" i="15" s="1"/>
  <c r="F2320" i="15"/>
  <c r="G2320" i="15" s="1"/>
  <c r="H2320" i="15" s="1"/>
  <c r="F2322" i="15"/>
  <c r="G2322" i="15" s="1"/>
  <c r="H2322" i="15" s="1"/>
  <c r="F2327" i="15"/>
  <c r="G2327" i="15" s="1"/>
  <c r="H2327" i="15" s="1"/>
  <c r="F2329" i="15"/>
  <c r="G2329" i="15" s="1"/>
  <c r="H2329" i="15" s="1"/>
  <c r="F2336" i="15"/>
  <c r="G2336" i="15" s="1"/>
  <c r="H2336" i="15" s="1"/>
  <c r="F2338" i="15"/>
  <c r="G2338" i="15" s="1"/>
  <c r="H2338" i="15" s="1"/>
  <c r="F2344" i="15"/>
  <c r="G2344" i="15" s="1"/>
  <c r="H2344" i="15" s="1"/>
  <c r="F2269" i="15"/>
  <c r="G2269" i="15" s="1"/>
  <c r="H2269" i="15" s="1"/>
  <c r="F2091" i="15"/>
  <c r="G2091" i="15" s="1"/>
  <c r="H2091" i="15" s="1"/>
  <c r="F2094" i="15"/>
  <c r="G2094" i="15" s="1"/>
  <c r="H2094" i="15" s="1"/>
  <c r="F2096" i="15"/>
  <c r="G2096" i="15" s="1"/>
  <c r="H2096" i="15" s="1"/>
  <c r="F2101" i="15"/>
  <c r="G2101" i="15" s="1"/>
  <c r="H2101" i="15" s="1"/>
  <c r="F2107" i="15"/>
  <c r="G2107" i="15" s="1"/>
  <c r="H2107" i="15" s="1"/>
  <c r="F2110" i="15"/>
  <c r="G2110" i="15" s="1"/>
  <c r="H2110" i="15" s="1"/>
  <c r="F2112" i="15"/>
  <c r="G2112" i="15" s="1"/>
  <c r="H2112" i="15" s="1"/>
  <c r="F2117" i="15"/>
  <c r="G2117" i="15" s="1"/>
  <c r="H2117" i="15" s="1"/>
  <c r="F2124" i="15"/>
  <c r="G2124" i="15" s="1"/>
  <c r="H2124" i="15" s="1"/>
  <c r="F2127" i="15"/>
  <c r="G2127" i="15" s="1"/>
  <c r="H2127" i="15" s="1"/>
  <c r="F2129" i="15"/>
  <c r="G2129" i="15" s="1"/>
  <c r="H2129" i="15" s="1"/>
  <c r="F2135" i="15"/>
  <c r="G2135" i="15" s="1"/>
  <c r="H2135" i="15" s="1"/>
  <c r="F2137" i="15"/>
  <c r="G2137" i="15" s="1"/>
  <c r="H2137" i="15" s="1"/>
  <c r="F2143" i="15"/>
  <c r="G2143" i="15" s="1"/>
  <c r="H2143" i="15" s="1"/>
  <c r="F2145" i="15"/>
  <c r="G2145" i="15" s="1"/>
  <c r="H2145" i="15" s="1"/>
  <c r="F2151" i="15"/>
  <c r="G2151" i="15" s="1"/>
  <c r="H2151" i="15" s="1"/>
  <c r="F2153" i="15"/>
  <c r="G2153" i="15" s="1"/>
  <c r="H2153" i="15" s="1"/>
  <c r="F2159" i="15"/>
  <c r="G2159" i="15" s="1"/>
  <c r="H2159" i="15" s="1"/>
  <c r="F2161" i="15"/>
  <c r="G2161" i="15" s="1"/>
  <c r="H2161" i="15" s="1"/>
  <c r="F1991" i="15"/>
  <c r="G1991" i="15" s="1"/>
  <c r="H1991" i="15" s="1"/>
  <c r="F1993" i="15"/>
  <c r="G1993" i="15" s="1"/>
  <c r="H1993" i="15" s="1"/>
  <c r="F1999" i="15"/>
  <c r="G1999" i="15" s="1"/>
  <c r="H1999" i="15" s="1"/>
  <c r="F2001" i="15"/>
  <c r="G2001" i="15" s="1"/>
  <c r="H2001" i="15" s="1"/>
  <c r="F2007" i="15"/>
  <c r="G2007" i="15" s="1"/>
  <c r="H2007" i="15" s="1"/>
  <c r="F2009" i="15"/>
  <c r="G2009" i="15" s="1"/>
  <c r="H2009" i="15" s="1"/>
  <c r="F2015" i="15"/>
  <c r="G2015" i="15" s="1"/>
  <c r="H2015" i="15" s="1"/>
  <c r="F2017" i="15"/>
  <c r="G2017" i="15" s="1"/>
  <c r="H2017" i="15" s="1"/>
  <c r="F2024" i="15"/>
  <c r="G2024" i="15" s="1"/>
  <c r="H2024" i="15" s="1"/>
  <c r="F2026" i="15"/>
  <c r="G2026" i="15" s="1"/>
  <c r="H2026" i="15" s="1"/>
  <c r="F2032" i="15"/>
  <c r="G2032" i="15" s="1"/>
  <c r="H2032" i="15" s="1"/>
  <c r="F2034" i="15"/>
  <c r="G2034" i="15" s="1"/>
  <c r="H2034" i="15" s="1"/>
  <c r="F2038" i="15"/>
  <c r="G2038" i="15" s="1"/>
  <c r="H2038" i="15" s="1"/>
  <c r="F2042" i="15"/>
  <c r="G2042" i="15" s="1"/>
  <c r="H2042" i="15" s="1"/>
  <c r="F2046" i="15"/>
  <c r="G2046" i="15" s="1"/>
  <c r="H2046" i="15" s="1"/>
  <c r="F2050" i="15"/>
  <c r="G2050" i="15" s="1"/>
  <c r="H2050" i="15" s="1"/>
  <c r="F2054" i="15"/>
  <c r="G2054" i="15" s="1"/>
  <c r="H2054" i="15" s="1"/>
  <c r="F2058" i="15"/>
  <c r="G2058" i="15" s="1"/>
  <c r="H2058" i="15" s="1"/>
  <c r="F2062" i="15"/>
  <c r="G2062" i="15" s="1"/>
  <c r="H2062" i="15" s="1"/>
  <c r="F1989" i="15"/>
  <c r="G1989" i="15" s="1"/>
  <c r="H1989" i="15" s="1"/>
  <c r="F1872" i="15"/>
  <c r="G1872" i="15" s="1"/>
  <c r="H1872" i="15" s="1"/>
  <c r="F1876" i="15"/>
  <c r="G1876" i="15" s="1"/>
  <c r="H1876" i="15" s="1"/>
  <c r="F1881" i="15"/>
  <c r="G1881" i="15" s="1"/>
  <c r="H1881" i="15" s="1"/>
  <c r="F1885" i="15"/>
  <c r="G1885" i="15" s="1"/>
  <c r="H1885" i="15" s="1"/>
  <c r="F1889" i="15"/>
  <c r="G1889" i="15" s="1"/>
  <c r="H1889" i="15" s="1"/>
  <c r="F1893" i="15"/>
  <c r="G1893" i="15" s="1"/>
  <c r="H1893" i="15" s="1"/>
  <c r="F1897" i="15"/>
  <c r="G1897" i="15" s="1"/>
  <c r="H1897" i="15" s="1"/>
  <c r="F1901" i="15"/>
  <c r="G1901" i="15" s="1"/>
  <c r="H1901" i="15" s="1"/>
  <c r="F1905" i="15"/>
  <c r="G1905" i="15" s="1"/>
  <c r="H1905" i="15" s="1"/>
  <c r="F1868" i="15"/>
  <c r="G1868" i="15" s="1"/>
  <c r="H1868" i="15" s="1"/>
  <c r="F1810" i="15"/>
  <c r="G1810" i="15" s="1"/>
  <c r="H1810" i="15" s="1"/>
  <c r="F1812" i="15"/>
  <c r="G1812" i="15" s="1"/>
  <c r="H1812" i="15" s="1"/>
  <c r="F1818" i="15"/>
  <c r="G1818" i="15" s="1"/>
  <c r="H1818" i="15" s="1"/>
  <c r="F1821" i="15"/>
  <c r="G1821" i="15" s="1"/>
  <c r="H1821" i="15" s="1"/>
  <c r="F1828" i="15"/>
  <c r="G1828" i="15" s="1"/>
  <c r="H1828" i="15" s="1"/>
  <c r="F1830" i="15"/>
  <c r="G1830" i="15" s="1"/>
  <c r="H1830" i="15" s="1"/>
  <c r="F1836" i="15"/>
  <c r="G1836" i="15" s="1"/>
  <c r="H1836" i="15" s="1"/>
  <c r="F1838" i="15"/>
  <c r="G1838" i="15" s="1"/>
  <c r="H1838" i="15" s="1"/>
  <c r="F1844" i="15"/>
  <c r="G1844" i="15" s="1"/>
  <c r="H1844" i="15" s="1"/>
  <c r="F1846" i="15"/>
  <c r="G1846" i="15" s="1"/>
  <c r="H1846" i="15" s="1"/>
  <c r="F1852" i="15"/>
  <c r="G1852" i="15" s="1"/>
  <c r="H1852" i="15" s="1"/>
  <c r="F1854" i="15"/>
  <c r="G1854" i="15" s="1"/>
  <c r="H1854" i="15" s="1"/>
  <c r="F1331" i="15"/>
  <c r="G1331" i="15" s="1"/>
  <c r="H1331" i="15" s="1"/>
  <c r="F1335" i="15"/>
  <c r="G1335" i="15" s="1"/>
  <c r="H1335" i="15" s="1"/>
  <c r="F1339" i="15"/>
  <c r="G1339" i="15" s="1"/>
  <c r="H1339" i="15" s="1"/>
  <c r="F1343" i="15"/>
  <c r="G1343" i="15" s="1"/>
  <c r="H1343" i="15" s="1"/>
  <c r="F1349" i="15"/>
  <c r="G1349" i="15" s="1"/>
  <c r="H1349" i="15" s="1"/>
  <c r="F1353" i="15"/>
  <c r="G1353" i="15" s="1"/>
  <c r="H1353" i="15" s="1"/>
  <c r="F1357" i="15"/>
  <c r="G1357" i="15" s="1"/>
  <c r="H1357" i="15" s="1"/>
  <c r="F1363" i="15"/>
  <c r="G1363" i="15" s="1"/>
  <c r="H1363" i="15" s="1"/>
  <c r="F1370" i="15"/>
  <c r="G1370" i="15" s="1"/>
  <c r="H1370" i="15" s="1"/>
  <c r="F1375" i="15"/>
  <c r="G1375" i="15" s="1"/>
  <c r="H1375" i="15" s="1"/>
  <c r="F1379" i="15"/>
  <c r="G1379" i="15" s="1"/>
  <c r="H1379" i="15" s="1"/>
  <c r="F1383" i="15"/>
  <c r="G1383" i="15" s="1"/>
  <c r="H1383" i="15" s="1"/>
  <c r="F1390" i="15"/>
  <c r="G1390" i="15" s="1"/>
  <c r="H1390" i="15" s="1"/>
  <c r="F1397" i="15"/>
  <c r="G1397" i="15" s="1"/>
  <c r="H1397" i="15" s="1"/>
  <c r="F1401" i="15"/>
  <c r="G1401" i="15" s="1"/>
  <c r="H1401" i="15" s="1"/>
  <c r="F1404" i="15"/>
  <c r="G1404" i="15" s="1"/>
  <c r="H1404" i="15" s="1"/>
  <c r="F1412" i="15"/>
  <c r="G1412" i="15" s="1"/>
  <c r="H1412" i="15" s="1"/>
  <c r="F1421" i="15"/>
  <c r="G1421" i="15" s="1"/>
  <c r="H1421" i="15" s="1"/>
  <c r="F1424" i="15"/>
  <c r="G1424" i="15" s="1"/>
  <c r="H1424" i="15" s="1"/>
  <c r="F1427" i="15"/>
  <c r="G1427" i="15" s="1"/>
  <c r="H1427" i="15" s="1"/>
  <c r="F1431" i="15"/>
  <c r="G1431" i="15" s="1"/>
  <c r="H1431" i="15" s="1"/>
  <c r="F1441" i="15"/>
  <c r="G1441" i="15" s="1"/>
  <c r="H1441" i="15" s="1"/>
  <c r="F1446" i="15"/>
  <c r="G1446" i="15" s="1"/>
  <c r="H1446" i="15" s="1"/>
  <c r="F1452" i="15"/>
  <c r="G1452" i="15" s="1"/>
  <c r="H1452" i="15" s="1"/>
  <c r="F1457" i="15"/>
  <c r="G1457" i="15" s="1"/>
  <c r="H1457" i="15" s="1"/>
  <c r="F1467" i="15"/>
  <c r="G1467" i="15" s="1"/>
  <c r="H1467" i="15" s="1"/>
  <c r="F1473" i="15"/>
  <c r="G1473" i="15" s="1"/>
  <c r="H1473" i="15" s="1"/>
  <c r="F1478" i="15"/>
  <c r="G1478" i="15" s="1"/>
  <c r="H1478" i="15" s="1"/>
  <c r="F1481" i="15"/>
  <c r="G1481" i="15" s="1"/>
  <c r="H1481" i="15" s="1"/>
  <c r="F1330" i="15"/>
  <c r="G1330" i="15" s="1"/>
  <c r="H1330" i="15" s="1"/>
  <c r="F1081" i="15"/>
  <c r="G1081" i="15" s="1"/>
  <c r="H1081" i="15" s="1"/>
  <c r="F1083" i="15"/>
  <c r="G1083" i="15" s="1"/>
  <c r="H1083" i="15" s="1"/>
  <c r="F1088" i="15"/>
  <c r="G1088" i="15" s="1"/>
  <c r="H1088" i="15" s="1"/>
  <c r="F1090" i="15"/>
  <c r="G1090" i="15" s="1"/>
  <c r="H1090" i="15" s="1"/>
  <c r="F1097" i="15"/>
  <c r="G1097" i="15" s="1"/>
  <c r="H1097" i="15" s="1"/>
  <c r="F1099" i="15"/>
  <c r="G1099" i="15" s="1"/>
  <c r="H1099" i="15" s="1"/>
  <c r="F1104" i="15"/>
  <c r="G1104" i="15" s="1"/>
  <c r="H1104" i="15" s="1"/>
  <c r="F1106" i="15"/>
  <c r="G1106" i="15" s="1"/>
  <c r="H1106" i="15" s="1"/>
  <c r="F1113" i="15"/>
  <c r="G1113" i="15" s="1"/>
  <c r="H1113" i="15" s="1"/>
  <c r="F1115" i="15"/>
  <c r="G1115" i="15" s="1"/>
  <c r="H1115" i="15" s="1"/>
  <c r="F1120" i="15"/>
  <c r="G1120" i="15" s="1"/>
  <c r="H1120" i="15" s="1"/>
  <c r="F1122" i="15"/>
  <c r="G1122" i="15" s="1"/>
  <c r="H1122" i="15" s="1"/>
  <c r="F1132" i="15"/>
  <c r="G1132" i="15" s="1"/>
  <c r="H1132" i="15" s="1"/>
  <c r="F1140" i="15"/>
  <c r="G1140" i="15" s="1"/>
  <c r="H1140" i="15" s="1"/>
  <c r="F1148" i="15"/>
  <c r="G1148" i="15" s="1"/>
  <c r="H1148" i="15" s="1"/>
  <c r="F1156" i="15"/>
  <c r="G1156" i="15" s="1"/>
  <c r="H1156" i="15" s="1"/>
  <c r="F1164" i="15"/>
  <c r="G1164" i="15" s="1"/>
  <c r="H1164" i="15" s="1"/>
  <c r="F1172" i="15"/>
  <c r="G1172" i="15" s="1"/>
  <c r="H1172" i="15" s="1"/>
  <c r="F1180" i="15"/>
  <c r="G1180" i="15" s="1"/>
  <c r="H1180" i="15" s="1"/>
  <c r="F1189" i="15"/>
  <c r="G1189" i="15" s="1"/>
  <c r="H1189" i="15" s="1"/>
  <c r="F1007" i="15"/>
  <c r="G1007" i="15" s="1"/>
  <c r="H1007" i="15" s="1"/>
  <c r="F994" i="15"/>
  <c r="G994" i="15" s="1"/>
  <c r="H994" i="15" s="1"/>
  <c r="F990" i="15"/>
  <c r="G990" i="15" s="1"/>
  <c r="H990" i="15" s="1"/>
  <c r="F986" i="15"/>
  <c r="G986" i="15" s="1"/>
  <c r="H986" i="15" s="1"/>
  <c r="F982" i="15"/>
  <c r="G982" i="15" s="1"/>
  <c r="H982" i="15" s="1"/>
  <c r="F978" i="15"/>
  <c r="G978" i="15" s="1"/>
  <c r="H978" i="15" s="1"/>
  <c r="F974" i="15"/>
  <c r="G974" i="15" s="1"/>
  <c r="H974" i="15" s="1"/>
  <c r="F970" i="15"/>
  <c r="G970" i="15" s="1"/>
  <c r="H970" i="15" s="1"/>
  <c r="F966" i="15"/>
  <c r="G966" i="15" s="1"/>
  <c r="H966" i="15" s="1"/>
  <c r="F962" i="15"/>
  <c r="G962" i="15" s="1"/>
  <c r="H962" i="15" s="1"/>
  <c r="F958" i="15"/>
  <c r="G958" i="15" s="1"/>
  <c r="H958" i="15" s="1"/>
  <c r="F953" i="15"/>
  <c r="G953" i="15" s="1"/>
  <c r="H953" i="15" s="1"/>
  <c r="F949" i="15"/>
  <c r="G949" i="15" s="1"/>
  <c r="H949" i="15" s="1"/>
  <c r="F945" i="15"/>
  <c r="G945" i="15" s="1"/>
  <c r="H945" i="15" s="1"/>
  <c r="F941" i="15"/>
  <c r="G941" i="15" s="1"/>
  <c r="H941" i="15" s="1"/>
  <c r="F937" i="15"/>
  <c r="G937" i="15" s="1"/>
  <c r="H937" i="15" s="1"/>
  <c r="F933" i="15"/>
  <c r="G933" i="15" s="1"/>
  <c r="H933" i="15" s="1"/>
  <c r="F929" i="15"/>
  <c r="G929" i="15" s="1"/>
  <c r="H929" i="15" s="1"/>
  <c r="F925" i="15"/>
  <c r="G925" i="15" s="1"/>
  <c r="H925" i="15" s="1"/>
  <c r="F894" i="15"/>
  <c r="G894" i="15" s="1"/>
  <c r="H894" i="15" s="1"/>
  <c r="F874" i="15"/>
  <c r="G874" i="15" s="1"/>
  <c r="H874" i="15" s="1"/>
  <c r="F876" i="15"/>
  <c r="G876" i="15" s="1"/>
  <c r="H876" i="15" s="1"/>
  <c r="F879" i="15"/>
  <c r="G879" i="15" s="1"/>
  <c r="H879" i="15" s="1"/>
  <c r="F837" i="15"/>
  <c r="G837" i="15" s="1"/>
  <c r="H837" i="15" s="1"/>
  <c r="F839" i="15"/>
  <c r="G839" i="15" s="1"/>
  <c r="H839" i="15" s="1"/>
  <c r="F807" i="15"/>
  <c r="G807" i="15" s="1"/>
  <c r="H807" i="15" s="1"/>
  <c r="F809" i="15"/>
  <c r="G809" i="15" s="1"/>
  <c r="H809" i="15" s="1"/>
  <c r="F811" i="15"/>
  <c r="G811" i="15" s="1"/>
  <c r="H811" i="15" s="1"/>
  <c r="F813" i="15"/>
  <c r="G813" i="15" s="1"/>
  <c r="H813" i="15" s="1"/>
  <c r="F815" i="15"/>
  <c r="G815" i="15" s="1"/>
  <c r="H815" i="15" s="1"/>
  <c r="F818" i="15"/>
  <c r="G818" i="15" s="1"/>
  <c r="H818" i="15" s="1"/>
  <c r="F806" i="15"/>
  <c r="G806" i="15" s="1"/>
  <c r="H806" i="15" s="1"/>
  <c r="F741" i="15"/>
  <c r="G741" i="15" s="1"/>
  <c r="H741" i="15" s="1"/>
  <c r="F745" i="15"/>
  <c r="G745" i="15" s="1"/>
  <c r="H745" i="15" s="1"/>
  <c r="F749" i="15"/>
  <c r="G749" i="15" s="1"/>
  <c r="H749" i="15" s="1"/>
  <c r="F719" i="15"/>
  <c r="G719" i="15" s="1"/>
  <c r="H719" i="15" s="1"/>
  <c r="F723" i="15"/>
  <c r="G723" i="15" s="1"/>
  <c r="H723" i="15" s="1"/>
  <c r="F728" i="15"/>
  <c r="G728" i="15" s="1"/>
  <c r="H728" i="15" s="1"/>
  <c r="F693" i="15"/>
  <c r="G693" i="15" s="1"/>
  <c r="H693" i="15" s="1"/>
  <c r="F695" i="15"/>
  <c r="G695" i="15" s="1"/>
  <c r="H695" i="15" s="1"/>
  <c r="F697" i="15"/>
  <c r="G697" i="15" s="1"/>
  <c r="H697" i="15" s="1"/>
  <c r="F699" i="15"/>
  <c r="G699" i="15" s="1"/>
  <c r="H699" i="15" s="1"/>
  <c r="F701" i="15"/>
  <c r="G701" i="15" s="1"/>
  <c r="H701" i="15" s="1"/>
  <c r="F705" i="15"/>
  <c r="G705" i="15" s="1"/>
  <c r="H705" i="15" s="1"/>
  <c r="F630" i="15"/>
  <c r="G630" i="15" s="1"/>
  <c r="H630" i="15" s="1"/>
  <c r="F617" i="15"/>
  <c r="G617" i="15" s="1"/>
  <c r="H617" i="15" s="1"/>
  <c r="F589" i="15"/>
  <c r="G589" i="15" s="1"/>
  <c r="H589" i="15" s="1"/>
  <c r="F584" i="15"/>
  <c r="G584" i="15" s="1"/>
  <c r="H584" i="15" s="1"/>
  <c r="F541" i="15"/>
  <c r="G541" i="15" s="1"/>
  <c r="H541" i="15" s="1"/>
  <c r="F522" i="15"/>
  <c r="G522" i="15" s="1"/>
  <c r="H522" i="15" s="1"/>
  <c r="F527" i="15"/>
  <c r="G527" i="15" s="1"/>
  <c r="H527" i="15" s="1"/>
  <c r="F490" i="15"/>
  <c r="G490" i="15" s="1"/>
  <c r="H490" i="15" s="1"/>
  <c r="F495" i="15"/>
  <c r="G495" i="15" s="1"/>
  <c r="H495" i="15" s="1"/>
  <c r="F489" i="15"/>
  <c r="G489" i="15" s="1"/>
  <c r="H489" i="15" s="1"/>
  <c r="F476" i="15"/>
  <c r="G476" i="15" s="1"/>
  <c r="H476" i="15" s="1"/>
  <c r="F478" i="15"/>
  <c r="G478" i="15" s="1"/>
  <c r="H478" i="15" s="1"/>
  <c r="F473" i="15"/>
  <c r="G473" i="15" s="1"/>
  <c r="H473" i="15" s="1"/>
  <c r="F436" i="15"/>
  <c r="G436" i="15" s="1"/>
  <c r="H436" i="15" s="1"/>
  <c r="F438" i="15"/>
  <c r="G438" i="15" s="1"/>
  <c r="H438" i="15" s="1"/>
  <c r="F441" i="15"/>
  <c r="G441" i="15" s="1"/>
  <c r="H441" i="15" s="1"/>
  <c r="F443" i="15"/>
  <c r="G443" i="15" s="1"/>
  <c r="H443" i="15" s="1"/>
  <c r="F415" i="15"/>
  <c r="G415" i="15" s="1"/>
  <c r="H415" i="15" s="1"/>
  <c r="F417" i="15"/>
  <c r="G417" i="15" s="1"/>
  <c r="H417" i="15" s="1"/>
  <c r="F419" i="15"/>
  <c r="G419" i="15" s="1"/>
  <c r="H419" i="15" s="1"/>
  <c r="F421" i="15"/>
  <c r="G421" i="15" s="1"/>
  <c r="H421" i="15" s="1"/>
  <c r="F423" i="15"/>
  <c r="G423" i="15" s="1"/>
  <c r="H423" i="15" s="1"/>
  <c r="F383" i="15"/>
  <c r="G383" i="15" s="1"/>
  <c r="H383" i="15" s="1"/>
  <c r="F385" i="15"/>
  <c r="G385" i="15" s="1"/>
  <c r="H385" i="15" s="1"/>
  <c r="F387" i="15"/>
  <c r="G387" i="15" s="1"/>
  <c r="H387" i="15" s="1"/>
  <c r="F382" i="15"/>
  <c r="G382" i="15" s="1"/>
  <c r="H382" i="15" s="1"/>
  <c r="F369" i="15"/>
  <c r="G369" i="15" s="1"/>
  <c r="H369" i="15" s="1"/>
  <c r="F373" i="15"/>
  <c r="G373" i="15" s="1"/>
  <c r="H373" i="15" s="1"/>
  <c r="F322" i="15"/>
  <c r="G322" i="15" s="1"/>
  <c r="H322" i="15" s="1"/>
  <c r="F324" i="15"/>
  <c r="G324" i="15" s="1"/>
  <c r="H324" i="15" s="1"/>
  <c r="F330" i="15"/>
  <c r="G330" i="15" s="1"/>
  <c r="H330" i="15" s="1"/>
  <c r="F332" i="15"/>
  <c r="G332" i="15" s="1"/>
  <c r="H332" i="15" s="1"/>
  <c r="F299" i="15"/>
  <c r="G299" i="15" s="1"/>
  <c r="H299" i="15" s="1"/>
  <c r="F301" i="15"/>
  <c r="G301" i="15" s="1"/>
  <c r="H301" i="15" s="1"/>
  <c r="F304" i="15"/>
  <c r="G304" i="15" s="1"/>
  <c r="H304" i="15" s="1"/>
  <c r="F308" i="15"/>
  <c r="G308" i="15" s="1"/>
  <c r="H308" i="15" s="1"/>
  <c r="F297" i="15"/>
  <c r="G297" i="15" s="1"/>
  <c r="H297" i="15" s="1"/>
  <c r="F274" i="15"/>
  <c r="G274" i="15" s="1"/>
  <c r="H274" i="15" s="1"/>
  <c r="F276" i="15"/>
  <c r="G276" i="15" s="1"/>
  <c r="H276" i="15" s="1"/>
  <c r="F282" i="15"/>
  <c r="G282" i="15" s="1"/>
  <c r="H282" i="15" s="1"/>
  <c r="F226" i="15"/>
  <c r="G226" i="15" s="1"/>
  <c r="H226" i="15" s="1"/>
  <c r="F232" i="15"/>
  <c r="G232" i="15" s="1"/>
  <c r="H232" i="15" s="1"/>
  <c r="F234" i="15"/>
  <c r="G234" i="15" s="1"/>
  <c r="H234" i="15" s="1"/>
  <c r="F237" i="15"/>
  <c r="G237" i="15" s="1"/>
  <c r="H237" i="15" s="1"/>
  <c r="F239" i="15"/>
  <c r="G239" i="15" s="1"/>
  <c r="H239" i="15" s="1"/>
  <c r="F194" i="15"/>
  <c r="G194" i="15" s="1"/>
  <c r="H194" i="15" s="1"/>
  <c r="F190" i="15"/>
  <c r="G190" i="15" s="1"/>
  <c r="H190" i="15" s="1"/>
  <c r="F186" i="15"/>
  <c r="G186" i="15" s="1"/>
  <c r="H186" i="15" s="1"/>
  <c r="F2592" i="15"/>
  <c r="G2592" i="15" s="1"/>
  <c r="H2592" i="15" s="1"/>
  <c r="F2594" i="15"/>
  <c r="G2594" i="15" s="1"/>
  <c r="H2594" i="15" s="1"/>
  <c r="F2596" i="15"/>
  <c r="G2596" i="15" s="1"/>
  <c r="H2596" i="15" s="1"/>
  <c r="F2598" i="15"/>
  <c r="G2598" i="15" s="1"/>
  <c r="H2598" i="15" s="1"/>
  <c r="F2600" i="15"/>
  <c r="G2600" i="15" s="1"/>
  <c r="H2600" i="15" s="1"/>
  <c r="F2602" i="15"/>
  <c r="G2602" i="15" s="1"/>
  <c r="H2602" i="15" s="1"/>
  <c r="F2607" i="15"/>
  <c r="G2607" i="15" s="1"/>
  <c r="H2607" i="15" s="1"/>
  <c r="F2609" i="15"/>
  <c r="G2609" i="15" s="1"/>
  <c r="H2609" i="15" s="1"/>
  <c r="F2611" i="15"/>
  <c r="G2611" i="15" s="1"/>
  <c r="H2611" i="15" s="1"/>
  <c r="F2613" i="15"/>
  <c r="G2613" i="15" s="1"/>
  <c r="H2613" i="15" s="1"/>
  <c r="F2616" i="15"/>
  <c r="G2616" i="15" s="1"/>
  <c r="H2616" i="15" s="1"/>
  <c r="F2618" i="15"/>
  <c r="G2618" i="15" s="1"/>
  <c r="H2618" i="15" s="1"/>
  <c r="F2620" i="15"/>
  <c r="G2620" i="15" s="1"/>
  <c r="H2620" i="15" s="1"/>
  <c r="F2626" i="15"/>
  <c r="G2626" i="15" s="1"/>
  <c r="H2626" i="15" s="1"/>
  <c r="F2527" i="15"/>
  <c r="G2527" i="15" s="1"/>
  <c r="H2527" i="15" s="1"/>
  <c r="F2530" i="15"/>
  <c r="G2530" i="15" s="1"/>
  <c r="H2530" i="15" s="1"/>
  <c r="F2532" i="15"/>
  <c r="G2532" i="15" s="1"/>
  <c r="H2532" i="15" s="1"/>
  <c r="F2537" i="15"/>
  <c r="G2537" i="15" s="1"/>
  <c r="H2537" i="15" s="1"/>
  <c r="F2545" i="15"/>
  <c r="G2545" i="15" s="1"/>
  <c r="H2545" i="15" s="1"/>
  <c r="F2548" i="15"/>
  <c r="G2548" i="15" s="1"/>
  <c r="H2548" i="15" s="1"/>
  <c r="F2550" i="15"/>
  <c r="G2550" i="15" s="1"/>
  <c r="H2550" i="15" s="1"/>
  <c r="F2556" i="15"/>
  <c r="G2556" i="15" s="1"/>
  <c r="H2556" i="15" s="1"/>
  <c r="F2562" i="15"/>
  <c r="G2562" i="15" s="1"/>
  <c r="H2562" i="15" s="1"/>
  <c r="F2270" i="15"/>
  <c r="G2270" i="15" s="1"/>
  <c r="H2270" i="15" s="1"/>
  <c r="F2273" i="15"/>
  <c r="G2273" i="15" s="1"/>
  <c r="H2273" i="15" s="1"/>
  <c r="F2275" i="15"/>
  <c r="G2275" i="15" s="1"/>
  <c r="H2275" i="15" s="1"/>
  <c r="F2285" i="15"/>
  <c r="G2285" i="15" s="1"/>
  <c r="H2285" i="15" s="1"/>
  <c r="F2287" i="15"/>
  <c r="G2287" i="15" s="1"/>
  <c r="H2287" i="15" s="1"/>
  <c r="F2290" i="15"/>
  <c r="G2290" i="15" s="1"/>
  <c r="H2290" i="15" s="1"/>
  <c r="F2292" i="15"/>
  <c r="G2292" i="15" s="1"/>
  <c r="H2292" i="15" s="1"/>
  <c r="F2301" i="15"/>
  <c r="G2301" i="15" s="1"/>
  <c r="H2301" i="15" s="1"/>
  <c r="F2303" i="15"/>
  <c r="G2303" i="15" s="1"/>
  <c r="H2303" i="15" s="1"/>
  <c r="F2306" i="15"/>
  <c r="G2306" i="15" s="1"/>
  <c r="H2306" i="15" s="1"/>
  <c r="F2308" i="15"/>
  <c r="G2308" i="15" s="1"/>
  <c r="H2308" i="15" s="1"/>
  <c r="F2319" i="15"/>
  <c r="G2319" i="15" s="1"/>
  <c r="H2319" i="15" s="1"/>
  <c r="F2321" i="15"/>
  <c r="G2321" i="15" s="1"/>
  <c r="H2321" i="15" s="1"/>
  <c r="F2324" i="15"/>
  <c r="G2324" i="15" s="1"/>
  <c r="H2324" i="15" s="1"/>
  <c r="F2326" i="15"/>
  <c r="G2326" i="15" s="1"/>
  <c r="H2326" i="15" s="1"/>
  <c r="F2333" i="15"/>
  <c r="G2333" i="15" s="1"/>
  <c r="H2333" i="15" s="1"/>
  <c r="F2335" i="15"/>
  <c r="G2335" i="15" s="1"/>
  <c r="H2335" i="15" s="1"/>
  <c r="F2341" i="15"/>
  <c r="G2341" i="15" s="1"/>
  <c r="H2341" i="15" s="1"/>
  <c r="F2343" i="15"/>
  <c r="G2343" i="15" s="1"/>
  <c r="H2343" i="15" s="1"/>
  <c r="F2089" i="15"/>
  <c r="G2089" i="15" s="1"/>
  <c r="H2089" i="15" s="1"/>
  <c r="F2095" i="15"/>
  <c r="G2095" i="15" s="1"/>
  <c r="H2095" i="15" s="1"/>
  <c r="F2098" i="15"/>
  <c r="G2098" i="15" s="1"/>
  <c r="H2098" i="15" s="1"/>
  <c r="F2100" i="15"/>
  <c r="G2100" i="15" s="1"/>
  <c r="H2100" i="15" s="1"/>
  <c r="F2105" i="15"/>
  <c r="G2105" i="15" s="1"/>
  <c r="H2105" i="15" s="1"/>
  <c r="F2111" i="15"/>
  <c r="G2111" i="15" s="1"/>
  <c r="H2111" i="15" s="1"/>
  <c r="F2114" i="15"/>
  <c r="G2114" i="15" s="1"/>
  <c r="H2114" i="15" s="1"/>
  <c r="F2116" i="15"/>
  <c r="G2116" i="15" s="1"/>
  <c r="H2116" i="15" s="1"/>
  <c r="F2122" i="15"/>
  <c r="G2122" i="15" s="1"/>
  <c r="H2122" i="15" s="1"/>
  <c r="F2128" i="15"/>
  <c r="G2128" i="15" s="1"/>
  <c r="H2128" i="15" s="1"/>
  <c r="F2134" i="15"/>
  <c r="G2134" i="15" s="1"/>
  <c r="H2134" i="15" s="1"/>
  <c r="F2136" i="15"/>
  <c r="G2136" i="15" s="1"/>
  <c r="H2136" i="15" s="1"/>
  <c r="F2142" i="15"/>
  <c r="G2142" i="15" s="1"/>
  <c r="H2142" i="15" s="1"/>
  <c r="F2144" i="15"/>
  <c r="G2144" i="15" s="1"/>
  <c r="H2144" i="15" s="1"/>
  <c r="F2150" i="15"/>
  <c r="G2150" i="15" s="1"/>
  <c r="H2150" i="15" s="1"/>
  <c r="F2152" i="15"/>
  <c r="G2152" i="15" s="1"/>
  <c r="H2152" i="15" s="1"/>
  <c r="F2158" i="15"/>
  <c r="G2158" i="15" s="1"/>
  <c r="H2158" i="15" s="1"/>
  <c r="F2160" i="15"/>
  <c r="G2160" i="15" s="1"/>
  <c r="H2160" i="15" s="1"/>
  <c r="F1990" i="15"/>
  <c r="G1990" i="15" s="1"/>
  <c r="H1990" i="15" s="1"/>
  <c r="F1996" i="15"/>
  <c r="G1996" i="15" s="1"/>
  <c r="H1996" i="15" s="1"/>
  <c r="F1998" i="15"/>
  <c r="G1998" i="15" s="1"/>
  <c r="H1998" i="15" s="1"/>
  <c r="F2004" i="15"/>
  <c r="G2004" i="15" s="1"/>
  <c r="H2004" i="15" s="1"/>
  <c r="F2006" i="15"/>
  <c r="G2006" i="15" s="1"/>
  <c r="H2006" i="15" s="1"/>
  <c r="F2012" i="15"/>
  <c r="G2012" i="15" s="1"/>
  <c r="H2012" i="15" s="1"/>
  <c r="F2014" i="15"/>
  <c r="G2014" i="15" s="1"/>
  <c r="H2014" i="15" s="1"/>
  <c r="F2020" i="15"/>
  <c r="G2020" i="15" s="1"/>
  <c r="H2020" i="15" s="1"/>
  <c r="F2022" i="15"/>
  <c r="G2022" i="15" s="1"/>
  <c r="H2022" i="15" s="1"/>
  <c r="F2029" i="15"/>
  <c r="G2029" i="15" s="1"/>
  <c r="H2029" i="15" s="1"/>
  <c r="F2031" i="15"/>
  <c r="G2031" i="15" s="1"/>
  <c r="H2031" i="15" s="1"/>
  <c r="F2037" i="15"/>
  <c r="G2037" i="15" s="1"/>
  <c r="H2037" i="15" s="1"/>
  <c r="F2041" i="15"/>
  <c r="G2041" i="15" s="1"/>
  <c r="H2041" i="15" s="1"/>
  <c r="F2045" i="15"/>
  <c r="G2045" i="15" s="1"/>
  <c r="H2045" i="15" s="1"/>
  <c r="F2049" i="15"/>
  <c r="G2049" i="15" s="1"/>
  <c r="H2049" i="15" s="1"/>
  <c r="F2053" i="15"/>
  <c r="G2053" i="15" s="1"/>
  <c r="H2053" i="15" s="1"/>
  <c r="F2057" i="15"/>
  <c r="G2057" i="15" s="1"/>
  <c r="H2057" i="15" s="1"/>
  <c r="F2061" i="15"/>
  <c r="G2061" i="15" s="1"/>
  <c r="H2061" i="15" s="1"/>
  <c r="F2065" i="15"/>
  <c r="G2065" i="15" s="1"/>
  <c r="H2065" i="15" s="1"/>
  <c r="F1871" i="15"/>
  <c r="G1871" i="15" s="1"/>
  <c r="H1871" i="15" s="1"/>
  <c r="F1875" i="15"/>
  <c r="G1875" i="15" s="1"/>
  <c r="H1875" i="15" s="1"/>
  <c r="F1879" i="15"/>
  <c r="G1879" i="15" s="1"/>
  <c r="H1879" i="15" s="1"/>
  <c r="F1884" i="15"/>
  <c r="G1884" i="15" s="1"/>
  <c r="H1884" i="15" s="1"/>
  <c r="F1888" i="15"/>
  <c r="G1888" i="15" s="1"/>
  <c r="H1888" i="15" s="1"/>
  <c r="F1892" i="15"/>
  <c r="G1892" i="15" s="1"/>
  <c r="H1892" i="15" s="1"/>
  <c r="F1896" i="15"/>
  <c r="G1896" i="15" s="1"/>
  <c r="H1896" i="15" s="1"/>
  <c r="F1900" i="15"/>
  <c r="G1900" i="15" s="1"/>
  <c r="H1900" i="15" s="1"/>
  <c r="F1904" i="15"/>
  <c r="G1904" i="15" s="1"/>
  <c r="H1904" i="15" s="1"/>
  <c r="F1908" i="15"/>
  <c r="G1908" i="15" s="1"/>
  <c r="H1908" i="15" s="1"/>
  <c r="F1809" i="15"/>
  <c r="G1809" i="15" s="1"/>
  <c r="H1809" i="15" s="1"/>
  <c r="F1811" i="15"/>
  <c r="G1811" i="15" s="1"/>
  <c r="H1811" i="15" s="1"/>
  <c r="F1817" i="15"/>
  <c r="G1817" i="15" s="1"/>
  <c r="H1817" i="15" s="1"/>
  <c r="F1819" i="15"/>
  <c r="G1819" i="15" s="1"/>
  <c r="H1819" i="15" s="1"/>
  <c r="F1827" i="15"/>
  <c r="G1827" i="15" s="1"/>
  <c r="H1827" i="15" s="1"/>
  <c r="F1829" i="15"/>
  <c r="G1829" i="15" s="1"/>
  <c r="H1829" i="15" s="1"/>
  <c r="F1835" i="15"/>
  <c r="G1835" i="15" s="1"/>
  <c r="H1835" i="15" s="1"/>
  <c r="F1837" i="15"/>
  <c r="G1837" i="15" s="1"/>
  <c r="H1837" i="15" s="1"/>
  <c r="F1843" i="15"/>
  <c r="G1843" i="15" s="1"/>
  <c r="H1843" i="15" s="1"/>
  <c r="F1845" i="15"/>
  <c r="G1845" i="15" s="1"/>
  <c r="H1845" i="15" s="1"/>
  <c r="F1851" i="15"/>
  <c r="G1851" i="15" s="1"/>
  <c r="H1851" i="15" s="1"/>
  <c r="F1853" i="15"/>
  <c r="G1853" i="15" s="1"/>
  <c r="H1853" i="15" s="1"/>
  <c r="F1806" i="15"/>
  <c r="G1806" i="15" s="1"/>
  <c r="H1806" i="15" s="1"/>
  <c r="F1333" i="15"/>
  <c r="G1333" i="15" s="1"/>
  <c r="H1333" i="15" s="1"/>
  <c r="F1337" i="15"/>
  <c r="G1337" i="15" s="1"/>
  <c r="H1337" i="15" s="1"/>
  <c r="F1341" i="15"/>
  <c r="G1341" i="15" s="1"/>
  <c r="H1341" i="15" s="1"/>
  <c r="F1346" i="15"/>
  <c r="G1346" i="15" s="1"/>
  <c r="H1346" i="15" s="1"/>
  <c r="F1351" i="15"/>
  <c r="G1351" i="15" s="1"/>
  <c r="H1351" i="15" s="1"/>
  <c r="F1355" i="15"/>
  <c r="G1355" i="15" s="1"/>
  <c r="H1355" i="15" s="1"/>
  <c r="F1361" i="15"/>
  <c r="G1361" i="15" s="1"/>
  <c r="H1361" i="15" s="1"/>
  <c r="F1373" i="15"/>
  <c r="G1373" i="15" s="1"/>
  <c r="H1373" i="15" s="1"/>
  <c r="F1377" i="15"/>
  <c r="G1377" i="15" s="1"/>
  <c r="H1377" i="15" s="1"/>
  <c r="F1381" i="15"/>
  <c r="G1381" i="15" s="1"/>
  <c r="H1381" i="15" s="1"/>
  <c r="F1394" i="15"/>
  <c r="G1394" i="15" s="1"/>
  <c r="H1394" i="15" s="1"/>
  <c r="F1399" i="15"/>
  <c r="G1399" i="15" s="1"/>
  <c r="H1399" i="15" s="1"/>
  <c r="F1403" i="15"/>
  <c r="G1403" i="15" s="1"/>
  <c r="H1403" i="15" s="1"/>
  <c r="F1406" i="15"/>
  <c r="G1406" i="15" s="1"/>
  <c r="H1406" i="15" s="1"/>
  <c r="F1417" i="15"/>
  <c r="G1417" i="15" s="1"/>
  <c r="H1417" i="15" s="1"/>
  <c r="F1420" i="15"/>
  <c r="G1420" i="15" s="1"/>
  <c r="H1420" i="15" s="1"/>
  <c r="F1423" i="15"/>
  <c r="G1423" i="15" s="1"/>
  <c r="H1423" i="15" s="1"/>
  <c r="F1426" i="15"/>
  <c r="G1426" i="15" s="1"/>
  <c r="H1426" i="15" s="1"/>
  <c r="F1437" i="15"/>
  <c r="G1437" i="15" s="1"/>
  <c r="H1437" i="15" s="1"/>
  <c r="F1440" i="15"/>
  <c r="G1440" i="15" s="1"/>
  <c r="H1440" i="15" s="1"/>
  <c r="F1445" i="15"/>
  <c r="G1445" i="15" s="1"/>
  <c r="H1445" i="15" s="1"/>
  <c r="F1450" i="15"/>
  <c r="G1450" i="15" s="1"/>
  <c r="H1450" i="15" s="1"/>
  <c r="F1460" i="15"/>
  <c r="G1460" i="15" s="1"/>
  <c r="H1460" i="15" s="1"/>
  <c r="F1465" i="15"/>
  <c r="G1465" i="15" s="1"/>
  <c r="H1465" i="15" s="1"/>
  <c r="F1471" i="15"/>
  <c r="G1471" i="15" s="1"/>
  <c r="H1471" i="15" s="1"/>
  <c r="F1477" i="15"/>
  <c r="G1477" i="15" s="1"/>
  <c r="H1477" i="15" s="1"/>
  <c r="F1485" i="15"/>
  <c r="G1485" i="15" s="1"/>
  <c r="H1485" i="15" s="1"/>
  <c r="F1488" i="15"/>
  <c r="G1488" i="15" s="1"/>
  <c r="H1488" i="15" s="1"/>
  <c r="F1085" i="15"/>
  <c r="G1085" i="15" s="1"/>
  <c r="H1085" i="15" s="1"/>
  <c r="F1087" i="15"/>
  <c r="G1087" i="15" s="1"/>
  <c r="H1087" i="15" s="1"/>
  <c r="F1092" i="15"/>
  <c r="G1092" i="15" s="1"/>
  <c r="H1092" i="15" s="1"/>
  <c r="F1094" i="15"/>
  <c r="G1094" i="15" s="1"/>
  <c r="H1094" i="15" s="1"/>
  <c r="F1101" i="15"/>
  <c r="G1101" i="15" s="1"/>
  <c r="H1101" i="15" s="1"/>
  <c r="F1103" i="15"/>
  <c r="G1103" i="15" s="1"/>
  <c r="H1103" i="15" s="1"/>
  <c r="F1108" i="15"/>
  <c r="G1108" i="15" s="1"/>
  <c r="H1108" i="15" s="1"/>
  <c r="F1110" i="15"/>
  <c r="G1110" i="15" s="1"/>
  <c r="H1110" i="15" s="1"/>
  <c r="F1117" i="15"/>
  <c r="G1117" i="15" s="1"/>
  <c r="H1117" i="15" s="1"/>
  <c r="F1119" i="15"/>
  <c r="G1119" i="15" s="1"/>
  <c r="H1119" i="15" s="1"/>
  <c r="F1124" i="15"/>
  <c r="G1124" i="15" s="1"/>
  <c r="H1124" i="15" s="1"/>
  <c r="F1126" i="15"/>
  <c r="G1126" i="15" s="1"/>
  <c r="H1126" i="15" s="1"/>
  <c r="F1129" i="15"/>
  <c r="G1129" i="15" s="1"/>
  <c r="H1129" i="15" s="1"/>
  <c r="F1131" i="15"/>
  <c r="G1131" i="15" s="1"/>
  <c r="H1131" i="15" s="1"/>
  <c r="F1134" i="15"/>
  <c r="G1134" i="15" s="1"/>
  <c r="H1134" i="15" s="1"/>
  <c r="F1137" i="15"/>
  <c r="G1137" i="15" s="1"/>
  <c r="H1137" i="15" s="1"/>
  <c r="F1139" i="15"/>
  <c r="G1139" i="15" s="1"/>
  <c r="H1139" i="15" s="1"/>
  <c r="F1142" i="15"/>
  <c r="G1142" i="15" s="1"/>
  <c r="H1142" i="15" s="1"/>
  <c r="F1145" i="15"/>
  <c r="G1145" i="15" s="1"/>
  <c r="H1145" i="15" s="1"/>
  <c r="F1147" i="15"/>
  <c r="G1147" i="15" s="1"/>
  <c r="H1147" i="15" s="1"/>
  <c r="F1150" i="15"/>
  <c r="G1150" i="15" s="1"/>
  <c r="H1150" i="15" s="1"/>
  <c r="F1153" i="15"/>
  <c r="G1153" i="15" s="1"/>
  <c r="H1153" i="15" s="1"/>
  <c r="F1155" i="15"/>
  <c r="G1155" i="15" s="1"/>
  <c r="H1155" i="15" s="1"/>
  <c r="F1158" i="15"/>
  <c r="G1158" i="15" s="1"/>
  <c r="H1158" i="15" s="1"/>
  <c r="F1161" i="15"/>
  <c r="G1161" i="15" s="1"/>
  <c r="H1161" i="15" s="1"/>
  <c r="F1163" i="15"/>
  <c r="G1163" i="15" s="1"/>
  <c r="H1163" i="15" s="1"/>
  <c r="F1166" i="15"/>
  <c r="G1166" i="15" s="1"/>
  <c r="H1166" i="15" s="1"/>
  <c r="F1169" i="15"/>
  <c r="G1169" i="15" s="1"/>
  <c r="H1169" i="15" s="1"/>
  <c r="F1171" i="15"/>
  <c r="G1171" i="15" s="1"/>
  <c r="H1171" i="15" s="1"/>
  <c r="F1174" i="15"/>
  <c r="G1174" i="15" s="1"/>
  <c r="H1174" i="15" s="1"/>
  <c r="F1177" i="15"/>
  <c r="G1177" i="15" s="1"/>
  <c r="H1177" i="15" s="1"/>
  <c r="F1179" i="15"/>
  <c r="G1179" i="15" s="1"/>
  <c r="H1179" i="15" s="1"/>
  <c r="F1182" i="15"/>
  <c r="G1182" i="15" s="1"/>
  <c r="H1182" i="15" s="1"/>
  <c r="F1186" i="15"/>
  <c r="G1186" i="15" s="1"/>
  <c r="H1186" i="15" s="1"/>
  <c r="F1188" i="15"/>
  <c r="G1188" i="15" s="1"/>
  <c r="H1188" i="15" s="1"/>
  <c r="F1191" i="15"/>
  <c r="G1191" i="15" s="1"/>
  <c r="H1191" i="15" s="1"/>
  <c r="F1194" i="15"/>
  <c r="G1194" i="15" s="1"/>
  <c r="H1194" i="15" s="1"/>
  <c r="F1009" i="15"/>
  <c r="G1009" i="15" s="1"/>
  <c r="H1009" i="15" s="1"/>
  <c r="F1011" i="15"/>
  <c r="G1011" i="15" s="1"/>
  <c r="H1011" i="15" s="1"/>
  <c r="F1013" i="15"/>
  <c r="G1013" i="15" s="1"/>
  <c r="H1013" i="15" s="1"/>
  <c r="F1015" i="15"/>
  <c r="G1015" i="15" s="1"/>
  <c r="H1015" i="15" s="1"/>
  <c r="F1017" i="15"/>
  <c r="G1017" i="15" s="1"/>
  <c r="H1017" i="15" s="1"/>
  <c r="F1019" i="15"/>
  <c r="G1019" i="15" s="1"/>
  <c r="H1019" i="15" s="1"/>
  <c r="F1021" i="15"/>
  <c r="G1021" i="15" s="1"/>
  <c r="H1021" i="15" s="1"/>
  <c r="F1023" i="15"/>
  <c r="G1023" i="15" s="1"/>
  <c r="H1023" i="15" s="1"/>
  <c r="F1025" i="15"/>
  <c r="G1025" i="15" s="1"/>
  <c r="H1025" i="15" s="1"/>
  <c r="F1027" i="15"/>
  <c r="G1027" i="15" s="1"/>
  <c r="H1027" i="15" s="1"/>
  <c r="F1029" i="15"/>
  <c r="G1029" i="15" s="1"/>
  <c r="H1029" i="15" s="1"/>
  <c r="F995" i="15"/>
  <c r="G995" i="15" s="1"/>
  <c r="H995" i="15" s="1"/>
  <c r="F991" i="15"/>
  <c r="G991" i="15" s="1"/>
  <c r="H991" i="15" s="1"/>
  <c r="F987" i="15"/>
  <c r="G987" i="15" s="1"/>
  <c r="H987" i="15" s="1"/>
  <c r="F983" i="15"/>
  <c r="G983" i="15" s="1"/>
  <c r="H983" i="15" s="1"/>
  <c r="F979" i="15"/>
  <c r="G979" i="15" s="1"/>
  <c r="H979" i="15" s="1"/>
  <c r="F975" i="15"/>
  <c r="G975" i="15" s="1"/>
  <c r="H975" i="15" s="1"/>
  <c r="F971" i="15"/>
  <c r="G971" i="15" s="1"/>
  <c r="H971" i="15" s="1"/>
  <c r="F967" i="15"/>
  <c r="G967" i="15" s="1"/>
  <c r="H967" i="15" s="1"/>
  <c r="F963" i="15"/>
  <c r="G963" i="15" s="1"/>
  <c r="H963" i="15" s="1"/>
  <c r="F959" i="15"/>
  <c r="G959" i="15" s="1"/>
  <c r="H959" i="15" s="1"/>
  <c r="F954" i="15"/>
  <c r="G954" i="15" s="1"/>
  <c r="H954" i="15" s="1"/>
  <c r="F950" i="15"/>
  <c r="G950" i="15" s="1"/>
  <c r="H950" i="15" s="1"/>
  <c r="F946" i="15"/>
  <c r="G946" i="15" s="1"/>
  <c r="H946" i="15" s="1"/>
  <c r="F942" i="15"/>
  <c r="G942" i="15" s="1"/>
  <c r="H942" i="15" s="1"/>
  <c r="F938" i="15"/>
  <c r="G938" i="15" s="1"/>
  <c r="H938" i="15" s="1"/>
  <c r="F934" i="15"/>
  <c r="G934" i="15" s="1"/>
  <c r="H934" i="15" s="1"/>
  <c r="F930" i="15"/>
  <c r="G930" i="15" s="1"/>
  <c r="H930" i="15" s="1"/>
  <c r="F926" i="15"/>
  <c r="G926" i="15" s="1"/>
  <c r="H926" i="15" s="1"/>
  <c r="F890" i="15"/>
  <c r="G890" i="15" s="1"/>
  <c r="H890" i="15" s="1"/>
  <c r="F895" i="15"/>
  <c r="G895" i="15" s="1"/>
  <c r="H895" i="15" s="1"/>
  <c r="F897" i="15"/>
  <c r="G897" i="15" s="1"/>
  <c r="H897" i="15" s="1"/>
  <c r="F872" i="15"/>
  <c r="G872" i="15" s="1"/>
  <c r="H872" i="15" s="1"/>
  <c r="F875" i="15"/>
  <c r="G875" i="15" s="1"/>
  <c r="H875" i="15" s="1"/>
  <c r="F877" i="15"/>
  <c r="G877" i="15" s="1"/>
  <c r="H877" i="15" s="1"/>
  <c r="F830" i="15"/>
  <c r="G830" i="15" s="1"/>
  <c r="H830" i="15" s="1"/>
  <c r="F832" i="15"/>
  <c r="G832" i="15" s="1"/>
  <c r="H832" i="15" s="1"/>
  <c r="F828" i="15"/>
  <c r="G828" i="15" s="1"/>
  <c r="H828" i="15" s="1"/>
  <c r="F743" i="15"/>
  <c r="G743" i="15" s="1"/>
  <c r="H743" i="15" s="1"/>
  <c r="F747" i="15"/>
  <c r="G747" i="15" s="1"/>
  <c r="H747" i="15" s="1"/>
  <c r="F751" i="15"/>
  <c r="G751" i="15" s="1"/>
  <c r="H751" i="15" s="1"/>
  <c r="F718" i="15"/>
  <c r="G718" i="15" s="1"/>
  <c r="H718" i="15" s="1"/>
  <c r="F720" i="15"/>
  <c r="G720" i="15" s="1"/>
  <c r="H720" i="15" s="1"/>
  <c r="F722" i="15"/>
  <c r="G722" i="15" s="1"/>
  <c r="H722" i="15" s="1"/>
  <c r="F724" i="15"/>
  <c r="G724" i="15" s="1"/>
  <c r="H724" i="15" s="1"/>
  <c r="F726" i="15"/>
  <c r="G726" i="15" s="1"/>
  <c r="H726" i="15" s="1"/>
  <c r="F729" i="15"/>
  <c r="G729" i="15" s="1"/>
  <c r="H729" i="15" s="1"/>
  <c r="F717" i="15"/>
  <c r="G717" i="15" s="1"/>
  <c r="H717" i="15" s="1"/>
  <c r="F629" i="15"/>
  <c r="G629" i="15" s="1"/>
  <c r="H629" i="15" s="1"/>
  <c r="F631" i="15"/>
  <c r="G631" i="15" s="1"/>
  <c r="H631" i="15" s="1"/>
  <c r="F615" i="15"/>
  <c r="G615" i="15" s="1"/>
  <c r="H615" i="15" s="1"/>
  <c r="F618" i="15"/>
  <c r="G618" i="15" s="1"/>
  <c r="H618" i="15" s="1"/>
  <c r="F586" i="15"/>
  <c r="G586" i="15" s="1"/>
  <c r="H586" i="15" s="1"/>
  <c r="F588" i="15"/>
  <c r="G588" i="15" s="1"/>
  <c r="H588" i="15" s="1"/>
  <c r="F539" i="15"/>
  <c r="G539" i="15" s="1"/>
  <c r="H539" i="15" s="1"/>
  <c r="F537" i="15"/>
  <c r="G537" i="15" s="1"/>
  <c r="H537" i="15" s="1"/>
  <c r="F523" i="15"/>
  <c r="G523" i="15" s="1"/>
  <c r="H523" i="15" s="1"/>
  <c r="F521" i="15"/>
  <c r="G521" i="15" s="1"/>
  <c r="H521" i="15" s="1"/>
  <c r="F494" i="15"/>
  <c r="G494" i="15" s="1"/>
  <c r="H494" i="15" s="1"/>
  <c r="F480" i="15"/>
  <c r="G480" i="15" s="1"/>
  <c r="H480" i="15" s="1"/>
  <c r="F440" i="15"/>
  <c r="G440" i="15" s="1"/>
  <c r="H440" i="15" s="1"/>
  <c r="F442" i="15"/>
  <c r="G442" i="15" s="1"/>
  <c r="H442" i="15" s="1"/>
  <c r="F414" i="15"/>
  <c r="G414" i="15" s="1"/>
  <c r="H414" i="15" s="1"/>
  <c r="F416" i="15"/>
  <c r="G416" i="15" s="1"/>
  <c r="H416" i="15" s="1"/>
  <c r="F418" i="15"/>
  <c r="G418" i="15" s="1"/>
  <c r="H418" i="15" s="1"/>
  <c r="F420" i="15"/>
  <c r="G420" i="15" s="1"/>
  <c r="H420" i="15" s="1"/>
  <c r="F422" i="15"/>
  <c r="G422" i="15" s="1"/>
  <c r="H422" i="15" s="1"/>
  <c r="F413" i="15"/>
  <c r="G413" i="15" s="1"/>
  <c r="H413" i="15" s="1"/>
  <c r="F370" i="15"/>
  <c r="G370" i="15" s="1"/>
  <c r="H370" i="15" s="1"/>
  <c r="F366" i="15"/>
  <c r="G366" i="15" s="1"/>
  <c r="H366" i="15" s="1"/>
  <c r="F327" i="15"/>
  <c r="G327" i="15" s="1"/>
  <c r="H327" i="15" s="1"/>
  <c r="F329" i="15"/>
  <c r="G329" i="15" s="1"/>
  <c r="H329" i="15" s="1"/>
  <c r="F298" i="15"/>
  <c r="G298" i="15" s="1"/>
  <c r="H298" i="15" s="1"/>
  <c r="F306" i="15"/>
  <c r="G306" i="15" s="1"/>
  <c r="H306" i="15" s="1"/>
  <c r="F275" i="15"/>
  <c r="G275" i="15" s="1"/>
  <c r="H275" i="15" s="1"/>
  <c r="F278" i="15"/>
  <c r="G278" i="15" s="1"/>
  <c r="H278" i="15" s="1"/>
  <c r="F280" i="15"/>
  <c r="G280" i="15" s="1"/>
  <c r="H280" i="15" s="1"/>
  <c r="F271" i="15"/>
  <c r="G271" i="15" s="1"/>
  <c r="H271" i="15" s="1"/>
  <c r="F236" i="15"/>
  <c r="G236" i="15" s="1"/>
  <c r="H236" i="15" s="1"/>
  <c r="F238" i="15"/>
  <c r="G238" i="15" s="1"/>
  <c r="H238" i="15" s="1"/>
  <c r="F191" i="15"/>
  <c r="G191" i="15" s="1"/>
  <c r="H191" i="15" s="1"/>
  <c r="F187" i="15"/>
  <c r="G187" i="15" s="1"/>
  <c r="H187" i="15" s="1"/>
  <c r="F183" i="15"/>
  <c r="G183" i="15" s="1"/>
  <c r="H183" i="15" s="1"/>
  <c r="F14" i="15"/>
  <c r="G14" i="15" s="1"/>
  <c r="H14" i="15" s="1"/>
  <c r="F17" i="15"/>
  <c r="G17" i="15" s="1"/>
  <c r="H17" i="15" s="1"/>
  <c r="F22" i="15"/>
  <c r="G22" i="15" s="1"/>
  <c r="H22" i="15" s="1"/>
  <c r="F26" i="15"/>
  <c r="G26" i="15" s="1"/>
  <c r="H26" i="15" s="1"/>
  <c r="F33" i="15"/>
  <c r="G33" i="15" s="1"/>
  <c r="H33" i="15" s="1"/>
  <c r="F36" i="15"/>
  <c r="G36" i="15" s="1"/>
  <c r="H36" i="15" s="1"/>
  <c r="F12" i="15"/>
  <c r="F15" i="15"/>
  <c r="G15" i="15" s="1"/>
  <c r="H15" i="15" s="1"/>
  <c r="F20" i="15"/>
  <c r="G20" i="15" s="1"/>
  <c r="H20" i="15" s="1"/>
  <c r="F23" i="15"/>
  <c r="G23" i="15" s="1"/>
  <c r="H23" i="15" s="1"/>
  <c r="F31" i="15"/>
  <c r="G31" i="15" s="1"/>
  <c r="H31" i="15" s="1"/>
  <c r="F34" i="15"/>
  <c r="G34" i="15" s="1"/>
  <c r="H34" i="15" s="1"/>
  <c r="F39" i="15"/>
  <c r="G39" i="15" s="1"/>
  <c r="H39" i="15" s="1"/>
  <c r="F13" i="15"/>
  <c r="G13" i="15" s="1"/>
  <c r="H13" i="15" s="1"/>
  <c r="F18" i="15"/>
  <c r="G18" i="15" s="1"/>
  <c r="H18" i="15" s="1"/>
  <c r="F21" i="15"/>
  <c r="G21" i="15" s="1"/>
  <c r="H21" i="15" s="1"/>
  <c r="F29" i="15"/>
  <c r="G29" i="15" s="1"/>
  <c r="H29" i="15" s="1"/>
  <c r="F32" i="15"/>
  <c r="G32" i="15" s="1"/>
  <c r="H32" i="15" s="1"/>
  <c r="F37" i="15"/>
  <c r="G37" i="15" s="1"/>
  <c r="H37" i="15" s="1"/>
  <c r="F16" i="15"/>
  <c r="G16" i="15" s="1"/>
  <c r="H16" i="15" s="1"/>
  <c r="F19" i="15"/>
  <c r="G19" i="15" s="1"/>
  <c r="H19" i="15" s="1"/>
  <c r="F25" i="15"/>
  <c r="G25" i="15" s="1"/>
  <c r="H25" i="15" s="1"/>
  <c r="F30" i="15"/>
  <c r="G30" i="15" s="1"/>
  <c r="H30" i="15" s="1"/>
  <c r="F35" i="15"/>
  <c r="G35" i="15" s="1"/>
  <c r="H35" i="15" s="1"/>
  <c r="F41" i="15"/>
  <c r="G41" i="15" s="1"/>
  <c r="H41" i="15" s="1"/>
  <c r="F13" i="19"/>
  <c r="G13" i="19" s="1"/>
  <c r="H13" i="19" s="1"/>
  <c r="F12" i="19"/>
  <c r="G12" i="19" s="1"/>
  <c r="H12" i="19" s="1"/>
  <c r="F1107" i="4"/>
  <c r="G1107" i="4" s="1"/>
  <c r="H1107" i="4" s="1"/>
  <c r="F1092" i="4"/>
  <c r="G1092" i="4" s="1"/>
  <c r="H1092" i="4" s="1"/>
  <c r="F1053" i="4"/>
  <c r="G1053" i="4" s="1"/>
  <c r="H1053" i="4" s="1"/>
  <c r="F1038" i="4"/>
  <c r="G1038" i="4" s="1"/>
  <c r="H1038" i="4" s="1"/>
  <c r="F1041" i="4"/>
  <c r="G1041" i="4" s="1"/>
  <c r="H1041" i="4" s="1"/>
  <c r="F977" i="4"/>
  <c r="G977" i="4" s="1"/>
  <c r="H977" i="4" s="1"/>
  <c r="F979" i="4"/>
  <c r="G979" i="4" s="1"/>
  <c r="H979" i="4" s="1"/>
  <c r="F962" i="4"/>
  <c r="G962" i="4" s="1"/>
  <c r="H962" i="4" s="1"/>
  <c r="F964" i="4"/>
  <c r="G964" i="4" s="1"/>
  <c r="H964" i="4" s="1"/>
  <c r="F901" i="4"/>
  <c r="G901" i="4" s="1"/>
  <c r="H901" i="4" s="1"/>
  <c r="F904" i="4"/>
  <c r="G904" i="4" s="1"/>
  <c r="H904" i="4" s="1"/>
  <c r="F899" i="4"/>
  <c r="G899" i="4" s="1"/>
  <c r="H899" i="4" s="1"/>
  <c r="F886" i="4"/>
  <c r="G886" i="4" s="1"/>
  <c r="H886" i="4" s="1"/>
  <c r="F888" i="4"/>
  <c r="G888" i="4" s="1"/>
  <c r="H888" i="4" s="1"/>
  <c r="F853" i="4"/>
  <c r="G853" i="4" s="1"/>
  <c r="H853" i="4" s="1"/>
  <c r="F855" i="4"/>
  <c r="G855" i="4" s="1"/>
  <c r="H855" i="4" s="1"/>
  <c r="F857" i="4"/>
  <c r="G857" i="4" s="1"/>
  <c r="H857" i="4" s="1"/>
  <c r="F835" i="4"/>
  <c r="G835" i="4" s="1"/>
  <c r="H835" i="4" s="1"/>
  <c r="F837" i="4"/>
  <c r="G837" i="4" s="1"/>
  <c r="H837" i="4" s="1"/>
  <c r="F839" i="4"/>
  <c r="G839" i="4" s="1"/>
  <c r="H839" i="4" s="1"/>
  <c r="F841" i="4"/>
  <c r="G841" i="4" s="1"/>
  <c r="H841" i="4" s="1"/>
  <c r="F808" i="4"/>
  <c r="G808" i="4" s="1"/>
  <c r="H808" i="4" s="1"/>
  <c r="F759" i="4"/>
  <c r="G759" i="4" s="1"/>
  <c r="H759" i="4" s="1"/>
  <c r="F758" i="4"/>
  <c r="G758" i="4" s="1"/>
  <c r="H758" i="4" s="1"/>
  <c r="F734" i="4"/>
  <c r="G734" i="4" s="1"/>
  <c r="H734" i="4" s="1"/>
  <c r="F716" i="4"/>
  <c r="G716" i="4" s="1"/>
  <c r="H716" i="4" s="1"/>
  <c r="F720" i="4"/>
  <c r="G720" i="4" s="1"/>
  <c r="H720" i="4" s="1"/>
  <c r="F724" i="4"/>
  <c r="G724" i="4" s="1"/>
  <c r="H724" i="4" s="1"/>
  <c r="F682" i="4"/>
  <c r="G682" i="4" s="1"/>
  <c r="H682" i="4" s="1"/>
  <c r="F678" i="4"/>
  <c r="G678" i="4" s="1"/>
  <c r="H678" i="4" s="1"/>
  <c r="F674" i="4"/>
  <c r="G674" i="4" s="1"/>
  <c r="H674" i="4" s="1"/>
  <c r="F649" i="4"/>
  <c r="G649" i="4" s="1"/>
  <c r="H649" i="4" s="1"/>
  <c r="F651" i="4"/>
  <c r="G651" i="4" s="1"/>
  <c r="H651" i="4" s="1"/>
  <c r="F641" i="4"/>
  <c r="G641" i="4" s="1"/>
  <c r="H641" i="4" s="1"/>
  <c r="F611" i="4"/>
  <c r="G611" i="4" s="1"/>
  <c r="H611" i="4" s="1"/>
  <c r="F586" i="4"/>
  <c r="G586" i="4" s="1"/>
  <c r="H586" i="4" s="1"/>
  <c r="F592" i="4"/>
  <c r="G592" i="4" s="1"/>
  <c r="H592" i="4" s="1"/>
  <c r="F594" i="4"/>
  <c r="G594" i="4" s="1"/>
  <c r="H594" i="4" s="1"/>
  <c r="F548" i="4"/>
  <c r="G548" i="4" s="1"/>
  <c r="H548" i="4" s="1"/>
  <c r="F551" i="4"/>
  <c r="G551" i="4" s="1"/>
  <c r="H551" i="4" s="1"/>
  <c r="F544" i="4"/>
  <c r="G544" i="4" s="1"/>
  <c r="H544" i="4" s="1"/>
  <c r="F526" i="4"/>
  <c r="G526" i="4" s="1"/>
  <c r="H526" i="4" s="1"/>
  <c r="F528" i="4"/>
  <c r="G528" i="4" s="1"/>
  <c r="H528" i="4" s="1"/>
  <c r="F534" i="4"/>
  <c r="G534" i="4" s="1"/>
  <c r="H534" i="4" s="1"/>
  <c r="F487" i="4"/>
  <c r="G487" i="4" s="1"/>
  <c r="H487" i="4" s="1"/>
  <c r="F493" i="4"/>
  <c r="G493" i="4" s="1"/>
  <c r="H493" i="4" s="1"/>
  <c r="F495" i="4"/>
  <c r="G495" i="4" s="1"/>
  <c r="H495" i="4" s="1"/>
  <c r="F469" i="4"/>
  <c r="G469" i="4" s="1"/>
  <c r="H469" i="4" s="1"/>
  <c r="F473" i="4"/>
  <c r="G473" i="4" s="1"/>
  <c r="H473" i="4" s="1"/>
  <c r="F467" i="4"/>
  <c r="G467" i="4" s="1"/>
  <c r="H467" i="4" s="1"/>
  <c r="F433" i="4"/>
  <c r="G433" i="4" s="1"/>
  <c r="H433" i="4" s="1"/>
  <c r="F437" i="4"/>
  <c r="G437" i="4" s="1"/>
  <c r="H437" i="4" s="1"/>
  <c r="F420" i="4"/>
  <c r="G420" i="4" s="1"/>
  <c r="H420" i="4" s="1"/>
  <c r="F384" i="4"/>
  <c r="G384" i="4" s="1"/>
  <c r="H384" i="4" s="1"/>
  <c r="F363" i="4"/>
  <c r="G363" i="4" s="1"/>
  <c r="H363" i="4" s="1"/>
  <c r="F367" i="4"/>
  <c r="G367" i="4" s="1"/>
  <c r="H367" i="4" s="1"/>
  <c r="F371" i="4"/>
  <c r="G371" i="4" s="1"/>
  <c r="H371" i="4" s="1"/>
  <c r="F320" i="4"/>
  <c r="G320" i="4" s="1"/>
  <c r="H320" i="4" s="1"/>
  <c r="F319" i="4"/>
  <c r="G319" i="4" s="1"/>
  <c r="H319" i="4" s="1"/>
  <c r="F304" i="4"/>
  <c r="G304" i="4" s="1"/>
  <c r="H304" i="4" s="1"/>
  <c r="F307" i="4"/>
  <c r="G307" i="4" s="1"/>
  <c r="H307" i="4" s="1"/>
  <c r="F309" i="4"/>
  <c r="G309" i="4" s="1"/>
  <c r="H309" i="4" s="1"/>
  <c r="F272" i="4"/>
  <c r="G272" i="4" s="1"/>
  <c r="H272" i="4" s="1"/>
  <c r="F258" i="4"/>
  <c r="G258" i="4" s="1"/>
  <c r="H258" i="4" s="1"/>
  <c r="F260" i="4"/>
  <c r="G260" i="4" s="1"/>
  <c r="H260" i="4" s="1"/>
  <c r="F225" i="4"/>
  <c r="G225" i="4" s="1"/>
  <c r="H225" i="4" s="1"/>
  <c r="F205" i="4"/>
  <c r="G205" i="4" s="1"/>
  <c r="H205" i="4" s="1"/>
  <c r="F208" i="4"/>
  <c r="G208" i="4" s="1"/>
  <c r="H208" i="4" s="1"/>
  <c r="F210" i="4"/>
  <c r="G210" i="4" s="1"/>
  <c r="H210" i="4" s="1"/>
  <c r="F159" i="4"/>
  <c r="G159" i="4" s="1"/>
  <c r="H159" i="4" s="1"/>
  <c r="F161" i="4"/>
  <c r="G161" i="4" s="1"/>
  <c r="H161" i="4" s="1"/>
  <c r="F167" i="4"/>
  <c r="G167" i="4" s="1"/>
  <c r="H167" i="4" s="1"/>
  <c r="F169" i="4"/>
  <c r="G169" i="4" s="1"/>
  <c r="H169" i="4" s="1"/>
  <c r="F136" i="4"/>
  <c r="G136" i="4" s="1"/>
  <c r="H136" i="4" s="1"/>
  <c r="F138" i="4"/>
  <c r="G138" i="4" s="1"/>
  <c r="H138" i="4" s="1"/>
  <c r="F144" i="4"/>
  <c r="G144" i="4" s="1"/>
  <c r="H144" i="4" s="1"/>
  <c r="F135" i="4"/>
  <c r="G135" i="4" s="1"/>
  <c r="H135" i="4" s="1"/>
  <c r="F110" i="4"/>
  <c r="G110" i="4" s="1"/>
  <c r="H110" i="4" s="1"/>
  <c r="F95" i="4"/>
  <c r="G95" i="4" s="1"/>
  <c r="H95" i="4" s="1"/>
  <c r="F37" i="4"/>
  <c r="G37" i="4" s="1"/>
  <c r="H37" i="4" s="1"/>
  <c r="F39" i="4"/>
  <c r="G39" i="4" s="1"/>
  <c r="H39" i="4" s="1"/>
  <c r="F36" i="4"/>
  <c r="G36" i="4" s="1"/>
  <c r="H36" i="4" s="1"/>
  <c r="F1106" i="4"/>
  <c r="G1106" i="4" s="1"/>
  <c r="H1106" i="4" s="1"/>
  <c r="F1109" i="4"/>
  <c r="G1109" i="4" s="1"/>
  <c r="H1109" i="4" s="1"/>
  <c r="F1093" i="4"/>
  <c r="G1093" i="4" s="1"/>
  <c r="H1093" i="4" s="1"/>
  <c r="F1052" i="4"/>
  <c r="G1052" i="4" s="1"/>
  <c r="H1052" i="4" s="1"/>
  <c r="F1051" i="4"/>
  <c r="G1051" i="4" s="1"/>
  <c r="H1051" i="4" s="1"/>
  <c r="F1040" i="4"/>
  <c r="G1040" i="4" s="1"/>
  <c r="H1040" i="4" s="1"/>
  <c r="F1015" i="4"/>
  <c r="G1015" i="4" s="1"/>
  <c r="H1015" i="4" s="1"/>
  <c r="F1014" i="4"/>
  <c r="G1014" i="4" s="1"/>
  <c r="H1014" i="4" s="1"/>
  <c r="F976" i="4"/>
  <c r="G976" i="4" s="1"/>
  <c r="H976" i="4" s="1"/>
  <c r="F975" i="4"/>
  <c r="G975" i="4" s="1"/>
  <c r="H975" i="4" s="1"/>
  <c r="F900" i="4"/>
  <c r="G900" i="4" s="1"/>
  <c r="H900" i="4" s="1"/>
  <c r="F902" i="4"/>
  <c r="G902" i="4" s="1"/>
  <c r="H902" i="4" s="1"/>
  <c r="F852" i="4"/>
  <c r="G852" i="4" s="1"/>
  <c r="H852" i="4" s="1"/>
  <c r="F854" i="4"/>
  <c r="G854" i="4" s="1"/>
  <c r="H854" i="4" s="1"/>
  <c r="F856" i="4"/>
  <c r="G856" i="4" s="1"/>
  <c r="H856" i="4" s="1"/>
  <c r="F851" i="4"/>
  <c r="G851" i="4" s="1"/>
  <c r="H851" i="4" s="1"/>
  <c r="F806" i="4"/>
  <c r="G806" i="4" s="1"/>
  <c r="H806" i="4" s="1"/>
  <c r="F809" i="4"/>
  <c r="G809" i="4" s="1"/>
  <c r="H809" i="4" s="1"/>
  <c r="F788" i="4"/>
  <c r="G788" i="4" s="1"/>
  <c r="H788" i="4" s="1"/>
  <c r="F790" i="4"/>
  <c r="G790" i="4" s="1"/>
  <c r="H790" i="4" s="1"/>
  <c r="F792" i="4"/>
  <c r="G792" i="4" s="1"/>
  <c r="H792" i="4" s="1"/>
  <c r="F786" i="4"/>
  <c r="G786" i="4" s="1"/>
  <c r="H786" i="4" s="1"/>
  <c r="F748" i="4"/>
  <c r="G748" i="4" s="1"/>
  <c r="H748" i="4" s="1"/>
  <c r="F733" i="4"/>
  <c r="G733" i="4" s="1"/>
  <c r="H733" i="4" s="1"/>
  <c r="F717" i="4"/>
  <c r="G717" i="4" s="1"/>
  <c r="H717" i="4" s="1"/>
  <c r="F721" i="4"/>
  <c r="G721" i="4" s="1"/>
  <c r="H721" i="4" s="1"/>
  <c r="F714" i="4"/>
  <c r="G714" i="4" s="1"/>
  <c r="H714" i="4" s="1"/>
  <c r="F683" i="4"/>
  <c r="G683" i="4" s="1"/>
  <c r="H683" i="4" s="1"/>
  <c r="F679" i="4"/>
  <c r="G679" i="4" s="1"/>
  <c r="H679" i="4" s="1"/>
  <c r="F675" i="4"/>
  <c r="G675" i="4" s="1"/>
  <c r="H675" i="4" s="1"/>
  <c r="F645" i="4"/>
  <c r="G645" i="4" s="1"/>
  <c r="H645" i="4" s="1"/>
  <c r="F647" i="4"/>
  <c r="G647" i="4" s="1"/>
  <c r="H647" i="4" s="1"/>
  <c r="F650" i="4"/>
  <c r="G650" i="4" s="1"/>
  <c r="H650" i="4" s="1"/>
  <c r="F652" i="4"/>
  <c r="G652" i="4" s="1"/>
  <c r="H652" i="4" s="1"/>
  <c r="F607" i="4"/>
  <c r="G607" i="4" s="1"/>
  <c r="H607" i="4" s="1"/>
  <c r="F610" i="4"/>
  <c r="G610" i="4" s="1"/>
  <c r="H610" i="4" s="1"/>
  <c r="F604" i="4"/>
  <c r="G604" i="4" s="1"/>
  <c r="H604" i="4" s="1"/>
  <c r="F589" i="4"/>
  <c r="G589" i="4" s="1"/>
  <c r="H589" i="4" s="1"/>
  <c r="F591" i="4"/>
  <c r="G591" i="4" s="1"/>
  <c r="H591" i="4" s="1"/>
  <c r="F545" i="4"/>
  <c r="G545" i="4" s="1"/>
  <c r="H545" i="4" s="1"/>
  <c r="F552" i="4"/>
  <c r="G552" i="4" s="1"/>
  <c r="H552" i="4" s="1"/>
  <c r="F525" i="4"/>
  <c r="G525" i="4" s="1"/>
  <c r="H525" i="4" s="1"/>
  <c r="F527" i="4"/>
  <c r="G527" i="4" s="1"/>
  <c r="H527" i="4" s="1"/>
  <c r="F533" i="4"/>
  <c r="G533" i="4" s="1"/>
  <c r="H533" i="4" s="1"/>
  <c r="F522" i="4"/>
  <c r="G522" i="4" s="1"/>
  <c r="H522" i="4" s="1"/>
  <c r="F490" i="4"/>
  <c r="G490" i="4" s="1"/>
  <c r="H490" i="4" s="1"/>
  <c r="F492" i="4"/>
  <c r="G492" i="4" s="1"/>
  <c r="H492" i="4" s="1"/>
  <c r="F471" i="4"/>
  <c r="G471" i="4" s="1"/>
  <c r="H471" i="4" s="1"/>
  <c r="F475" i="4"/>
  <c r="G475" i="4" s="1"/>
  <c r="H475" i="4" s="1"/>
  <c r="F413" i="4"/>
  <c r="G413" i="4" s="1"/>
  <c r="H413" i="4" s="1"/>
  <c r="F415" i="4"/>
  <c r="G415" i="4" s="1"/>
  <c r="H415" i="4" s="1"/>
  <c r="F418" i="4"/>
  <c r="G418" i="4" s="1"/>
  <c r="H418" i="4" s="1"/>
  <c r="F421" i="4"/>
  <c r="G421" i="4" s="1"/>
  <c r="H421" i="4" s="1"/>
  <c r="F383" i="4"/>
  <c r="G383" i="4" s="1"/>
  <c r="H383" i="4" s="1"/>
  <c r="F362" i="4"/>
  <c r="G362" i="4" s="1"/>
  <c r="H362" i="4" s="1"/>
  <c r="F364" i="4"/>
  <c r="G364" i="4" s="1"/>
  <c r="H364" i="4" s="1"/>
  <c r="F366" i="4"/>
  <c r="G366" i="4" s="1"/>
  <c r="H366" i="4" s="1"/>
  <c r="F368" i="4"/>
  <c r="G368" i="4" s="1"/>
  <c r="H368" i="4" s="1"/>
  <c r="F370" i="4"/>
  <c r="G370" i="4" s="1"/>
  <c r="H370" i="4" s="1"/>
  <c r="F361" i="4"/>
  <c r="G361" i="4" s="1"/>
  <c r="H361" i="4" s="1"/>
  <c r="F303" i="4"/>
  <c r="G303" i="4" s="1"/>
  <c r="H303" i="4" s="1"/>
  <c r="F305" i="4"/>
  <c r="G305" i="4" s="1"/>
  <c r="H305" i="4" s="1"/>
  <c r="F310" i="4"/>
  <c r="G310" i="4" s="1"/>
  <c r="H310" i="4" s="1"/>
  <c r="F274" i="4"/>
  <c r="G274" i="4" s="1"/>
  <c r="H274" i="4" s="1"/>
  <c r="F257" i="4"/>
  <c r="G257" i="4" s="1"/>
  <c r="H257" i="4" s="1"/>
  <c r="F259" i="4"/>
  <c r="G259" i="4" s="1"/>
  <c r="H259" i="4" s="1"/>
  <c r="F224" i="4"/>
  <c r="G224" i="4" s="1"/>
  <c r="H224" i="4" s="1"/>
  <c r="F223" i="4"/>
  <c r="G223" i="4" s="1"/>
  <c r="H223" i="4" s="1"/>
  <c r="F207" i="4"/>
  <c r="G207" i="4" s="1"/>
  <c r="H207" i="4" s="1"/>
  <c r="F209" i="4"/>
  <c r="G209" i="4" s="1"/>
  <c r="H209" i="4" s="1"/>
  <c r="F212" i="4"/>
  <c r="G212" i="4" s="1"/>
  <c r="H212" i="4" s="1"/>
  <c r="F204" i="4"/>
  <c r="G204" i="4" s="1"/>
  <c r="H204" i="4" s="1"/>
  <c r="F162" i="4"/>
  <c r="G162" i="4" s="1"/>
  <c r="H162" i="4" s="1"/>
  <c r="F165" i="4"/>
  <c r="G165" i="4" s="1"/>
  <c r="H165" i="4" s="1"/>
  <c r="F158" i="4"/>
  <c r="G158" i="4" s="1"/>
  <c r="H158" i="4" s="1"/>
  <c r="F139" i="4"/>
  <c r="G139" i="4" s="1"/>
  <c r="H139" i="4" s="1"/>
  <c r="F146" i="4"/>
  <c r="G146" i="4" s="1"/>
  <c r="H146" i="4" s="1"/>
  <c r="F149" i="4"/>
  <c r="G149" i="4" s="1"/>
  <c r="H149" i="4" s="1"/>
  <c r="F111" i="4"/>
  <c r="G111" i="4" s="1"/>
  <c r="H111" i="4" s="1"/>
  <c r="F94" i="4"/>
  <c r="G94" i="4" s="1"/>
  <c r="H94" i="4" s="1"/>
  <c r="F97" i="4"/>
  <c r="G97" i="4" s="1"/>
  <c r="H97" i="4" s="1"/>
  <c r="F93" i="4"/>
  <c r="G93" i="4" s="1"/>
  <c r="H93" i="4" s="1"/>
  <c r="F40" i="4"/>
  <c r="G40" i="4" s="1"/>
  <c r="H40" i="4" s="1"/>
  <c r="F42" i="4"/>
  <c r="G42" i="4" s="1"/>
  <c r="H42" i="4" s="1"/>
  <c r="F14" i="4"/>
  <c r="G14" i="4" s="1"/>
  <c r="H14" i="4" s="1"/>
  <c r="F18" i="4"/>
  <c r="F22" i="4"/>
  <c r="G22" i="4" s="1"/>
  <c r="H22" i="4" s="1"/>
  <c r="F26" i="4"/>
  <c r="G26" i="4" s="1"/>
  <c r="H26" i="4" s="1"/>
  <c r="F1119" i="4"/>
  <c r="G1119" i="4" s="1"/>
  <c r="H1119" i="4" s="1"/>
  <c r="F1118" i="4"/>
  <c r="G1118" i="4" s="1"/>
  <c r="H1118" i="4" s="1"/>
  <c r="F1105" i="4"/>
  <c r="G1105" i="4" s="1"/>
  <c r="H1105" i="4" s="1"/>
  <c r="F1079" i="4"/>
  <c r="G1079" i="4" s="1"/>
  <c r="H1079" i="4" s="1"/>
  <c r="F1054" i="4"/>
  <c r="G1054" i="4" s="1"/>
  <c r="H1054" i="4" s="1"/>
  <c r="F1056" i="4"/>
  <c r="G1056" i="4" s="1"/>
  <c r="H1056" i="4" s="1"/>
  <c r="F1037" i="4"/>
  <c r="G1037" i="4" s="1"/>
  <c r="H1037" i="4" s="1"/>
  <c r="F1016" i="4"/>
  <c r="G1016" i="4" s="1"/>
  <c r="H1016" i="4" s="1"/>
  <c r="F980" i="4"/>
  <c r="G980" i="4" s="1"/>
  <c r="H980" i="4" s="1"/>
  <c r="F965" i="4"/>
  <c r="G965" i="4" s="1"/>
  <c r="H965" i="4" s="1"/>
  <c r="F961" i="4"/>
  <c r="G961" i="4" s="1"/>
  <c r="H961" i="4" s="1"/>
  <c r="F889" i="4"/>
  <c r="G889" i="4" s="1"/>
  <c r="H889" i="4" s="1"/>
  <c r="F884" i="4"/>
  <c r="G884" i="4" s="1"/>
  <c r="H884" i="4" s="1"/>
  <c r="F804" i="4"/>
  <c r="G804" i="4" s="1"/>
  <c r="H804" i="4" s="1"/>
  <c r="F787" i="4"/>
  <c r="G787" i="4" s="1"/>
  <c r="H787" i="4" s="1"/>
  <c r="F791" i="4"/>
  <c r="G791" i="4" s="1"/>
  <c r="H791" i="4" s="1"/>
  <c r="F761" i="4"/>
  <c r="G761" i="4" s="1"/>
  <c r="H761" i="4" s="1"/>
  <c r="F747" i="4"/>
  <c r="G747" i="4" s="1"/>
  <c r="H747" i="4" s="1"/>
  <c r="F745" i="4"/>
  <c r="G745" i="4" s="1"/>
  <c r="H745" i="4" s="1"/>
  <c r="F715" i="4"/>
  <c r="G715" i="4" s="1"/>
  <c r="H715" i="4" s="1"/>
  <c r="F719" i="4"/>
  <c r="G719" i="4" s="1"/>
  <c r="H719" i="4" s="1"/>
  <c r="F723" i="4"/>
  <c r="G723" i="4" s="1"/>
  <c r="H723" i="4" s="1"/>
  <c r="F684" i="4"/>
  <c r="G684" i="4" s="1"/>
  <c r="H684" i="4" s="1"/>
  <c r="F680" i="4"/>
  <c r="G680" i="4" s="1"/>
  <c r="H680" i="4" s="1"/>
  <c r="F676" i="4"/>
  <c r="G676" i="4" s="1"/>
  <c r="H676" i="4" s="1"/>
  <c r="F643" i="4"/>
  <c r="G643" i="4" s="1"/>
  <c r="H643" i="4" s="1"/>
  <c r="F646" i="4"/>
  <c r="G646" i="4" s="1"/>
  <c r="H646" i="4" s="1"/>
  <c r="F648" i="4"/>
  <c r="G648" i="4" s="1"/>
  <c r="H648" i="4" s="1"/>
  <c r="F606" i="4"/>
  <c r="G606" i="4" s="1"/>
  <c r="H606" i="4" s="1"/>
  <c r="F609" i="4"/>
  <c r="G609" i="4" s="1"/>
  <c r="H609" i="4" s="1"/>
  <c r="F612" i="4"/>
  <c r="G612" i="4" s="1"/>
  <c r="H612" i="4" s="1"/>
  <c r="F588" i="4"/>
  <c r="G588" i="4" s="1"/>
  <c r="H588" i="4" s="1"/>
  <c r="F590" i="4"/>
  <c r="G590" i="4" s="1"/>
  <c r="H590" i="4" s="1"/>
  <c r="F585" i="4"/>
  <c r="G585" i="4" s="1"/>
  <c r="H585" i="4" s="1"/>
  <c r="F546" i="4"/>
  <c r="G546" i="4" s="1"/>
  <c r="H546" i="4" s="1"/>
  <c r="F549" i="4"/>
  <c r="G549" i="4" s="1"/>
  <c r="H549" i="4" s="1"/>
  <c r="F524" i="4"/>
  <c r="G524" i="4" s="1"/>
  <c r="H524" i="4" s="1"/>
  <c r="F530" i="4"/>
  <c r="G530" i="4" s="1"/>
  <c r="H530" i="4" s="1"/>
  <c r="F532" i="4"/>
  <c r="G532" i="4" s="1"/>
  <c r="H532" i="4" s="1"/>
  <c r="F489" i="4"/>
  <c r="G489" i="4" s="1"/>
  <c r="H489" i="4" s="1"/>
  <c r="F491" i="4"/>
  <c r="G491" i="4" s="1"/>
  <c r="H491" i="4" s="1"/>
  <c r="F468" i="4"/>
  <c r="G468" i="4" s="1"/>
  <c r="H468" i="4" s="1"/>
  <c r="F472" i="4"/>
  <c r="G472" i="4" s="1"/>
  <c r="H472" i="4" s="1"/>
  <c r="F476" i="4"/>
  <c r="G476" i="4" s="1"/>
  <c r="H476" i="4" s="1"/>
  <c r="F432" i="4"/>
  <c r="G432" i="4" s="1"/>
  <c r="H432" i="4" s="1"/>
  <c r="F434" i="4"/>
  <c r="G434" i="4" s="1"/>
  <c r="H434" i="4" s="1"/>
  <c r="F436" i="4"/>
  <c r="G436" i="4" s="1"/>
  <c r="H436" i="4" s="1"/>
  <c r="F438" i="4"/>
  <c r="G438" i="4" s="1"/>
  <c r="H438" i="4" s="1"/>
  <c r="F430" i="4"/>
  <c r="G430" i="4" s="1"/>
  <c r="H430" i="4" s="1"/>
  <c r="F416" i="4"/>
  <c r="G416" i="4" s="1"/>
  <c r="H416" i="4" s="1"/>
  <c r="F381" i="4"/>
  <c r="G381" i="4" s="1"/>
  <c r="H381" i="4" s="1"/>
  <c r="F380" i="4"/>
  <c r="G380" i="4" s="1"/>
  <c r="H380" i="4" s="1"/>
  <c r="F365" i="4"/>
  <c r="G365" i="4" s="1"/>
  <c r="H365" i="4" s="1"/>
  <c r="F369" i="4"/>
  <c r="G369" i="4" s="1"/>
  <c r="H369" i="4" s="1"/>
  <c r="F306" i="4"/>
  <c r="G306" i="4" s="1"/>
  <c r="H306" i="4" s="1"/>
  <c r="F273" i="4"/>
  <c r="G273" i="4" s="1"/>
  <c r="H273" i="4" s="1"/>
  <c r="F256" i="4"/>
  <c r="G256" i="4" s="1"/>
  <c r="H256" i="4" s="1"/>
  <c r="F262" i="4"/>
  <c r="G262" i="4" s="1"/>
  <c r="H262" i="4" s="1"/>
  <c r="F254" i="4"/>
  <c r="G254" i="4" s="1"/>
  <c r="H254" i="4" s="1"/>
  <c r="F226" i="4"/>
  <c r="G226" i="4" s="1"/>
  <c r="H226" i="4" s="1"/>
  <c r="F211" i="4"/>
  <c r="G211" i="4" s="1"/>
  <c r="H211" i="4" s="1"/>
  <c r="F213" i="4"/>
  <c r="G213" i="4" s="1"/>
  <c r="H213" i="4" s="1"/>
  <c r="F160" i="4"/>
  <c r="G160" i="4" s="1"/>
  <c r="H160" i="4" s="1"/>
  <c r="F168" i="4"/>
  <c r="G168" i="4" s="1"/>
  <c r="H168" i="4" s="1"/>
  <c r="F170" i="4"/>
  <c r="G170" i="4" s="1"/>
  <c r="H170" i="4" s="1"/>
  <c r="F142" i="4"/>
  <c r="G142" i="4" s="1"/>
  <c r="H142" i="4" s="1"/>
  <c r="F145" i="4"/>
  <c r="G145" i="4" s="1"/>
  <c r="H145" i="4" s="1"/>
  <c r="F147" i="4"/>
  <c r="G147" i="4" s="1"/>
  <c r="H147" i="4" s="1"/>
  <c r="F109" i="4"/>
  <c r="G109" i="4" s="1"/>
  <c r="H109" i="4" s="1"/>
  <c r="F107" i="4"/>
  <c r="G107" i="4" s="1"/>
  <c r="H107" i="4" s="1"/>
  <c r="F98" i="4"/>
  <c r="G98" i="4" s="1"/>
  <c r="H98" i="4" s="1"/>
  <c r="F41" i="4"/>
  <c r="G41" i="4" s="1"/>
  <c r="H41" i="4" s="1"/>
  <c r="F43" i="4"/>
  <c r="G43" i="4" s="1"/>
  <c r="H43" i="4" s="1"/>
  <c r="F13" i="4"/>
  <c r="G13" i="4" s="1"/>
  <c r="H13" i="4" s="1"/>
  <c r="F15" i="4"/>
  <c r="G15" i="4" s="1"/>
  <c r="H15" i="4" s="1"/>
  <c r="F17" i="4"/>
  <c r="G17" i="4" s="1"/>
  <c r="H17" i="4" s="1"/>
  <c r="F19" i="4"/>
  <c r="F21" i="4"/>
  <c r="G21" i="4" s="1"/>
  <c r="H21" i="4" s="1"/>
  <c r="F23" i="4"/>
  <c r="G23" i="4" s="1"/>
  <c r="H23" i="4" s="1"/>
  <c r="F25" i="4"/>
  <c r="G25" i="4" s="1"/>
  <c r="H25" i="4" s="1"/>
  <c r="F27" i="4"/>
  <c r="G27" i="4" s="1"/>
  <c r="H27" i="4" s="1"/>
  <c r="F1120" i="4"/>
  <c r="G1120" i="4" s="1"/>
  <c r="H1120" i="4" s="1"/>
  <c r="F1108" i="4"/>
  <c r="G1108" i="4" s="1"/>
  <c r="H1108" i="4" s="1"/>
  <c r="F1096" i="4"/>
  <c r="G1096" i="4" s="1"/>
  <c r="H1096" i="4" s="1"/>
  <c r="F1080" i="4"/>
  <c r="G1080" i="4" s="1"/>
  <c r="H1080" i="4" s="1"/>
  <c r="F1055" i="4"/>
  <c r="G1055" i="4" s="1"/>
  <c r="H1055" i="4" s="1"/>
  <c r="F1039" i="4"/>
  <c r="G1039" i="4" s="1"/>
  <c r="H1039" i="4" s="1"/>
  <c r="F1042" i="4"/>
  <c r="G1042" i="4" s="1"/>
  <c r="H1042" i="4" s="1"/>
  <c r="F978" i="4"/>
  <c r="G978" i="4" s="1"/>
  <c r="H978" i="4" s="1"/>
  <c r="F963" i="4"/>
  <c r="G963" i="4" s="1"/>
  <c r="H963" i="4" s="1"/>
  <c r="F966" i="4"/>
  <c r="G966" i="4" s="1"/>
  <c r="H966" i="4" s="1"/>
  <c r="F903" i="4"/>
  <c r="G903" i="4" s="1"/>
  <c r="H903" i="4" s="1"/>
  <c r="F905" i="4"/>
  <c r="G905" i="4" s="1"/>
  <c r="H905" i="4" s="1"/>
  <c r="F885" i="4"/>
  <c r="G885" i="4" s="1"/>
  <c r="H885" i="4" s="1"/>
  <c r="F887" i="4"/>
  <c r="G887" i="4" s="1"/>
  <c r="H887" i="4" s="1"/>
  <c r="F890" i="4"/>
  <c r="G890" i="4" s="1"/>
  <c r="H890" i="4" s="1"/>
  <c r="F836" i="4"/>
  <c r="G836" i="4" s="1"/>
  <c r="H836" i="4" s="1"/>
  <c r="F838" i="4"/>
  <c r="G838" i="4" s="1"/>
  <c r="H838" i="4" s="1"/>
  <c r="F840" i="4"/>
  <c r="G840" i="4" s="1"/>
  <c r="H840" i="4" s="1"/>
  <c r="F834" i="4"/>
  <c r="G834" i="4" s="1"/>
  <c r="H834" i="4" s="1"/>
  <c r="F805" i="4"/>
  <c r="G805" i="4" s="1"/>
  <c r="H805" i="4" s="1"/>
  <c r="F807" i="4"/>
  <c r="G807" i="4" s="1"/>
  <c r="H807" i="4" s="1"/>
  <c r="F803" i="4"/>
  <c r="G803" i="4" s="1"/>
  <c r="H803" i="4" s="1"/>
  <c r="F789" i="4"/>
  <c r="G789" i="4" s="1"/>
  <c r="H789" i="4" s="1"/>
  <c r="F793" i="4"/>
  <c r="G793" i="4" s="1"/>
  <c r="H793" i="4" s="1"/>
  <c r="F760" i="4"/>
  <c r="G760" i="4" s="1"/>
  <c r="H760" i="4" s="1"/>
  <c r="F762" i="4"/>
  <c r="G762" i="4" s="1"/>
  <c r="H762" i="4" s="1"/>
  <c r="F746" i="4"/>
  <c r="G746" i="4" s="1"/>
  <c r="H746" i="4" s="1"/>
  <c r="F749" i="4"/>
  <c r="G749" i="4" s="1"/>
  <c r="H749" i="4" s="1"/>
  <c r="F732" i="4"/>
  <c r="G732" i="4" s="1"/>
  <c r="H732" i="4" s="1"/>
  <c r="F718" i="4"/>
  <c r="G718" i="4" s="1"/>
  <c r="H718" i="4" s="1"/>
  <c r="F722" i="4"/>
  <c r="G722" i="4" s="1"/>
  <c r="H722" i="4" s="1"/>
  <c r="F681" i="4"/>
  <c r="G681" i="4" s="1"/>
  <c r="H681" i="4" s="1"/>
  <c r="F677" i="4"/>
  <c r="G677" i="4" s="1"/>
  <c r="H677" i="4" s="1"/>
  <c r="F642" i="4"/>
  <c r="G642" i="4" s="1"/>
  <c r="H642" i="4" s="1"/>
  <c r="F644" i="4"/>
  <c r="G644" i="4" s="1"/>
  <c r="H644" i="4" s="1"/>
  <c r="F653" i="4"/>
  <c r="G653" i="4" s="1"/>
  <c r="H653" i="4" s="1"/>
  <c r="F605" i="4"/>
  <c r="G605" i="4" s="1"/>
  <c r="H605" i="4" s="1"/>
  <c r="F608" i="4"/>
  <c r="G608" i="4" s="1"/>
  <c r="H608" i="4" s="1"/>
  <c r="F587" i="4"/>
  <c r="G587" i="4" s="1"/>
  <c r="H587" i="4" s="1"/>
  <c r="F593" i="4"/>
  <c r="G593" i="4" s="1"/>
  <c r="H593" i="4" s="1"/>
  <c r="F595" i="4"/>
  <c r="G595" i="4" s="1"/>
  <c r="H595" i="4" s="1"/>
  <c r="F547" i="4"/>
  <c r="G547" i="4" s="1"/>
  <c r="H547" i="4" s="1"/>
  <c r="F550" i="4"/>
  <c r="G550" i="4" s="1"/>
  <c r="H550" i="4" s="1"/>
  <c r="F553" i="4"/>
  <c r="G553" i="4" s="1"/>
  <c r="H553" i="4" s="1"/>
  <c r="F523" i="4"/>
  <c r="G523" i="4" s="1"/>
  <c r="H523" i="4" s="1"/>
  <c r="F529" i="4"/>
  <c r="G529" i="4" s="1"/>
  <c r="H529" i="4" s="1"/>
  <c r="F531" i="4"/>
  <c r="G531" i="4" s="1"/>
  <c r="H531" i="4" s="1"/>
  <c r="F488" i="4"/>
  <c r="G488" i="4" s="1"/>
  <c r="H488" i="4" s="1"/>
  <c r="F494" i="4"/>
  <c r="G494" i="4" s="1"/>
  <c r="H494" i="4" s="1"/>
  <c r="F486" i="4"/>
  <c r="G486" i="4" s="1"/>
  <c r="H486" i="4" s="1"/>
  <c r="F470" i="4"/>
  <c r="G470" i="4" s="1"/>
  <c r="H470" i="4" s="1"/>
  <c r="F474" i="4"/>
  <c r="G474" i="4" s="1"/>
  <c r="H474" i="4" s="1"/>
  <c r="F431" i="4"/>
  <c r="G431" i="4" s="1"/>
  <c r="H431" i="4" s="1"/>
  <c r="F435" i="4"/>
  <c r="G435" i="4" s="1"/>
  <c r="H435" i="4" s="1"/>
  <c r="F439" i="4"/>
  <c r="G439" i="4" s="1"/>
  <c r="H439" i="4" s="1"/>
  <c r="F414" i="4"/>
  <c r="G414" i="4" s="1"/>
  <c r="H414" i="4" s="1"/>
  <c r="F417" i="4"/>
  <c r="G417" i="4" s="1"/>
  <c r="H417" i="4" s="1"/>
  <c r="F419" i="4"/>
  <c r="G419" i="4" s="1"/>
  <c r="H419" i="4" s="1"/>
  <c r="F412" i="4"/>
  <c r="G412" i="4" s="1"/>
  <c r="H412" i="4" s="1"/>
  <c r="F382" i="4"/>
  <c r="G382" i="4" s="1"/>
  <c r="H382" i="4" s="1"/>
  <c r="F321" i="4"/>
  <c r="G321" i="4" s="1"/>
  <c r="H321" i="4" s="1"/>
  <c r="F302" i="4"/>
  <c r="G302" i="4" s="1"/>
  <c r="H302" i="4" s="1"/>
  <c r="F308" i="4"/>
  <c r="G308" i="4" s="1"/>
  <c r="H308" i="4" s="1"/>
  <c r="F301" i="4"/>
  <c r="G301" i="4" s="1"/>
  <c r="H301" i="4" s="1"/>
  <c r="F255" i="4"/>
  <c r="G255" i="4" s="1"/>
  <c r="H255" i="4" s="1"/>
  <c r="F261" i="4"/>
  <c r="G261" i="4" s="1"/>
  <c r="H261" i="4" s="1"/>
  <c r="F263" i="4"/>
  <c r="G263" i="4" s="1"/>
  <c r="H263" i="4" s="1"/>
  <c r="F206" i="4"/>
  <c r="G206" i="4" s="1"/>
  <c r="H206" i="4" s="1"/>
  <c r="F164" i="4"/>
  <c r="G164" i="4" s="1"/>
  <c r="H164" i="4" s="1"/>
  <c r="F166" i="4"/>
  <c r="G166" i="4" s="1"/>
  <c r="H166" i="4" s="1"/>
  <c r="F171" i="4"/>
  <c r="G171" i="4" s="1"/>
  <c r="H171" i="4" s="1"/>
  <c r="F137" i="4"/>
  <c r="G137" i="4" s="1"/>
  <c r="H137" i="4" s="1"/>
  <c r="F141" i="4"/>
  <c r="G141" i="4" s="1"/>
  <c r="H141" i="4" s="1"/>
  <c r="F143" i="4"/>
  <c r="G143" i="4" s="1"/>
  <c r="H143" i="4" s="1"/>
  <c r="F148" i="4"/>
  <c r="G148" i="4" s="1"/>
  <c r="H148" i="4" s="1"/>
  <c r="F108" i="4"/>
  <c r="G108" i="4" s="1"/>
  <c r="H108" i="4" s="1"/>
  <c r="F112" i="4"/>
  <c r="G112" i="4" s="1"/>
  <c r="H112" i="4" s="1"/>
  <c r="F96" i="4"/>
  <c r="G96" i="4" s="1"/>
  <c r="H96" i="4" s="1"/>
  <c r="F38" i="4"/>
  <c r="G38" i="4" s="1"/>
  <c r="H38" i="4" s="1"/>
  <c r="F44" i="4"/>
  <c r="G44" i="4" s="1"/>
  <c r="H44" i="4" s="1"/>
  <c r="F12" i="4"/>
  <c r="G12" i="4" s="1"/>
  <c r="H12" i="4" s="1"/>
  <c r="F16" i="4"/>
  <c r="G16" i="4" s="1"/>
  <c r="H16" i="4" s="1"/>
  <c r="F20" i="4"/>
  <c r="G20" i="4" s="1"/>
  <c r="H20" i="4" s="1"/>
  <c r="F24" i="4"/>
  <c r="G24" i="4" s="1"/>
  <c r="H24" i="4" s="1"/>
  <c r="F11" i="4"/>
  <c r="G11" i="4" s="1"/>
  <c r="F980" i="12"/>
  <c r="G980" i="12" s="1"/>
  <c r="H980" i="12" s="1"/>
  <c r="F989" i="12"/>
  <c r="G989" i="12" s="1"/>
  <c r="H989" i="12" s="1"/>
  <c r="F993" i="12"/>
  <c r="G993" i="12" s="1"/>
  <c r="H993" i="12" s="1"/>
  <c r="F996" i="12"/>
  <c r="G996" i="12" s="1"/>
  <c r="H996" i="12" s="1"/>
  <c r="F1002" i="12"/>
  <c r="G1002" i="12" s="1"/>
  <c r="H1002" i="12" s="1"/>
  <c r="F1010" i="12"/>
  <c r="G1010" i="12" s="1"/>
  <c r="H1010" i="12" s="1"/>
  <c r="F1014" i="12"/>
  <c r="G1014" i="12" s="1"/>
  <c r="H1014" i="12" s="1"/>
  <c r="F979" i="12"/>
  <c r="G979" i="12" s="1"/>
  <c r="H979" i="12" s="1"/>
  <c r="F931" i="12"/>
  <c r="G931" i="12" s="1"/>
  <c r="H931" i="12" s="1"/>
  <c r="F833" i="12"/>
  <c r="G833" i="12" s="1"/>
  <c r="H833" i="12" s="1"/>
  <c r="F835" i="12"/>
  <c r="G835" i="12" s="1"/>
  <c r="H835" i="12" s="1"/>
  <c r="F841" i="12"/>
  <c r="G841" i="12" s="1"/>
  <c r="H841" i="12" s="1"/>
  <c r="F843" i="12"/>
  <c r="G843" i="12" s="1"/>
  <c r="H843" i="12" s="1"/>
  <c r="F805" i="12"/>
  <c r="G805" i="12" s="1"/>
  <c r="H805" i="12" s="1"/>
  <c r="F779" i="12"/>
  <c r="G779" i="12" s="1"/>
  <c r="H779" i="12" s="1"/>
  <c r="F753" i="12"/>
  <c r="G753" i="12" s="1"/>
  <c r="H753" i="12" s="1"/>
  <c r="F694" i="12"/>
  <c r="G694" i="12" s="1"/>
  <c r="H694" i="12" s="1"/>
  <c r="F697" i="12"/>
  <c r="G697" i="12" s="1"/>
  <c r="H697" i="12" s="1"/>
  <c r="F703" i="12"/>
  <c r="G703" i="12" s="1"/>
  <c r="H703" i="12" s="1"/>
  <c r="F705" i="12"/>
  <c r="G705" i="12" s="1"/>
  <c r="H705" i="12" s="1"/>
  <c r="F709" i="12"/>
  <c r="G709" i="12" s="1"/>
  <c r="H709" i="12" s="1"/>
  <c r="F640" i="12"/>
  <c r="G640" i="12" s="1"/>
  <c r="H640" i="12" s="1"/>
  <c r="F646" i="12"/>
  <c r="G646" i="12" s="1"/>
  <c r="H646" i="12" s="1"/>
  <c r="F649" i="12"/>
  <c r="G649" i="12" s="1"/>
  <c r="H649" i="12" s="1"/>
  <c r="F651" i="12"/>
  <c r="G651" i="12" s="1"/>
  <c r="H651" i="12" s="1"/>
  <c r="F595" i="12"/>
  <c r="G595" i="12" s="1"/>
  <c r="H595" i="12" s="1"/>
  <c r="F599" i="12"/>
  <c r="G599" i="12" s="1"/>
  <c r="H599" i="12" s="1"/>
  <c r="F603" i="12"/>
  <c r="G603" i="12" s="1"/>
  <c r="H603" i="12" s="1"/>
  <c r="F573" i="12"/>
  <c r="G573" i="12" s="1"/>
  <c r="H573" i="12" s="1"/>
  <c r="F527" i="12"/>
  <c r="G527" i="12" s="1"/>
  <c r="H527" i="12" s="1"/>
  <c r="F500" i="12"/>
  <c r="G500" i="12" s="1"/>
  <c r="H500" i="12" s="1"/>
  <c r="F495" i="12"/>
  <c r="G495" i="12" s="1"/>
  <c r="H495" i="12" s="1"/>
  <c r="F472" i="12"/>
  <c r="G472" i="12" s="1"/>
  <c r="H472" i="12" s="1"/>
  <c r="F443" i="12"/>
  <c r="G443" i="12" s="1"/>
  <c r="H443" i="12" s="1"/>
  <c r="F441" i="12"/>
  <c r="G441" i="12" s="1"/>
  <c r="H441" i="12" s="1"/>
  <c r="F342" i="12"/>
  <c r="G342" i="12" s="1"/>
  <c r="H342" i="12" s="1"/>
  <c r="F344" i="12"/>
  <c r="G344" i="12" s="1"/>
  <c r="H344" i="12" s="1"/>
  <c r="F347" i="12"/>
  <c r="G347" i="12" s="1"/>
  <c r="H347" i="12" s="1"/>
  <c r="F353" i="12"/>
  <c r="G353" i="12" s="1"/>
  <c r="H353" i="12" s="1"/>
  <c r="F359" i="12"/>
  <c r="G359" i="12" s="1"/>
  <c r="H359" i="12" s="1"/>
  <c r="F361" i="12"/>
  <c r="G361" i="12" s="1"/>
  <c r="H361" i="12" s="1"/>
  <c r="F364" i="12"/>
  <c r="G364" i="12" s="1"/>
  <c r="H364" i="12" s="1"/>
  <c r="F370" i="12"/>
  <c r="G370" i="12" s="1"/>
  <c r="H370" i="12" s="1"/>
  <c r="F377" i="12"/>
  <c r="G377" i="12" s="1"/>
  <c r="H377" i="12" s="1"/>
  <c r="F379" i="12"/>
  <c r="G379" i="12" s="1"/>
  <c r="H379" i="12" s="1"/>
  <c r="F225" i="12"/>
  <c r="G225" i="12" s="1"/>
  <c r="H225" i="12" s="1"/>
  <c r="F228" i="12"/>
  <c r="G228" i="12" s="1"/>
  <c r="H228" i="12" s="1"/>
  <c r="F238" i="12"/>
  <c r="G238" i="12" s="1"/>
  <c r="H238" i="12" s="1"/>
  <c r="F244" i="12"/>
  <c r="G244" i="12" s="1"/>
  <c r="H244" i="12" s="1"/>
  <c r="F247" i="12"/>
  <c r="G247" i="12" s="1"/>
  <c r="H247" i="12" s="1"/>
  <c r="F251" i="12"/>
  <c r="G251" i="12" s="1"/>
  <c r="H251" i="12" s="1"/>
  <c r="F261" i="12"/>
  <c r="G261" i="12" s="1"/>
  <c r="H261" i="12" s="1"/>
  <c r="F266" i="12"/>
  <c r="G266" i="12" s="1"/>
  <c r="H266" i="12" s="1"/>
  <c r="F272" i="12"/>
  <c r="G272" i="12" s="1"/>
  <c r="H272" i="12" s="1"/>
  <c r="F93" i="12"/>
  <c r="G93" i="12" s="1"/>
  <c r="H93" i="12" s="1"/>
  <c r="F97" i="12"/>
  <c r="G97" i="12" s="1"/>
  <c r="H97" i="12" s="1"/>
  <c r="F101" i="12"/>
  <c r="G101" i="12" s="1"/>
  <c r="H101" i="12" s="1"/>
  <c r="F105" i="12"/>
  <c r="G105" i="12" s="1"/>
  <c r="H105" i="12" s="1"/>
  <c r="F109" i="12"/>
  <c r="G109" i="12" s="1"/>
  <c r="H109" i="12" s="1"/>
  <c r="F113" i="12"/>
  <c r="G113" i="12" s="1"/>
  <c r="H113" i="12" s="1"/>
  <c r="F115" i="12"/>
  <c r="G115" i="12" s="1"/>
  <c r="H115" i="12" s="1"/>
  <c r="F121" i="12"/>
  <c r="G121" i="12" s="1"/>
  <c r="H121" i="12" s="1"/>
  <c r="F127" i="12"/>
  <c r="G127" i="12" s="1"/>
  <c r="H127" i="12" s="1"/>
  <c r="F130" i="12"/>
  <c r="G130" i="12" s="1"/>
  <c r="H130" i="12" s="1"/>
  <c r="F132" i="12"/>
  <c r="G132" i="12" s="1"/>
  <c r="H132" i="12" s="1"/>
  <c r="F139" i="12"/>
  <c r="G139" i="12" s="1"/>
  <c r="H139" i="12" s="1"/>
  <c r="F146" i="12"/>
  <c r="G146" i="12" s="1"/>
  <c r="H146" i="12" s="1"/>
  <c r="F57" i="12"/>
  <c r="G57" i="12" s="1"/>
  <c r="H57" i="12" s="1"/>
  <c r="F61" i="12"/>
  <c r="G61" i="12" s="1"/>
  <c r="H61" i="12" s="1"/>
  <c r="F54" i="12"/>
  <c r="G54" i="12" s="1"/>
  <c r="H54" i="12" s="1"/>
  <c r="F13" i="12"/>
  <c r="G13" i="12" s="1"/>
  <c r="H13" i="12" s="1"/>
  <c r="F19" i="12"/>
  <c r="G19" i="12" s="1"/>
  <c r="H19" i="12" s="1"/>
  <c r="F24" i="12"/>
  <c r="G24" i="12" s="1"/>
  <c r="H24" i="12" s="1"/>
  <c r="F11" i="12"/>
  <c r="F1074" i="12"/>
  <c r="G1074" i="12" s="1"/>
  <c r="H1074" i="12" s="1"/>
  <c r="F984" i="12"/>
  <c r="G984" i="12" s="1"/>
  <c r="H984" i="12" s="1"/>
  <c r="F987" i="12"/>
  <c r="G987" i="12" s="1"/>
  <c r="H987" i="12" s="1"/>
  <c r="F991" i="12"/>
  <c r="G991" i="12" s="1"/>
  <c r="H991" i="12" s="1"/>
  <c r="F997" i="12"/>
  <c r="G997" i="12" s="1"/>
  <c r="H997" i="12" s="1"/>
  <c r="F1004" i="12"/>
  <c r="G1004" i="12" s="1"/>
  <c r="H1004" i="12" s="1"/>
  <c r="F1009" i="12"/>
  <c r="G1009" i="12" s="1"/>
  <c r="H1009" i="12" s="1"/>
  <c r="F1012" i="12"/>
  <c r="G1012" i="12" s="1"/>
  <c r="H1012" i="12" s="1"/>
  <c r="F956" i="12"/>
  <c r="G956" i="12" s="1"/>
  <c r="H956" i="12" s="1"/>
  <c r="F932" i="12"/>
  <c r="G932" i="12" s="1"/>
  <c r="H932" i="12" s="1"/>
  <c r="F909" i="12"/>
  <c r="G909" i="12" s="1"/>
  <c r="H909" i="12" s="1"/>
  <c r="F884" i="12"/>
  <c r="G884" i="12" s="1"/>
  <c r="H884" i="12" s="1"/>
  <c r="F834" i="12"/>
  <c r="G834" i="12" s="1"/>
  <c r="H834" i="12" s="1"/>
  <c r="F836" i="12"/>
  <c r="G836" i="12" s="1"/>
  <c r="H836" i="12" s="1"/>
  <c r="F842" i="12"/>
  <c r="G842" i="12" s="1"/>
  <c r="H842" i="12" s="1"/>
  <c r="F844" i="12"/>
  <c r="G844" i="12" s="1"/>
  <c r="H844" i="12" s="1"/>
  <c r="F804" i="12"/>
  <c r="G804" i="12" s="1"/>
  <c r="H804" i="12" s="1"/>
  <c r="F806" i="12"/>
  <c r="G806" i="12" s="1"/>
  <c r="H806" i="12" s="1"/>
  <c r="F778" i="12"/>
  <c r="G778" i="12" s="1"/>
  <c r="H778" i="12" s="1"/>
  <c r="F752" i="12"/>
  <c r="G752" i="12" s="1"/>
  <c r="H752" i="12" s="1"/>
  <c r="F693" i="12"/>
  <c r="G693" i="12" s="1"/>
  <c r="H693" i="12" s="1"/>
  <c r="F695" i="12"/>
  <c r="G695" i="12" s="1"/>
  <c r="H695" i="12" s="1"/>
  <c r="F702" i="12"/>
  <c r="G702" i="12" s="1"/>
  <c r="H702" i="12" s="1"/>
  <c r="F704" i="12"/>
  <c r="G704" i="12" s="1"/>
  <c r="H704" i="12" s="1"/>
  <c r="F708" i="12"/>
  <c r="G708" i="12" s="1"/>
  <c r="H708" i="12" s="1"/>
  <c r="F636" i="12"/>
  <c r="G636" i="12" s="1"/>
  <c r="H636" i="12" s="1"/>
  <c r="F642" i="12"/>
  <c r="G642" i="12" s="1"/>
  <c r="H642" i="12" s="1"/>
  <c r="F645" i="12"/>
  <c r="G645" i="12" s="1"/>
  <c r="H645" i="12" s="1"/>
  <c r="F647" i="12"/>
  <c r="G647" i="12" s="1"/>
  <c r="H647" i="12" s="1"/>
  <c r="F652" i="12"/>
  <c r="G652" i="12" s="1"/>
  <c r="H652" i="12" s="1"/>
  <c r="F593" i="12"/>
  <c r="G593" i="12" s="1"/>
  <c r="H593" i="12" s="1"/>
  <c r="F597" i="12"/>
  <c r="G597" i="12" s="1"/>
  <c r="H597" i="12" s="1"/>
  <c r="F601" i="12"/>
  <c r="G601" i="12" s="1"/>
  <c r="H601" i="12" s="1"/>
  <c r="F591" i="12"/>
  <c r="G591" i="12" s="1"/>
  <c r="H591" i="12" s="1"/>
  <c r="F529" i="12"/>
  <c r="G529" i="12" s="1"/>
  <c r="H529" i="12" s="1"/>
  <c r="F498" i="12"/>
  <c r="G498" i="12" s="1"/>
  <c r="H498" i="12" s="1"/>
  <c r="F473" i="12"/>
  <c r="G473" i="12" s="1"/>
  <c r="H473" i="12" s="1"/>
  <c r="F442" i="12"/>
  <c r="G442" i="12" s="1"/>
  <c r="H442" i="12" s="1"/>
  <c r="F444" i="12"/>
  <c r="G444" i="12" s="1"/>
  <c r="H444" i="12" s="1"/>
  <c r="F446" i="12"/>
  <c r="G446" i="12" s="1"/>
  <c r="H446" i="12" s="1"/>
  <c r="F341" i="12"/>
  <c r="G341" i="12" s="1"/>
  <c r="H341" i="12" s="1"/>
  <c r="F346" i="12"/>
  <c r="G346" i="12" s="1"/>
  <c r="H346" i="12" s="1"/>
  <c r="F348" i="12"/>
  <c r="G348" i="12" s="1"/>
  <c r="H348" i="12" s="1"/>
  <c r="F351" i="12"/>
  <c r="G351" i="12" s="1"/>
  <c r="H351" i="12" s="1"/>
  <c r="F358" i="12"/>
  <c r="G358" i="12" s="1"/>
  <c r="H358" i="12" s="1"/>
  <c r="F363" i="12"/>
  <c r="G363" i="12" s="1"/>
  <c r="H363" i="12" s="1"/>
  <c r="F365" i="12"/>
  <c r="G365" i="12" s="1"/>
  <c r="H365" i="12" s="1"/>
  <c r="F368" i="12"/>
  <c r="G368" i="12" s="1"/>
  <c r="H368" i="12" s="1"/>
  <c r="F376" i="12"/>
  <c r="G376" i="12" s="1"/>
  <c r="H376" i="12" s="1"/>
  <c r="F223" i="12"/>
  <c r="G223" i="12" s="1"/>
  <c r="H223" i="12" s="1"/>
  <c r="F234" i="12"/>
  <c r="G234" i="12" s="1"/>
  <c r="H234" i="12" s="1"/>
  <c r="F236" i="12"/>
  <c r="G236" i="12" s="1"/>
  <c r="H236" i="12" s="1"/>
  <c r="F243" i="12"/>
  <c r="G243" i="12" s="1"/>
  <c r="H243" i="12" s="1"/>
  <c r="F249" i="12"/>
  <c r="G249" i="12" s="1"/>
  <c r="H249" i="12" s="1"/>
  <c r="F255" i="12"/>
  <c r="G255" i="12" s="1"/>
  <c r="H255" i="12" s="1"/>
  <c r="F258" i="12"/>
  <c r="G258" i="12" s="1"/>
  <c r="H258" i="12" s="1"/>
  <c r="F265" i="12"/>
  <c r="G265" i="12" s="1"/>
  <c r="H265" i="12" s="1"/>
  <c r="F90" i="12"/>
  <c r="G90" i="12" s="1"/>
  <c r="H90" i="12" s="1"/>
  <c r="F94" i="12"/>
  <c r="G94" i="12" s="1"/>
  <c r="H94" i="12" s="1"/>
  <c r="F98" i="12"/>
  <c r="G98" i="12" s="1"/>
  <c r="H98" i="12" s="1"/>
  <c r="F102" i="12"/>
  <c r="G102" i="12" s="1"/>
  <c r="H102" i="12" s="1"/>
  <c r="F106" i="12"/>
  <c r="G106" i="12" s="1"/>
  <c r="H106" i="12" s="1"/>
  <c r="F110" i="12"/>
  <c r="G110" i="12" s="1"/>
  <c r="H110" i="12" s="1"/>
  <c r="F114" i="12"/>
  <c r="G114" i="12" s="1"/>
  <c r="H114" i="12" s="1"/>
  <c r="F117" i="12"/>
  <c r="G117" i="12" s="1"/>
  <c r="H117" i="12" s="1"/>
  <c r="F119" i="12"/>
  <c r="G119" i="12" s="1"/>
  <c r="H119" i="12" s="1"/>
  <c r="F125" i="12"/>
  <c r="G125" i="12" s="1"/>
  <c r="H125" i="12" s="1"/>
  <c r="F131" i="12"/>
  <c r="G131" i="12" s="1"/>
  <c r="H131" i="12" s="1"/>
  <c r="F135" i="12"/>
  <c r="G135" i="12" s="1"/>
  <c r="H135" i="12" s="1"/>
  <c r="F137" i="12"/>
  <c r="G137" i="12" s="1"/>
  <c r="H137" i="12" s="1"/>
  <c r="F144" i="12"/>
  <c r="G144" i="12" s="1"/>
  <c r="H144" i="12" s="1"/>
  <c r="F63" i="12"/>
  <c r="G63" i="12" s="1"/>
  <c r="H63" i="12" s="1"/>
  <c r="F15" i="12"/>
  <c r="G15" i="12" s="1"/>
  <c r="H15" i="12" s="1"/>
  <c r="F20" i="12"/>
  <c r="G20" i="12" s="1"/>
  <c r="H20" i="12" s="1"/>
  <c r="F22" i="12"/>
  <c r="G22" i="12" s="1"/>
  <c r="H22" i="12" s="1"/>
  <c r="F1094" i="12"/>
  <c r="G1094" i="12" s="1"/>
  <c r="H1094" i="12" s="1"/>
  <c r="F981" i="12"/>
  <c r="G981" i="12" s="1"/>
  <c r="H981" i="12" s="1"/>
  <c r="F985" i="12"/>
  <c r="G985" i="12" s="1"/>
  <c r="H985" i="12" s="1"/>
  <c r="F992" i="12"/>
  <c r="G992" i="12" s="1"/>
  <c r="H992" i="12" s="1"/>
  <c r="F1000" i="12"/>
  <c r="G1000" i="12" s="1"/>
  <c r="H1000" i="12" s="1"/>
  <c r="F1003" i="12"/>
  <c r="G1003" i="12" s="1"/>
  <c r="H1003" i="12" s="1"/>
  <c r="F1006" i="12"/>
  <c r="G1006" i="12" s="1"/>
  <c r="H1006" i="12" s="1"/>
  <c r="F1013" i="12"/>
  <c r="G1013" i="12" s="1"/>
  <c r="H1013" i="12" s="1"/>
  <c r="F955" i="12"/>
  <c r="G955" i="12" s="1"/>
  <c r="H955" i="12" s="1"/>
  <c r="F953" i="12"/>
  <c r="G953" i="12" s="1"/>
  <c r="H953" i="12" s="1"/>
  <c r="F933" i="12"/>
  <c r="G933" i="12" s="1"/>
  <c r="H933" i="12" s="1"/>
  <c r="F907" i="12"/>
  <c r="G907" i="12" s="1"/>
  <c r="H907" i="12" s="1"/>
  <c r="F885" i="12"/>
  <c r="G885" i="12" s="1"/>
  <c r="H885" i="12" s="1"/>
  <c r="F829" i="12"/>
  <c r="G829" i="12" s="1"/>
  <c r="H829" i="12" s="1"/>
  <c r="F831" i="12"/>
  <c r="G831" i="12" s="1"/>
  <c r="H831" i="12" s="1"/>
  <c r="F837" i="12"/>
  <c r="G837" i="12" s="1"/>
  <c r="H837" i="12" s="1"/>
  <c r="F839" i="12"/>
  <c r="G839" i="12" s="1"/>
  <c r="H839" i="12" s="1"/>
  <c r="F845" i="12"/>
  <c r="G845" i="12" s="1"/>
  <c r="H845" i="12" s="1"/>
  <c r="F828" i="12"/>
  <c r="G828" i="12" s="1"/>
  <c r="H828" i="12" s="1"/>
  <c r="F777" i="12"/>
  <c r="G777" i="12" s="1"/>
  <c r="H777" i="12" s="1"/>
  <c r="F780" i="12"/>
  <c r="G780" i="12" s="1"/>
  <c r="H780" i="12" s="1"/>
  <c r="F751" i="12"/>
  <c r="G751" i="12" s="1"/>
  <c r="H751" i="12" s="1"/>
  <c r="F754" i="12"/>
  <c r="G754" i="12" s="1"/>
  <c r="H754" i="12" s="1"/>
  <c r="F692" i="12"/>
  <c r="G692" i="12" s="1"/>
  <c r="H692" i="12" s="1"/>
  <c r="F699" i="12"/>
  <c r="G699" i="12" s="1"/>
  <c r="H699" i="12" s="1"/>
  <c r="F701" i="12"/>
  <c r="G701" i="12" s="1"/>
  <c r="H701" i="12" s="1"/>
  <c r="F707" i="12"/>
  <c r="G707" i="12" s="1"/>
  <c r="H707" i="12" s="1"/>
  <c r="F711" i="12"/>
  <c r="G711" i="12" s="1"/>
  <c r="H711" i="12" s="1"/>
  <c r="F691" i="12"/>
  <c r="G691" i="12" s="1"/>
  <c r="H691" i="12" s="1"/>
  <c r="F638" i="12"/>
  <c r="G638" i="12" s="1"/>
  <c r="H638" i="12" s="1"/>
  <c r="F641" i="12"/>
  <c r="G641" i="12" s="1"/>
  <c r="H641" i="12" s="1"/>
  <c r="F643" i="12"/>
  <c r="G643" i="12" s="1"/>
  <c r="H643" i="12" s="1"/>
  <c r="F648" i="12"/>
  <c r="G648" i="12" s="1"/>
  <c r="H648" i="12" s="1"/>
  <c r="F654" i="12"/>
  <c r="G654" i="12" s="1"/>
  <c r="H654" i="12" s="1"/>
  <c r="F592" i="12"/>
  <c r="G592" i="12" s="1"/>
  <c r="H592" i="12" s="1"/>
  <c r="F596" i="12"/>
  <c r="G596" i="12" s="1"/>
  <c r="H596" i="12" s="1"/>
  <c r="F600" i="12"/>
  <c r="G600" i="12" s="1"/>
  <c r="H600" i="12" s="1"/>
  <c r="F604" i="12"/>
  <c r="G604" i="12" s="1"/>
  <c r="H604" i="12" s="1"/>
  <c r="F551" i="12"/>
  <c r="G551" i="12" s="1"/>
  <c r="H551" i="12" s="1"/>
  <c r="F549" i="12"/>
  <c r="G549" i="12" s="1"/>
  <c r="H549" i="12" s="1"/>
  <c r="F497" i="12"/>
  <c r="G497" i="12" s="1"/>
  <c r="H497" i="12" s="1"/>
  <c r="F502" i="12"/>
  <c r="G502" i="12" s="1"/>
  <c r="H502" i="12" s="1"/>
  <c r="F471" i="12"/>
  <c r="G471" i="12" s="1"/>
  <c r="H471" i="12" s="1"/>
  <c r="F469" i="12"/>
  <c r="G469" i="12" s="1"/>
  <c r="H469" i="12" s="1"/>
  <c r="F445" i="12"/>
  <c r="G445" i="12" s="1"/>
  <c r="H445" i="12" s="1"/>
  <c r="F345" i="12"/>
  <c r="G345" i="12" s="1"/>
  <c r="H345" i="12" s="1"/>
  <c r="F350" i="12"/>
  <c r="G350" i="12" s="1"/>
  <c r="H350" i="12" s="1"/>
  <c r="F352" i="12"/>
  <c r="G352" i="12" s="1"/>
  <c r="H352" i="12" s="1"/>
  <c r="F356" i="12"/>
  <c r="G356" i="12" s="1"/>
  <c r="H356" i="12" s="1"/>
  <c r="F362" i="12"/>
  <c r="G362" i="12" s="1"/>
  <c r="H362" i="12" s="1"/>
  <c r="F367" i="12"/>
  <c r="G367" i="12" s="1"/>
  <c r="H367" i="12" s="1"/>
  <c r="F369" i="12"/>
  <c r="G369" i="12" s="1"/>
  <c r="H369" i="12" s="1"/>
  <c r="F374" i="12"/>
  <c r="G374" i="12" s="1"/>
  <c r="H374" i="12" s="1"/>
  <c r="F339" i="12"/>
  <c r="G339" i="12" s="1"/>
  <c r="H339" i="12" s="1"/>
  <c r="F229" i="12"/>
  <c r="G229" i="12" s="1"/>
  <c r="H229" i="12" s="1"/>
  <c r="F232" i="12"/>
  <c r="G232" i="12" s="1"/>
  <c r="H232" i="12" s="1"/>
  <c r="F235" i="12"/>
  <c r="G235" i="12" s="1"/>
  <c r="H235" i="12" s="1"/>
  <c r="F237" i="12"/>
  <c r="G237" i="12" s="1"/>
  <c r="H237" i="12" s="1"/>
  <c r="F241" i="12"/>
  <c r="G241" i="12" s="1"/>
  <c r="H241" i="12" s="1"/>
  <c r="F248" i="12"/>
  <c r="G248" i="12" s="1"/>
  <c r="H248" i="12" s="1"/>
  <c r="F257" i="12"/>
  <c r="G257" i="12" s="1"/>
  <c r="H257" i="12" s="1"/>
  <c r="F260" i="12"/>
  <c r="G260" i="12" s="1"/>
  <c r="H260" i="12" s="1"/>
  <c r="F263" i="12"/>
  <c r="G263" i="12" s="1"/>
  <c r="H263" i="12" s="1"/>
  <c r="F222" i="12"/>
  <c r="G222" i="12" s="1"/>
  <c r="H222" i="12" s="1"/>
  <c r="F92" i="12"/>
  <c r="G92" i="12" s="1"/>
  <c r="H92" i="12" s="1"/>
  <c r="F96" i="12"/>
  <c r="G96" i="12" s="1"/>
  <c r="H96" i="12" s="1"/>
  <c r="F100" i="12"/>
  <c r="G100" i="12" s="1"/>
  <c r="H100" i="12" s="1"/>
  <c r="F104" i="12"/>
  <c r="G104" i="12" s="1"/>
  <c r="H104" i="12" s="1"/>
  <c r="F108" i="12"/>
  <c r="G108" i="12" s="1"/>
  <c r="H108" i="12" s="1"/>
  <c r="F112" i="12"/>
  <c r="G112" i="12" s="1"/>
  <c r="H112" i="12" s="1"/>
  <c r="F118" i="12"/>
  <c r="G118" i="12" s="1"/>
  <c r="H118" i="12" s="1"/>
  <c r="F122" i="12"/>
  <c r="G122" i="12" s="1"/>
  <c r="H122" i="12" s="1"/>
  <c r="F124" i="12"/>
  <c r="G124" i="12" s="1"/>
  <c r="H124" i="12" s="1"/>
  <c r="F129" i="12"/>
  <c r="G129" i="12" s="1"/>
  <c r="H129" i="12" s="1"/>
  <c r="F136" i="12"/>
  <c r="G136" i="12" s="1"/>
  <c r="H136" i="12" s="1"/>
  <c r="F140" i="12"/>
  <c r="G140" i="12" s="1"/>
  <c r="H140" i="12" s="1"/>
  <c r="F143" i="12"/>
  <c r="G143" i="12" s="1"/>
  <c r="H143" i="12" s="1"/>
  <c r="F148" i="12"/>
  <c r="G148" i="12" s="1"/>
  <c r="H148" i="12" s="1"/>
  <c r="F56" i="12"/>
  <c r="G56" i="12" s="1"/>
  <c r="H56" i="12" s="1"/>
  <c r="F58" i="12"/>
  <c r="G58" i="12" s="1"/>
  <c r="H58" i="12" s="1"/>
  <c r="F60" i="12"/>
  <c r="G60" i="12" s="1"/>
  <c r="H60" i="12" s="1"/>
  <c r="F62" i="12"/>
  <c r="G62" i="12" s="1"/>
  <c r="H62" i="12" s="1"/>
  <c r="F16" i="12"/>
  <c r="G16" i="12" s="1"/>
  <c r="H16" i="12" s="1"/>
  <c r="F18" i="12"/>
  <c r="G18" i="12" s="1"/>
  <c r="H18" i="12" s="1"/>
  <c r="F21" i="12"/>
  <c r="G21" i="12" s="1"/>
  <c r="H21" i="12" s="1"/>
  <c r="F1095" i="12"/>
  <c r="G1095" i="12" s="1"/>
  <c r="H1095" i="12" s="1"/>
  <c r="F986" i="12"/>
  <c r="G986" i="12" s="1"/>
  <c r="H986" i="12" s="1"/>
  <c r="F995" i="12"/>
  <c r="G995" i="12" s="1"/>
  <c r="H995" i="12" s="1"/>
  <c r="F998" i="12"/>
  <c r="G998" i="12" s="1"/>
  <c r="H998" i="12" s="1"/>
  <c r="F1001" i="12"/>
  <c r="G1001" i="12" s="1"/>
  <c r="H1001" i="12" s="1"/>
  <c r="F1007" i="12"/>
  <c r="G1007" i="12" s="1"/>
  <c r="H1007" i="12" s="1"/>
  <c r="F1016" i="12"/>
  <c r="G1016" i="12" s="1"/>
  <c r="H1016" i="12" s="1"/>
  <c r="F954" i="12"/>
  <c r="G954" i="12" s="1"/>
  <c r="H954" i="12" s="1"/>
  <c r="F957" i="12"/>
  <c r="G957" i="12" s="1"/>
  <c r="H957" i="12" s="1"/>
  <c r="F908" i="12"/>
  <c r="G908" i="12" s="1"/>
  <c r="H908" i="12" s="1"/>
  <c r="F883" i="12"/>
  <c r="G883" i="12" s="1"/>
  <c r="H883" i="12" s="1"/>
  <c r="F830" i="12"/>
  <c r="G830" i="12" s="1"/>
  <c r="H830" i="12" s="1"/>
  <c r="F832" i="12"/>
  <c r="G832" i="12" s="1"/>
  <c r="H832" i="12" s="1"/>
  <c r="F838" i="12"/>
  <c r="G838" i="12" s="1"/>
  <c r="H838" i="12" s="1"/>
  <c r="F840" i="12"/>
  <c r="G840" i="12" s="1"/>
  <c r="H840" i="12" s="1"/>
  <c r="F846" i="12"/>
  <c r="G846" i="12" s="1"/>
  <c r="H846" i="12" s="1"/>
  <c r="F803" i="12"/>
  <c r="G803" i="12" s="1"/>
  <c r="H803" i="12" s="1"/>
  <c r="F776" i="12"/>
  <c r="G776" i="12" s="1"/>
  <c r="H776" i="12" s="1"/>
  <c r="F750" i="12"/>
  <c r="G750" i="12" s="1"/>
  <c r="H750" i="12" s="1"/>
  <c r="F698" i="12"/>
  <c r="G698" i="12" s="1"/>
  <c r="H698" i="12" s="1"/>
  <c r="F700" i="12"/>
  <c r="G700" i="12" s="1"/>
  <c r="H700" i="12" s="1"/>
  <c r="F706" i="12"/>
  <c r="G706" i="12" s="1"/>
  <c r="H706" i="12" s="1"/>
  <c r="F710" i="12"/>
  <c r="G710" i="12" s="1"/>
  <c r="H710" i="12" s="1"/>
  <c r="F712" i="12"/>
  <c r="G712" i="12" s="1"/>
  <c r="H712" i="12" s="1"/>
  <c r="F637" i="12"/>
  <c r="G637" i="12" s="1"/>
  <c r="H637" i="12" s="1"/>
  <c r="F639" i="12"/>
  <c r="G639" i="12" s="1"/>
  <c r="H639" i="12" s="1"/>
  <c r="F644" i="12"/>
  <c r="G644" i="12" s="1"/>
  <c r="H644" i="12" s="1"/>
  <c r="F650" i="12"/>
  <c r="G650" i="12" s="1"/>
  <c r="H650" i="12" s="1"/>
  <c r="F653" i="12"/>
  <c r="G653" i="12" s="1"/>
  <c r="H653" i="12" s="1"/>
  <c r="F635" i="12"/>
  <c r="G635" i="12" s="1"/>
  <c r="H635" i="12" s="1"/>
  <c r="F594" i="12"/>
  <c r="G594" i="12" s="1"/>
  <c r="H594" i="12" s="1"/>
  <c r="F598" i="12"/>
  <c r="G598" i="12" s="1"/>
  <c r="H598" i="12" s="1"/>
  <c r="F602" i="12"/>
  <c r="G602" i="12" s="1"/>
  <c r="H602" i="12" s="1"/>
  <c r="F550" i="12"/>
  <c r="G550" i="12" s="1"/>
  <c r="H550" i="12" s="1"/>
  <c r="F552" i="12"/>
  <c r="G552" i="12" s="1"/>
  <c r="H552" i="12" s="1"/>
  <c r="F496" i="12"/>
  <c r="G496" i="12" s="1"/>
  <c r="H496" i="12" s="1"/>
  <c r="F499" i="12"/>
  <c r="G499" i="12" s="1"/>
  <c r="H499" i="12" s="1"/>
  <c r="F501" i="12"/>
  <c r="G501" i="12" s="1"/>
  <c r="H501" i="12" s="1"/>
  <c r="F470" i="12"/>
  <c r="G470" i="12" s="1"/>
  <c r="H470" i="12" s="1"/>
  <c r="F340" i="12"/>
  <c r="G340" i="12" s="1"/>
  <c r="H340" i="12" s="1"/>
  <c r="F343" i="12"/>
  <c r="G343" i="12" s="1"/>
  <c r="H343" i="12" s="1"/>
  <c r="F349" i="12"/>
  <c r="G349" i="12" s="1"/>
  <c r="H349" i="12" s="1"/>
  <c r="F354" i="12"/>
  <c r="G354" i="12" s="1"/>
  <c r="H354" i="12" s="1"/>
  <c r="F357" i="12"/>
  <c r="G357" i="12" s="1"/>
  <c r="H357" i="12" s="1"/>
  <c r="F360" i="12"/>
  <c r="G360" i="12" s="1"/>
  <c r="H360" i="12" s="1"/>
  <c r="F366" i="12"/>
  <c r="G366" i="12" s="1"/>
  <c r="H366" i="12" s="1"/>
  <c r="F373" i="12"/>
  <c r="G373" i="12" s="1"/>
  <c r="H373" i="12" s="1"/>
  <c r="F375" i="12"/>
  <c r="G375" i="12" s="1"/>
  <c r="H375" i="12" s="1"/>
  <c r="F378" i="12"/>
  <c r="G378" i="12" s="1"/>
  <c r="H378" i="12" s="1"/>
  <c r="F224" i="12"/>
  <c r="G224" i="12" s="1"/>
  <c r="H224" i="12" s="1"/>
  <c r="F227" i="12"/>
  <c r="G227" i="12" s="1"/>
  <c r="H227" i="12" s="1"/>
  <c r="F231" i="12"/>
  <c r="G231" i="12" s="1"/>
  <c r="H231" i="12" s="1"/>
  <c r="F233" i="12"/>
  <c r="G233" i="12" s="1"/>
  <c r="H233" i="12" s="1"/>
  <c r="F239" i="12"/>
  <c r="G239" i="12" s="1"/>
  <c r="H239" i="12" s="1"/>
  <c r="F242" i="12"/>
  <c r="G242" i="12" s="1"/>
  <c r="H242" i="12" s="1"/>
  <c r="F246" i="12"/>
  <c r="G246" i="12" s="1"/>
  <c r="H246" i="12" s="1"/>
  <c r="F256" i="12"/>
  <c r="G256" i="12" s="1"/>
  <c r="H256" i="12" s="1"/>
  <c r="F262" i="12"/>
  <c r="G262" i="12" s="1"/>
  <c r="H262" i="12" s="1"/>
  <c r="F264" i="12"/>
  <c r="G264" i="12" s="1"/>
  <c r="H264" i="12" s="1"/>
  <c r="F268" i="12"/>
  <c r="G268" i="12" s="1"/>
  <c r="H268" i="12" s="1"/>
  <c r="F91" i="12"/>
  <c r="G91" i="12" s="1"/>
  <c r="H91" i="12" s="1"/>
  <c r="F95" i="12"/>
  <c r="G95" i="12" s="1"/>
  <c r="H95" i="12" s="1"/>
  <c r="F99" i="12"/>
  <c r="G99" i="12" s="1"/>
  <c r="H99" i="12" s="1"/>
  <c r="F103" i="12"/>
  <c r="G103" i="12" s="1"/>
  <c r="H103" i="12" s="1"/>
  <c r="F107" i="12"/>
  <c r="G107" i="12" s="1"/>
  <c r="H107" i="12" s="1"/>
  <c r="F111" i="12"/>
  <c r="G111" i="12" s="1"/>
  <c r="H111" i="12" s="1"/>
  <c r="F116" i="12"/>
  <c r="G116" i="12" s="1"/>
  <c r="H116" i="12" s="1"/>
  <c r="F123" i="12"/>
  <c r="G123" i="12" s="1"/>
  <c r="H123" i="12" s="1"/>
  <c r="F126" i="12"/>
  <c r="G126" i="12" s="1"/>
  <c r="H126" i="12" s="1"/>
  <c r="F128" i="12"/>
  <c r="G128" i="12" s="1"/>
  <c r="H128" i="12" s="1"/>
  <c r="F134" i="12"/>
  <c r="G134" i="12" s="1"/>
  <c r="H134" i="12" s="1"/>
  <c r="F142" i="12"/>
  <c r="G142" i="12" s="1"/>
  <c r="H142" i="12" s="1"/>
  <c r="F145" i="12"/>
  <c r="G145" i="12" s="1"/>
  <c r="H145" i="12" s="1"/>
  <c r="F147" i="12"/>
  <c r="G147" i="12" s="1"/>
  <c r="H147" i="12" s="1"/>
  <c r="F55" i="12"/>
  <c r="G55" i="12" s="1"/>
  <c r="H55" i="12" s="1"/>
  <c r="F59" i="12"/>
  <c r="G59" i="12" s="1"/>
  <c r="H59" i="12" s="1"/>
  <c r="F12" i="12"/>
  <c r="G12" i="12" s="1"/>
  <c r="H12" i="12" s="1"/>
  <c r="F14" i="12"/>
  <c r="G14" i="12" s="1"/>
  <c r="H14" i="12" s="1"/>
  <c r="F17" i="12"/>
  <c r="G17" i="12" s="1"/>
  <c r="H17" i="12" s="1"/>
  <c r="F23" i="12"/>
  <c r="G23" i="12" s="1"/>
  <c r="H23" i="12" s="1"/>
  <c r="F1154" i="222"/>
  <c r="G1154" i="222" s="1"/>
  <c r="H1154" i="222" s="1"/>
  <c r="F1163" i="222"/>
  <c r="G1163" i="222" s="1"/>
  <c r="H1163" i="222" s="1"/>
  <c r="F977" i="222"/>
  <c r="G977" i="222" s="1"/>
  <c r="H977" i="222" s="1"/>
  <c r="F980" i="222"/>
  <c r="G980" i="222" s="1"/>
  <c r="H980" i="222" s="1"/>
  <c r="F982" i="222"/>
  <c r="G982" i="222" s="1"/>
  <c r="H982" i="222" s="1"/>
  <c r="F942" i="222"/>
  <c r="G942" i="222" s="1"/>
  <c r="H942" i="222" s="1"/>
  <c r="F940" i="222"/>
  <c r="G940" i="222" s="1"/>
  <c r="H940" i="222" s="1"/>
  <c r="F898" i="222"/>
  <c r="G898" i="222" s="1"/>
  <c r="H898" i="222" s="1"/>
  <c r="F901" i="222"/>
  <c r="G901" i="222" s="1"/>
  <c r="H901" i="222" s="1"/>
  <c r="F903" i="222"/>
  <c r="G903" i="222" s="1"/>
  <c r="H903" i="222" s="1"/>
  <c r="F851" i="222"/>
  <c r="G851" i="222" s="1"/>
  <c r="H851" i="222" s="1"/>
  <c r="F853" i="222"/>
  <c r="G853" i="222" s="1"/>
  <c r="H853" i="222" s="1"/>
  <c r="F855" i="222"/>
  <c r="G855" i="222" s="1"/>
  <c r="H855" i="222" s="1"/>
  <c r="F857" i="222"/>
  <c r="G857" i="222" s="1"/>
  <c r="H857" i="222" s="1"/>
  <c r="F859" i="222"/>
  <c r="G859" i="222" s="1"/>
  <c r="H859" i="222" s="1"/>
  <c r="F849" i="222"/>
  <c r="G849" i="222" s="1"/>
  <c r="H849" i="222" s="1"/>
  <c r="F815" i="222"/>
  <c r="G815" i="222" s="1"/>
  <c r="H815" i="222" s="1"/>
  <c r="F817" i="222"/>
  <c r="G817" i="222" s="1"/>
  <c r="H817" i="222" s="1"/>
  <c r="F808" i="222"/>
  <c r="G808" i="222" s="1"/>
  <c r="H808" i="222" s="1"/>
  <c r="F774" i="222"/>
  <c r="G774" i="222" s="1"/>
  <c r="H774" i="222" s="1"/>
  <c r="F628" i="222"/>
  <c r="G628" i="222" s="1"/>
  <c r="H628" i="222" s="1"/>
  <c r="F639" i="222"/>
  <c r="G639" i="222" s="1"/>
  <c r="H639" i="222" s="1"/>
  <c r="F648" i="222"/>
  <c r="G648" i="222" s="1"/>
  <c r="H648" i="222" s="1"/>
  <c r="F656" i="222"/>
  <c r="G656" i="222" s="1"/>
  <c r="H656" i="222" s="1"/>
  <c r="F622" i="222"/>
  <c r="G622" i="222" s="1"/>
  <c r="H622" i="222" s="1"/>
  <c r="F565" i="222"/>
  <c r="G565" i="222" s="1"/>
  <c r="H565" i="222" s="1"/>
  <c r="F568" i="222"/>
  <c r="G568" i="222" s="1"/>
  <c r="H568" i="222" s="1"/>
  <c r="F571" i="222"/>
  <c r="G571" i="222" s="1"/>
  <c r="H571" i="222" s="1"/>
  <c r="F574" i="222"/>
  <c r="G574" i="222" s="1"/>
  <c r="H574" i="222" s="1"/>
  <c r="F330" i="222"/>
  <c r="G330" i="222" s="1"/>
  <c r="H330" i="222" s="1"/>
  <c r="F332" i="222"/>
  <c r="G332" i="222" s="1"/>
  <c r="H332" i="222" s="1"/>
  <c r="F334" i="222"/>
  <c r="G334" i="222" s="1"/>
  <c r="H334" i="222" s="1"/>
  <c r="F336" i="222"/>
  <c r="G336" i="222" s="1"/>
  <c r="H336" i="222" s="1"/>
  <c r="F338" i="222"/>
  <c r="G338" i="222" s="1"/>
  <c r="H338" i="222" s="1"/>
  <c r="F340" i="222"/>
  <c r="G340" i="222" s="1"/>
  <c r="H340" i="222" s="1"/>
  <c r="F342" i="222"/>
  <c r="G342" i="222" s="1"/>
  <c r="H342" i="222" s="1"/>
  <c r="F344" i="222"/>
  <c r="G344" i="222" s="1"/>
  <c r="H344" i="222" s="1"/>
  <c r="F346" i="222"/>
  <c r="G346" i="222" s="1"/>
  <c r="H346" i="222" s="1"/>
  <c r="F348" i="222"/>
  <c r="G348" i="222" s="1"/>
  <c r="H348" i="222" s="1"/>
  <c r="F350" i="222"/>
  <c r="G350" i="222" s="1"/>
  <c r="H350" i="222" s="1"/>
  <c r="F352" i="222"/>
  <c r="G352" i="222" s="1"/>
  <c r="H352" i="222" s="1"/>
  <c r="F354" i="222"/>
  <c r="G354" i="222" s="1"/>
  <c r="H354" i="222" s="1"/>
  <c r="F356" i="222"/>
  <c r="G356" i="222" s="1"/>
  <c r="H356" i="222" s="1"/>
  <c r="F358" i="222"/>
  <c r="G358" i="222" s="1"/>
  <c r="H358" i="222" s="1"/>
  <c r="F360" i="222"/>
  <c r="G360" i="222" s="1"/>
  <c r="H360" i="222" s="1"/>
  <c r="F362" i="222"/>
  <c r="G362" i="222" s="1"/>
  <c r="H362" i="222" s="1"/>
  <c r="F364" i="222"/>
  <c r="G364" i="222" s="1"/>
  <c r="H364" i="222" s="1"/>
  <c r="F366" i="222"/>
  <c r="G366" i="222" s="1"/>
  <c r="H366" i="222" s="1"/>
  <c r="F368" i="222"/>
  <c r="G368" i="222" s="1"/>
  <c r="H368" i="222" s="1"/>
  <c r="F370" i="222"/>
  <c r="G370" i="222" s="1"/>
  <c r="H370" i="222" s="1"/>
  <c r="F372" i="222"/>
  <c r="G372" i="222" s="1"/>
  <c r="H372" i="222" s="1"/>
  <c r="F374" i="222"/>
  <c r="G374" i="222" s="1"/>
  <c r="H374" i="222" s="1"/>
  <c r="F376" i="222"/>
  <c r="G376" i="222" s="1"/>
  <c r="H376" i="222" s="1"/>
  <c r="F378" i="222"/>
  <c r="G378" i="222" s="1"/>
  <c r="H378" i="222" s="1"/>
  <c r="F380" i="222"/>
  <c r="G380" i="222" s="1"/>
  <c r="H380" i="222" s="1"/>
  <c r="F382" i="222"/>
  <c r="G382" i="222" s="1"/>
  <c r="H382" i="222" s="1"/>
  <c r="F384" i="222"/>
  <c r="G384" i="222" s="1"/>
  <c r="H384" i="222" s="1"/>
  <c r="F386" i="222"/>
  <c r="G386" i="222" s="1"/>
  <c r="H386" i="222" s="1"/>
  <c r="F1152" i="222"/>
  <c r="G1152" i="222" s="1"/>
  <c r="H1152" i="222" s="1"/>
  <c r="F1155" i="222"/>
  <c r="G1155" i="222" s="1"/>
  <c r="H1155" i="222" s="1"/>
  <c r="F1158" i="222"/>
  <c r="G1158" i="222" s="1"/>
  <c r="H1158" i="222" s="1"/>
  <c r="F1086" i="222"/>
  <c r="G1086" i="222" s="1"/>
  <c r="H1086" i="222" s="1"/>
  <c r="F1089" i="222"/>
  <c r="G1089" i="222" s="1"/>
  <c r="H1089" i="222" s="1"/>
  <c r="F976" i="222"/>
  <c r="G976" i="222" s="1"/>
  <c r="H976" i="222" s="1"/>
  <c r="F978" i="222"/>
  <c r="G978" i="222" s="1"/>
  <c r="H978" i="222" s="1"/>
  <c r="F983" i="222"/>
  <c r="G983" i="222" s="1"/>
  <c r="H983" i="222" s="1"/>
  <c r="F941" i="222"/>
  <c r="G941" i="222" s="1"/>
  <c r="H941" i="222" s="1"/>
  <c r="F947" i="222"/>
  <c r="G947" i="222" s="1"/>
  <c r="H947" i="222" s="1"/>
  <c r="F896" i="222"/>
  <c r="G896" i="222" s="1"/>
  <c r="H896" i="222" s="1"/>
  <c r="F902" i="222"/>
  <c r="G902" i="222" s="1"/>
  <c r="H902" i="222" s="1"/>
  <c r="F906" i="222"/>
  <c r="G906" i="222" s="1"/>
  <c r="H906" i="222" s="1"/>
  <c r="F850" i="222"/>
  <c r="G850" i="222" s="1"/>
  <c r="H850" i="222" s="1"/>
  <c r="F854" i="222"/>
  <c r="G854" i="222" s="1"/>
  <c r="H854" i="222" s="1"/>
  <c r="F858" i="222"/>
  <c r="G858" i="222" s="1"/>
  <c r="H858" i="222" s="1"/>
  <c r="F812" i="222"/>
  <c r="G812" i="222" s="1"/>
  <c r="H812" i="222" s="1"/>
  <c r="F814" i="222"/>
  <c r="G814" i="222" s="1"/>
  <c r="H814" i="222" s="1"/>
  <c r="F818" i="222"/>
  <c r="G818" i="222" s="1"/>
  <c r="H818" i="222" s="1"/>
  <c r="F778" i="222"/>
  <c r="G778" i="222" s="1"/>
  <c r="H778" i="222" s="1"/>
  <c r="F780" i="222"/>
  <c r="G780" i="222" s="1"/>
  <c r="H780" i="222" s="1"/>
  <c r="F722" i="222"/>
  <c r="G722" i="222" s="1"/>
  <c r="H722" i="222" s="1"/>
  <c r="F625" i="222"/>
  <c r="G625" i="222" s="1"/>
  <c r="H625" i="222" s="1"/>
  <c r="F630" i="222"/>
  <c r="G630" i="222" s="1"/>
  <c r="H630" i="222" s="1"/>
  <c r="F632" i="222"/>
  <c r="G632" i="222" s="1"/>
  <c r="H632" i="222" s="1"/>
  <c r="F637" i="222"/>
  <c r="G637" i="222" s="1"/>
  <c r="H637" i="222" s="1"/>
  <c r="F640" i="222"/>
  <c r="G640" i="222" s="1"/>
  <c r="H640" i="222" s="1"/>
  <c r="F642" i="222"/>
  <c r="G642" i="222" s="1"/>
  <c r="H642" i="222" s="1"/>
  <c r="F646" i="222"/>
  <c r="G646" i="222" s="1"/>
  <c r="H646" i="222" s="1"/>
  <c r="F649" i="222"/>
  <c r="G649" i="222" s="1"/>
  <c r="H649" i="222" s="1"/>
  <c r="F651" i="222"/>
  <c r="G651" i="222" s="1"/>
  <c r="H651" i="222" s="1"/>
  <c r="F654" i="222"/>
  <c r="G654" i="222" s="1"/>
  <c r="H654" i="222" s="1"/>
  <c r="F657" i="222"/>
  <c r="G657" i="222" s="1"/>
  <c r="H657" i="222" s="1"/>
  <c r="F659" i="222"/>
  <c r="G659" i="222" s="1"/>
  <c r="H659" i="222" s="1"/>
  <c r="F662" i="222"/>
  <c r="G662" i="222" s="1"/>
  <c r="H662" i="222" s="1"/>
  <c r="F561" i="222"/>
  <c r="G561" i="222" s="1"/>
  <c r="H561" i="222" s="1"/>
  <c r="F564" i="222"/>
  <c r="G564" i="222" s="1"/>
  <c r="H564" i="222" s="1"/>
  <c r="F567" i="222"/>
  <c r="G567" i="222" s="1"/>
  <c r="H567" i="222" s="1"/>
  <c r="F570" i="222"/>
  <c r="G570" i="222" s="1"/>
  <c r="H570" i="222" s="1"/>
  <c r="F577" i="222"/>
  <c r="G577" i="222" s="1"/>
  <c r="H577" i="222" s="1"/>
  <c r="F328" i="222"/>
  <c r="G328" i="222" s="1"/>
  <c r="H328" i="222" s="1"/>
  <c r="F333" i="222"/>
  <c r="G333" i="222" s="1"/>
  <c r="H333" i="222" s="1"/>
  <c r="F337" i="222"/>
  <c r="G337" i="222" s="1"/>
  <c r="H337" i="222" s="1"/>
  <c r="F341" i="222"/>
  <c r="G341" i="222" s="1"/>
  <c r="H341" i="222" s="1"/>
  <c r="F345" i="222"/>
  <c r="G345" i="222" s="1"/>
  <c r="H345" i="222" s="1"/>
  <c r="F349" i="222"/>
  <c r="G349" i="222" s="1"/>
  <c r="H349" i="222" s="1"/>
  <c r="F353" i="222"/>
  <c r="G353" i="222" s="1"/>
  <c r="H353" i="222" s="1"/>
  <c r="F357" i="222"/>
  <c r="G357" i="222" s="1"/>
  <c r="H357" i="222" s="1"/>
  <c r="F361" i="222"/>
  <c r="G361" i="222" s="1"/>
  <c r="H361" i="222" s="1"/>
  <c r="F365" i="222"/>
  <c r="G365" i="222" s="1"/>
  <c r="H365" i="222" s="1"/>
  <c r="F369" i="222"/>
  <c r="G369" i="222" s="1"/>
  <c r="H369" i="222" s="1"/>
  <c r="F373" i="222"/>
  <c r="G373" i="222" s="1"/>
  <c r="H373" i="222" s="1"/>
  <c r="F377" i="222"/>
  <c r="G377" i="222" s="1"/>
  <c r="H377" i="222" s="1"/>
  <c r="F381" i="222"/>
  <c r="G381" i="222" s="1"/>
  <c r="H381" i="222" s="1"/>
  <c r="F1151" i="222"/>
  <c r="G1151" i="222" s="1"/>
  <c r="H1151" i="222" s="1"/>
  <c r="F1157" i="222"/>
  <c r="G1157" i="222" s="1"/>
  <c r="H1157" i="222" s="1"/>
  <c r="F1161" i="222"/>
  <c r="G1161" i="222" s="1"/>
  <c r="H1161" i="222" s="1"/>
  <c r="F1150" i="222"/>
  <c r="G1150" i="222" s="1"/>
  <c r="H1150" i="222" s="1"/>
  <c r="F1087" i="222"/>
  <c r="G1087" i="222" s="1"/>
  <c r="H1087" i="222" s="1"/>
  <c r="F979" i="222"/>
  <c r="G979" i="222" s="1"/>
  <c r="H979" i="222" s="1"/>
  <c r="F975" i="222"/>
  <c r="G975" i="222" s="1"/>
  <c r="H975" i="222" s="1"/>
  <c r="F944" i="222"/>
  <c r="G944" i="222" s="1"/>
  <c r="H944" i="222" s="1"/>
  <c r="F946" i="222"/>
  <c r="G946" i="222" s="1"/>
  <c r="H946" i="222" s="1"/>
  <c r="F895" i="222"/>
  <c r="G895" i="222" s="1"/>
  <c r="H895" i="222" s="1"/>
  <c r="F900" i="222"/>
  <c r="G900" i="222" s="1"/>
  <c r="H900" i="222" s="1"/>
  <c r="F893" i="222"/>
  <c r="G893" i="222" s="1"/>
  <c r="H893" i="222" s="1"/>
  <c r="F810" i="222"/>
  <c r="G810" i="222" s="1"/>
  <c r="H810" i="222" s="1"/>
  <c r="F813" i="222"/>
  <c r="G813" i="222" s="1"/>
  <c r="H813" i="222" s="1"/>
  <c r="F776" i="222"/>
  <c r="G776" i="222" s="1"/>
  <c r="H776" i="222" s="1"/>
  <c r="F779" i="222"/>
  <c r="G779" i="222" s="1"/>
  <c r="H779" i="222" s="1"/>
  <c r="F781" i="222"/>
  <c r="G781" i="222" s="1"/>
  <c r="H781" i="222" s="1"/>
  <c r="F724" i="222"/>
  <c r="G724" i="222" s="1"/>
  <c r="H724" i="222" s="1"/>
  <c r="F623" i="222"/>
  <c r="G623" i="222" s="1"/>
  <c r="H623" i="222" s="1"/>
  <c r="F633" i="222"/>
  <c r="G633" i="222" s="1"/>
  <c r="H633" i="222" s="1"/>
  <c r="F643" i="222"/>
  <c r="G643" i="222" s="1"/>
  <c r="H643" i="222" s="1"/>
  <c r="F652" i="222"/>
  <c r="G652" i="222" s="1"/>
  <c r="H652" i="222" s="1"/>
  <c r="F660" i="222"/>
  <c r="G660" i="222" s="1"/>
  <c r="H660" i="222" s="1"/>
  <c r="F560" i="222"/>
  <c r="G560" i="222" s="1"/>
  <c r="H560" i="222" s="1"/>
  <c r="F563" i="222"/>
  <c r="G563" i="222" s="1"/>
  <c r="H563" i="222" s="1"/>
  <c r="F566" i="222"/>
  <c r="G566" i="222" s="1"/>
  <c r="H566" i="222" s="1"/>
  <c r="F573" i="222"/>
  <c r="G573" i="222" s="1"/>
  <c r="H573" i="222" s="1"/>
  <c r="F576" i="222"/>
  <c r="G576" i="222" s="1"/>
  <c r="H576" i="222" s="1"/>
  <c r="F558" i="222"/>
  <c r="G558" i="222" s="1"/>
  <c r="H558" i="222" s="1"/>
  <c r="F331" i="222"/>
  <c r="G331" i="222" s="1"/>
  <c r="H331" i="222" s="1"/>
  <c r="F335" i="222"/>
  <c r="G335" i="222" s="1"/>
  <c r="H335" i="222" s="1"/>
  <c r="F339" i="222"/>
  <c r="G339" i="222" s="1"/>
  <c r="H339" i="222" s="1"/>
  <c r="F343" i="222"/>
  <c r="G343" i="222" s="1"/>
  <c r="H343" i="222" s="1"/>
  <c r="F347" i="222"/>
  <c r="G347" i="222" s="1"/>
  <c r="H347" i="222" s="1"/>
  <c r="F351" i="222"/>
  <c r="G351" i="222" s="1"/>
  <c r="H351" i="222" s="1"/>
  <c r="F355" i="222"/>
  <c r="G355" i="222" s="1"/>
  <c r="H355" i="222" s="1"/>
  <c r="F359" i="222"/>
  <c r="G359" i="222" s="1"/>
  <c r="H359" i="222" s="1"/>
  <c r="F363" i="222"/>
  <c r="G363" i="222" s="1"/>
  <c r="H363" i="222" s="1"/>
  <c r="F367" i="222"/>
  <c r="G367" i="222" s="1"/>
  <c r="H367" i="222" s="1"/>
  <c r="F371" i="222"/>
  <c r="G371" i="222" s="1"/>
  <c r="H371" i="222" s="1"/>
  <c r="F375" i="222"/>
  <c r="G375" i="222" s="1"/>
  <c r="H375" i="222" s="1"/>
  <c r="F379" i="222"/>
  <c r="G379" i="222" s="1"/>
  <c r="H379" i="222" s="1"/>
  <c r="F383" i="222"/>
  <c r="G383" i="222" s="1"/>
  <c r="H383" i="222" s="1"/>
  <c r="F1156" i="222"/>
  <c r="G1156" i="222" s="1"/>
  <c r="H1156" i="222" s="1"/>
  <c r="F1165" i="222"/>
  <c r="G1165" i="222" s="1"/>
  <c r="H1165" i="222" s="1"/>
  <c r="F1088" i="222"/>
  <c r="G1088" i="222" s="1"/>
  <c r="H1088" i="222" s="1"/>
  <c r="F981" i="222"/>
  <c r="G981" i="222" s="1"/>
  <c r="H981" i="222" s="1"/>
  <c r="F985" i="222"/>
  <c r="G985" i="222" s="1"/>
  <c r="H985" i="222" s="1"/>
  <c r="F943" i="222"/>
  <c r="G943" i="222" s="1"/>
  <c r="H943" i="222" s="1"/>
  <c r="F945" i="222"/>
  <c r="G945" i="222" s="1"/>
  <c r="H945" i="222" s="1"/>
  <c r="F894" i="222"/>
  <c r="G894" i="222" s="1"/>
  <c r="H894" i="222" s="1"/>
  <c r="F897" i="222"/>
  <c r="G897" i="222" s="1"/>
  <c r="H897" i="222" s="1"/>
  <c r="F899" i="222"/>
  <c r="G899" i="222" s="1"/>
  <c r="H899" i="222" s="1"/>
  <c r="F905" i="222"/>
  <c r="G905" i="222" s="1"/>
  <c r="H905" i="222" s="1"/>
  <c r="F852" i="222"/>
  <c r="G852" i="222" s="1"/>
  <c r="H852" i="222" s="1"/>
  <c r="F856" i="222"/>
  <c r="G856" i="222" s="1"/>
  <c r="H856" i="222" s="1"/>
  <c r="F860" i="222"/>
  <c r="G860" i="222" s="1"/>
  <c r="H860" i="222" s="1"/>
  <c r="F809" i="222"/>
  <c r="G809" i="222" s="1"/>
  <c r="H809" i="222" s="1"/>
  <c r="F816" i="222"/>
  <c r="G816" i="222" s="1"/>
  <c r="H816" i="222" s="1"/>
  <c r="F775" i="222"/>
  <c r="G775" i="222" s="1"/>
  <c r="H775" i="222" s="1"/>
  <c r="F777" i="222"/>
  <c r="G777" i="222" s="1"/>
  <c r="H777" i="222" s="1"/>
  <c r="F721" i="222"/>
  <c r="G721" i="222" s="1"/>
  <c r="H721" i="222" s="1"/>
  <c r="F723" i="222"/>
  <c r="G723" i="222" s="1"/>
  <c r="H723" i="222" s="1"/>
  <c r="F720" i="222"/>
  <c r="G720" i="222" s="1"/>
  <c r="H720" i="222" s="1"/>
  <c r="F624" i="222"/>
  <c r="G624" i="222" s="1"/>
  <c r="H624" i="222" s="1"/>
  <c r="F626" i="222"/>
  <c r="G626" i="222" s="1"/>
  <c r="H626" i="222" s="1"/>
  <c r="F631" i="222"/>
  <c r="G631" i="222" s="1"/>
  <c r="H631" i="222" s="1"/>
  <c r="F636" i="222"/>
  <c r="G636" i="222" s="1"/>
  <c r="H636" i="222" s="1"/>
  <c r="F638" i="222"/>
  <c r="G638" i="222" s="1"/>
  <c r="H638" i="222" s="1"/>
  <c r="F641" i="222"/>
  <c r="G641" i="222" s="1"/>
  <c r="H641" i="222" s="1"/>
  <c r="F644" i="222"/>
  <c r="G644" i="222" s="1"/>
  <c r="H644" i="222" s="1"/>
  <c r="F647" i="222"/>
  <c r="G647" i="222" s="1"/>
  <c r="H647" i="222" s="1"/>
  <c r="F650" i="222"/>
  <c r="G650" i="222" s="1"/>
  <c r="H650" i="222" s="1"/>
  <c r="F653" i="222"/>
  <c r="G653" i="222" s="1"/>
  <c r="H653" i="222" s="1"/>
  <c r="F655" i="222"/>
  <c r="G655" i="222" s="1"/>
  <c r="H655" i="222" s="1"/>
  <c r="F658" i="222"/>
  <c r="G658" i="222" s="1"/>
  <c r="H658" i="222" s="1"/>
  <c r="F661" i="222"/>
  <c r="G661" i="222" s="1"/>
  <c r="H661" i="222" s="1"/>
  <c r="F663" i="222"/>
  <c r="G663" i="222" s="1"/>
  <c r="H663" i="222" s="1"/>
  <c r="F559" i="222"/>
  <c r="G559" i="222" s="1"/>
  <c r="H559" i="222" s="1"/>
  <c r="F562" i="222"/>
  <c r="G562" i="222" s="1"/>
  <c r="H562" i="222" s="1"/>
  <c r="F569" i="222"/>
  <c r="G569" i="222" s="1"/>
  <c r="H569" i="222" s="1"/>
  <c r="F572" i="222"/>
  <c r="G572" i="222" s="1"/>
  <c r="H572" i="222" s="1"/>
  <c r="F575" i="222"/>
  <c r="G575" i="222" s="1"/>
  <c r="H575" i="222" s="1"/>
  <c r="F579" i="222"/>
  <c r="G579" i="222" s="1"/>
  <c r="H579" i="222" s="1"/>
  <c r="F170" i="222"/>
  <c r="G170" i="222" s="1"/>
  <c r="H170" i="222" s="1"/>
  <c r="F172" i="222"/>
  <c r="G172" i="222" s="1"/>
  <c r="H172" i="222" s="1"/>
  <c r="F175" i="222"/>
  <c r="G175" i="222" s="1"/>
  <c r="H175" i="222" s="1"/>
  <c r="F181" i="222"/>
  <c r="G181" i="222" s="1"/>
  <c r="H181" i="222" s="1"/>
  <c r="F186" i="222"/>
  <c r="G186" i="222" s="1"/>
  <c r="H186" i="222" s="1"/>
  <c r="F188" i="222"/>
  <c r="G188" i="222" s="1"/>
  <c r="H188" i="222" s="1"/>
  <c r="F191" i="222"/>
  <c r="G191" i="222" s="1"/>
  <c r="H191" i="222" s="1"/>
  <c r="F197" i="222"/>
  <c r="G197" i="222" s="1"/>
  <c r="H197" i="222" s="1"/>
  <c r="F202" i="222"/>
  <c r="G202" i="222" s="1"/>
  <c r="H202" i="222" s="1"/>
  <c r="F204" i="222"/>
  <c r="G204" i="222" s="1"/>
  <c r="H204" i="222" s="1"/>
  <c r="F207" i="222"/>
  <c r="G207" i="222" s="1"/>
  <c r="H207" i="222" s="1"/>
  <c r="F213" i="222"/>
  <c r="G213" i="222" s="1"/>
  <c r="H213" i="222" s="1"/>
  <c r="F218" i="222"/>
  <c r="G218" i="222" s="1"/>
  <c r="H218" i="222" s="1"/>
  <c r="F220" i="222"/>
  <c r="G220" i="222" s="1"/>
  <c r="H220" i="222" s="1"/>
  <c r="F223" i="222"/>
  <c r="G223" i="222" s="1"/>
  <c r="H223" i="222" s="1"/>
  <c r="F229" i="222"/>
  <c r="G229" i="222" s="1"/>
  <c r="H229" i="222" s="1"/>
  <c r="F234" i="222"/>
  <c r="G234" i="222" s="1"/>
  <c r="H234" i="222" s="1"/>
  <c r="F385" i="222"/>
  <c r="G385" i="222" s="1"/>
  <c r="H385" i="222" s="1"/>
  <c r="F388" i="222"/>
  <c r="G388" i="222" s="1"/>
  <c r="H388" i="222" s="1"/>
  <c r="F390" i="222"/>
  <c r="G390" i="222" s="1"/>
  <c r="H390" i="222" s="1"/>
  <c r="F392" i="222"/>
  <c r="G392" i="222" s="1"/>
  <c r="H392" i="222" s="1"/>
  <c r="F394" i="222"/>
  <c r="G394" i="222" s="1"/>
  <c r="H394" i="222" s="1"/>
  <c r="F396" i="222"/>
  <c r="G396" i="222" s="1"/>
  <c r="H396" i="222" s="1"/>
  <c r="F398" i="222"/>
  <c r="G398" i="222" s="1"/>
  <c r="H398" i="222" s="1"/>
  <c r="F400" i="222"/>
  <c r="G400" i="222" s="1"/>
  <c r="H400" i="222" s="1"/>
  <c r="F403" i="222"/>
  <c r="G403" i="222" s="1"/>
  <c r="H403" i="222" s="1"/>
  <c r="F405" i="222"/>
  <c r="G405" i="222" s="1"/>
  <c r="H405" i="222" s="1"/>
  <c r="F407" i="222"/>
  <c r="G407" i="222" s="1"/>
  <c r="H407" i="222" s="1"/>
  <c r="F409" i="222"/>
  <c r="G409" i="222" s="1"/>
  <c r="H409" i="222" s="1"/>
  <c r="F411" i="222"/>
  <c r="G411" i="222" s="1"/>
  <c r="H411" i="222" s="1"/>
  <c r="F413" i="222"/>
  <c r="G413" i="222" s="1"/>
  <c r="H413" i="222" s="1"/>
  <c r="F415" i="222"/>
  <c r="G415" i="222" s="1"/>
  <c r="H415" i="222" s="1"/>
  <c r="F417" i="222"/>
  <c r="G417" i="222" s="1"/>
  <c r="H417" i="222" s="1"/>
  <c r="F420" i="222"/>
  <c r="G420" i="222" s="1"/>
  <c r="H420" i="222" s="1"/>
  <c r="F422" i="222"/>
  <c r="G422" i="222" s="1"/>
  <c r="H422" i="222" s="1"/>
  <c r="F424" i="222"/>
  <c r="G424" i="222" s="1"/>
  <c r="H424" i="222" s="1"/>
  <c r="F426" i="222"/>
  <c r="G426" i="222" s="1"/>
  <c r="H426" i="222" s="1"/>
  <c r="F428" i="222"/>
  <c r="G428" i="222" s="1"/>
  <c r="H428" i="222" s="1"/>
  <c r="F430" i="222"/>
  <c r="G430" i="222" s="1"/>
  <c r="H430" i="222" s="1"/>
  <c r="F165" i="222"/>
  <c r="G165" i="222" s="1"/>
  <c r="H165" i="222" s="1"/>
  <c r="F169" i="222"/>
  <c r="G169" i="222" s="1"/>
  <c r="H169" i="222" s="1"/>
  <c r="F174" i="222"/>
  <c r="G174" i="222" s="1"/>
  <c r="H174" i="222" s="1"/>
  <c r="F176" i="222"/>
  <c r="G176" i="222" s="1"/>
  <c r="H176" i="222" s="1"/>
  <c r="F179" i="222"/>
  <c r="G179" i="222" s="1"/>
  <c r="H179" i="222" s="1"/>
  <c r="F185" i="222"/>
  <c r="G185" i="222" s="1"/>
  <c r="H185" i="222" s="1"/>
  <c r="F190" i="222"/>
  <c r="G190" i="222" s="1"/>
  <c r="H190" i="222" s="1"/>
  <c r="F192" i="222"/>
  <c r="G192" i="222" s="1"/>
  <c r="H192" i="222" s="1"/>
  <c r="F195" i="222"/>
  <c r="G195" i="222" s="1"/>
  <c r="H195" i="222" s="1"/>
  <c r="F201" i="222"/>
  <c r="G201" i="222" s="1"/>
  <c r="H201" i="222" s="1"/>
  <c r="F206" i="222"/>
  <c r="G206" i="222" s="1"/>
  <c r="H206" i="222" s="1"/>
  <c r="F208" i="222"/>
  <c r="G208" i="222" s="1"/>
  <c r="H208" i="222" s="1"/>
  <c r="F211" i="222"/>
  <c r="G211" i="222" s="1"/>
  <c r="H211" i="222" s="1"/>
  <c r="F217" i="222"/>
  <c r="G217" i="222" s="1"/>
  <c r="H217" i="222" s="1"/>
  <c r="F222" i="222"/>
  <c r="G222" i="222" s="1"/>
  <c r="H222" i="222" s="1"/>
  <c r="F224" i="222"/>
  <c r="G224" i="222" s="1"/>
  <c r="H224" i="222" s="1"/>
  <c r="F227" i="222"/>
  <c r="G227" i="222" s="1"/>
  <c r="H227" i="222" s="1"/>
  <c r="F233" i="222"/>
  <c r="G233" i="222" s="1"/>
  <c r="H233" i="222" s="1"/>
  <c r="F389" i="222"/>
  <c r="G389" i="222" s="1"/>
  <c r="H389" i="222" s="1"/>
  <c r="F393" i="222"/>
  <c r="G393" i="222" s="1"/>
  <c r="H393" i="222" s="1"/>
  <c r="F397" i="222"/>
  <c r="G397" i="222" s="1"/>
  <c r="H397" i="222" s="1"/>
  <c r="F401" i="222"/>
  <c r="G401" i="222" s="1"/>
  <c r="H401" i="222" s="1"/>
  <c r="F406" i="222"/>
  <c r="G406" i="222" s="1"/>
  <c r="H406" i="222" s="1"/>
  <c r="F410" i="222"/>
  <c r="G410" i="222" s="1"/>
  <c r="H410" i="222" s="1"/>
  <c r="F414" i="222"/>
  <c r="G414" i="222" s="1"/>
  <c r="H414" i="222" s="1"/>
  <c r="F418" i="222"/>
  <c r="G418" i="222" s="1"/>
  <c r="H418" i="222" s="1"/>
  <c r="F423" i="222"/>
  <c r="G423" i="222" s="1"/>
  <c r="H423" i="222" s="1"/>
  <c r="F427" i="222"/>
  <c r="G427" i="222" s="1"/>
  <c r="H427" i="222" s="1"/>
  <c r="F324" i="222"/>
  <c r="G324" i="222" s="1"/>
  <c r="H324" i="222" s="1"/>
  <c r="F167" i="222"/>
  <c r="G167" i="222" s="1"/>
  <c r="H167" i="222" s="1"/>
  <c r="F173" i="222"/>
  <c r="G173" i="222" s="1"/>
  <c r="H173" i="222" s="1"/>
  <c r="F178" i="222"/>
  <c r="G178" i="222" s="1"/>
  <c r="H178" i="222" s="1"/>
  <c r="F180" i="222"/>
  <c r="G180" i="222" s="1"/>
  <c r="H180" i="222" s="1"/>
  <c r="F183" i="222"/>
  <c r="G183" i="222" s="1"/>
  <c r="H183" i="222" s="1"/>
  <c r="F189" i="222"/>
  <c r="G189" i="222" s="1"/>
  <c r="H189" i="222" s="1"/>
  <c r="F194" i="222"/>
  <c r="G194" i="222" s="1"/>
  <c r="H194" i="222" s="1"/>
  <c r="F196" i="222"/>
  <c r="G196" i="222" s="1"/>
  <c r="H196" i="222" s="1"/>
  <c r="F199" i="222"/>
  <c r="G199" i="222" s="1"/>
  <c r="H199" i="222" s="1"/>
  <c r="F205" i="222"/>
  <c r="G205" i="222" s="1"/>
  <c r="H205" i="222" s="1"/>
  <c r="F210" i="222"/>
  <c r="G210" i="222" s="1"/>
  <c r="H210" i="222" s="1"/>
  <c r="F212" i="222"/>
  <c r="G212" i="222" s="1"/>
  <c r="H212" i="222" s="1"/>
  <c r="F215" i="222"/>
  <c r="G215" i="222" s="1"/>
  <c r="H215" i="222" s="1"/>
  <c r="F221" i="222"/>
  <c r="G221" i="222" s="1"/>
  <c r="H221" i="222" s="1"/>
  <c r="F226" i="222"/>
  <c r="G226" i="222" s="1"/>
  <c r="H226" i="222" s="1"/>
  <c r="F228" i="222"/>
  <c r="G228" i="222" s="1"/>
  <c r="H228" i="222" s="1"/>
  <c r="F231" i="222"/>
  <c r="G231" i="222" s="1"/>
  <c r="H231" i="222" s="1"/>
  <c r="F387" i="222"/>
  <c r="G387" i="222" s="1"/>
  <c r="H387" i="222" s="1"/>
  <c r="F391" i="222"/>
  <c r="G391" i="222" s="1"/>
  <c r="H391" i="222" s="1"/>
  <c r="F395" i="222"/>
  <c r="G395" i="222" s="1"/>
  <c r="H395" i="222" s="1"/>
  <c r="F399" i="222"/>
  <c r="G399" i="222" s="1"/>
  <c r="H399" i="222" s="1"/>
  <c r="F404" i="222"/>
  <c r="G404" i="222" s="1"/>
  <c r="H404" i="222" s="1"/>
  <c r="F408" i="222"/>
  <c r="G408" i="222" s="1"/>
  <c r="H408" i="222" s="1"/>
  <c r="F412" i="222"/>
  <c r="G412" i="222" s="1"/>
  <c r="H412" i="222" s="1"/>
  <c r="F416" i="222"/>
  <c r="G416" i="222" s="1"/>
  <c r="H416" i="222" s="1"/>
  <c r="F421" i="222"/>
  <c r="G421" i="222" s="1"/>
  <c r="H421" i="222" s="1"/>
  <c r="F425" i="222"/>
  <c r="G425" i="222" s="1"/>
  <c r="H425" i="222" s="1"/>
  <c r="F429" i="222"/>
  <c r="G429" i="222" s="1"/>
  <c r="H429" i="222" s="1"/>
  <c r="F166" i="222"/>
  <c r="G166" i="222" s="1"/>
  <c r="H166" i="222" s="1"/>
  <c r="F168" i="222"/>
  <c r="G168" i="222" s="1"/>
  <c r="H168" i="222" s="1"/>
  <c r="F171" i="222"/>
  <c r="G171" i="222" s="1"/>
  <c r="H171" i="222" s="1"/>
  <c r="F177" i="222"/>
  <c r="G177" i="222" s="1"/>
  <c r="H177" i="222" s="1"/>
  <c r="F182" i="222"/>
  <c r="G182" i="222" s="1"/>
  <c r="H182" i="222" s="1"/>
  <c r="F184" i="222"/>
  <c r="G184" i="222" s="1"/>
  <c r="H184" i="222" s="1"/>
  <c r="F187" i="222"/>
  <c r="G187" i="222" s="1"/>
  <c r="H187" i="222" s="1"/>
  <c r="F193" i="222"/>
  <c r="G193" i="222" s="1"/>
  <c r="H193" i="222" s="1"/>
  <c r="F198" i="222"/>
  <c r="G198" i="222" s="1"/>
  <c r="H198" i="222" s="1"/>
  <c r="F200" i="222"/>
  <c r="G200" i="222" s="1"/>
  <c r="H200" i="222" s="1"/>
  <c r="F203" i="222"/>
  <c r="G203" i="222" s="1"/>
  <c r="H203" i="222" s="1"/>
  <c r="F209" i="222"/>
  <c r="G209" i="222" s="1"/>
  <c r="H209" i="222" s="1"/>
  <c r="F214" i="222"/>
  <c r="G214" i="222" s="1"/>
  <c r="H214" i="222" s="1"/>
  <c r="F216" i="222"/>
  <c r="G216" i="222" s="1"/>
  <c r="H216" i="222" s="1"/>
  <c r="F219" i="222"/>
  <c r="G219" i="222" s="1"/>
  <c r="H219" i="222" s="1"/>
  <c r="F225" i="222"/>
  <c r="G225" i="222" s="1"/>
  <c r="H225" i="222" s="1"/>
  <c r="F230" i="222"/>
  <c r="G230" i="222" s="1"/>
  <c r="H230" i="222" s="1"/>
  <c r="F232" i="222"/>
  <c r="G232" i="222" s="1"/>
  <c r="H232" i="222" s="1"/>
  <c r="F164" i="222"/>
  <c r="G164" i="222" s="1"/>
  <c r="H164" i="222" s="1"/>
  <c r="F25" i="219"/>
  <c r="G25" i="219" s="1"/>
  <c r="H25" i="219" s="1"/>
  <c r="F172" i="219"/>
  <c r="G172" i="219" s="1"/>
  <c r="H172" i="219" s="1"/>
  <c r="F19" i="219"/>
  <c r="G19" i="219" s="1"/>
  <c r="H19" i="219" s="1"/>
  <c r="F53" i="219"/>
  <c r="G53" i="219" s="1"/>
  <c r="H53" i="219" s="1"/>
  <c r="F59" i="219"/>
  <c r="G59" i="219" s="1"/>
  <c r="H59" i="219" s="1"/>
  <c r="F72" i="219"/>
  <c r="G72" i="219" s="1"/>
  <c r="H72" i="219" s="1"/>
  <c r="F173" i="219"/>
  <c r="G173" i="219" s="1"/>
  <c r="H173" i="219" s="1"/>
  <c r="F65" i="219"/>
  <c r="G65" i="219" s="1"/>
  <c r="H65" i="219" s="1"/>
  <c r="F75" i="219"/>
  <c r="G75" i="219" s="1"/>
  <c r="H75" i="219" s="1"/>
  <c r="F91" i="219"/>
  <c r="G91" i="219" s="1"/>
  <c r="H91" i="219" s="1"/>
  <c r="F119" i="219"/>
  <c r="G119" i="219" s="1"/>
  <c r="H119" i="219" s="1"/>
  <c r="F28" i="219"/>
  <c r="G28" i="219" s="1"/>
  <c r="H28" i="219" s="1"/>
  <c r="F77" i="19"/>
  <c r="G77" i="19" s="1"/>
  <c r="H77" i="19" s="1"/>
  <c r="F55" i="219"/>
  <c r="G55" i="219" s="1"/>
  <c r="H55" i="219" s="1"/>
  <c r="F41" i="219"/>
  <c r="G41" i="219" s="1"/>
  <c r="H41" i="219" s="1"/>
  <c r="F18" i="219"/>
  <c r="G18" i="219" s="1"/>
  <c r="H18" i="219" s="1"/>
  <c r="F45" i="219"/>
  <c r="G45" i="219" s="1"/>
  <c r="H45" i="219" s="1"/>
  <c r="F192" i="219"/>
  <c r="G192" i="219" s="1"/>
  <c r="H192" i="219" s="1"/>
  <c r="F179" i="219"/>
  <c r="G179" i="219" s="1"/>
  <c r="H179" i="219" s="1"/>
  <c r="F138" i="219"/>
  <c r="G138" i="219" s="1"/>
  <c r="H138" i="219" s="1"/>
  <c r="F63" i="219"/>
  <c r="G63" i="219" s="1"/>
  <c r="H63" i="219" s="1"/>
  <c r="F10" i="219"/>
  <c r="G10" i="219" s="1"/>
  <c r="H10" i="219" s="1"/>
  <c r="F201" i="219"/>
  <c r="G201" i="219" s="1"/>
  <c r="H201" i="219" s="1"/>
  <c r="F73" i="219"/>
  <c r="G73" i="219" s="1"/>
  <c r="H73" i="219" s="1"/>
  <c r="F113" i="219"/>
  <c r="G113" i="219" s="1"/>
  <c r="H113" i="219" s="1"/>
  <c r="F107" i="219"/>
  <c r="G107" i="219" s="1"/>
  <c r="H107" i="219" s="1"/>
  <c r="F193" i="219"/>
  <c r="G193" i="219" s="1"/>
  <c r="H193" i="219" s="1"/>
  <c r="F50" i="219"/>
  <c r="G50" i="219" s="1"/>
  <c r="H50" i="219" s="1"/>
  <c r="F87" i="19"/>
  <c r="G87" i="19" s="1"/>
  <c r="H87" i="19" s="1"/>
  <c r="F87" i="219"/>
  <c r="G87" i="219" s="1"/>
  <c r="H87" i="219" s="1"/>
  <c r="F49" i="219"/>
  <c r="G49" i="219" s="1"/>
  <c r="H49" i="219" s="1"/>
  <c r="F196" i="219"/>
  <c r="G196" i="219" s="1"/>
  <c r="H196" i="219" s="1"/>
  <c r="F102" i="219"/>
  <c r="G102" i="219" s="1"/>
  <c r="H102" i="219" s="1"/>
  <c r="F14" i="219"/>
  <c r="G14" i="219" s="1"/>
  <c r="H14" i="219" s="1"/>
  <c r="F103" i="219"/>
  <c r="G103" i="219" s="1"/>
  <c r="H103" i="219" s="1"/>
  <c r="F175" i="219"/>
  <c r="G175" i="219" s="1"/>
  <c r="H175" i="219" s="1"/>
  <c r="F97" i="219"/>
  <c r="G97" i="219" s="1"/>
  <c r="H97" i="219" s="1"/>
  <c r="F134" i="219"/>
  <c r="G134" i="219" s="1"/>
  <c r="H134" i="219" s="1"/>
  <c r="F24" i="219"/>
  <c r="G24" i="219" s="1"/>
  <c r="H24" i="219" s="1"/>
  <c r="F108" i="219"/>
  <c r="G108" i="219" s="1"/>
  <c r="H108" i="219" s="1"/>
  <c r="F174" i="219"/>
  <c r="G174" i="219" s="1"/>
  <c r="H174" i="219" s="1"/>
  <c r="F124" i="219"/>
  <c r="G124" i="219" s="1"/>
  <c r="H124" i="219" s="1"/>
  <c r="F86" i="19"/>
  <c r="G86" i="19" s="1"/>
  <c r="H86" i="19" s="1"/>
  <c r="F141" i="219"/>
  <c r="G141" i="219" s="1"/>
  <c r="H141" i="219" s="1"/>
  <c r="F122" i="219"/>
  <c r="G122" i="219" s="1"/>
  <c r="H122" i="219" s="1"/>
  <c r="F9" i="219"/>
  <c r="G9" i="219" s="1"/>
  <c r="H9" i="219" s="1"/>
  <c r="F180" i="219"/>
  <c r="G180" i="219" s="1"/>
  <c r="H180" i="219" s="1"/>
  <c r="F26" i="219"/>
  <c r="G26" i="219" s="1"/>
  <c r="H26" i="219" s="1"/>
  <c r="F68" i="219"/>
  <c r="G68" i="219" s="1"/>
  <c r="H68" i="219" s="1"/>
  <c r="F198" i="219"/>
  <c r="G198" i="219" s="1"/>
  <c r="H198" i="219" s="1"/>
  <c r="F135" i="219"/>
  <c r="G135" i="219" s="1"/>
  <c r="H135" i="219" s="1"/>
  <c r="F116" i="219"/>
  <c r="G116" i="219" s="1"/>
  <c r="H116" i="219" s="1"/>
  <c r="F44" i="219"/>
  <c r="G44" i="219" s="1"/>
  <c r="H44" i="219" s="1"/>
  <c r="F140" i="219"/>
  <c r="G140" i="219" s="1"/>
  <c r="H140" i="219" s="1"/>
  <c r="F121" i="219"/>
  <c r="G121" i="219" s="1"/>
  <c r="H121" i="219" s="1"/>
  <c r="F106" i="219"/>
  <c r="G106" i="219" s="1"/>
  <c r="H106" i="219" s="1"/>
  <c r="F46" i="219"/>
  <c r="G46" i="219" s="1"/>
  <c r="H46" i="219" s="1"/>
  <c r="F58" i="219"/>
  <c r="G58" i="219" s="1"/>
  <c r="H58" i="219" s="1"/>
  <c r="F15" i="219"/>
  <c r="G15" i="219" s="1"/>
  <c r="H15" i="219" s="1"/>
  <c r="F85" i="219"/>
  <c r="G85" i="219" s="1"/>
  <c r="H85" i="219" s="1"/>
  <c r="F30" i="219"/>
  <c r="G30" i="219" s="1"/>
  <c r="H30" i="219" s="1"/>
  <c r="F176" i="219"/>
  <c r="G176" i="219" s="1"/>
  <c r="H176" i="219" s="1"/>
  <c r="F206" i="219"/>
  <c r="G206" i="219" s="1"/>
  <c r="H206" i="219" s="1"/>
  <c r="F166" i="219"/>
  <c r="G166" i="219" s="1"/>
  <c r="H166" i="219" s="1"/>
  <c r="F169" i="219"/>
  <c r="G169" i="219" s="1"/>
  <c r="H169" i="219" s="1"/>
  <c r="F133" i="219"/>
  <c r="G133" i="219" s="1"/>
  <c r="H133" i="219" s="1"/>
  <c r="F99" i="219"/>
  <c r="G99" i="219" s="1"/>
  <c r="H99" i="219" s="1"/>
  <c r="F47" i="219"/>
  <c r="G47" i="219" s="1"/>
  <c r="H47" i="219" s="1"/>
  <c r="F43" i="219"/>
  <c r="G43" i="219" s="1"/>
  <c r="H43" i="219" s="1"/>
  <c r="F125" i="219"/>
  <c r="G125" i="219" s="1"/>
  <c r="H125" i="219" s="1"/>
  <c r="F36" i="219"/>
  <c r="G36" i="219" s="1"/>
  <c r="H36" i="219" s="1"/>
  <c r="F83" i="19"/>
  <c r="G83" i="19" s="1"/>
  <c r="H83" i="19" s="1"/>
  <c r="F208" i="219"/>
  <c r="G208" i="219" s="1"/>
  <c r="H208" i="219" s="1"/>
  <c r="F71" i="219"/>
  <c r="G71" i="219" s="1"/>
  <c r="H71" i="219" s="1"/>
  <c r="F200" i="219"/>
  <c r="G200" i="219" s="1"/>
  <c r="H200" i="219" s="1"/>
  <c r="F62" i="219"/>
  <c r="G62" i="219" s="1"/>
  <c r="H62" i="219" s="1"/>
  <c r="F74" i="219"/>
  <c r="G74" i="219" s="1"/>
  <c r="H74" i="219" s="1"/>
  <c r="F48" i="219"/>
  <c r="G48" i="219" s="1"/>
  <c r="H48" i="219" s="1"/>
  <c r="F146" i="219"/>
  <c r="G146" i="219" s="1"/>
  <c r="H146" i="219" s="1"/>
  <c r="F51" i="219"/>
  <c r="G51" i="219" s="1"/>
  <c r="H51" i="219" s="1"/>
  <c r="F21" i="219"/>
  <c r="G21" i="219" s="1"/>
  <c r="H21" i="219" s="1"/>
  <c r="F92" i="219"/>
  <c r="G92" i="219" s="1"/>
  <c r="H92" i="219" s="1"/>
  <c r="F100" i="219"/>
  <c r="G100" i="219" s="1"/>
  <c r="H100" i="219" s="1"/>
  <c r="F104" i="219"/>
  <c r="G104" i="219" s="1"/>
  <c r="H104" i="219" s="1"/>
  <c r="F112" i="219"/>
  <c r="G112" i="219" s="1"/>
  <c r="H112" i="219" s="1"/>
  <c r="F126" i="219"/>
  <c r="G126" i="219" s="1"/>
  <c r="H126" i="219" s="1"/>
  <c r="F109" i="219"/>
  <c r="G109" i="219" s="1"/>
  <c r="H109" i="219" s="1"/>
  <c r="F61" i="219"/>
  <c r="G61" i="219" s="1"/>
  <c r="H61" i="219" s="1"/>
  <c r="F91" i="19"/>
  <c r="G91" i="19" s="1"/>
  <c r="H91" i="19" s="1"/>
  <c r="F82" i="19"/>
  <c r="G82" i="19" s="1"/>
  <c r="H82" i="19" s="1"/>
  <c r="F80" i="19"/>
  <c r="G80" i="19" s="1"/>
  <c r="H80" i="19" s="1"/>
  <c r="F84" i="19"/>
  <c r="G84" i="19" s="1"/>
  <c r="H84" i="19" s="1"/>
  <c r="F88" i="19"/>
  <c r="G88" i="19" s="1"/>
  <c r="H88" i="19" s="1"/>
  <c r="F90" i="19"/>
  <c r="G90" i="19" s="1"/>
  <c r="H90" i="19" s="1"/>
  <c r="F79" i="19"/>
  <c r="G79" i="19" s="1"/>
  <c r="H79" i="19" s="1"/>
  <c r="F203" i="219"/>
  <c r="G203" i="219" s="1"/>
  <c r="H203" i="219" s="1"/>
  <c r="F82" i="219"/>
  <c r="G82" i="219" s="1"/>
  <c r="H82" i="219" s="1"/>
  <c r="F12" i="219"/>
  <c r="G12" i="219" s="1"/>
  <c r="H12" i="219" s="1"/>
  <c r="F118" i="219"/>
  <c r="G118" i="219" s="1"/>
  <c r="H118" i="219" s="1"/>
  <c r="F83" i="219"/>
  <c r="G83" i="219" s="1"/>
  <c r="H83" i="219" s="1"/>
  <c r="F167" i="219"/>
  <c r="G167" i="219" s="1"/>
  <c r="H167" i="219" s="1"/>
  <c r="F90" i="219"/>
  <c r="G90" i="219" s="1"/>
  <c r="H90" i="219" s="1"/>
  <c r="F93" i="219"/>
  <c r="G93" i="219" s="1"/>
  <c r="H93" i="219" s="1"/>
  <c r="F34" i="219"/>
  <c r="G34" i="219" s="1"/>
  <c r="H34" i="219" s="1"/>
  <c r="F130" i="219"/>
  <c r="G130" i="219" s="1"/>
  <c r="H130" i="219" s="1"/>
  <c r="F210" i="219"/>
  <c r="G210" i="219" s="1"/>
  <c r="H210" i="219" s="1"/>
  <c r="F39" i="219"/>
  <c r="G39" i="219" s="1"/>
  <c r="H39" i="219" s="1"/>
  <c r="F222" i="219"/>
  <c r="G222" i="219" s="1"/>
  <c r="H222" i="219" s="1"/>
  <c r="F84" i="219"/>
  <c r="G84" i="219" s="1"/>
  <c r="H84" i="219" s="1"/>
  <c r="F85" i="19"/>
  <c r="G85" i="19" s="1"/>
  <c r="H85" i="19" s="1"/>
  <c r="F53" i="19"/>
  <c r="G53" i="19" s="1"/>
  <c r="H53" i="19" s="1"/>
  <c r="F52" i="19"/>
  <c r="G52" i="19" s="1"/>
  <c r="H52" i="19" s="1"/>
  <c r="F55" i="19"/>
  <c r="G55" i="19" s="1"/>
  <c r="H55" i="19" s="1"/>
  <c r="F56" i="19"/>
  <c r="G56" i="19" s="1"/>
  <c r="H56" i="19" s="1"/>
  <c r="F54" i="19"/>
  <c r="G54" i="19" s="1"/>
  <c r="H54" i="19" s="1"/>
  <c r="F57" i="219"/>
  <c r="G57" i="219" s="1"/>
  <c r="H57" i="219" s="1"/>
  <c r="F52" i="219"/>
  <c r="G52" i="219" s="1"/>
  <c r="H52" i="219" s="1"/>
  <c r="F42" i="219"/>
  <c r="G42" i="219" s="1"/>
  <c r="H42" i="219" s="1"/>
  <c r="F199" i="219"/>
  <c r="G199" i="219" s="1"/>
  <c r="H199" i="219" s="1"/>
  <c r="F66" i="219"/>
  <c r="G66" i="219" s="1"/>
  <c r="H66" i="219" s="1"/>
  <c r="F147" i="219"/>
  <c r="G147" i="219" s="1"/>
  <c r="H147" i="219" s="1"/>
  <c r="F144" i="219"/>
  <c r="G144" i="219" s="1"/>
  <c r="H144" i="219" s="1"/>
  <c r="F223" i="219"/>
  <c r="G223" i="219" s="1"/>
  <c r="H223" i="219" s="1"/>
  <c r="F54" i="219"/>
  <c r="G54" i="219" s="1"/>
  <c r="H54" i="219" s="1"/>
  <c r="F202" i="219"/>
  <c r="G202" i="219" s="1"/>
  <c r="H202" i="219" s="1"/>
  <c r="F123" i="219"/>
  <c r="G123" i="219" s="1"/>
  <c r="H123" i="219" s="1"/>
  <c r="F38" i="219"/>
  <c r="G38" i="219" s="1"/>
  <c r="H38" i="219" s="1"/>
  <c r="F143" i="219"/>
  <c r="G143" i="219" s="1"/>
  <c r="H143" i="219" s="1"/>
  <c r="F29" i="219"/>
  <c r="G29" i="219" s="1"/>
  <c r="H29" i="219" s="1"/>
  <c r="F37" i="219"/>
  <c r="G37" i="219" s="1"/>
  <c r="H37" i="219" s="1"/>
  <c r="F22" i="219"/>
  <c r="G22" i="219" s="1"/>
  <c r="H22" i="219" s="1"/>
  <c r="F81" i="19"/>
  <c r="G81" i="19" s="1"/>
  <c r="H81" i="19" s="1"/>
  <c r="F40" i="19"/>
  <c r="G40" i="19" s="1"/>
  <c r="H40" i="19" s="1"/>
  <c r="F37" i="19"/>
  <c r="G37" i="19" s="1"/>
  <c r="H37" i="19" s="1"/>
  <c r="F166" i="1"/>
  <c r="G166" i="1" s="1"/>
  <c r="H166" i="1" s="1"/>
  <c r="F172" i="1"/>
  <c r="G172" i="1" s="1"/>
  <c r="H172" i="1" s="1"/>
  <c r="F178" i="1"/>
  <c r="G178" i="1" s="1"/>
  <c r="H178" i="1" s="1"/>
  <c r="F165" i="1"/>
  <c r="G165" i="1" s="1"/>
  <c r="H165" i="1" s="1"/>
  <c r="F42" i="1"/>
  <c r="G42" i="1" s="1"/>
  <c r="H42" i="1" s="1"/>
  <c r="F51" i="1"/>
  <c r="G51" i="1" s="1"/>
  <c r="H51" i="1" s="1"/>
  <c r="F173" i="1"/>
  <c r="G173" i="1" s="1"/>
  <c r="H173" i="1" s="1"/>
  <c r="F174" i="1"/>
  <c r="G174" i="1" s="1"/>
  <c r="H174" i="1" s="1"/>
  <c r="F53" i="1"/>
  <c r="G53" i="1" s="1"/>
  <c r="H53" i="1" s="1"/>
  <c r="F142" i="1"/>
  <c r="G142" i="1" s="1"/>
  <c r="H142" i="1" s="1"/>
  <c r="F154" i="1"/>
  <c r="G154" i="1" s="1"/>
  <c r="H154" i="1" s="1"/>
  <c r="F175" i="1"/>
  <c r="G175" i="1" s="1"/>
  <c r="H175" i="1" s="1"/>
  <c r="F48" i="1"/>
  <c r="G48" i="1" s="1"/>
  <c r="H48" i="1" s="1"/>
  <c r="F169" i="1"/>
  <c r="G169" i="1" s="1"/>
  <c r="H169" i="1" s="1"/>
  <c r="F176" i="1"/>
  <c r="G176" i="1" s="1"/>
  <c r="H176" i="1" s="1"/>
  <c r="F143" i="1"/>
  <c r="G143" i="1" s="1"/>
  <c r="H143" i="1" s="1"/>
  <c r="F155" i="1"/>
  <c r="G155" i="1" s="1"/>
  <c r="H155" i="1" s="1"/>
  <c r="F49" i="1"/>
  <c r="G49" i="1" s="1"/>
  <c r="H49" i="1" s="1"/>
  <c r="F184" i="1"/>
  <c r="G184" i="1" s="1"/>
  <c r="H184" i="1" s="1"/>
  <c r="F177" i="1"/>
  <c r="G177" i="1" s="1"/>
  <c r="H177" i="1" s="1"/>
  <c r="F144" i="1"/>
  <c r="G144" i="1" s="1"/>
  <c r="H144" i="1" s="1"/>
  <c r="F136" i="1"/>
  <c r="G136" i="1" s="1"/>
  <c r="H136" i="1" s="1"/>
  <c r="F43" i="1"/>
  <c r="G43" i="1" s="1"/>
  <c r="H43" i="1" s="1"/>
  <c r="F52" i="1"/>
  <c r="G52" i="1" s="1"/>
  <c r="H52" i="1" s="1"/>
  <c r="F58" i="1"/>
  <c r="G58" i="1" s="1"/>
  <c r="H58" i="1" s="1"/>
  <c r="F45" i="1"/>
  <c r="G45" i="1" s="1"/>
  <c r="H45" i="1" s="1"/>
  <c r="F180" i="1"/>
  <c r="G180" i="1" s="1"/>
  <c r="H180" i="1" s="1"/>
  <c r="F60" i="1"/>
  <c r="G60" i="1" s="1"/>
  <c r="H60" i="1" s="1"/>
  <c r="F181" i="1"/>
  <c r="G181" i="1" s="1"/>
  <c r="H181" i="1" s="1"/>
  <c r="F146" i="1"/>
  <c r="G146" i="1" s="1"/>
  <c r="H146" i="1" s="1"/>
  <c r="F47" i="1"/>
  <c r="G47" i="1" s="1"/>
  <c r="H47" i="1" s="1"/>
  <c r="F182" i="1"/>
  <c r="G182" i="1" s="1"/>
  <c r="H182" i="1" s="1"/>
  <c r="F183" i="1"/>
  <c r="G183" i="1" s="1"/>
  <c r="H183" i="1" s="1"/>
  <c r="F147" i="1"/>
  <c r="G147" i="1" s="1"/>
  <c r="H147" i="1" s="1"/>
  <c r="F56" i="1"/>
  <c r="G56" i="1" s="1"/>
  <c r="H56" i="1" s="1"/>
  <c r="F57" i="1"/>
  <c r="G57" i="1" s="1"/>
  <c r="H57" i="1" s="1"/>
  <c r="F148" i="1"/>
  <c r="G148" i="1" s="1"/>
  <c r="H148" i="1" s="1"/>
  <c r="F167" i="1"/>
  <c r="G167" i="1" s="1"/>
  <c r="H167" i="1" s="1"/>
  <c r="F179" i="1"/>
  <c r="G179" i="1" s="1"/>
  <c r="H179" i="1" s="1"/>
  <c r="F141" i="1"/>
  <c r="G141" i="1" s="1"/>
  <c r="H141" i="1" s="1"/>
  <c r="F145" i="1"/>
  <c r="G145" i="1" s="1"/>
  <c r="H145" i="1" s="1"/>
  <c r="F149" i="1"/>
  <c r="G149" i="1" s="1"/>
  <c r="H149" i="1" s="1"/>
  <c r="F153" i="1"/>
  <c r="G153" i="1" s="1"/>
  <c r="H153" i="1" s="1"/>
  <c r="F44" i="1"/>
  <c r="G44" i="1" s="1"/>
  <c r="H44" i="1" s="1"/>
  <c r="F59" i="1"/>
  <c r="G59" i="1" s="1"/>
  <c r="H59" i="1" s="1"/>
  <c r="F168" i="1"/>
  <c r="G168" i="1" s="1"/>
  <c r="H168" i="1" s="1"/>
  <c r="F137" i="1"/>
  <c r="G137" i="1" s="1"/>
  <c r="H137" i="1" s="1"/>
  <c r="F46" i="1"/>
  <c r="G46" i="1" s="1"/>
  <c r="H46" i="1" s="1"/>
  <c r="F138" i="1"/>
  <c r="G138" i="1" s="1"/>
  <c r="H138" i="1" s="1"/>
  <c r="F150" i="1"/>
  <c r="G150" i="1" s="1"/>
  <c r="H150" i="1" s="1"/>
  <c r="F54" i="1"/>
  <c r="G54" i="1" s="1"/>
  <c r="H54" i="1" s="1"/>
  <c r="F55" i="1"/>
  <c r="G55" i="1" s="1"/>
  <c r="H55" i="1" s="1"/>
  <c r="F170" i="1"/>
  <c r="G170" i="1" s="1"/>
  <c r="H170" i="1" s="1"/>
  <c r="F139" i="1"/>
  <c r="G139" i="1" s="1"/>
  <c r="H139" i="1" s="1"/>
  <c r="F151" i="1"/>
  <c r="G151" i="1" s="1"/>
  <c r="H151" i="1" s="1"/>
  <c r="F171" i="1"/>
  <c r="G171" i="1" s="1"/>
  <c r="H171" i="1" s="1"/>
  <c r="F185" i="1"/>
  <c r="G185" i="1" s="1"/>
  <c r="H185" i="1" s="1"/>
  <c r="F140" i="1"/>
  <c r="G140" i="1" s="1"/>
  <c r="H140" i="1" s="1"/>
  <c r="F50" i="1"/>
  <c r="G50" i="1" s="1"/>
  <c r="H50" i="1" s="1"/>
  <c r="F152" i="1"/>
  <c r="G152" i="1" s="1"/>
  <c r="H152" i="1" s="1"/>
  <c r="F135" i="1"/>
  <c r="G135" i="1" s="1"/>
  <c r="H135" i="1" s="1"/>
  <c r="F42" i="19"/>
  <c r="G42" i="19" s="1"/>
  <c r="H42" i="19" s="1"/>
  <c r="F38" i="19"/>
  <c r="G38" i="19" s="1"/>
  <c r="H38" i="19" s="1"/>
  <c r="F41" i="19"/>
  <c r="G41" i="19" s="1"/>
  <c r="H41" i="19" s="1"/>
  <c r="F39" i="19"/>
  <c r="G39" i="19" s="1"/>
  <c r="H39" i="19" s="1"/>
  <c r="F15" i="19"/>
  <c r="G15" i="19" s="1"/>
  <c r="H15" i="19" s="1"/>
  <c r="F14" i="19"/>
  <c r="G14" i="19" s="1"/>
  <c r="H14" i="19" s="1"/>
  <c r="F28" i="1"/>
  <c r="G28" i="1" s="1"/>
  <c r="H28" i="1" s="1"/>
  <c r="F16" i="1"/>
  <c r="G16" i="1" s="1"/>
  <c r="H16" i="1" s="1"/>
  <c r="F13" i="1"/>
  <c r="G13" i="1" s="1"/>
  <c r="H13" i="1" s="1"/>
  <c r="F24" i="1"/>
  <c r="G24" i="1" s="1"/>
  <c r="H24" i="1" s="1"/>
  <c r="F17" i="1"/>
  <c r="G17" i="1" s="1"/>
  <c r="H17" i="1" s="1"/>
  <c r="F27" i="1"/>
  <c r="G27" i="1" s="1"/>
  <c r="H27" i="1" s="1"/>
  <c r="F15" i="1"/>
  <c r="G15" i="1" s="1"/>
  <c r="H15" i="1" s="1"/>
  <c r="F25" i="1"/>
  <c r="G25" i="1" s="1"/>
  <c r="H25" i="1" s="1"/>
  <c r="F21" i="1"/>
  <c r="G21" i="1" s="1"/>
  <c r="H21" i="1" s="1"/>
  <c r="F26" i="1"/>
  <c r="G26" i="1" s="1"/>
  <c r="H26" i="1" s="1"/>
  <c r="F14" i="1"/>
  <c r="G14" i="1" s="1"/>
  <c r="H14" i="1" s="1"/>
  <c r="F20" i="1"/>
  <c r="G20" i="1" s="1"/>
  <c r="H20" i="1" s="1"/>
  <c r="F31" i="1"/>
  <c r="G31" i="1" s="1"/>
  <c r="H31" i="1" s="1"/>
  <c r="F18" i="1"/>
  <c r="G18" i="1" s="1"/>
  <c r="H18" i="1" s="1"/>
  <c r="F29" i="1"/>
  <c r="G29" i="1" s="1"/>
  <c r="H29" i="1" s="1"/>
  <c r="F23" i="1"/>
  <c r="F22" i="1"/>
  <c r="G22" i="1" s="1"/>
  <c r="H22" i="1" s="1"/>
  <c r="F19" i="1"/>
  <c r="G19" i="1" s="1"/>
  <c r="H19" i="1" s="1"/>
  <c r="F30" i="1"/>
  <c r="G30" i="1" s="1"/>
  <c r="H30" i="1" s="1"/>
  <c r="G206" i="12" l="1"/>
  <c r="H206" i="12" s="1"/>
  <c r="G1221" i="1"/>
  <c r="H1221" i="1" s="1"/>
  <c r="G1225" i="1"/>
  <c r="H1225" i="1" s="1"/>
  <c r="G1269" i="1"/>
  <c r="H1269" i="1" s="1"/>
  <c r="G1270" i="1"/>
  <c r="H1270" i="1" s="1"/>
  <c r="G1316" i="1"/>
  <c r="H1316" i="1" s="1"/>
  <c r="G1918" i="1"/>
  <c r="H1918" i="1" s="1"/>
  <c r="G2508" i="1"/>
  <c r="H2508" i="1" s="1"/>
  <c r="G2513" i="1"/>
  <c r="H2513" i="1" s="1"/>
  <c r="G2518" i="1"/>
  <c r="H2518" i="1" s="1"/>
  <c r="G2502" i="1"/>
  <c r="H2502" i="1" s="1"/>
  <c r="G2507" i="1"/>
  <c r="H2507" i="1" s="1"/>
  <c r="G2592" i="1"/>
  <c r="H2592" i="1" s="1"/>
  <c r="G2596" i="1"/>
  <c r="H2596" i="1" s="1"/>
  <c r="G2600" i="1"/>
  <c r="H2600" i="1" s="1"/>
  <c r="G2604" i="1"/>
  <c r="H2604" i="1" s="1"/>
  <c r="G2608" i="1"/>
  <c r="H2608" i="1" s="1"/>
  <c r="G2612" i="1"/>
  <c r="H2612" i="1" s="1"/>
  <c r="G2616" i="1"/>
  <c r="H2616" i="1" s="1"/>
  <c r="G2620" i="1"/>
  <c r="H2620" i="1" s="1"/>
  <c r="G2624" i="1"/>
  <c r="H2624" i="1" s="1"/>
  <c r="G157" i="12"/>
  <c r="H157" i="12" s="1"/>
  <c r="G2668" i="15"/>
  <c r="H2668" i="15" s="1"/>
  <c r="G2684" i="15"/>
  <c r="H2684" i="15" s="1"/>
  <c r="G2700" i="15"/>
  <c r="H2700" i="15" s="1"/>
  <c r="G2677" i="15"/>
  <c r="H2677" i="15" s="1"/>
  <c r="G2693" i="15"/>
  <c r="H2693" i="15" s="1"/>
  <c r="G2655" i="15"/>
  <c r="H2655" i="15" s="1"/>
  <c r="G2674" i="15"/>
  <c r="H2674" i="15" s="1"/>
  <c r="G2690" i="15"/>
  <c r="H2690" i="15" s="1"/>
  <c r="G2667" i="15"/>
  <c r="H2667" i="15" s="1"/>
  <c r="G2683" i="15"/>
  <c r="H2683" i="15" s="1"/>
  <c r="G2699" i="15"/>
  <c r="H2699" i="15" s="1"/>
  <c r="G2656" i="15"/>
  <c r="H2656" i="15" s="1"/>
  <c r="G2664" i="15"/>
  <c r="H2664" i="15" s="1"/>
  <c r="G2715" i="15"/>
  <c r="H2715" i="15" s="1"/>
  <c r="G2723" i="15"/>
  <c r="H2723" i="15" s="1"/>
  <c r="G2731" i="15"/>
  <c r="H2731" i="15" s="1"/>
  <c r="G2720" i="15"/>
  <c r="H2720" i="15" s="1"/>
  <c r="G2728" i="15"/>
  <c r="H2728" i="15" s="1"/>
  <c r="G2420" i="15"/>
  <c r="H2420" i="15" s="1"/>
  <c r="G2404" i="15"/>
  <c r="H2404" i="15" s="1"/>
  <c r="G2358" i="15"/>
  <c r="H2358" i="15" s="1"/>
  <c r="G2417" i="15"/>
  <c r="H2417" i="15" s="1"/>
  <c r="G2401" i="15"/>
  <c r="H2401" i="15" s="1"/>
  <c r="G2372" i="15"/>
  <c r="H2372" i="15" s="1"/>
  <c r="G2426" i="15"/>
  <c r="H2426" i="15" s="1"/>
  <c r="G2410" i="15"/>
  <c r="H2410" i="15" s="1"/>
  <c r="G2392" i="15"/>
  <c r="H2392" i="15" s="1"/>
  <c r="G2359" i="15"/>
  <c r="H2359" i="15" s="1"/>
  <c r="G2423" i="15"/>
  <c r="H2423" i="15" s="1"/>
  <c r="G2407" i="15"/>
  <c r="H2407" i="15" s="1"/>
  <c r="G2383" i="15"/>
  <c r="H2383" i="15" s="1"/>
  <c r="G2356" i="15"/>
  <c r="H2356" i="15" s="1"/>
  <c r="G2369" i="15"/>
  <c r="H2369" i="15" s="1"/>
  <c r="G2377" i="15"/>
  <c r="H2377" i="15" s="1"/>
  <c r="G2384" i="15"/>
  <c r="H2384" i="15" s="1"/>
  <c r="G2390" i="15"/>
  <c r="H2390" i="15" s="1"/>
  <c r="G2786" i="15"/>
  <c r="H2786" i="15" s="1"/>
  <c r="G1933" i="15"/>
  <c r="H1933" i="15" s="1"/>
  <c r="G1951" i="15"/>
  <c r="H1951" i="15" s="1"/>
  <c r="G1966" i="15"/>
  <c r="H1966" i="15" s="1"/>
  <c r="G2683" i="1"/>
  <c r="H2683" i="1" s="1"/>
  <c r="G2692" i="1"/>
  <c r="H2692" i="1" s="1"/>
  <c r="G2689" i="1"/>
  <c r="H2689" i="1" s="1"/>
  <c r="G2687" i="1"/>
  <c r="H2687" i="1" s="1"/>
  <c r="G2693" i="1"/>
  <c r="H2693" i="1" s="1"/>
  <c r="G1946" i="15"/>
  <c r="H1946" i="15" s="1"/>
  <c r="G1224" i="1"/>
  <c r="H1224" i="1" s="1"/>
  <c r="G975" i="1"/>
  <c r="H975" i="1" s="1"/>
  <c r="G1275" i="1"/>
  <c r="H1275" i="1" s="1"/>
  <c r="G1315" i="1"/>
  <c r="H1315" i="1" s="1"/>
  <c r="G1314" i="1"/>
  <c r="H1314" i="1" s="1"/>
  <c r="G2512" i="1"/>
  <c r="H2512" i="1" s="1"/>
  <c r="G2517" i="1"/>
  <c r="H2517" i="1" s="1"/>
  <c r="G2501" i="1"/>
  <c r="H2501" i="1" s="1"/>
  <c r="G2506" i="1"/>
  <c r="H2506" i="1" s="1"/>
  <c r="G2511" i="1"/>
  <c r="H2511" i="1" s="1"/>
  <c r="G2595" i="1"/>
  <c r="H2595" i="1" s="1"/>
  <c r="G2599" i="1"/>
  <c r="H2599" i="1" s="1"/>
  <c r="G2603" i="1"/>
  <c r="H2603" i="1" s="1"/>
  <c r="G2607" i="1"/>
  <c r="H2607" i="1" s="1"/>
  <c r="G2611" i="1"/>
  <c r="H2611" i="1" s="1"/>
  <c r="G2615" i="1"/>
  <c r="H2615" i="1" s="1"/>
  <c r="G2619" i="1"/>
  <c r="H2619" i="1" s="1"/>
  <c r="G2623" i="1"/>
  <c r="H2623" i="1" s="1"/>
  <c r="G224" i="15"/>
  <c r="H224" i="15" s="1"/>
  <c r="G2680" i="15"/>
  <c r="H2680" i="15" s="1"/>
  <c r="G2696" i="15"/>
  <c r="H2696" i="15" s="1"/>
  <c r="G2673" i="15"/>
  <c r="H2673" i="15" s="1"/>
  <c r="G2689" i="15"/>
  <c r="H2689" i="15" s="1"/>
  <c r="G2663" i="15"/>
  <c r="H2663" i="15" s="1"/>
  <c r="G2670" i="15"/>
  <c r="H2670" i="15" s="1"/>
  <c r="G2686" i="15"/>
  <c r="H2686" i="15" s="1"/>
  <c r="G2702" i="15"/>
  <c r="H2702" i="15" s="1"/>
  <c r="G2679" i="15"/>
  <c r="H2679" i="15" s="1"/>
  <c r="G2695" i="15"/>
  <c r="H2695" i="15" s="1"/>
  <c r="G2662" i="15"/>
  <c r="H2662" i="15" s="1"/>
  <c r="G2659" i="15"/>
  <c r="H2659" i="15" s="1"/>
  <c r="G2714" i="15"/>
  <c r="H2714" i="15" s="1"/>
  <c r="G2722" i="15"/>
  <c r="H2722" i="15" s="1"/>
  <c r="G2730" i="15"/>
  <c r="H2730" i="15" s="1"/>
  <c r="G2717" i="15"/>
  <c r="H2717" i="15" s="1"/>
  <c r="G2725" i="15"/>
  <c r="H2725" i="15" s="1"/>
  <c r="G2424" i="15"/>
  <c r="H2424" i="15" s="1"/>
  <c r="G2408" i="15"/>
  <c r="H2408" i="15" s="1"/>
  <c r="G2388" i="15"/>
  <c r="H2388" i="15" s="1"/>
  <c r="G2357" i="15"/>
  <c r="H2357" i="15" s="1"/>
  <c r="G2421" i="15"/>
  <c r="H2421" i="15" s="1"/>
  <c r="G2405" i="15"/>
  <c r="H2405" i="15" s="1"/>
  <c r="G2379" i="15"/>
  <c r="H2379" i="15" s="1"/>
  <c r="G2430" i="15"/>
  <c r="H2430" i="15" s="1"/>
  <c r="G2414" i="15"/>
  <c r="H2414" i="15" s="1"/>
  <c r="G2398" i="15"/>
  <c r="H2398" i="15" s="1"/>
  <c r="G2367" i="15"/>
  <c r="H2367" i="15" s="1"/>
  <c r="G2427" i="15"/>
  <c r="H2427" i="15" s="1"/>
  <c r="G2411" i="15"/>
  <c r="H2411" i="15" s="1"/>
  <c r="G2393" i="15"/>
  <c r="H2393" i="15" s="1"/>
  <c r="G2362" i="15"/>
  <c r="H2362" i="15" s="1"/>
  <c r="G2366" i="15"/>
  <c r="H2366" i="15" s="1"/>
  <c r="G2374" i="15"/>
  <c r="H2374" i="15" s="1"/>
  <c r="G2381" i="15"/>
  <c r="H2381" i="15" s="1"/>
  <c r="G2387" i="15"/>
  <c r="H2387" i="15" s="1"/>
  <c r="G2395" i="15"/>
  <c r="H2395" i="15" s="1"/>
  <c r="G1932" i="15"/>
  <c r="H1932" i="15" s="1"/>
  <c r="G1948" i="15"/>
  <c r="H1948" i="15" s="1"/>
  <c r="G1967" i="15"/>
  <c r="H1967" i="15" s="1"/>
  <c r="G2682" i="1"/>
  <c r="H2682" i="1" s="1"/>
  <c r="G2680" i="1"/>
  <c r="H2680" i="1" s="1"/>
  <c r="G2691" i="1"/>
  <c r="H2691" i="1" s="1"/>
  <c r="G2681" i="1"/>
  <c r="H2681" i="1" s="1"/>
  <c r="G2684" i="1"/>
  <c r="H2684" i="1" s="1"/>
  <c r="G1223" i="1"/>
  <c r="H1223" i="1" s="1"/>
  <c r="G1227" i="1"/>
  <c r="H1227" i="1" s="1"/>
  <c r="G1273" i="1"/>
  <c r="H1273" i="1" s="1"/>
  <c r="G1274" i="1"/>
  <c r="H1274" i="1" s="1"/>
  <c r="G1313" i="1"/>
  <c r="H1313" i="1" s="1"/>
  <c r="G2516" i="1"/>
  <c r="H2516" i="1" s="1"/>
  <c r="G2500" i="1"/>
  <c r="H2500" i="1" s="1"/>
  <c r="G2505" i="1"/>
  <c r="H2505" i="1" s="1"/>
  <c r="G2510" i="1"/>
  <c r="H2510" i="1" s="1"/>
  <c r="G2515" i="1"/>
  <c r="H2515" i="1" s="1"/>
  <c r="G2499" i="1"/>
  <c r="H2499" i="1" s="1"/>
  <c r="G2594" i="1"/>
  <c r="H2594" i="1" s="1"/>
  <c r="G2598" i="1"/>
  <c r="H2598" i="1" s="1"/>
  <c r="G2602" i="1"/>
  <c r="H2602" i="1" s="1"/>
  <c r="G2606" i="1"/>
  <c r="H2606" i="1" s="1"/>
  <c r="G2610" i="1"/>
  <c r="H2610" i="1" s="1"/>
  <c r="G2614" i="1"/>
  <c r="H2614" i="1" s="1"/>
  <c r="G2618" i="1"/>
  <c r="H2618" i="1" s="1"/>
  <c r="G2622" i="1"/>
  <c r="H2622" i="1" s="1"/>
  <c r="G223" i="15"/>
  <c r="H223" i="15" s="1"/>
  <c r="G406" i="12"/>
  <c r="H406" i="12" s="1"/>
  <c r="G230" i="15"/>
  <c r="H230" i="15" s="1"/>
  <c r="G2676" i="15"/>
  <c r="H2676" i="15" s="1"/>
  <c r="G2692" i="15"/>
  <c r="H2692" i="15" s="1"/>
  <c r="G2669" i="15"/>
  <c r="H2669" i="15" s="1"/>
  <c r="G2685" i="15"/>
  <c r="H2685" i="15" s="1"/>
  <c r="G2701" i="15"/>
  <c r="H2701" i="15" s="1"/>
  <c r="G2666" i="15"/>
  <c r="H2666" i="15" s="1"/>
  <c r="G2682" i="15"/>
  <c r="H2682" i="15" s="1"/>
  <c r="G2698" i="15"/>
  <c r="H2698" i="15" s="1"/>
  <c r="G2675" i="15"/>
  <c r="H2675" i="15" s="1"/>
  <c r="G2691" i="15"/>
  <c r="H2691" i="15" s="1"/>
  <c r="G2661" i="15"/>
  <c r="H2661" i="15" s="1"/>
  <c r="G2658" i="15"/>
  <c r="H2658" i="15" s="1"/>
  <c r="G2654" i="15"/>
  <c r="H2654" i="15" s="1"/>
  <c r="G2719" i="15"/>
  <c r="H2719" i="15" s="1"/>
  <c r="G2727" i="15"/>
  <c r="H2727" i="15" s="1"/>
  <c r="G2716" i="15"/>
  <c r="H2716" i="15" s="1"/>
  <c r="G2724" i="15"/>
  <c r="H2724" i="15" s="1"/>
  <c r="G2428" i="15"/>
  <c r="H2428" i="15" s="1"/>
  <c r="G2412" i="15"/>
  <c r="H2412" i="15" s="1"/>
  <c r="G2396" i="15"/>
  <c r="H2396" i="15" s="1"/>
  <c r="G2363" i="15"/>
  <c r="H2363" i="15" s="1"/>
  <c r="G2425" i="15"/>
  <c r="H2425" i="15" s="1"/>
  <c r="G2409" i="15"/>
  <c r="H2409" i="15" s="1"/>
  <c r="G2389" i="15"/>
  <c r="H2389" i="15" s="1"/>
  <c r="G2360" i="15"/>
  <c r="H2360" i="15" s="1"/>
  <c r="G2418" i="15"/>
  <c r="H2418" i="15" s="1"/>
  <c r="G2402" i="15"/>
  <c r="H2402" i="15" s="1"/>
  <c r="G2375" i="15"/>
  <c r="H2375" i="15" s="1"/>
  <c r="G2415" i="15"/>
  <c r="H2415" i="15" s="1"/>
  <c r="G2399" i="15"/>
  <c r="H2399" i="15" s="1"/>
  <c r="G2368" i="15"/>
  <c r="H2368" i="15" s="1"/>
  <c r="G2365" i="15"/>
  <c r="H2365" i="15" s="1"/>
  <c r="G2373" i="15"/>
  <c r="H2373" i="15" s="1"/>
  <c r="G2380" i="15"/>
  <c r="H2380" i="15" s="1"/>
  <c r="G2386" i="15"/>
  <c r="H2386" i="15" s="1"/>
  <c r="G2394" i="15"/>
  <c r="H2394" i="15" s="1"/>
  <c r="G1950" i="15"/>
  <c r="H1950" i="15" s="1"/>
  <c r="G1968" i="15"/>
  <c r="H1968" i="15" s="1"/>
  <c r="G2677" i="1"/>
  <c r="H2677" i="1" s="1"/>
  <c r="G2676" i="1"/>
  <c r="H2676" i="1" s="1"/>
  <c r="G2685" i="1"/>
  <c r="H2685" i="1" s="1"/>
  <c r="G2679" i="1"/>
  <c r="H2679" i="1" s="1"/>
  <c r="G2678" i="1"/>
  <c r="H2678" i="1" s="1"/>
  <c r="G1222" i="1"/>
  <c r="H1222" i="1" s="1"/>
  <c r="G1226" i="1"/>
  <c r="H1226" i="1" s="1"/>
  <c r="G1271" i="1"/>
  <c r="H1271" i="1" s="1"/>
  <c r="G1272" i="1"/>
  <c r="H1272" i="1" s="1"/>
  <c r="G1317" i="1"/>
  <c r="H1317" i="1" s="1"/>
  <c r="G1919" i="1"/>
  <c r="H1919" i="1" s="1"/>
  <c r="G2504" i="1"/>
  <c r="H2504" i="1" s="1"/>
  <c r="G2509" i="1"/>
  <c r="H2509" i="1" s="1"/>
  <c r="G2514" i="1"/>
  <c r="H2514" i="1" s="1"/>
  <c r="G2519" i="1"/>
  <c r="H2519" i="1" s="1"/>
  <c r="G2503" i="1"/>
  <c r="H2503" i="1" s="1"/>
  <c r="G2593" i="1"/>
  <c r="H2593" i="1" s="1"/>
  <c r="G2597" i="1"/>
  <c r="H2597" i="1" s="1"/>
  <c r="G2601" i="1"/>
  <c r="H2601" i="1" s="1"/>
  <c r="G2605" i="1"/>
  <c r="H2605" i="1" s="1"/>
  <c r="G2609" i="1"/>
  <c r="H2609" i="1" s="1"/>
  <c r="G2613" i="1"/>
  <c r="H2613" i="1" s="1"/>
  <c r="G2617" i="1"/>
  <c r="H2617" i="1" s="1"/>
  <c r="G2621" i="1"/>
  <c r="H2621" i="1" s="1"/>
  <c r="G229" i="15"/>
  <c r="H229" i="15" s="1"/>
  <c r="G2672" i="15"/>
  <c r="H2672" i="15" s="1"/>
  <c r="G2688" i="15"/>
  <c r="H2688" i="15" s="1"/>
  <c r="G2665" i="15"/>
  <c r="H2665" i="15" s="1"/>
  <c r="G2681" i="15"/>
  <c r="H2681" i="15" s="1"/>
  <c r="G2697" i="15"/>
  <c r="H2697" i="15" s="1"/>
  <c r="G2660" i="15"/>
  <c r="H2660" i="15" s="1"/>
  <c r="G2678" i="15"/>
  <c r="H2678" i="15" s="1"/>
  <c r="G2694" i="15"/>
  <c r="H2694" i="15" s="1"/>
  <c r="G2671" i="15"/>
  <c r="H2671" i="15" s="1"/>
  <c r="G2687" i="15"/>
  <c r="H2687" i="15" s="1"/>
  <c r="G2703" i="15"/>
  <c r="H2703" i="15" s="1"/>
  <c r="G2657" i="15"/>
  <c r="H2657" i="15" s="1"/>
  <c r="G2653" i="15"/>
  <c r="H2653" i="15" s="1"/>
  <c r="G2718" i="15"/>
  <c r="H2718" i="15" s="1"/>
  <c r="G2726" i="15"/>
  <c r="H2726" i="15" s="1"/>
  <c r="G2713" i="15"/>
  <c r="H2713" i="15" s="1"/>
  <c r="G2721" i="15"/>
  <c r="H2721" i="15" s="1"/>
  <c r="G2729" i="15"/>
  <c r="H2729" i="15" s="1"/>
  <c r="G2416" i="15"/>
  <c r="H2416" i="15" s="1"/>
  <c r="G2400" i="15"/>
  <c r="H2400" i="15" s="1"/>
  <c r="G2371" i="15"/>
  <c r="H2371" i="15" s="1"/>
  <c r="G2429" i="15"/>
  <c r="H2429" i="15" s="1"/>
  <c r="G2413" i="15"/>
  <c r="H2413" i="15" s="1"/>
  <c r="G2397" i="15"/>
  <c r="H2397" i="15" s="1"/>
  <c r="G2364" i="15"/>
  <c r="H2364" i="15" s="1"/>
  <c r="G2422" i="15"/>
  <c r="H2422" i="15" s="1"/>
  <c r="G2406" i="15"/>
  <c r="H2406" i="15" s="1"/>
  <c r="G2382" i="15"/>
  <c r="H2382" i="15" s="1"/>
  <c r="G2355" i="15"/>
  <c r="H2355" i="15" s="1"/>
  <c r="G2419" i="15"/>
  <c r="H2419" i="15" s="1"/>
  <c r="G2403" i="15"/>
  <c r="H2403" i="15" s="1"/>
  <c r="G2376" i="15"/>
  <c r="H2376" i="15" s="1"/>
  <c r="G2361" i="15"/>
  <c r="H2361" i="15" s="1"/>
  <c r="G2370" i="15"/>
  <c r="H2370" i="15" s="1"/>
  <c r="G2378" i="15"/>
  <c r="H2378" i="15" s="1"/>
  <c r="G2385" i="15"/>
  <c r="H2385" i="15" s="1"/>
  <c r="G2391" i="15"/>
  <c r="H2391" i="15" s="1"/>
  <c r="G1880" i="15"/>
  <c r="H1880" i="15" s="1"/>
  <c r="G1930" i="15"/>
  <c r="H1930" i="15" s="1"/>
  <c r="G1952" i="15"/>
  <c r="H1952" i="15" s="1"/>
  <c r="G2688" i="1"/>
  <c r="H2688" i="1" s="1"/>
  <c r="G2686" i="1"/>
  <c r="H2686" i="1" s="1"/>
  <c r="G2695" i="1"/>
  <c r="H2695" i="1" s="1"/>
  <c r="G2694" i="1"/>
  <c r="H2694" i="1" s="1"/>
  <c r="G2690" i="1"/>
  <c r="H2690" i="1" s="1"/>
  <c r="G1730" i="1"/>
  <c r="H1730" i="1" s="1"/>
  <c r="G18" i="4"/>
  <c r="H18" i="4" s="1"/>
  <c r="G2755" i="15"/>
  <c r="H2755" i="15" s="1"/>
  <c r="G2744" i="15"/>
  <c r="H2744" i="15" s="1"/>
  <c r="G2784" i="15"/>
  <c r="H2784" i="15" s="1"/>
  <c r="G2782" i="15"/>
  <c r="H2782" i="15" s="1"/>
  <c r="G2778" i="15"/>
  <c r="H2778" i="15" s="1"/>
  <c r="G2770" i="15"/>
  <c r="H2770" i="15" s="1"/>
  <c r="G2751" i="15"/>
  <c r="H2751" i="15" s="1"/>
  <c r="G2749" i="15"/>
  <c r="H2749" i="15" s="1"/>
  <c r="G2745" i="15"/>
  <c r="H2745" i="15" s="1"/>
  <c r="G2747" i="15"/>
  <c r="H2747" i="15" s="1"/>
  <c r="G2779" i="15"/>
  <c r="H2779" i="15" s="1"/>
  <c r="G2756" i="15"/>
  <c r="H2756" i="15" s="1"/>
  <c r="G2746" i="15"/>
  <c r="H2746" i="15" s="1"/>
  <c r="G2742" i="15"/>
  <c r="H2742" i="15" s="1"/>
  <c r="G2753" i="15"/>
  <c r="H2753" i="15" s="1"/>
  <c r="G2754" i="15"/>
  <c r="H2754" i="15" s="1"/>
  <c r="G2785" i="15"/>
  <c r="H2785" i="15" s="1"/>
  <c r="G2769" i="15"/>
  <c r="H2769" i="15" s="1"/>
  <c r="G2783" i="15"/>
  <c r="H2783" i="15" s="1"/>
  <c r="G2775" i="15"/>
  <c r="H2775" i="15" s="1"/>
  <c r="G2780" i="15"/>
  <c r="H2780" i="15" s="1"/>
  <c r="G2772" i="15"/>
  <c r="H2772" i="15" s="1"/>
  <c r="G2776" i="15"/>
  <c r="H2776" i="15" s="1"/>
  <c r="G2773" i="15"/>
  <c r="H2773" i="15" s="1"/>
  <c r="G2774" i="15"/>
  <c r="H2774" i="15" s="1"/>
  <c r="G2768" i="15"/>
  <c r="H2768" i="15" s="1"/>
  <c r="G2750" i="15"/>
  <c r="H2750" i="15" s="1"/>
  <c r="G2748" i="15"/>
  <c r="H2748" i="15" s="1"/>
  <c r="G2758" i="15"/>
  <c r="H2758" i="15" s="1"/>
  <c r="G2743" i="15"/>
  <c r="H2743" i="15" s="1"/>
  <c r="G2781" i="15"/>
  <c r="H2781" i="15" s="1"/>
  <c r="G2777" i="15"/>
  <c r="H2777" i="15" s="1"/>
  <c r="G2771" i="15"/>
  <c r="H2771" i="15" s="1"/>
  <c r="G2757" i="15"/>
  <c r="H2757" i="15" s="1"/>
  <c r="G1209" i="222"/>
  <c r="H1209" i="222" s="1"/>
  <c r="G1216" i="222"/>
  <c r="H1216" i="222" s="1"/>
  <c r="G1232" i="222"/>
  <c r="H1232" i="222" s="1"/>
  <c r="G1227" i="222"/>
  <c r="H1227" i="222" s="1"/>
  <c r="G1210" i="222"/>
  <c r="H1210" i="222" s="1"/>
  <c r="G1214" i="222"/>
  <c r="H1214" i="222" s="1"/>
  <c r="G1234" i="222"/>
  <c r="H1234" i="222" s="1"/>
  <c r="G1218" i="222"/>
  <c r="H1218" i="222" s="1"/>
  <c r="G1225" i="222"/>
  <c r="H1225" i="222" s="1"/>
  <c r="G1226" i="222"/>
  <c r="H1226" i="222" s="1"/>
  <c r="G1229" i="222"/>
  <c r="H1229" i="222" s="1"/>
  <c r="G1231" i="222"/>
  <c r="H1231" i="222" s="1"/>
  <c r="G1233" i="222"/>
  <c r="H1233" i="222" s="1"/>
  <c r="G1235" i="222"/>
  <c r="H1235" i="222" s="1"/>
  <c r="G1237" i="222"/>
  <c r="H1237" i="222" s="1"/>
  <c r="G1240" i="222"/>
  <c r="H1240" i="222" s="1"/>
  <c r="G1208" i="222"/>
  <c r="H1208" i="222" s="1"/>
  <c r="G1207" i="222"/>
  <c r="H1207" i="222" s="1"/>
  <c r="G1212" i="222"/>
  <c r="H1212" i="222" s="1"/>
  <c r="G1211" i="222"/>
  <c r="H1211" i="222" s="1"/>
  <c r="G1223" i="222"/>
  <c r="H1223" i="222" s="1"/>
  <c r="G1228" i="222"/>
  <c r="H1228" i="222" s="1"/>
  <c r="G1215" i="222"/>
  <c r="H1215" i="222" s="1"/>
  <c r="G1241" i="222"/>
  <c r="H1241" i="222" s="1"/>
  <c r="G1238" i="222"/>
  <c r="H1238" i="222" s="1"/>
  <c r="G1239" i="222"/>
  <c r="H1239" i="222" s="1"/>
  <c r="G19" i="4"/>
  <c r="H19" i="4" s="1"/>
  <c r="G12" i="15"/>
  <c r="H12" i="15" s="1"/>
  <c r="G1204" i="15"/>
  <c r="H1204" i="15" s="1"/>
  <c r="G742" i="15"/>
  <c r="H742" i="15" s="1"/>
  <c r="F763" i="15"/>
  <c r="G763" i="15" s="1"/>
  <c r="H763" i="15" s="1"/>
  <c r="G748" i="15"/>
  <c r="H748" i="15" s="1"/>
  <c r="F769" i="15"/>
  <c r="G769" i="15" s="1"/>
  <c r="H769" i="15" s="1"/>
  <c r="G1844" i="1"/>
  <c r="H1844" i="1" s="1"/>
  <c r="G23" i="1"/>
  <c r="H23" i="1" s="1"/>
  <c r="G459" i="12"/>
  <c r="H459" i="12" s="1"/>
  <c r="G11" i="12"/>
  <c r="H11" i="12" s="1"/>
  <c r="H11" i="4"/>
</calcChain>
</file>

<file path=xl/sharedStrings.xml><?xml version="1.0" encoding="utf-8"?>
<sst xmlns="http://schemas.openxmlformats.org/spreadsheetml/2006/main" count="27491" uniqueCount="12334">
  <si>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</si>
  <si>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</si>
  <si>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</si>
  <si>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</si>
  <si>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</si>
  <si>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</si>
  <si>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</si>
  <si>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</si>
  <si>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</si>
  <si>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</si>
  <si>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</si>
  <si>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</si>
  <si>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</si>
  <si>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</si>
  <si>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</si>
  <si>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</si>
  <si>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</si>
  <si>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</si>
  <si>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 xml:space="preserve">   Под  конфирмат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</si>
  <si>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</si>
  <si>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</si>
  <si>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</si>
  <si>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</si>
  <si>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</si>
  <si>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</si>
  <si>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</si>
  <si>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</si>
  <si>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</si>
  <si>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</si>
  <si>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</si>
  <si>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</si>
  <si>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</si>
  <si>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</si>
  <si>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</si>
  <si>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</si>
  <si>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</si>
  <si>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</si>
  <si>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</si>
  <si>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</si>
  <si>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</si>
  <si>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</si>
  <si>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</si>
  <si>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</si>
  <si>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</si>
  <si>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</si>
  <si>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</si>
  <si>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</si>
  <si>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</si>
  <si>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</si>
  <si>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</si>
  <si>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</si>
  <si>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</si>
  <si>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</si>
  <si>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</si>
  <si>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</si>
  <si>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</si>
  <si>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</si>
  <si>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</si>
  <si>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</si>
  <si>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</si>
  <si>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</si>
  <si>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</si>
  <si>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</si>
  <si>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</si>
  <si>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</si>
  <si>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</si>
  <si>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</si>
  <si>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</si>
  <si>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</si>
  <si>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</si>
  <si>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</si>
  <si>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</si>
  <si>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</si>
  <si>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</si>
  <si>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</si>
  <si>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</si>
  <si>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</si>
  <si>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</si>
  <si>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</si>
  <si>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</si>
  <si>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</si>
  <si>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</si>
  <si>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</si>
  <si>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</si>
  <si>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</si>
  <si>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</si>
  <si>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</si>
  <si>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</si>
  <si>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</si>
  <si>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</si>
  <si>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</si>
  <si>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</si>
  <si>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</si>
  <si>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</si>
  <si>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</si>
  <si>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</si>
  <si>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</si>
  <si>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</si>
  <si>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</si>
  <si>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</si>
  <si>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</si>
  <si>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</si>
  <si>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</si>
  <si>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</si>
  <si>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</si>
  <si>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</si>
  <si>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</si>
  <si>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</si>
  <si>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</si>
  <si>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</si>
  <si>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</si>
  <si>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</si>
  <si>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</si>
  <si>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</si>
  <si>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</si>
  <si>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</si>
  <si>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</si>
  <si>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</si>
  <si>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</si>
  <si>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</si>
  <si>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</si>
  <si>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</si>
  <si>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</si>
  <si>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</si>
  <si>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</si>
  <si>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</si>
  <si>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</si>
  <si>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</si>
  <si>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</si>
  <si>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</si>
  <si>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</si>
  <si>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</si>
  <si>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</si>
  <si>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</si>
  <si>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</si>
  <si>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</si>
  <si>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</si>
  <si>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</si>
  <si>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</si>
  <si>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</si>
  <si>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</si>
  <si>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</si>
  <si>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</si>
  <si>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</si>
  <si>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</si>
  <si>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</si>
  <si>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</si>
  <si>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</si>
  <si>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</si>
  <si>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</si>
  <si>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</si>
  <si>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</si>
  <si>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</si>
  <si>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</si>
  <si>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</si>
  <si>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</si>
  <si>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</si>
  <si>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</si>
  <si>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</si>
  <si>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</si>
  <si>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</si>
  <si>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</si>
  <si>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</si>
  <si>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</si>
  <si>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</si>
  <si>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</si>
  <si>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</si>
  <si>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</si>
  <si>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</si>
  <si>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</si>
  <si>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</si>
  <si>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</si>
  <si>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</si>
  <si>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</si>
  <si>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</si>
  <si>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</si>
  <si>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</si>
  <si>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</si>
  <si>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</si>
  <si>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</si>
  <si>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</si>
  <si>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</si>
  <si>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</si>
  <si>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</si>
  <si>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</si>
  <si>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</si>
  <si>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</si>
  <si>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</si>
  <si>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</si>
  <si>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</si>
  <si>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</si>
  <si>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</si>
  <si>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</si>
  <si>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</si>
  <si>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</si>
  <si>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</si>
  <si>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</si>
  <si>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</si>
  <si>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</si>
  <si>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</si>
  <si>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</si>
  <si>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</si>
  <si>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</si>
  <si>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</si>
  <si>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</si>
  <si>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</si>
  <si>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</si>
  <si>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</si>
  <si>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</si>
  <si>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</si>
  <si>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</si>
  <si>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</si>
  <si>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</si>
  <si>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</si>
  <si>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</si>
  <si>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</si>
  <si>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</si>
  <si>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</si>
  <si>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</si>
  <si>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</si>
  <si>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</si>
  <si>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</si>
  <si>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</si>
  <si>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</si>
  <si>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</si>
  <si>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</si>
  <si>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</si>
  <si>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</si>
  <si>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</si>
  <si>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</si>
  <si>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</si>
  <si>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</si>
  <si>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</si>
  <si>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</si>
  <si>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</si>
  <si>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</si>
  <si>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</si>
  <si>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</si>
  <si>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</si>
  <si>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</si>
  <si>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</si>
  <si>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</si>
  <si>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</si>
  <si>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</si>
  <si>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</si>
  <si>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</si>
  <si>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</si>
  <si>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</si>
  <si>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</si>
  <si>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</si>
  <si>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</si>
  <si>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</si>
  <si>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</si>
  <si>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</si>
  <si>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</si>
  <si>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</si>
  <si>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</si>
  <si>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</si>
  <si>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</si>
  <si>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</si>
  <si>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</si>
  <si>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</si>
  <si>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</si>
  <si>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</si>
  <si>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</si>
  <si>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</si>
  <si>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</si>
  <si>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</si>
  <si>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</si>
  <si>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</si>
  <si>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</si>
  <si>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</si>
  <si>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</si>
  <si>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</si>
  <si>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</si>
  <si>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</si>
  <si>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</si>
  <si>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</si>
  <si>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</si>
  <si>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</si>
  <si>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</si>
  <si>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</si>
  <si>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</si>
  <si>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</si>
  <si>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 xml:space="preserve">        Гвозди строительные ГОСТ 4028-63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</si>
  <si>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</si>
  <si>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</si>
  <si>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</si>
  <si>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</si>
  <si>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</si>
  <si>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</si>
  <si>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</si>
  <si>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</si>
  <si>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</si>
  <si>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</si>
  <si>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</si>
  <si>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</si>
  <si>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</si>
  <si>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</si>
  <si>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</si>
  <si>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</si>
  <si>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</si>
  <si>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</si>
  <si>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</si>
  <si>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</si>
  <si>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</si>
  <si>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</si>
  <si>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</si>
  <si>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</si>
  <si>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</si>
  <si>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</si>
  <si>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</si>
  <si>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</si>
  <si>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</si>
  <si>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</si>
  <si>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шиферные оц.</t>
  </si>
  <si>
    <t xml:space="preserve">        Гвозди гофр. толевые оц. ГОСТ 4029-63</t>
  </si>
  <si>
    <t>5,0х120/121 оц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</si>
  <si>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</si>
  <si>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</si>
  <si>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</si>
  <si>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</si>
  <si>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</si>
  <si>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</si>
  <si>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</si>
  <si>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</si>
  <si>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</si>
  <si>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</si>
  <si>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</si>
  <si>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</si>
  <si>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</si>
  <si>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</si>
  <si>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</si>
  <si>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</si>
  <si>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</si>
  <si>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</si>
  <si>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</si>
  <si>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</si>
  <si>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</si>
  <si>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</si>
  <si>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</si>
  <si>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</si>
  <si>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</si>
  <si>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</si>
  <si>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</si>
  <si>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</si>
  <si>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</si>
  <si>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</si>
  <si>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</si>
  <si>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</si>
  <si>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</si>
  <si>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</si>
  <si>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</si>
  <si>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</si>
  <si>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</si>
  <si>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</si>
  <si>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</si>
  <si>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</si>
  <si>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</si>
  <si>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</si>
  <si>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</si>
  <si>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</si>
  <si>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</si>
  <si>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</si>
  <si>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</si>
  <si>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</si>
  <si>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</si>
  <si>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</si>
  <si>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</si>
  <si>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</si>
  <si>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</si>
  <si>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</si>
  <si>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</si>
  <si>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</si>
  <si>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</si>
  <si>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</si>
  <si>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</si>
  <si>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</si>
  <si>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</si>
  <si>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</si>
  <si>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</si>
  <si>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</si>
  <si>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</si>
  <si>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</si>
  <si>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</si>
  <si>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</si>
  <si>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</si>
  <si>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</si>
  <si>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</si>
  <si>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</si>
  <si>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</si>
  <si>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</si>
  <si>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</si>
  <si>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</si>
  <si>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</si>
  <si>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</si>
  <si>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</si>
  <si>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</si>
  <si>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</si>
  <si>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</si>
  <si>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</si>
  <si>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</si>
  <si>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</si>
  <si>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</si>
  <si>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</si>
  <si>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</si>
  <si>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</si>
  <si>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</si>
  <si>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</si>
  <si>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</si>
  <si>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</si>
  <si>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</si>
  <si>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</si>
  <si>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</si>
  <si>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</si>
  <si>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</si>
  <si>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</si>
  <si>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</si>
  <si>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</si>
  <si>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</si>
  <si>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</si>
  <si>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</si>
  <si>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</si>
  <si>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</si>
  <si>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</si>
  <si>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</si>
  <si>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</si>
  <si>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</si>
  <si>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</si>
  <si>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</si>
  <si>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</si>
  <si>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</si>
  <si>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</si>
  <si>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</si>
  <si>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</si>
  <si>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</si>
  <si>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</si>
  <si>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</si>
  <si>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</si>
  <si>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</si>
  <si>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</si>
  <si>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</si>
  <si>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</si>
  <si>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</si>
  <si>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</si>
  <si>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</si>
  <si>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</si>
  <si>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</si>
  <si>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</si>
  <si>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</si>
  <si>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</si>
  <si>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</si>
  <si>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</si>
  <si>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</si>
  <si>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</si>
  <si>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</si>
  <si>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</si>
  <si>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</si>
  <si>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</si>
  <si>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</si>
  <si>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</si>
  <si>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</si>
  <si>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</si>
  <si>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</si>
  <si>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</si>
  <si>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</si>
  <si>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</si>
  <si>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</si>
  <si>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</si>
  <si>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</si>
  <si>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</si>
  <si>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</si>
  <si>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</si>
  <si>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</si>
  <si>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</si>
  <si>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</si>
  <si>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</si>
  <si>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</si>
  <si>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</si>
  <si>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</si>
  <si>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</si>
  <si>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</si>
  <si>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</si>
  <si>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</si>
  <si>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</si>
  <si>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</si>
  <si>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</si>
  <si>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</si>
  <si>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</si>
  <si>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</si>
  <si>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</si>
  <si>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</si>
  <si>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</si>
  <si>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</si>
  <si>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</si>
  <si>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</si>
  <si>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</si>
  <si>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</si>
  <si>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</si>
  <si>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</si>
  <si>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</si>
  <si>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</si>
  <si>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</si>
  <si>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</si>
  <si>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</si>
  <si>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</si>
  <si>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</si>
  <si>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</si>
  <si>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</si>
  <si>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</si>
  <si>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</si>
  <si>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</si>
  <si>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</si>
  <si>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</si>
  <si>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</si>
  <si>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</si>
  <si>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</si>
  <si>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дн10200б</t>
  </si>
  <si>
    <t>дн14100б</t>
  </si>
  <si>
    <t>дн14140б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</si>
  <si>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</si>
  <si>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</si>
  <si>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</si>
  <si>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</si>
  <si>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</si>
  <si>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</si>
  <si>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</si>
  <si>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</si>
  <si>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</si>
  <si>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</si>
  <si>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</si>
  <si>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</si>
  <si>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</si>
  <si>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</si>
  <si>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</si>
  <si>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</si>
  <si>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</si>
  <si>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</si>
  <si>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</si>
  <si>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</si>
  <si>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</si>
  <si>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</si>
  <si>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</si>
  <si>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</si>
  <si>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</si>
  <si>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</si>
  <si>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</si>
  <si>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</si>
  <si>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</si>
  <si>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</si>
  <si>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</si>
  <si>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</si>
  <si>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</si>
  <si>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</si>
  <si>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</si>
  <si>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</si>
  <si>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</si>
  <si>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</si>
  <si>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</si>
  <si>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</si>
  <si>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</si>
  <si>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</si>
  <si>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</si>
  <si>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</si>
  <si>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</si>
  <si>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</si>
  <si>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</si>
  <si>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</si>
  <si>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</si>
  <si>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</si>
  <si>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</si>
  <si>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</si>
  <si>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</si>
  <si>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</si>
  <si>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</si>
  <si>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</si>
  <si>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</si>
  <si>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</si>
  <si>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</si>
  <si>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</si>
  <si>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</si>
  <si>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</si>
  <si>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</si>
  <si>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</si>
  <si>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</si>
  <si>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</si>
  <si>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</si>
  <si>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</si>
  <si>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</si>
  <si>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</si>
  <si>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</si>
  <si>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</si>
  <si>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</si>
  <si>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</si>
  <si>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</si>
  <si>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</si>
  <si>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</si>
  <si>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</si>
  <si>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</si>
  <si>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</si>
  <si>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</si>
  <si>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</si>
  <si>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</si>
  <si>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</si>
  <si>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</si>
  <si>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</si>
  <si>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</si>
  <si>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</si>
  <si>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</si>
  <si>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</si>
  <si>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</si>
  <si>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</si>
  <si>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</si>
  <si>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</si>
  <si>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</si>
  <si>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</si>
  <si>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</si>
  <si>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</si>
  <si>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</si>
  <si>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</si>
  <si>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</si>
  <si>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</si>
  <si>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</si>
  <si>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</si>
  <si>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</si>
  <si>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</si>
  <si>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</si>
  <si>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</si>
  <si>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</si>
  <si>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</si>
  <si>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</si>
  <si>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</si>
  <si>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</si>
  <si>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</si>
  <si>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</si>
  <si>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</si>
  <si>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</si>
  <si>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</si>
  <si>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</si>
  <si>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</si>
  <si>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</si>
  <si>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</si>
  <si>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</si>
  <si>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</si>
  <si>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</si>
  <si>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</si>
  <si>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</si>
  <si>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</si>
  <si>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пс1250100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</si>
  <si>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</si>
  <si>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</si>
  <si>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</si>
  <si>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</si>
  <si>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</si>
  <si>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</si>
  <si>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</si>
  <si>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</si>
  <si>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</si>
  <si>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дбп210</t>
  </si>
  <si>
    <t>KBE 150</t>
  </si>
  <si>
    <t>KBE 190</t>
  </si>
  <si>
    <t>KBE 250</t>
  </si>
  <si>
    <t>кусис120</t>
  </si>
  <si>
    <t>кусис90</t>
  </si>
  <si>
    <t>кусис160</t>
  </si>
  <si>
    <t>кусис200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</si>
  <si>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</si>
  <si>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</si>
  <si>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</si>
  <si>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</si>
  <si>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</si>
  <si>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</si>
  <si>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</si>
  <si>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</si>
  <si>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</si>
  <si>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</si>
  <si>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</si>
  <si>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</si>
  <si>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</si>
  <si>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</si>
  <si>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</si>
  <si>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</si>
  <si>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</si>
  <si>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</si>
  <si>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</si>
  <si>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</si>
  <si>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</si>
  <si>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</si>
  <si>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</si>
  <si>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</si>
  <si>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</si>
  <si>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</si>
  <si>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</si>
  <si>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</si>
  <si>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</si>
  <si>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</si>
  <si>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</si>
  <si>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</si>
  <si>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</si>
  <si>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</si>
  <si>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</si>
  <si>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</si>
  <si>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</si>
  <si>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</si>
  <si>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</si>
  <si>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</si>
  <si>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</si>
  <si>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</si>
  <si>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</si>
  <si>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</si>
  <si>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</si>
  <si>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</si>
  <si>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</si>
  <si>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</si>
  <si>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</si>
  <si>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</si>
  <si>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</si>
  <si>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</si>
  <si>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</si>
  <si>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</si>
  <si>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</si>
  <si>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</si>
  <si>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</si>
  <si>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</si>
  <si>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</si>
  <si>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</si>
  <si>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</si>
  <si>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</si>
  <si>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</si>
  <si>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</si>
  <si>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</si>
  <si>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</si>
  <si>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</si>
  <si>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</si>
  <si>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</si>
  <si>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</si>
  <si>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</si>
  <si>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</si>
  <si>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</si>
  <si>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</si>
  <si>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</si>
  <si>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</si>
  <si>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</si>
  <si>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</si>
  <si>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</si>
  <si>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</si>
  <si>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</si>
  <si>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</si>
  <si>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</si>
  <si>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</si>
  <si>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</si>
  <si>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</si>
  <si>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</si>
  <si>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</si>
  <si>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</si>
  <si>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</si>
  <si>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</si>
  <si>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</si>
  <si>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</si>
  <si>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</si>
  <si>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</si>
  <si>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</si>
  <si>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</si>
  <si>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</si>
  <si>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</si>
  <si>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</si>
  <si>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</si>
  <si>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</si>
  <si>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</si>
  <si>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</si>
  <si>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</si>
  <si>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</si>
  <si>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</si>
  <si>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</si>
  <si>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</si>
  <si>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</si>
  <si>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</si>
  <si>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</si>
  <si>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</si>
  <si>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</si>
  <si>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</si>
  <si>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</si>
  <si>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</si>
  <si>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</si>
  <si>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</si>
  <si>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</si>
  <si>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</si>
  <si>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</si>
  <si>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</si>
  <si>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</si>
  <si>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</si>
  <si>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</si>
  <si>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</si>
  <si>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</si>
  <si>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</si>
  <si>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</si>
  <si>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</si>
  <si>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</si>
  <si>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</si>
  <si>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</si>
  <si>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</si>
  <si>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</si>
  <si>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</si>
  <si>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</si>
  <si>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</si>
  <si>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</si>
  <si>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</si>
  <si>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</si>
  <si>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</si>
  <si>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</si>
  <si>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</si>
  <si>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</si>
  <si>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</si>
  <si>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</si>
  <si>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</si>
  <si>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</si>
  <si>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</si>
  <si>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</si>
  <si>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</si>
  <si>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</si>
  <si>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</si>
  <si>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</si>
  <si>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</si>
  <si>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</si>
  <si>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</si>
  <si>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</si>
  <si>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</si>
  <si>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</si>
  <si>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</si>
  <si>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</si>
  <si>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</si>
  <si>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</si>
  <si>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</si>
  <si>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</si>
  <si>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</si>
  <si>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</si>
  <si>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</si>
  <si>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</si>
  <si>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</si>
  <si>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</si>
  <si>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</si>
  <si>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зс3221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</si>
  <si>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</si>
  <si>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</si>
  <si>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</si>
  <si>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</si>
  <si>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</si>
  <si>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</si>
  <si>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</si>
  <si>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</si>
  <si>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</si>
  <si>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</si>
  <si>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</si>
  <si>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</si>
  <si>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</si>
  <si>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</si>
  <si>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</si>
  <si>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</si>
  <si>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</si>
  <si>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</si>
  <si>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</si>
  <si>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</si>
  <si>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</si>
  <si>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</si>
  <si>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</si>
  <si>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</si>
  <si>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</si>
  <si>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</si>
  <si>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</si>
  <si>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</si>
  <si>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</si>
  <si>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</si>
  <si>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</si>
  <si>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</si>
  <si>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</si>
  <si>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</si>
  <si>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</si>
  <si>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</si>
  <si>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</si>
  <si>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</si>
  <si>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</si>
  <si>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</si>
  <si>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</si>
  <si>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</si>
  <si>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</si>
  <si>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зм412</t>
  </si>
  <si>
    <t>зм48111</t>
  </si>
  <si>
    <t>зм48159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</si>
  <si>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</si>
  <si>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</si>
  <si>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</si>
  <si>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</si>
  <si>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</si>
  <si>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</si>
  <si>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</si>
  <si>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</si>
  <si>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</si>
  <si>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</si>
  <si>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</si>
  <si>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</si>
  <si>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</si>
  <si>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</si>
  <si>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</si>
  <si>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</si>
  <si>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</si>
  <si>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</si>
  <si>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</si>
  <si>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</si>
  <si>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</si>
  <si>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</si>
  <si>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</si>
  <si>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</si>
  <si>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</si>
  <si>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</si>
  <si>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</si>
  <si>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</si>
  <si>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</si>
  <si>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</si>
  <si>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</si>
  <si>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</si>
  <si>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</si>
  <si>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</si>
  <si>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</si>
  <si>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</si>
  <si>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</si>
  <si>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</si>
  <si>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</si>
  <si>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</si>
  <si>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</si>
  <si>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</si>
  <si>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</si>
  <si>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</si>
  <si>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</si>
  <si>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</si>
  <si>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</si>
  <si>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</si>
  <si>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</si>
  <si>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</si>
  <si>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</si>
  <si>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</si>
  <si>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</si>
  <si>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</si>
  <si>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</si>
  <si>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</si>
  <si>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</si>
  <si>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</si>
  <si>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</si>
  <si>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</si>
  <si>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</si>
  <si>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</si>
  <si>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</si>
  <si>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</si>
  <si>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</si>
  <si>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</si>
  <si>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</si>
  <si>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</si>
  <si>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</si>
  <si>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</si>
  <si>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</si>
  <si>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</si>
  <si>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</si>
  <si>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</si>
  <si>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</si>
  <si>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</si>
  <si>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4,8х11,1</t>
  </si>
  <si>
    <t>4,8х15,9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</si>
  <si>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</si>
  <si>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</si>
  <si>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</si>
  <si>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</si>
  <si>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</si>
  <si>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</si>
  <si>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</si>
  <si>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</si>
  <si>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</si>
  <si>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</si>
  <si>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</si>
  <si>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</si>
  <si>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</si>
  <si>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</si>
  <si>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</si>
  <si>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</si>
  <si>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</si>
  <si>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</si>
  <si>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</si>
  <si>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</si>
  <si>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</si>
  <si>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</si>
  <si>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</si>
  <si>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</si>
  <si>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</si>
  <si>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</si>
  <si>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</si>
  <si>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</si>
  <si>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</si>
  <si>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</si>
  <si>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</si>
  <si>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</si>
  <si>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</si>
  <si>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</si>
  <si>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</si>
  <si>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</si>
  <si>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</si>
  <si>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</si>
  <si>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</si>
  <si>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</si>
  <si>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</si>
  <si>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</si>
  <si>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</si>
  <si>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</si>
  <si>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</si>
  <si>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</si>
  <si>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</si>
  <si>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</si>
  <si>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</si>
  <si>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</si>
  <si>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</si>
  <si>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раскрытая</t>
  </si>
  <si>
    <t>закрытая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</si>
  <si>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</si>
  <si>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</si>
  <si>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</si>
  <si>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</si>
  <si>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</si>
  <si>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</si>
  <si>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</si>
  <si>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</si>
  <si>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</si>
  <si>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</si>
  <si>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</si>
  <si>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</si>
  <si>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</si>
  <si>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</si>
  <si>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</si>
  <si>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</si>
  <si>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</si>
  <si>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</si>
  <si>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</si>
  <si>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</si>
  <si>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</si>
  <si>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</si>
  <si>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</si>
  <si>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</si>
  <si>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</si>
  <si>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</si>
  <si>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</si>
  <si>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</si>
  <si>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</si>
  <si>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</si>
  <si>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</si>
  <si>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</si>
  <si>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</si>
  <si>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</si>
  <si>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</si>
  <si>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</si>
  <si>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</si>
  <si>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</si>
  <si>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</si>
  <si>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</si>
  <si>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</si>
  <si>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</si>
  <si>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</si>
  <si>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</si>
  <si>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</si>
  <si>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</si>
  <si>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</si>
  <si>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</si>
  <si>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</si>
  <si>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</si>
  <si>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</si>
  <si>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</si>
  <si>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</si>
  <si>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</si>
  <si>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</si>
  <si>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</si>
  <si>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</si>
  <si>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</si>
  <si>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</si>
  <si>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</si>
  <si>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Бежевый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</si>
  <si>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</si>
  <si>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</si>
  <si>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</si>
  <si>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</si>
  <si>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</si>
  <si>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</si>
  <si>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дг535</t>
  </si>
  <si>
    <t>дг545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</si>
  <si>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</si>
  <si>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</si>
  <si>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</si>
  <si>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</si>
  <si>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</si>
  <si>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</si>
  <si>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</si>
  <si>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</si>
  <si>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</si>
  <si>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</si>
  <si>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</si>
  <si>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</si>
  <si>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</si>
  <si>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</si>
  <si>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</si>
  <si>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</si>
  <si>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</si>
  <si>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</si>
  <si>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</si>
  <si>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</si>
  <si>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</si>
  <si>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</si>
  <si>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</si>
  <si>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</si>
  <si>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</si>
  <si>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</si>
  <si>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</si>
  <si>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</si>
  <si>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</si>
  <si>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</si>
  <si>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</si>
  <si>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</si>
  <si>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гм260</t>
  </si>
  <si>
    <t>гм300</t>
  </si>
  <si>
    <t>гм140LF</t>
  </si>
  <si>
    <t>гм160LF</t>
  </si>
  <si>
    <t>гм180LF</t>
  </si>
  <si>
    <t>гм200LF</t>
  </si>
  <si>
    <t>гм220LF</t>
  </si>
  <si>
    <t>гм260LF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</si>
  <si>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</si>
  <si>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</si>
  <si>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</si>
  <si>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</si>
  <si>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</si>
  <si>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</si>
  <si>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</si>
  <si>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</si>
  <si>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</si>
  <si>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</si>
  <si>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</si>
  <si>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</si>
  <si>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</si>
  <si>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</si>
  <si>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</si>
  <si>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</si>
  <si>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</si>
  <si>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</si>
  <si>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</si>
  <si>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</si>
  <si>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</si>
  <si>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</si>
  <si>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</si>
  <si>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</si>
  <si>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</si>
  <si>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</si>
  <si>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</si>
  <si>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</si>
  <si>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</si>
  <si>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</si>
  <si>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</si>
  <si>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</si>
  <si>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</si>
  <si>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</si>
  <si>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</si>
  <si>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</si>
  <si>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</si>
  <si>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</si>
  <si>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</si>
  <si>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</si>
  <si>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</si>
  <si>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</si>
  <si>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</si>
  <si>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</si>
  <si>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</si>
  <si>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</si>
  <si>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</si>
  <si>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</si>
  <si>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</si>
  <si>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</si>
  <si>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</si>
  <si>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</si>
  <si>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</si>
  <si>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</si>
  <si>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</si>
  <si>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</si>
  <si>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</si>
  <si>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</si>
  <si>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</si>
  <si>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</si>
  <si>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</si>
  <si>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</si>
  <si>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</si>
  <si>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</si>
  <si>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</si>
  <si>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</si>
  <si>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</si>
  <si>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</si>
  <si>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</si>
  <si>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</si>
  <si>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</si>
  <si>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</si>
  <si>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</si>
  <si>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</si>
  <si>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</si>
  <si>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</si>
  <si>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</si>
  <si>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</si>
  <si>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</si>
  <si>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</si>
  <si>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</si>
  <si>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</si>
  <si>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</si>
  <si>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</si>
  <si>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</si>
  <si>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</si>
  <si>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</si>
  <si>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</si>
  <si>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</si>
  <si>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</si>
  <si>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</si>
  <si>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</si>
  <si>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</si>
  <si>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</si>
  <si>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</si>
  <si>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</si>
  <si>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</si>
  <si>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</si>
  <si>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</si>
  <si>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</si>
  <si>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</si>
  <si>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</si>
  <si>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</si>
  <si>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</si>
  <si>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</si>
  <si>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</si>
  <si>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</si>
  <si>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</si>
  <si>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</si>
  <si>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</si>
  <si>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</si>
  <si>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</si>
  <si>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</si>
  <si>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</si>
  <si>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</si>
  <si>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</si>
  <si>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</si>
  <si>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</si>
  <si>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</si>
  <si>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</si>
  <si>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</si>
  <si>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</si>
  <si>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</si>
  <si>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</si>
  <si>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</si>
  <si>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</si>
  <si>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</si>
  <si>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</si>
  <si>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</si>
  <si>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</si>
  <si>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</si>
  <si>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</si>
  <si>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</si>
  <si>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</si>
  <si>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</si>
  <si>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</si>
  <si>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</si>
  <si>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</si>
  <si>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</si>
  <si>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</si>
  <si>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</si>
  <si>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</si>
  <si>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</si>
  <si>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</si>
  <si>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</si>
  <si>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хг20-24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</si>
  <si>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</si>
  <si>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</si>
  <si>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</si>
  <si>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</si>
  <si>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</si>
  <si>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</si>
  <si>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</si>
  <si>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</si>
  <si>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</si>
  <si>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</si>
  <si>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</si>
  <si>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</si>
  <si>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</si>
  <si>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</si>
  <si>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</si>
  <si>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</si>
  <si>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</si>
  <si>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</si>
  <si>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</si>
  <si>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</si>
  <si>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</si>
  <si>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</si>
  <si>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Пластина  соединительная</t>
  </si>
  <si>
    <t xml:space="preserve">                          Крепёжная  пластина</t>
  </si>
  <si>
    <t xml:space="preserve">                              </t>
  </si>
  <si>
    <t xml:space="preserve">           Опора  бруса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</si>
  <si>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</si>
  <si>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</si>
  <si>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</si>
  <si>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</si>
  <si>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</si>
  <si>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</si>
  <si>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</si>
  <si>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</si>
  <si>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</si>
  <si>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</si>
  <si>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ку70</t>
  </si>
  <si>
    <t>ку9065</t>
  </si>
  <si>
    <t>ку105</t>
  </si>
  <si>
    <t>куу130</t>
  </si>
  <si>
    <t>кур4080</t>
  </si>
  <si>
    <t>кур40240</t>
  </si>
  <si>
    <t>кур6040</t>
  </si>
  <si>
    <t>кур6050</t>
  </si>
  <si>
    <t>кур60100</t>
  </si>
  <si>
    <t>кур60200</t>
  </si>
  <si>
    <t>кур80100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</si>
  <si>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</si>
  <si>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</si>
  <si>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</si>
  <si>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</si>
  <si>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</si>
  <si>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</si>
  <si>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</si>
  <si>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</si>
  <si>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</si>
  <si>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</si>
  <si>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</si>
  <si>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</si>
  <si>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</si>
  <si>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</si>
  <si>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</si>
  <si>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</si>
  <si>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</si>
  <si>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</si>
  <si>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</si>
  <si>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</si>
  <si>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</si>
  <si>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</si>
  <si>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</si>
  <si>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</si>
  <si>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</si>
  <si>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</si>
  <si>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</si>
  <si>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</si>
  <si>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</si>
  <si>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</si>
  <si>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</si>
  <si>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</si>
  <si>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</si>
  <si>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</si>
  <si>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</si>
  <si>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</si>
  <si>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</si>
  <si>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</si>
  <si>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</si>
  <si>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</si>
  <si>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</si>
  <si>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</si>
  <si>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</si>
  <si>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</si>
  <si>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</si>
  <si>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</si>
  <si>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</si>
  <si>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</si>
  <si>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</si>
  <si>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</si>
  <si>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</si>
  <si>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</si>
  <si>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</si>
  <si>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</si>
  <si>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</si>
  <si>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</si>
  <si>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</si>
  <si>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</si>
  <si>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</si>
  <si>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</si>
  <si>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</si>
  <si>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</si>
  <si>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</si>
  <si>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</si>
  <si>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</si>
  <si>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</si>
  <si>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</si>
  <si>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</si>
  <si>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</si>
  <si>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</si>
  <si>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</si>
  <si>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</si>
  <si>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</si>
  <si>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</si>
  <si>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</si>
  <si>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</si>
  <si>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</si>
  <si>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</si>
  <si>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</si>
  <si>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</si>
  <si>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</si>
  <si>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</si>
  <si>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</si>
  <si>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</si>
  <si>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</si>
  <si>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</si>
  <si>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</si>
  <si>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</si>
  <si>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 8-14/9</t>
  </si>
  <si>
    <t>Хомут АБА 11-17/9</t>
  </si>
  <si>
    <t>Хомут АБА 13-20/9</t>
  </si>
  <si>
    <t>Хомут АБА 15-24/9</t>
  </si>
  <si>
    <t>Хомут АБА 19-28/9</t>
  </si>
  <si>
    <t>Хомут АБА 22-32/9</t>
  </si>
  <si>
    <t>Хомут АБА 26-38/9</t>
  </si>
  <si>
    <t>Хомут АБА 32-44/9</t>
  </si>
  <si>
    <t>Хомут АБА 38-50/9</t>
  </si>
  <si>
    <t>Хомут АБА 44-56/9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</si>
  <si>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</si>
  <si>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</si>
  <si>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</si>
  <si>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</si>
  <si>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</si>
  <si>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</si>
  <si>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Проволочный</t>
  </si>
  <si>
    <t>Титан W2</t>
  </si>
  <si>
    <t>Хомутная лента</t>
  </si>
  <si>
    <t>Tork</t>
  </si>
  <si>
    <t>Хомуты для воздуховода с уплотнением</t>
  </si>
  <si>
    <t>Хомут для воздуховода 100 мм с уплотнением</t>
  </si>
  <si>
    <t>Хомут для воздуховода 125 мм с уплотнением</t>
  </si>
  <si>
    <t>Хомут для воздуховода 160 мм с уплотнением</t>
  </si>
  <si>
    <t>Хомут для воздуховода 180 мм с уплотнением</t>
  </si>
  <si>
    <t>Хомут для воздуховода 200 мм с уплотнением</t>
  </si>
  <si>
    <t>Хомут для воздуховода 355 мм с уплотнением</t>
  </si>
  <si>
    <t>Хомут для воздуховода 430 мм с уплотнением</t>
  </si>
  <si>
    <t>Хомут для воздуховода 600 мм с уплотнением</t>
  </si>
  <si>
    <t>SIL104-112RB41</t>
  </si>
  <si>
    <t>SIL113-121RB41</t>
  </si>
  <si>
    <t>SIL115-130RB41</t>
  </si>
  <si>
    <t>SIL122-130RB41</t>
  </si>
  <si>
    <t>SIL131-139RB41</t>
  </si>
  <si>
    <t>SIL140-148RB41</t>
  </si>
  <si>
    <t>SIL149-161RB41</t>
  </si>
  <si>
    <t>SIL162-174RB41</t>
  </si>
  <si>
    <t>SIL17-19RB41</t>
  </si>
  <si>
    <t>SIL175-187RB41</t>
  </si>
  <si>
    <t>SIL188-200RB41</t>
  </si>
  <si>
    <t>SIL20-22RB41</t>
  </si>
  <si>
    <t>SIL201-213RB41</t>
  </si>
  <si>
    <t>SIL214-226RB41</t>
  </si>
  <si>
    <t>SIL227-239RB41</t>
  </si>
  <si>
    <t>SIL23-25RB41</t>
  </si>
  <si>
    <t>SIL240-252RB41</t>
  </si>
  <si>
    <t>SIL26-28RB41</t>
  </si>
  <si>
    <t>SIL29-31RB41</t>
  </si>
  <si>
    <t>SIL32-35RB41</t>
  </si>
  <si>
    <t>SIL36-39RB41</t>
  </si>
  <si>
    <t>SIL40-43RB41</t>
  </si>
  <si>
    <t>SIL44-47RB41</t>
  </si>
  <si>
    <t>SIL48-51RB41</t>
  </si>
  <si>
    <t>SIL52-55RB41</t>
  </si>
  <si>
    <t>SIL56-59RB41</t>
  </si>
  <si>
    <t>SIL60-63RB41</t>
  </si>
  <si>
    <t>SIL64-67RB41</t>
  </si>
  <si>
    <t>SIL68-73RB41</t>
  </si>
  <si>
    <t>SIL74-79RB41</t>
  </si>
  <si>
    <t>SIL80-85RB41</t>
  </si>
  <si>
    <t>SIL86-91RB41</t>
  </si>
  <si>
    <t>SIL92-97RB41</t>
  </si>
  <si>
    <t>SIL98-103RB41</t>
  </si>
  <si>
    <t>VENT1 1/2М8UCH51</t>
  </si>
  <si>
    <t>VENT1 1/4М8UCH51</t>
  </si>
  <si>
    <t>VENT1М8UCH51</t>
  </si>
  <si>
    <t>VENT1/2М6UCH51</t>
  </si>
  <si>
    <t>VENT2 1/2М10UCH51</t>
  </si>
  <si>
    <t>VENT2М10UCH51</t>
  </si>
  <si>
    <t>VENT3/4М6UCH51</t>
  </si>
  <si>
    <t>VENT4М12UCH51</t>
  </si>
  <si>
    <t>VENT5М12UCH51</t>
  </si>
  <si>
    <t>MPN-RC1 1/2М8DGR31</t>
  </si>
  <si>
    <t>MPN-RC1 1/4М8DGR31</t>
  </si>
  <si>
    <t>MPN-RC1М8DGR31</t>
  </si>
  <si>
    <t>MPN-RC1/2М8DGR31</t>
  </si>
  <si>
    <t>MPN-RC1/4М8DGR41</t>
  </si>
  <si>
    <t>MPN-RC198-202М10DGR51</t>
  </si>
  <si>
    <t>MPN-RC2 1/2М10DGR51</t>
  </si>
  <si>
    <t>MPN-RC2М8DGR31</t>
  </si>
  <si>
    <t>MPN-RC3/4М8DGR31</t>
  </si>
  <si>
    <t>MPN-RC3/8М8DGR31</t>
  </si>
  <si>
    <t>MPN-RC4М10DGR51</t>
  </si>
  <si>
    <t>MPN-RC8М10DGR51</t>
  </si>
  <si>
    <t>TR31-36PAK41</t>
  </si>
  <si>
    <t>TR44-56PAK41</t>
  </si>
  <si>
    <t>TR38-44PAK41</t>
  </si>
  <si>
    <t>TR20-24PAK41</t>
  </si>
  <si>
    <t>TR56-59PAK41</t>
  </si>
  <si>
    <t>TR74-80PAK41</t>
  </si>
  <si>
    <t>TR74-80M8PAK41</t>
  </si>
  <si>
    <t>TR23-28PAK41</t>
  </si>
  <si>
    <t>TR15-19PAK41</t>
  </si>
  <si>
    <t>TR83-93М8PAK41</t>
  </si>
  <si>
    <t>TR110-114M8PAK41</t>
  </si>
  <si>
    <t>TR168-173PAK41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</si>
  <si>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</si>
  <si>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</si>
  <si>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</si>
  <si>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</si>
  <si>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</si>
  <si>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</si>
  <si>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</si>
  <si>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</si>
  <si>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</si>
  <si>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</si>
  <si>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</si>
  <si>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</si>
  <si>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MP-HI48-53 М8/М10DGPC51</t>
  </si>
  <si>
    <t>MP-HI40-46 М8/М10DGPC51</t>
  </si>
  <si>
    <t>MP-HI31-36 М8/М10DGPC51</t>
  </si>
  <si>
    <t>MP-HI20-23 М8/М10DGPC51</t>
  </si>
  <si>
    <t>MP-HI12-16 М8/М10DGPC51</t>
  </si>
  <si>
    <t>MP-HI124-130 М8/М10DGPC51</t>
  </si>
  <si>
    <t>MP-HI72-83 М8/М10DGPC51</t>
  </si>
  <si>
    <t>MP-HI60-64 М8/М10DGPC51</t>
  </si>
  <si>
    <t>MP-HI87-92 М8/М10DGPC51</t>
  </si>
  <si>
    <t>MP-HI26-30 М8/М10DGPC51</t>
  </si>
  <si>
    <t>MP-HI15-19 М8/М10DGPC51</t>
  </si>
  <si>
    <t>MP-HI102-116 М8/М10DGPC51</t>
  </si>
  <si>
    <t>MP-HI132-141 М8/М10DGPC51</t>
  </si>
  <si>
    <t>MP-HI159-168 М8/М10DGPC51</t>
  </si>
  <si>
    <t>H8-14-9A51</t>
  </si>
  <si>
    <t>H11-17-9A51</t>
  </si>
  <si>
    <t>H13-20-9A51</t>
  </si>
  <si>
    <t>H15-24-9A51</t>
  </si>
  <si>
    <t>H19-28-9A51</t>
  </si>
  <si>
    <t>H22-32-9A51</t>
  </si>
  <si>
    <t>H26-38-9A51</t>
  </si>
  <si>
    <t>H32-44-9A51</t>
  </si>
  <si>
    <t>H38-50-9A51</t>
  </si>
  <si>
    <t>H44-56-9A51</t>
  </si>
  <si>
    <t>H50-65-9A51</t>
  </si>
  <si>
    <t>H58-75-9A51</t>
  </si>
  <si>
    <t>H68-85-9A51</t>
  </si>
  <si>
    <t>H104-138-12A51</t>
  </si>
  <si>
    <t>H130-165-12A51</t>
  </si>
  <si>
    <t>H15-24-12A51</t>
  </si>
  <si>
    <t>H150-180-12A51</t>
  </si>
  <si>
    <t>H175-205-12A51</t>
  </si>
  <si>
    <t>H19-28-12A51</t>
  </si>
  <si>
    <t>H200-231-12A51</t>
  </si>
  <si>
    <t>H22-32-12A51</t>
  </si>
  <si>
    <t>H226-256-12A51</t>
  </si>
  <si>
    <t>H251-282-12A51</t>
  </si>
  <si>
    <t>H26-38-12A51</t>
  </si>
  <si>
    <t>H277-307-12A51</t>
  </si>
  <si>
    <t>H32-44-12A51</t>
  </si>
  <si>
    <t>H35-50-12A51</t>
  </si>
  <si>
    <t>H44-56-12A51</t>
  </si>
  <si>
    <t>H50-65-12A51</t>
  </si>
  <si>
    <t>H58-75-12A51</t>
  </si>
  <si>
    <t>H68-85-12A51</t>
  </si>
  <si>
    <t>H77-95-12A51</t>
  </si>
  <si>
    <t>H87-112-12A51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</si>
  <si>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</si>
  <si>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</si>
  <si>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</si>
  <si>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</si>
  <si>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</si>
  <si>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</si>
  <si>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</si>
  <si>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</si>
  <si>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</si>
  <si>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</si>
  <si>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</si>
  <si>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</si>
  <si>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</si>
  <si>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</si>
  <si>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</si>
  <si>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</si>
  <si>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</si>
  <si>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</si>
  <si>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</si>
  <si>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</si>
  <si>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</si>
  <si>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</si>
  <si>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</si>
  <si>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</si>
  <si>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</si>
  <si>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</si>
  <si>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</si>
  <si>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</si>
  <si>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</si>
  <si>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</si>
  <si>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</si>
  <si>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</si>
  <si>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</si>
  <si>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</si>
  <si>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</si>
  <si>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</si>
  <si>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</si>
  <si>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</si>
  <si>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</si>
  <si>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</si>
  <si>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</si>
  <si>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</si>
  <si>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</si>
  <si>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</si>
  <si>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</si>
  <si>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</si>
  <si>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</si>
  <si>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</si>
  <si>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</si>
  <si>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</si>
  <si>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</si>
  <si>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</si>
  <si>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</si>
  <si>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</si>
  <si>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</si>
  <si>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</si>
  <si>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</si>
  <si>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</si>
  <si>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</si>
  <si>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</si>
  <si>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</si>
  <si>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</si>
  <si>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</si>
  <si>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</si>
  <si>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</si>
  <si>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</si>
  <si>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</si>
  <si>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</si>
  <si>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</si>
  <si>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</si>
  <si>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</si>
  <si>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</si>
  <si>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</si>
  <si>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</si>
  <si>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</si>
  <si>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</si>
  <si>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</si>
  <si>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</si>
  <si>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</si>
  <si>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</si>
  <si>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</si>
  <si>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</si>
  <si>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</si>
  <si>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</si>
  <si>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</si>
  <si>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</si>
  <si>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</si>
  <si>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</si>
  <si>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</si>
  <si>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</si>
  <si>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</si>
  <si>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</si>
  <si>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</si>
  <si>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</si>
  <si>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</si>
  <si>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</si>
  <si>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</si>
  <si>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</si>
  <si>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</si>
  <si>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</si>
  <si>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</si>
  <si>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</si>
  <si>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</si>
  <si>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</si>
  <si>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</si>
  <si>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</si>
  <si>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</si>
  <si>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</si>
  <si>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</si>
  <si>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</si>
  <si>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</si>
  <si>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</si>
  <si>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</si>
  <si>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</si>
  <si>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</si>
  <si>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</si>
  <si>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</si>
  <si>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</si>
  <si>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</si>
  <si>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</si>
  <si>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</si>
  <si>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</si>
  <si>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</si>
  <si>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</si>
  <si>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</si>
  <si>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</si>
  <si>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</si>
  <si>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</si>
  <si>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</si>
  <si>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</si>
  <si>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</si>
  <si>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</si>
  <si>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</si>
  <si>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</si>
  <si>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</si>
  <si>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</si>
  <si>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</si>
  <si>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</si>
  <si>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</si>
  <si>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Оконные   пластины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</si>
  <si>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</si>
  <si>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</si>
  <si>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</si>
  <si>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</si>
  <si>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</si>
  <si>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</si>
  <si>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</si>
  <si>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</si>
  <si>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</si>
  <si>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</si>
  <si>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</si>
  <si>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</si>
  <si>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</si>
  <si>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</si>
  <si>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</si>
  <si>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</si>
  <si>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</si>
  <si>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</si>
  <si>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</si>
  <si>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</si>
  <si>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</si>
  <si>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</si>
  <si>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</si>
  <si>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</si>
  <si>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</si>
  <si>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</si>
  <si>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</si>
  <si>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</si>
  <si>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</si>
  <si>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</si>
  <si>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</si>
  <si>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</si>
  <si>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</si>
  <si>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</si>
  <si>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</si>
  <si>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</si>
  <si>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</si>
  <si>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</si>
  <si>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</si>
  <si>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</si>
  <si>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</si>
  <si>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</si>
  <si>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</si>
  <si>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</si>
  <si>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</si>
  <si>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</si>
  <si>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</si>
  <si>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</si>
  <si>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</si>
  <si>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</si>
  <si>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</si>
  <si>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зп55</t>
  </si>
  <si>
    <t>зп56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</si>
  <si>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</si>
  <si>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</si>
  <si>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</si>
  <si>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</si>
  <si>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</si>
  <si>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</si>
  <si>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</si>
  <si>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</si>
  <si>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</si>
  <si>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</si>
  <si>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</si>
  <si>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</si>
  <si>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</si>
  <si>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</si>
  <si>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</si>
  <si>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</si>
  <si>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</si>
  <si>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</si>
  <si>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</si>
  <si>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</si>
  <si>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</si>
  <si>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</si>
  <si>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</si>
  <si>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</si>
  <si>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</si>
  <si>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</si>
  <si>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</si>
  <si>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</si>
  <si>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</si>
  <si>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</si>
  <si>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</si>
  <si>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</si>
  <si>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</si>
  <si>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</si>
  <si>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</si>
  <si>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</si>
  <si>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</si>
  <si>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</si>
  <si>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</si>
  <si>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</si>
  <si>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</si>
  <si>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</si>
  <si>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</si>
  <si>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</si>
  <si>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</si>
  <si>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</si>
  <si>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</si>
  <si>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</si>
  <si>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</si>
  <si>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</si>
  <si>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</si>
  <si>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</si>
  <si>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</si>
  <si>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</si>
  <si>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</si>
  <si>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</si>
  <si>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</si>
  <si>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</si>
  <si>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</si>
  <si>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</si>
  <si>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</si>
  <si>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</si>
  <si>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</si>
  <si>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</si>
  <si>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</si>
  <si>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</si>
  <si>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</si>
  <si>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</si>
  <si>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</si>
  <si>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</si>
  <si>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</si>
  <si>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</si>
  <si>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</si>
  <si>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</si>
  <si>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</si>
  <si>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</si>
  <si>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</si>
  <si>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</si>
  <si>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</si>
  <si>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</si>
  <si>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</si>
  <si>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</si>
  <si>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</si>
  <si>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</si>
  <si>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</si>
  <si>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</si>
  <si>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</si>
  <si>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</si>
  <si>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</si>
  <si>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</si>
  <si>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</si>
  <si>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</si>
  <si>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</si>
  <si>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</si>
  <si>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</si>
  <si>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</si>
  <si>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</si>
  <si>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</si>
  <si>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</si>
  <si>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</si>
  <si>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</si>
  <si>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</si>
  <si>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</si>
  <si>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</si>
  <si>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</si>
  <si>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</si>
  <si>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</si>
  <si>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</si>
  <si>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</si>
  <si>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</si>
  <si>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</si>
  <si>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</si>
  <si>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</si>
  <si>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</si>
  <si>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</si>
  <si>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</si>
  <si>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</si>
  <si>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</si>
  <si>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</si>
  <si>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</si>
  <si>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</si>
  <si>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</si>
  <si>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</si>
  <si>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</si>
  <si>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</si>
  <si>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</si>
  <si>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</si>
  <si>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</si>
  <si>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</si>
  <si>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</si>
  <si>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</si>
  <si>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</si>
  <si>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</si>
  <si>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</si>
  <si>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</si>
  <si>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</si>
  <si>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</si>
  <si>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</si>
  <si>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кктф90</t>
  </si>
  <si>
    <t>кктф110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</si>
  <si>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</si>
  <si>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</si>
  <si>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</si>
  <si>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</si>
  <si>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</si>
  <si>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</si>
  <si>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</si>
  <si>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</si>
  <si>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</si>
  <si>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</si>
  <si>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</si>
  <si>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</si>
  <si>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</si>
  <si>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</si>
  <si>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</si>
  <si>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</si>
  <si>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</si>
  <si>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</si>
  <si>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коричнев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</si>
  <si>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</si>
  <si>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</si>
  <si>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</si>
  <si>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</si>
  <si>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</si>
  <si>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</si>
  <si>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</si>
  <si>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</si>
  <si>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</si>
  <si>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</si>
  <si>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бежевый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</si>
  <si>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</si>
  <si>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</si>
  <si>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</si>
  <si>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</si>
  <si>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</si>
  <si>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</si>
  <si>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</si>
  <si>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</si>
  <si>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кр.кирпичн</t>
  </si>
  <si>
    <t>зпс2 коричнев</t>
  </si>
  <si>
    <t>H70-90-9L42</t>
  </si>
  <si>
    <t>H80-100-9L42</t>
  </si>
  <si>
    <t>H8-12-9N51</t>
  </si>
  <si>
    <t>H10-16-9N51</t>
  </si>
  <si>
    <t>H110-130-9N51</t>
  </si>
  <si>
    <t>H12-18-9N51</t>
  </si>
  <si>
    <t>H12-22-9N51</t>
  </si>
  <si>
    <t>H120-140-9N51</t>
  </si>
  <si>
    <t>H130-150-9N51</t>
  </si>
  <si>
    <t>H150-170-9N51</t>
  </si>
  <si>
    <t>H16-27-9N51</t>
  </si>
  <si>
    <t>H160-180-9N51</t>
  </si>
  <si>
    <t>H170-190-9N51</t>
  </si>
  <si>
    <t>H180-200-9N51</t>
  </si>
  <si>
    <t>H190-210-9N51</t>
  </si>
  <si>
    <t>H20-32-9N51</t>
  </si>
  <si>
    <t>H200-220-9N51</t>
  </si>
  <si>
    <t>H210-230-9N51</t>
  </si>
  <si>
    <t>H220-240-9N51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</si>
  <si>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</si>
  <si>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</si>
  <si>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</si>
  <si>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</si>
  <si>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</si>
  <si>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</si>
  <si>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</si>
  <si>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H80-100-9N51</t>
  </si>
  <si>
    <t>H90-110-9N51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</si>
  <si>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</si>
  <si>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</si>
  <si>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</si>
  <si>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</si>
  <si>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</si>
  <si>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</si>
  <si>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</si>
  <si>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</si>
  <si>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</si>
  <si>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</si>
  <si>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</si>
  <si>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</si>
  <si>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</si>
  <si>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</si>
  <si>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H50-70-9TT31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</si>
  <si>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</si>
  <si>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</si>
  <si>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</si>
  <si>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</si>
  <si>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</si>
  <si>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</si>
  <si>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</si>
  <si>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</si>
  <si>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</si>
  <si>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</si>
  <si>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</si>
  <si>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</si>
  <si>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H190-210ECO41</t>
  </si>
  <si>
    <t>H20-32ECO41</t>
  </si>
  <si>
    <t>H240-260ECO41</t>
  </si>
  <si>
    <t>H25-40ECO41</t>
  </si>
  <si>
    <t>H32-50ECO41</t>
  </si>
  <si>
    <t>H40-60ECO41</t>
  </si>
  <si>
    <t>H44-64ECO41</t>
  </si>
  <si>
    <t>H50-70ECO41</t>
  </si>
  <si>
    <t>H70-90ECO41</t>
  </si>
  <si>
    <t>H80-100ECO41</t>
  </si>
  <si>
    <t>H90-110ECO41</t>
  </si>
  <si>
    <t>VHR100AD51</t>
  </si>
  <si>
    <t>VHR125AD51</t>
  </si>
  <si>
    <t>VHR160AD51</t>
  </si>
  <si>
    <t>VHR180AD51</t>
  </si>
  <si>
    <t>VHR200AD51</t>
  </si>
  <si>
    <t>VHR355AD51</t>
  </si>
  <si>
    <t>VHR430AD51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</si>
  <si>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</si>
  <si>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</si>
  <si>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</si>
  <si>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</si>
  <si>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</si>
  <si>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</si>
  <si>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</si>
  <si>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</si>
  <si>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</si>
  <si>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</si>
  <si>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</si>
  <si>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</si>
  <si>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</si>
  <si>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</si>
  <si>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</si>
  <si>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</si>
  <si>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</si>
  <si>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</si>
  <si>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</si>
  <si>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</si>
  <si>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</si>
  <si>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</si>
  <si>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</si>
  <si>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</si>
  <si>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</si>
  <si>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</si>
  <si>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</si>
  <si>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</si>
  <si>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</si>
  <si>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</si>
  <si>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</si>
  <si>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</si>
  <si>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</si>
  <si>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</si>
  <si>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</si>
  <si>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</si>
  <si>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</si>
  <si>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</si>
  <si>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</si>
  <si>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</si>
  <si>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</si>
  <si>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</si>
  <si>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</si>
  <si>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</si>
  <si>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</si>
  <si>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</si>
  <si>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</si>
  <si>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</si>
  <si>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</si>
  <si>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</si>
  <si>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</si>
  <si>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</si>
  <si>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</si>
  <si>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</si>
  <si>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</si>
  <si>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</si>
  <si>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</si>
  <si>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</si>
  <si>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</si>
  <si>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</si>
  <si>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</si>
  <si>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</si>
  <si>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</si>
  <si>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</si>
  <si>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</si>
  <si>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</si>
  <si>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</si>
  <si>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</si>
  <si>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</si>
  <si>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</si>
  <si>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</si>
  <si>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</si>
  <si>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</si>
  <si>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</si>
  <si>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</si>
  <si>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</si>
  <si>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</si>
  <si>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</si>
  <si>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</si>
  <si>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</si>
  <si>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</si>
  <si>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</si>
  <si>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</si>
  <si>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</si>
  <si>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</si>
  <si>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</si>
  <si>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</si>
  <si>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</si>
  <si>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</si>
  <si>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</si>
  <si>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</si>
  <si>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</si>
  <si>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</si>
  <si>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</si>
  <si>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</si>
  <si>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</si>
  <si>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</si>
  <si>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</si>
  <si>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</si>
  <si>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</si>
  <si>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</si>
  <si>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</si>
  <si>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</si>
  <si>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</si>
  <si>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</si>
  <si>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</si>
  <si>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</si>
  <si>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</si>
  <si>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</si>
  <si>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</si>
  <si>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</si>
  <si>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</si>
  <si>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</si>
  <si>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</si>
  <si>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</si>
  <si>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</si>
  <si>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</si>
  <si>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</si>
  <si>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</si>
  <si>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</si>
  <si>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</si>
  <si>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</si>
  <si>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</si>
  <si>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</si>
  <si>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</si>
  <si>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</si>
  <si>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</si>
  <si>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</si>
  <si>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</si>
  <si>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</si>
  <si>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</si>
  <si>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</si>
  <si>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</si>
  <si>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</si>
  <si>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</si>
  <si>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</si>
  <si>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</si>
  <si>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</si>
  <si>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</si>
  <si>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</si>
  <si>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</si>
  <si>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</si>
  <si>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</si>
  <si>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</si>
  <si>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</si>
  <si>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</si>
  <si>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</si>
  <si>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</si>
  <si>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</si>
  <si>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</si>
  <si>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</si>
  <si>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</si>
  <si>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</si>
  <si>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</si>
  <si>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</si>
  <si>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</si>
  <si>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</si>
  <si>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</si>
  <si>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</si>
  <si>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</si>
  <si>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</si>
  <si>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</si>
  <si>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</si>
  <si>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</si>
  <si>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</si>
  <si>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</si>
  <si>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</si>
  <si>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</si>
  <si>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</si>
  <si>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</si>
  <si>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</si>
  <si>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</si>
  <si>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</si>
  <si>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</si>
  <si>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</si>
  <si>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</si>
  <si>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</si>
  <si>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</si>
  <si>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</si>
  <si>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</si>
  <si>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</si>
  <si>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</si>
  <si>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</si>
  <si>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</si>
  <si>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</si>
  <si>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</si>
  <si>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</si>
  <si>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</si>
  <si>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</si>
  <si>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</si>
  <si>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</si>
  <si>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</si>
  <si>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</si>
  <si>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</si>
  <si>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</si>
  <si>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</si>
  <si>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</si>
  <si>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</si>
  <si>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</si>
  <si>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</si>
  <si>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</si>
  <si>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</si>
  <si>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</si>
  <si>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</si>
  <si>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</si>
  <si>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</si>
  <si>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</si>
  <si>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</si>
  <si>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</si>
  <si>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</si>
  <si>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</si>
  <si>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</si>
  <si>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</si>
  <si>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</si>
  <si>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</si>
  <si>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</si>
  <si>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</si>
  <si>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</si>
  <si>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</si>
  <si>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</si>
  <si>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</si>
  <si>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</si>
  <si>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</si>
  <si>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</si>
  <si>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</si>
  <si>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</si>
  <si>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</si>
  <si>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</si>
  <si>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</si>
  <si>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</si>
  <si>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</si>
  <si>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</si>
  <si>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</si>
  <si>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</si>
  <si>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</si>
  <si>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</si>
  <si>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</si>
  <si>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</si>
  <si>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</si>
  <si>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</si>
  <si>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</si>
  <si>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</si>
  <si>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</si>
  <si>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</si>
  <si>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</si>
  <si>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</si>
  <si>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</si>
  <si>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</si>
  <si>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</si>
  <si>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</si>
  <si>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</si>
  <si>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</si>
  <si>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</si>
  <si>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</si>
  <si>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</si>
  <si>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</si>
  <si>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</si>
  <si>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</si>
  <si>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</si>
  <si>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</si>
  <si>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</si>
  <si>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</si>
  <si>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</si>
  <si>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</si>
  <si>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</si>
  <si>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</si>
  <si>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</si>
  <si>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</si>
  <si>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</si>
  <si>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</si>
  <si>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</si>
  <si>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</si>
  <si>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</si>
  <si>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</si>
  <si>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</si>
  <si>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</si>
  <si>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</si>
  <si>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</si>
  <si>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</si>
  <si>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</si>
  <si>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</si>
  <si>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</si>
  <si>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</si>
  <si>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</si>
  <si>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</si>
  <si>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</si>
  <si>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</si>
  <si>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</si>
  <si>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</si>
  <si>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</si>
  <si>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</si>
  <si>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</si>
  <si>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</si>
  <si>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</si>
  <si>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</si>
  <si>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</si>
  <si>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</si>
  <si>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</si>
  <si>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</si>
  <si>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</si>
  <si>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</si>
  <si>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</si>
  <si>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</si>
  <si>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</si>
  <si>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</si>
  <si>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</si>
  <si>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</si>
  <si>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</si>
  <si>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</si>
  <si>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</si>
  <si>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</si>
  <si>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</si>
  <si>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</si>
  <si>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</si>
  <si>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</si>
  <si>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</si>
  <si>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</si>
  <si>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</si>
  <si>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</si>
  <si>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</si>
  <si>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</si>
  <si>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</si>
  <si>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</si>
  <si>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</si>
  <si>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</si>
  <si>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</si>
  <si>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</si>
  <si>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</si>
  <si>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</si>
  <si>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</si>
  <si>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</si>
  <si>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</si>
  <si>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</si>
  <si>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</si>
  <si>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</si>
  <si>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</si>
  <si>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</si>
  <si>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</si>
  <si>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</si>
  <si>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</si>
  <si>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</si>
  <si>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</si>
  <si>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</si>
  <si>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</si>
  <si>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бо15</t>
  </si>
  <si>
    <t>бо20</t>
  </si>
  <si>
    <t>бо25</t>
  </si>
  <si>
    <t>бо30</t>
  </si>
  <si>
    <t>бо40</t>
  </si>
  <si>
    <t>бо50</t>
  </si>
  <si>
    <t>бо65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</si>
  <si>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</si>
  <si>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</si>
  <si>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</si>
  <si>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</si>
  <si>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</si>
  <si>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</si>
  <si>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</si>
  <si>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</si>
  <si>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</si>
  <si>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</si>
  <si>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</si>
  <si>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пс72040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</si>
  <si>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</si>
  <si>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</si>
  <si>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</si>
  <si>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</si>
  <si>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</si>
  <si>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</si>
  <si>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</si>
  <si>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</si>
  <si>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</si>
  <si>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</si>
  <si>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</si>
  <si>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</si>
  <si>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</si>
  <si>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</si>
  <si>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</si>
  <si>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</si>
  <si>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</si>
  <si>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</si>
  <si>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</si>
  <si>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</si>
  <si>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</si>
  <si>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</si>
  <si>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</si>
  <si>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</si>
  <si>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</si>
  <si>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</si>
  <si>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</si>
  <si>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</si>
  <si>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</si>
  <si>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</si>
  <si>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</si>
  <si>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</si>
  <si>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</si>
  <si>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</si>
  <si>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</si>
  <si>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</si>
  <si>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</si>
  <si>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</si>
  <si>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</si>
  <si>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</si>
  <si>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</si>
  <si>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</si>
  <si>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</si>
  <si>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</si>
  <si>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</si>
  <si>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</si>
  <si>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</si>
  <si>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</si>
  <si>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</si>
  <si>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</si>
  <si>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</si>
  <si>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</si>
  <si>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</si>
  <si>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</si>
  <si>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</si>
  <si>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</si>
  <si>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</si>
  <si>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</si>
  <si>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</si>
  <si>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</si>
  <si>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</si>
  <si>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</si>
  <si>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</si>
  <si>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</si>
  <si>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</si>
  <si>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</si>
  <si>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</si>
  <si>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</si>
  <si>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</si>
  <si>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</si>
  <si>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</si>
  <si>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</si>
  <si>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</si>
  <si>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</si>
  <si>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</si>
  <si>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</si>
  <si>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</si>
  <si>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</si>
  <si>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</si>
  <si>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</si>
  <si>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</si>
  <si>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 xml:space="preserve">     алюминий / сталь    многозажимная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</si>
  <si>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</si>
  <si>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</si>
  <si>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</si>
  <si>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</si>
  <si>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</si>
  <si>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</si>
  <si>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</si>
  <si>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</si>
  <si>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</si>
  <si>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</si>
  <si>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Заклёпочник  пневматический  для  вытяжной</t>
  </si>
  <si>
    <t>заклёпки   2,4   3,2   4,0   4,8</t>
  </si>
  <si>
    <t>заклёпки   2,4   3,2   4,0   4,8   6,4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</si>
  <si>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</si>
  <si>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</si>
  <si>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</si>
  <si>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</si>
  <si>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</si>
  <si>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</si>
  <si>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</si>
  <si>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</si>
  <si>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</si>
  <si>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</si>
  <si>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</si>
  <si>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</si>
  <si>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</si>
  <si>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</si>
  <si>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</si>
  <si>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</si>
  <si>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</si>
  <si>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</si>
  <si>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</si>
  <si>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</si>
  <si>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</si>
  <si>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</si>
  <si>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</si>
  <si>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</si>
  <si>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</si>
  <si>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</si>
  <si>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</si>
  <si>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</si>
  <si>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</si>
  <si>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6Х150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</si>
  <si>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</si>
  <si>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</si>
  <si>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</si>
  <si>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</si>
  <si>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</si>
  <si>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</si>
  <si>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</si>
  <si>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</si>
  <si>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</si>
  <si>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</si>
  <si>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</si>
  <si>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</si>
  <si>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</si>
  <si>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</si>
  <si>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</si>
  <si>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</si>
  <si>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</si>
  <si>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</si>
  <si>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</si>
  <si>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</si>
  <si>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</si>
  <si>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</si>
  <si>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</si>
  <si>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</si>
  <si>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</si>
  <si>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</si>
  <si>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</si>
  <si>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</si>
  <si>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</si>
  <si>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</si>
  <si>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</si>
  <si>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</si>
  <si>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</si>
  <si>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</si>
  <si>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мелкая  фасовка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</si>
  <si>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</si>
  <si>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</si>
  <si>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</si>
  <si>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</si>
  <si>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</si>
  <si>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</si>
  <si>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</si>
  <si>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</si>
  <si>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</si>
  <si>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</si>
  <si>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</si>
  <si>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</si>
  <si>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</si>
  <si>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</si>
  <si>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</si>
  <si>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</si>
  <si>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</si>
  <si>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</si>
  <si>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</si>
  <si>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</si>
  <si>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</si>
  <si>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</si>
  <si>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</si>
  <si>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</si>
  <si>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</si>
  <si>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</si>
  <si>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</si>
  <si>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</si>
  <si>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</si>
  <si>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</si>
  <si>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</si>
  <si>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</si>
  <si>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</si>
  <si>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</si>
  <si>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</si>
  <si>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</si>
  <si>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</si>
  <si>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</si>
  <si>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</si>
  <si>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</si>
  <si>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</si>
  <si>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</si>
  <si>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</si>
  <si>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</si>
  <si>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</si>
  <si>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</si>
  <si>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</si>
  <si>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</si>
  <si>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</si>
  <si>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</si>
  <si>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</si>
  <si>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</si>
  <si>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</si>
  <si>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</si>
  <si>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</si>
  <si>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</si>
  <si>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</si>
  <si>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</si>
  <si>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</si>
  <si>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</si>
  <si>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</si>
  <si>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</si>
  <si>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</si>
  <si>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</si>
  <si>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</si>
  <si>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</si>
  <si>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</si>
  <si>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</si>
  <si>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</si>
  <si>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</si>
  <si>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</si>
  <si>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</si>
  <si>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</si>
  <si>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</si>
  <si>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</si>
  <si>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</si>
  <si>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</si>
  <si>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</si>
  <si>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</si>
  <si>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</si>
  <si>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</si>
  <si>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</si>
  <si>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</si>
  <si>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</si>
  <si>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</si>
  <si>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</si>
  <si>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</si>
  <si>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</si>
  <si>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</si>
  <si>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</si>
  <si>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</si>
  <si>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</si>
  <si>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</si>
  <si>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</si>
  <si>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</si>
  <si>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</si>
  <si>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</si>
  <si>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</si>
  <si>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</si>
  <si>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</si>
  <si>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</si>
  <si>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</si>
  <si>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</si>
  <si>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</si>
  <si>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</si>
  <si>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</si>
  <si>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</si>
  <si>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</si>
  <si>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</si>
  <si>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</si>
  <si>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</si>
  <si>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</si>
  <si>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</si>
  <si>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</si>
  <si>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</si>
  <si>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</si>
  <si>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</si>
  <si>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</si>
  <si>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</si>
  <si>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</si>
  <si>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</si>
  <si>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</si>
  <si>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</si>
  <si>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</si>
  <si>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</si>
  <si>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</si>
  <si>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</si>
  <si>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</si>
  <si>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</si>
  <si>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</si>
  <si>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</si>
  <si>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</si>
  <si>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</si>
  <si>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</si>
  <si>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</si>
  <si>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</si>
  <si>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</si>
  <si>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</si>
  <si>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</si>
  <si>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</si>
  <si>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</si>
  <si>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</si>
  <si>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Кровельный саморез, головка D8 мм, с шайбой EPDM Токопроводящая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</si>
  <si>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</si>
  <si>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</si>
  <si>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</si>
  <si>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</si>
  <si>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</si>
  <si>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</si>
  <si>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</si>
  <si>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</si>
  <si>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</si>
  <si>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</si>
  <si>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</si>
  <si>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</si>
  <si>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</si>
  <si>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</si>
  <si>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</si>
  <si>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</si>
  <si>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</si>
  <si>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</si>
  <si>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</si>
  <si>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</si>
  <si>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</si>
  <si>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</si>
  <si>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</si>
  <si>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</si>
  <si>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</si>
  <si>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</si>
  <si>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</si>
  <si>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</si>
  <si>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</si>
  <si>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</si>
  <si>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</si>
  <si>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</si>
  <si>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</si>
  <si>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</si>
  <si>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</si>
  <si>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</si>
  <si>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</si>
  <si>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</si>
  <si>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</si>
  <si>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</si>
  <si>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</si>
  <si>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</si>
  <si>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</si>
  <si>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</si>
  <si>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</si>
  <si>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</si>
  <si>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</si>
  <si>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</si>
  <si>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</si>
  <si>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</si>
  <si>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</si>
  <si>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</si>
  <si>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</si>
  <si>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</si>
  <si>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</si>
  <si>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</si>
  <si>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</si>
  <si>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</si>
  <si>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</si>
  <si>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</si>
  <si>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</si>
  <si>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</si>
  <si>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</si>
  <si>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</si>
  <si>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</si>
  <si>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</si>
  <si>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</si>
  <si>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</si>
  <si>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</si>
  <si>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</si>
  <si>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</si>
  <si>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</si>
  <si>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</si>
  <si>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</si>
  <si>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</si>
  <si>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</si>
  <si>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</si>
  <si>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</si>
  <si>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</si>
  <si>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</si>
  <si>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</si>
  <si>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</si>
  <si>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</si>
  <si>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</si>
  <si>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</si>
  <si>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</si>
  <si>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</si>
  <si>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</si>
  <si>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</si>
  <si>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</si>
  <si>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</si>
  <si>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</si>
  <si>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</si>
  <si>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</si>
  <si>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</si>
  <si>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</si>
  <si>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</si>
  <si>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</si>
  <si>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</si>
  <si>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</si>
  <si>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</si>
  <si>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</si>
  <si>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</si>
  <si>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</si>
  <si>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</si>
  <si>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</si>
  <si>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</si>
  <si>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</si>
  <si>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</si>
  <si>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</si>
  <si>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</si>
  <si>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</si>
  <si>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</si>
  <si>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</si>
  <si>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</si>
  <si>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</si>
  <si>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</si>
  <si>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</si>
  <si>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</si>
  <si>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</si>
  <si>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</si>
  <si>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</si>
  <si>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</si>
  <si>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</si>
  <si>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</si>
  <si>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</si>
  <si>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</si>
  <si>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</si>
  <si>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</si>
  <si>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</si>
  <si>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</si>
  <si>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</si>
  <si>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</si>
  <si>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</si>
  <si>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</si>
  <si>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</si>
  <si>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</si>
  <si>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</si>
  <si>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</si>
  <si>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</si>
  <si>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</si>
  <si>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</si>
  <si>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</si>
  <si>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</si>
  <si>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</si>
  <si>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</si>
  <si>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</si>
  <si>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</si>
  <si>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</si>
  <si>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</si>
  <si>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</si>
  <si>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</si>
  <si>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</si>
  <si>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</si>
  <si>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</si>
  <si>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</si>
  <si>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</si>
  <si>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</si>
  <si>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</si>
  <si>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</si>
  <si>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</si>
  <si>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</si>
  <si>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</si>
  <si>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</si>
  <si>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</si>
  <si>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</si>
  <si>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</si>
  <si>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</si>
  <si>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</si>
  <si>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</si>
  <si>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</si>
  <si>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</si>
  <si>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</si>
  <si>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</si>
  <si>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</si>
  <si>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</si>
  <si>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</si>
  <si>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</si>
  <si>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</si>
  <si>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</si>
  <si>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</si>
  <si>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</si>
  <si>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</si>
  <si>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</si>
  <si>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</si>
  <si>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</si>
  <si>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</si>
  <si>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</si>
  <si>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</si>
  <si>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</si>
  <si>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</si>
  <si>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</si>
  <si>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</si>
  <si>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</si>
  <si>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акв6</t>
  </si>
  <si>
    <t>акв8</t>
  </si>
  <si>
    <t>акв10</t>
  </si>
  <si>
    <t>акв12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</si>
  <si>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</si>
  <si>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</si>
  <si>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</si>
  <si>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</si>
  <si>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</si>
  <si>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</si>
  <si>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</si>
  <si>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</si>
  <si>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</si>
  <si>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</si>
  <si>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</si>
  <si>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</si>
  <si>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</si>
  <si>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</si>
  <si>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</si>
  <si>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</si>
  <si>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</si>
  <si>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</si>
  <si>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</si>
  <si>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</si>
  <si>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</si>
  <si>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</si>
  <si>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</si>
  <si>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</si>
  <si>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</si>
  <si>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</si>
  <si>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</si>
  <si>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</si>
  <si>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</si>
  <si>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</si>
  <si>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</si>
  <si>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</si>
  <si>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</si>
  <si>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</si>
  <si>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</si>
  <si>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</si>
  <si>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</si>
  <si>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</si>
  <si>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</si>
  <si>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</si>
  <si>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</si>
  <si>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</si>
  <si>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</si>
  <si>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</si>
  <si>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</si>
  <si>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</si>
  <si>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</si>
  <si>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</si>
  <si>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</si>
  <si>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</si>
  <si>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</si>
  <si>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</si>
  <si>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</si>
  <si>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</si>
  <si>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</si>
  <si>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</si>
  <si>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</si>
  <si>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</si>
  <si>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</si>
  <si>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</si>
  <si>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</si>
  <si>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</si>
  <si>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</si>
  <si>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</si>
  <si>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</si>
  <si>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</si>
  <si>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</si>
  <si>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</si>
  <si>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</si>
  <si>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</si>
  <si>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</si>
  <si>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</si>
  <si>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</si>
  <si>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</si>
  <si>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</si>
  <si>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</si>
  <si>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</si>
  <si>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</si>
  <si>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</si>
  <si>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</si>
  <si>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</si>
  <si>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</si>
  <si>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</si>
  <si>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</si>
  <si>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</si>
  <si>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</si>
  <si>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</si>
  <si>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</si>
  <si>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</si>
  <si>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</si>
  <si>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</si>
  <si>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</si>
  <si>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</si>
  <si>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</si>
  <si>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</si>
  <si>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</si>
  <si>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</si>
  <si>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</si>
  <si>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</si>
  <si>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</si>
  <si>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</si>
  <si>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</si>
  <si>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</si>
  <si>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</si>
  <si>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</si>
  <si>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</si>
  <si>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</si>
  <si>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</si>
  <si>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</si>
  <si>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</si>
  <si>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</si>
  <si>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</si>
  <si>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</si>
  <si>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</si>
  <si>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</si>
  <si>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</si>
  <si>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</si>
  <si>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</si>
  <si>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</si>
  <si>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</si>
  <si>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</si>
  <si>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</si>
  <si>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</si>
  <si>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</si>
  <si>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</si>
  <si>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</si>
  <si>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</si>
  <si>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</si>
  <si>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</si>
  <si>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</si>
  <si>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</si>
  <si>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</si>
  <si>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</si>
  <si>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</si>
  <si>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</si>
  <si>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</si>
  <si>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</si>
  <si>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</si>
  <si>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</si>
  <si>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</si>
  <si>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</si>
  <si>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</si>
  <si>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</si>
  <si>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</si>
  <si>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</si>
  <si>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</si>
  <si>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</si>
  <si>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</si>
  <si>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</si>
  <si>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</si>
  <si>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</si>
  <si>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</si>
  <si>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</si>
  <si>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</si>
  <si>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гм300LF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</si>
  <si>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</si>
  <si>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</si>
  <si>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</si>
  <si>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</si>
  <si>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</si>
  <si>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</si>
  <si>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</si>
  <si>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</si>
  <si>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</si>
  <si>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</si>
  <si>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</si>
  <si>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</si>
  <si>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</si>
  <si>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</si>
  <si>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</si>
  <si>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</si>
  <si>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</si>
  <si>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</si>
  <si>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</si>
  <si>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</si>
  <si>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</si>
  <si>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</si>
  <si>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</si>
  <si>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</si>
  <si>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</si>
  <si>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</si>
  <si>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</si>
  <si>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</si>
  <si>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</si>
  <si>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</si>
  <si>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</si>
  <si>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</si>
  <si>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</si>
  <si>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</si>
  <si>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</si>
  <si>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</si>
  <si>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</si>
  <si>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</si>
  <si>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</si>
  <si>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</si>
  <si>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</si>
  <si>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</si>
  <si>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</si>
  <si>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</si>
  <si>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</si>
  <si>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</si>
  <si>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</si>
  <si>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</si>
  <si>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</si>
  <si>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</si>
  <si>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</si>
  <si>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</si>
  <si>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</si>
  <si>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</si>
  <si>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</si>
  <si>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</si>
  <si>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</si>
  <si>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</si>
  <si>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</si>
  <si>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</si>
  <si>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</si>
  <si>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</si>
  <si>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</si>
  <si>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</si>
  <si>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</si>
  <si>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</si>
  <si>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</si>
  <si>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</si>
  <si>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</si>
  <si>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</si>
  <si>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</si>
  <si>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>Анкер  усиленного  распирания  с  крюком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</si>
  <si>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</si>
  <si>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</si>
  <si>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</si>
  <si>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</si>
  <si>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</si>
  <si>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</si>
  <si>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</si>
  <si>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</si>
  <si>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</si>
  <si>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</si>
  <si>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</si>
  <si>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</si>
  <si>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</si>
  <si>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</si>
  <si>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</si>
  <si>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</si>
  <si>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</si>
  <si>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</si>
  <si>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</si>
  <si>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</si>
  <si>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</si>
  <si>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</si>
  <si>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</si>
  <si>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</si>
  <si>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</si>
  <si>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</si>
  <si>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</si>
  <si>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</si>
  <si>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</si>
  <si>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</si>
  <si>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</si>
  <si>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</si>
  <si>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</si>
  <si>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</si>
  <si>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</si>
  <si>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</si>
  <si>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</si>
  <si>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</si>
  <si>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</si>
  <si>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</si>
  <si>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</si>
  <si>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</si>
  <si>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</si>
  <si>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</si>
  <si>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</si>
  <si>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</si>
  <si>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</si>
  <si>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</si>
  <si>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</si>
  <si>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</si>
  <si>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</si>
  <si>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</si>
  <si>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</si>
  <si>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</si>
  <si>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</si>
  <si>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</si>
  <si>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</si>
  <si>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</si>
  <si>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</si>
  <si>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</si>
  <si>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</si>
  <si>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</si>
  <si>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</si>
  <si>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</si>
  <si>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</si>
  <si>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</si>
  <si>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</si>
  <si>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</si>
  <si>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</si>
  <si>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</si>
  <si>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</si>
  <si>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</si>
  <si>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</si>
  <si>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</si>
  <si>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</si>
  <si>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</si>
  <si>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</si>
  <si>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</si>
  <si>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</si>
  <si>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</si>
  <si>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</si>
  <si>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</si>
  <si>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</si>
  <si>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</si>
  <si>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</si>
  <si>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</si>
  <si>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</si>
  <si>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</si>
  <si>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</si>
  <si>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</si>
  <si>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</si>
  <si>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</si>
  <si>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</si>
  <si>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</si>
  <si>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</si>
  <si>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</si>
  <si>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</si>
  <si>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</si>
  <si>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</si>
  <si>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</si>
  <si>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</si>
  <si>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</si>
  <si>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</si>
  <si>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</si>
  <si>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</si>
  <si>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</si>
  <si>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</si>
  <si>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</si>
  <si>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</si>
  <si>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</si>
  <si>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</si>
  <si>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</si>
  <si>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</si>
  <si>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</si>
  <si>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</si>
  <si>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</si>
  <si>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</si>
  <si>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</si>
  <si>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</si>
  <si>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</si>
  <si>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</si>
  <si>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</si>
  <si>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</si>
  <si>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</si>
  <si>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</si>
  <si>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</si>
  <si>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</si>
  <si>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</si>
  <si>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</si>
  <si>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</si>
  <si>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</si>
  <si>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</si>
  <si>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</si>
  <si>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</si>
  <si>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</si>
  <si>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</si>
  <si>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</si>
  <si>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</si>
  <si>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</si>
  <si>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</si>
  <si>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</si>
  <si>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</si>
  <si>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</si>
  <si>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</si>
  <si>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</si>
  <si>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</si>
  <si>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</si>
  <si>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</si>
  <si>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</si>
  <si>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</si>
  <si>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</si>
  <si>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</si>
  <si>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</si>
  <si>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</si>
  <si>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</si>
  <si>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</si>
  <si>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</si>
  <si>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</si>
  <si>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</si>
  <si>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</si>
  <si>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</si>
  <si>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</si>
  <si>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</si>
  <si>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</si>
  <si>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</si>
  <si>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</si>
  <si>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</si>
  <si>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</si>
  <si>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</si>
  <si>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</si>
  <si>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</si>
  <si>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</si>
  <si>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</si>
  <si>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</si>
  <si>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</si>
  <si>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</si>
  <si>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</si>
  <si>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</si>
  <si>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</si>
  <si>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</si>
  <si>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</si>
  <si>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</si>
  <si>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</si>
  <si>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</si>
  <si>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</si>
  <si>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</si>
  <si>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</si>
  <si>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</si>
  <si>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</si>
  <si>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</si>
  <si>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</si>
  <si>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</si>
  <si>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</si>
  <si>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</si>
  <si>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</si>
  <si>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</si>
  <si>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</si>
  <si>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</si>
  <si>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</si>
  <si>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</si>
  <si>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</si>
  <si>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</si>
  <si>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</si>
  <si>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</si>
  <si>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</si>
  <si>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</si>
  <si>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</si>
  <si>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</si>
  <si>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</si>
  <si>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</si>
  <si>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</si>
  <si>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</si>
  <si>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</si>
  <si>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</si>
  <si>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</si>
  <si>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</si>
  <si>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</si>
  <si>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</si>
  <si>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</si>
  <si>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</si>
  <si>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</si>
  <si>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</si>
  <si>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</si>
  <si>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</si>
  <si>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</si>
  <si>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</si>
  <si>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</si>
  <si>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</si>
  <si>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</si>
  <si>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</si>
  <si>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</si>
  <si>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</si>
  <si>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HR 55</t>
  </si>
  <si>
    <t>HR 56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</si>
  <si>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</si>
  <si>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</si>
  <si>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</si>
  <si>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</si>
  <si>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</si>
  <si>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</si>
  <si>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</si>
  <si>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</si>
  <si>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</si>
  <si>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</si>
  <si>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</si>
  <si>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</si>
  <si>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</si>
  <si>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</si>
  <si>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</si>
  <si>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</si>
  <si>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</si>
  <si>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</si>
  <si>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</si>
  <si>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</si>
  <si>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</si>
  <si>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</si>
  <si>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10мм/12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</si>
  <si>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</si>
  <si>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</si>
  <si>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</si>
  <si>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</si>
  <si>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</si>
  <si>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</si>
  <si>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</si>
  <si>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</si>
  <si>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</si>
  <si>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</si>
  <si>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</si>
  <si>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</si>
  <si>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</si>
  <si>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</si>
  <si>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</si>
  <si>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</si>
  <si>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</si>
  <si>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</si>
  <si>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</si>
  <si>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</si>
  <si>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</si>
  <si>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</si>
  <si>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</si>
  <si>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</si>
  <si>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</si>
  <si>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</si>
  <si>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</si>
  <si>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</si>
  <si>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</si>
  <si>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</si>
  <si>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</si>
  <si>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</si>
  <si>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м4x1000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</si>
  <si>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</si>
  <si>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</si>
  <si>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</si>
  <si>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</si>
  <si>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</si>
  <si>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</si>
  <si>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</si>
  <si>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</si>
  <si>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</si>
  <si>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</si>
  <si>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</si>
  <si>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</si>
  <si>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</si>
  <si>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</si>
  <si>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</si>
  <si>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</si>
  <si>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</si>
  <si>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</si>
  <si>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</si>
  <si>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</si>
  <si>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</si>
  <si>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</si>
  <si>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</si>
  <si>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</si>
  <si>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</si>
  <si>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</si>
  <si>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</si>
  <si>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</si>
  <si>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</si>
  <si>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</si>
  <si>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</si>
  <si>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</si>
  <si>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</si>
  <si>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</si>
  <si>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</si>
  <si>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</si>
  <si>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</si>
  <si>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</si>
  <si>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</si>
  <si>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</si>
  <si>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</si>
  <si>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</si>
  <si>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</si>
  <si>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</si>
  <si>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</si>
  <si>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</si>
  <si>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</si>
  <si>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</si>
  <si>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</si>
  <si>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</si>
  <si>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</si>
  <si>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</si>
  <si>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</si>
  <si>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</si>
  <si>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</si>
  <si>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Трубные хомуты в упаковке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</si>
  <si>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</si>
  <si>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</si>
  <si>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</si>
  <si>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</si>
  <si>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</si>
  <si>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</si>
  <si>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</si>
  <si>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</si>
  <si>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</si>
  <si>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</si>
  <si>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</si>
  <si>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</si>
  <si>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</si>
  <si>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</si>
  <si>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</si>
  <si>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</si>
  <si>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</si>
  <si>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</si>
  <si>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</si>
  <si>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</si>
  <si>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</si>
  <si>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</si>
  <si>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</si>
  <si>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</si>
  <si>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</si>
  <si>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</si>
  <si>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</si>
  <si>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</si>
  <si>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</si>
  <si>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</si>
  <si>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</si>
  <si>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</si>
  <si>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</si>
  <si>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</si>
  <si>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</si>
  <si>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</si>
  <si>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</si>
  <si>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</si>
  <si>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</si>
  <si>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</si>
  <si>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</si>
  <si>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</si>
  <si>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</si>
  <si>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</si>
  <si>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</si>
  <si>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</si>
  <si>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</si>
  <si>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</si>
  <si>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</si>
  <si>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</si>
  <si>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</si>
  <si>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</si>
  <si>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</si>
  <si>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</si>
  <si>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</si>
  <si>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</si>
  <si>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</si>
  <si>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</si>
  <si>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</si>
  <si>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</si>
  <si>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</si>
  <si>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</si>
  <si>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</si>
  <si>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</si>
  <si>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</si>
  <si>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</si>
  <si>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</si>
  <si>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</si>
  <si>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</si>
  <si>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</si>
  <si>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</si>
  <si>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</si>
  <si>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</si>
  <si>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</si>
  <si>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</si>
  <si>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</si>
  <si>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</si>
  <si>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</si>
  <si>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</si>
  <si>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</si>
  <si>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</si>
  <si>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</si>
  <si>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</si>
  <si>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</si>
  <si>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</si>
  <si>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</si>
  <si>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</si>
  <si>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</si>
  <si>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</si>
  <si>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</si>
  <si>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</si>
  <si>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</si>
  <si>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</si>
  <si>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</si>
  <si>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</si>
  <si>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</si>
  <si>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</si>
  <si>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</si>
  <si>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</si>
  <si>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</si>
  <si>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</si>
  <si>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</si>
  <si>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</si>
  <si>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</si>
  <si>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</si>
  <si>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</si>
  <si>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</si>
  <si>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</si>
  <si>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</si>
  <si>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</si>
  <si>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</si>
  <si>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</si>
  <si>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</si>
  <si>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</si>
  <si>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</si>
  <si>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</si>
  <si>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</si>
  <si>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</si>
  <si>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</si>
  <si>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</si>
  <si>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</si>
  <si>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</si>
  <si>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</si>
  <si>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</si>
  <si>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</si>
  <si>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</si>
  <si>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</si>
  <si>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</si>
  <si>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</si>
  <si>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</si>
  <si>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</si>
  <si>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</si>
  <si>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</si>
  <si>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</si>
  <si>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</si>
  <si>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</si>
  <si>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</si>
  <si>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</si>
  <si>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</si>
  <si>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</si>
  <si>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</si>
  <si>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</si>
  <si>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</si>
  <si>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</si>
  <si>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</si>
  <si>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</si>
  <si>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</si>
  <si>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</si>
  <si>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</si>
  <si>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</si>
  <si>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</si>
  <si>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</si>
  <si>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</si>
  <si>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</si>
  <si>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</si>
  <si>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</si>
  <si>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</si>
  <si>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</si>
  <si>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</si>
  <si>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</si>
  <si>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</si>
  <si>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</si>
  <si>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</si>
  <si>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</si>
  <si>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</si>
  <si>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</si>
  <si>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</si>
  <si>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</si>
  <si>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</si>
  <si>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</si>
  <si>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</si>
  <si>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</si>
  <si>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</si>
  <si>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</si>
  <si>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</si>
  <si>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</si>
  <si>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</si>
  <si>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</si>
  <si>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</si>
  <si>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</si>
  <si>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</si>
  <si>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</si>
  <si>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</si>
  <si>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</si>
  <si>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</si>
  <si>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</si>
  <si>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</si>
  <si>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</si>
  <si>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</si>
  <si>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</si>
  <si>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</si>
  <si>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</si>
  <si>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</si>
  <si>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</si>
  <si>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</si>
  <si>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</si>
  <si>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</si>
  <si>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</si>
  <si>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</si>
  <si>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</si>
  <si>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</si>
  <si>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</si>
  <si>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</si>
  <si>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</si>
  <si>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6Х140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</si>
  <si>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</si>
  <si>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</si>
  <si>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</si>
  <si>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</si>
  <si>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</si>
  <si>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</si>
  <si>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</si>
  <si>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</si>
  <si>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</si>
  <si>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</si>
  <si>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</si>
  <si>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</si>
  <si>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</si>
  <si>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</si>
  <si>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</si>
  <si>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</si>
  <si>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</si>
  <si>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</si>
  <si>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</si>
  <si>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</si>
  <si>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</si>
  <si>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</si>
  <si>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</si>
  <si>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</si>
  <si>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</si>
  <si>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</si>
  <si>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</si>
  <si>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</si>
  <si>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</si>
  <si>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</si>
  <si>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</si>
  <si>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</si>
  <si>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</si>
  <si>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</si>
  <si>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</si>
  <si>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</si>
  <si>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</si>
  <si>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</si>
  <si>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</si>
  <si>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</si>
  <si>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</si>
  <si>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</si>
  <si>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</si>
  <si>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</si>
  <si>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</si>
  <si>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</si>
  <si>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</si>
  <si>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</si>
  <si>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</si>
  <si>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</si>
  <si>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</si>
  <si>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</si>
  <si>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</si>
  <si>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</si>
  <si>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</si>
  <si>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</si>
  <si>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</si>
  <si>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</si>
  <si>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</si>
  <si>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</si>
  <si>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</si>
  <si>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</si>
  <si>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</si>
  <si>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</si>
  <si>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</si>
  <si>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</si>
  <si>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</si>
  <si>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</si>
  <si>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</si>
  <si>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</si>
  <si>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</si>
  <si>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</si>
  <si>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</si>
  <si>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</si>
  <si>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</si>
  <si>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</si>
  <si>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</si>
  <si>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</si>
  <si>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</si>
  <si>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</si>
  <si>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</si>
  <si>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</si>
  <si>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</si>
  <si>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</si>
  <si>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</si>
  <si>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</si>
  <si>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</si>
  <si>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</si>
  <si>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</si>
  <si>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</si>
  <si>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</si>
  <si>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</si>
  <si>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</si>
  <si>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</si>
  <si>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</si>
  <si>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</si>
  <si>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</si>
  <si>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</si>
  <si>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</si>
  <si>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</si>
  <si>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</si>
  <si>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</si>
  <si>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</si>
  <si>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</si>
  <si>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</si>
  <si>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</si>
  <si>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</si>
  <si>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</si>
  <si>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</si>
  <si>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</si>
  <si>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</si>
  <si>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</si>
  <si>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</si>
  <si>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</si>
  <si>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</si>
  <si>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</si>
  <si>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</si>
  <si>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</si>
  <si>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</si>
  <si>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</si>
  <si>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</si>
  <si>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</si>
  <si>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</si>
  <si>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</si>
  <si>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</si>
  <si>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</si>
  <si>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</si>
  <si>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</si>
  <si>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</si>
  <si>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</si>
  <si>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</si>
  <si>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</si>
  <si>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</si>
  <si>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</si>
  <si>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</si>
  <si>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</si>
  <si>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</si>
  <si>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</si>
  <si>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</si>
  <si>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</si>
  <si>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</si>
  <si>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</si>
  <si>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</si>
  <si>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</si>
  <si>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</si>
  <si>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</si>
  <si>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</si>
  <si>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</si>
  <si>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</si>
  <si>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</si>
  <si>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</si>
  <si>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</si>
  <si>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</si>
  <si>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</si>
  <si>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</si>
  <si>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</si>
  <si>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</si>
  <si>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</si>
  <si>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</si>
  <si>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</si>
  <si>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</si>
  <si>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</si>
  <si>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</si>
  <si>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</si>
  <si>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</si>
  <si>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</si>
  <si>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</si>
  <si>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</si>
  <si>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</si>
  <si>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</si>
  <si>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</si>
  <si>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</si>
  <si>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</si>
  <si>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</si>
  <si>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</si>
  <si>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</si>
  <si>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</si>
  <si>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</si>
  <si>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</si>
  <si>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</si>
  <si>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</si>
  <si>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</si>
  <si>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</si>
  <si>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</si>
  <si>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</si>
  <si>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</si>
  <si>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</si>
  <si>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</si>
  <si>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</si>
  <si>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</si>
  <si>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</si>
  <si>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</si>
  <si>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</si>
  <si>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</si>
  <si>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</si>
  <si>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</si>
  <si>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</si>
  <si>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</si>
  <si>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</si>
  <si>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</si>
  <si>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</si>
  <si>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</si>
  <si>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</si>
  <si>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</si>
  <si>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</si>
  <si>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</si>
  <si>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</si>
  <si>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</si>
  <si>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</si>
  <si>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</si>
  <si>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</si>
  <si>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</si>
  <si>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</si>
  <si>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</si>
  <si>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</si>
  <si>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</si>
  <si>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</si>
  <si>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</si>
  <si>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</si>
  <si>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</si>
  <si>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</si>
  <si>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</si>
  <si>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</si>
  <si>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</si>
  <si>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</si>
  <si>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</si>
  <si>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</si>
  <si>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</si>
  <si>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</si>
  <si>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</si>
  <si>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</si>
  <si>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</si>
  <si>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</si>
  <si>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</si>
  <si>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</si>
  <si>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</si>
  <si>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</si>
  <si>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акв16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</si>
  <si>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</si>
  <si>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</si>
  <si>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</si>
  <si>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</si>
  <si>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</si>
  <si>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</si>
  <si>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</si>
  <si>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</si>
  <si>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</si>
  <si>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</si>
  <si>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</si>
  <si>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</si>
  <si>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</si>
  <si>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</si>
  <si>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</si>
  <si>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</si>
  <si>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</si>
  <si>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</si>
  <si>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</si>
  <si>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</si>
  <si>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</si>
  <si>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</si>
  <si>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</si>
  <si>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</si>
  <si>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</si>
  <si>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Болт оц. U-образный UBZ 1 1/4'' М8</t>
  </si>
  <si>
    <t>Болт оц. U-образный UBZ 1'' М8</t>
  </si>
  <si>
    <t xml:space="preserve">Болт оц. U-образный UBZ 1/2'' М6 </t>
  </si>
  <si>
    <t>Болт оц. U-образный UBZ 2 1/2'' М10</t>
  </si>
  <si>
    <t>Болт оц. U-образный UBZ 4'' М12</t>
  </si>
  <si>
    <t>Болт оц. U-образный UBZ 5'' М12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</si>
  <si>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</si>
  <si>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</si>
  <si>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</si>
  <si>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</si>
  <si>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</si>
  <si>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</si>
  <si>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</si>
  <si>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</si>
  <si>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</si>
  <si>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</si>
  <si>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</si>
  <si>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</si>
  <si>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</si>
  <si>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</si>
  <si>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</si>
  <si>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</si>
  <si>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</si>
  <si>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</si>
  <si>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</si>
  <si>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</si>
  <si>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</si>
  <si>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</si>
  <si>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</si>
  <si>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</si>
  <si>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</si>
  <si>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</si>
  <si>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</si>
  <si>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</si>
  <si>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</si>
  <si>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</si>
  <si>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</si>
  <si>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</si>
  <si>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</si>
  <si>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</si>
  <si>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</si>
  <si>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</si>
  <si>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</si>
  <si>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</si>
  <si>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</si>
  <si>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</si>
  <si>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</si>
  <si>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</si>
  <si>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</si>
  <si>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</si>
  <si>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</si>
  <si>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</si>
  <si>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</si>
  <si>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</si>
  <si>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</si>
  <si>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</si>
  <si>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</si>
  <si>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</si>
  <si>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</si>
  <si>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</si>
  <si>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</si>
  <si>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</si>
  <si>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</si>
  <si>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</si>
  <si>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</si>
  <si>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</si>
  <si>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</si>
  <si>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</si>
  <si>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</si>
  <si>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</si>
  <si>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</si>
  <si>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</si>
  <si>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</si>
  <si>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</si>
  <si>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</si>
  <si>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</si>
  <si>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</si>
  <si>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</si>
  <si>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</si>
  <si>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</si>
  <si>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</si>
  <si>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</si>
  <si>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</si>
  <si>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</si>
  <si>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</si>
  <si>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</si>
  <si>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</si>
  <si>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</si>
  <si>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</si>
  <si>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</si>
  <si>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</si>
  <si>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</si>
  <si>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</si>
  <si>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</si>
  <si>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</si>
  <si>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</si>
  <si>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</si>
  <si>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</si>
  <si>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</si>
  <si>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</si>
  <si>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</si>
  <si>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серый</t>
  </si>
  <si>
    <t>зу св.серый</t>
  </si>
  <si>
    <t>зу тем.серый</t>
  </si>
  <si>
    <t>зу бежевый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</si>
  <si>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</si>
  <si>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</si>
  <si>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</si>
  <si>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</si>
  <si>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</si>
  <si>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</si>
  <si>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</si>
  <si>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</si>
  <si>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</si>
  <si>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коричневый</t>
  </si>
  <si>
    <t>зу тем.коричн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</si>
  <si>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</si>
  <si>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</si>
  <si>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</si>
  <si>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</si>
  <si>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</si>
  <si>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</si>
  <si>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</si>
  <si>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</si>
  <si>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серый</t>
  </si>
  <si>
    <t>зпр8 св.серый</t>
  </si>
  <si>
    <t>зпр8 тем.серый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</si>
  <si>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</si>
  <si>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</si>
  <si>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</si>
  <si>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</si>
  <si>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</si>
  <si>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</si>
  <si>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</si>
  <si>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</si>
  <si>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</si>
  <si>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</si>
  <si>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</si>
  <si>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</si>
  <si>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</si>
  <si>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</si>
  <si>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</si>
  <si>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</si>
  <si>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</si>
  <si>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</si>
  <si>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</si>
  <si>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серый</t>
  </si>
  <si>
    <t>зпр10 св.серый</t>
  </si>
  <si>
    <t>зпр10 тем.сер</t>
  </si>
  <si>
    <t>зпр10 бежевый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</si>
  <si>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</si>
  <si>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</si>
  <si>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</si>
  <si>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</si>
  <si>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</si>
  <si>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</si>
  <si>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</si>
  <si>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</si>
  <si>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</si>
  <si>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</si>
  <si>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</si>
  <si>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</si>
  <si>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</si>
  <si>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</si>
  <si>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</si>
  <si>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</si>
  <si>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</si>
  <si>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</si>
  <si>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</si>
  <si>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серый</t>
  </si>
  <si>
    <t>зпр12 св.серый</t>
  </si>
  <si>
    <t>зпр12 тем.сер</t>
  </si>
  <si>
    <t>зпр12 бежевый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</si>
  <si>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</si>
  <si>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</si>
  <si>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</si>
  <si>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</si>
  <si>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</si>
  <si>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</si>
  <si>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</si>
  <si>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</si>
  <si>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</si>
  <si>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</si>
  <si>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</si>
  <si>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</si>
  <si>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</si>
  <si>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</si>
  <si>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</si>
  <si>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</si>
  <si>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</si>
  <si>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</si>
  <si>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</si>
  <si>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серый</t>
  </si>
  <si>
    <t>зпр14 св.серый</t>
  </si>
  <si>
    <t>зпр14 тем.сер</t>
  </si>
  <si>
    <t>зпр14 бежев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</si>
  <si>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</si>
  <si>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</si>
  <si>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</si>
  <si>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</si>
  <si>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</si>
  <si>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</si>
  <si>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</si>
  <si>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</si>
  <si>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</si>
  <si>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</si>
  <si>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</si>
  <si>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</si>
  <si>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</si>
  <si>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</si>
  <si>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</si>
  <si>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</si>
  <si>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</si>
  <si>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</si>
  <si>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</si>
  <si>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серый</t>
  </si>
  <si>
    <t>зпр16 св.серый</t>
  </si>
  <si>
    <t>зпр16 тем.сер</t>
  </si>
  <si>
    <t>зпр16 бежевый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</si>
  <si>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</si>
  <si>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</si>
  <si>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</si>
  <si>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</si>
  <si>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</si>
  <si>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</si>
  <si>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</si>
  <si>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</si>
  <si>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</si>
  <si>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</si>
  <si>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</si>
  <si>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</si>
  <si>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</si>
  <si>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</si>
  <si>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</si>
  <si>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</si>
  <si>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</si>
  <si>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</si>
  <si>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</si>
  <si>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</si>
  <si>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</si>
  <si>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</si>
  <si>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</si>
  <si>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</si>
  <si>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</si>
  <si>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</si>
  <si>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</si>
  <si>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</si>
  <si>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</si>
  <si>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</si>
  <si>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</si>
  <si>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</si>
  <si>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</si>
  <si>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</si>
  <si>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</si>
  <si>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</si>
  <si>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</si>
  <si>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</si>
  <si>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>REHAU  150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</si>
  <si>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</si>
  <si>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</si>
  <si>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</si>
  <si>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</si>
  <si>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</si>
  <si>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</si>
  <si>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</si>
  <si>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</si>
  <si>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</si>
  <si>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</si>
  <si>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</si>
  <si>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</si>
  <si>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</si>
  <si>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</si>
  <si>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</si>
  <si>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</si>
  <si>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</si>
  <si>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</si>
  <si>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2,5 мм, покрытие - цинк 7 мкн, уменьшенное сверло</t>
  </si>
  <si>
    <t>2,5 мм, покрытие - цинк 7 мкн, усиленное сверло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</si>
  <si>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</si>
  <si>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</si>
  <si>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</si>
  <si>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</si>
  <si>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 xml:space="preserve">           6,3/5,5х175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</si>
  <si>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</si>
  <si>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</si>
  <si>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</si>
  <si>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</si>
  <si>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</si>
  <si>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</si>
  <si>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</si>
  <si>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</si>
  <si>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</si>
  <si>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</si>
  <si>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</si>
  <si>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</si>
  <si>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</si>
  <si>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</si>
  <si>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</si>
  <si>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</si>
  <si>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</si>
  <si>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</si>
  <si>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</si>
  <si>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</si>
  <si>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</si>
  <si>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</si>
  <si>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</si>
  <si>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</si>
  <si>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</si>
  <si>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</si>
  <si>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</si>
  <si>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</si>
  <si>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</si>
  <si>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</si>
  <si>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</si>
  <si>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</si>
  <si>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</si>
  <si>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</si>
  <si>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</si>
  <si>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</si>
  <si>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</si>
  <si>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</si>
  <si>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</si>
  <si>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</si>
  <si>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</si>
  <si>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</si>
  <si>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</si>
  <si>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</si>
  <si>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</si>
  <si>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</si>
  <si>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</si>
  <si>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</si>
  <si>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</si>
  <si>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</si>
  <si>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</si>
  <si>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</si>
  <si>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3/8 м8</t>
  </si>
  <si>
    <t>1/2 м8</t>
  </si>
  <si>
    <t>3/4 м8</t>
  </si>
  <si>
    <t>1 м8</t>
  </si>
  <si>
    <t>1 1/4 м8</t>
  </si>
  <si>
    <t>1 1/2 м8</t>
  </si>
  <si>
    <t>2 м8</t>
  </si>
  <si>
    <t>2 1/2 м10</t>
  </si>
  <si>
    <t>3 м10</t>
  </si>
  <si>
    <t>3 1/2 м10</t>
  </si>
  <si>
    <t>4 м10</t>
  </si>
  <si>
    <t>5 м10</t>
  </si>
  <si>
    <t>6 м10</t>
  </si>
  <si>
    <t>8 м10</t>
  </si>
  <si>
    <t>15-19</t>
  </si>
  <si>
    <t>20-24</t>
  </si>
  <si>
    <t>20х1,00</t>
  </si>
  <si>
    <t>1,2 мм</t>
  </si>
  <si>
    <t>Корзина</t>
  </si>
  <si>
    <t>бд15</t>
  </si>
  <si>
    <t>бд20</t>
  </si>
  <si>
    <t>бд25</t>
  </si>
  <si>
    <t>бд30</t>
  </si>
  <si>
    <t>бд40</t>
  </si>
  <si>
    <t>бд50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</si>
  <si>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</si>
  <si>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</si>
  <si>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</si>
  <si>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</si>
  <si>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</si>
  <si>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</si>
  <si>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</si>
  <si>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</si>
  <si>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</si>
  <si>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</si>
  <si>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</si>
  <si>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</si>
  <si>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</si>
  <si>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</si>
  <si>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</si>
  <si>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</si>
  <si>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</si>
  <si>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</si>
  <si>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</si>
  <si>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</si>
  <si>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</si>
  <si>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</si>
  <si>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</si>
  <si>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</si>
  <si>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</si>
  <si>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</si>
  <si>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</si>
  <si>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</si>
  <si>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</si>
  <si>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</si>
  <si>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</si>
  <si>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</si>
  <si>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</si>
  <si>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</si>
  <si>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</si>
  <si>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</si>
  <si>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</si>
  <si>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</si>
  <si>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</si>
  <si>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</si>
  <si>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</si>
  <si>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</si>
  <si>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</si>
  <si>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</si>
  <si>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</si>
  <si>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</si>
  <si>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</si>
  <si>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</si>
  <si>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</si>
  <si>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</si>
  <si>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</si>
  <si>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</si>
  <si>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</si>
  <si>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</si>
  <si>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</si>
  <si>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</si>
  <si>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</si>
  <si>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</si>
  <si>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</si>
  <si>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</si>
  <si>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</si>
  <si>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</si>
  <si>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</si>
  <si>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</si>
  <si>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</si>
  <si>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</si>
  <si>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</si>
  <si>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</si>
  <si>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</si>
  <si>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</si>
  <si>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</si>
  <si>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</si>
  <si>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</si>
  <si>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</si>
  <si>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</si>
  <si>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</si>
  <si>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</si>
  <si>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</si>
  <si>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</si>
  <si>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</si>
  <si>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</si>
  <si>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</si>
  <si>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</si>
  <si>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</si>
  <si>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</si>
  <si>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</si>
  <si>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</si>
  <si>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</si>
  <si>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</si>
  <si>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</si>
  <si>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</si>
  <si>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</si>
  <si>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</si>
  <si>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</si>
  <si>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</si>
  <si>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</si>
  <si>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</si>
  <si>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</si>
  <si>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</si>
  <si>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</si>
  <si>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</si>
  <si>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</si>
  <si>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</si>
  <si>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</si>
  <si>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</si>
  <si>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</si>
  <si>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</si>
  <si>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</si>
  <si>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</si>
  <si>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</si>
  <si>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</si>
  <si>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</si>
  <si>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</si>
  <si>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</si>
  <si>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</si>
  <si>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</si>
  <si>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</si>
  <si>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</si>
  <si>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</si>
  <si>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</si>
  <si>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</si>
  <si>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</si>
  <si>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</si>
  <si>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</si>
  <si>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</si>
  <si>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</si>
  <si>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</si>
  <si>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</si>
  <si>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</si>
  <si>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</si>
  <si>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</si>
  <si>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</si>
  <si>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</si>
  <si>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</si>
  <si>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</si>
  <si>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</si>
  <si>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</si>
  <si>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</si>
  <si>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</si>
  <si>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</si>
  <si>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</si>
  <si>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</si>
  <si>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</si>
  <si>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</si>
  <si>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</si>
  <si>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</si>
  <si>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</si>
  <si>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</si>
  <si>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</si>
  <si>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</si>
  <si>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</si>
  <si>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</si>
  <si>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</si>
  <si>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</si>
  <si>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</si>
  <si>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</si>
  <si>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</si>
  <si>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</si>
  <si>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</si>
  <si>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</si>
  <si>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</si>
  <si>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</si>
  <si>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</si>
  <si>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</si>
  <si>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</si>
  <si>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</si>
  <si>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</si>
  <si>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</si>
  <si>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</si>
  <si>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</si>
  <si>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</si>
  <si>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</si>
  <si>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</si>
  <si>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</si>
  <si>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</si>
  <si>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</si>
  <si>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</si>
  <si>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</si>
  <si>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</si>
  <si>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</si>
  <si>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</si>
  <si>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</si>
  <si>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</si>
  <si>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</si>
  <si>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</si>
  <si>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</si>
  <si>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</si>
  <si>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</si>
  <si>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</si>
  <si>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</si>
  <si>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</si>
  <si>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</si>
  <si>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</si>
  <si>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</si>
  <si>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</si>
  <si>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</si>
  <si>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</si>
  <si>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</si>
  <si>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</si>
  <si>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</si>
  <si>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</si>
  <si>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</si>
  <si>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</si>
  <si>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</si>
  <si>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</si>
  <si>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</si>
  <si>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</si>
  <si>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</si>
  <si>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</si>
  <si>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</si>
  <si>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</si>
  <si>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</si>
  <si>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</si>
  <si>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</si>
  <si>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</si>
  <si>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</si>
  <si>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</si>
  <si>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</si>
  <si>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</si>
  <si>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</si>
  <si>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</si>
  <si>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</si>
  <si>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</si>
  <si>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</si>
  <si>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</si>
  <si>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</si>
  <si>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</si>
  <si>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</si>
  <si>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</si>
  <si>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</si>
  <si>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</si>
  <si>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</si>
  <si>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</si>
  <si>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</si>
  <si>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</si>
  <si>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</si>
  <si>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</si>
  <si>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</si>
  <si>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</si>
  <si>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</si>
  <si>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</si>
  <si>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</si>
  <si>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</si>
  <si>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</si>
  <si>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</si>
  <si>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</si>
  <si>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</si>
  <si>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</si>
  <si>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</si>
  <si>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</si>
  <si>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</si>
  <si>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</si>
  <si>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</si>
  <si>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</si>
  <si>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</si>
  <si>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</si>
  <si>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</si>
  <si>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</si>
  <si>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</si>
  <si>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</si>
  <si>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</si>
  <si>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</si>
  <si>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</si>
  <si>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</si>
  <si>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</si>
  <si>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</si>
  <si>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</si>
  <si>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</si>
  <si>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</si>
  <si>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</si>
  <si>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</si>
  <si>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</si>
  <si>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</si>
  <si>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</si>
  <si>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</si>
  <si>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</si>
  <si>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</si>
  <si>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</si>
  <si>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</si>
  <si>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</si>
  <si>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</si>
  <si>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</si>
  <si>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</si>
  <si>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</si>
  <si>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</si>
  <si>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</si>
  <si>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</si>
  <si>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</si>
  <si>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</si>
  <si>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</si>
  <si>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</si>
  <si>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</si>
  <si>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</si>
  <si>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</si>
  <si>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</si>
  <si>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</si>
  <si>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</si>
  <si>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</si>
  <si>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</si>
  <si>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</si>
  <si>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</si>
  <si>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</si>
  <si>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</si>
  <si>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</si>
  <si>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</si>
  <si>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</si>
  <si>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</si>
  <si>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</si>
  <si>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</si>
  <si>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</si>
  <si>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</si>
  <si>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</si>
  <si>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</si>
  <si>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</si>
  <si>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</si>
  <si>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</si>
  <si>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</si>
  <si>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</si>
  <si>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</si>
  <si>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</si>
  <si>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</si>
  <si>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</si>
  <si>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</si>
  <si>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</si>
  <si>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</si>
  <si>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</si>
  <si>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</si>
  <si>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</si>
  <si>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</si>
  <si>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</si>
  <si>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</si>
  <si>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</si>
  <si>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</si>
  <si>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</si>
  <si>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</si>
  <si>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</si>
  <si>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</si>
  <si>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</si>
  <si>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</si>
  <si>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</si>
  <si>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</si>
  <si>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</si>
  <si>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</si>
  <si>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</si>
  <si>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</si>
  <si>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</si>
  <si>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</si>
  <si>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</si>
  <si>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</si>
  <si>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</si>
  <si>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</si>
  <si>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</si>
  <si>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</si>
  <si>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</si>
  <si>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</si>
  <si>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</si>
  <si>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</si>
  <si>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</si>
  <si>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</si>
  <si>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</si>
  <si>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</si>
  <si>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</si>
  <si>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</si>
  <si>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</si>
  <si>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</si>
  <si>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</si>
  <si>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</si>
  <si>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</si>
  <si>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</si>
  <si>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</si>
  <si>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</si>
  <si>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</si>
  <si>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</si>
  <si>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</si>
  <si>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</si>
  <si>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</si>
  <si>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</si>
  <si>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</si>
  <si>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</si>
  <si>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</si>
  <si>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</si>
  <si>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</si>
  <si>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</si>
  <si>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</si>
  <si>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>Анкерная  шпилька  AS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</si>
  <si>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</si>
  <si>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</si>
  <si>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</si>
  <si>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</si>
  <si>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</si>
  <si>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</si>
  <si>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</si>
  <si>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</si>
  <si>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</si>
  <si>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</si>
  <si>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</si>
  <si>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</si>
  <si>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</si>
  <si>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</si>
  <si>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</si>
  <si>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</si>
  <si>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</si>
  <si>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</si>
  <si>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</si>
  <si>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</si>
  <si>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</si>
  <si>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</si>
  <si>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</si>
  <si>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</si>
  <si>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</si>
  <si>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</si>
  <si>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</si>
  <si>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</si>
  <si>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</si>
  <si>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</si>
  <si>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</si>
  <si>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</si>
  <si>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</si>
  <si>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</si>
  <si>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</si>
  <si>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</si>
  <si>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</si>
  <si>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</si>
  <si>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</si>
  <si>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</si>
  <si>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</si>
  <si>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</si>
  <si>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</si>
  <si>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</si>
  <si>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</si>
  <si>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</si>
  <si>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</si>
  <si>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</si>
  <si>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</si>
  <si>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</si>
  <si>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</si>
  <si>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</si>
  <si>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</si>
  <si>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</si>
  <si>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</si>
  <si>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</si>
  <si>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</si>
  <si>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</si>
  <si>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</si>
  <si>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</si>
  <si>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</si>
  <si>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</si>
  <si>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</si>
  <si>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</si>
  <si>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</si>
  <si>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</si>
  <si>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</si>
  <si>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</si>
  <si>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</si>
  <si>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</si>
  <si>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</si>
  <si>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</si>
  <si>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</si>
  <si>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</si>
  <si>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</si>
  <si>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</si>
  <si>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</si>
  <si>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</si>
  <si>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</si>
  <si>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</si>
  <si>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</si>
  <si>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</si>
  <si>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</si>
  <si>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</si>
  <si>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</si>
  <si>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</si>
  <si>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</si>
  <si>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</si>
  <si>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</si>
  <si>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</si>
  <si>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</si>
  <si>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</si>
  <si>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</si>
  <si>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</si>
  <si>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</si>
  <si>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</si>
  <si>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</si>
  <si>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</si>
  <si>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</si>
  <si>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</si>
  <si>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</si>
  <si>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</si>
  <si>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</si>
  <si>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</si>
  <si>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</si>
  <si>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</si>
  <si>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</si>
  <si>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</si>
  <si>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</si>
  <si>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</si>
  <si>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</si>
  <si>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</si>
  <si>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</si>
  <si>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</si>
  <si>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</si>
  <si>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</si>
  <si>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</si>
  <si>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</si>
  <si>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</si>
  <si>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</si>
  <si>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</si>
  <si>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</si>
  <si>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</si>
  <si>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</si>
  <si>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</si>
  <si>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</si>
  <si>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</si>
  <si>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</si>
  <si>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</si>
  <si>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</si>
  <si>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</si>
  <si>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</si>
  <si>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</si>
  <si>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</si>
  <si>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</si>
  <si>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</si>
  <si>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</si>
  <si>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</si>
  <si>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</si>
  <si>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</si>
  <si>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</si>
  <si>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</si>
  <si>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</si>
  <si>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</si>
  <si>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</si>
  <si>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</si>
  <si>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</si>
  <si>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</si>
  <si>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</si>
  <si>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</si>
  <si>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</si>
  <si>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</si>
  <si>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</si>
  <si>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</si>
  <si>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</si>
  <si>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</si>
  <si>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</si>
  <si>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</si>
  <si>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</si>
  <si>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</si>
  <si>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</si>
  <si>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</si>
  <si>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</si>
  <si>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</si>
  <si>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</si>
  <si>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</si>
  <si>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</si>
  <si>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</si>
  <si>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</si>
  <si>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</si>
  <si>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</si>
  <si>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</si>
  <si>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</si>
  <si>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</si>
  <si>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</si>
  <si>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</si>
  <si>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</si>
  <si>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</si>
  <si>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</si>
  <si>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</si>
  <si>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</si>
  <si>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</si>
  <si>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</si>
  <si>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</si>
  <si>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</si>
  <si>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</si>
  <si>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</si>
  <si>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</si>
  <si>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</si>
  <si>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</si>
  <si>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</si>
  <si>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</si>
  <si>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</si>
  <si>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</si>
  <si>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</si>
  <si>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</si>
  <si>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</si>
  <si>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</si>
  <si>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</si>
  <si>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</si>
  <si>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</si>
  <si>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</si>
  <si>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</si>
  <si>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</si>
  <si>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</si>
  <si>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</si>
  <si>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</si>
  <si>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</si>
  <si>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</si>
  <si>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</si>
  <si>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</si>
  <si>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</si>
  <si>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</si>
  <si>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</si>
  <si>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</si>
  <si>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</si>
  <si>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</si>
  <si>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</si>
  <si>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</si>
  <si>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</si>
  <si>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</si>
  <si>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</si>
  <si>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</si>
  <si>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</si>
  <si>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</si>
  <si>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</si>
  <si>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серый</t>
  </si>
  <si>
    <t>зпр св.серый</t>
  </si>
  <si>
    <t>зпр тем.серый</t>
  </si>
  <si>
    <t>зпр бежевый</t>
  </si>
  <si>
    <t>зпр тем.бежев</t>
  </si>
  <si>
    <t>зпр св.бежев</t>
  </si>
  <si>
    <t>зпр бордо</t>
  </si>
  <si>
    <t>зпр черный</t>
  </si>
  <si>
    <t>зпр охра</t>
  </si>
  <si>
    <t>зпр желтый</t>
  </si>
  <si>
    <t>зпр синий</t>
  </si>
  <si>
    <t>зпр зеленый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</si>
  <si>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</si>
  <si>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</si>
  <si>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</si>
  <si>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</si>
  <si>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</si>
  <si>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</si>
  <si>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</si>
  <si>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</si>
  <si>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</si>
  <si>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</si>
  <si>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</si>
  <si>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</si>
  <si>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</si>
  <si>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бежевый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</si>
  <si>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</si>
  <si>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</si>
  <si>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</si>
  <si>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</si>
  <si>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</si>
  <si>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</si>
  <si>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</si>
  <si>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</si>
  <si>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</si>
  <si>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</si>
  <si>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</si>
  <si>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</si>
  <si>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</si>
  <si>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</si>
  <si>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</si>
  <si>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</si>
  <si>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</si>
  <si>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</si>
  <si>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</si>
  <si>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</si>
  <si>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</si>
  <si>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</si>
  <si>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</si>
  <si>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</si>
  <si>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</si>
  <si>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</si>
  <si>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</si>
  <si>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</si>
  <si>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</si>
  <si>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</si>
  <si>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</si>
  <si>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</si>
  <si>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</si>
  <si>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</si>
  <si>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</si>
  <si>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</si>
  <si>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</si>
  <si>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</si>
  <si>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</si>
  <si>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</si>
  <si>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</si>
  <si>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</si>
  <si>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</si>
  <si>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</si>
  <si>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</si>
  <si>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</si>
  <si>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</si>
  <si>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</si>
  <si>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</si>
  <si>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</si>
  <si>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</si>
  <si>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</si>
  <si>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</si>
  <si>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</si>
  <si>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</si>
  <si>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</si>
  <si>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</si>
  <si>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</si>
  <si>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</si>
  <si>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</si>
  <si>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</si>
  <si>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</si>
  <si>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</si>
  <si>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</si>
  <si>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</si>
  <si>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</si>
  <si>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</si>
  <si>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</si>
  <si>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</si>
  <si>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</si>
  <si>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</si>
  <si>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</si>
  <si>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</si>
  <si>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</si>
  <si>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</si>
  <si>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</si>
  <si>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</si>
  <si>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</si>
  <si>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</si>
  <si>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</si>
  <si>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</si>
  <si>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</si>
  <si>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</si>
  <si>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</si>
  <si>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</si>
  <si>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</si>
  <si>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</si>
  <si>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</si>
  <si>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</si>
  <si>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</si>
  <si>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</si>
  <si>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</si>
  <si>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</si>
  <si>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</si>
  <si>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</si>
  <si>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</si>
  <si>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</si>
  <si>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</si>
  <si>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</si>
  <si>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</si>
  <si>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</si>
  <si>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</si>
  <si>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</si>
  <si>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</si>
  <si>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</si>
  <si>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</si>
  <si>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</si>
  <si>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</si>
  <si>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</si>
  <si>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</si>
  <si>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</si>
  <si>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</si>
  <si>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</si>
  <si>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</si>
  <si>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</si>
  <si>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</si>
  <si>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</si>
  <si>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</si>
  <si>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</si>
  <si>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</si>
  <si>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</si>
  <si>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</si>
  <si>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</si>
  <si>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</si>
  <si>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</si>
  <si>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</si>
  <si>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</si>
  <si>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</si>
  <si>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</si>
  <si>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</si>
  <si>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</si>
  <si>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</si>
  <si>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</si>
  <si>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</si>
  <si>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</si>
  <si>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</si>
  <si>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</si>
  <si>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</si>
  <si>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</si>
  <si>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</si>
  <si>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</si>
  <si>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</si>
  <si>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</si>
  <si>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</si>
  <si>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</si>
  <si>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</si>
  <si>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</si>
  <si>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</si>
  <si>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</si>
  <si>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</si>
  <si>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</si>
  <si>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</si>
  <si>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</si>
  <si>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</si>
  <si>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</si>
  <si>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</si>
  <si>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</si>
  <si>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</si>
  <si>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</si>
  <si>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</si>
  <si>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</si>
  <si>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</si>
  <si>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</si>
  <si>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</si>
  <si>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</si>
  <si>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</si>
  <si>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</si>
  <si>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</si>
  <si>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</si>
  <si>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</si>
  <si>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</si>
  <si>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</si>
  <si>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</si>
  <si>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</si>
  <si>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</si>
  <si>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</si>
  <si>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</si>
  <si>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</si>
  <si>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</si>
  <si>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</si>
  <si>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</si>
  <si>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</si>
  <si>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</si>
  <si>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</si>
  <si>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</si>
  <si>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</si>
  <si>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</si>
  <si>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</si>
  <si>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</si>
  <si>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</si>
  <si>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</si>
  <si>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</si>
  <si>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</si>
  <si>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</si>
  <si>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</si>
  <si>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</si>
  <si>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</si>
  <si>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</si>
  <si>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</si>
  <si>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</si>
  <si>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</si>
  <si>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</si>
  <si>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</si>
  <si>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</si>
  <si>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</si>
  <si>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</si>
  <si>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</si>
  <si>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</si>
  <si>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</si>
  <si>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</si>
  <si>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</si>
  <si>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</si>
  <si>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</si>
  <si>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</si>
  <si>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</si>
  <si>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</si>
  <si>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</si>
  <si>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</si>
  <si>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</si>
  <si>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</si>
  <si>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</si>
  <si>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</si>
  <si>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</si>
  <si>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</si>
  <si>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</si>
  <si>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</si>
  <si>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</si>
  <si>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</si>
  <si>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</si>
  <si>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</si>
  <si>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</si>
  <si>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</si>
  <si>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</si>
  <si>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</si>
  <si>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</si>
  <si>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</si>
  <si>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</si>
  <si>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</si>
  <si>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</si>
  <si>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</si>
  <si>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</si>
  <si>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</si>
  <si>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</si>
  <si>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</si>
  <si>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</si>
  <si>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</si>
  <si>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</si>
  <si>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</si>
  <si>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</si>
  <si>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</si>
  <si>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</si>
  <si>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</si>
  <si>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</si>
  <si>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</si>
  <si>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</si>
  <si>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</si>
  <si>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</si>
  <si>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</si>
  <si>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</si>
  <si>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</si>
  <si>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</si>
  <si>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</si>
  <si>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</si>
  <si>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</si>
  <si>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</si>
  <si>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</si>
  <si>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</si>
  <si>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</si>
  <si>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</si>
  <si>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</si>
  <si>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</si>
  <si>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</si>
  <si>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</si>
  <si>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</si>
  <si>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</si>
  <si>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</si>
  <si>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</si>
  <si>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</si>
  <si>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</si>
  <si>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</si>
  <si>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</si>
  <si>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</si>
  <si>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</si>
  <si>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</si>
  <si>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</si>
  <si>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</si>
  <si>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</si>
  <si>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</si>
  <si>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</si>
  <si>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</si>
  <si>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</si>
  <si>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</si>
  <si>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</si>
  <si>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</si>
  <si>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</si>
  <si>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</si>
  <si>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</si>
  <si>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</si>
  <si>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</si>
  <si>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</si>
  <si>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</si>
  <si>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</si>
  <si>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</si>
  <si>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</si>
  <si>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</si>
  <si>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</si>
  <si>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</si>
  <si>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</si>
  <si>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</si>
  <si>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</si>
  <si>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</si>
  <si>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</si>
  <si>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</si>
  <si>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</si>
  <si>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</si>
  <si>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</si>
  <si>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</si>
  <si>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</si>
  <si>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</si>
  <si>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</si>
  <si>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</si>
  <si>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</si>
  <si>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</si>
  <si>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</si>
  <si>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</si>
  <si>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</si>
  <si>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</si>
  <si>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</si>
  <si>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</si>
  <si>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</si>
  <si>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</si>
  <si>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</si>
  <si>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</si>
  <si>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</si>
  <si>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</si>
  <si>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</si>
  <si>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 xml:space="preserve">           6,3/5,5х75</t>
  </si>
  <si>
    <t xml:space="preserve">           6,3/5,5х120</t>
  </si>
  <si>
    <t>ссп120</t>
  </si>
  <si>
    <t>дл14100</t>
  </si>
  <si>
    <t>от 500 000 рублей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</si>
  <si>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</si>
  <si>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</si>
  <si>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</si>
  <si>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</si>
  <si>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</si>
  <si>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</si>
  <si>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</si>
  <si>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</si>
  <si>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</si>
  <si>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</si>
  <si>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</si>
  <si>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</si>
  <si>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</si>
  <si>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</si>
  <si>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</si>
  <si>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</si>
  <si>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</si>
  <si>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</si>
  <si>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</si>
  <si>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</si>
  <si>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</si>
  <si>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</si>
  <si>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</si>
  <si>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</si>
  <si>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</si>
  <si>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</si>
  <si>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</si>
  <si>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</si>
  <si>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</si>
  <si>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</si>
  <si>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</si>
  <si>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</si>
  <si>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</si>
  <si>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</si>
  <si>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</si>
  <si>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</si>
  <si>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</si>
  <si>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</si>
  <si>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</si>
  <si>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</si>
  <si>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</si>
  <si>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</si>
  <si>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</si>
  <si>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</si>
  <si>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</si>
  <si>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</si>
  <si>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</si>
  <si>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</si>
  <si>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</si>
  <si>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</si>
  <si>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</si>
  <si>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</si>
  <si>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</si>
  <si>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</si>
  <si>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</si>
  <si>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</si>
  <si>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</si>
  <si>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</si>
  <si>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</si>
  <si>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</si>
  <si>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</si>
  <si>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</si>
  <si>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</si>
  <si>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</si>
  <si>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</si>
  <si>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</si>
  <si>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</si>
  <si>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</si>
  <si>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</si>
  <si>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</si>
  <si>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</si>
  <si>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</si>
  <si>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</si>
  <si>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</si>
  <si>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</si>
  <si>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</si>
  <si>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</si>
  <si>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</si>
  <si>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</si>
  <si>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</si>
  <si>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</si>
  <si>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</si>
  <si>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</si>
  <si>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</si>
  <si>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</si>
  <si>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</si>
  <si>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</si>
  <si>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</si>
  <si>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</si>
  <si>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</si>
  <si>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</si>
  <si>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</si>
  <si>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</si>
  <si>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</si>
  <si>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</si>
  <si>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</si>
  <si>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</si>
  <si>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</si>
  <si>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</si>
  <si>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</si>
  <si>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</si>
  <si>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</si>
  <si>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</si>
  <si>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</si>
  <si>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</si>
  <si>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</si>
  <si>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</si>
  <si>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</si>
  <si>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</si>
  <si>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</si>
  <si>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</si>
  <si>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</si>
  <si>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</si>
  <si>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</si>
  <si>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</si>
  <si>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</si>
  <si>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</si>
  <si>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</si>
  <si>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</si>
  <si>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</si>
  <si>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</si>
  <si>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</si>
  <si>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</si>
  <si>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</si>
  <si>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</si>
  <si>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</si>
  <si>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</si>
  <si>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</si>
  <si>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</si>
  <si>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</si>
  <si>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</si>
  <si>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</si>
  <si>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</si>
  <si>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</si>
  <si>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</si>
  <si>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</si>
  <si>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</si>
  <si>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</si>
  <si>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</si>
  <si>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</si>
  <si>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</si>
  <si>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</si>
  <si>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</si>
  <si>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</si>
  <si>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</si>
  <si>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</si>
  <si>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</si>
  <si>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</si>
  <si>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</si>
  <si>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</si>
  <si>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</si>
  <si>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</si>
  <si>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</si>
  <si>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</si>
  <si>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</si>
  <si>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</si>
  <si>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</si>
  <si>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</si>
  <si>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</si>
  <si>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</si>
  <si>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</si>
  <si>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</si>
  <si>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</si>
  <si>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</si>
  <si>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</si>
  <si>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</si>
  <si>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</si>
  <si>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</si>
  <si>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</si>
  <si>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</si>
  <si>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</si>
  <si>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</si>
  <si>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</si>
  <si>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</si>
  <si>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</si>
  <si>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</si>
  <si>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</si>
  <si>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</si>
  <si>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</si>
  <si>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</si>
  <si>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</si>
  <si>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</si>
  <si>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</si>
  <si>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</si>
  <si>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</si>
  <si>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</si>
  <si>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</si>
  <si>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</si>
  <si>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</si>
  <si>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</si>
  <si>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</si>
  <si>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</si>
  <si>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</si>
  <si>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</si>
  <si>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</si>
  <si>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</si>
  <si>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</si>
  <si>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</si>
  <si>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</si>
  <si>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</si>
  <si>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</si>
  <si>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</si>
  <si>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</si>
  <si>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</si>
  <si>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</si>
  <si>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</si>
  <si>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</si>
  <si>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</si>
  <si>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</si>
  <si>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</si>
  <si>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</si>
  <si>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</si>
  <si>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</si>
  <si>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</si>
  <si>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</si>
  <si>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</si>
  <si>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</si>
  <si>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</si>
  <si>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ск5519ч</t>
  </si>
  <si>
    <t>ск5525ч</t>
  </si>
  <si>
    <t>ск4819ч</t>
  </si>
  <si>
    <t>ск4829ч</t>
  </si>
  <si>
    <t>ск4835ч</t>
  </si>
  <si>
    <t>ск4851ч</t>
  </si>
  <si>
    <t>ск4870ч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</si>
  <si>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</si>
  <si>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</si>
  <si>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</si>
  <si>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</si>
  <si>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</si>
  <si>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</si>
  <si>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</si>
  <si>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</si>
  <si>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</si>
  <si>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</si>
  <si>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</si>
  <si>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</si>
  <si>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</si>
  <si>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бо15ф</t>
  </si>
  <si>
    <t>бо20ф</t>
  </si>
  <si>
    <t>бо25ф</t>
  </si>
  <si>
    <t>бо30ф</t>
  </si>
  <si>
    <t>бо40ф</t>
  </si>
  <si>
    <t>бо50ф</t>
  </si>
  <si>
    <t>бо65ф</t>
  </si>
  <si>
    <t>бд15ф</t>
  </si>
  <si>
    <t>бд20ф</t>
  </si>
  <si>
    <t>бд25ф</t>
  </si>
  <si>
    <t>бд30ф</t>
  </si>
  <si>
    <t>бд40ф</t>
  </si>
  <si>
    <t>бд50ф</t>
  </si>
  <si>
    <t>ткк30</t>
  </si>
  <si>
    <t>кпо16</t>
  </si>
  <si>
    <t>тш бронза</t>
  </si>
  <si>
    <t>бронза</t>
  </si>
  <si>
    <t>тш янтарь</t>
  </si>
  <si>
    <t>янтарь</t>
  </si>
  <si>
    <t>дн12100п</t>
  </si>
  <si>
    <t>дн12120п</t>
  </si>
  <si>
    <t>дн12160п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</si>
  <si>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</si>
  <si>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</si>
  <si>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</si>
  <si>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</si>
  <si>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</si>
  <si>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</si>
  <si>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</si>
  <si>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</si>
  <si>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</si>
  <si>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</si>
  <si>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</si>
  <si>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</si>
  <si>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</si>
  <si>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</si>
  <si>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</si>
  <si>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</si>
  <si>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</si>
  <si>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</si>
  <si>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</si>
  <si>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</si>
  <si>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</si>
  <si>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</si>
  <si>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</si>
  <si>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</si>
  <si>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</si>
  <si>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</si>
  <si>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</si>
  <si>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</si>
  <si>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</si>
  <si>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</si>
  <si>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</si>
  <si>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</si>
  <si>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</si>
  <si>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</si>
  <si>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</si>
  <si>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</si>
  <si>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</si>
  <si>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</si>
  <si>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</si>
  <si>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</si>
  <si>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</si>
  <si>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</si>
  <si>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</si>
  <si>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</si>
  <si>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</si>
  <si>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</si>
  <si>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</si>
  <si>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</si>
  <si>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</si>
  <si>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</si>
  <si>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23-28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</si>
  <si>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</si>
  <si>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</si>
  <si>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</si>
  <si>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</si>
  <si>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</si>
  <si>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</si>
  <si>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</si>
  <si>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</si>
  <si>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</si>
  <si>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159-168</t>
  </si>
  <si>
    <t>219-255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</si>
  <si>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</si>
  <si>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</si>
  <si>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</si>
  <si>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</si>
  <si>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</si>
  <si>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</si>
  <si>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</si>
  <si>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</si>
  <si>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</si>
  <si>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</si>
  <si>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</si>
  <si>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</si>
  <si>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</si>
  <si>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</si>
  <si>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</si>
  <si>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</si>
  <si>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</si>
  <si>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</si>
  <si>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</si>
  <si>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</si>
  <si>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</si>
  <si>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</si>
  <si>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</si>
  <si>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</si>
  <si>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</si>
  <si>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</si>
  <si>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</si>
  <si>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</si>
  <si>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</si>
  <si>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</si>
  <si>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</si>
  <si>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</si>
  <si>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</si>
  <si>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</si>
  <si>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</si>
  <si>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</si>
  <si>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</si>
  <si>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</si>
  <si>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</si>
  <si>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</si>
  <si>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</si>
  <si>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</si>
  <si>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</si>
  <si>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</si>
  <si>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</si>
  <si>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</si>
  <si>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ЦЕНЫ УКАЗАНЫ В Рублях И ВКЛЮЧАЮТ НДС 20 %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</si>
  <si>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</si>
  <si>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</si>
  <si>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</si>
  <si>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</si>
  <si>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</si>
  <si>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</si>
  <si>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</si>
  <si>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</si>
  <si>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</si>
  <si>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</si>
  <si>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</si>
  <si>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</si>
  <si>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</si>
  <si>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</si>
  <si>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</si>
  <si>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</si>
  <si>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</si>
  <si>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</si>
  <si>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</si>
  <si>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</si>
  <si>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</si>
  <si>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</si>
  <si>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</si>
  <si>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</si>
  <si>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</si>
  <si>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</si>
  <si>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</si>
  <si>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</si>
  <si>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</si>
  <si>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</si>
  <si>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</si>
  <si>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</si>
  <si>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</si>
  <si>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</si>
  <si>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</si>
  <si>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</si>
  <si>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</si>
  <si>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</si>
  <si>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</si>
  <si>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</si>
  <si>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</si>
  <si>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</si>
  <si>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</si>
  <si>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</si>
  <si>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</si>
  <si>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</si>
  <si>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</si>
  <si>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</si>
  <si>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</si>
  <si>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</si>
  <si>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</si>
  <si>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</si>
  <si>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</si>
  <si>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</si>
  <si>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</si>
  <si>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</si>
  <si>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</si>
  <si>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</si>
  <si>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</si>
  <si>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</si>
  <si>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</si>
  <si>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</si>
  <si>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</si>
  <si>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</si>
  <si>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</si>
  <si>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</si>
  <si>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</si>
  <si>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</si>
  <si>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</si>
  <si>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</si>
  <si>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</si>
  <si>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</si>
  <si>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</si>
  <si>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</si>
  <si>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</si>
  <si>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</si>
  <si>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</si>
  <si>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</si>
  <si>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</si>
  <si>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</si>
  <si>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</si>
  <si>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</si>
  <si>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</si>
  <si>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</si>
  <si>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</si>
  <si>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</si>
  <si>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</si>
  <si>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</si>
  <si>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</si>
  <si>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</si>
  <si>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</si>
  <si>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</si>
  <si>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</si>
  <si>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</si>
  <si>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</si>
  <si>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</si>
  <si>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</si>
  <si>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</si>
  <si>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</si>
  <si>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</si>
  <si>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</si>
  <si>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</si>
  <si>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</si>
  <si>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</si>
  <si>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</si>
  <si>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</si>
  <si>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</si>
  <si>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</si>
  <si>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</si>
  <si>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</si>
  <si>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</si>
  <si>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</si>
  <si>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</si>
  <si>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</si>
  <si>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</si>
  <si>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</si>
  <si>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</si>
  <si>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</si>
  <si>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</si>
  <si>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</si>
  <si>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</si>
  <si>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</si>
  <si>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</si>
  <si>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</si>
  <si>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</si>
  <si>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</si>
  <si>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</si>
  <si>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</si>
  <si>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</si>
  <si>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</si>
  <si>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</si>
  <si>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</si>
  <si>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</si>
  <si>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</si>
  <si>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</si>
  <si>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</si>
  <si>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</si>
  <si>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</si>
  <si>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</si>
  <si>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</si>
  <si>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</si>
  <si>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</si>
  <si>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</si>
  <si>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</si>
  <si>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</si>
  <si>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</si>
  <si>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</si>
  <si>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</si>
  <si>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</si>
  <si>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</si>
  <si>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</si>
  <si>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</si>
  <si>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</si>
  <si>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</si>
  <si>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</si>
  <si>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</si>
  <si>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</si>
  <si>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</si>
  <si>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</si>
  <si>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</si>
  <si>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</si>
  <si>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</si>
  <si>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</si>
  <si>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</si>
  <si>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</si>
  <si>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</si>
  <si>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</si>
  <si>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</si>
  <si>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</si>
  <si>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</si>
  <si>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</si>
  <si>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</si>
  <si>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</si>
  <si>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</si>
  <si>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</si>
  <si>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</si>
  <si>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</si>
  <si>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</si>
  <si>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</si>
  <si>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</si>
  <si>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</si>
  <si>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</si>
  <si>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</si>
  <si>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</si>
  <si>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</si>
  <si>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</si>
  <si>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</si>
  <si>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</si>
  <si>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</si>
  <si>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</si>
  <si>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</si>
  <si>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</si>
  <si>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</si>
  <si>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</si>
  <si>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</si>
  <si>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</si>
  <si>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</si>
  <si>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</si>
  <si>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</si>
  <si>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</si>
  <si>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</si>
  <si>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</si>
  <si>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</si>
  <si>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</si>
  <si>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</si>
  <si>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</si>
  <si>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</si>
  <si>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</si>
  <si>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</si>
  <si>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</si>
  <si>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</si>
  <si>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</si>
  <si>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</si>
  <si>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</si>
  <si>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</si>
  <si>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</si>
  <si>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</si>
  <si>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</si>
  <si>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</si>
  <si>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</si>
  <si>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</si>
  <si>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</si>
  <si>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</si>
  <si>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</si>
  <si>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</si>
  <si>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</si>
  <si>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</si>
  <si>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</si>
  <si>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</si>
  <si>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</si>
  <si>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</si>
  <si>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</si>
  <si>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</si>
  <si>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</si>
  <si>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</si>
  <si>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</si>
  <si>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</si>
  <si>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</si>
  <si>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</si>
  <si>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</si>
  <si>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</si>
  <si>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</si>
  <si>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</si>
  <si>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</si>
  <si>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</si>
  <si>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</si>
  <si>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</si>
  <si>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</si>
  <si>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</si>
  <si>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</si>
  <si>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</si>
  <si>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</si>
  <si>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</si>
  <si>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</si>
  <si>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</si>
  <si>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</si>
  <si>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</si>
  <si>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</si>
  <si>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</si>
  <si>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</si>
  <si>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</si>
  <si>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</si>
  <si>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</si>
  <si>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</si>
  <si>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</si>
  <si>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</si>
  <si>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</si>
  <si>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</si>
  <si>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</si>
  <si>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</si>
  <si>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</si>
  <si>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</si>
  <si>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</si>
  <si>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</si>
  <si>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</si>
  <si>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</si>
  <si>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</si>
  <si>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</si>
  <si>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</si>
  <si>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</si>
  <si>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</si>
  <si>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</si>
  <si>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</si>
  <si>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</si>
  <si>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</si>
  <si>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</si>
  <si>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</si>
  <si>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</si>
  <si>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</si>
  <si>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</si>
  <si>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</si>
  <si>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</si>
  <si>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</si>
  <si>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</si>
  <si>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</si>
  <si>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</si>
  <si>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</si>
  <si>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</si>
  <si>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</si>
  <si>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</si>
  <si>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</si>
  <si>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</si>
  <si>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</si>
  <si>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</si>
  <si>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</si>
  <si>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</si>
  <si>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</si>
  <si>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</si>
  <si>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</si>
  <si>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</si>
  <si>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</si>
  <si>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</si>
  <si>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</si>
  <si>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</si>
  <si>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</si>
  <si>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</si>
  <si>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</si>
  <si>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</si>
  <si>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</si>
  <si>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</si>
  <si>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</si>
  <si>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</si>
  <si>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</si>
  <si>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</si>
  <si>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</si>
  <si>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</si>
  <si>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</si>
  <si>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</si>
  <si>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</si>
  <si>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</si>
  <si>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</si>
  <si>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</si>
  <si>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</si>
  <si>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</si>
  <si>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</si>
  <si>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</si>
  <si>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</si>
  <si>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</si>
  <si>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</si>
  <si>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</si>
  <si>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</si>
  <si>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</si>
  <si>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</si>
  <si>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</si>
  <si>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</si>
  <si>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</si>
  <si>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</si>
  <si>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</si>
  <si>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</si>
  <si>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</si>
  <si>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</si>
  <si>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</si>
  <si>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</si>
  <si>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</si>
  <si>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</si>
  <si>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</si>
  <si>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</si>
  <si>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</si>
  <si>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</si>
  <si>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</si>
  <si>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</si>
  <si>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</si>
  <si>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</si>
  <si>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</si>
  <si>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</si>
  <si>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</si>
  <si>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</si>
  <si>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</si>
  <si>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</si>
  <si>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</si>
  <si>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</si>
  <si>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</si>
  <si>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</si>
  <si>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</si>
  <si>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</si>
  <si>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</si>
  <si>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</si>
  <si>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</si>
  <si>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</si>
  <si>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</si>
  <si>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</si>
  <si>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А34005012001600</t>
  </si>
  <si>
    <t>А37003408001505/1</t>
  </si>
  <si>
    <t>3х80 черн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</si>
  <si>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</si>
  <si>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</si>
  <si>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</si>
  <si>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</si>
  <si>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</si>
  <si>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</si>
  <si>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</si>
  <si>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</si>
  <si>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</si>
  <si>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</si>
  <si>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</si>
  <si>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</si>
  <si>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</si>
  <si>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</si>
  <si>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</si>
  <si>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</si>
  <si>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</si>
  <si>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</si>
  <si>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</si>
  <si>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</si>
  <si>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</si>
  <si>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</si>
  <si>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</si>
  <si>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</si>
  <si>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</si>
  <si>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</si>
  <si>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</si>
  <si>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</si>
  <si>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</si>
  <si>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</si>
  <si>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</si>
  <si>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</si>
  <si>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</si>
  <si>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</si>
  <si>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</si>
  <si>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</si>
  <si>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</si>
  <si>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</si>
  <si>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</si>
  <si>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41-9-020</t>
  </si>
  <si>
    <t>10/200/70 мм</t>
  </si>
  <si>
    <t>1 шт</t>
  </si>
  <si>
    <t>Цена в рублях за 1 шт,              с учетом скидки</t>
  </si>
  <si>
    <t>41-9-025</t>
  </si>
  <si>
    <t>10/250/70 мм</t>
  </si>
  <si>
    <t>41-9-027</t>
  </si>
  <si>
    <t>10/270/70 мм</t>
  </si>
  <si>
    <t>41-9-030</t>
  </si>
  <si>
    <t xml:space="preserve">10/300/70 мм </t>
  </si>
  <si>
    <t>41-8-035</t>
  </si>
  <si>
    <t>8/350/70 мм</t>
  </si>
  <si>
    <t>41-8-030</t>
  </si>
  <si>
    <t>8/300/70 мм</t>
  </si>
  <si>
    <t>41-8-027</t>
  </si>
  <si>
    <t>8/270/70 мм</t>
  </si>
  <si>
    <t>41-8-026</t>
  </si>
  <si>
    <t>8/250/70 мм</t>
  </si>
  <si>
    <t>41-8-025</t>
  </si>
  <si>
    <t>8/250/60 мм</t>
  </si>
  <si>
    <t>41-8-022</t>
  </si>
  <si>
    <t>41-8-020</t>
  </si>
  <si>
    <t>41-6-030</t>
  </si>
  <si>
    <t>6/300/60 мм</t>
  </si>
  <si>
    <t>41-6-025</t>
  </si>
  <si>
    <t>41-6-020</t>
  </si>
  <si>
    <t>41-6-016</t>
  </si>
  <si>
    <t>41-9-040</t>
  </si>
  <si>
    <t>10/400/70 мм</t>
  </si>
  <si>
    <t>41-9-035</t>
  </si>
  <si>
    <t>10/350/70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</si>
  <si>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</si>
  <si>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</si>
  <si>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</si>
  <si>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</si>
  <si>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</si>
  <si>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</si>
  <si>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</si>
  <si>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</si>
  <si>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</si>
  <si>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</si>
  <si>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</si>
  <si>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</si>
  <si>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</si>
  <si>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</si>
  <si>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</si>
  <si>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</si>
  <si>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</si>
  <si>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</si>
  <si>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</si>
  <si>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</si>
  <si>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</si>
  <si>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</si>
  <si>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</si>
  <si>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</si>
  <si>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</si>
  <si>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</si>
  <si>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</si>
  <si>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</si>
  <si>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</si>
  <si>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</si>
  <si>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</si>
  <si>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</si>
  <si>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</si>
  <si>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</si>
  <si>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</si>
  <si>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</si>
  <si>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</si>
  <si>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</si>
  <si>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</si>
  <si>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</si>
  <si>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</si>
  <si>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</si>
  <si>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гм200тк</t>
  </si>
  <si>
    <t>гм220тк</t>
  </si>
  <si>
    <t>гм260тк</t>
  </si>
  <si>
    <t>гм300тк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</si>
  <si>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</si>
  <si>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</si>
  <si>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</si>
  <si>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</si>
  <si>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</si>
  <si>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гм160LFтк</t>
  </si>
  <si>
    <t>гм180LFтк</t>
  </si>
  <si>
    <t>гм260LFтк</t>
  </si>
  <si>
    <t>гм300LFтк</t>
  </si>
  <si>
    <t>с  металлическим  стержнем  и  термокрышкой</t>
  </si>
  <si>
    <t xml:space="preserve">                        с  металлическим 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</si>
  <si>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</si>
  <si>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</si>
  <si>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</si>
  <si>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</si>
  <si>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</si>
  <si>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</si>
  <si>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</si>
  <si>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</si>
  <si>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</si>
  <si>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</si>
  <si>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 xml:space="preserve">                                              Рондоль        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</si>
  <si>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</si>
  <si>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</si>
  <si>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</si>
  <si>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</si>
  <si>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</si>
  <si>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</si>
  <si>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</si>
  <si>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</si>
  <si>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</si>
  <si>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</si>
  <si>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</si>
  <si>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</si>
  <si>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</si>
  <si>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</si>
  <si>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</si>
  <si>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ECO (Англия)</t>
  </si>
  <si>
    <t xml:space="preserve"> для любого бетона и кирпича</t>
  </si>
  <si>
    <t>ха300эко</t>
  </si>
  <si>
    <t>ECO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</si>
  <si>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</si>
  <si>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</si>
  <si>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</si>
  <si>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</si>
  <si>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</si>
  <si>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</si>
  <si>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</si>
  <si>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</si>
  <si>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</si>
  <si>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</si>
  <si>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</si>
  <si>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</si>
  <si>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</si>
  <si>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</si>
  <si>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универсальная</t>
  </si>
  <si>
    <t>нку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</si>
  <si>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</si>
  <si>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</si>
  <si>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</si>
  <si>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</si>
  <si>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</si>
  <si>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</si>
  <si>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</si>
  <si>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</si>
  <si>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</si>
  <si>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</si>
  <si>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</si>
  <si>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</si>
  <si>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</si>
  <si>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</si>
  <si>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</si>
  <si>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</si>
  <si>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</si>
  <si>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</si>
  <si>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Ёршик для очистки отверстий  HIMTEX (Англия/Китай)</t>
  </si>
  <si>
    <t>МВ 10 Китай</t>
  </si>
  <si>
    <t xml:space="preserve">МВ 10 </t>
  </si>
  <si>
    <t>МВ 12 Китай</t>
  </si>
  <si>
    <t>МВ 18 Китай</t>
  </si>
  <si>
    <t>МВ 18</t>
  </si>
  <si>
    <t>МВ 28 Китай</t>
  </si>
  <si>
    <t xml:space="preserve">МВ 28 </t>
  </si>
  <si>
    <t>ек10</t>
  </si>
  <si>
    <t>е10</t>
  </si>
  <si>
    <t>ек12</t>
  </si>
  <si>
    <t>ек18</t>
  </si>
  <si>
    <t>е18</t>
  </si>
  <si>
    <t>ек28</t>
  </si>
  <si>
    <t>е28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</si>
  <si>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</si>
  <si>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</si>
  <si>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</si>
  <si>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</si>
  <si>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</si>
  <si>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</si>
  <si>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</si>
  <si>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</si>
  <si>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</si>
  <si>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</si>
  <si>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</si>
  <si>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</si>
  <si>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</si>
  <si>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</si>
  <si>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</si>
  <si>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</si>
  <si>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</si>
  <si>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</si>
  <si>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</si>
  <si>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</si>
  <si>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</si>
  <si>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</si>
  <si>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</si>
  <si>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</si>
  <si>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</si>
  <si>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</si>
  <si>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</si>
  <si>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</si>
  <si>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</si>
  <si>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</si>
  <si>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</si>
  <si>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</si>
  <si>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</si>
  <si>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</si>
  <si>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</si>
  <si>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</si>
  <si>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</si>
  <si>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</si>
  <si>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</si>
  <si>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</si>
  <si>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</si>
  <si>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</si>
  <si>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</si>
  <si>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</si>
  <si>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</si>
  <si>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</si>
  <si>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</si>
  <si>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</si>
  <si>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</si>
  <si>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</si>
  <si>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</si>
  <si>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</si>
  <si>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</si>
  <si>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</si>
  <si>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</si>
  <si>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</si>
  <si>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</si>
  <si>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</si>
  <si>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</si>
  <si>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</si>
  <si>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</si>
  <si>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</si>
  <si>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</si>
  <si>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</si>
  <si>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</si>
  <si>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</si>
  <si>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</si>
  <si>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</si>
  <si>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</si>
  <si>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</si>
  <si>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</si>
  <si>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</si>
  <si>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</si>
  <si>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</si>
  <si>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</si>
  <si>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</si>
  <si>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</si>
  <si>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</si>
  <si>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</si>
  <si>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</si>
  <si>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</si>
  <si>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</si>
  <si>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</si>
  <si>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</si>
  <si>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</si>
  <si>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</si>
  <si>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</si>
  <si>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</si>
  <si>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</si>
  <si>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</si>
  <si>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</si>
  <si>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</si>
  <si>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</si>
  <si>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</si>
  <si>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</si>
  <si>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</si>
  <si>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</si>
  <si>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</si>
  <si>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</si>
  <si>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</si>
  <si>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</si>
  <si>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</si>
  <si>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</si>
  <si>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</si>
  <si>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</si>
  <si>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</si>
  <si>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</si>
  <si>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</si>
  <si>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</si>
  <si>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</si>
  <si>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</si>
  <si>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</si>
  <si>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</si>
  <si>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</si>
  <si>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</si>
  <si>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</si>
  <si>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</si>
  <si>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</si>
  <si>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</si>
  <si>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</si>
  <si>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</si>
  <si>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</si>
  <si>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</si>
  <si>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</si>
  <si>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</si>
  <si>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</si>
  <si>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</si>
  <si>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</si>
  <si>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</si>
  <si>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</si>
  <si>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</si>
  <si>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</si>
  <si>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</si>
  <si>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</si>
  <si>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</si>
  <si>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</si>
  <si>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</si>
  <si>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</si>
  <si>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</si>
  <si>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</si>
  <si>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</si>
  <si>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</si>
  <si>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</si>
  <si>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</si>
  <si>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</si>
  <si>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</si>
  <si>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</si>
  <si>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</si>
  <si>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</si>
  <si>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</si>
  <si>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</si>
  <si>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</si>
  <si>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</si>
  <si>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</si>
  <si>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</si>
  <si>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</si>
  <si>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</si>
  <si>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</si>
  <si>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</si>
  <si>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</si>
  <si>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</si>
  <si>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</si>
  <si>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</si>
  <si>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</si>
  <si>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</si>
  <si>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</si>
  <si>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</si>
  <si>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</si>
  <si>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</si>
  <si>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</si>
  <si>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</si>
  <si>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</si>
  <si>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</si>
  <si>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</si>
  <si>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</si>
  <si>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</si>
  <si>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</si>
  <si>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</si>
  <si>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</si>
  <si>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</si>
  <si>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</si>
  <si>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</si>
  <si>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</si>
  <si>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</si>
  <si>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</si>
  <si>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</si>
  <si>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</si>
  <si>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</si>
  <si>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</si>
  <si>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</si>
  <si>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</si>
  <si>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</si>
  <si>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</si>
  <si>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</si>
  <si>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</si>
  <si>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</si>
  <si>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</si>
  <si>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</si>
  <si>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</si>
  <si>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</si>
  <si>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</si>
  <si>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</si>
  <si>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</si>
  <si>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</si>
  <si>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</si>
  <si>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</si>
  <si>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</si>
  <si>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</si>
  <si>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</si>
  <si>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</si>
  <si>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</si>
  <si>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</si>
  <si>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</si>
  <si>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</si>
  <si>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</si>
  <si>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</si>
  <si>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</si>
  <si>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</si>
  <si>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</si>
  <si>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</si>
  <si>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</si>
  <si>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</si>
  <si>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</si>
  <si>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</si>
  <si>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</si>
  <si>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</si>
  <si>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</si>
  <si>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</si>
  <si>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</si>
  <si>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</si>
  <si>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</si>
  <si>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</si>
  <si>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</si>
  <si>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</si>
  <si>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</si>
  <si>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</si>
  <si>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</si>
  <si>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</si>
  <si>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</si>
  <si>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</si>
  <si>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</si>
  <si>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</si>
  <si>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</si>
  <si>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</si>
  <si>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</si>
  <si>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</si>
  <si>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</si>
  <si>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</si>
  <si>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</si>
  <si>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</si>
  <si>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</si>
  <si>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</si>
  <si>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</si>
  <si>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</si>
  <si>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</si>
  <si>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</si>
  <si>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</si>
  <si>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</si>
  <si>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</si>
  <si>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</si>
  <si>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</si>
  <si>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</si>
  <si>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</si>
  <si>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</si>
  <si>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</si>
  <si>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</si>
  <si>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</si>
  <si>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</si>
  <si>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</si>
  <si>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</si>
  <si>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</si>
  <si>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</si>
  <si>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</si>
  <si>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</si>
  <si>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</si>
  <si>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</si>
  <si>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</si>
  <si>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</si>
  <si>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</si>
  <si>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</si>
  <si>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</si>
  <si>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</si>
  <si>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</si>
  <si>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</si>
  <si>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</si>
  <si>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</si>
  <si>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</si>
  <si>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</si>
  <si>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</si>
  <si>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</si>
  <si>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</si>
  <si>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</si>
  <si>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</si>
  <si>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</si>
  <si>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</si>
  <si>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</si>
  <si>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</si>
  <si>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</si>
  <si>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</si>
  <si>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</si>
  <si>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</si>
  <si>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</si>
  <si>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</si>
  <si>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</si>
  <si>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</si>
  <si>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</si>
  <si>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</si>
  <si>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</si>
  <si>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</si>
  <si>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</si>
  <si>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</si>
  <si>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</si>
  <si>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</si>
  <si>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</si>
  <si>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</si>
  <si>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</si>
  <si>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</si>
  <si>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</si>
  <si>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</si>
  <si>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</si>
  <si>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</si>
  <si>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</si>
  <si>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</si>
  <si>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</si>
  <si>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</si>
  <si>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</si>
  <si>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</si>
  <si>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</si>
  <si>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</si>
  <si>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</si>
  <si>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</si>
  <si>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</si>
  <si>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</si>
  <si>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</si>
  <si>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</si>
  <si>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</si>
  <si>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</si>
  <si>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</si>
  <si>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</si>
  <si>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</si>
  <si>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</si>
  <si>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</si>
  <si>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</si>
  <si>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</si>
  <si>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</si>
  <si>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</si>
  <si>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</si>
  <si>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</si>
  <si>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</si>
  <si>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</si>
  <si>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</si>
  <si>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</si>
  <si>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</si>
  <si>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</si>
  <si>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</si>
  <si>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</si>
  <si>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</si>
  <si>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</si>
  <si>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</si>
  <si>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</si>
  <si>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</si>
  <si>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</si>
  <si>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</si>
  <si>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</si>
  <si>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</si>
  <si>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</si>
  <si>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</si>
  <si>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</si>
  <si>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</si>
  <si>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</si>
  <si>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</si>
  <si>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</si>
  <si>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</si>
  <si>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</si>
  <si>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</si>
  <si>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</si>
  <si>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</si>
  <si>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</si>
  <si>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</si>
  <si>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</si>
  <si>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</si>
  <si>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</si>
  <si>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</si>
  <si>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</si>
  <si>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</si>
  <si>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</si>
  <si>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</si>
  <si>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</si>
  <si>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</si>
  <si>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</si>
  <si>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</si>
  <si>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</si>
  <si>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</si>
  <si>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</si>
  <si>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</si>
  <si>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</si>
  <si>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</si>
  <si>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>сспк170</t>
  </si>
  <si>
    <t xml:space="preserve">           6,3/5,5х170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</si>
  <si>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</si>
  <si>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</si>
  <si>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</si>
  <si>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</si>
  <si>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</si>
  <si>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</si>
  <si>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</si>
  <si>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</si>
  <si>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</si>
  <si>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</si>
  <si>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</si>
  <si>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</si>
  <si>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</si>
  <si>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</si>
  <si>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</si>
  <si>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</si>
  <si>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</si>
  <si>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</si>
  <si>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</si>
  <si>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</si>
  <si>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</si>
  <si>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</si>
  <si>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</si>
  <si>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</si>
  <si>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</si>
  <si>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</si>
  <si>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</si>
  <si>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</si>
  <si>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</si>
  <si>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</si>
  <si>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</si>
  <si>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</si>
  <si>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</si>
  <si>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</si>
  <si>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</si>
  <si>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</si>
  <si>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</si>
  <si>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</si>
  <si>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</si>
  <si>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</si>
  <si>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</si>
  <si>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</si>
  <si>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</si>
  <si>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</si>
  <si>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</si>
  <si>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</si>
  <si>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</si>
  <si>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</si>
  <si>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</si>
  <si>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</si>
  <si>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</si>
  <si>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</si>
  <si>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</si>
  <si>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</si>
  <si>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</si>
  <si>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</si>
  <si>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</si>
  <si>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</si>
  <si>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</si>
  <si>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</si>
  <si>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</si>
  <si>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</si>
  <si>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</si>
  <si>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</si>
  <si>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</si>
  <si>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</si>
  <si>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</si>
  <si>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</si>
  <si>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</si>
  <si>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</si>
  <si>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</si>
  <si>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</si>
  <si>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</si>
  <si>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</si>
  <si>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</si>
  <si>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</si>
  <si>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</si>
  <si>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</si>
  <si>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</si>
  <si>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</si>
  <si>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</si>
  <si>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</si>
  <si>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</si>
  <si>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</si>
  <si>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</si>
  <si>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</si>
  <si>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</si>
  <si>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</si>
  <si>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</si>
  <si>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</si>
  <si>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</si>
  <si>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</si>
  <si>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</si>
  <si>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</si>
  <si>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</si>
  <si>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</si>
  <si>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</si>
  <si>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</si>
  <si>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</si>
  <si>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</si>
  <si>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</si>
  <si>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</si>
  <si>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</si>
  <si>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</si>
  <si>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</si>
  <si>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</si>
  <si>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</si>
  <si>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</si>
  <si>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</si>
  <si>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</si>
  <si>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</si>
  <si>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</si>
  <si>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</si>
  <si>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</si>
  <si>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</si>
  <si>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</si>
  <si>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</si>
  <si>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</si>
  <si>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</si>
  <si>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</si>
  <si>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</si>
  <si>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</si>
  <si>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</si>
  <si>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</si>
  <si>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</si>
  <si>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</si>
  <si>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</si>
  <si>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</si>
  <si>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</si>
  <si>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</si>
  <si>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</si>
  <si>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</si>
  <si>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</si>
  <si>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</si>
  <si>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</si>
  <si>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</si>
  <si>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</si>
  <si>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</si>
  <si>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</si>
  <si>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</si>
  <si>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</si>
  <si>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</si>
  <si>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</si>
  <si>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</si>
  <si>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</si>
  <si>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</si>
  <si>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</si>
  <si>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</si>
  <si>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</si>
  <si>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</si>
  <si>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</si>
  <si>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</si>
  <si>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</si>
  <si>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</si>
  <si>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</si>
  <si>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</si>
  <si>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</si>
  <si>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</si>
  <si>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</si>
  <si>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</si>
  <si>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</si>
  <si>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</si>
  <si>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</si>
  <si>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</si>
  <si>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</si>
  <si>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</si>
  <si>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</si>
  <si>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</si>
  <si>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</si>
  <si>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</si>
  <si>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</si>
  <si>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</si>
  <si>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</si>
  <si>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</si>
  <si>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</si>
  <si>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</si>
  <si>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</si>
  <si>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</si>
  <si>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</si>
  <si>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</si>
  <si>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</si>
  <si>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</si>
  <si>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</si>
  <si>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</si>
  <si>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</si>
  <si>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</si>
  <si>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</si>
  <si>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</si>
  <si>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</si>
  <si>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</si>
  <si>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</si>
  <si>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</si>
  <si>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</si>
  <si>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</si>
  <si>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</si>
  <si>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</si>
  <si>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</si>
  <si>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</si>
  <si>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</si>
  <si>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</si>
  <si>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</si>
  <si>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</si>
  <si>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</si>
  <si>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</si>
  <si>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</si>
  <si>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</si>
  <si>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</si>
  <si>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</si>
  <si>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</si>
  <si>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</si>
  <si>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</si>
  <si>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</si>
  <si>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</si>
  <si>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</si>
  <si>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</si>
  <si>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</si>
  <si>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</si>
  <si>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</si>
  <si>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</si>
  <si>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</si>
  <si>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</si>
  <si>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</si>
  <si>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</si>
  <si>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</si>
  <si>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</si>
  <si>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</si>
  <si>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</si>
  <si>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</si>
  <si>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</si>
  <si>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</si>
  <si>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</si>
  <si>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</si>
  <si>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</si>
  <si>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</si>
  <si>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</si>
  <si>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</si>
  <si>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</si>
  <si>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</si>
  <si>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</si>
  <si>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</si>
  <si>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</si>
  <si>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</si>
  <si>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</si>
  <si>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</si>
  <si>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</si>
  <si>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</si>
  <si>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</si>
  <si>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</si>
  <si>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</si>
  <si>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</si>
  <si>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</si>
  <si>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</si>
  <si>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</si>
  <si>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</si>
  <si>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</si>
  <si>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</si>
  <si>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</si>
  <si>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</si>
  <si>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</si>
  <si>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</si>
  <si>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</si>
  <si>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</si>
  <si>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</si>
  <si>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</si>
  <si>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</si>
  <si>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</si>
  <si>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</si>
  <si>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</si>
  <si>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</si>
  <si>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</si>
  <si>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</si>
  <si>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</si>
  <si>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</si>
  <si>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</si>
  <si>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</si>
  <si>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</si>
  <si>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</si>
  <si>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</si>
  <si>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</si>
  <si>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</si>
  <si>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</si>
  <si>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</si>
  <si>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</si>
  <si>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Цена  за  1000 штук в рублях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</si>
  <si>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</si>
  <si>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</si>
  <si>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</si>
  <si>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</si>
  <si>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</si>
  <si>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</si>
  <si>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</si>
  <si>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</si>
  <si>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</si>
  <si>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</si>
  <si>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</si>
  <si>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</si>
  <si>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</si>
  <si>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</si>
  <si>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</si>
  <si>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</si>
  <si>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</si>
  <si>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</si>
  <si>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</si>
  <si>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</si>
  <si>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</si>
  <si>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</si>
  <si>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</si>
  <si>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</si>
  <si>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</si>
  <si>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</si>
  <si>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</si>
  <si>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</si>
  <si>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</si>
  <si>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</si>
  <si>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</si>
  <si>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</si>
  <si>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</si>
  <si>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</si>
  <si>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</si>
  <si>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</si>
  <si>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</si>
  <si>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гм120LFтк</t>
  </si>
  <si>
    <t>кур40160</t>
  </si>
  <si>
    <t>кур40300</t>
  </si>
  <si>
    <t>кур50140</t>
  </si>
  <si>
    <t>кур50160</t>
  </si>
  <si>
    <t>кур60140</t>
  </si>
  <si>
    <t>кур60180</t>
  </si>
  <si>
    <t>кур60120</t>
  </si>
  <si>
    <t>кур60160</t>
  </si>
  <si>
    <t>кур80120</t>
  </si>
  <si>
    <t>кур80140</t>
  </si>
  <si>
    <t>кур80160</t>
  </si>
  <si>
    <t>кур80200</t>
  </si>
  <si>
    <t>кур80300</t>
  </si>
  <si>
    <t>кур100160</t>
  </si>
  <si>
    <t>кур100300</t>
  </si>
  <si>
    <t>кур200100</t>
  </si>
  <si>
    <t>кур40400</t>
  </si>
  <si>
    <t>кур40500</t>
  </si>
  <si>
    <t>кур40600</t>
  </si>
  <si>
    <t>кур40800</t>
  </si>
  <si>
    <t>кур401000</t>
  </si>
  <si>
    <t>кур401200</t>
  </si>
  <si>
    <t>кур401500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</si>
  <si>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</si>
  <si>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</si>
  <si>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</si>
  <si>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</si>
  <si>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</si>
  <si>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</si>
  <si>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</si>
  <si>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</si>
  <si>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</si>
  <si>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</si>
  <si>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</si>
  <si>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</si>
  <si>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</si>
  <si>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</si>
  <si>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</si>
  <si>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</si>
  <si>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кур80400</t>
  </si>
  <si>
    <t>кур80500</t>
  </si>
  <si>
    <t>кур80600</t>
  </si>
  <si>
    <t>кур80800</t>
  </si>
  <si>
    <t>кур801000</t>
  </si>
  <si>
    <t>кур801200</t>
  </si>
  <si>
    <t>кур801500</t>
  </si>
  <si>
    <t>кур100500</t>
  </si>
  <si>
    <t>кур100600</t>
  </si>
  <si>
    <t>кур100800</t>
  </si>
  <si>
    <t>кур1001000</t>
  </si>
  <si>
    <t>кур1001200</t>
  </si>
  <si>
    <t>кур1001500</t>
  </si>
  <si>
    <t>кур1002000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</si>
  <si>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</si>
  <si>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</si>
  <si>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</si>
  <si>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</si>
  <si>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</si>
  <si>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</si>
  <si>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</si>
  <si>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</si>
  <si>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</si>
  <si>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</si>
  <si>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</si>
  <si>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</si>
  <si>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</si>
  <si>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</si>
  <si>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</si>
  <si>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</si>
  <si>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</si>
  <si>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>хг53-58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</si>
  <si>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</si>
  <si>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</si>
  <si>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</si>
  <si>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</si>
  <si>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</si>
  <si>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</si>
  <si>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</si>
  <si>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</si>
  <si>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</si>
  <si>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</si>
  <si>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</si>
  <si>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пт2055-25</t>
  </si>
  <si>
    <t>лм140</t>
  </si>
  <si>
    <t>лм160</t>
  </si>
  <si>
    <t>тар2055</t>
  </si>
  <si>
    <t>ку5035п</t>
  </si>
  <si>
    <t>ку105пр25</t>
  </si>
  <si>
    <t>ку130п</t>
  </si>
  <si>
    <t>ку9040пр</t>
  </si>
  <si>
    <t>куу50прч</t>
  </si>
  <si>
    <t>куу9040прч</t>
  </si>
  <si>
    <t>куу130п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</si>
  <si>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</si>
  <si>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</si>
  <si>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</si>
  <si>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</si>
  <si>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</si>
  <si>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</si>
  <si>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</si>
  <si>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</si>
  <si>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</si>
  <si>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кур4050п</t>
  </si>
  <si>
    <t>кур4060п</t>
  </si>
  <si>
    <t>кур40100п</t>
  </si>
  <si>
    <t>кур40140п</t>
  </si>
  <si>
    <t>кур40200п</t>
  </si>
  <si>
    <t>кур5050-100</t>
  </si>
  <si>
    <t>кур5050-50</t>
  </si>
  <si>
    <t>кур5060пр</t>
  </si>
  <si>
    <t>кур5080пр</t>
  </si>
  <si>
    <t>кур50100п</t>
  </si>
  <si>
    <t>кур6060пр</t>
  </si>
  <si>
    <t>кур60300п</t>
  </si>
  <si>
    <t>кур8040пр</t>
  </si>
  <si>
    <t>кур8040п</t>
  </si>
  <si>
    <t>кур8050пр</t>
  </si>
  <si>
    <t>кур8060пр</t>
  </si>
  <si>
    <t>кур8080пр</t>
  </si>
  <si>
    <t>кур80100п</t>
  </si>
  <si>
    <t>кур10040пр</t>
  </si>
  <si>
    <t>кур10050пр</t>
  </si>
  <si>
    <t>кур16060пр</t>
  </si>
  <si>
    <t>кур16080пр</t>
  </si>
  <si>
    <t>кул20040п</t>
  </si>
  <si>
    <t>кул12080п</t>
  </si>
  <si>
    <t>кул20080п</t>
  </si>
  <si>
    <t>куас40п</t>
  </si>
  <si>
    <t>куас65пр</t>
  </si>
  <si>
    <t>кус90п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</si>
  <si>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</si>
  <si>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</si>
  <si>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</si>
  <si>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</si>
  <si>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</si>
  <si>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</si>
  <si>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</si>
  <si>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</si>
  <si>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пс12060пр</t>
  </si>
  <si>
    <t>пс14060п</t>
  </si>
  <si>
    <t>пс16060прч</t>
  </si>
  <si>
    <t>пс20060пр</t>
  </si>
  <si>
    <t>пс80060п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</si>
  <si>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</si>
  <si>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</si>
  <si>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</si>
  <si>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</si>
  <si>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</si>
  <si>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</si>
  <si>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</si>
  <si>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</si>
  <si>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</si>
  <si>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</si>
  <si>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</si>
  <si>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</si>
  <si>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</si>
  <si>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</si>
  <si>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</si>
  <si>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</si>
  <si>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</si>
  <si>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</si>
  <si>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</si>
  <si>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</si>
  <si>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</si>
  <si>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</si>
  <si>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</si>
  <si>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</si>
  <si>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</si>
  <si>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</si>
  <si>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</si>
  <si>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</si>
  <si>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</si>
  <si>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</si>
  <si>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</si>
  <si>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</si>
  <si>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</si>
  <si>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</si>
  <si>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</si>
  <si>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</si>
  <si>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</si>
  <si>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</si>
  <si>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</si>
  <si>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</si>
  <si>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</si>
  <si>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</si>
  <si>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</si>
  <si>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</si>
  <si>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</si>
  <si>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</si>
  <si>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</si>
  <si>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</si>
  <si>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</si>
  <si>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</si>
  <si>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</si>
  <si>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</si>
  <si>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</si>
  <si>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</si>
  <si>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</si>
  <si>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</si>
  <si>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</si>
  <si>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</si>
  <si>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</si>
  <si>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</si>
  <si>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</si>
  <si>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</si>
  <si>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</si>
  <si>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</si>
  <si>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</si>
  <si>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</si>
  <si>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</si>
  <si>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</si>
  <si>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</si>
  <si>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</si>
  <si>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</si>
  <si>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</si>
  <si>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</si>
  <si>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</si>
  <si>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</si>
  <si>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</si>
  <si>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</si>
  <si>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</si>
  <si>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</si>
  <si>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</si>
  <si>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</si>
  <si>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</si>
  <si>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</si>
  <si>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</si>
  <si>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</si>
  <si>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</si>
  <si>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</si>
  <si>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</si>
  <si>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</si>
  <si>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</si>
  <si>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</si>
  <si>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</si>
  <si>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</si>
  <si>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</si>
  <si>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</si>
  <si>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</si>
  <si>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</si>
  <si>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</si>
  <si>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</si>
  <si>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</si>
  <si>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</si>
  <si>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</si>
  <si>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</si>
  <si>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</si>
  <si>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</si>
  <si>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</si>
  <si>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</si>
  <si>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</si>
  <si>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</si>
  <si>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</si>
  <si>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</si>
  <si>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</si>
  <si>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</si>
  <si>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</si>
  <si>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</si>
  <si>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</si>
  <si>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</si>
  <si>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</si>
  <si>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</si>
  <si>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</si>
  <si>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</si>
  <si>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</si>
  <si>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</si>
  <si>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</si>
  <si>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</si>
  <si>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</si>
  <si>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</si>
  <si>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</si>
  <si>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</si>
  <si>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</si>
  <si>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</si>
  <si>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</si>
  <si>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</si>
  <si>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</si>
  <si>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</si>
  <si>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</si>
  <si>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</si>
  <si>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</si>
  <si>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</si>
  <si>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</si>
  <si>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</si>
  <si>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</si>
  <si>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</si>
  <si>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</si>
  <si>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</si>
  <si>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</si>
  <si>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</si>
  <si>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</si>
  <si>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</si>
  <si>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</si>
  <si>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</si>
  <si>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</si>
  <si>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</si>
  <si>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</si>
  <si>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</si>
  <si>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</si>
  <si>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</si>
  <si>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</si>
  <si>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</si>
  <si>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</si>
  <si>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</si>
  <si>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</si>
  <si>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</si>
  <si>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</si>
  <si>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</si>
  <si>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</si>
  <si>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</si>
  <si>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</si>
  <si>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</si>
  <si>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</si>
  <si>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</si>
  <si>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</si>
  <si>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</si>
  <si>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</si>
  <si>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</si>
  <si>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</si>
  <si>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</si>
  <si>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</si>
  <si>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</si>
  <si>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</si>
  <si>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</si>
  <si>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</si>
  <si>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</si>
  <si>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</si>
  <si>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</si>
  <si>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</si>
  <si>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</si>
  <si>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</si>
  <si>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</si>
  <si>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</si>
  <si>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</si>
  <si>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</si>
  <si>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</si>
  <si>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</si>
  <si>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</si>
  <si>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</si>
  <si>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</si>
  <si>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</si>
  <si>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</si>
  <si>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</si>
  <si>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</si>
  <si>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</si>
  <si>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</si>
  <si>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</si>
  <si>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</si>
  <si>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</si>
  <si>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</si>
  <si>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</si>
  <si>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</si>
  <si>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</si>
  <si>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</si>
  <si>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</si>
  <si>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</si>
  <si>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</si>
  <si>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</si>
  <si>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</si>
  <si>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</si>
  <si>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</si>
  <si>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</si>
  <si>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</si>
  <si>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</si>
  <si>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</si>
  <si>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дм30мф</t>
  </si>
  <si>
    <t>дм40мф</t>
  </si>
  <si>
    <t>дм50мф</t>
  </si>
  <si>
    <t>дм60мф</t>
  </si>
  <si>
    <t>дм70мф</t>
  </si>
  <si>
    <t>дм580мф</t>
  </si>
  <si>
    <t>дм590мф</t>
  </si>
  <si>
    <t>дм100мф</t>
  </si>
  <si>
    <t>дм120мф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</si>
  <si>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</si>
  <si>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</si>
  <si>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</si>
  <si>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</si>
  <si>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</si>
  <si>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</si>
  <si>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</si>
  <si>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</si>
  <si>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</si>
  <si>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</si>
  <si>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</si>
  <si>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</si>
  <si>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</si>
  <si>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</si>
  <si>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</si>
  <si>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</si>
  <si>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</si>
  <si>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</si>
  <si>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</si>
  <si>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</si>
  <si>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</si>
  <si>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</si>
  <si>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</si>
  <si>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</si>
  <si>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</si>
  <si>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</si>
  <si>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</si>
  <si>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</si>
  <si>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</si>
  <si>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</si>
  <si>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</si>
  <si>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</si>
  <si>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</si>
  <si>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</si>
  <si>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</si>
  <si>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</si>
  <si>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</si>
  <si>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</si>
  <si>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</si>
  <si>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</si>
  <si>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</si>
  <si>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</si>
  <si>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</si>
  <si>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</si>
  <si>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</si>
  <si>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</si>
  <si>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</si>
  <si>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</si>
  <si>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</si>
  <si>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</si>
  <si>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</si>
  <si>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</si>
  <si>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</si>
  <si>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</si>
  <si>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</si>
  <si>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</si>
  <si>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</si>
  <si>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</si>
  <si>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</si>
  <si>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</si>
  <si>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</si>
  <si>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</si>
  <si>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</si>
  <si>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</si>
  <si>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</si>
  <si>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</si>
  <si>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</si>
  <si>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</si>
  <si>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</si>
  <si>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</si>
  <si>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</si>
  <si>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</si>
  <si>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</si>
  <si>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</si>
  <si>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</si>
  <si>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</si>
  <si>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</si>
  <si>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</si>
  <si>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</si>
  <si>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</si>
  <si>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</si>
  <si>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</si>
  <si>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</si>
  <si>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</si>
  <si>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</si>
  <si>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</si>
  <si>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</si>
  <si>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</si>
  <si>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</si>
  <si>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</si>
  <si>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</si>
  <si>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</si>
  <si>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</si>
  <si>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</si>
  <si>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</si>
  <si>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</si>
  <si>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</si>
  <si>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</si>
  <si>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</si>
  <si>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</si>
  <si>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</si>
  <si>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</si>
  <si>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</si>
  <si>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</si>
  <si>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</si>
  <si>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</si>
  <si>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</si>
  <si>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</si>
  <si>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</si>
  <si>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</si>
  <si>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</si>
  <si>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</si>
  <si>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</si>
  <si>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</si>
  <si>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</si>
  <si>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</si>
  <si>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</si>
  <si>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</si>
  <si>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</si>
  <si>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</si>
  <si>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</si>
  <si>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</si>
  <si>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</si>
  <si>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</si>
  <si>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</si>
  <si>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</si>
  <si>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</si>
  <si>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</si>
  <si>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</si>
  <si>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</si>
  <si>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</si>
  <si>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</si>
  <si>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</si>
  <si>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</si>
  <si>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</si>
  <si>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</si>
  <si>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</si>
  <si>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</si>
  <si>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</si>
  <si>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</si>
  <si>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</si>
  <si>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</si>
  <si>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</si>
  <si>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</si>
  <si>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</si>
  <si>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</si>
  <si>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</si>
  <si>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</si>
  <si>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</si>
  <si>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</si>
  <si>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</si>
  <si>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</si>
  <si>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</si>
  <si>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</si>
  <si>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</si>
  <si>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</si>
  <si>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</si>
  <si>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</si>
  <si>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</si>
  <si>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</si>
  <si>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</si>
  <si>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</si>
  <si>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</si>
  <si>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</si>
  <si>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</si>
  <si>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</si>
  <si>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</si>
  <si>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</si>
  <si>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</si>
  <si>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</si>
  <si>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</si>
  <si>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</si>
  <si>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</si>
  <si>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</si>
  <si>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</si>
  <si>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</si>
  <si>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</si>
  <si>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</si>
  <si>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</si>
  <si>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</si>
  <si>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</si>
  <si>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</si>
  <si>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</si>
  <si>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</si>
  <si>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</si>
  <si>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</si>
  <si>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</si>
  <si>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</si>
  <si>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</si>
  <si>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</si>
  <si>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</si>
  <si>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</si>
  <si>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</si>
  <si>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</si>
  <si>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</si>
  <si>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</si>
  <si>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</si>
  <si>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</si>
  <si>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</si>
  <si>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</si>
  <si>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</si>
  <si>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</si>
  <si>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</si>
  <si>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</si>
  <si>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</si>
  <si>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</si>
  <si>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</si>
  <si>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</si>
  <si>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</si>
  <si>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</si>
  <si>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</si>
  <si>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</si>
  <si>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</si>
  <si>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</si>
  <si>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</si>
  <si>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</si>
  <si>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</si>
  <si>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</si>
  <si>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</si>
  <si>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</si>
  <si>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</si>
  <si>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</si>
  <si>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</si>
  <si>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</si>
  <si>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</si>
  <si>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</si>
  <si>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</si>
  <si>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</si>
  <si>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</si>
  <si>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</si>
  <si>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</si>
  <si>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</si>
  <si>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</si>
  <si>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</si>
  <si>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</si>
  <si>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</si>
  <si>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</si>
  <si>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</si>
  <si>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</si>
  <si>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</si>
  <si>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</si>
  <si>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</si>
  <si>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</si>
  <si>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</si>
  <si>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</si>
  <si>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</si>
  <si>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</si>
  <si>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</si>
  <si>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</si>
  <si>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</si>
  <si>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</si>
  <si>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</si>
  <si>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</si>
  <si>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</si>
  <si>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</si>
  <si>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</si>
  <si>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</si>
  <si>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</si>
  <si>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</si>
  <si>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</si>
  <si>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</si>
  <si>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</si>
  <si>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</si>
  <si>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</si>
  <si>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</si>
  <si>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</si>
  <si>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</si>
  <si>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</si>
  <si>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</si>
  <si>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</si>
  <si>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</si>
  <si>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</si>
  <si>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</si>
  <si>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</si>
  <si>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</si>
  <si>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</si>
  <si>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</si>
  <si>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</si>
  <si>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</si>
  <si>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</si>
  <si>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</si>
  <si>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</si>
  <si>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</si>
  <si>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</si>
  <si>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</si>
  <si>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</si>
  <si>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</si>
  <si>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</si>
  <si>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</si>
  <si>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</si>
  <si>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</si>
  <si>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</si>
  <si>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</si>
  <si>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</si>
  <si>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</si>
  <si>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</si>
  <si>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</si>
  <si>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</si>
  <si>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</si>
  <si>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</si>
  <si>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</si>
  <si>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</si>
  <si>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</si>
  <si>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</si>
  <si>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</si>
  <si>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</si>
  <si>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</si>
  <si>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</si>
  <si>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</si>
  <si>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</si>
  <si>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</si>
  <si>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</si>
  <si>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</si>
  <si>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</si>
  <si>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</si>
  <si>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</si>
  <si>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</si>
  <si>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</si>
  <si>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</si>
  <si>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</si>
  <si>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</si>
  <si>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</si>
  <si>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</si>
  <si>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</si>
  <si>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</si>
  <si>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акв6мф</t>
  </si>
  <si>
    <t>акв8мф</t>
  </si>
  <si>
    <t>акв10мф</t>
  </si>
  <si>
    <t>акв12мф</t>
  </si>
  <si>
    <t>акв16мф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</si>
  <si>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</si>
  <si>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</si>
  <si>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</si>
  <si>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</si>
  <si>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</si>
  <si>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</si>
  <si>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</si>
  <si>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</si>
  <si>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</si>
  <si>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</si>
  <si>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</si>
  <si>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</si>
  <si>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</si>
  <si>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</si>
  <si>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</si>
  <si>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</si>
  <si>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</si>
  <si>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</si>
  <si>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</si>
  <si>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</si>
  <si>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</si>
  <si>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</si>
  <si>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</si>
  <si>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</si>
  <si>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</si>
  <si>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</si>
  <si>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</si>
  <si>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</si>
  <si>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</si>
  <si>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</si>
  <si>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</si>
  <si>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</si>
  <si>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</si>
  <si>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</si>
  <si>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</si>
  <si>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</si>
  <si>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</si>
  <si>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</si>
  <si>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</si>
  <si>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</si>
  <si>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</si>
  <si>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</si>
  <si>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</si>
  <si>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</si>
  <si>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</si>
  <si>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</si>
  <si>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</si>
  <si>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</si>
  <si>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</si>
  <si>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</si>
  <si>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лтп12400мф</t>
  </si>
  <si>
    <t>лтп14200мф</t>
  </si>
  <si>
    <t>лтп14250мф</t>
  </si>
  <si>
    <t>лтп14330мф</t>
  </si>
  <si>
    <t>лтп16160мф</t>
  </si>
  <si>
    <t>лтп16200мф</t>
  </si>
  <si>
    <t>лтп16250мф</t>
  </si>
  <si>
    <t>лтп16330мф</t>
  </si>
  <si>
    <t>лтп16350мф</t>
  </si>
  <si>
    <t>лтп16400мф</t>
  </si>
  <si>
    <t>лтп20200мф</t>
  </si>
  <si>
    <t>лтп20250мф</t>
  </si>
  <si>
    <t>лтп20330мф</t>
  </si>
  <si>
    <t>лтп20350мф</t>
  </si>
  <si>
    <t>лтп25200мф</t>
  </si>
  <si>
    <t>лтп25250мф</t>
  </si>
  <si>
    <t>лтп25330мф</t>
  </si>
  <si>
    <t>лтп30200мф</t>
  </si>
  <si>
    <t>лтп30250мф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</si>
  <si>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</si>
  <si>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</si>
  <si>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</si>
  <si>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</si>
  <si>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</si>
  <si>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</si>
  <si>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</si>
  <si>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</si>
  <si>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</si>
  <si>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</si>
  <si>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</si>
  <si>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</si>
  <si>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</si>
  <si>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</si>
  <si>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</si>
  <si>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</si>
  <si>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</si>
  <si>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</si>
  <si>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</si>
  <si>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</si>
  <si>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</si>
  <si>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</si>
  <si>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</si>
  <si>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</si>
  <si>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</si>
  <si>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</si>
  <si>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</si>
  <si>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</si>
  <si>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</si>
  <si>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</si>
  <si>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</si>
  <si>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</si>
  <si>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</si>
  <si>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</si>
  <si>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</si>
  <si>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</si>
  <si>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</si>
  <si>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</si>
  <si>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</si>
  <si>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</si>
  <si>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</si>
  <si>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</si>
  <si>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</si>
  <si>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</si>
  <si>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</si>
  <si>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</si>
  <si>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</si>
  <si>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</si>
  <si>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</si>
  <si>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</si>
  <si>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</si>
  <si>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</si>
  <si>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</si>
  <si>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</si>
  <si>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</si>
  <si>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</si>
  <si>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</si>
  <si>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</si>
  <si>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ссп75мф</t>
  </si>
  <si>
    <t>ссп105мф</t>
  </si>
  <si>
    <t>ссп120мф</t>
  </si>
  <si>
    <t>ссп135мф</t>
  </si>
  <si>
    <t>ссп155мф</t>
  </si>
  <si>
    <t>ссп160мф</t>
  </si>
  <si>
    <t>ссп185мф</t>
  </si>
  <si>
    <t>ссп205мф</t>
  </si>
  <si>
    <t>ссп235мф</t>
  </si>
  <si>
    <t>ссп240мф</t>
  </si>
  <si>
    <t>ссп280мф</t>
  </si>
  <si>
    <t>ссп285мф</t>
  </si>
  <si>
    <t>ссп315мф</t>
  </si>
  <si>
    <t>ссп350мф</t>
  </si>
  <si>
    <t>6,3/5,5х105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</si>
  <si>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</si>
  <si>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</si>
  <si>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</si>
  <si>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</si>
  <si>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</si>
  <si>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</si>
  <si>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</si>
  <si>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</si>
  <si>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</si>
  <si>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</si>
  <si>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</si>
  <si>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</si>
  <si>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</si>
  <si>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</si>
  <si>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</si>
  <si>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</si>
  <si>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</si>
  <si>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</si>
  <si>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</si>
  <si>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</si>
  <si>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</si>
  <si>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</si>
  <si>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</si>
  <si>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</si>
  <si>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</si>
  <si>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</si>
  <si>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</si>
  <si>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</si>
  <si>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</si>
  <si>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</si>
  <si>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</si>
  <si>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</si>
  <si>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</si>
  <si>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</si>
  <si>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</si>
  <si>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</si>
  <si>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</si>
  <si>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</si>
  <si>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</si>
  <si>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</si>
  <si>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</si>
  <si>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</si>
  <si>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</si>
  <si>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</si>
  <si>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</si>
  <si>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</si>
  <si>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</si>
  <si>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</si>
  <si>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</si>
  <si>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</si>
  <si>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</si>
  <si>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</si>
  <si>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</si>
  <si>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</si>
  <si>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</si>
  <si>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</si>
  <si>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</si>
  <si>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</si>
  <si>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</si>
  <si>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</si>
  <si>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</si>
  <si>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</si>
  <si>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</si>
  <si>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</si>
  <si>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</si>
  <si>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</si>
  <si>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</si>
  <si>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</si>
  <si>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</si>
  <si>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</si>
  <si>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</si>
  <si>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</si>
  <si>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</si>
  <si>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</si>
  <si>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</si>
  <si>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</si>
  <si>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</si>
  <si>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</si>
  <si>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</si>
  <si>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</si>
  <si>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</si>
  <si>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</si>
  <si>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</si>
  <si>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</si>
  <si>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</si>
  <si>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</si>
  <si>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</si>
  <si>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</si>
  <si>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</si>
  <si>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</si>
  <si>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</si>
  <si>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</si>
  <si>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</si>
  <si>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</si>
  <si>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</si>
  <si>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</si>
  <si>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</si>
  <si>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</si>
  <si>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</si>
  <si>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</si>
  <si>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</si>
  <si>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</si>
  <si>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</si>
  <si>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</si>
  <si>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</si>
  <si>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</si>
  <si>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</si>
  <si>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</si>
  <si>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</si>
  <si>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</si>
  <si>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</si>
  <si>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</si>
  <si>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</si>
  <si>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</si>
  <si>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</si>
  <si>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</si>
  <si>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</si>
  <si>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</si>
  <si>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</si>
  <si>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</si>
  <si>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</si>
  <si>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</si>
  <si>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</si>
  <si>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</si>
  <si>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</si>
  <si>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</si>
  <si>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</si>
  <si>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</si>
  <si>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</si>
  <si>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</si>
  <si>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</si>
  <si>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</si>
  <si>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</si>
  <si>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</si>
  <si>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</si>
  <si>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</si>
  <si>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</si>
  <si>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</si>
  <si>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</si>
  <si>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</si>
  <si>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</si>
  <si>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</si>
  <si>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</si>
  <si>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</si>
  <si>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</si>
  <si>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</si>
  <si>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</si>
  <si>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</si>
  <si>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</si>
  <si>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</si>
  <si>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</si>
  <si>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</si>
  <si>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</si>
  <si>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</si>
  <si>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</si>
  <si>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</si>
  <si>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</si>
  <si>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</si>
  <si>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</si>
  <si>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</si>
  <si>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</si>
  <si>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</si>
  <si>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</si>
  <si>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</si>
  <si>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</si>
  <si>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</si>
  <si>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</si>
  <si>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</si>
  <si>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</si>
  <si>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</si>
  <si>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</si>
  <si>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</si>
  <si>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</si>
  <si>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</si>
  <si>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</si>
  <si>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</si>
  <si>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</si>
  <si>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</si>
  <si>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</si>
  <si>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</si>
  <si>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</si>
  <si>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</si>
  <si>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</si>
  <si>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</si>
  <si>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</si>
  <si>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</si>
  <si>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</si>
  <si>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</si>
  <si>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</si>
  <si>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</si>
  <si>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</si>
  <si>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</si>
  <si>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</si>
  <si>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</si>
  <si>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</si>
  <si>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</si>
  <si>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</si>
  <si>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</si>
  <si>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</si>
  <si>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</si>
  <si>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</si>
  <si>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</si>
  <si>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</si>
  <si>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</si>
  <si>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</si>
  <si>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</si>
  <si>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</si>
  <si>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</si>
  <si>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</si>
  <si>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</si>
  <si>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</si>
  <si>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</si>
  <si>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</si>
  <si>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</si>
  <si>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</si>
  <si>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</si>
  <si>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</si>
  <si>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</si>
  <si>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</si>
  <si>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</si>
  <si>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</si>
  <si>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</si>
  <si>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</si>
  <si>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</si>
  <si>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</si>
  <si>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</si>
  <si>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</si>
  <si>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</si>
  <si>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</si>
  <si>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</si>
  <si>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</si>
  <si>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</si>
  <si>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</si>
  <si>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</si>
  <si>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</si>
  <si>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</si>
  <si>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</si>
  <si>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</si>
  <si>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</si>
  <si>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</si>
  <si>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</si>
  <si>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</si>
  <si>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</si>
  <si>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</si>
  <si>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</si>
  <si>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</si>
  <si>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</si>
  <si>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</si>
  <si>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</si>
  <si>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</si>
  <si>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</si>
  <si>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</si>
  <si>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</si>
  <si>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</si>
  <si>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</si>
  <si>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</si>
  <si>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</si>
  <si>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</si>
  <si>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</si>
  <si>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</si>
  <si>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</si>
  <si>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</si>
  <si>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</si>
  <si>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</si>
  <si>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</si>
  <si>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</si>
  <si>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</si>
  <si>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</si>
  <si>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</si>
  <si>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</si>
  <si>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</si>
  <si>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</si>
  <si>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</si>
  <si>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</si>
  <si>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</si>
  <si>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</si>
  <si>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</si>
  <si>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</si>
  <si>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</si>
  <si>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</si>
  <si>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</si>
  <si>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</si>
  <si>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</si>
  <si>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</si>
  <si>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</si>
  <si>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</si>
  <si>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</si>
  <si>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</si>
  <si>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</si>
  <si>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</si>
  <si>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</si>
  <si>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</si>
  <si>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</si>
  <si>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</si>
  <si>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</si>
  <si>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</si>
  <si>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</si>
  <si>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</si>
  <si>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</si>
  <si>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</si>
  <si>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</si>
  <si>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</si>
  <si>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</si>
  <si>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</si>
  <si>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</si>
  <si>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</si>
  <si>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</si>
  <si>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</si>
  <si>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</si>
  <si>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</si>
  <si>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</si>
  <si>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</si>
  <si>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</si>
  <si>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</si>
  <si>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</si>
  <si>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</si>
  <si>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</si>
  <si>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</si>
  <si>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</si>
  <si>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</si>
  <si>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</si>
  <si>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</si>
  <si>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</si>
  <si>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</si>
  <si>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</si>
  <si>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</si>
  <si>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</si>
  <si>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</si>
  <si>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</si>
  <si>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</si>
  <si>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</si>
  <si>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</si>
  <si>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</si>
  <si>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</si>
  <si>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</si>
  <si>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</si>
  <si>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</si>
  <si>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</si>
  <si>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</si>
  <si>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</si>
  <si>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</si>
  <si>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</si>
  <si>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</si>
  <si>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</si>
  <si>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</si>
  <si>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</si>
  <si>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</si>
  <si>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</si>
  <si>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</si>
  <si>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</si>
  <si>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</si>
  <si>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</si>
  <si>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</si>
  <si>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</si>
  <si>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</si>
  <si>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</si>
  <si>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</si>
  <si>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</si>
  <si>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</si>
  <si>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</si>
  <si>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</si>
  <si>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</si>
  <si>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</si>
  <si>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</si>
  <si>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</si>
  <si>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</si>
  <si>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</si>
  <si>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</si>
  <si>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</si>
  <si>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</si>
  <si>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</si>
  <si>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</si>
  <si>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</si>
  <si>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</si>
  <si>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</si>
  <si>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</si>
  <si>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</si>
  <si>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</si>
  <si>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</si>
  <si>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</si>
  <si>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</si>
  <si>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</si>
  <si>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</si>
  <si>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</si>
  <si>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</si>
  <si>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</si>
  <si>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</si>
  <si>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</si>
  <si>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</si>
  <si>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</si>
  <si>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</si>
  <si>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</si>
  <si>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</si>
  <si>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</si>
  <si>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</si>
  <si>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</si>
  <si>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</si>
  <si>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</si>
  <si>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</si>
  <si>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</si>
  <si>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</si>
  <si>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</si>
  <si>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</si>
  <si>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</si>
  <si>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</si>
  <si>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</si>
  <si>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</si>
  <si>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</si>
  <si>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</si>
  <si>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</si>
  <si>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</si>
  <si>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</si>
  <si>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</si>
  <si>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</si>
  <si>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</si>
  <si>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</si>
  <si>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</si>
  <si>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</si>
  <si>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</si>
  <si>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</si>
  <si>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</si>
  <si>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</si>
  <si>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</si>
  <si>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</si>
  <si>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</si>
  <si>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</si>
  <si>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</si>
  <si>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</si>
  <si>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</si>
  <si>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</si>
  <si>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</si>
  <si>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</si>
  <si>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</si>
  <si>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</si>
  <si>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</si>
  <si>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</si>
  <si>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</si>
  <si>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</si>
  <si>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</si>
  <si>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</si>
  <si>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</si>
  <si>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</si>
  <si>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</si>
  <si>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</si>
  <si>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</si>
  <si>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</si>
  <si>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</si>
  <si>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</si>
  <si>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</si>
  <si>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</si>
  <si>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</si>
  <si>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</si>
  <si>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</si>
  <si>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</si>
  <si>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</si>
  <si>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</si>
  <si>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</si>
  <si>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</si>
  <si>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</si>
  <si>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</si>
  <si>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</si>
  <si>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</si>
  <si>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</si>
  <si>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</si>
  <si>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</si>
  <si>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</si>
  <si>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</si>
  <si>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</si>
  <si>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</si>
  <si>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</si>
  <si>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</si>
  <si>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</si>
  <si>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</si>
  <si>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</si>
  <si>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</si>
  <si>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</si>
  <si>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</si>
  <si>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</si>
  <si>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</si>
  <si>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</si>
  <si>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</si>
  <si>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</si>
  <si>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</si>
  <si>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</si>
  <si>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</si>
  <si>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</si>
  <si>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</si>
  <si>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</si>
  <si>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</si>
  <si>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</si>
  <si>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</si>
  <si>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</si>
  <si>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</si>
  <si>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</si>
  <si>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</si>
  <si>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</si>
  <si>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</si>
  <si>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</si>
  <si>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</si>
  <si>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</si>
  <si>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</si>
  <si>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</si>
  <si>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</si>
  <si>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</si>
  <si>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</si>
  <si>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</si>
  <si>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</si>
  <si>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</si>
  <si>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</si>
  <si>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</si>
  <si>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</si>
  <si>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</si>
  <si>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</si>
  <si>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</si>
  <si>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</si>
  <si>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</si>
  <si>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</si>
  <si>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</si>
  <si>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</si>
  <si>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</si>
  <si>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</si>
  <si>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</si>
  <si>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</si>
  <si>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</si>
  <si>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</si>
  <si>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</si>
  <si>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</si>
  <si>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</si>
  <si>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</si>
  <si>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</si>
  <si>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</si>
  <si>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</si>
  <si>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</si>
  <si>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</si>
  <si>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</si>
  <si>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</si>
  <si>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</si>
  <si>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</si>
  <si>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</si>
  <si>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</si>
  <si>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</si>
  <si>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</si>
  <si>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</si>
  <si>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</si>
  <si>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</si>
  <si>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</si>
  <si>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</si>
  <si>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</si>
  <si>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</si>
  <si>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</si>
  <si>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</si>
  <si>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</si>
  <si>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</si>
  <si>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</si>
  <si>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</si>
  <si>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</si>
  <si>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</si>
  <si>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</si>
  <si>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</si>
  <si>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</si>
  <si>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</si>
  <si>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</si>
  <si>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</si>
  <si>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</si>
  <si>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</si>
  <si>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</si>
  <si>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</si>
  <si>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</si>
  <si>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</si>
  <si>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</si>
  <si>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</si>
  <si>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</si>
  <si>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</si>
  <si>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</si>
  <si>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</si>
  <si>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</si>
  <si>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</si>
  <si>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</si>
  <si>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</si>
  <si>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</si>
  <si>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</si>
  <si>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</si>
  <si>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</si>
  <si>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</si>
  <si>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</si>
  <si>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</si>
  <si>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</si>
  <si>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</si>
  <si>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</si>
  <si>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</si>
  <si>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</si>
  <si>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</si>
  <si>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</si>
  <si>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</si>
  <si>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</si>
  <si>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</si>
  <si>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</si>
  <si>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</si>
  <si>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</si>
  <si>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</si>
  <si>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</si>
  <si>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</si>
  <si>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</si>
  <si>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</si>
  <si>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</si>
  <si>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</si>
  <si>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</si>
  <si>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</si>
  <si>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</si>
  <si>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</si>
  <si>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</si>
  <si>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</si>
  <si>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</si>
  <si>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</si>
  <si>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</si>
  <si>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</si>
  <si>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</si>
  <si>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</si>
  <si>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</si>
  <si>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</si>
  <si>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</si>
  <si>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</si>
  <si>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</si>
  <si>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</si>
  <si>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</si>
  <si>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</si>
  <si>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</si>
  <si>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</si>
  <si>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</si>
  <si>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</si>
  <si>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</si>
  <si>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</si>
  <si>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</si>
  <si>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</si>
  <si>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</si>
  <si>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</si>
  <si>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</si>
  <si>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</si>
  <si>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</si>
  <si>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</si>
  <si>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</si>
  <si>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</si>
  <si>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</si>
  <si>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</si>
  <si>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</si>
  <si>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</si>
  <si>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</si>
  <si>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</si>
  <si>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</si>
  <si>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</si>
  <si>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</si>
  <si>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</si>
  <si>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</si>
  <si>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</si>
  <si>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</si>
  <si>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</si>
  <si>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</si>
  <si>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</si>
  <si>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</si>
  <si>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</si>
  <si>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</si>
  <si>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</si>
  <si>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</si>
  <si>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</si>
  <si>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</si>
  <si>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</si>
  <si>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</si>
  <si>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</si>
  <si>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</si>
  <si>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</si>
  <si>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</si>
  <si>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</si>
  <si>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</si>
  <si>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</si>
  <si>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</si>
  <si>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</si>
  <si>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</si>
  <si>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</si>
  <si>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</si>
  <si>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</si>
  <si>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</si>
  <si>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</si>
  <si>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</si>
  <si>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</si>
  <si>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</si>
  <si>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</si>
  <si>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</si>
  <si>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</si>
  <si>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</si>
  <si>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</si>
  <si>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</si>
  <si>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</si>
  <si>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</si>
  <si>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</si>
  <si>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</si>
  <si>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</si>
  <si>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</si>
  <si>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</si>
  <si>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</si>
  <si>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</si>
  <si>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</si>
  <si>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</si>
  <si>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</si>
  <si>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</si>
  <si>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</si>
  <si>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</si>
  <si>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</si>
  <si>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</si>
  <si>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</si>
  <si>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</si>
  <si>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</si>
  <si>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</si>
  <si>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</si>
  <si>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</si>
  <si>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</si>
  <si>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</si>
  <si>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</si>
  <si>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</si>
  <si>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</si>
  <si>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</si>
  <si>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</si>
  <si>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</si>
  <si>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</si>
  <si>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</si>
  <si>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</si>
  <si>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</si>
  <si>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</si>
  <si>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</si>
  <si>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</si>
  <si>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</si>
  <si>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</si>
  <si>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</si>
  <si>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</si>
  <si>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</si>
  <si>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</si>
  <si>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</si>
  <si>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</si>
  <si>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</si>
  <si>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</si>
  <si>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</si>
  <si>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</si>
  <si>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</si>
  <si>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</si>
  <si>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</si>
  <si>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</si>
  <si>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</si>
  <si>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</si>
  <si>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</si>
  <si>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</si>
  <si>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</si>
  <si>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</si>
  <si>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</si>
  <si>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</si>
  <si>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</si>
  <si>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</si>
  <si>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</si>
  <si>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</si>
  <si>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</si>
  <si>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</si>
  <si>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</si>
  <si>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</si>
  <si>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</si>
  <si>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</si>
  <si>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</si>
  <si>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</si>
  <si>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</si>
  <si>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</si>
  <si>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</si>
  <si>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</si>
  <si>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</si>
  <si>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</si>
  <si>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</si>
  <si>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</si>
  <si>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</si>
  <si>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</si>
  <si>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</si>
  <si>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</si>
  <si>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</si>
  <si>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</si>
  <si>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</si>
  <si>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</si>
  <si>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</si>
  <si>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</si>
  <si>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</si>
  <si>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</si>
  <si>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</si>
  <si>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</si>
  <si>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</si>
  <si>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</si>
  <si>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</si>
  <si>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</si>
  <si>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</si>
  <si>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</si>
  <si>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</si>
  <si>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</si>
  <si>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</si>
  <si>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</si>
  <si>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</si>
  <si>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</si>
  <si>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</si>
  <si>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</si>
  <si>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</si>
  <si>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</si>
  <si>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</si>
  <si>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</si>
  <si>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</si>
  <si>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</si>
  <si>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</si>
  <si>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</si>
  <si>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</si>
  <si>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</si>
  <si>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</si>
  <si>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</si>
  <si>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</si>
  <si>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</si>
  <si>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</si>
  <si>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</si>
  <si>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</si>
  <si>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</si>
  <si>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</si>
  <si>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</si>
  <si>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</si>
  <si>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</si>
  <si>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</si>
  <si>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</si>
  <si>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</si>
  <si>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</si>
  <si>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кпо16мф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</si>
  <si>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</si>
  <si>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</si>
  <si>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</si>
  <si>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</si>
  <si>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</si>
  <si>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</si>
  <si>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</si>
  <si>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</si>
  <si>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</si>
  <si>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</si>
  <si>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</si>
  <si>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</si>
  <si>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</si>
  <si>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</si>
  <si>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</si>
  <si>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</si>
  <si>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</si>
  <si>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</si>
  <si>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</si>
  <si>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</si>
  <si>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</si>
  <si>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</si>
  <si>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</si>
  <si>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</si>
  <si>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</si>
  <si>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</si>
  <si>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</si>
  <si>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</si>
  <si>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</si>
  <si>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</si>
  <si>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</si>
  <si>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</si>
  <si>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</si>
  <si>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</si>
  <si>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</si>
  <si>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</si>
  <si>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</si>
  <si>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</si>
  <si>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</si>
  <si>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</si>
  <si>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</si>
  <si>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</si>
  <si>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</si>
  <si>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</si>
  <si>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</si>
  <si>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</si>
  <si>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</si>
  <si>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</si>
  <si>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</si>
  <si>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</si>
  <si>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</si>
  <si>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</si>
  <si>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</si>
  <si>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</si>
  <si>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</si>
  <si>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</si>
  <si>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</si>
  <si>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</si>
  <si>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</si>
  <si>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</si>
  <si>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</si>
  <si>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</si>
  <si>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</si>
  <si>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</si>
  <si>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</si>
  <si>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</si>
  <si>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</si>
  <si>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</si>
  <si>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</si>
  <si>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</si>
  <si>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</si>
  <si>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</si>
  <si>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</si>
  <si>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</si>
  <si>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</si>
  <si>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</si>
  <si>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</si>
  <si>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</si>
  <si>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</si>
  <si>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</si>
  <si>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</si>
  <si>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</si>
  <si>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</si>
  <si>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</si>
  <si>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</si>
  <si>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</si>
  <si>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</si>
  <si>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</si>
  <si>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</si>
  <si>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</si>
  <si>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</si>
  <si>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</si>
  <si>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</si>
  <si>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</si>
  <si>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</si>
  <si>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</si>
  <si>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</si>
  <si>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</si>
  <si>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</si>
  <si>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</si>
  <si>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</si>
  <si>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</si>
  <si>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</si>
  <si>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</si>
  <si>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</si>
  <si>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</si>
  <si>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</si>
  <si>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</si>
  <si>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</si>
  <si>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</si>
  <si>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</si>
  <si>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</si>
  <si>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</si>
  <si>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</si>
  <si>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</si>
  <si>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</si>
  <si>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</si>
  <si>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</si>
  <si>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</si>
  <si>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</si>
  <si>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</si>
  <si>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</si>
  <si>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</si>
  <si>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ку50мф</t>
  </si>
  <si>
    <t>ку70мф</t>
  </si>
  <si>
    <t>ку9040мф</t>
  </si>
  <si>
    <t>ку9065мф</t>
  </si>
  <si>
    <t>ку105мф</t>
  </si>
  <si>
    <t>ку130мф</t>
  </si>
  <si>
    <t>куу9040мф</t>
  </si>
  <si>
    <t>куу9065мф</t>
  </si>
  <si>
    <t>куу105мф</t>
  </si>
  <si>
    <t>куу130мф</t>
  </si>
  <si>
    <t>кур40120мф</t>
  </si>
  <si>
    <t>кур40200мф</t>
  </si>
  <si>
    <t>кур4020мф</t>
  </si>
  <si>
    <t>кур4050мф</t>
  </si>
  <si>
    <t>кур40100мф</t>
  </si>
  <si>
    <t>кур40140мф</t>
  </si>
  <si>
    <t>кур5040мф</t>
  </si>
  <si>
    <t>кур5080мф</t>
  </si>
  <si>
    <t>кур50200мф</t>
  </si>
  <si>
    <t>кур6040мф</t>
  </si>
  <si>
    <t>кур6060мф</t>
  </si>
  <si>
    <t>кур80100мф</t>
  </si>
  <si>
    <t>кур16060мф</t>
  </si>
  <si>
    <t>кул8040мф</t>
  </si>
  <si>
    <t>кул8080мф</t>
  </si>
  <si>
    <t>кул12080мф</t>
  </si>
  <si>
    <t>кул20080мф</t>
  </si>
  <si>
    <t>куас40мф</t>
  </si>
  <si>
    <t>куас55мф</t>
  </si>
  <si>
    <t>куас65мф</t>
  </si>
  <si>
    <t>куас90мф</t>
  </si>
  <si>
    <t>кус50мф</t>
  </si>
  <si>
    <t>кус70мф</t>
  </si>
  <si>
    <t>кус90мф</t>
  </si>
  <si>
    <t>кус9040мф</t>
  </si>
  <si>
    <t>кус105мф</t>
  </si>
  <si>
    <t>куз70мф</t>
  </si>
  <si>
    <t>куз90мф</t>
  </si>
  <si>
    <t>куз105мф</t>
  </si>
  <si>
    <t>пс10040мф</t>
  </si>
  <si>
    <t>пс12040мф</t>
  </si>
  <si>
    <t>пс14040мф</t>
  </si>
  <si>
    <t>пс16040мф</t>
  </si>
  <si>
    <t>пс20040мф</t>
  </si>
  <si>
    <t>пс24040мф</t>
  </si>
  <si>
    <t>пс26040мф</t>
  </si>
  <si>
    <t>пс28040мф</t>
  </si>
  <si>
    <t>пс30040мф</t>
  </si>
  <si>
    <t>пс36040мф</t>
  </si>
  <si>
    <t>пс48040мф</t>
  </si>
  <si>
    <t>пс50040мф</t>
  </si>
  <si>
    <t>пс60040мф</t>
  </si>
  <si>
    <t>пс72040мф</t>
  </si>
  <si>
    <t>пс80040мф</t>
  </si>
  <si>
    <t>пс84040мф</t>
  </si>
  <si>
    <t>пс96040мф</t>
  </si>
  <si>
    <t>пс100040мф</t>
  </si>
  <si>
    <t>пс120040мф</t>
  </si>
  <si>
    <t>пс125040мф</t>
  </si>
  <si>
    <t>пс10050мф</t>
  </si>
  <si>
    <t>пс12050мф</t>
  </si>
  <si>
    <t>пс20050мф</t>
  </si>
  <si>
    <t>пс24050мф</t>
  </si>
  <si>
    <t>пс30050мф</t>
  </si>
  <si>
    <t>пс40050мф</t>
  </si>
  <si>
    <t>пс50050мф</t>
  </si>
  <si>
    <t>пс60050мф</t>
  </si>
  <si>
    <t>пс80050мф</t>
  </si>
  <si>
    <t>пс100050мф</t>
  </si>
  <si>
    <t>пс120050мф</t>
  </si>
  <si>
    <t>пс125050мф</t>
  </si>
  <si>
    <t>пс12060мф</t>
  </si>
  <si>
    <t>пс14060мф</t>
  </si>
  <si>
    <t>пс16060мф</t>
  </si>
  <si>
    <t>пс24060мф</t>
  </si>
  <si>
    <t>пс30060мф</t>
  </si>
  <si>
    <t>пс36060мф</t>
  </si>
  <si>
    <t>пс40060мф</t>
  </si>
  <si>
    <t>пс48060мф</t>
  </si>
  <si>
    <t>пс60060мф</t>
  </si>
  <si>
    <t>пс80060мф</t>
  </si>
  <si>
    <t>пс100060мф</t>
  </si>
  <si>
    <t>пс120060мф</t>
  </si>
  <si>
    <t>пс125060мф</t>
  </si>
  <si>
    <t>пс12080мф</t>
  </si>
  <si>
    <t>пс14080мф</t>
  </si>
  <si>
    <t>пс16080мф</t>
  </si>
  <si>
    <t>пс22080мф</t>
  </si>
  <si>
    <t>пс24080мф</t>
  </si>
  <si>
    <t>пс30080мф</t>
  </si>
  <si>
    <t>пс36080мф</t>
  </si>
  <si>
    <t>пс48080мф</t>
  </si>
  <si>
    <t>пс50080мф</t>
  </si>
  <si>
    <t>пс60080мф</t>
  </si>
  <si>
    <t>пс72080мф</t>
  </si>
  <si>
    <t>пс80080мф</t>
  </si>
  <si>
    <t>пс96080мф</t>
  </si>
  <si>
    <t>пс120080мф</t>
  </si>
  <si>
    <t>пс125080мф</t>
  </si>
  <si>
    <t>пс140100мф</t>
  </si>
  <si>
    <t>пс260100мф</t>
  </si>
  <si>
    <t>пс400100мф</t>
  </si>
  <si>
    <t>пс500100мф</t>
  </si>
  <si>
    <t>пс600100мф</t>
  </si>
  <si>
    <t>пс800100мф</t>
  </si>
  <si>
    <t>пс1200100мф</t>
  </si>
  <si>
    <t>пс1250100мф</t>
  </si>
  <si>
    <t>пс300140мф</t>
  </si>
  <si>
    <t>пс400200мф</t>
  </si>
  <si>
    <t>пс1250200мф</t>
  </si>
  <si>
    <t>кп10035мф</t>
  </si>
  <si>
    <t>кп140мф</t>
  </si>
  <si>
    <t>кп18065мф</t>
  </si>
  <si>
    <t>кп210мф</t>
  </si>
  <si>
    <t>кусис200мф</t>
  </si>
  <si>
    <t>кур3030мф</t>
  </si>
  <si>
    <t>кур4060мф</t>
  </si>
  <si>
    <t>кур4080мф</t>
  </si>
  <si>
    <t>кур40160мф</t>
  </si>
  <si>
    <t>кур40240мф</t>
  </si>
  <si>
    <t>кур40300мф</t>
  </si>
  <si>
    <t>кур5050мф</t>
  </si>
  <si>
    <t>кур5060мф</t>
  </si>
  <si>
    <t>кур50100мф</t>
  </si>
  <si>
    <t>кур50140мф</t>
  </si>
  <si>
    <t>кур50160мф</t>
  </si>
  <si>
    <t>кур50300мф</t>
  </si>
  <si>
    <t>кур100200мф</t>
  </si>
  <si>
    <t>кур40400мф</t>
  </si>
  <si>
    <t>кур40600мф</t>
  </si>
  <si>
    <t>кур401000мф</t>
  </si>
  <si>
    <t>кур401500мф</t>
  </si>
  <si>
    <t>кур402000мф</t>
  </si>
  <si>
    <t>кур501200мф</t>
  </si>
  <si>
    <t>кур501500мф</t>
  </si>
  <si>
    <t>кур502000мф</t>
  </si>
  <si>
    <t>кул6040мф</t>
  </si>
  <si>
    <t>кул10040мф</t>
  </si>
  <si>
    <t>кул12040мф</t>
  </si>
  <si>
    <t>кул30040мф</t>
  </si>
  <si>
    <t>кул32040мф</t>
  </si>
  <si>
    <t>кул40040мф</t>
  </si>
  <si>
    <t>кул8060мф</t>
  </si>
  <si>
    <t>кул12060мф</t>
  </si>
  <si>
    <t>кул30060мф</t>
  </si>
  <si>
    <t>кул40060мф</t>
  </si>
  <si>
    <t>кул16080мф</t>
  </si>
  <si>
    <t>кул30080мф</t>
  </si>
  <si>
    <t>кул40080мф</t>
  </si>
  <si>
    <t>пс96040пр</t>
  </si>
  <si>
    <t>пс60060п</t>
  </si>
  <si>
    <t>пс100080п</t>
  </si>
  <si>
    <t>пс120080п</t>
  </si>
  <si>
    <t>пс125080п</t>
  </si>
  <si>
    <t>пс140100п</t>
  </si>
  <si>
    <t>пс300100пр</t>
  </si>
  <si>
    <t>пс400100п</t>
  </si>
  <si>
    <t>пс600100п</t>
  </si>
  <si>
    <t>пс1000100п</t>
  </si>
  <si>
    <t>пс1200100п</t>
  </si>
  <si>
    <t>пс1250100п</t>
  </si>
  <si>
    <t>пс300120п</t>
  </si>
  <si>
    <t>пс300140п</t>
  </si>
  <si>
    <t>пс40040мф</t>
  </si>
  <si>
    <t>пс14050мф</t>
  </si>
  <si>
    <t>пс16050мф</t>
  </si>
  <si>
    <t>пс10060мф</t>
  </si>
  <si>
    <t>пс22060мф</t>
  </si>
  <si>
    <t>пс96060мф</t>
  </si>
  <si>
    <t>пс20080мф</t>
  </si>
  <si>
    <t>пс26080мф</t>
  </si>
  <si>
    <t>пс28080мф</t>
  </si>
  <si>
    <t>пс40080мф</t>
  </si>
  <si>
    <t>пс100080мф</t>
  </si>
  <si>
    <t>пс100100мф</t>
  </si>
  <si>
    <t>пс120100мф</t>
  </si>
  <si>
    <t>пс160100мф</t>
  </si>
  <si>
    <t>пс240100мф</t>
  </si>
  <si>
    <t>пс200120мф</t>
  </si>
  <si>
    <t>пс240120мф</t>
  </si>
  <si>
    <t>пс260120мф</t>
  </si>
  <si>
    <t>пс1250120мф</t>
  </si>
  <si>
    <t>пс500200мф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</si>
  <si>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</si>
  <si>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</si>
  <si>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</si>
  <si>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</si>
  <si>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</si>
  <si>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</si>
  <si>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</si>
  <si>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</si>
  <si>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</si>
  <si>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</si>
  <si>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</si>
  <si>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</si>
  <si>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</si>
  <si>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</si>
  <si>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</si>
  <si>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</si>
  <si>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</si>
  <si>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</si>
  <si>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</si>
  <si>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</si>
  <si>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</si>
  <si>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</si>
  <si>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кп18040мф</t>
  </si>
  <si>
    <t>обрр40140п</t>
  </si>
  <si>
    <t>обрр40170п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</si>
  <si>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</si>
  <si>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</si>
  <si>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</si>
  <si>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</si>
  <si>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</si>
  <si>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</si>
  <si>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</si>
  <si>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обрр40145мф</t>
  </si>
  <si>
    <t>обрр40170мф</t>
  </si>
  <si>
    <t>обрр100100мф</t>
  </si>
  <si>
    <t>обрз150150</t>
  </si>
  <si>
    <t>обз75150</t>
  </si>
  <si>
    <t>обз100140п</t>
  </si>
  <si>
    <t>обз160100п</t>
  </si>
  <si>
    <t>обз75150мф</t>
  </si>
  <si>
    <t>обп14025-25</t>
  </si>
  <si>
    <t>обл14025-25</t>
  </si>
  <si>
    <t>дбп170прч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</si>
  <si>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</si>
  <si>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</si>
  <si>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</si>
  <si>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</si>
  <si>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</si>
  <si>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</si>
  <si>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</si>
  <si>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кус60220п</t>
  </si>
  <si>
    <t>ус120</t>
  </si>
  <si>
    <t>ус145-100</t>
  </si>
  <si>
    <t>кр60х27х0,55</t>
  </si>
  <si>
    <t>кр60x27x0,7</t>
  </si>
  <si>
    <t>270х27</t>
  </si>
  <si>
    <t xml:space="preserve">кл2 </t>
  </si>
  <si>
    <t xml:space="preserve">кл3 </t>
  </si>
  <si>
    <t>сспк75мф</t>
  </si>
  <si>
    <t>сспк105мф</t>
  </si>
  <si>
    <t>сспк120мф</t>
  </si>
  <si>
    <t>сспк130мф</t>
  </si>
  <si>
    <t>сспк135мф</t>
  </si>
  <si>
    <t>сспк155мф</t>
  </si>
  <si>
    <t>сспк160мф</t>
  </si>
  <si>
    <t>сспк170мф</t>
  </si>
  <si>
    <t>сспк175мф</t>
  </si>
  <si>
    <t>сспк185мф</t>
  </si>
  <si>
    <t>сспк205мф</t>
  </si>
  <si>
    <t>сспк240мф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</si>
  <si>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</si>
  <si>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</si>
  <si>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</si>
  <si>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</si>
  <si>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</si>
  <si>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</si>
  <si>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</si>
  <si>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</si>
  <si>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</si>
  <si>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</si>
  <si>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</si>
  <si>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</si>
  <si>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</si>
  <si>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</si>
  <si>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</si>
  <si>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</si>
  <si>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</si>
  <si>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</si>
  <si>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</si>
  <si>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</si>
  <si>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</si>
  <si>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</si>
  <si>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</si>
  <si>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</si>
  <si>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</si>
  <si>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</si>
  <si>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</si>
  <si>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</si>
  <si>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</si>
  <si>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</si>
  <si>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</si>
  <si>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</si>
  <si>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</si>
  <si>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</si>
  <si>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</si>
  <si>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</si>
  <si>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</si>
  <si>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</si>
  <si>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</si>
  <si>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</si>
  <si>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</si>
  <si>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</si>
  <si>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</si>
  <si>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</si>
  <si>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</si>
  <si>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</si>
  <si>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</si>
  <si>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</si>
  <si>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</si>
  <si>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</si>
  <si>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</si>
  <si>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</si>
  <si>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</si>
  <si>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</si>
  <si>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</si>
  <si>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</si>
  <si>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</si>
  <si>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</si>
  <si>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</si>
  <si>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</si>
  <si>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</si>
  <si>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</si>
  <si>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</si>
  <si>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</si>
  <si>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</si>
  <si>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</si>
  <si>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</si>
  <si>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</si>
  <si>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</si>
  <si>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</si>
  <si>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</si>
  <si>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</si>
  <si>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</si>
  <si>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</si>
  <si>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</si>
  <si>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</si>
  <si>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</si>
  <si>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</si>
  <si>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</si>
  <si>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</si>
  <si>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</si>
  <si>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</si>
  <si>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</si>
  <si>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</si>
  <si>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</si>
  <si>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</si>
  <si>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</si>
  <si>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</si>
  <si>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</si>
  <si>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</si>
  <si>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</si>
  <si>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</si>
  <si>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</si>
  <si>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</si>
  <si>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</si>
  <si>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</si>
  <si>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</si>
  <si>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</si>
  <si>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</si>
  <si>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</si>
  <si>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</si>
  <si>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</si>
  <si>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</si>
  <si>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</si>
  <si>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</si>
  <si>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</si>
  <si>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</si>
  <si>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</si>
  <si>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</si>
  <si>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</si>
  <si>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</si>
  <si>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</si>
  <si>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</si>
  <si>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</si>
  <si>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</si>
  <si>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</si>
  <si>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</si>
  <si>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</si>
  <si>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</si>
  <si>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</si>
  <si>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</si>
  <si>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</si>
  <si>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</si>
  <si>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</si>
  <si>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</si>
  <si>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</si>
  <si>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</si>
  <si>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</si>
  <si>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</si>
  <si>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</si>
  <si>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</si>
  <si>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</si>
  <si>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</si>
  <si>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</si>
  <si>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</si>
  <si>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</si>
  <si>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</si>
  <si>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</si>
  <si>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</si>
  <si>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</si>
  <si>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</si>
  <si>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</si>
  <si>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</si>
  <si>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</si>
  <si>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</si>
  <si>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</si>
  <si>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</si>
  <si>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</si>
  <si>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</si>
  <si>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</si>
  <si>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</si>
  <si>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</si>
  <si>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</si>
  <si>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</si>
  <si>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</si>
  <si>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</si>
  <si>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</si>
  <si>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</si>
  <si>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</si>
  <si>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</si>
  <si>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</si>
  <si>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</si>
  <si>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</si>
  <si>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</si>
  <si>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</si>
  <si>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</si>
  <si>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</si>
  <si>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</si>
  <si>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</si>
  <si>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</si>
  <si>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</si>
  <si>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</si>
  <si>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</si>
  <si>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</si>
  <si>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</si>
  <si>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</si>
  <si>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</si>
  <si>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</si>
  <si>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</si>
  <si>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</si>
  <si>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</si>
  <si>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</si>
  <si>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</si>
  <si>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</si>
  <si>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</si>
  <si>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</si>
  <si>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</si>
  <si>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</si>
  <si>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</si>
  <si>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</si>
  <si>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</si>
  <si>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</si>
  <si>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</si>
  <si>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</si>
  <si>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</si>
  <si>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</si>
  <si>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</si>
  <si>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</si>
  <si>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</si>
  <si>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</si>
  <si>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</si>
  <si>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</si>
  <si>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</si>
  <si>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</si>
  <si>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</si>
  <si>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</si>
  <si>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</si>
  <si>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</si>
  <si>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</si>
  <si>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</si>
  <si>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</si>
  <si>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</si>
  <si>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</si>
  <si>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</si>
  <si>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</si>
  <si>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</si>
  <si>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</si>
  <si>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</si>
  <si>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</si>
  <si>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</si>
  <si>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</si>
  <si>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</si>
  <si>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</si>
  <si>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</si>
  <si>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</si>
  <si>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</si>
  <si>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</si>
  <si>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</si>
  <si>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</si>
  <si>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</si>
  <si>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</si>
  <si>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</si>
  <si>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</si>
  <si>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</si>
  <si>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</si>
  <si>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</si>
  <si>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</si>
  <si>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</si>
  <si>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</si>
  <si>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</si>
  <si>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</si>
  <si>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</si>
  <si>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</si>
  <si>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</si>
  <si>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</si>
  <si>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</si>
  <si>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</si>
  <si>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</si>
  <si>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</si>
  <si>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</si>
  <si>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</si>
  <si>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</si>
  <si>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</si>
  <si>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</si>
  <si>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</si>
  <si>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</si>
  <si>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</si>
  <si>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</si>
  <si>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</si>
  <si>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</si>
  <si>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</si>
  <si>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</si>
  <si>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</si>
  <si>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</si>
  <si>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</si>
  <si>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</si>
  <si>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</si>
  <si>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</si>
  <si>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</si>
  <si>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</si>
  <si>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</si>
  <si>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</si>
  <si>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</si>
  <si>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</si>
  <si>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</si>
  <si>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</si>
  <si>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</si>
  <si>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</si>
  <si>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</si>
  <si>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</si>
  <si>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</si>
  <si>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</si>
  <si>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</si>
  <si>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</si>
  <si>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</si>
  <si>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</si>
  <si>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</si>
  <si>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</si>
  <si>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</si>
  <si>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</si>
  <si>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</si>
  <si>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</si>
  <si>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</si>
  <si>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</si>
  <si>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</si>
  <si>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</si>
  <si>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</si>
  <si>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</si>
  <si>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</si>
  <si>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</si>
  <si>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</si>
  <si>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</si>
  <si>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</si>
  <si>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</si>
  <si>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</si>
  <si>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</si>
  <si>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</si>
  <si>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</si>
  <si>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</si>
  <si>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</si>
  <si>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</si>
  <si>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</si>
  <si>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</si>
  <si>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</si>
  <si>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</si>
  <si>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</si>
  <si>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</si>
  <si>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</si>
  <si>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</si>
  <si>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</si>
  <si>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</si>
  <si>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</si>
  <si>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</si>
  <si>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</si>
  <si>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</si>
  <si>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</si>
  <si>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</si>
  <si>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</si>
  <si>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</si>
  <si>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</si>
  <si>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</si>
  <si>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</si>
  <si>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</si>
  <si>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</si>
  <si>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</si>
  <si>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</si>
  <si>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</si>
  <si>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</si>
  <si>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</si>
  <si>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</si>
  <si>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</si>
  <si>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</si>
  <si>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</si>
  <si>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</si>
  <si>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</si>
  <si>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</si>
  <si>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</si>
  <si>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</si>
  <si>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</si>
  <si>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</si>
  <si>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</si>
  <si>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</si>
  <si>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</si>
  <si>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</si>
  <si>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</si>
  <si>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</si>
  <si>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</si>
  <si>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</si>
  <si>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</si>
  <si>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</si>
  <si>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</si>
  <si>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</si>
  <si>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</si>
  <si>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</si>
  <si>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</si>
  <si>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</si>
  <si>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</si>
  <si>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</si>
  <si>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</si>
  <si>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</si>
  <si>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</si>
  <si>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</si>
  <si>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</si>
  <si>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</si>
  <si>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</si>
  <si>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</si>
  <si>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</si>
  <si>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</si>
  <si>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</si>
  <si>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</si>
  <si>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</si>
  <si>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</si>
  <si>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</si>
  <si>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</si>
  <si>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</si>
  <si>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</si>
  <si>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</si>
  <si>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</si>
  <si>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</si>
  <si>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</si>
  <si>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</si>
  <si>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</si>
  <si>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</si>
  <si>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</si>
  <si>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</si>
  <si>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</si>
  <si>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</si>
  <si>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</si>
  <si>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</si>
  <si>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</si>
  <si>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</si>
  <si>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</si>
  <si>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</si>
  <si>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</si>
  <si>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</si>
  <si>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</si>
  <si>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</si>
  <si>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</si>
  <si>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</si>
  <si>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</si>
  <si>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</si>
  <si>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</si>
  <si>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</si>
  <si>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</si>
  <si>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</si>
  <si>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</si>
  <si>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</si>
  <si>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</si>
  <si>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</si>
  <si>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</si>
  <si>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</si>
  <si>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</si>
  <si>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</si>
  <si>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</si>
  <si>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</si>
  <si>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</si>
  <si>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</si>
  <si>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</si>
  <si>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</si>
  <si>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</si>
  <si>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</si>
  <si>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</si>
  <si>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</si>
  <si>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</si>
  <si>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</si>
  <si>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</si>
  <si>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</si>
  <si>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</si>
  <si>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</si>
  <si>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</si>
  <si>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</si>
  <si>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</si>
  <si>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</si>
  <si>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</si>
  <si>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</si>
  <si>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</si>
  <si>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</si>
  <si>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</si>
  <si>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</si>
  <si>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</si>
  <si>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</si>
  <si>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</si>
  <si>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</si>
  <si>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</si>
  <si>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</si>
  <si>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</si>
  <si>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</si>
  <si>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</si>
  <si>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</si>
  <si>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</si>
  <si>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</si>
  <si>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</si>
  <si>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</si>
  <si>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</si>
  <si>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</si>
  <si>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</si>
  <si>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</si>
  <si>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</si>
  <si>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</si>
  <si>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</si>
  <si>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</si>
  <si>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</si>
  <si>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</si>
  <si>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</si>
  <si>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</si>
  <si>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</si>
  <si>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</si>
  <si>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</si>
  <si>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</si>
  <si>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</si>
  <si>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</si>
  <si>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</si>
  <si>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</si>
  <si>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</si>
  <si>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</si>
  <si>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</si>
  <si>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</si>
  <si>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</si>
  <si>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</si>
  <si>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</si>
  <si>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</si>
  <si>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</si>
  <si>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</si>
  <si>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</si>
  <si>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</si>
  <si>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</si>
  <si>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</si>
  <si>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</si>
  <si>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</si>
  <si>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</si>
  <si>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</si>
  <si>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</si>
  <si>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</si>
  <si>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</si>
  <si>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</si>
  <si>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</si>
  <si>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</si>
  <si>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</si>
  <si>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</si>
  <si>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</si>
  <si>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</si>
  <si>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</si>
  <si>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</si>
  <si>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</si>
  <si>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</si>
  <si>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</si>
  <si>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</si>
  <si>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</si>
  <si>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</si>
  <si>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</si>
  <si>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</si>
  <si>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</si>
  <si>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</si>
  <si>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</si>
  <si>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</si>
  <si>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</si>
  <si>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</si>
  <si>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</si>
  <si>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</si>
  <si>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</si>
  <si>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</si>
  <si>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</si>
  <si>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</si>
  <si>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</si>
  <si>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</si>
  <si>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</si>
  <si>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</si>
  <si>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</si>
  <si>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</si>
  <si>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</si>
  <si>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</si>
  <si>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</si>
  <si>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</si>
  <si>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</si>
  <si>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</si>
  <si>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</si>
  <si>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</si>
  <si>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</si>
  <si>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</si>
  <si>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</si>
  <si>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</si>
  <si>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</si>
  <si>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</si>
  <si>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</si>
  <si>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</si>
  <si>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</si>
  <si>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</si>
  <si>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</si>
  <si>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</si>
  <si>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</si>
  <si>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</si>
  <si>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</si>
  <si>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</si>
  <si>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</si>
  <si>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</si>
  <si>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</si>
  <si>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</si>
  <si>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</si>
  <si>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</si>
  <si>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</si>
  <si>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</si>
  <si>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</si>
  <si>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</si>
  <si>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</si>
  <si>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</si>
  <si>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</si>
  <si>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</si>
  <si>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</si>
  <si>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</si>
  <si>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</si>
  <si>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</si>
  <si>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</si>
  <si>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</si>
  <si>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</si>
  <si>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</si>
  <si>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</si>
  <si>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</si>
  <si>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</si>
  <si>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</si>
  <si>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</si>
  <si>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</si>
  <si>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</si>
  <si>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</si>
  <si>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</si>
  <si>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</si>
  <si>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</si>
  <si>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</si>
  <si>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</si>
  <si>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</si>
  <si>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</si>
  <si>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</si>
  <si>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</si>
  <si>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</si>
  <si>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</si>
  <si>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</si>
  <si>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</si>
  <si>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</si>
  <si>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</si>
  <si>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</si>
  <si>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</si>
  <si>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</si>
  <si>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</si>
  <si>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</si>
  <si>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</si>
  <si>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</si>
  <si>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</si>
  <si>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</si>
  <si>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</si>
  <si>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</si>
  <si>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</si>
  <si>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</si>
  <si>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</si>
  <si>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</si>
  <si>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</si>
  <si>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</si>
  <si>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</si>
  <si>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</si>
  <si>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</si>
  <si>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</si>
  <si>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</si>
  <si>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</si>
  <si>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</si>
  <si>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</si>
  <si>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</si>
  <si>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</si>
  <si>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</si>
  <si>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</si>
  <si>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</si>
  <si>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</si>
  <si>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</si>
  <si>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</si>
  <si>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</si>
  <si>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</si>
  <si>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</si>
  <si>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</si>
  <si>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</si>
  <si>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</si>
  <si>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</si>
  <si>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</si>
  <si>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</si>
  <si>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</si>
  <si>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</si>
  <si>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</si>
  <si>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</si>
  <si>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</si>
  <si>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</si>
  <si>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</si>
  <si>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</si>
  <si>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</si>
  <si>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</si>
  <si>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</si>
  <si>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</si>
  <si>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</si>
  <si>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</si>
  <si>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</si>
  <si>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</si>
  <si>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</si>
  <si>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</si>
  <si>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</si>
  <si>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</si>
  <si>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</si>
  <si>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</si>
  <si>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</si>
  <si>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</si>
  <si>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</si>
  <si>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</si>
  <si>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</si>
  <si>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</si>
  <si>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</si>
  <si>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</si>
  <si>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</si>
  <si>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</si>
  <si>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</si>
  <si>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</si>
  <si>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</si>
  <si>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</si>
  <si>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</si>
  <si>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</si>
  <si>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</si>
  <si>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</si>
  <si>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</si>
  <si>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</si>
  <si>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</si>
  <si>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</si>
  <si>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</si>
  <si>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</si>
  <si>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</si>
  <si>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</si>
  <si>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</si>
  <si>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</si>
  <si>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</si>
  <si>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</si>
  <si>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</si>
  <si>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</si>
  <si>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</si>
  <si>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</si>
  <si>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</si>
  <si>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</si>
  <si>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</si>
  <si>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</si>
  <si>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</si>
  <si>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</si>
  <si>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</si>
  <si>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6Х130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</si>
  <si>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</si>
  <si>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</si>
  <si>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</si>
  <si>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</si>
  <si>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</si>
  <si>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</si>
  <si>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</si>
  <si>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</si>
  <si>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</si>
  <si>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</si>
  <si>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</si>
  <si>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</si>
  <si>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</si>
  <si>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</si>
  <si>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</si>
  <si>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</si>
  <si>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</si>
  <si>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</si>
  <si>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</si>
  <si>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</si>
  <si>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</si>
  <si>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</si>
  <si>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</si>
  <si>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</si>
  <si>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</si>
  <si>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</si>
  <si>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</si>
  <si>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</si>
  <si>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</si>
  <si>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</si>
  <si>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</si>
  <si>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</si>
  <si>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</si>
  <si>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</si>
  <si>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</si>
  <si>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</si>
  <si>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</si>
  <si>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</si>
  <si>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</si>
  <si>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</si>
  <si>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</si>
  <si>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</si>
  <si>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</si>
  <si>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</si>
  <si>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</si>
  <si>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</si>
  <si>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</si>
  <si>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</si>
  <si>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</si>
  <si>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</si>
  <si>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</si>
  <si>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</si>
  <si>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</si>
  <si>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</si>
  <si>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</si>
  <si>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</si>
  <si>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</si>
  <si>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</si>
  <si>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</si>
  <si>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</si>
  <si>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</si>
  <si>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</si>
  <si>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</si>
  <si>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</si>
  <si>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</si>
  <si>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>Хомут для воздуховода 150 мм с уплотнением</t>
  </si>
  <si>
    <t>VHR150AD51</t>
  </si>
  <si>
    <t>VHR250AD51</t>
  </si>
  <si>
    <t>Хомут для воздуховода 250 мм с уплотнением</t>
  </si>
  <si>
    <t>Хомут для воздуховода 315 мм с уплотнением</t>
  </si>
  <si>
    <t>VHR315AD51</t>
  </si>
  <si>
    <t>VHR400AD51г</t>
  </si>
  <si>
    <t>Хомут для воздуховода 400мм с уплотнением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</si>
  <si>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</si>
  <si>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</si>
  <si>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>VHR600AD51г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</si>
  <si>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</si>
  <si>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</si>
  <si>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</si>
  <si>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</si>
  <si>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Хомуты для воздуховода без уплотнения</t>
  </si>
  <si>
    <t>VH100AD51</t>
  </si>
  <si>
    <t xml:space="preserve">Хомут для воздуховода 100мм без уплотнения с гайкой м8 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</si>
  <si>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</si>
  <si>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</si>
  <si>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</si>
  <si>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</si>
  <si>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</si>
  <si>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</si>
  <si>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</si>
  <si>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</si>
  <si>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</si>
  <si>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</si>
  <si>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</si>
  <si>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</si>
  <si>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</si>
  <si>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VENT3/4М8UCH51</t>
  </si>
  <si>
    <t>VENT1М8UCH51-50</t>
  </si>
  <si>
    <t>VENT1 1/2М8UCH51-10</t>
  </si>
  <si>
    <t>VENT1 1/4М8UCH51-10</t>
  </si>
  <si>
    <t>VENT2 1/2М10UCH51-10</t>
  </si>
  <si>
    <t>VENT2 1/2М8UCH51</t>
  </si>
  <si>
    <t>Болт оц. U-образный UBZ 2 1/4'' М10</t>
  </si>
  <si>
    <t>VENT2 1/4М10UCH51</t>
  </si>
  <si>
    <t>VENT4М12UCH51-5</t>
  </si>
  <si>
    <t>VENT6М16UCH51</t>
  </si>
  <si>
    <t>VENT8М16UCH51</t>
  </si>
  <si>
    <t xml:space="preserve">Болт оц. U-образный UBZ 8 М16 </t>
  </si>
  <si>
    <t>VENT10М16UCH51</t>
  </si>
  <si>
    <t xml:space="preserve">Болт оц. U-образный UBZ10 М16 </t>
  </si>
  <si>
    <t>VENT12М16UCH51</t>
  </si>
  <si>
    <t xml:space="preserve">Болт оц. U-образный UBZ12 М16 </t>
  </si>
  <si>
    <t>VENT14М16UCH51</t>
  </si>
  <si>
    <t xml:space="preserve">Болт оц. U-образный UBZ14 М16 </t>
  </si>
  <si>
    <t>VENT16М20UCH51</t>
  </si>
  <si>
    <t xml:space="preserve">Болт оц. U-образный UBZ16 М20 </t>
  </si>
  <si>
    <t>VENT18М20UCH51</t>
  </si>
  <si>
    <t xml:space="preserve">Болт оц. U-образный UBZ18 М20 </t>
  </si>
  <si>
    <t>MPN-RC3М10DGR51</t>
  </si>
  <si>
    <t>MPN-RC5M10DGR51</t>
  </si>
  <si>
    <t>MPN-RC6M10DGR51</t>
  </si>
  <si>
    <t>TR54-58PAK41</t>
  </si>
  <si>
    <t>TR110-114PAK41п</t>
  </si>
  <si>
    <t>TR135-143PAK41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</si>
  <si>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</si>
  <si>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</si>
  <si>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</si>
  <si>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</si>
  <si>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</si>
  <si>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</si>
  <si>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</si>
  <si>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</si>
  <si>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</si>
  <si>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</si>
  <si>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</si>
  <si>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</si>
  <si>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</si>
  <si>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</si>
  <si>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</si>
  <si>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</si>
  <si>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</si>
  <si>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</si>
  <si>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</si>
  <si>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</si>
  <si>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</si>
  <si>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</si>
  <si>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</si>
  <si>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</si>
  <si>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</si>
  <si>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</si>
  <si>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</si>
  <si>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</si>
  <si>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</si>
  <si>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</si>
  <si>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</si>
  <si>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</si>
  <si>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</si>
  <si>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</si>
  <si>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</si>
  <si>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</si>
  <si>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</si>
  <si>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</si>
  <si>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</si>
  <si>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</si>
  <si>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</si>
  <si>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</si>
  <si>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</si>
  <si>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</si>
  <si>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</si>
  <si>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</si>
  <si>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</si>
  <si>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</si>
  <si>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</si>
  <si>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хг12-16</t>
  </si>
  <si>
    <t>1/4 м8</t>
  </si>
  <si>
    <t>12-16</t>
  </si>
  <si>
    <t>хг87-90/140</t>
  </si>
  <si>
    <t>хс87-90</t>
  </si>
  <si>
    <t>3 м8</t>
  </si>
  <si>
    <t>хг31-36</t>
  </si>
  <si>
    <t>хг38-44</t>
  </si>
  <si>
    <t>хг44-50</t>
  </si>
  <si>
    <t>53-58</t>
  </si>
  <si>
    <t>хг59-65</t>
  </si>
  <si>
    <t>хг73-80</t>
  </si>
  <si>
    <t>хг95-103</t>
  </si>
  <si>
    <t>хг108-114</t>
  </si>
  <si>
    <t>хг117-135</t>
  </si>
  <si>
    <t>4 1/2 м10</t>
  </si>
  <si>
    <t>117-135</t>
  </si>
  <si>
    <t>хг132-141</t>
  </si>
  <si>
    <t>хг159-168</t>
  </si>
  <si>
    <t>хг219-255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</si>
  <si>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</si>
  <si>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</si>
  <si>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</si>
  <si>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</si>
  <si>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</si>
  <si>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</si>
  <si>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</si>
  <si>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</si>
  <si>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</si>
  <si>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</si>
  <si>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</si>
  <si>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</si>
  <si>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</si>
  <si>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 M12HDТ51</t>
  </si>
  <si>
    <t xml:space="preserve">Хомут трубный высокой нагрузки Т 1 ,≈31-36, М12 </t>
  </si>
  <si>
    <t>TR1 1/2М12HDТ51</t>
  </si>
  <si>
    <t xml:space="preserve">Хомут трубный высокой нагрузки Т 1 1/2 ,≈48-53, М12 </t>
  </si>
  <si>
    <t>TR1 1/4М12HDТ51</t>
  </si>
  <si>
    <t xml:space="preserve">Хомут трубный высокой нагрузки Т 1 1/4, ≈39-46, М12 </t>
  </si>
  <si>
    <t>TR53-59М12НDТ51</t>
  </si>
  <si>
    <t xml:space="preserve">Хомут трубный высокой нагрузки Т 1 3/4 ,≈53-59, М12 </t>
  </si>
  <si>
    <t>TR 1/2М12HDТ51</t>
  </si>
  <si>
    <t xml:space="preserve">Хомут трубный высокой нагрузки Т 1/2 ,≈20-24, М12 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</si>
  <si>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</si>
  <si>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</si>
  <si>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</si>
  <si>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</si>
  <si>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</si>
  <si>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</si>
  <si>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</si>
  <si>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</si>
  <si>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</si>
  <si>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</si>
  <si>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TR2 M12HDТ51</t>
  </si>
  <si>
    <t xml:space="preserve">Хомут трубный высокой нагрузки Т 2 ,≈59-66, М12 </t>
  </si>
  <si>
    <t>TR2 1/2М12HDТ51</t>
  </si>
  <si>
    <t xml:space="preserve">Хомут трубный высокой нагрузки Т 2 1/2 ,≈74-80, М12 </t>
  </si>
  <si>
    <t>TR3 M12HDТ51</t>
  </si>
  <si>
    <t xml:space="preserve">Хомут трубный высокой нагрузки Т 3 ,≈87-94, М12 </t>
  </si>
  <si>
    <t>TR3 1/2 M12HDТ51</t>
  </si>
  <si>
    <t xml:space="preserve">Хомут трубный высокой нагрузки Т 3 1/2 ,≈99-108, М12 </t>
  </si>
  <si>
    <t>TR3/4 М12HDТ51/Т</t>
  </si>
  <si>
    <t xml:space="preserve">Хомут трубный высокой нагрузки Т 3/4 ,≈23-28,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</si>
  <si>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</si>
  <si>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</si>
  <si>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</si>
  <si>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</si>
  <si>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</si>
  <si>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</si>
  <si>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</si>
  <si>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</si>
  <si>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</si>
  <si>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</si>
  <si>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</si>
  <si>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</si>
  <si>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</si>
  <si>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</si>
  <si>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</si>
  <si>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</si>
  <si>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</si>
  <si>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</si>
  <si>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</si>
  <si>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</si>
  <si>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</si>
  <si>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>Хомут TITAN 50-70мм</t>
  </si>
  <si>
    <t xml:space="preserve">Хомут с ключом </t>
  </si>
  <si>
    <t>ZOT51/1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</si>
  <si>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</si>
  <si>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</si>
  <si>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</si>
  <si>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</si>
  <si>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</si>
  <si>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Н08-12ЕСО42мф</t>
  </si>
  <si>
    <t>H10-16ECO41мф</t>
  </si>
  <si>
    <t>Н10-16ЕСО42</t>
  </si>
  <si>
    <t>Н10-16ЕСО42мф</t>
  </si>
  <si>
    <t>H12-20ECO41мф</t>
  </si>
  <si>
    <t>H12-20ECO42мф</t>
  </si>
  <si>
    <t>H12-22ECO41</t>
  </si>
  <si>
    <t>H12-22ECO41мф</t>
  </si>
  <si>
    <t>Н12-22ЕСО42</t>
  </si>
  <si>
    <t>Н12-22ЕСО42мф</t>
  </si>
  <si>
    <t>H16-25ECO41мф</t>
  </si>
  <si>
    <t>Н16-25ЕСО42</t>
  </si>
  <si>
    <t>Н16-25ЕСО42мф</t>
  </si>
  <si>
    <t>H16-27ECO41мф</t>
  </si>
  <si>
    <t>Н16-27ЕСО42</t>
  </si>
  <si>
    <t>Н16-27ЕСО42мф</t>
  </si>
  <si>
    <t>H20-32ECO41мф</t>
  </si>
  <si>
    <t>Н20-32ЕСО42мф</t>
  </si>
  <si>
    <t>Н20-32ЕСО42</t>
  </si>
  <si>
    <t>H23-35ECO41мф</t>
  </si>
  <si>
    <t>H25-40ECO41мф</t>
  </si>
  <si>
    <t>Н25-40ЕСО42мф</t>
  </si>
  <si>
    <t>Н25-40ЕСО42</t>
  </si>
  <si>
    <t>H25-42-13ECO41мф</t>
  </si>
  <si>
    <t>H30-45ECO41мф</t>
  </si>
  <si>
    <t>H30-45ECO42мф</t>
  </si>
  <si>
    <t>H30-45ECO42</t>
  </si>
  <si>
    <t>H32-50ECO41мф</t>
  </si>
  <si>
    <t>Н32-50ЕСО42мф</t>
  </si>
  <si>
    <t>Н32-50ЕСО42</t>
  </si>
  <si>
    <t>H40-60ECO41мф</t>
  </si>
  <si>
    <t>Н40-60ЕСО42мф</t>
  </si>
  <si>
    <t>H44-64ECO41мф</t>
  </si>
  <si>
    <t>H50-70ECO41мф</t>
  </si>
  <si>
    <t>Н50-70ЕСО42мф</t>
  </si>
  <si>
    <t>H60-80ECO41-25</t>
  </si>
  <si>
    <t>H60-80ECO41мф</t>
  </si>
  <si>
    <t>Н60-80ЕСО42мф</t>
  </si>
  <si>
    <t>Н60-80ЕСО42</t>
  </si>
  <si>
    <t>H70-90ECO41мф</t>
  </si>
  <si>
    <t>Н70-90ЕСО42мф</t>
  </si>
  <si>
    <t>Н70-90ЕСО42</t>
  </si>
  <si>
    <t>H80-100ECO41мф</t>
  </si>
  <si>
    <t>Н80-100ЕСО42</t>
  </si>
  <si>
    <t>Н80-100ЕСО42мф</t>
  </si>
  <si>
    <t>H90-110ECO41мф</t>
  </si>
  <si>
    <t>Н90-110ЕСО42</t>
  </si>
  <si>
    <t>Н90-110ЕСО42мф</t>
  </si>
  <si>
    <t>H100-120ECO41мф</t>
  </si>
  <si>
    <t>Н100-120ЕСО42</t>
  </si>
  <si>
    <t>Н100-120ЕСО42мф</t>
  </si>
  <si>
    <t>H110-130ECO41мф</t>
  </si>
  <si>
    <t>Н110-130ЕСО42</t>
  </si>
  <si>
    <t>Н110-130ЕСО42мф</t>
  </si>
  <si>
    <t>H120-140ECO41мф</t>
  </si>
  <si>
    <t>Н120-140ЕСО42</t>
  </si>
  <si>
    <t>Н120-140ЕСО42мф</t>
  </si>
  <si>
    <t>H130-150ECO41мф</t>
  </si>
  <si>
    <t>Н130-150ЕСО42</t>
  </si>
  <si>
    <t>Н130-150ЕСО42мф</t>
  </si>
  <si>
    <t>H140-160ECO41мф</t>
  </si>
  <si>
    <t>Н140-160ЕСО42</t>
  </si>
  <si>
    <t>Н140-160ЕСО42мф</t>
  </si>
  <si>
    <t>H150-170ECO41мф</t>
  </si>
  <si>
    <t>Н150-170ЕСО42</t>
  </si>
  <si>
    <t>Н150-170ЕСО42мф</t>
  </si>
  <si>
    <t>H160-180ECO41мф</t>
  </si>
  <si>
    <t>Н160-180ЕСО42</t>
  </si>
  <si>
    <t>Н160-180ЕСО42мф</t>
  </si>
  <si>
    <t>H170-190ECO41мф</t>
  </si>
  <si>
    <t>Н170-190ЕСО42</t>
  </si>
  <si>
    <t>Н170-190ЕСО42мф</t>
  </si>
  <si>
    <t>H170-190-13ECO41мф</t>
  </si>
  <si>
    <t>H180-200ECO41мф</t>
  </si>
  <si>
    <t>Н180-200ЕСО42</t>
  </si>
  <si>
    <t>Н180-200ЕСО42мф</t>
  </si>
  <si>
    <t>H190-210ECO41мф</t>
  </si>
  <si>
    <t>Н190-210ЕСО42</t>
  </si>
  <si>
    <t>Н190-210ЕСО42мф</t>
  </si>
  <si>
    <t>H200-220ECO41мф</t>
  </si>
  <si>
    <t>Н200-220ЕСО42мф</t>
  </si>
  <si>
    <t>H210-230ECO41мф</t>
  </si>
  <si>
    <t>Н210-230ЕСО42</t>
  </si>
  <si>
    <t>Н210-230ЕСО42мф</t>
  </si>
  <si>
    <t>H220-240ECO41мф</t>
  </si>
  <si>
    <t>Н220-240ЕСО42</t>
  </si>
  <si>
    <t>Н220-240ЕСО42мф</t>
  </si>
  <si>
    <t>H220-240-13ECO41мф</t>
  </si>
  <si>
    <t>H230-250ECO41мф</t>
  </si>
  <si>
    <t>Н230-250ЕСО42</t>
  </si>
  <si>
    <t>Н230-250ЕСО42мф</t>
  </si>
  <si>
    <t>H240-260ECO41мф</t>
  </si>
  <si>
    <t>Н240-260ЕСО42мф</t>
  </si>
  <si>
    <t>H240-260-13ECO41мф</t>
  </si>
  <si>
    <t>H250-270ECO41мф</t>
  </si>
  <si>
    <t>Н250-270ЕСО42мф</t>
  </si>
  <si>
    <t>H250-270-13ECO41мф</t>
  </si>
  <si>
    <t>H260-280ECO41мф</t>
  </si>
  <si>
    <t>Н260-280ЕСО42мф</t>
  </si>
  <si>
    <t>Н280-300ЕСО42мф</t>
  </si>
  <si>
    <t>Н290-310ЕСО42мф</t>
  </si>
  <si>
    <t>Н300-320ЕСО42мф</t>
  </si>
  <si>
    <t>Н340-360ЕСО42мф</t>
  </si>
  <si>
    <t>,</t>
  </si>
  <si>
    <t xml:space="preserve">Хомут ECOFIX   8-12 мм/9 W2 </t>
  </si>
  <si>
    <t xml:space="preserve">Хомут ECOFIX  10-16 </t>
  </si>
  <si>
    <t xml:space="preserve">Хомут ECOFIX  10-16 мм/9 W2 </t>
  </si>
  <si>
    <t xml:space="preserve">Хомут ECOFIX  12-20 </t>
  </si>
  <si>
    <t xml:space="preserve">Хомут ECOFIX  12-20 мм/9 W2 </t>
  </si>
  <si>
    <t xml:space="preserve">Хомут ECOFIX  12-22 </t>
  </si>
  <si>
    <t xml:space="preserve">Хомут ECOFIX  12-22 мм/9 W2 </t>
  </si>
  <si>
    <t xml:space="preserve">Хомут ECOFIX  16-25 </t>
  </si>
  <si>
    <t xml:space="preserve">Хомут ECOFIX  16-25 мм/9 W2 </t>
  </si>
  <si>
    <t>Хомут ECOFIX  16-25 мм/9 W2</t>
  </si>
  <si>
    <t xml:space="preserve">Хомут ECOFIX  16-27 </t>
  </si>
  <si>
    <t xml:space="preserve">Хомут ECOFIX  16-27 мм/9 W2 </t>
  </si>
  <si>
    <t xml:space="preserve">Хомут ECOFIX  20-32 </t>
  </si>
  <si>
    <t xml:space="preserve">Хомут ECOFIX  20-32 мм/9 W2 </t>
  </si>
  <si>
    <t xml:space="preserve">Хомут ECOFIX  23-35 </t>
  </si>
  <si>
    <t xml:space="preserve">Хомут ECOFIX  25-40 </t>
  </si>
  <si>
    <t xml:space="preserve">Хомут ECOFIX  25-40 мм/9 W2 </t>
  </si>
  <si>
    <t xml:space="preserve">Хомут ECOFIX  25-42/13 </t>
  </si>
  <si>
    <t xml:space="preserve">Хомут ECOFIX  30-45 </t>
  </si>
  <si>
    <t xml:space="preserve">Хомут ECOFIX  30-45 мм/9 W2 </t>
  </si>
  <si>
    <t xml:space="preserve">Хомут ECOFIX  32-50 </t>
  </si>
  <si>
    <t xml:space="preserve">Хомут ECOFIX  32-50 мм/9 W2 </t>
  </si>
  <si>
    <t xml:space="preserve">Хомут ECOFIX  40-60 </t>
  </si>
  <si>
    <t xml:space="preserve">Хомут ECOFIX  40-60 мм/9 W2 </t>
  </si>
  <si>
    <t xml:space="preserve">Хомут ECOFIX  44-64 </t>
  </si>
  <si>
    <t xml:space="preserve">Хомут ECOFIX  50-70 </t>
  </si>
  <si>
    <t xml:space="preserve">Хомут ECOFIX  50-70 мм/9 W2 </t>
  </si>
  <si>
    <t xml:space="preserve">Хомут ECOFIX  60-80 </t>
  </si>
  <si>
    <t xml:space="preserve">Хомут ECOFIX  60-80 мм/9 W2 </t>
  </si>
  <si>
    <t xml:space="preserve">Хомут ECOFIX  70-90 </t>
  </si>
  <si>
    <t xml:space="preserve">Хомут ECOFIX  70-90 мм/9 W2 </t>
  </si>
  <si>
    <t xml:space="preserve">Хомут ECOFIX  80-100 </t>
  </si>
  <si>
    <t xml:space="preserve">Хомут ECOFIX  80-100 мм/9 W2 </t>
  </si>
  <si>
    <t xml:space="preserve">Хомут ECOFIX  90-110 </t>
  </si>
  <si>
    <t xml:space="preserve">Хомут ECOFIX  90-110 мм/9 W2 </t>
  </si>
  <si>
    <t xml:space="preserve">Хомут ECOFIX 100-120 </t>
  </si>
  <si>
    <t xml:space="preserve">Хомут ECOFIX 100-120 мм/9 W2 </t>
  </si>
  <si>
    <t xml:space="preserve">Хомут ECOFIX 110-130 </t>
  </si>
  <si>
    <t xml:space="preserve">Хомут ECOFIX 110-130 мм/9 W2 </t>
  </si>
  <si>
    <t xml:space="preserve">Хомут ECOFIX 120-140 </t>
  </si>
  <si>
    <t xml:space="preserve">Хомут ECOFIX 120-140 мм/9 W2 </t>
  </si>
  <si>
    <t xml:space="preserve">Хомут ECOFIX 130-150 </t>
  </si>
  <si>
    <t xml:space="preserve">Хомут ECOFIX 130-150 мм/9 W2 </t>
  </si>
  <si>
    <t xml:space="preserve">Хомут ECOFIX 140-160 </t>
  </si>
  <si>
    <t xml:space="preserve">Хомут ECOFIX 140-160 мм/9 W2 </t>
  </si>
  <si>
    <t xml:space="preserve">Хомут ECOFIX 150-170 </t>
  </si>
  <si>
    <t xml:space="preserve">Хомут ECOFIX 150-170 мм/9 W2 </t>
  </si>
  <si>
    <t xml:space="preserve">Хомут ECOFIX 160-180 </t>
  </si>
  <si>
    <t xml:space="preserve">Хомут ECOFIX 160-180 мм/9 W2 </t>
  </si>
  <si>
    <t xml:space="preserve">Хомут ECOFIX 170-190 </t>
  </si>
  <si>
    <t xml:space="preserve">Хомут ECOFIX 170-190 мм/9 W2 </t>
  </si>
  <si>
    <t xml:space="preserve">Хомут ECOFIX 170-190/13 </t>
  </si>
  <si>
    <t xml:space="preserve">Хомут ECOFIX 180-200 </t>
  </si>
  <si>
    <t xml:space="preserve">Хомут ECOFIX 180-200 мм/9 W2 </t>
  </si>
  <si>
    <t xml:space="preserve">Хомут ECOFIX 190-210 </t>
  </si>
  <si>
    <t xml:space="preserve">Хомут ECOFIX 190-210 мм/9 W2 </t>
  </si>
  <si>
    <t xml:space="preserve">Хомут ECOFIX 200-220 </t>
  </si>
  <si>
    <t xml:space="preserve">Хомут ECOFIX 200-220 мм/9 W2 </t>
  </si>
  <si>
    <t xml:space="preserve">Хомут ECOFIX 210-230 </t>
  </si>
  <si>
    <t xml:space="preserve">Хомут ECOFIX 210-230 мм/9 W2 </t>
  </si>
  <si>
    <t xml:space="preserve">Хомут ECOFIX 220-240 </t>
  </si>
  <si>
    <t xml:space="preserve">Хомут ECOFIX 220-240 мм/9 W2 </t>
  </si>
  <si>
    <t xml:space="preserve">Хомут ECOFIX 220-240/13 </t>
  </si>
  <si>
    <t xml:space="preserve">Хомут ECOFIX 230-250 </t>
  </si>
  <si>
    <t xml:space="preserve">Хомут ECOFIX 230-250 мм/9 W2 </t>
  </si>
  <si>
    <t xml:space="preserve">Хомут ECOFIX 240-260 </t>
  </si>
  <si>
    <t xml:space="preserve">Хомут ECOFIX 240-260 мм/9 W2 </t>
  </si>
  <si>
    <t xml:space="preserve">Хомут ECOFIX 240-260/13 </t>
  </si>
  <si>
    <t xml:space="preserve">Хомут ECOFIX 250-270 </t>
  </si>
  <si>
    <t xml:space="preserve">Хомут ECOFIX 250-270 мм/9 W2 </t>
  </si>
  <si>
    <t xml:space="preserve">Хомут ECOFIX 250-270/13 </t>
  </si>
  <si>
    <t xml:space="preserve">Хомут ECOFIX 260-280 </t>
  </si>
  <si>
    <t xml:space="preserve">Хомут ECOFIX 260-280 мм/9 W2 </t>
  </si>
  <si>
    <t xml:space="preserve">Хомут ECOFIX 280-300 мм/9 W2 </t>
  </si>
  <si>
    <t xml:space="preserve">Хомут ECOFIX 290-310 мм/9 W2 </t>
  </si>
  <si>
    <t xml:space="preserve">Хомут ECOFIX 300-320 мм/9 W2 </t>
  </si>
  <si>
    <t xml:space="preserve">Хомут ECOFIX 340-360 мм/9 W2 </t>
  </si>
  <si>
    <t>H8-12-9N51мф</t>
  </si>
  <si>
    <t>H10-16-9N51мф</t>
  </si>
  <si>
    <t>H12-18-9N51мф</t>
  </si>
  <si>
    <t>H12-20-9N52мф</t>
  </si>
  <si>
    <t>H12-22-9N51мф</t>
  </si>
  <si>
    <t>H16-27-9N51мф</t>
  </si>
  <si>
    <t>H20-32-9N51мф</t>
  </si>
  <si>
    <t>H25-40-9N51мф</t>
  </si>
  <si>
    <t>H30-45-9N51мф</t>
  </si>
  <si>
    <t>H35-50-9N51мф</t>
  </si>
  <si>
    <t>H40-60-9N51мф</t>
  </si>
  <si>
    <t>H50-70-9N51мф</t>
  </si>
  <si>
    <t>H60-80-9N51мф</t>
  </si>
  <si>
    <t>H70-90-9N51мф</t>
  </si>
  <si>
    <t>H80-100-9N51мф</t>
  </si>
  <si>
    <t>H90-110-9N51мф</t>
  </si>
  <si>
    <t>H100-120-9N51мф</t>
  </si>
  <si>
    <t>H110-130-9N51мф</t>
  </si>
  <si>
    <t>H120-140-9N51мф</t>
  </si>
  <si>
    <t>H130-150-9N51мф</t>
  </si>
  <si>
    <t>H140-160-9N52мф</t>
  </si>
  <si>
    <t>H150-170-9N51мф</t>
  </si>
  <si>
    <t>H160-180-9N51мф</t>
  </si>
  <si>
    <t>H170-190-9N51мф</t>
  </si>
  <si>
    <t>H180-200-9N51мф</t>
  </si>
  <si>
    <t>H190-210-9N51мф</t>
  </si>
  <si>
    <t>H200-220-9N51мф</t>
  </si>
  <si>
    <t>H210-230-9N51мф</t>
  </si>
  <si>
    <t>H220-240-9N51мф</t>
  </si>
  <si>
    <t>H230-250-9N51мф</t>
  </si>
  <si>
    <t>H8-12-7,5N52мф</t>
  </si>
  <si>
    <t>H8-16-9N52мф</t>
  </si>
  <si>
    <t>H12-22-9N52мф</t>
  </si>
  <si>
    <t>H16-27-9N52мф</t>
  </si>
  <si>
    <t>H20-32-9N52мф</t>
  </si>
  <si>
    <t>H25-40-9N52мф</t>
  </si>
  <si>
    <t>H30-45-9N52мф</t>
  </si>
  <si>
    <t>H35-50-9N52мф</t>
  </si>
  <si>
    <t>H40-60-9N52мф</t>
  </si>
  <si>
    <t>H50-70-9N52мф</t>
  </si>
  <si>
    <t>H70-90-9N52мф</t>
  </si>
  <si>
    <t>H80-100-9N52мф</t>
  </si>
  <si>
    <t>H90-110-9N52мф</t>
  </si>
  <si>
    <t>H100-120-9N52мф</t>
  </si>
  <si>
    <t>H190-210-9N52мф</t>
  </si>
  <si>
    <t xml:space="preserve">Хомут червячный NORMA   8-12/9s </t>
  </si>
  <si>
    <t xml:space="preserve">Хомут червячный NORMA  10 -16/9s </t>
  </si>
  <si>
    <t xml:space="preserve">Хомут червячный NORMA  12 -18/9s </t>
  </si>
  <si>
    <t xml:space="preserve">Хомут червячный NORMA  12 -22/9s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</si>
  <si>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</si>
  <si>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</si>
  <si>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</si>
  <si>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</si>
  <si>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</si>
  <si>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</si>
  <si>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</si>
  <si>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</si>
  <si>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</si>
  <si>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80 -100/9s </t>
  </si>
  <si>
    <t xml:space="preserve">Хомут червячный NORMA  90 -110/9s </t>
  </si>
  <si>
    <t xml:space="preserve">Хомут червячный NORMA 100 -120/9s </t>
  </si>
  <si>
    <t xml:space="preserve">Хомут червячный NORMA 110 -130/9s </t>
  </si>
  <si>
    <t xml:space="preserve">Хомут червячный NORMA 120 -140/9s </t>
  </si>
  <si>
    <t xml:space="preserve">Хомут червячный NORMA 130 -150/9s </t>
  </si>
  <si>
    <t xml:space="preserve">Хомут червячный NORMA 140 -160/9s </t>
  </si>
  <si>
    <t xml:space="preserve">Хомут червячный NORMA 150 -170/9s </t>
  </si>
  <si>
    <t xml:space="preserve">Хомут червячный NORMA 160 -180/9s </t>
  </si>
  <si>
    <t xml:space="preserve">Хомут червячный NORMA 170 -190/9s </t>
  </si>
  <si>
    <t xml:space="preserve">Хомут червячный NORMA 180 -200/9s </t>
  </si>
  <si>
    <t xml:space="preserve">Хомут червячный NORMA 190 -210/9s </t>
  </si>
  <si>
    <t xml:space="preserve">Хомут червячный NORMA 200 -220/9s </t>
  </si>
  <si>
    <t xml:space="preserve">Хомут червячный NORMA 210 -230/9s </t>
  </si>
  <si>
    <t xml:space="preserve">Хомут червячный NORMA 220 -240/9s </t>
  </si>
  <si>
    <t xml:space="preserve">Хомут червячный NORMA 230 -250/9s </t>
  </si>
  <si>
    <t xml:space="preserve">Хомут червячный NORMA   8-12/7,5W2 </t>
  </si>
  <si>
    <t xml:space="preserve">Хомут червячный NORMA   8-12/7,5 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</si>
  <si>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</si>
  <si>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</si>
  <si>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</si>
  <si>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</si>
  <si>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</si>
  <si>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</si>
  <si>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</si>
  <si>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</si>
  <si>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</si>
  <si>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</si>
  <si>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</si>
  <si>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</si>
  <si>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</si>
  <si>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 xml:space="preserve">Хомут червячный NORMA 100 -120/9W2 </t>
  </si>
  <si>
    <t xml:space="preserve">Хомут червячный NORMA 140 -160/9W2 </t>
  </si>
  <si>
    <t xml:space="preserve">Хомут червячный NORMA 190 -210/9W2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</si>
  <si>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</si>
  <si>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</si>
  <si>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</si>
  <si>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</si>
  <si>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</si>
  <si>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</si>
  <si>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</si>
  <si>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</si>
  <si>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</si>
  <si>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</si>
  <si>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</si>
  <si>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</si>
  <si>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</si>
  <si>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</si>
  <si>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</si>
  <si>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</si>
  <si>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</si>
  <si>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</si>
  <si>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</si>
  <si>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</si>
  <si>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</si>
  <si>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</si>
  <si>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</si>
  <si>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</si>
  <si>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</si>
  <si>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</si>
  <si>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</si>
  <si>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</si>
  <si>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</si>
  <si>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</si>
  <si>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</si>
  <si>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</si>
  <si>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</si>
  <si>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</si>
  <si>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</si>
  <si>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>Хомут одноболтовый  17-19 мм силовой Малая фасовка</t>
  </si>
  <si>
    <t xml:space="preserve">Хомут одноболтовый  20-22 мм силовой </t>
  </si>
  <si>
    <t>Хомут одноболтовый  20-22 мм силовой Малая фасовка</t>
  </si>
  <si>
    <t xml:space="preserve">Хомут одноболтовый  23-25 мм силовой </t>
  </si>
  <si>
    <t>Хомут одноболтовый  23-25 мм силовой Малая фасовка</t>
  </si>
  <si>
    <t xml:space="preserve">Хомут одноболтовый  26-28 мм силовой </t>
  </si>
  <si>
    <t>Хомут одноболтовый  26-28 мм силовой  Малая фасовка</t>
  </si>
  <si>
    <t xml:space="preserve">Хомут одноболтовый  29-31 мм силовой </t>
  </si>
  <si>
    <t>Хомут одноболтовый  29-31 мм силовой  Малая фасовка</t>
  </si>
  <si>
    <t xml:space="preserve">Хомут одноболтовый  32-35 мм силовой </t>
  </si>
  <si>
    <t>Хомут одноболтовый  32-35 мм силовой  Малая фасовка</t>
  </si>
  <si>
    <t xml:space="preserve">Хомут одноболтовый  36-39 мм силовой </t>
  </si>
  <si>
    <t>Хомут одноболтовый  36-39 мм силовой  Малая фасовка</t>
  </si>
  <si>
    <t xml:space="preserve">Хомут одноболтовый  40-43 мм силовой </t>
  </si>
  <si>
    <t>Хомут одноболтовый  40-43 мм силовой  Малая фасовка</t>
  </si>
  <si>
    <t xml:space="preserve">Хомут одноболтовый  44-47 мм силовой </t>
  </si>
  <si>
    <t>Хомут одноболтовый  44-47 мм силовой  Малая фасовка</t>
  </si>
  <si>
    <t xml:space="preserve">Хомут одноболтовый  48-51 мм силовой </t>
  </si>
  <si>
    <t>Хомут одноболтовый  48-51 мм силовой  Малая фасовка</t>
  </si>
  <si>
    <t xml:space="preserve">Хомут одноболтовый  52-55 мм силовой </t>
  </si>
  <si>
    <t>Хомут одноболтовый  52-55 мм силовой  Малая фасовка</t>
  </si>
  <si>
    <t xml:space="preserve">Хомут одноболтовый  56-59 мм силовой </t>
  </si>
  <si>
    <t>Хомут одноболтовый  56-59 мм силовой  Малая фасовка</t>
  </si>
  <si>
    <t xml:space="preserve">Хомут одноболтовый  60-63 мм силовой </t>
  </si>
  <si>
    <t>Хомут одноболтовый  60-63 мм силовой  Малая фасовка</t>
  </si>
  <si>
    <t xml:space="preserve">Хомут одноболтовый  64-67 мм силовой </t>
  </si>
  <si>
    <t>Хомут одноболтовый  64-67 мм силовой  Малая фасовка</t>
  </si>
  <si>
    <t xml:space="preserve">Хомут одноболтовый  68-73 мм силовой </t>
  </si>
  <si>
    <t>Хомут одноболтовый  68-73 мм силовой  Малая фасовка</t>
  </si>
  <si>
    <t xml:space="preserve">Хомут одноболтовый  74-79 мм силовой </t>
  </si>
  <si>
    <t>Хомут одноболтовый  74-79 мм силовой Малая фасовка</t>
  </si>
  <si>
    <t xml:space="preserve">Хомут одноболтовый  80-85 мм силовой </t>
  </si>
  <si>
    <t>Хомут одноболтовый  80-85 мм силовой Малая фасовка</t>
  </si>
  <si>
    <t xml:space="preserve">Хомут одноболтовый  86-91 мм силовой </t>
  </si>
  <si>
    <t>Хомут одноболтовый  86-91 мм силовой  Малая фасовка</t>
  </si>
  <si>
    <t xml:space="preserve">Хомут одноболтовый  92-97 мм силовой </t>
  </si>
  <si>
    <t>Хомут одноболтовый  92-97 мм силовой  Малая фасовка</t>
  </si>
  <si>
    <t xml:space="preserve">Хомут одноболтовый  98-103 мм силовой </t>
  </si>
  <si>
    <t>Хомут одноболтовый  98-103 мм силовой Малая фасовка</t>
  </si>
  <si>
    <t xml:space="preserve">Хомут одноболтовый 104-112 мм силовой </t>
  </si>
  <si>
    <t>Хомут одноболтовый 104-112 мм силовой  Малая фасовка</t>
  </si>
  <si>
    <t xml:space="preserve">Хомут одноболтовый 113-121 мм силовой </t>
  </si>
  <si>
    <t>Хомут одноболтовый 113-121 мм силовой  Малая фасовка</t>
  </si>
  <si>
    <t xml:space="preserve">Хомут одноболтовый 115-130 мм силовой </t>
  </si>
  <si>
    <t>Хомут одноболтовый 115-130 мм силовой  Малая фасовка</t>
  </si>
  <si>
    <t xml:space="preserve">Хомут одноболтовый 122-130 мм силовой </t>
  </si>
  <si>
    <t>Хомут одноболтовый 122-130 мм силовой  Малая фасовка</t>
  </si>
  <si>
    <t xml:space="preserve">Хомут одноболтовый 131-139 мм силовой </t>
  </si>
  <si>
    <t>Хомут одноболтовый 131-139 мм силовой  Малая фасовка</t>
  </si>
  <si>
    <t xml:space="preserve">Хомут одноболтовый 140-148 мм силовой </t>
  </si>
  <si>
    <t>Хомут одноболтовый 140-148 мм силовой  Малая фасовка</t>
  </si>
  <si>
    <t>Хомут одноболтовый 149-161 мм силовой</t>
  </si>
  <si>
    <t>Хомут одноболтовый 149-161 мм силовой Малая фасовка</t>
  </si>
  <si>
    <t xml:space="preserve">Хомут одноболтовый 162-174 мм силовой </t>
  </si>
  <si>
    <t>Хомут одноболтовый 162-174 мм силовой  Малая фасовка</t>
  </si>
  <si>
    <t xml:space="preserve">Хомут одноболтовый 175-187 мм силовой </t>
  </si>
  <si>
    <t>Хомут одноболтовый 175-187 мм силовой  Малая фасовка</t>
  </si>
  <si>
    <t xml:space="preserve">Хомут одноболтовый 188-200 мм силовой </t>
  </si>
  <si>
    <t>Хомут одноболтовый 188-200 мм силовой  Малая фасовка</t>
  </si>
  <si>
    <t xml:space="preserve">Хомут одноболтовый 201-213 мм силовой </t>
  </si>
  <si>
    <t>Хомут одноболтовый 201-213 мм силовой  Малая фасовка</t>
  </si>
  <si>
    <t xml:space="preserve">Хомут одноболтовый 214-226 мм силовой </t>
  </si>
  <si>
    <t>Хомут одноболтовый 214-226 мм силовой  Малая фасовка</t>
  </si>
  <si>
    <t xml:space="preserve">Хомут одноболтовый 227-239 мм силовой </t>
  </si>
  <si>
    <t>Хомут одноболтовый 227-239 мм силовой  Малая фасовка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</si>
  <si>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</si>
  <si>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</si>
  <si>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</si>
  <si>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Болт оц. U-образный UBZ 2 M10 (5шт)</t>
  </si>
  <si>
    <t>VENT3М10UCH51-5</t>
  </si>
  <si>
    <t>Болт оц. U-образный UBZ 3 M10 (5шт)</t>
  </si>
  <si>
    <t>VENT3/4М6UCH51-50</t>
  </si>
  <si>
    <t>Болт оц. U-образный UBZ   3/4 M6 (50шт)</t>
  </si>
  <si>
    <t>VENT3/4М8UCH51-50</t>
  </si>
  <si>
    <t>Болт оц. U-образный UBZ   3/4 M8 (50шт)</t>
  </si>
  <si>
    <t>Трубный хомут DGR с гайкой 1 1/2" (44-50)М8 Малая фасовка</t>
  </si>
  <si>
    <t>Трубный хомут DGR с гайкой 1 1/4" (38-44)М8 Малая фасовка</t>
  </si>
  <si>
    <t>Трубный хомут DGR с гайкой 1" (31-36)М8 Малая фасовка</t>
  </si>
  <si>
    <t>Трубный хомут DGR с гайкой 1/2" (20-24)М8 Малая фасовка</t>
  </si>
  <si>
    <t>Трубный хомут DGR с гайкой 1/4" (12-15)М8 Малая фасовка</t>
  </si>
  <si>
    <t>Трубный хомут DGR с гайкой 2 1/2" (74-80)М10 Малая фасовка</t>
  </si>
  <si>
    <t>Трубный хомут DGR с гайкой 2" (59-65)М8 Малая фасовка</t>
  </si>
  <si>
    <t>Трубный хомут DGR с гайкой 3/4" (23-28)М8 Малая фасовка</t>
  </si>
  <si>
    <t>Трубный хомут DGR с гайкой 3/8" (15-19)М8 Малая фасовка</t>
  </si>
  <si>
    <t>Трубный хомут DGR с гайкой 4" (108-118)М10 Малая фасовка</t>
  </si>
  <si>
    <t>Трубный хомут DGR с гайкой 5" (≈132-143) М10 Малая фасовка</t>
  </si>
  <si>
    <t>Трубный хомут DGR с гайкой 6" (≈159-165) М10 Малая фасовка</t>
  </si>
  <si>
    <t>Трубный хомут DGR с гайкой 8" (216-225)М10 Малая фасовка</t>
  </si>
  <si>
    <t>дин931ц8.8-12140</t>
  </si>
  <si>
    <t>Трубный хомут DGP 1 1/2" (48-53) M8/М10 Малая фасовка</t>
  </si>
  <si>
    <t>Трубный хомут DGP 1 1/4" (40-46) M8/М10 Малая фасовка</t>
  </si>
  <si>
    <t>Трубный хомут DGP 1" (31-36) M8/М10 Малая фасовка</t>
  </si>
  <si>
    <t>Трубный хомут DGP 1/2" (20-23) M8/М10 Малая фасовка</t>
  </si>
  <si>
    <t>Трубный хомут DGP 1/4" (12-16) M8/М10 Малая фасовка</t>
  </si>
  <si>
    <t>Трубный хомут DGP 2 1/2" (72-83) M8/М10 Малая фасовка</t>
  </si>
  <si>
    <t>Трубный хомут DGP 2" (60-64) M8/М10 Малая фасовка</t>
  </si>
  <si>
    <t>Трубный хомут DGP 3" (87-92) M8/М10 Малая фасовка</t>
  </si>
  <si>
    <t>Трубный хомут DGP 3/4" (26-30) M8/М10 Малая фасовка</t>
  </si>
  <si>
    <t>Трубный хомут DGP 3/8" (15-19) M8/М10 Малая фасовка</t>
  </si>
  <si>
    <t>Трубный хомут DGP 4" (102-116) M8/М10 Малая фасовка</t>
  </si>
  <si>
    <t>Трубный хомут DGP 5" (132-141) M8/М10 Малая фасовка</t>
  </si>
  <si>
    <t>Трубный хомут DGP 6" (159-168) M8/М10 Малая фасовка</t>
  </si>
  <si>
    <t xml:space="preserve">Хомут для воздуховода 800мм с уплотнением без гайки </t>
  </si>
  <si>
    <t>Болт оц. U-образный UBZ 1 1/4'' М8 Малая фасовка</t>
  </si>
  <si>
    <t>Болт оц. U-образный UBZ 1'' М8 Малая фасовка</t>
  </si>
  <si>
    <t>Болт оц. U-образный UBZ 1/2'' М6  Малая фасовка</t>
  </si>
  <si>
    <t>Болт оц. U-образный UBZ 2 1/2'' М8 Малая фасовка</t>
  </si>
  <si>
    <t>Болт оц. U-образный UBZ 2 1/2'' М10 Малая фасовка</t>
  </si>
  <si>
    <t>Болт оц. U-образный UBZ 2 1/4'' М10 Малая фасовка</t>
  </si>
  <si>
    <t>Болт оц. U-образный UBZ 2'' М10 Малая фасовка</t>
  </si>
  <si>
    <t>Болт оц. U-образный UBZ 3'' М10 Малая фасовка</t>
  </si>
  <si>
    <t>Болт оц. U-образный UBZ 3/4'' М6 Малая фасовка</t>
  </si>
  <si>
    <t>Болт оц. U-образный UBZ 3/4'' М8 Малая фасовка</t>
  </si>
  <si>
    <t>Болт оц. U-образный UBZ 4'' М12 Малая фасовка</t>
  </si>
  <si>
    <t>Болт оц. U-образный UBZ 5'' М12 Малая фасовка</t>
  </si>
  <si>
    <t xml:space="preserve">Болт оц. U-образный UBZ 6 М16  </t>
  </si>
  <si>
    <t>VENT5М12UCH51-5</t>
  </si>
  <si>
    <t>VENT2 1/4М10UCH51-5</t>
  </si>
  <si>
    <t>VENT3М10UCH51</t>
  </si>
  <si>
    <t>TR219-225PAK41</t>
  </si>
  <si>
    <t>Хомут АБА  15-24/12 (1шт) Малая фасовка</t>
  </si>
  <si>
    <t>Хомут АБА  15-24/12 (50шт)</t>
  </si>
  <si>
    <t>Хомут АБА  19-28/12 (50шт)</t>
  </si>
  <si>
    <t>Хомут АБА  19-28/12 (1шт) Малая фасовка</t>
  </si>
  <si>
    <t>Хомут АБА  22-32/12 (50шт)</t>
  </si>
  <si>
    <t>Хомут АБА  22-32/12 (1шт) Малая фасовка</t>
  </si>
  <si>
    <t>Хомут АБА  26-38/12 (1шт) Малая фасовка</t>
  </si>
  <si>
    <t>Хомут АБА  26-38/12 (50шт)</t>
  </si>
  <si>
    <t>Хомут АБА  32-44/12 (50шт)</t>
  </si>
  <si>
    <t>Хомут АБА  32-44/12 (1шт) Малая фасовка</t>
  </si>
  <si>
    <t>Хомут АБА  38-50/12 (50шт)</t>
  </si>
  <si>
    <t>Хомут АБА  38-50/12 (1шт) Малая фасовка</t>
  </si>
  <si>
    <t>Хомут АБА  44-56/12 (1шт) Малая фасовка</t>
  </si>
  <si>
    <t>Хомут АБА  44-56/12 (50шт)</t>
  </si>
  <si>
    <t>Хомут АБА  50-65/12 (1шт) Малая фасовка</t>
  </si>
  <si>
    <t>Хомут АБА  50-65/12 (50шт)</t>
  </si>
  <si>
    <t>Хомут АБА  58-75/12 (50шт)</t>
  </si>
  <si>
    <t>Хомут АБА  58-75/12 (1шт) Малая фасовка</t>
  </si>
  <si>
    <t>Хомут АБА  68-85/12 (1шт) Малая фасовка</t>
  </si>
  <si>
    <t>Хомут АБА  68-85/12 (50шт)</t>
  </si>
  <si>
    <t>Хомут АБА  77-95/12 (25шт)</t>
  </si>
  <si>
    <t>Хомут АБА  87-112/12 (1шт) Малая фасовка</t>
  </si>
  <si>
    <t>Хомут АБА  87-112/12 (25шт)</t>
  </si>
  <si>
    <t>Хомут АБА 104-138/12 (25шт)</t>
  </si>
  <si>
    <t>Хомут АБА 104-138/12 (1шт) Малая фасовка</t>
  </si>
  <si>
    <t>Хомут АБА 130-165/12 (1шт) Малая фасовка</t>
  </si>
  <si>
    <t>Хомут АБА 130-165/12 (25шт)</t>
  </si>
  <si>
    <t>Хомут АБА 150-180/12 (1шт) Малая фасовка</t>
  </si>
  <si>
    <t>Хомут АБА 150-180/12 (25шт)</t>
  </si>
  <si>
    <t>Хомут АБА 175-205/12 (1шт) Малая фасовка</t>
  </si>
  <si>
    <t>Хомут АБА 175-205/12 (25шт)</t>
  </si>
  <si>
    <t>Хомут АБА 200-231/12 (1шт) Малая фасовка</t>
  </si>
  <si>
    <t>Хомут АБА 200-231/12 (10шт)</t>
  </si>
  <si>
    <t>Хомут АБА 226-256/12 (1шт) Малая фасовка</t>
  </si>
  <si>
    <t>Хомут АБА 226-256/12 (10шт)</t>
  </si>
  <si>
    <t>Хомут АБА 251-282/12 (1шт) Малая фасовка</t>
  </si>
  <si>
    <t>Хомут АБА 277-307/12 (1шт) Малая фасовка</t>
  </si>
  <si>
    <t>Хомут АБА 277-307/12 (10шт)</t>
  </si>
  <si>
    <t>H140-160-9N51мф</t>
  </si>
  <si>
    <t>H140-160-9N51</t>
  </si>
  <si>
    <t xml:space="preserve">  Болт  шестигранный,  неполная  резьба,  оцинкованный</t>
  </si>
  <si>
    <t>пф12075</t>
  </si>
  <si>
    <t>куу9065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</si>
  <si>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</si>
  <si>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</si>
  <si>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</si>
  <si>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</si>
  <si>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</si>
  <si>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</si>
  <si>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</si>
  <si>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</si>
  <si>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</si>
  <si>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</si>
  <si>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</si>
  <si>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</si>
  <si>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</si>
  <si>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</si>
  <si>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</si>
  <si>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</si>
  <si>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</si>
  <si>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кп210п</t>
  </si>
  <si>
    <t>обрр100100прч</t>
  </si>
  <si>
    <t>обрр140100п</t>
  </si>
  <si>
    <t>глубина</t>
  </si>
  <si>
    <t>обрр120150</t>
  </si>
  <si>
    <t>обрр120165</t>
  </si>
  <si>
    <t>обрр40170</t>
  </si>
  <si>
    <t>обрр40170пр</t>
  </si>
  <si>
    <t>обрр40105п</t>
  </si>
  <si>
    <t>обрр40145п</t>
  </si>
  <si>
    <t>обз100100п</t>
  </si>
  <si>
    <t>обп14025мф</t>
  </si>
  <si>
    <t>дбл190п100</t>
  </si>
  <si>
    <t>дбп190прч</t>
  </si>
  <si>
    <t>дбп210пр</t>
  </si>
  <si>
    <t>дбп210п</t>
  </si>
  <si>
    <t>REHAU  190</t>
  </si>
  <si>
    <t>REHAU  250</t>
  </si>
  <si>
    <t>REHAU  150 (поворотная)</t>
  </si>
  <si>
    <t>апKBE150мф</t>
  </si>
  <si>
    <t>апKBE190мф</t>
  </si>
  <si>
    <t>апKBE250мф</t>
  </si>
  <si>
    <t>апKBE150/70мф</t>
  </si>
  <si>
    <t>апKBE190/70мф</t>
  </si>
  <si>
    <t>апKBE250/70мф</t>
  </si>
  <si>
    <t>REHAU150мф</t>
  </si>
  <si>
    <t>REHAU190мф</t>
  </si>
  <si>
    <t>REHAU250мф</t>
  </si>
  <si>
    <t>кусис120пр</t>
  </si>
  <si>
    <t>кусис200п</t>
  </si>
  <si>
    <t>кус60220пр</t>
  </si>
  <si>
    <t>ус175п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</si>
  <si>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</si>
  <si>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</si>
  <si>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</si>
  <si>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</si>
  <si>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</si>
  <si>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</si>
  <si>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</si>
  <si>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</si>
  <si>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</si>
  <si>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</si>
  <si>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</si>
  <si>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</si>
  <si>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</si>
  <si>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</si>
  <si>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</si>
  <si>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</si>
  <si>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</si>
  <si>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</si>
  <si>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</si>
  <si>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</si>
  <si>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</si>
  <si>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</si>
  <si>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</si>
  <si>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</si>
  <si>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</si>
  <si>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</si>
  <si>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</si>
  <si>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</si>
  <si>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</si>
  <si>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</si>
  <si>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</si>
  <si>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</si>
  <si>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</si>
  <si>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</si>
  <si>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</si>
  <si>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</si>
  <si>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</si>
  <si>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</si>
  <si>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</si>
  <si>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</si>
  <si>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</si>
  <si>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</si>
  <si>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</si>
  <si>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</si>
  <si>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</si>
  <si>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</si>
  <si>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</si>
  <si>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</si>
  <si>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</si>
  <si>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</si>
  <si>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</si>
  <si>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</si>
  <si>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</si>
  <si>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</si>
  <si>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</si>
  <si>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</si>
  <si>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</si>
  <si>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</si>
  <si>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</si>
  <si>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</si>
  <si>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</si>
  <si>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</si>
  <si>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</si>
  <si>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</si>
  <si>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</si>
  <si>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</si>
  <si>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</si>
  <si>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</si>
  <si>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</si>
  <si>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</si>
  <si>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</si>
  <si>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</si>
  <si>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</si>
  <si>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</si>
  <si>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</si>
  <si>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</si>
  <si>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</si>
  <si>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</si>
  <si>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</si>
  <si>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</si>
  <si>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</si>
  <si>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</si>
  <si>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</si>
  <si>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</si>
  <si>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</si>
  <si>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</si>
  <si>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</si>
  <si>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</si>
  <si>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</si>
  <si>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</si>
  <si>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</si>
  <si>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</si>
  <si>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</si>
  <si>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</si>
  <si>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</si>
  <si>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</si>
  <si>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</si>
  <si>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</si>
  <si>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</si>
  <si>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</si>
  <si>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</si>
  <si>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</si>
  <si>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</si>
  <si>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</si>
  <si>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</si>
  <si>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</si>
  <si>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</si>
  <si>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</si>
  <si>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</si>
  <si>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</si>
  <si>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</si>
  <si>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</si>
  <si>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</si>
  <si>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</si>
  <si>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</si>
  <si>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</si>
  <si>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</si>
  <si>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</si>
  <si>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</si>
  <si>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</si>
  <si>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</si>
  <si>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</si>
  <si>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</si>
  <si>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</si>
  <si>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</si>
  <si>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</si>
  <si>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</si>
  <si>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</si>
  <si>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</si>
  <si>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</si>
  <si>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</si>
  <si>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</si>
  <si>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</si>
  <si>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</si>
  <si>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</si>
  <si>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</si>
  <si>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</si>
  <si>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</si>
  <si>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</si>
  <si>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</si>
  <si>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</si>
  <si>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</si>
  <si>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</si>
  <si>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</si>
  <si>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</si>
  <si>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</si>
  <si>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</si>
  <si>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</si>
  <si>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</si>
  <si>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</si>
  <si>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</si>
  <si>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</si>
  <si>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</si>
  <si>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</si>
  <si>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</si>
  <si>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</si>
  <si>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</si>
  <si>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</si>
  <si>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</si>
  <si>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</si>
  <si>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</si>
  <si>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</si>
  <si>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</si>
  <si>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</si>
  <si>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</si>
  <si>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</si>
  <si>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</si>
  <si>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</si>
  <si>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</si>
  <si>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</si>
  <si>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</si>
  <si>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</si>
  <si>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</si>
  <si>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</si>
  <si>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</si>
  <si>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</si>
  <si>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</si>
  <si>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</si>
  <si>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</si>
  <si>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</si>
  <si>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</si>
  <si>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</si>
  <si>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</si>
  <si>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</si>
  <si>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</si>
  <si>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гм220LFткR10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</si>
  <si>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</si>
  <si>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</si>
  <si>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</si>
  <si>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</si>
  <si>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</si>
  <si>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</si>
  <si>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</si>
  <si>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</si>
  <si>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</si>
  <si>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</si>
  <si>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</si>
  <si>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</si>
  <si>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</si>
  <si>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</si>
  <si>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</si>
  <si>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</si>
  <si>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</si>
  <si>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</si>
  <si>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</si>
  <si>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</si>
  <si>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</si>
  <si>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</si>
  <si>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</si>
  <si>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</si>
  <si>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</si>
  <si>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</si>
  <si>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</si>
  <si>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</si>
  <si>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</si>
  <si>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</si>
  <si>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</si>
  <si>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</si>
  <si>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</si>
  <si>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</si>
  <si>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</si>
  <si>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</si>
  <si>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</si>
  <si>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</si>
  <si>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</si>
  <si>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</si>
  <si>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</si>
  <si>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</si>
  <si>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</si>
  <si>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</si>
  <si>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</si>
  <si>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</si>
  <si>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кур40200</t>
  </si>
  <si>
    <t>кур5040п</t>
  </si>
  <si>
    <t>кур5050п</t>
  </si>
  <si>
    <t>кур5080</t>
  </si>
  <si>
    <t>кур50100прч</t>
  </si>
  <si>
    <t>кур50200п</t>
  </si>
  <si>
    <t>кур6040п</t>
  </si>
  <si>
    <t>кур6050п</t>
  </si>
  <si>
    <t>кур6080</t>
  </si>
  <si>
    <t>кур60100пр</t>
  </si>
  <si>
    <t>кур60140п</t>
  </si>
  <si>
    <t>кур60200пр</t>
  </si>
  <si>
    <t>кур80200п</t>
  </si>
  <si>
    <t>кур100120п</t>
  </si>
  <si>
    <t>кур100140п</t>
  </si>
  <si>
    <t>кур160100пр</t>
  </si>
  <si>
    <t>кур160200</t>
  </si>
  <si>
    <t>пс12040</t>
  </si>
  <si>
    <t>пс16040</t>
  </si>
  <si>
    <t>пс24040</t>
  </si>
  <si>
    <t>пс26040п</t>
  </si>
  <si>
    <t>пс12050п</t>
  </si>
  <si>
    <t>пс14050п</t>
  </si>
  <si>
    <t>пс16050п</t>
  </si>
  <si>
    <t>пс6080</t>
  </si>
  <si>
    <t>пс10060п</t>
  </si>
  <si>
    <t>пс22080пр</t>
  </si>
  <si>
    <t>пс60080</t>
  </si>
  <si>
    <t>пс260100п</t>
  </si>
  <si>
    <t>пс240120п</t>
  </si>
  <si>
    <t>пс260120п</t>
  </si>
  <si>
    <t>дбл170прч</t>
  </si>
  <si>
    <t>дбп170</t>
  </si>
  <si>
    <t>REHAU150нпмф</t>
  </si>
  <si>
    <t>кр60х27х0,55мф</t>
  </si>
  <si>
    <t>кр60х27х0,8</t>
  </si>
  <si>
    <t>пп055</t>
  </si>
  <si>
    <t>277х27</t>
  </si>
  <si>
    <t>пп055пр</t>
  </si>
  <si>
    <t>пп055мф</t>
  </si>
  <si>
    <t>хг23-28-250</t>
  </si>
  <si>
    <t>4 м8</t>
  </si>
  <si>
    <t>хг108-114/100</t>
  </si>
  <si>
    <t>Болт оц. U-образный UBZ 1 1/2 M8 малая фасовка</t>
  </si>
  <si>
    <t xml:space="preserve">Болт оц. U-образный UBZ 1 1/2 M8 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</si>
  <si>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</si>
  <si>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</si>
  <si>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</si>
  <si>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</si>
  <si>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</si>
  <si>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</si>
  <si>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</si>
  <si>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</si>
  <si>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</si>
  <si>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</si>
  <si>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</si>
  <si>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</si>
  <si>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</si>
  <si>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</si>
  <si>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</si>
  <si>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</si>
  <si>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</si>
  <si>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</si>
  <si>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</si>
  <si>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</si>
  <si>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</si>
  <si>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</si>
  <si>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</si>
  <si>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</si>
  <si>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</si>
  <si>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</si>
  <si>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</si>
  <si>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</si>
  <si>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</si>
  <si>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</si>
  <si>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>Трубный хомут DGR с гайкой 3 (≈83-93)М10  Малая фасовка</t>
  </si>
  <si>
    <t>Трубный хомут DGR с гайкой  7 1/2 (≈198-202) М10  Малая фасовка</t>
  </si>
  <si>
    <t>TR110-114PAK41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</si>
  <si>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</si>
  <si>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</si>
  <si>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</si>
  <si>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</si>
  <si>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</si>
  <si>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</si>
  <si>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</si>
  <si>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</si>
  <si>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</si>
  <si>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</si>
  <si>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</si>
  <si>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</si>
  <si>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</si>
  <si>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</si>
  <si>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</si>
  <si>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</si>
  <si>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</si>
  <si>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</si>
  <si>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</si>
  <si>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</si>
  <si>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</si>
  <si>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</si>
  <si>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</si>
  <si>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</si>
  <si>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</si>
  <si>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</si>
  <si>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</si>
  <si>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</si>
  <si>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</si>
  <si>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</si>
  <si>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</si>
  <si>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</si>
  <si>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Трубный хомут DGP 4 1/2 "(≈124-130) M8/М10  Малая фасовка</t>
  </si>
  <si>
    <t>H15-24-9A51-50</t>
  </si>
  <si>
    <t>Хомут АБА  77-95/12 (1шт)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</si>
  <si>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</si>
  <si>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</si>
  <si>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</si>
  <si>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</si>
  <si>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</si>
  <si>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Хомут ECOFIX 250-270 мм/9 W2</t>
  </si>
  <si>
    <t>Н300-320ЕСО42</t>
  </si>
  <si>
    <t>гм160LFткR7</t>
  </si>
  <si>
    <t>41-6-025-70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</si>
  <si>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</si>
  <si>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</si>
  <si>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</si>
  <si>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</si>
  <si>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</si>
  <si>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</si>
  <si>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</si>
  <si>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</si>
  <si>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</si>
  <si>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</si>
  <si>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</si>
  <si>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</si>
  <si>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</si>
  <si>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</si>
  <si>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</si>
  <si>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</si>
  <si>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</si>
  <si>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</si>
  <si>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</si>
  <si>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</si>
  <si>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</si>
  <si>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</si>
  <si>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</si>
  <si>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</si>
  <si>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H100-120-9N51</t>
  </si>
  <si>
    <t>кур4020</t>
  </si>
  <si>
    <t>Цена за 1 шт в руб</t>
  </si>
  <si>
    <t>пп055прч200</t>
  </si>
  <si>
    <t>пп08пр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</si>
  <si>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</si>
  <si>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</si>
  <si>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</si>
  <si>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</si>
  <si>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</si>
  <si>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</si>
  <si>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</si>
  <si>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</si>
  <si>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</si>
  <si>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</si>
  <si>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</si>
  <si>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</si>
  <si>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</si>
  <si>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</si>
  <si>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</si>
  <si>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</si>
  <si>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</si>
  <si>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</si>
  <si>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</si>
  <si>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</si>
  <si>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</si>
  <si>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</si>
  <si>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</si>
  <si>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</si>
  <si>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</si>
  <si>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</si>
  <si>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</si>
  <si>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</si>
  <si>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</si>
  <si>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</si>
  <si>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</si>
  <si>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</si>
  <si>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</si>
  <si>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</si>
  <si>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</si>
  <si>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</si>
  <si>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</si>
  <si>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</si>
  <si>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</si>
  <si>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</si>
  <si>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</si>
  <si>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</si>
  <si>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</si>
  <si>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</si>
  <si>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</si>
  <si>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</si>
  <si>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</si>
  <si>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</si>
  <si>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</si>
  <si>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</si>
  <si>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</si>
  <si>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</si>
  <si>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</si>
  <si>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</si>
  <si>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</si>
  <si>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</si>
  <si>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</si>
  <si>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</si>
  <si>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</si>
  <si>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</si>
  <si>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</si>
  <si>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</si>
  <si>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</si>
  <si>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</si>
  <si>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</si>
  <si>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</si>
  <si>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</si>
  <si>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</si>
  <si>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</si>
  <si>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</si>
  <si>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</si>
  <si>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</si>
  <si>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</si>
  <si>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</si>
  <si>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</si>
  <si>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</si>
  <si>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</si>
  <si>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</si>
  <si>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</si>
  <si>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</si>
  <si>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</si>
  <si>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</si>
  <si>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</si>
  <si>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</si>
  <si>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</si>
  <si>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</si>
  <si>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</si>
  <si>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</si>
  <si>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</si>
  <si>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</si>
  <si>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</si>
  <si>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</si>
  <si>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</si>
  <si>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</si>
  <si>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</si>
  <si>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</si>
  <si>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</si>
  <si>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</si>
  <si>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</si>
  <si>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</si>
  <si>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</si>
  <si>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</si>
  <si>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</si>
  <si>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</si>
  <si>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</si>
  <si>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</si>
  <si>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</si>
  <si>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</si>
  <si>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</si>
  <si>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</si>
  <si>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</si>
  <si>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</si>
  <si>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</si>
  <si>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</si>
  <si>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</si>
  <si>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</si>
  <si>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</si>
  <si>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</si>
  <si>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</si>
  <si>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</si>
  <si>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</si>
  <si>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</si>
  <si>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</si>
  <si>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</si>
  <si>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</si>
  <si>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от  10 000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</si>
  <si>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</si>
  <si>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</si>
  <si>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</si>
  <si>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</si>
  <si>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</si>
  <si>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</si>
  <si>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</si>
  <si>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</si>
  <si>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</si>
  <si>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</si>
  <si>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</si>
  <si>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</si>
  <si>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24х250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</si>
  <si>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</si>
  <si>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</si>
  <si>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</si>
  <si>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</si>
  <si>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</si>
  <si>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</si>
  <si>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</si>
  <si>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</si>
  <si>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</si>
  <si>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</si>
  <si>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</si>
  <si>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</si>
  <si>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</si>
  <si>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</si>
  <si>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</si>
  <si>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</si>
  <si>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</si>
  <si>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</si>
  <si>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</si>
  <si>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</si>
  <si>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</si>
  <si>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</si>
  <si>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</si>
  <si>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</si>
  <si>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</si>
  <si>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</si>
  <si>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</si>
  <si>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</si>
  <si>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</si>
  <si>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</si>
  <si>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</si>
  <si>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</si>
  <si>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</si>
  <si>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</si>
  <si>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</si>
  <si>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</si>
  <si>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</si>
  <si>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</si>
  <si>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лтп12300мф</t>
  </si>
  <si>
    <t>лтп12350мф</t>
  </si>
  <si>
    <t>лтп16300мф</t>
  </si>
  <si>
    <t>лтп20300мф</t>
  </si>
  <si>
    <t>лтп20400мф</t>
  </si>
  <si>
    <t>лтп25300мф</t>
  </si>
  <si>
    <t>лтп30300мф</t>
  </si>
  <si>
    <t>лтп30400мф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</si>
  <si>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</si>
  <si>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</si>
  <si>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</si>
  <si>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</si>
  <si>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</si>
  <si>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</si>
  <si>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</si>
  <si>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</si>
  <si>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</si>
  <si>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</si>
  <si>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</si>
  <si>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</si>
  <si>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</si>
  <si>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</si>
  <si>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</si>
  <si>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</si>
  <si>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</si>
  <si>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</si>
  <si>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</si>
  <si>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</si>
  <si>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</si>
  <si>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</si>
  <si>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</si>
  <si>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</si>
  <si>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</si>
  <si>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</si>
  <si>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</si>
  <si>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</si>
  <si>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</si>
  <si>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</si>
  <si>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</si>
  <si>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</si>
  <si>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</si>
  <si>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Цена за упаковку  в рублях</t>
  </si>
  <si>
    <t>кур40140</t>
  </si>
  <si>
    <t>кур4040</t>
  </si>
  <si>
    <t>кур4040пр-50</t>
  </si>
  <si>
    <t>кур4050</t>
  </si>
  <si>
    <t>кур40120</t>
  </si>
  <si>
    <t>кур8050</t>
  </si>
  <si>
    <t>кур100100пр-25</t>
  </si>
  <si>
    <t>кур100160п</t>
  </si>
  <si>
    <t>кур10050</t>
  </si>
  <si>
    <t>Цена  за упаковку  в рублях</t>
  </si>
  <si>
    <t>ха410зим</t>
  </si>
  <si>
    <t>сг2085/50</t>
  </si>
  <si>
    <t>Цена  за упаковку в рублях</t>
  </si>
  <si>
    <t>куу50-100</t>
  </si>
  <si>
    <t>куу70-50</t>
  </si>
  <si>
    <t>куу70-25</t>
  </si>
  <si>
    <t>куу9040-25</t>
  </si>
  <si>
    <t>Цена  за  упаковку  в рублях</t>
  </si>
  <si>
    <t>кус50</t>
  </si>
  <si>
    <t>кус105</t>
  </si>
  <si>
    <t>кул8080</t>
  </si>
  <si>
    <t>Цена  за  упаковку в рублях</t>
  </si>
  <si>
    <t>дбл190-25</t>
  </si>
  <si>
    <t>куу105-25</t>
  </si>
  <si>
    <t>ус175-25</t>
  </si>
  <si>
    <t>Цена за 1 шт в рублях</t>
  </si>
  <si>
    <t>41-9-022</t>
  </si>
  <si>
    <t>10/220/70 мм</t>
  </si>
  <si>
    <t>41-9-220-80</t>
  </si>
  <si>
    <t>10/220/80 мм</t>
  </si>
  <si>
    <t>ск4829т</t>
  </si>
  <si>
    <t>ск4835т</t>
  </si>
  <si>
    <t>уменьшенное сверло, оцинкованный Марка - Kn     (Тайвань)</t>
  </si>
  <si>
    <t>ск4829тф</t>
  </si>
  <si>
    <t>ск4835тф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</si>
  <si>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</si>
  <si>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</si>
  <si>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</si>
  <si>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</si>
  <si>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</si>
  <si>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</si>
  <si>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</si>
  <si>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</si>
  <si>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</si>
  <si>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</si>
  <si>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</si>
  <si>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</si>
  <si>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</si>
  <si>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</si>
  <si>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</si>
  <si>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</si>
  <si>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</si>
  <si>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</si>
  <si>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</si>
  <si>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 xml:space="preserve">         Чёрная, Серая, Прозрачная</t>
  </si>
  <si>
    <t>шк29к</t>
  </si>
  <si>
    <t>шк29кф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</si>
  <si>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</si>
  <si>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</si>
  <si>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</si>
  <si>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</si>
  <si>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</si>
  <si>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</si>
  <si>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</si>
  <si>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</si>
  <si>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</si>
  <si>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</si>
  <si>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</si>
  <si>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</si>
  <si>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</si>
  <si>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</si>
  <si>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</si>
  <si>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</si>
  <si>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</si>
  <si>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</si>
  <si>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</si>
  <si>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</si>
  <si>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</si>
  <si>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</si>
  <si>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</si>
  <si>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</si>
  <si>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</si>
  <si>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</si>
  <si>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</si>
  <si>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</si>
  <si>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</si>
  <si>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</si>
  <si>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</si>
  <si>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</si>
  <si>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</si>
  <si>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</si>
  <si>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</si>
  <si>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</si>
  <si>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</si>
  <si>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</si>
  <si>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</si>
  <si>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</si>
  <si>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</si>
  <si>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 xml:space="preserve"> Хомут 08-12 с ключом (100шт)</t>
  </si>
  <si>
    <t xml:space="preserve"> Хомут 08-12 с ключом W2  (100шт)</t>
  </si>
  <si>
    <t xml:space="preserve"> Хомут 10-16 с ключом (100шт)</t>
  </si>
  <si>
    <t xml:space="preserve"> Хомут 12-20 с ключом (100шт)</t>
  </si>
  <si>
    <t xml:space="preserve"> Хомут 12-20 с ключом W2 (100шт)</t>
  </si>
  <si>
    <t xml:space="preserve"> Хомут 12-22 с ключом (100шт)</t>
  </si>
  <si>
    <t xml:space="preserve">  Хомут 16-25 с ключом (100шт)</t>
  </si>
  <si>
    <t xml:space="preserve"> Хомут 16-27 с ключом (100шт)</t>
  </si>
  <si>
    <t xml:space="preserve"> Хомут 20-32 с ключом (50шт)</t>
  </si>
  <si>
    <t xml:space="preserve">  Хомут 25-40 с ключом (50шт)</t>
  </si>
  <si>
    <t xml:space="preserve"> Хомут 30-45 с ключом (50шт)</t>
  </si>
  <si>
    <t xml:space="preserve"> Хомут 32-50 с ключом (50шт)</t>
  </si>
  <si>
    <t>Хомут 40-60 с ключом (50шт)</t>
  </si>
  <si>
    <t xml:space="preserve"> Хомут 50-70 с ключом (50шт)</t>
  </si>
  <si>
    <t>Хомут 50-70 с ключом W2 (50шт)</t>
  </si>
  <si>
    <t>пс1401200-5</t>
  </si>
  <si>
    <t>пс1401250п</t>
  </si>
  <si>
    <t>пс2080п</t>
  </si>
  <si>
    <t>пс200200</t>
  </si>
  <si>
    <t>пс24050п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</si>
  <si>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</si>
  <si>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</si>
  <si>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</si>
  <si>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</si>
  <si>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</si>
  <si>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</si>
  <si>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</si>
  <si>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</si>
  <si>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</si>
  <si>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</si>
  <si>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</si>
  <si>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</si>
  <si>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</si>
  <si>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</si>
  <si>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</si>
  <si>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</si>
  <si>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</si>
  <si>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</si>
  <si>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</si>
  <si>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</si>
  <si>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</si>
  <si>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</si>
  <si>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</si>
  <si>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</si>
  <si>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</si>
  <si>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</si>
  <si>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</si>
  <si>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</si>
  <si>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</si>
  <si>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</si>
  <si>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</si>
  <si>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</si>
  <si>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</si>
  <si>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</si>
  <si>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</si>
  <si>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</si>
  <si>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</si>
  <si>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</si>
  <si>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</si>
  <si>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</si>
  <si>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</si>
  <si>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</si>
  <si>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</si>
  <si>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</si>
  <si>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</si>
  <si>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</si>
  <si>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</si>
  <si>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</si>
  <si>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</si>
  <si>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</si>
  <si>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</si>
  <si>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</si>
  <si>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</si>
  <si>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</si>
  <si>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</si>
  <si>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</si>
  <si>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</si>
  <si>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</si>
  <si>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</si>
  <si>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</si>
  <si>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</si>
  <si>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</si>
  <si>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</si>
  <si>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</si>
  <si>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</si>
  <si>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</si>
  <si>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</si>
  <si>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</si>
  <si>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</si>
  <si>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</si>
  <si>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</si>
  <si>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</si>
  <si>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</si>
  <si>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</si>
  <si>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</si>
  <si>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</si>
  <si>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</si>
  <si>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</si>
  <si>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</si>
  <si>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</si>
  <si>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</si>
  <si>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</si>
  <si>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</si>
  <si>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</si>
  <si>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</si>
  <si>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</si>
  <si>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</si>
  <si>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</si>
  <si>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</si>
  <si>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</si>
  <si>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</si>
  <si>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</si>
  <si>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</si>
  <si>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</si>
  <si>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</si>
  <si>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</si>
  <si>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</si>
  <si>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</si>
  <si>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</si>
  <si>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</si>
  <si>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</si>
  <si>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</si>
  <si>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</si>
  <si>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</si>
  <si>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</si>
  <si>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</si>
  <si>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</si>
  <si>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</si>
  <si>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</si>
  <si>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</si>
  <si>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</si>
  <si>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</si>
  <si>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</si>
  <si>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</si>
  <si>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</si>
  <si>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</si>
  <si>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</si>
  <si>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</si>
  <si>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</si>
  <si>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</si>
  <si>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</si>
  <si>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</si>
  <si>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</si>
  <si>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</si>
  <si>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</si>
  <si>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</si>
  <si>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</si>
  <si>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</si>
  <si>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</si>
  <si>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</si>
  <si>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</si>
  <si>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</si>
  <si>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</si>
  <si>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</si>
  <si>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</si>
  <si>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</si>
  <si>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</si>
  <si>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</si>
  <si>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</si>
  <si>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</si>
  <si>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</si>
  <si>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</si>
  <si>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</si>
  <si>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</si>
  <si>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</si>
  <si>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</si>
  <si>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</si>
  <si>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</si>
  <si>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</si>
  <si>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</si>
  <si>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</si>
  <si>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</si>
  <si>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</si>
  <si>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</si>
  <si>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</si>
  <si>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зм48159мф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</si>
  <si>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</si>
  <si>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</si>
  <si>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</si>
  <si>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</si>
  <si>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</si>
  <si>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</si>
  <si>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</si>
  <si>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</si>
  <si>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</si>
  <si>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</si>
  <si>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</si>
  <si>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</si>
  <si>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</si>
  <si>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</si>
  <si>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</si>
  <si>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</si>
  <si>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</si>
  <si>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</si>
  <si>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</si>
  <si>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</si>
  <si>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</si>
  <si>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</si>
  <si>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</si>
  <si>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</si>
  <si>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</si>
  <si>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</si>
  <si>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</si>
  <si>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</si>
  <si>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</si>
  <si>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</si>
  <si>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</si>
  <si>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</si>
  <si>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</si>
  <si>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</si>
  <si>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</si>
  <si>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</si>
  <si>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</si>
  <si>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</si>
  <si>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</si>
  <si>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</si>
  <si>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</si>
  <si>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</si>
  <si>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</si>
  <si>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</si>
  <si>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</si>
  <si>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</si>
  <si>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</si>
  <si>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</si>
  <si>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</si>
  <si>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</si>
  <si>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</si>
  <si>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</si>
  <si>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</si>
  <si>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</si>
  <si>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</si>
  <si>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</si>
  <si>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</si>
  <si>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</si>
  <si>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</si>
  <si>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</si>
  <si>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</si>
  <si>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</si>
  <si>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</si>
  <si>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</si>
  <si>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</si>
  <si>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</si>
  <si>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</si>
  <si>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</si>
  <si>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</si>
  <si>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</si>
  <si>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</si>
  <si>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</si>
  <si>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</si>
  <si>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</si>
  <si>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</si>
  <si>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</si>
  <si>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</si>
  <si>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</si>
  <si>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</si>
  <si>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</si>
  <si>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</si>
  <si>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</si>
  <si>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</si>
  <si>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</si>
  <si>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</si>
  <si>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</si>
  <si>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</si>
  <si>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</si>
  <si>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</si>
  <si>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</si>
  <si>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</si>
  <si>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</si>
  <si>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</si>
  <si>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</si>
  <si>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</si>
  <si>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</si>
  <si>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</si>
  <si>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</si>
  <si>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</si>
  <si>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</si>
  <si>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</si>
  <si>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</si>
  <si>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</si>
  <si>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</si>
  <si>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</si>
  <si>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</si>
  <si>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</si>
  <si>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</si>
  <si>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</si>
  <si>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</si>
  <si>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</si>
  <si>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</si>
  <si>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</si>
  <si>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</si>
  <si>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</si>
  <si>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</si>
  <si>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</si>
  <si>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</si>
  <si>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</si>
  <si>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</si>
  <si>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</si>
  <si>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</si>
  <si>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</si>
  <si>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</si>
  <si>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</si>
  <si>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</si>
  <si>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</si>
  <si>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</si>
  <si>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</si>
  <si>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</si>
  <si>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</si>
  <si>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</si>
  <si>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</si>
  <si>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</si>
  <si>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кус40-50</t>
  </si>
  <si>
    <t>Пластина соединительная PS-160х1200 (10шт.)</t>
  </si>
  <si>
    <t>Пластина соединительная PS-160х1250 (10шт.)</t>
  </si>
  <si>
    <t>Пластина соединительная PS-160х1500 (10шт.)</t>
  </si>
  <si>
    <t>Пластина соединительная PS-160х300 (10шт.)</t>
  </si>
  <si>
    <t>Пластина соединительная PS-160х360 (10шт.)</t>
  </si>
  <si>
    <t>Пластина соединительная PS-160х400 (10шт.)</t>
  </si>
  <si>
    <t>Пластина соединительная PS-160х500 (10шт.)</t>
  </si>
  <si>
    <t>Пластина соединительная PS-160х600 (10шт.)</t>
  </si>
  <si>
    <t>Пластина соединительная PS-160х800 (10шт.)</t>
  </si>
  <si>
    <t>пс4080</t>
  </si>
  <si>
    <t>пс14040-150</t>
  </si>
  <si>
    <t>пс14040-50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</si>
  <si>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</si>
  <si>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</si>
  <si>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</si>
  <si>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</si>
  <si>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</si>
  <si>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</si>
  <si>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</si>
  <si>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</si>
  <si>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</si>
  <si>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</si>
  <si>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</si>
  <si>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</si>
  <si>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</si>
  <si>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</si>
  <si>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</si>
  <si>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</si>
  <si>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</si>
  <si>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</si>
  <si>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</si>
  <si>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</si>
  <si>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</si>
  <si>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</si>
  <si>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</si>
  <si>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</si>
  <si>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</si>
  <si>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</si>
  <si>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</si>
  <si>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</si>
  <si>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</si>
  <si>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</si>
  <si>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</si>
  <si>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</si>
  <si>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</si>
  <si>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</si>
  <si>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</si>
  <si>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</si>
  <si>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</si>
  <si>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</si>
  <si>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</si>
  <si>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</si>
  <si>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</si>
  <si>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</si>
  <si>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</si>
  <si>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</si>
  <si>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</si>
  <si>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</si>
  <si>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</si>
  <si>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</si>
  <si>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</si>
  <si>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</si>
  <si>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</si>
  <si>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</si>
  <si>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зк бесцв</t>
  </si>
  <si>
    <t>зпс3 св.серый</t>
  </si>
  <si>
    <t>зпс3 тем.серая</t>
  </si>
  <si>
    <t>зпс3 синяя</t>
  </si>
  <si>
    <t>пс26080п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</si>
  <si>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</si>
  <si>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</si>
  <si>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</si>
  <si>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</si>
  <si>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</si>
  <si>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</si>
  <si>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</si>
  <si>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</si>
  <si>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</si>
  <si>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</si>
  <si>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</si>
  <si>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</si>
  <si>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</si>
  <si>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</si>
  <si>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</si>
  <si>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</si>
  <si>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</si>
  <si>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</si>
  <si>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</si>
  <si>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</si>
  <si>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</si>
  <si>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</si>
  <si>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</si>
  <si>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</si>
  <si>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</si>
  <si>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</si>
  <si>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</si>
  <si>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</si>
  <si>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</si>
  <si>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</si>
  <si>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</si>
  <si>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</si>
  <si>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</si>
  <si>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</si>
  <si>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</si>
  <si>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</si>
  <si>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</si>
  <si>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</si>
  <si>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</si>
  <si>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</si>
  <si>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</si>
  <si>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</si>
  <si>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</si>
  <si>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</si>
  <si>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</si>
  <si>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</si>
  <si>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</si>
  <si>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</si>
  <si>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</si>
  <si>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</si>
  <si>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</si>
  <si>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</si>
  <si>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</si>
  <si>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</si>
  <si>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</si>
  <si>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</si>
  <si>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</si>
  <si>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</si>
  <si>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</si>
  <si>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</si>
  <si>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</si>
  <si>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</si>
  <si>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</si>
  <si>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</si>
  <si>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</si>
  <si>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</si>
  <si>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</si>
  <si>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</si>
  <si>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</si>
  <si>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</si>
  <si>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</si>
  <si>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</si>
  <si>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</si>
  <si>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</si>
  <si>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</si>
  <si>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</si>
  <si>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</si>
  <si>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</si>
  <si>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</si>
  <si>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</si>
  <si>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</si>
  <si>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</si>
  <si>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</si>
  <si>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</si>
  <si>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</si>
  <si>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</si>
  <si>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</si>
  <si>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</si>
  <si>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</si>
  <si>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</si>
  <si>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</si>
  <si>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</si>
  <si>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</si>
  <si>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</si>
  <si>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>впш612ф</t>
  </si>
  <si>
    <t>впш616ф</t>
  </si>
  <si>
    <t>впш625ф</t>
  </si>
  <si>
    <t>впш630ф</t>
  </si>
  <si>
    <t>впш830ф</t>
  </si>
  <si>
    <t>впш1080ф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</si>
  <si>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</si>
  <si>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</si>
  <si>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</si>
  <si>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</si>
  <si>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</si>
  <si>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</si>
  <si>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</si>
  <si>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</si>
  <si>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</si>
  <si>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</si>
  <si>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</si>
  <si>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</si>
  <si>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</si>
  <si>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</si>
  <si>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</si>
  <si>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</si>
  <si>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</si>
  <si>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</si>
  <si>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</si>
  <si>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</si>
  <si>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</si>
  <si>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</si>
  <si>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</si>
  <si>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</si>
  <si>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</si>
  <si>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</si>
  <si>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</si>
  <si>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</si>
  <si>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</si>
  <si>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</si>
  <si>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</si>
  <si>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</si>
  <si>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</si>
  <si>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</si>
  <si>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</si>
  <si>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</si>
  <si>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</si>
  <si>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</si>
  <si>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за6ф</t>
  </si>
  <si>
    <t>за6мф</t>
  </si>
  <si>
    <t>за28ф</t>
  </si>
  <si>
    <t>кп350</t>
  </si>
  <si>
    <t>м 3x50</t>
  </si>
  <si>
    <t>ск4819пт3ф</t>
  </si>
  <si>
    <t>ск4822пт3ф</t>
  </si>
  <si>
    <t>ск4825пт3ф</t>
  </si>
  <si>
    <t>ск4829пт3ф</t>
  </si>
  <si>
    <t>ск4832пт3ф</t>
  </si>
  <si>
    <t>ск4835пт3ф</t>
  </si>
  <si>
    <t xml:space="preserve">ск4840пт3ф </t>
  </si>
  <si>
    <t>чд127кн</t>
  </si>
  <si>
    <t>чд152кн</t>
  </si>
  <si>
    <t>чд127тф</t>
  </si>
  <si>
    <t>чд152тф</t>
  </si>
  <si>
    <t xml:space="preserve">                усиленный Kn,  наконечник - острый</t>
  </si>
  <si>
    <t xml:space="preserve">                усиленный Kn,  наконечник - сверло</t>
  </si>
  <si>
    <t>сжс3938</t>
  </si>
  <si>
    <t>сжс3938ф</t>
  </si>
  <si>
    <t>пшо13кн</t>
  </si>
  <si>
    <t>пшо14кн</t>
  </si>
  <si>
    <t>пшо16кн</t>
  </si>
  <si>
    <t>пшо19кн</t>
  </si>
  <si>
    <t>пшо25кн</t>
  </si>
  <si>
    <t>пшо32кн</t>
  </si>
  <si>
    <t>пшо38кн</t>
  </si>
  <si>
    <t>пшо41кн</t>
  </si>
  <si>
    <t>пшо51кн</t>
  </si>
  <si>
    <t>пшо57кн</t>
  </si>
  <si>
    <t>пшо76кн</t>
  </si>
  <si>
    <t>пшс13кн</t>
  </si>
  <si>
    <t>пшс14кн</t>
  </si>
  <si>
    <t>пшс16кн</t>
  </si>
  <si>
    <t>пшс19кн</t>
  </si>
  <si>
    <t>пшс25кн</t>
  </si>
  <si>
    <t>пшс32кн</t>
  </si>
  <si>
    <t>пшс38кн</t>
  </si>
  <si>
    <t>пшс41кн</t>
  </si>
  <si>
    <t>пшс51кн</t>
  </si>
  <si>
    <t>пшс57кн</t>
  </si>
  <si>
    <t>пшс76кн</t>
  </si>
  <si>
    <t>знн4824</t>
  </si>
  <si>
    <t>4,8х24</t>
  </si>
  <si>
    <t>бпш2440</t>
  </si>
  <si>
    <t>бп865пр</t>
  </si>
  <si>
    <t>бп875пр</t>
  </si>
  <si>
    <t>8х75</t>
  </si>
  <si>
    <t>бп8110пр</t>
  </si>
  <si>
    <t>бп8130пр</t>
  </si>
  <si>
    <t>бп8150пр</t>
  </si>
  <si>
    <t>бп1085пр</t>
  </si>
  <si>
    <t>бп1095пр</t>
  </si>
  <si>
    <t>бп10110пр</t>
  </si>
  <si>
    <t>бп10130пр</t>
  </si>
  <si>
    <t>бп10150пр</t>
  </si>
  <si>
    <t>бп10170пр</t>
  </si>
  <si>
    <t>10х170</t>
  </si>
  <si>
    <t>бп1265пр</t>
  </si>
  <si>
    <t>бп1275пр</t>
  </si>
  <si>
    <t>бп1285пр</t>
  </si>
  <si>
    <t>12х85</t>
  </si>
  <si>
    <t>бп12110пр</t>
  </si>
  <si>
    <t>бп12130пр</t>
  </si>
  <si>
    <t>бп14110</t>
  </si>
  <si>
    <t>14х110</t>
  </si>
  <si>
    <t>бп1635</t>
  </si>
  <si>
    <t>16х35</t>
  </si>
  <si>
    <t>бп1665</t>
  </si>
  <si>
    <t>бп1675</t>
  </si>
  <si>
    <t>бп1695</t>
  </si>
  <si>
    <t>16х95</t>
  </si>
  <si>
    <t>бп16110</t>
  </si>
  <si>
    <t>бп16130</t>
  </si>
  <si>
    <t>бп16150</t>
  </si>
  <si>
    <t>бп16170</t>
  </si>
  <si>
    <t>16х170</t>
  </si>
  <si>
    <t>бп2065</t>
  </si>
  <si>
    <t>бп2075</t>
  </si>
  <si>
    <t>бп2085</t>
  </si>
  <si>
    <t>20х85</t>
  </si>
  <si>
    <t>бп2095</t>
  </si>
  <si>
    <t>20х95</t>
  </si>
  <si>
    <t>бп20110</t>
  </si>
  <si>
    <t>бп20130</t>
  </si>
  <si>
    <t>бп20150</t>
  </si>
  <si>
    <t>бп20170</t>
  </si>
  <si>
    <t>20х170</t>
  </si>
  <si>
    <t>бп2485</t>
  </si>
  <si>
    <t>24х85</t>
  </si>
  <si>
    <t>бп2055пр-10.9</t>
  </si>
  <si>
    <t>бп24190пр-10.9</t>
  </si>
  <si>
    <t>24х190</t>
  </si>
  <si>
    <t>бп30110пр-10.9</t>
  </si>
  <si>
    <t>30х110</t>
  </si>
  <si>
    <t>бп30150пр-10.9</t>
  </si>
  <si>
    <t>30х150</t>
  </si>
  <si>
    <t>бп30170пр-10.9</t>
  </si>
  <si>
    <t>30х170</t>
  </si>
  <si>
    <t>бп30190пр-10.9</t>
  </si>
  <si>
    <t>30х190</t>
  </si>
  <si>
    <t>5x14</t>
  </si>
  <si>
    <t>вм514</t>
  </si>
  <si>
    <t>вм514ф</t>
  </si>
  <si>
    <t>вм514мф</t>
  </si>
  <si>
    <t>бпн20200</t>
  </si>
  <si>
    <t>Офис - Склад  "Коледино"</t>
  </si>
  <si>
    <t>Трубный хомут в упаковке     1 М8, шпилька 8х80/гайка М8/дюбель 10*50 (1уп.)</t>
  </si>
  <si>
    <t>Трубный хомут в упаковке   1 1/2 М8, шпилька 8х80/гайка М8/дюбель 10*50 (1уп.)</t>
  </si>
  <si>
    <t>Трубный хомут в упаковке    1 1/4 М8, шпилька 8х80/гайка М8/дюбель 10*50 (1уп.)</t>
  </si>
  <si>
    <t>Трубный хомут в упаковке   1 3 /4 М8, шпилька 8х80/гайка М8/дюбель 10*50 (1уп.)</t>
  </si>
  <si>
    <t>Трубный хомут в упаковке      1/2 М8, шпилька 8х80/гайка М8/ дюбель 10*50 (1уп.)</t>
  </si>
  <si>
    <t>Трубный хомут в упаковке   2  М8, шпилька 8х80/гайка М8/дюбель 10*50 (1уп,)</t>
  </si>
  <si>
    <t>Трубный хомут в упаковке   2 1/2 М10, шпилька 10х100/гайка М10/дюбель 12*60 (1уп.)</t>
  </si>
  <si>
    <t>Трубный хомут в упаковке   2 1/2 М8, шпилька 8х80/гайка М8/дюбель 10*50 (1уп.)</t>
  </si>
  <si>
    <t>Трубный хомут в упаковке   3 М8, шпилька 8х80/гайка М8/дюбель 10*50 (1уп.)</t>
  </si>
  <si>
    <t>Трубный хомут в упаковке      3/4 М8, шпилька 8х80/гайка М8/дюбель 10*50 (1уп.)</t>
  </si>
  <si>
    <t xml:space="preserve">Трубный хомут в упаковке       3/8 М8, шпилька 8х80/гайка М8/дюбель 10*50 (1уп.) </t>
  </si>
  <si>
    <t>Трубный хомут в упаковке  4 М10, шпилька 10х100/гайка М10/дюбель 12*60 (1уп.)</t>
  </si>
  <si>
    <t>Трубный хомут в упаковке  4 М10, шпилька 10х100/гайка М10/дюбель 12*60, 2 комплекта (1 уп)</t>
  </si>
  <si>
    <t>Трубный хомут в упаковке  4 М8, шпилька 8х80/гайка М8/дюбель 10*50 (1уп.)</t>
  </si>
  <si>
    <t xml:space="preserve">Трубный хомут в упаковке  5 М10, шпилька 10х100/гайка М10/дюбель 12*60 (1уп.) </t>
  </si>
  <si>
    <t>Трубный хомут в упаковке  6 М10, шпилька 10х100/гайка М10/дюбель 12*60 (1уп.)</t>
  </si>
  <si>
    <t>Трубный хомут в упаковке  8 М10, шпилька 10х100/гайка М10/дюбель 12*60 (1уп.)</t>
  </si>
  <si>
    <t>кул8080-25</t>
  </si>
  <si>
    <t>от  50 000 рублей</t>
  </si>
  <si>
    <t>от  100 000 рублей</t>
  </si>
  <si>
    <t>К0 -7%</t>
  </si>
  <si>
    <t>К0 -14%</t>
  </si>
  <si>
    <t>К0 -21%</t>
  </si>
  <si>
    <t>ск352004ф</t>
  </si>
  <si>
    <t>ск516020</t>
  </si>
  <si>
    <t>ск517024ф</t>
  </si>
  <si>
    <t>ск519016ф</t>
  </si>
  <si>
    <t>бп8110ф</t>
  </si>
  <si>
    <t>ку70ф50</t>
  </si>
  <si>
    <t>куас90-ф25</t>
  </si>
  <si>
    <t>кус70-ф50</t>
  </si>
  <si>
    <t>кус9040-ф50</t>
  </si>
  <si>
    <t>куз105-ф25</t>
  </si>
  <si>
    <t>дбп170-20</t>
  </si>
  <si>
    <t>дбп190п</t>
  </si>
  <si>
    <t>дбл190п</t>
  </si>
  <si>
    <t>дбл210п</t>
  </si>
  <si>
    <t xml:space="preserve">                                       Анкер  регулировочный  по  высоте окрашенный 5мм                              </t>
  </si>
  <si>
    <t>арв10020к</t>
  </si>
  <si>
    <t>арв10024к</t>
  </si>
  <si>
    <t>арв12020к</t>
  </si>
  <si>
    <t>арв12024к</t>
  </si>
  <si>
    <t>арв15020к</t>
  </si>
  <si>
    <t>арв15024к</t>
  </si>
  <si>
    <t>кусис160п</t>
  </si>
  <si>
    <t>кусис120п</t>
  </si>
  <si>
    <t>кус40</t>
  </si>
  <si>
    <t>кус60220-10</t>
  </si>
  <si>
    <t>ус120п</t>
  </si>
  <si>
    <t>ус145</t>
  </si>
  <si>
    <t>ус145-50</t>
  </si>
  <si>
    <t>пп08пр100</t>
  </si>
  <si>
    <t>пс40050-10</t>
  </si>
  <si>
    <t>зк3283009</t>
  </si>
  <si>
    <t>зк3283011</t>
  </si>
  <si>
    <t>зк3281015мф</t>
  </si>
  <si>
    <t>зк3288017мф</t>
  </si>
  <si>
    <t>зк3289003мф</t>
  </si>
  <si>
    <t>зк3289005мф</t>
  </si>
  <si>
    <t>зк4107024мф</t>
  </si>
  <si>
    <t>зк4108017мф</t>
  </si>
  <si>
    <t>зс328мф</t>
  </si>
  <si>
    <t>зс48мф</t>
  </si>
  <si>
    <t>зс410мф</t>
  </si>
  <si>
    <t>зс488мф</t>
  </si>
  <si>
    <t>зс4812мф</t>
  </si>
  <si>
    <t>зс4814мф</t>
  </si>
  <si>
    <t>зс4816мф</t>
  </si>
  <si>
    <t>зс4818мф</t>
  </si>
  <si>
    <t>зм412мф</t>
  </si>
  <si>
    <t>зрп4ж</t>
  </si>
  <si>
    <t xml:space="preserve">          Заклёпка  с  внутренней  резьбой,  желтый цинк, Потайной борт</t>
  </si>
  <si>
    <t>зрп4ж мф</t>
  </si>
  <si>
    <t>бпн24120</t>
  </si>
  <si>
    <t>бпн410мф</t>
  </si>
  <si>
    <t>бпн12160мф</t>
  </si>
  <si>
    <t>бпн2050мф</t>
  </si>
  <si>
    <t>бпн20200мф</t>
  </si>
  <si>
    <t>шун30</t>
  </si>
  <si>
    <t>шун30мф</t>
  </si>
  <si>
    <t>шгн36мф</t>
  </si>
  <si>
    <t>спн5538</t>
  </si>
  <si>
    <t>сжс3913мф</t>
  </si>
  <si>
    <t>сжс3916мф</t>
  </si>
  <si>
    <t>сжс3919мф</t>
  </si>
  <si>
    <t>сжс3925мф</t>
  </si>
  <si>
    <t>сжс3932мф</t>
  </si>
  <si>
    <t>сжс3935мф</t>
  </si>
  <si>
    <t>сжс3938мф</t>
  </si>
  <si>
    <t>сбс3913мф</t>
  </si>
  <si>
    <t>сбс3916мф</t>
  </si>
  <si>
    <t>сбс3919мф</t>
  </si>
  <si>
    <t>сбс3925мф</t>
  </si>
  <si>
    <t>сбс3932мф</t>
  </si>
  <si>
    <t>сбс3935мф</t>
  </si>
  <si>
    <t>сбс3938мф</t>
  </si>
  <si>
    <t>ош420мф</t>
  </si>
  <si>
    <t>ош425мф</t>
  </si>
  <si>
    <t>ош430мф</t>
  </si>
  <si>
    <t>ош435мф</t>
  </si>
  <si>
    <t>ош440мф</t>
  </si>
  <si>
    <t>г530ф</t>
  </si>
  <si>
    <t>г550ф</t>
  </si>
  <si>
    <t>шгк10140</t>
  </si>
  <si>
    <t>шп640мф</t>
  </si>
  <si>
    <t>ко640м</t>
  </si>
  <si>
    <t>м6х40</t>
  </si>
  <si>
    <t>ко660м</t>
  </si>
  <si>
    <t>м6х60</t>
  </si>
  <si>
    <t>ко860м</t>
  </si>
  <si>
    <t>м8х60</t>
  </si>
  <si>
    <t>ко880м</t>
  </si>
  <si>
    <t>м8х80</t>
  </si>
  <si>
    <t>аг6518мф</t>
  </si>
  <si>
    <t>аг20130мф</t>
  </si>
  <si>
    <t>24х260</t>
  </si>
  <si>
    <t>аб10150мф</t>
  </si>
  <si>
    <t>кп350мф</t>
  </si>
  <si>
    <t>ск511015фн</t>
  </si>
  <si>
    <t>ск516005фн</t>
  </si>
  <si>
    <t>вм46мф</t>
  </si>
  <si>
    <t>вм58мф</t>
  </si>
  <si>
    <t>вм512мф</t>
  </si>
  <si>
    <t>вм570мф</t>
  </si>
  <si>
    <t>вм670мф</t>
  </si>
  <si>
    <t>вм816мф</t>
  </si>
  <si>
    <t>вм820мф</t>
  </si>
  <si>
    <t>вм825мф</t>
  </si>
  <si>
    <t>вм830мф</t>
  </si>
  <si>
    <t>вм835мф</t>
  </si>
  <si>
    <t>вм840мф</t>
  </si>
  <si>
    <t>вм850мф</t>
  </si>
  <si>
    <t>вм860мф</t>
  </si>
  <si>
    <t>вм870мф</t>
  </si>
  <si>
    <t>вм880мф</t>
  </si>
  <si>
    <t>вм890мф</t>
  </si>
  <si>
    <t>вм8100мф</t>
  </si>
  <si>
    <t>вш1065мф</t>
  </si>
  <si>
    <t>бм6110ф</t>
  </si>
  <si>
    <t>бм6110мф</t>
  </si>
  <si>
    <t>бм6140мф</t>
  </si>
  <si>
    <t>бм6150мф</t>
  </si>
  <si>
    <t>бм8130мф</t>
  </si>
  <si>
    <t>бм8160мф</t>
  </si>
  <si>
    <t>бм8180мф</t>
  </si>
  <si>
    <t>бм8200мф</t>
  </si>
  <si>
    <t>бм10160мф</t>
  </si>
  <si>
    <t>бм10180мф</t>
  </si>
  <si>
    <t>бм10200мф</t>
  </si>
  <si>
    <t>бм8110мф</t>
  </si>
  <si>
    <t>спч45мф</t>
  </si>
  <si>
    <t>бп1645пр-10.10</t>
  </si>
  <si>
    <t>ск4829мф</t>
  </si>
  <si>
    <t>ск4835мф</t>
  </si>
  <si>
    <t>ск4838мф</t>
  </si>
  <si>
    <t>ск4851мф</t>
  </si>
  <si>
    <t>ск4860мф</t>
  </si>
  <si>
    <t>ск4870мф</t>
  </si>
  <si>
    <t>ск4880мф</t>
  </si>
  <si>
    <t>го22мф</t>
  </si>
  <si>
    <t>зкн3ф</t>
  </si>
  <si>
    <t>зкн4ф</t>
  </si>
  <si>
    <t>зкн5ф</t>
  </si>
  <si>
    <t xml:space="preserve">БЛОК   ОДИНАРНЫЙ шкив пластиковый </t>
  </si>
  <si>
    <t>БЛОК   ОДИНАРНЫЙ шкив металлический</t>
  </si>
  <si>
    <t>бом15</t>
  </si>
  <si>
    <t>бом20</t>
  </si>
  <si>
    <t>бом25</t>
  </si>
  <si>
    <t>бом15ф</t>
  </si>
  <si>
    <t>бом25ф</t>
  </si>
  <si>
    <t>бом15мф</t>
  </si>
  <si>
    <t>бом20мф</t>
  </si>
  <si>
    <t>бом25мф</t>
  </si>
  <si>
    <t>шг4мф</t>
  </si>
  <si>
    <t>шг5мф</t>
  </si>
  <si>
    <t>шг6мф</t>
  </si>
  <si>
    <t>шг8мф</t>
  </si>
  <si>
    <t>шг10мф</t>
  </si>
  <si>
    <t>шг12мф</t>
  </si>
  <si>
    <t>шг14мф</t>
  </si>
  <si>
    <t>шг16мф</t>
  </si>
  <si>
    <t>шг20мф</t>
  </si>
  <si>
    <t>шг24мф</t>
  </si>
  <si>
    <t xml:space="preserve">                  покрытие - цинк      DIN 7504P </t>
  </si>
  <si>
    <t>спм4225</t>
  </si>
  <si>
    <t>спм4232</t>
  </si>
  <si>
    <t>спм4238</t>
  </si>
  <si>
    <t>спм4825</t>
  </si>
  <si>
    <t>спм4832</t>
  </si>
  <si>
    <t>спм4838</t>
  </si>
  <si>
    <t>спм6319</t>
  </si>
  <si>
    <t>спм6325</t>
  </si>
  <si>
    <t>спм6332</t>
  </si>
  <si>
    <t>спм6338</t>
  </si>
  <si>
    <t>спм6345</t>
  </si>
  <si>
    <t>спм4225ф</t>
  </si>
  <si>
    <t>спм4232ф</t>
  </si>
  <si>
    <t>спм4238ф</t>
  </si>
  <si>
    <t>спм4825ф</t>
  </si>
  <si>
    <t>спм4832ф</t>
  </si>
  <si>
    <t>спм4838ф</t>
  </si>
  <si>
    <t>спм6319ф</t>
  </si>
  <si>
    <t>спм6325ф</t>
  </si>
  <si>
    <t>спм6332ф</t>
  </si>
  <si>
    <t>спм6338ф</t>
  </si>
  <si>
    <t>спм6345ф</t>
  </si>
  <si>
    <t>спм4225мф</t>
  </si>
  <si>
    <t>спм4232мф</t>
  </si>
  <si>
    <t>спм4238мф</t>
  </si>
  <si>
    <t>спм4825мф</t>
  </si>
  <si>
    <t>спм4832мф</t>
  </si>
  <si>
    <t>спм4838мф</t>
  </si>
  <si>
    <t>спм6319мф</t>
  </si>
  <si>
    <t>спм6325мф</t>
  </si>
  <si>
    <t>спм6332мф</t>
  </si>
  <si>
    <t>спм6338мф</t>
  </si>
  <si>
    <t>спм6345мф</t>
  </si>
  <si>
    <t xml:space="preserve">                                 Саморез со сверлом,  потайная головка,</t>
  </si>
  <si>
    <t xml:space="preserve">                                          покрытие - цинк      DIN 7504P </t>
  </si>
  <si>
    <t>Ёршик для очистки отверстий  КРЕП-КОМП</t>
  </si>
  <si>
    <t>екк12</t>
  </si>
  <si>
    <t>екк18</t>
  </si>
  <si>
    <t>екк10</t>
  </si>
  <si>
    <t>екк28</t>
  </si>
  <si>
    <t>Насос для продувки отверстий IPUM КРЕП-КОМП</t>
  </si>
  <si>
    <t>нх220</t>
  </si>
  <si>
    <t>нх220-1</t>
  </si>
  <si>
    <t>Цена за 1 упак/шт в рублях</t>
  </si>
  <si>
    <t>A3B002808030505</t>
  </si>
  <si>
    <t>2.8х80 оц</t>
  </si>
  <si>
    <t>зк4108019</t>
  </si>
  <si>
    <t>А51001202000503</t>
  </si>
  <si>
    <t>1,2х20</t>
  </si>
  <si>
    <t>А30004010030605/фк</t>
  </si>
  <si>
    <t>1.900</t>
  </si>
  <si>
    <t>А35001805030505</t>
  </si>
  <si>
    <t>1,8х50 оц</t>
  </si>
  <si>
    <t>А3700309001505</t>
  </si>
  <si>
    <t>3х90 черн</t>
  </si>
  <si>
    <t>A3B002504030505фк</t>
  </si>
  <si>
    <t>41-8-020-70</t>
  </si>
  <si>
    <t>8/200/70 мм</t>
  </si>
  <si>
    <t>8/300/60 мм</t>
  </si>
  <si>
    <t>41-8-030-60</t>
  </si>
  <si>
    <t>10/200/80 мм</t>
  </si>
  <si>
    <t>41-9-020-80</t>
  </si>
  <si>
    <t>41-9-030п</t>
  </si>
  <si>
    <t xml:space="preserve">10/300/80 мм </t>
  </si>
  <si>
    <t>41-9-040п</t>
  </si>
  <si>
    <t>10/400/80 мм</t>
  </si>
  <si>
    <t>пф17055овал</t>
  </si>
  <si>
    <t>12х0,50</t>
  </si>
  <si>
    <t>пф17070овал</t>
  </si>
  <si>
    <t>20х0,70</t>
  </si>
  <si>
    <t xml:space="preserve">А39004212030505         </t>
  </si>
  <si>
    <t>шр27мф</t>
  </si>
  <si>
    <t>хд280</t>
  </si>
  <si>
    <t>Для баллона (мл)</t>
  </si>
  <si>
    <t>Объем</t>
  </si>
  <si>
    <t>хд300кк</t>
  </si>
  <si>
    <t>хд380</t>
  </si>
  <si>
    <t>150/380</t>
  </si>
  <si>
    <t>хд385кк</t>
  </si>
  <si>
    <t>хдк400кк</t>
  </si>
  <si>
    <t>нкукк</t>
  </si>
  <si>
    <t>сс150/380</t>
  </si>
  <si>
    <t>сг1250кк</t>
  </si>
  <si>
    <t>сг1280кк</t>
  </si>
  <si>
    <t>сг1685кк</t>
  </si>
  <si>
    <t>сг16130кк</t>
  </si>
  <si>
    <t>м8/м10/м12 (16х130)</t>
  </si>
  <si>
    <t>сг2085/50кк</t>
  </si>
  <si>
    <t xml:space="preserve">Дозатор  для  картриджа </t>
  </si>
  <si>
    <t xml:space="preserve">         Насадка для картриджа</t>
  </si>
  <si>
    <t>HIMCUP1085</t>
  </si>
  <si>
    <t>HIMCUP1295</t>
  </si>
  <si>
    <t>HIMCUP1698</t>
  </si>
  <si>
    <t>HIMCUP20175</t>
  </si>
  <si>
    <t>HIMCUP24210</t>
  </si>
  <si>
    <t>M12х95</t>
  </si>
  <si>
    <t>M16х98</t>
  </si>
  <si>
    <t>M10х85</t>
  </si>
  <si>
    <t>M20х175</t>
  </si>
  <si>
    <t>M24х210</t>
  </si>
  <si>
    <t>Химический клеевой анкер</t>
  </si>
  <si>
    <t xml:space="preserve">                              Удлинитель насадки для картриджа HIMTEX (Англия)</t>
  </si>
  <si>
    <t xml:space="preserve">                            Сетчатая нейлоновая гильза для пустотелых оснований NPS</t>
  </si>
  <si>
    <t>Хомуты силовые пластиковые Clip-Track</t>
  </si>
  <si>
    <t>А005.020.0120мф</t>
  </si>
  <si>
    <t>А005.020.0120</t>
  </si>
  <si>
    <t>А003.020.6014</t>
  </si>
  <si>
    <t>А003.010.1014</t>
  </si>
  <si>
    <t>А003.010.0414</t>
  </si>
  <si>
    <t>А003.020.4018</t>
  </si>
  <si>
    <t>А003.010.1018</t>
  </si>
  <si>
    <t>А003.010.0418</t>
  </si>
  <si>
    <t>А003.020.4020</t>
  </si>
  <si>
    <t>А003.010.1020</t>
  </si>
  <si>
    <t>А003.010.0420</t>
  </si>
  <si>
    <t>А003.020.3026</t>
  </si>
  <si>
    <t>А003.010.1026</t>
  </si>
  <si>
    <t>А003.010.0426</t>
  </si>
  <si>
    <t>А003.020.1731</t>
  </si>
  <si>
    <t>А003.010.1031ДТ</t>
  </si>
  <si>
    <t>А003.010.0431</t>
  </si>
  <si>
    <t>А003.020.1242</t>
  </si>
  <si>
    <t>А003.010.1042ДТ</t>
  </si>
  <si>
    <t>А003.010.0442</t>
  </si>
  <si>
    <t>А003.020.1048</t>
  </si>
  <si>
    <t>А003.010.1048ДТ</t>
  </si>
  <si>
    <t>А003.010.0448</t>
  </si>
  <si>
    <t>А003.020.9054</t>
  </si>
  <si>
    <t>А003.010.1054ДТ</t>
  </si>
  <si>
    <t>А003.010.0454</t>
  </si>
  <si>
    <t>А003.020.7560</t>
  </si>
  <si>
    <t>А003.010.1060ДТ</t>
  </si>
  <si>
    <t>А003.010.0460</t>
  </si>
  <si>
    <t>А003.020.6065</t>
  </si>
  <si>
    <t>А003.010.1065ДТ</t>
  </si>
  <si>
    <t>А003.010.0465</t>
  </si>
  <si>
    <t xml:space="preserve">Ø14-12 </t>
  </si>
  <si>
    <t>Ø14-12</t>
  </si>
  <si>
    <t xml:space="preserve">Ø18-15 </t>
  </si>
  <si>
    <t xml:space="preserve">Ø20-16 </t>
  </si>
  <si>
    <t>Ø18-15</t>
  </si>
  <si>
    <t>Ø20-16</t>
  </si>
  <si>
    <t>Ø26-22</t>
  </si>
  <si>
    <t>Ø31-26</t>
  </si>
  <si>
    <t>Ø42-37</t>
  </si>
  <si>
    <t>Ø48-44</t>
  </si>
  <si>
    <t>Ø54-49</t>
  </si>
  <si>
    <t>Ø60-55</t>
  </si>
  <si>
    <t>Ø65-59</t>
  </si>
  <si>
    <t>Ключ-съёмник для хомута</t>
  </si>
  <si>
    <t>Хомут силовой пластиковый  Ø14-12 (ПА66) черный</t>
  </si>
  <si>
    <t>Хомут силовой пластиковый  Ø14-12 (ППр) синий</t>
  </si>
  <si>
    <t>Хомут силовой пластиковый  Ø18-15 (ПА66) черный</t>
  </si>
  <si>
    <t>Хомут силовой пластиковый  Ø18-15 (ППр) синий</t>
  </si>
  <si>
    <t>Хомут силовой пластиковый  Ø20-16 (ПА66) черный</t>
  </si>
  <si>
    <t>Хомут силовой пластиковый  Ø20-16 (ППр) синий</t>
  </si>
  <si>
    <t>Хомут силовой пластиковый  Ø26-22 (ПА66) черный</t>
  </si>
  <si>
    <t>Хомут силовой пластиковый  Ø26-22 (ППр) синий</t>
  </si>
  <si>
    <t>Хомут силовой пластиковый  Ø31-26 (ПА66) черный</t>
  </si>
  <si>
    <t xml:space="preserve">Хомут силовой пластиковый  Ø31-26 (ППр) синий </t>
  </si>
  <si>
    <t>Хомут силовой пластиковый  Ø31-26 (ППр) синий</t>
  </si>
  <si>
    <t>Хомут силовой пластиковый  Ø42-37 (ПА66) черный</t>
  </si>
  <si>
    <t>Хомут силовой пластиковый  Ø42-37 (ППр) синий</t>
  </si>
  <si>
    <t>Хомут силовой пластиковый  Ø48-44 (ПА66) черный</t>
  </si>
  <si>
    <t>Хомут силовой пластиковый  Ø48-44 (ППр) синий</t>
  </si>
  <si>
    <t>Хомут силовой пластиковый  Ø54-49 (ПА66) черный</t>
  </si>
  <si>
    <t>Хомут силовой пластиковый  Ø54-49 (ППр) синий</t>
  </si>
  <si>
    <t>Хомут силовой пластиковый  Ø60-55 (ПА66) черный</t>
  </si>
  <si>
    <t>Хомут силовой пластиковый  Ø60-55 (ППр) синий</t>
  </si>
  <si>
    <t>Хомут силовой пластиковый  Ø65-59 (ПА66) черный</t>
  </si>
  <si>
    <t>Хомут силовой пластиковый  Ø65-59 (ППр) синий</t>
  </si>
  <si>
    <t>Наименование                                                                                                                               Размер</t>
  </si>
  <si>
    <t>до 10 000 рублей</t>
  </si>
  <si>
    <t>от  20 000 рублей</t>
  </si>
  <si>
    <t>г830</t>
  </si>
  <si>
    <t>г830ф</t>
  </si>
  <si>
    <t>г830мф</t>
  </si>
  <si>
    <t>шп2245</t>
  </si>
  <si>
    <t>2,2х4,5</t>
  </si>
  <si>
    <t>шп6313</t>
  </si>
  <si>
    <t>6,3х13</t>
  </si>
  <si>
    <t>скт316</t>
  </si>
  <si>
    <t>скт3516</t>
  </si>
  <si>
    <t>скт3520</t>
  </si>
  <si>
    <t>скт3525</t>
  </si>
  <si>
    <t>скт416</t>
  </si>
  <si>
    <t>скт420</t>
  </si>
  <si>
    <t>скт4530</t>
  </si>
  <si>
    <t>спм3516</t>
  </si>
  <si>
    <t>спм3519</t>
  </si>
  <si>
    <t>спм3913</t>
  </si>
  <si>
    <t>спм3916</t>
  </si>
  <si>
    <t>спм3919</t>
  </si>
  <si>
    <t>спм3925</t>
  </si>
  <si>
    <t>спм3932</t>
  </si>
  <si>
    <t>спм4213</t>
  </si>
  <si>
    <t>спм4216</t>
  </si>
  <si>
    <t>спм4219</t>
  </si>
  <si>
    <t>спм4819</t>
  </si>
  <si>
    <t>спм4845</t>
  </si>
  <si>
    <t>спм4850</t>
  </si>
  <si>
    <t>спм4860</t>
  </si>
  <si>
    <t>спм4870</t>
  </si>
  <si>
    <t>спм4880</t>
  </si>
  <si>
    <t>спм5522</t>
  </si>
  <si>
    <t>спм5525</t>
  </si>
  <si>
    <t>спм5532</t>
  </si>
  <si>
    <t>спм5538</t>
  </si>
  <si>
    <t>спм5560</t>
  </si>
  <si>
    <t xml:space="preserve">      Саморез с полукруглой головкой,  со сверлом</t>
  </si>
  <si>
    <t xml:space="preserve">                  покрытие - цинк      DIN 7504N</t>
  </si>
  <si>
    <t>шпс3913</t>
  </si>
  <si>
    <t>шпс4216</t>
  </si>
  <si>
    <t>шпс4219</t>
  </si>
  <si>
    <t>шпс4870</t>
  </si>
  <si>
    <t>2,2х16</t>
  </si>
  <si>
    <t>2,9х32</t>
  </si>
  <si>
    <t>5,5х90</t>
  </si>
  <si>
    <t>сп2216к</t>
  </si>
  <si>
    <t>сп2965к</t>
  </si>
  <si>
    <t>сп2995к</t>
  </si>
  <si>
    <t>сп2916к</t>
  </si>
  <si>
    <t>сп2919к</t>
  </si>
  <si>
    <t>сп2925к</t>
  </si>
  <si>
    <t>сп2932к</t>
  </si>
  <si>
    <t>сп3565к</t>
  </si>
  <si>
    <t>сп3519к</t>
  </si>
  <si>
    <t>сп3525к</t>
  </si>
  <si>
    <t>сп3532к</t>
  </si>
  <si>
    <t>сп3995к</t>
  </si>
  <si>
    <t>сп3916к</t>
  </si>
  <si>
    <t>сп3919к</t>
  </si>
  <si>
    <t>сп3925к</t>
  </si>
  <si>
    <t>сп4225к</t>
  </si>
  <si>
    <t>сп4238к</t>
  </si>
  <si>
    <t>сп4822к</t>
  </si>
  <si>
    <t>сп4825к</t>
  </si>
  <si>
    <t>сп4838к</t>
  </si>
  <si>
    <t>сп4880к</t>
  </si>
  <si>
    <t>сп5516к</t>
  </si>
  <si>
    <t>сп5519к</t>
  </si>
  <si>
    <t>сп5525к</t>
  </si>
  <si>
    <t>сп5538к</t>
  </si>
  <si>
    <t>сп5590к</t>
  </si>
  <si>
    <t>2,2х12</t>
  </si>
  <si>
    <t>сп2212к</t>
  </si>
  <si>
    <t xml:space="preserve">           Шуруп в Потай   DIN 7982</t>
  </si>
  <si>
    <t>ак24300</t>
  </si>
  <si>
    <t>24х300</t>
  </si>
  <si>
    <t>шр272</t>
  </si>
  <si>
    <t>м27х2000</t>
  </si>
  <si>
    <t>шрп27</t>
  </si>
  <si>
    <t>шрп222</t>
  </si>
  <si>
    <t>шрп272</t>
  </si>
  <si>
    <t>шо3</t>
  </si>
  <si>
    <t>шо27</t>
  </si>
  <si>
    <t>шо42</t>
  </si>
  <si>
    <t>шо56</t>
  </si>
  <si>
    <t>м 56</t>
  </si>
  <si>
    <t>шу3</t>
  </si>
  <si>
    <t>шу27</t>
  </si>
  <si>
    <t>шу42</t>
  </si>
  <si>
    <t>шу56</t>
  </si>
  <si>
    <t>бп6130пр</t>
  </si>
  <si>
    <t>бп6160пр</t>
  </si>
  <si>
    <t>бм6130</t>
  </si>
  <si>
    <t>шпн2295</t>
  </si>
  <si>
    <t>2,2х95</t>
  </si>
  <si>
    <t>шпн2213</t>
  </si>
  <si>
    <t>шпн4260</t>
  </si>
  <si>
    <t>спн3960</t>
  </si>
  <si>
    <t>3,9х60</t>
  </si>
  <si>
    <t xml:space="preserve">Саморез с прессшайбой,  полусферическая головка, нержавеющая сталь А2  </t>
  </si>
  <si>
    <t>пшон13</t>
  </si>
  <si>
    <t>пшон16</t>
  </si>
  <si>
    <t>пшон19</t>
  </si>
  <si>
    <t>пшон25</t>
  </si>
  <si>
    <t>пшон32</t>
  </si>
  <si>
    <t xml:space="preserve">                                 наконечник - сверло</t>
  </si>
  <si>
    <t>пшсн13</t>
  </si>
  <si>
    <t>пшсн16</t>
  </si>
  <si>
    <t>пшсн19</t>
  </si>
  <si>
    <t>пшсн25</t>
  </si>
  <si>
    <t>пшсн32</t>
  </si>
  <si>
    <t>ск299005ф</t>
  </si>
  <si>
    <t>ТАЛРЕП закрытый корпус (вилка  - вилка)  DIN 1478</t>
  </si>
  <si>
    <t>твв10</t>
  </si>
  <si>
    <t>твв12</t>
  </si>
  <si>
    <t>твв14</t>
  </si>
  <si>
    <t>твв16</t>
  </si>
  <si>
    <t>твв20</t>
  </si>
  <si>
    <t>твв24</t>
  </si>
  <si>
    <t>твв30</t>
  </si>
  <si>
    <t>ЗАЖИМ  ВИНТОВОЙ УСИЛЕННЫЙ     DIN 1142</t>
  </si>
  <si>
    <t>м6,5</t>
  </si>
  <si>
    <t>м19</t>
  </si>
  <si>
    <t>зву65</t>
  </si>
  <si>
    <t>зву8</t>
  </si>
  <si>
    <t>зву10</t>
  </si>
  <si>
    <t>зву13</t>
  </si>
  <si>
    <t>зву16</t>
  </si>
  <si>
    <t>зву19</t>
  </si>
  <si>
    <t>зву30</t>
  </si>
  <si>
    <t>трп6</t>
  </si>
  <si>
    <t>трп8</t>
  </si>
  <si>
    <t>трп10</t>
  </si>
  <si>
    <t>ТРОС  ДЛЯ  РАСТЯЖКИ (6х19)   DIN 3060</t>
  </si>
  <si>
    <t>скт425</t>
  </si>
  <si>
    <t>ск4864</t>
  </si>
  <si>
    <t>4,8х64</t>
  </si>
  <si>
    <t>ск4876</t>
  </si>
  <si>
    <t>4,8х76</t>
  </si>
  <si>
    <t>ск63175</t>
  </si>
  <si>
    <t>6,3х175</t>
  </si>
  <si>
    <t>пп055/100</t>
  </si>
  <si>
    <t>300х27</t>
  </si>
  <si>
    <t>пп07/250</t>
  </si>
  <si>
    <t>Изменения 04.02.2025</t>
  </si>
  <si>
    <t>Изменения на 04.02.2025</t>
  </si>
  <si>
    <t>К0 -46%</t>
  </si>
  <si>
    <t>К0 -40%</t>
  </si>
  <si>
    <t>К0 -32%</t>
  </si>
  <si>
    <t>Изменения на 01.04.2025</t>
  </si>
  <si>
    <t>16-0390</t>
  </si>
  <si>
    <t>Гвозди декоративные (обивочные)</t>
  </si>
  <si>
    <t>16-0900</t>
  </si>
  <si>
    <t>16-0920</t>
  </si>
  <si>
    <t>16-0950</t>
  </si>
  <si>
    <t>16-0930</t>
  </si>
  <si>
    <t>16-0960</t>
  </si>
  <si>
    <t>16-0970</t>
  </si>
  <si>
    <t>16-0940</t>
  </si>
  <si>
    <t>16-0910</t>
  </si>
  <si>
    <t>Желтый</t>
  </si>
  <si>
    <t>Зеленый</t>
  </si>
  <si>
    <t>Т.коричневый</t>
  </si>
  <si>
    <t>Черный</t>
  </si>
  <si>
    <t>Кол-во упак.</t>
  </si>
  <si>
    <t>в коробке/мешке</t>
  </si>
  <si>
    <t>Клин мебельный обламываемый</t>
  </si>
  <si>
    <t>18-0360</t>
  </si>
  <si>
    <t>Изменения 01.04.2025</t>
  </si>
  <si>
    <t>Изменения 02.04.2025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</si>
</sst>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  <numFmt numFmtId="172" formatCode="#,##0.00\ _₽"/>
  </numFmts>
  <fonts count="28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i/>
      <sz val="10"/>
      <name val="Arial"/>
      <family val="2"/>
      <charset val="204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20"/>
      <color indexed="8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14"/>
      <color rgb="FF000000"/>
      <name val="Arial Cyr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10"/>
      <color theme="1"/>
      <name val="Times New Roman"/>
      <family val="1"/>
    </font>
    <font>
      <sz val="10"/>
      <color indexed="8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8"/>
      <color theme="1"/>
      <name val="Arial Cyr"/>
      <family val="2"/>
      <charset val="204"/>
    </font>
    <font>
      <i/>
      <sz val="8"/>
      <color indexed="9"/>
      <name val="Arial Cyr"/>
      <family val="2"/>
      <charset val="204"/>
    </font>
    <font>
      <sz val="8"/>
      <color indexed="9"/>
      <name val="Arial Cyr"/>
      <family val="2"/>
      <charset val="204"/>
    </font>
    <font>
      <sz val="9"/>
      <name val="Arial Cyr"/>
      <charset val="204"/>
    </font>
    <font>
      <sz val="9"/>
      <name val="Arial"/>
      <family val="2"/>
      <charset val="204"/>
    </font>
    <font>
      <sz val="12"/>
      <name val="Arial Cyr"/>
      <charset val="204"/>
    </font>
    <font>
      <b/>
      <sz val="24"/>
      <name val="Arial Cyr"/>
      <charset val="204"/>
    </font>
    <font>
      <i/>
      <sz val="14"/>
      <color theme="1"/>
      <name val="Arial Cyr"/>
      <charset val="204"/>
    </font>
    <font>
      <b/>
      <i/>
      <sz val="12"/>
      <color theme="1"/>
      <name val="Arial Cyr"/>
      <charset val="204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249977111117893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</borders>
  <cellStyleXfs count="284">
    <xf numFmtId="0" fontId="0" fillId="0" borderId="0"/>
    <xf numFmtId="0" fontId="8" fillId="0" borderId="0"/>
    <xf numFmtId="0" fontId="36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34" fillId="0" borderId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180" fillId="0" borderId="0"/>
    <xf numFmtId="0" fontId="181" fillId="0" borderId="0"/>
    <xf numFmtId="0" fontId="43" fillId="0" borderId="0"/>
    <xf numFmtId="0" fontId="180" fillId="0" borderId="0"/>
    <xf numFmtId="0" fontId="18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3" fillId="0" borderId="0"/>
    <xf numFmtId="0" fontId="43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46" fillId="0" borderId="0"/>
    <xf numFmtId="0" fontId="180" fillId="0" borderId="0"/>
    <xf numFmtId="0" fontId="180" fillId="0" borderId="0"/>
    <xf numFmtId="0" fontId="41" fillId="0" borderId="0"/>
    <xf numFmtId="0" fontId="8" fillId="0" borderId="0"/>
    <xf numFmtId="0" fontId="41" fillId="0" borderId="0"/>
    <xf numFmtId="0" fontId="43" fillId="0" borderId="0"/>
    <xf numFmtId="0" fontId="181" fillId="0" borderId="0"/>
    <xf numFmtId="0" fontId="8" fillId="0" borderId="0"/>
    <xf numFmtId="0" fontId="59" fillId="0" borderId="0"/>
    <xf numFmtId="0" fontId="43" fillId="0" borderId="0"/>
    <xf numFmtId="0" fontId="182" fillId="0" borderId="0"/>
    <xf numFmtId="0" fontId="46" fillId="0" borderId="0">
      <alignment horizontal="left"/>
    </xf>
    <xf numFmtId="0" fontId="43" fillId="0" borderId="0"/>
    <xf numFmtId="0" fontId="13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44" fillId="0" borderId="0"/>
    <xf numFmtId="0" fontId="46" fillId="0" borderId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3" borderId="8" applyNumberFormat="0" applyFont="0" applyAlignment="0" applyProtection="0"/>
    <xf numFmtId="0" fontId="41" fillId="23" borderId="8" applyNumberFormat="0" applyFont="0" applyAlignment="0" applyProtection="0"/>
    <xf numFmtId="0" fontId="41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59" fillId="23" borderId="8" applyNumberFormat="0" applyFont="0" applyAlignment="0" applyProtection="0"/>
    <xf numFmtId="0" fontId="41" fillId="23" borderId="8" applyNumberFormat="0" applyFont="0" applyAlignment="0" applyProtection="0"/>
    <xf numFmtId="0" fontId="8" fillId="23" borderId="8" applyNumberFormat="0" applyFont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36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60" fillId="0" borderId="0"/>
    <xf numFmtId="0" fontId="61" fillId="0" borderId="0"/>
    <xf numFmtId="0" fontId="128" fillId="0" borderId="0"/>
    <xf numFmtId="164" fontId="8" fillId="0" borderId="0" applyFont="0" applyFill="0" applyBorder="0" applyAlignment="0" applyProtection="0"/>
  </cellStyleXfs>
  <cellXfs count="2745">
    <xf numFmtId="0" fontId="0" fillId="0" borderId="0" xfId="0"/>
    <xf numFmtId="0" fontId="27" fillId="0" borderId="0" xfId="1" applyFont="1"/>
    <xf numFmtId="0" fontId="27" fillId="0" borderId="0" xfId="1" applyFont="1" applyAlignment="1">
      <alignment horizontal="right"/>
    </xf>
    <xf numFmtId="0" fontId="30" fillId="0" borderId="0" xfId="1" applyFont="1"/>
    <xf numFmtId="0" fontId="31" fillId="0" borderId="0" xfId="1" applyFont="1"/>
    <xf numFmtId="0" fontId="32" fillId="0" borderId="0" xfId="1" applyFont="1"/>
    <xf numFmtId="0" fontId="8" fillId="0" borderId="10" xfId="1" applyBorder="1" applyAlignment="1">
      <alignment horizontal="center"/>
    </xf>
    <xf numFmtId="3" fontId="8" fillId="0" borderId="10" xfId="1" applyNumberFormat="1" applyBorder="1" applyAlignment="1">
      <alignment horizontal="center"/>
    </xf>
    <xf numFmtId="0" fontId="8" fillId="0" borderId="0" xfId="1"/>
    <xf numFmtId="0" fontId="8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9" fillId="0" borderId="10" xfId="1" applyFont="1" applyBorder="1" applyAlignment="1">
      <alignment horizontal="center"/>
    </xf>
    <xf numFmtId="0" fontId="27" fillId="0" borderId="10" xfId="1" applyFont="1" applyBorder="1" applyAlignment="1">
      <alignment horizontal="center"/>
    </xf>
    <xf numFmtId="0" fontId="27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7" fillId="0" borderId="10" xfId="0" applyFont="1" applyBorder="1" applyAlignment="1">
      <alignment horizontal="center"/>
    </xf>
    <xf numFmtId="2" fontId="27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42" fillId="0" borderId="0" xfId="0" applyFont="1"/>
    <xf numFmtId="0" fontId="55" fillId="0" borderId="0" xfId="0" applyFont="1"/>
    <xf numFmtId="0" fontId="57" fillId="0" borderId="0" xfId="1" applyFont="1"/>
    <xf numFmtId="0" fontId="55" fillId="0" borderId="0" xfId="1" applyFont="1"/>
    <xf numFmtId="2" fontId="58" fillId="0" borderId="0" xfId="1" applyNumberFormat="1" applyFont="1" applyAlignment="1">
      <alignment horizontal="center"/>
    </xf>
    <xf numFmtId="2" fontId="82" fillId="0" borderId="10" xfId="1" applyNumberFormat="1" applyFont="1" applyBorder="1" applyAlignment="1">
      <alignment horizontal="center"/>
    </xf>
    <xf numFmtId="0" fontId="82" fillId="0" borderId="0" xfId="0" applyFont="1"/>
    <xf numFmtId="2" fontId="82" fillId="0" borderId="0" xfId="1" applyNumberFormat="1" applyFont="1" applyAlignment="1">
      <alignment horizontal="center"/>
    </xf>
    <xf numFmtId="2" fontId="82" fillId="0" borderId="0" xfId="0" applyNumberFormat="1" applyFont="1" applyAlignment="1">
      <alignment horizontal="center"/>
    </xf>
    <xf numFmtId="0" fontId="84" fillId="0" borderId="0" xfId="1" applyFont="1"/>
    <xf numFmtId="0" fontId="82" fillId="0" borderId="0" xfId="0" applyFont="1" applyAlignment="1">
      <alignment horizontal="center"/>
    </xf>
    <xf numFmtId="0" fontId="27" fillId="0" borderId="17" xfId="0" applyFont="1" applyBorder="1" applyAlignment="1">
      <alignment horizontal="center"/>
    </xf>
    <xf numFmtId="168" fontId="44" fillId="0" borderId="10" xfId="0" applyNumberFormat="1" applyFont="1" applyBorder="1" applyAlignment="1">
      <alignment horizontal="center"/>
    </xf>
    <xf numFmtId="2" fontId="85" fillId="24" borderId="10" xfId="1" applyNumberFormat="1" applyFont="1" applyFill="1" applyBorder="1" applyAlignment="1">
      <alignment horizontal="center"/>
    </xf>
    <xf numFmtId="0" fontId="85" fillId="24" borderId="10" xfId="0" applyFont="1" applyFill="1" applyBorder="1" applyAlignment="1">
      <alignment horizontal="center"/>
    </xf>
    <xf numFmtId="0" fontId="85" fillId="24" borderId="10" xfId="1" applyFont="1" applyFill="1" applyBorder="1" applyAlignment="1">
      <alignment horizontal="center"/>
    </xf>
    <xf numFmtId="0" fontId="85" fillId="0" borderId="0" xfId="0" applyFont="1"/>
    <xf numFmtId="0" fontId="47" fillId="0" borderId="0" xfId="1" applyFont="1"/>
    <xf numFmtId="0" fontId="86" fillId="0" borderId="0" xfId="1" applyFont="1"/>
    <xf numFmtId="2" fontId="85" fillId="0" borderId="0" xfId="1" applyNumberFormat="1" applyFont="1"/>
    <xf numFmtId="0" fontId="42" fillId="0" borderId="10" xfId="1" applyFont="1" applyBorder="1" applyAlignment="1">
      <alignment horizontal="center"/>
    </xf>
    <xf numFmtId="3" fontId="85" fillId="0" borderId="10" xfId="1" applyNumberFormat="1" applyFont="1" applyBorder="1" applyAlignment="1">
      <alignment horizontal="center"/>
    </xf>
    <xf numFmtId="0" fontId="85" fillId="0" borderId="10" xfId="1" applyFont="1" applyBorder="1" applyAlignment="1">
      <alignment horizontal="center"/>
    </xf>
    <xf numFmtId="2" fontId="86" fillId="0" borderId="0" xfId="1" applyNumberFormat="1" applyFont="1"/>
    <xf numFmtId="0" fontId="44" fillId="0" borderId="10" xfId="1" applyFont="1" applyBorder="1" applyAlignment="1">
      <alignment horizontal="center"/>
    </xf>
    <xf numFmtId="0" fontId="42" fillId="0" borderId="0" xfId="1" applyFont="1" applyAlignment="1">
      <alignment horizontal="center"/>
    </xf>
    <xf numFmtId="0" fontId="85" fillId="0" borderId="0" xfId="1" applyFont="1" applyAlignment="1">
      <alignment horizontal="center"/>
    </xf>
    <xf numFmtId="3" fontId="85" fillId="0" borderId="0" xfId="1" applyNumberFormat="1" applyFont="1" applyAlignment="1">
      <alignment horizontal="center"/>
    </xf>
    <xf numFmtId="169" fontId="44" fillId="0" borderId="10" xfId="0" applyNumberFormat="1" applyFont="1" applyBorder="1" applyAlignment="1">
      <alignment horizontal="center" vertical="center"/>
    </xf>
    <xf numFmtId="2" fontId="44" fillId="0" borderId="10" xfId="1" applyNumberFormat="1" applyFont="1" applyBorder="1" applyAlignment="1">
      <alignment horizontal="center"/>
    </xf>
    <xf numFmtId="2" fontId="42" fillId="24" borderId="10" xfId="248" applyNumberFormat="1" applyFont="1" applyFill="1" applyBorder="1" applyAlignment="1">
      <alignment horizontal="center" vertical="center"/>
    </xf>
    <xf numFmtId="0" fontId="42" fillId="0" borderId="10" xfId="198" applyFont="1" applyBorder="1" applyAlignment="1">
      <alignment horizontal="center"/>
    </xf>
    <xf numFmtId="0" fontId="44" fillId="0" borderId="15" xfId="1" applyFont="1" applyBorder="1" applyAlignment="1">
      <alignment horizontal="center"/>
    </xf>
    <xf numFmtId="0" fontId="42" fillId="0" borderId="15" xfId="1" applyFont="1" applyBorder="1" applyAlignment="1">
      <alignment horizontal="center"/>
    </xf>
    <xf numFmtId="2" fontId="44" fillId="0" borderId="10" xfId="0" applyNumberFormat="1" applyFont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85" fillId="0" borderId="10" xfId="0" applyFont="1" applyBorder="1" applyAlignment="1">
      <alignment horizontal="center"/>
    </xf>
    <xf numFmtId="0" fontId="42" fillId="24" borderId="10" xfId="1" applyFont="1" applyFill="1" applyBorder="1" applyAlignment="1">
      <alignment horizontal="center"/>
    </xf>
    <xf numFmtId="0" fontId="42" fillId="24" borderId="17" xfId="1" applyFont="1" applyFill="1" applyBorder="1" applyAlignment="1">
      <alignment horizontal="center"/>
    </xf>
    <xf numFmtId="0" fontId="44" fillId="24" borderId="10" xfId="1" applyFont="1" applyFill="1" applyBorder="1" applyAlignment="1">
      <alignment horizontal="center"/>
    </xf>
    <xf numFmtId="169" fontId="44" fillId="24" borderId="10" xfId="0" applyNumberFormat="1" applyFont="1" applyFill="1" applyBorder="1" applyAlignment="1">
      <alignment horizontal="center"/>
    </xf>
    <xf numFmtId="0" fontId="85" fillId="24" borderId="17" xfId="1" applyFont="1" applyFill="1" applyBorder="1" applyAlignment="1">
      <alignment horizontal="center"/>
    </xf>
    <xf numFmtId="0" fontId="44" fillId="24" borderId="10" xfId="0" applyFont="1" applyFill="1" applyBorder="1" applyAlignment="1">
      <alignment horizontal="center"/>
    </xf>
    <xf numFmtId="2" fontId="42" fillId="24" borderId="10" xfId="7" applyNumberFormat="1" applyFont="1" applyFill="1" applyBorder="1" applyAlignment="1">
      <alignment horizontal="center"/>
    </xf>
    <xf numFmtId="0" fontId="85" fillId="0" borderId="10" xfId="1" applyFont="1" applyBorder="1" applyAlignment="1">
      <alignment horizontal="right"/>
    </xf>
    <xf numFmtId="0" fontId="85" fillId="0" borderId="0" xfId="0" applyFont="1" applyAlignment="1">
      <alignment horizontal="center"/>
    </xf>
    <xf numFmtId="0" fontId="42" fillId="24" borderId="10" xfId="176" applyFont="1" applyFill="1" applyBorder="1" applyAlignment="1">
      <alignment horizontal="center"/>
    </xf>
    <xf numFmtId="0" fontId="85" fillId="0" borderId="15" xfId="1" applyFont="1" applyBorder="1" applyAlignment="1">
      <alignment horizontal="center"/>
    </xf>
    <xf numFmtId="169" fontId="44" fillId="0" borderId="10" xfId="0" applyNumberFormat="1" applyFont="1" applyBorder="1" applyAlignment="1">
      <alignment horizontal="center"/>
    </xf>
    <xf numFmtId="169" fontId="62" fillId="0" borderId="10" xfId="0" applyNumberFormat="1" applyFont="1" applyBorder="1" applyAlignment="1">
      <alignment horizontal="center"/>
    </xf>
    <xf numFmtId="169" fontId="42" fillId="24" borderId="10" xfId="0" applyNumberFormat="1" applyFont="1" applyFill="1" applyBorder="1" applyAlignment="1">
      <alignment horizontal="center"/>
    </xf>
    <xf numFmtId="167" fontId="85" fillId="24" borderId="0" xfId="0" applyNumberFormat="1" applyFont="1" applyFill="1" applyAlignment="1">
      <alignment horizontal="center"/>
    </xf>
    <xf numFmtId="0" fontId="42" fillId="24" borderId="0" xfId="1" applyFont="1" applyFill="1" applyAlignment="1">
      <alignment horizontal="center"/>
    </xf>
    <xf numFmtId="0" fontId="29" fillId="0" borderId="0" xfId="1" applyFont="1" applyAlignment="1">
      <alignment horizontal="center"/>
    </xf>
    <xf numFmtId="0" fontId="0" fillId="0" borderId="28" xfId="0" applyBorder="1"/>
    <xf numFmtId="0" fontId="85" fillId="24" borderId="0" xfId="1" applyFont="1" applyFill="1" applyAlignment="1">
      <alignment horizontal="center"/>
    </xf>
    <xf numFmtId="169" fontId="44" fillId="0" borderId="0" xfId="0" applyNumberFormat="1" applyFont="1" applyAlignment="1">
      <alignment horizontal="center"/>
    </xf>
    <xf numFmtId="3" fontId="85" fillId="24" borderId="0" xfId="1" applyNumberFormat="1" applyFont="1" applyFill="1" applyAlignment="1">
      <alignment horizontal="center"/>
    </xf>
    <xf numFmtId="3" fontId="44" fillId="0" borderId="0" xfId="1" applyNumberFormat="1" applyFont="1" applyAlignment="1">
      <alignment horizontal="center"/>
    </xf>
    <xf numFmtId="0" fontId="55" fillId="0" borderId="0" xfId="1" applyFont="1" applyAlignment="1">
      <alignment horizontal="center"/>
    </xf>
    <xf numFmtId="0" fontId="55" fillId="0" borderId="0" xfId="0" applyFont="1" applyAlignment="1">
      <alignment horizontal="center"/>
    </xf>
    <xf numFmtId="2" fontId="42" fillId="24" borderId="0" xfId="1" applyNumberFormat="1" applyFont="1" applyFill="1" applyAlignment="1">
      <alignment horizontal="center"/>
    </xf>
    <xf numFmtId="3" fontId="42" fillId="0" borderId="0" xfId="1" applyNumberFormat="1" applyFont="1" applyAlignment="1">
      <alignment horizontal="center"/>
    </xf>
    <xf numFmtId="2" fontId="44" fillId="0" borderId="0" xfId="1" applyNumberFormat="1" applyFont="1" applyAlignment="1">
      <alignment horizontal="center"/>
    </xf>
    <xf numFmtId="0" fontId="42" fillId="0" borderId="0" xfId="198" applyFont="1" applyAlignment="1">
      <alignment horizontal="center"/>
    </xf>
    <xf numFmtId="2" fontId="42" fillId="24" borderId="0" xfId="248" applyNumberFormat="1" applyFont="1" applyFill="1" applyBorder="1" applyAlignment="1">
      <alignment horizontal="center" vertical="center"/>
    </xf>
    <xf numFmtId="0" fontId="87" fillId="24" borderId="29" xfId="1" applyFont="1" applyFill="1" applyBorder="1"/>
    <xf numFmtId="0" fontId="88" fillId="24" borderId="29" xfId="1" applyFont="1" applyFill="1" applyBorder="1"/>
    <xf numFmtId="2" fontId="63" fillId="24" borderId="29" xfId="1" applyNumberFormat="1" applyFont="1" applyFill="1" applyBorder="1"/>
    <xf numFmtId="2" fontId="64" fillId="24" borderId="29" xfId="0" applyNumberFormat="1" applyFont="1" applyFill="1" applyBorder="1"/>
    <xf numFmtId="0" fontId="0" fillId="24" borderId="28" xfId="0" applyFill="1" applyBorder="1"/>
    <xf numFmtId="2" fontId="48" fillId="24" borderId="29" xfId="1" applyNumberFormat="1" applyFont="1" applyFill="1" applyBorder="1"/>
    <xf numFmtId="0" fontId="84" fillId="24" borderId="0" xfId="1" applyFont="1" applyFill="1"/>
    <xf numFmtId="2" fontId="27" fillId="24" borderId="0" xfId="1" applyNumberFormat="1" applyFont="1" applyFill="1"/>
    <xf numFmtId="0" fontId="84" fillId="24" borderId="30" xfId="1" applyFont="1" applyFill="1" applyBorder="1"/>
    <xf numFmtId="0" fontId="82" fillId="24" borderId="30" xfId="1" applyFont="1" applyFill="1" applyBorder="1"/>
    <xf numFmtId="2" fontId="27" fillId="24" borderId="30" xfId="1" applyNumberFormat="1" applyFont="1" applyFill="1" applyBorder="1"/>
    <xf numFmtId="0" fontId="90" fillId="0" borderId="0" xfId="0" applyFont="1"/>
    <xf numFmtId="0" fontId="91" fillId="24" borderId="29" xfId="1" applyFont="1" applyFill="1" applyBorder="1"/>
    <xf numFmtId="2" fontId="33" fillId="24" borderId="29" xfId="1" applyNumberFormat="1" applyFont="1" applyFill="1" applyBorder="1"/>
    <xf numFmtId="0" fontId="91" fillId="24" borderId="0" xfId="1" applyFont="1" applyFill="1"/>
    <xf numFmtId="2" fontId="40" fillId="24" borderId="0" xfId="0" applyNumberFormat="1" applyFont="1" applyFill="1"/>
    <xf numFmtId="2" fontId="64" fillId="24" borderId="28" xfId="0" applyNumberFormat="1" applyFont="1" applyFill="1" applyBorder="1"/>
    <xf numFmtId="0" fontId="87" fillId="24" borderId="0" xfId="1" applyFont="1" applyFill="1"/>
    <xf numFmtId="2" fontId="63" fillId="24" borderId="0" xfId="1" applyNumberFormat="1" applyFont="1" applyFill="1"/>
    <xf numFmtId="2" fontId="64" fillId="24" borderId="0" xfId="0" applyNumberFormat="1" applyFont="1" applyFill="1"/>
    <xf numFmtId="2" fontId="52" fillId="24" borderId="0" xfId="0" applyNumberFormat="1" applyFont="1" applyFill="1"/>
    <xf numFmtId="2" fontId="64" fillId="24" borderId="32" xfId="0" applyNumberFormat="1" applyFont="1" applyFill="1" applyBorder="1"/>
    <xf numFmtId="0" fontId="85" fillId="24" borderId="0" xfId="0" applyFont="1" applyFill="1" applyAlignment="1">
      <alignment horizontal="center"/>
    </xf>
    <xf numFmtId="3" fontId="42" fillId="24" borderId="0" xfId="176" applyNumberFormat="1" applyFont="1" applyFill="1" applyAlignment="1">
      <alignment horizontal="center"/>
    </xf>
    <xf numFmtId="0" fontId="44" fillId="24" borderId="0" xfId="0" applyFont="1" applyFill="1" applyAlignment="1">
      <alignment horizontal="center"/>
    </xf>
    <xf numFmtId="3" fontId="42" fillId="24" borderId="0" xfId="1" applyNumberFormat="1" applyFont="1" applyFill="1" applyAlignment="1">
      <alignment horizontal="center"/>
    </xf>
    <xf numFmtId="0" fontId="93" fillId="24" borderId="31" xfId="1" applyFont="1" applyFill="1" applyBorder="1"/>
    <xf numFmtId="0" fontId="93" fillId="24" borderId="30" xfId="1" applyFont="1" applyFill="1" applyBorder="1"/>
    <xf numFmtId="0" fontId="82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69" fontId="44" fillId="0" borderId="0" xfId="0" applyNumberFormat="1" applyFont="1" applyAlignment="1">
      <alignment horizontal="center" vertical="center"/>
    </xf>
    <xf numFmtId="2" fontId="44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3" fontId="85" fillId="0" borderId="0" xfId="0" applyNumberFormat="1" applyFont="1" applyAlignment="1">
      <alignment horizontal="center"/>
    </xf>
    <xf numFmtId="0" fontId="85" fillId="24" borderId="10" xfId="1" applyFont="1" applyFill="1" applyBorder="1" applyAlignment="1">
      <alignment horizontal="center" vertical="center"/>
    </xf>
    <xf numFmtId="3" fontId="85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85" fillId="24" borderId="10" xfId="176" applyNumberFormat="1" applyFont="1" applyFill="1" applyBorder="1" applyAlignment="1">
      <alignment horizontal="center" vertical="center"/>
    </xf>
    <xf numFmtId="0" fontId="42" fillId="0" borderId="10" xfId="1" applyFont="1" applyBorder="1" applyAlignment="1">
      <alignment horizontal="center" vertical="center"/>
    </xf>
    <xf numFmtId="0" fontId="85" fillId="0" borderId="24" xfId="1" applyFont="1" applyBorder="1" applyAlignment="1">
      <alignment horizontal="center"/>
    </xf>
    <xf numFmtId="0" fontId="65" fillId="0" borderId="0" xfId="0" applyFont="1"/>
    <xf numFmtId="0" fontId="94" fillId="0" borderId="0" xfId="0" applyFont="1"/>
    <xf numFmtId="0" fontId="66" fillId="0" borderId="0" xfId="0" applyFont="1"/>
    <xf numFmtId="0" fontId="67" fillId="0" borderId="0" xfId="1" applyFont="1"/>
    <xf numFmtId="0" fontId="68" fillId="0" borderId="0" xfId="0" applyFont="1"/>
    <xf numFmtId="3" fontId="92" fillId="0" borderId="0" xfId="1" applyNumberFormat="1" applyFont="1" applyAlignment="1">
      <alignment horizontal="center"/>
    </xf>
    <xf numFmtId="2" fontId="66" fillId="0" borderId="0" xfId="0" applyNumberFormat="1" applyFont="1"/>
    <xf numFmtId="0" fontId="27" fillId="0" borderId="0" xfId="0" applyFont="1" applyAlignment="1">
      <alignment horizontal="center"/>
    </xf>
    <xf numFmtId="2" fontId="69" fillId="24" borderId="29" xfId="1" applyNumberFormat="1" applyFont="1" applyFill="1" applyBorder="1"/>
    <xf numFmtId="2" fontId="70" fillId="24" borderId="29" xfId="0" applyNumberFormat="1" applyFont="1" applyFill="1" applyBorder="1"/>
    <xf numFmtId="0" fontId="65" fillId="24" borderId="28" xfId="0" applyFont="1" applyFill="1" applyBorder="1"/>
    <xf numFmtId="0" fontId="72" fillId="0" borderId="0" xfId="0" applyFont="1"/>
    <xf numFmtId="0" fontId="97" fillId="24" borderId="29" xfId="1" applyFont="1" applyFill="1" applyBorder="1"/>
    <xf numFmtId="2" fontId="74" fillId="24" borderId="29" xfId="1" applyNumberFormat="1" applyFont="1" applyFill="1" applyBorder="1"/>
    <xf numFmtId="2" fontId="73" fillId="24" borderId="29" xfId="0" applyNumberFormat="1" applyFont="1" applyFill="1" applyBorder="1"/>
    <xf numFmtId="0" fontId="72" fillId="24" borderId="28" xfId="0" applyFont="1" applyFill="1" applyBorder="1"/>
    <xf numFmtId="0" fontId="75" fillId="0" borderId="0" xfId="0" applyFont="1"/>
    <xf numFmtId="0" fontId="73" fillId="24" borderId="28" xfId="0" applyFont="1" applyFill="1" applyBorder="1"/>
    <xf numFmtId="0" fontId="96" fillId="24" borderId="29" xfId="1" applyFont="1" applyFill="1" applyBorder="1"/>
    <xf numFmtId="2" fontId="71" fillId="24" borderId="29" xfId="1" applyNumberFormat="1" applyFont="1" applyFill="1" applyBorder="1"/>
    <xf numFmtId="2" fontId="72" fillId="24" borderId="29" xfId="0" applyNumberFormat="1" applyFont="1" applyFill="1" applyBorder="1"/>
    <xf numFmtId="0" fontId="88" fillId="24" borderId="0" xfId="1" applyFont="1" applyFill="1"/>
    <xf numFmtId="2" fontId="72" fillId="24" borderId="0" xfId="0" applyNumberFormat="1" applyFont="1" applyFill="1"/>
    <xf numFmtId="0" fontId="100" fillId="0" borderId="0" xfId="0" applyFont="1"/>
    <xf numFmtId="2" fontId="100" fillId="0" borderId="0" xfId="0" applyNumberFormat="1" applyFont="1"/>
    <xf numFmtId="0" fontId="101" fillId="0" borderId="0" xfId="0" applyFont="1"/>
    <xf numFmtId="0" fontId="102" fillId="25" borderId="0" xfId="0" applyFont="1" applyFill="1"/>
    <xf numFmtId="0" fontId="102" fillId="25" borderId="0" xfId="1" applyFont="1" applyFill="1"/>
    <xf numFmtId="2" fontId="102" fillId="25" borderId="0" xfId="1" applyNumberFormat="1" applyFont="1" applyFill="1"/>
    <xf numFmtId="2" fontId="102" fillId="25" borderId="0" xfId="0" applyNumberFormat="1" applyFont="1" applyFill="1"/>
    <xf numFmtId="0" fontId="66" fillId="25" borderId="0" xfId="0" applyFont="1" applyFill="1"/>
    <xf numFmtId="0" fontId="0" fillId="24" borderId="29" xfId="0" applyFill="1" applyBorder="1"/>
    <xf numFmtId="0" fontId="31" fillId="24" borderId="34" xfId="1" applyFont="1" applyFill="1" applyBorder="1"/>
    <xf numFmtId="0" fontId="103" fillId="24" borderId="0" xfId="1" applyFont="1" applyFill="1"/>
    <xf numFmtId="2" fontId="48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31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90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7" fillId="0" borderId="39" xfId="1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7" fillId="0" borderId="40" xfId="1" applyFont="1" applyBorder="1" applyAlignment="1">
      <alignment horizontal="center" vertical="center"/>
    </xf>
    <xf numFmtId="0" fontId="85" fillId="24" borderId="24" xfId="1" applyFont="1" applyFill="1" applyBorder="1" applyAlignment="1">
      <alignment horizontal="center" vertical="center"/>
    </xf>
    <xf numFmtId="169" fontId="44" fillId="0" borderId="24" xfId="0" applyNumberFormat="1" applyFont="1" applyBorder="1" applyAlignment="1">
      <alignment horizontal="center" vertical="center"/>
    </xf>
    <xf numFmtId="3" fontId="85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31" fillId="24" borderId="0" xfId="1" applyFont="1" applyFill="1"/>
    <xf numFmtId="0" fontId="31" fillId="24" borderId="30" xfId="1" applyFont="1" applyFill="1" applyBorder="1"/>
    <xf numFmtId="0" fontId="31" fillId="24" borderId="33" xfId="1" applyFont="1" applyFill="1" applyBorder="1"/>
    <xf numFmtId="0" fontId="0" fillId="24" borderId="42" xfId="0" applyFill="1" applyBorder="1"/>
    <xf numFmtId="0" fontId="27" fillId="24" borderId="36" xfId="1" applyFont="1" applyFill="1" applyBorder="1" applyAlignment="1">
      <alignment horizontal="center"/>
    </xf>
    <xf numFmtId="0" fontId="27" fillId="24" borderId="42" xfId="1" applyFont="1" applyFill="1" applyBorder="1" applyAlignment="1">
      <alignment horizontal="center"/>
    </xf>
    <xf numFmtId="0" fontId="41" fillId="24" borderId="29" xfId="1" applyFont="1" applyFill="1" applyBorder="1" applyAlignment="1">
      <alignment horizontal="center"/>
    </xf>
    <xf numFmtId="0" fontId="8" fillId="24" borderId="30" xfId="1" applyFill="1" applyBorder="1" applyAlignment="1">
      <alignment horizontal="center"/>
    </xf>
    <xf numFmtId="10" fontId="35" fillId="0" borderId="44" xfId="1" applyNumberFormat="1" applyFont="1" applyBorder="1" applyAlignment="1">
      <alignment horizontal="center"/>
    </xf>
    <xf numFmtId="0" fontId="82" fillId="24" borderId="36" xfId="1" applyFont="1" applyFill="1" applyBorder="1" applyAlignment="1">
      <alignment horizontal="center" vertical="center"/>
    </xf>
    <xf numFmtId="0" fontId="82" fillId="24" borderId="42" xfId="1" applyFont="1" applyFill="1" applyBorder="1" applyAlignment="1">
      <alignment horizontal="center" vertical="center"/>
    </xf>
    <xf numFmtId="0" fontId="83" fillId="24" borderId="42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/>
    </xf>
    <xf numFmtId="0" fontId="41" fillId="24" borderId="0" xfId="1" applyFont="1" applyFill="1" applyAlignment="1">
      <alignment horizontal="center"/>
    </xf>
    <xf numFmtId="0" fontId="82" fillId="24" borderId="45" xfId="1" applyFont="1" applyFill="1" applyBorder="1" applyAlignment="1">
      <alignment horizontal="center" vertical="center"/>
    </xf>
    <xf numFmtId="4" fontId="53" fillId="28" borderId="46" xfId="0" applyNumberFormat="1" applyFont="1" applyFill="1" applyBorder="1" applyAlignment="1">
      <alignment horizontal="center" vertical="center" wrapText="1"/>
    </xf>
    <xf numFmtId="0" fontId="90" fillId="24" borderId="45" xfId="0" applyFont="1" applyFill="1" applyBorder="1" applyAlignment="1">
      <alignment horizontal="center"/>
    </xf>
    <xf numFmtId="0" fontId="104" fillId="24" borderId="30" xfId="1" applyFont="1" applyFill="1" applyBorder="1"/>
    <xf numFmtId="0" fontId="104" fillId="24" borderId="31" xfId="1" applyFont="1" applyFill="1" applyBorder="1"/>
    <xf numFmtId="0" fontId="82" fillId="0" borderId="30" xfId="0" applyFont="1" applyBorder="1"/>
    <xf numFmtId="0" fontId="55" fillId="24" borderId="33" xfId="1" applyFont="1" applyFill="1" applyBorder="1"/>
    <xf numFmtId="0" fontId="55" fillId="24" borderId="34" xfId="1" applyFont="1" applyFill="1" applyBorder="1"/>
    <xf numFmtId="0" fontId="82" fillId="24" borderId="30" xfId="0" applyFont="1" applyFill="1" applyBorder="1"/>
    <xf numFmtId="0" fontId="57" fillId="24" borderId="34" xfId="1" applyFont="1" applyFill="1" applyBorder="1"/>
    <xf numFmtId="0" fontId="47" fillId="24" borderId="0" xfId="1" applyFont="1" applyFill="1"/>
    <xf numFmtId="0" fontId="47" fillId="24" borderId="30" xfId="1" applyFont="1" applyFill="1" applyBorder="1"/>
    <xf numFmtId="0" fontId="27" fillId="0" borderId="39" xfId="1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42" fillId="0" borderId="24" xfId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57" fillId="24" borderId="33" xfId="1" applyFont="1" applyFill="1" applyBorder="1"/>
    <xf numFmtId="0" fontId="0" fillId="0" borderId="39" xfId="0" applyBorder="1" applyAlignment="1">
      <alignment horizontal="center"/>
    </xf>
    <xf numFmtId="0" fontId="44" fillId="0" borderId="24" xfId="1" applyFont="1" applyBorder="1" applyAlignment="1">
      <alignment horizontal="center"/>
    </xf>
    <xf numFmtId="169" fontId="44" fillId="0" borderId="24" xfId="0" applyNumberFormat="1" applyFont="1" applyBorder="1" applyAlignment="1">
      <alignment horizontal="center"/>
    </xf>
    <xf numFmtId="3" fontId="85" fillId="0" borderId="24" xfId="1" applyNumberFormat="1" applyFont="1" applyBorder="1" applyAlignment="1">
      <alignment horizontal="center"/>
    </xf>
    <xf numFmtId="0" fontId="56" fillId="24" borderId="33" xfId="0" applyFont="1" applyFill="1" applyBorder="1"/>
    <xf numFmtId="0" fontId="56" fillId="24" borderId="34" xfId="0" applyFont="1" applyFill="1" applyBorder="1"/>
    <xf numFmtId="0" fontId="47" fillId="24" borderId="0" xfId="0" applyFont="1" applyFill="1"/>
    <xf numFmtId="0" fontId="56" fillId="24" borderId="31" xfId="0" applyFont="1" applyFill="1" applyBorder="1"/>
    <xf numFmtId="0" fontId="47" fillId="24" borderId="30" xfId="0" applyFont="1" applyFill="1" applyBorder="1"/>
    <xf numFmtId="0" fontId="85" fillId="26" borderId="36" xfId="1" applyFont="1" applyFill="1" applyBorder="1" applyAlignment="1">
      <alignment horizontal="center"/>
    </xf>
    <xf numFmtId="0" fontId="85" fillId="26" borderId="45" xfId="1" applyFont="1" applyFill="1" applyBorder="1" applyAlignment="1">
      <alignment horizontal="center"/>
    </xf>
    <xf numFmtId="0" fontId="55" fillId="24" borderId="29" xfId="0" applyFont="1" applyFill="1" applyBorder="1"/>
    <xf numFmtId="0" fontId="55" fillId="24" borderId="0" xfId="0" applyFont="1" applyFill="1"/>
    <xf numFmtId="0" fontId="55" fillId="24" borderId="30" xfId="0" applyFont="1" applyFill="1" applyBorder="1"/>
    <xf numFmtId="0" fontId="0" fillId="24" borderId="28" xfId="0" applyFill="1" applyBorder="1" applyAlignment="1">
      <alignment horizontal="center"/>
    </xf>
    <xf numFmtId="0" fontId="55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55" fillId="24" borderId="34" xfId="0" applyFont="1" applyFill="1" applyBorder="1"/>
    <xf numFmtId="0" fontId="42" fillId="24" borderId="0" xfId="0" applyFont="1" applyFill="1"/>
    <xf numFmtId="0" fontId="27" fillId="0" borderId="40" xfId="0" applyFont="1" applyBorder="1" applyAlignment="1">
      <alignment horizontal="center"/>
    </xf>
    <xf numFmtId="0" fontId="0" fillId="0" borderId="29" xfId="0" applyBorder="1"/>
    <xf numFmtId="0" fontId="47" fillId="24" borderId="29" xfId="1" applyFont="1" applyFill="1" applyBorder="1"/>
    <xf numFmtId="0" fontId="0" fillId="0" borderId="32" xfId="0" applyBorder="1"/>
    <xf numFmtId="0" fontId="0" fillId="0" borderId="35" xfId="0" applyBorder="1"/>
    <xf numFmtId="2" fontId="42" fillId="24" borderId="24" xfId="248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42" fillId="0" borderId="25" xfId="1" applyFont="1" applyBorder="1" applyAlignment="1">
      <alignment horizontal="center"/>
    </xf>
    <xf numFmtId="0" fontId="47" fillId="24" borderId="29" xfId="0" applyFont="1" applyFill="1" applyBorder="1"/>
    <xf numFmtId="0" fontId="42" fillId="0" borderId="24" xfId="0" applyFont="1" applyBorder="1" applyAlignment="1">
      <alignment horizontal="center"/>
    </xf>
    <xf numFmtId="0" fontId="44" fillId="0" borderId="24" xfId="0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85" fillId="0" borderId="24" xfId="0" applyFont="1" applyBorder="1" applyAlignment="1">
      <alignment horizontal="center"/>
    </xf>
    <xf numFmtId="0" fontId="0" fillId="24" borderId="33" xfId="0" applyFill="1" applyBorder="1" applyAlignment="1">
      <alignment horizontal="center"/>
    </xf>
    <xf numFmtId="0" fontId="44" fillId="24" borderId="0" xfId="0" applyFont="1" applyFill="1"/>
    <xf numFmtId="0" fontId="44" fillId="24" borderId="29" xfId="0" applyFont="1" applyFill="1" applyBorder="1"/>
    <xf numFmtId="0" fontId="44" fillId="24" borderId="30" xfId="0" applyFont="1" applyFill="1" applyBorder="1"/>
    <xf numFmtId="0" fontId="0" fillId="0" borderId="30" xfId="0" applyBorder="1"/>
    <xf numFmtId="0" fontId="82" fillId="24" borderId="33" xfId="0" applyFont="1" applyFill="1" applyBorder="1"/>
    <xf numFmtId="0" fontId="82" fillId="24" borderId="34" xfId="0" applyFont="1" applyFill="1" applyBorder="1"/>
    <xf numFmtId="0" fontId="85" fillId="24" borderId="0" xfId="0" applyFont="1" applyFill="1"/>
    <xf numFmtId="0" fontId="82" fillId="24" borderId="0" xfId="0" applyFont="1" applyFill="1"/>
    <xf numFmtId="0" fontId="82" fillId="24" borderId="32" xfId="0" applyFont="1" applyFill="1" applyBorder="1"/>
    <xf numFmtId="0" fontId="86" fillId="24" borderId="30" xfId="1" applyFont="1" applyFill="1" applyBorder="1"/>
    <xf numFmtId="0" fontId="82" fillId="24" borderId="35" xfId="0" applyFont="1" applyFill="1" applyBorder="1"/>
    <xf numFmtId="0" fontId="82" fillId="0" borderId="39" xfId="0" applyFont="1" applyBorder="1" applyAlignment="1">
      <alignment horizontal="center"/>
    </xf>
    <xf numFmtId="0" fontId="82" fillId="0" borderId="39" xfId="1" applyFont="1" applyBorder="1" applyAlignment="1">
      <alignment horizontal="center"/>
    </xf>
    <xf numFmtId="0" fontId="82" fillId="0" borderId="40" xfId="1" applyFont="1" applyBorder="1" applyAlignment="1">
      <alignment horizontal="center"/>
    </xf>
    <xf numFmtId="0" fontId="42" fillId="24" borderId="24" xfId="1" applyFont="1" applyFill="1" applyBorder="1" applyAlignment="1">
      <alignment horizontal="center"/>
    </xf>
    <xf numFmtId="0" fontId="92" fillId="0" borderId="0" xfId="1" applyFont="1" applyAlignment="1">
      <alignment horizontal="center"/>
    </xf>
    <xf numFmtId="3" fontId="92" fillId="0" borderId="0" xfId="0" applyNumberFormat="1" applyFont="1" applyAlignment="1">
      <alignment horizontal="center"/>
    </xf>
    <xf numFmtId="0" fontId="92" fillId="0" borderId="0" xfId="0" applyFont="1" applyAlignment="1">
      <alignment horizontal="center"/>
    </xf>
    <xf numFmtId="0" fontId="42" fillId="24" borderId="30" xfId="1" applyFont="1" applyFill="1" applyBorder="1"/>
    <xf numFmtId="0" fontId="85" fillId="24" borderId="24" xfId="1" applyFont="1" applyFill="1" applyBorder="1" applyAlignment="1">
      <alignment horizontal="center"/>
    </xf>
    <xf numFmtId="0" fontId="44" fillId="24" borderId="24" xfId="0" applyFont="1" applyFill="1" applyBorder="1" applyAlignment="1">
      <alignment horizontal="center"/>
    </xf>
    <xf numFmtId="0" fontId="85" fillId="24" borderId="30" xfId="1" applyFont="1" applyFill="1" applyBorder="1"/>
    <xf numFmtId="0" fontId="105" fillId="24" borderId="0" xfId="0" applyFont="1" applyFill="1"/>
    <xf numFmtId="0" fontId="49" fillId="24" borderId="33" xfId="0" applyFont="1" applyFill="1" applyBorder="1"/>
    <xf numFmtId="0" fontId="49" fillId="24" borderId="29" xfId="0" applyFont="1" applyFill="1" applyBorder="1"/>
    <xf numFmtId="0" fontId="86" fillId="24" borderId="0" xfId="1" applyFont="1" applyFill="1"/>
    <xf numFmtId="2" fontId="86" fillId="24" borderId="0" xfId="0" applyNumberFormat="1" applyFont="1" applyFill="1"/>
    <xf numFmtId="168" fontId="44" fillId="0" borderId="24" xfId="0" applyNumberFormat="1" applyFont="1" applyBorder="1" applyAlignment="1">
      <alignment horizontal="center"/>
    </xf>
    <xf numFmtId="0" fontId="27" fillId="0" borderId="24" xfId="1" applyFont="1" applyBorder="1" applyAlignment="1">
      <alignment horizontal="center"/>
    </xf>
    <xf numFmtId="2" fontId="82" fillId="0" borderId="24" xfId="1" applyNumberFormat="1" applyFont="1" applyBorder="1" applyAlignment="1">
      <alignment horizontal="center"/>
    </xf>
    <xf numFmtId="0" fontId="8" fillId="0" borderId="24" xfId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95" fillId="24" borderId="0" xfId="1" applyFont="1" applyFill="1"/>
    <xf numFmtId="2" fontId="69" fillId="24" borderId="0" xfId="1" applyNumberFormat="1" applyFont="1" applyFill="1"/>
    <xf numFmtId="2" fontId="51" fillId="24" borderId="0" xfId="0" applyNumberFormat="1" applyFont="1" applyFill="1"/>
    <xf numFmtId="2" fontId="70" fillId="24" borderId="0" xfId="0" applyNumberFormat="1" applyFont="1" applyFill="1"/>
    <xf numFmtId="2" fontId="69" fillId="24" borderId="28" xfId="1" applyNumberFormat="1" applyFont="1" applyFill="1" applyBorder="1"/>
    <xf numFmtId="2" fontId="51" fillId="24" borderId="32" xfId="0" applyNumberFormat="1" applyFont="1" applyFill="1" applyBorder="1"/>
    <xf numFmtId="2" fontId="70" fillId="24" borderId="28" xfId="0" applyNumberFormat="1" applyFont="1" applyFill="1" applyBorder="1"/>
    <xf numFmtId="2" fontId="70" fillId="24" borderId="32" xfId="0" applyNumberFormat="1" applyFont="1" applyFill="1" applyBorder="1"/>
    <xf numFmtId="0" fontId="65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7" fillId="24" borderId="34" xfId="1" applyFont="1" applyFill="1" applyBorder="1" applyAlignment="1">
      <alignment horizontal="center"/>
    </xf>
    <xf numFmtId="0" fontId="27" fillId="24" borderId="31" xfId="1" applyFont="1" applyFill="1" applyBorder="1" applyAlignment="1">
      <alignment horizontal="center"/>
    </xf>
    <xf numFmtId="0" fontId="8" fillId="24" borderId="31" xfId="1" applyFill="1" applyBorder="1" applyAlignment="1">
      <alignment horizontal="center"/>
    </xf>
    <xf numFmtId="0" fontId="66" fillId="24" borderId="33" xfId="0" applyFont="1" applyFill="1" applyBorder="1"/>
    <xf numFmtId="0" fontId="66" fillId="24" borderId="29" xfId="0" applyFont="1" applyFill="1" applyBorder="1"/>
    <xf numFmtId="0" fontId="66" fillId="24" borderId="28" xfId="0" applyFont="1" applyFill="1" applyBorder="1"/>
    <xf numFmtId="0" fontId="66" fillId="24" borderId="34" xfId="0" applyFont="1" applyFill="1" applyBorder="1"/>
    <xf numFmtId="0" fontId="66" fillId="24" borderId="0" xfId="0" applyFont="1" applyFill="1"/>
    <xf numFmtId="0" fontId="66" fillId="24" borderId="32" xfId="0" applyFont="1" applyFill="1" applyBorder="1"/>
    <xf numFmtId="0" fontId="39" fillId="24" borderId="0" xfId="1" applyFont="1" applyFill="1"/>
    <xf numFmtId="0" fontId="27" fillId="24" borderId="34" xfId="1" applyFont="1" applyFill="1" applyBorder="1"/>
    <xf numFmtId="0" fontId="8" fillId="24" borderId="0" xfId="1" applyFill="1"/>
    <xf numFmtId="0" fontId="28" fillId="24" borderId="31" xfId="1" applyFont="1" applyFill="1" applyBorder="1"/>
    <xf numFmtId="0" fontId="8" fillId="24" borderId="30" xfId="1" applyFill="1" applyBorder="1"/>
    <xf numFmtId="0" fontId="38" fillId="24" borderId="0" xfId="1" applyFont="1" applyFill="1"/>
    <xf numFmtId="0" fontId="27" fillId="0" borderId="39" xfId="1" applyFont="1" applyBorder="1"/>
    <xf numFmtId="0" fontId="0" fillId="0" borderId="48" xfId="0" applyBorder="1" applyAlignment="1">
      <alignment horizontal="center"/>
    </xf>
    <xf numFmtId="0" fontId="73" fillId="24" borderId="33" xfId="0" applyFont="1" applyFill="1" applyBorder="1"/>
    <xf numFmtId="0" fontId="73" fillId="24" borderId="29" xfId="0" applyFont="1" applyFill="1" applyBorder="1"/>
    <xf numFmtId="0" fontId="29" fillId="0" borderId="24" xfId="1" applyFont="1" applyBorder="1" applyAlignment="1">
      <alignment horizontal="center"/>
    </xf>
    <xf numFmtId="0" fontId="72" fillId="24" borderId="29" xfId="0" applyFont="1" applyFill="1" applyBorder="1"/>
    <xf numFmtId="2" fontId="73" fillId="24" borderId="28" xfId="0" applyNumberFormat="1" applyFont="1" applyFill="1" applyBorder="1"/>
    <xf numFmtId="10" fontId="35" fillId="0" borderId="25" xfId="1" applyNumberFormat="1" applyFont="1" applyBorder="1"/>
    <xf numFmtId="2" fontId="106" fillId="24" borderId="0" xfId="0" applyNumberFormat="1" applyFont="1" applyFill="1"/>
    <xf numFmtId="0" fontId="106" fillId="24" borderId="0" xfId="0" applyFont="1" applyFill="1"/>
    <xf numFmtId="0" fontId="27" fillId="24" borderId="33" xfId="1" applyFont="1" applyFill="1" applyBorder="1"/>
    <xf numFmtId="0" fontId="29" fillId="24" borderId="23" xfId="1" applyFont="1" applyFill="1" applyBorder="1" applyAlignment="1">
      <alignment horizontal="center" vertical="center"/>
    </xf>
    <xf numFmtId="2" fontId="106" fillId="24" borderId="32" xfId="0" applyNumberFormat="1" applyFont="1" applyFill="1" applyBorder="1"/>
    <xf numFmtId="0" fontId="50" fillId="24" borderId="0" xfId="0" applyFont="1" applyFill="1"/>
    <xf numFmtId="0" fontId="50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9" fillId="24" borderId="53" xfId="1" applyFont="1" applyFill="1" applyBorder="1" applyAlignment="1">
      <alignment horizontal="center" vertical="center"/>
    </xf>
    <xf numFmtId="0" fontId="29" fillId="24" borderId="30" xfId="1" applyFont="1" applyFill="1" applyBorder="1" applyAlignment="1">
      <alignment horizontal="center"/>
    </xf>
    <xf numFmtId="0" fontId="27" fillId="0" borderId="39" xfId="1" applyFont="1" applyBorder="1" applyAlignment="1">
      <alignment vertical="center"/>
    </xf>
    <xf numFmtId="0" fontId="29" fillId="24" borderId="40" xfId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54" fillId="28" borderId="45" xfId="0" applyNumberFormat="1" applyFont="1" applyFill="1" applyBorder="1" applyAlignment="1">
      <alignment horizontal="center" vertical="center" wrapText="1"/>
    </xf>
    <xf numFmtId="4" fontId="53" fillId="0" borderId="42" xfId="0" applyNumberFormat="1" applyFont="1" applyBorder="1" applyAlignment="1">
      <alignment horizontal="center" vertical="center" wrapText="1"/>
    </xf>
    <xf numFmtId="0" fontId="37" fillId="24" borderId="0" xfId="0" applyFont="1" applyFill="1"/>
    <xf numFmtId="0" fontId="0" fillId="0" borderId="64" xfId="0" applyBorder="1" applyAlignment="1">
      <alignment horizontal="center"/>
    </xf>
    <xf numFmtId="10" fontId="35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27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9" fillId="0" borderId="0" xfId="0" applyFont="1"/>
    <xf numFmtId="0" fontId="80" fillId="0" borderId="0" xfId="0" applyFont="1"/>
    <xf numFmtId="0" fontId="80" fillId="24" borderId="0" xfId="0" applyFont="1" applyFill="1"/>
    <xf numFmtId="0" fontId="52" fillId="0" borderId="0" xfId="0" applyFont="1"/>
    <xf numFmtId="0" fontId="52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6" fillId="0" borderId="0" xfId="0" applyFont="1"/>
    <xf numFmtId="0" fontId="112" fillId="0" borderId="0" xfId="0" applyFont="1"/>
    <xf numFmtId="0" fontId="81" fillId="0" borderId="0" xfId="0" applyFont="1"/>
    <xf numFmtId="0" fontId="115" fillId="24" borderId="29" xfId="0" applyFont="1" applyFill="1" applyBorder="1"/>
    <xf numFmtId="0" fontId="116" fillId="24" borderId="29" xfId="0" applyFont="1" applyFill="1" applyBorder="1"/>
    <xf numFmtId="2" fontId="0" fillId="24" borderId="29" xfId="0" applyNumberFormat="1" applyFill="1" applyBorder="1"/>
    <xf numFmtId="0" fontId="107" fillId="24" borderId="0" xfId="0" applyFont="1" applyFill="1"/>
    <xf numFmtId="0" fontId="99" fillId="24" borderId="31" xfId="0" applyFont="1" applyFill="1" applyBorder="1"/>
    <xf numFmtId="0" fontId="99" fillId="24" borderId="30" xfId="0" applyFont="1" applyFill="1" applyBorder="1"/>
    <xf numFmtId="0" fontId="117" fillId="0" borderId="0" xfId="0" applyFont="1"/>
    <xf numFmtId="0" fontId="119" fillId="0" borderId="0" xfId="214" applyFont="1" applyAlignment="1">
      <alignment vertical="center"/>
    </xf>
    <xf numFmtId="0" fontId="120" fillId="0" borderId="0" xfId="214" applyFont="1"/>
    <xf numFmtId="0" fontId="119" fillId="0" borderId="0" xfId="214" applyFont="1" applyAlignment="1">
      <alignment horizontal="left" vertical="center" indent="5"/>
    </xf>
    <xf numFmtId="0" fontId="118" fillId="0" borderId="0" xfId="214" applyFont="1" applyAlignment="1">
      <alignment vertical="center"/>
    </xf>
    <xf numFmtId="0" fontId="111" fillId="0" borderId="0" xfId="214" applyFont="1" applyAlignment="1">
      <alignment vertical="center" wrapText="1"/>
    </xf>
    <xf numFmtId="0" fontId="123" fillId="0" borderId="0" xfId="214" applyFont="1"/>
    <xf numFmtId="0" fontId="44" fillId="0" borderId="0" xfId="0" applyFont="1"/>
    <xf numFmtId="0" fontId="44" fillId="0" borderId="60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114" fillId="24" borderId="33" xfId="0" applyFont="1" applyFill="1" applyBorder="1" applyAlignment="1">
      <alignment vertical="center"/>
    </xf>
    <xf numFmtId="0" fontId="108" fillId="24" borderId="34" xfId="0" applyFont="1" applyFill="1" applyBorder="1" applyAlignment="1">
      <alignment vertical="center"/>
    </xf>
    <xf numFmtId="2" fontId="124" fillId="25" borderId="0" xfId="0" applyNumberFormat="1" applyFont="1" applyFill="1"/>
    <xf numFmtId="0" fontId="46" fillId="0" borderId="0" xfId="214"/>
    <xf numFmtId="0" fontId="126" fillId="0" borderId="0" xfId="0" applyFont="1"/>
    <xf numFmtId="0" fontId="127" fillId="0" borderId="0" xfId="0" applyFont="1"/>
    <xf numFmtId="0" fontId="49" fillId="0" borderId="78" xfId="0" applyFont="1" applyBorder="1" applyAlignment="1">
      <alignment horizontal="center" vertical="center"/>
    </xf>
    <xf numFmtId="0" fontId="49" fillId="0" borderId="42" xfId="0" applyFont="1" applyBorder="1" applyAlignment="1">
      <alignment horizontal="center" vertical="center"/>
    </xf>
    <xf numFmtId="0" fontId="29" fillId="24" borderId="42" xfId="1" applyFont="1" applyFill="1" applyBorder="1" applyAlignment="1">
      <alignment horizontal="center" vertical="center"/>
    </xf>
    <xf numFmtId="0" fontId="79" fillId="24" borderId="0" xfId="0" applyFont="1" applyFill="1"/>
    <xf numFmtId="0" fontId="27" fillId="0" borderId="60" xfId="1" applyFont="1" applyBorder="1" applyAlignment="1">
      <alignment horizontal="center" vertical="center"/>
    </xf>
    <xf numFmtId="0" fontId="85" fillId="24" borderId="61" xfId="1" applyFont="1" applyFill="1" applyBorder="1" applyAlignment="1">
      <alignment horizontal="center" vertical="center"/>
    </xf>
    <xf numFmtId="3" fontId="85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" fillId="24" borderId="0" xfId="1" applyFill="1" applyAlignment="1">
      <alignment horizontal="center"/>
    </xf>
    <xf numFmtId="0" fontId="83" fillId="24" borderId="45" xfId="1" applyFont="1" applyFill="1" applyBorder="1" applyAlignment="1">
      <alignment horizontal="center" vertical="center"/>
    </xf>
    <xf numFmtId="0" fontId="27" fillId="0" borderId="60" xfId="1" applyFont="1" applyBorder="1" applyAlignment="1">
      <alignment horizontal="center"/>
    </xf>
    <xf numFmtId="0" fontId="42" fillId="0" borderId="61" xfId="1" applyFont="1" applyBorder="1" applyAlignment="1">
      <alignment horizontal="center"/>
    </xf>
    <xf numFmtId="0" fontId="44" fillId="0" borderId="61" xfId="1" applyFont="1" applyBorder="1" applyAlignment="1">
      <alignment horizontal="center"/>
    </xf>
    <xf numFmtId="0" fontId="27" fillId="30" borderId="39" xfId="1" applyFont="1" applyFill="1" applyBorder="1" applyAlignment="1">
      <alignment horizontal="center" vertical="center"/>
    </xf>
    <xf numFmtId="0" fontId="42" fillId="30" borderId="10" xfId="1" applyFont="1" applyFill="1" applyBorder="1" applyAlignment="1">
      <alignment horizontal="center" vertical="center"/>
    </xf>
    <xf numFmtId="0" fontId="0" fillId="30" borderId="38" xfId="0" applyFill="1" applyBorder="1" applyAlignment="1">
      <alignment horizontal="center" vertical="center"/>
    </xf>
    <xf numFmtId="0" fontId="27" fillId="30" borderId="60" xfId="1" applyFont="1" applyFill="1" applyBorder="1" applyAlignment="1">
      <alignment horizontal="center" vertical="center"/>
    </xf>
    <xf numFmtId="0" fontId="42" fillId="30" borderId="61" xfId="1" applyFont="1" applyFill="1" applyBorder="1" applyAlignment="1">
      <alignment horizontal="center" vertical="center"/>
    </xf>
    <xf numFmtId="0" fontId="85" fillId="30" borderId="61" xfId="1" applyFont="1" applyFill="1" applyBorder="1" applyAlignment="1">
      <alignment horizontal="center" vertical="center"/>
    </xf>
    <xf numFmtId="0" fontId="0" fillId="30" borderId="62" xfId="0" applyFill="1" applyBorder="1" applyAlignment="1">
      <alignment horizontal="center" vertical="center"/>
    </xf>
    <xf numFmtId="0" fontId="0" fillId="30" borderId="38" xfId="0" applyFill="1" applyBorder="1" applyAlignment="1">
      <alignment horizontal="center"/>
    </xf>
    <xf numFmtId="0" fontId="27" fillId="30" borderId="39" xfId="1" applyFont="1" applyFill="1" applyBorder="1" applyAlignment="1">
      <alignment horizontal="center"/>
    </xf>
    <xf numFmtId="0" fontId="42" fillId="30" borderId="10" xfId="1" applyFont="1" applyFill="1" applyBorder="1" applyAlignment="1">
      <alignment horizontal="center"/>
    </xf>
    <xf numFmtId="0" fontId="27" fillId="30" borderId="60" xfId="1" applyFont="1" applyFill="1" applyBorder="1" applyAlignment="1">
      <alignment horizontal="center"/>
    </xf>
    <xf numFmtId="0" fontId="42" fillId="30" borderId="61" xfId="1" applyFont="1" applyFill="1" applyBorder="1" applyAlignment="1">
      <alignment horizontal="center"/>
    </xf>
    <xf numFmtId="0" fontId="0" fillId="30" borderId="62" xfId="0" applyFill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71" fillId="24" borderId="29" xfId="1" applyFont="1" applyFill="1" applyBorder="1"/>
    <xf numFmtId="0" fontId="27" fillId="0" borderId="37" xfId="1" applyFont="1" applyBorder="1" applyAlignment="1">
      <alignment horizontal="center"/>
    </xf>
    <xf numFmtId="0" fontId="27" fillId="0" borderId="10" xfId="1" applyFont="1" applyBorder="1"/>
    <xf numFmtId="10" fontId="35" fillId="0" borderId="18" xfId="1" applyNumberFormat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34" fillId="0" borderId="38" xfId="0" applyFont="1" applyBorder="1" applyAlignment="1">
      <alignment horizontal="center"/>
    </xf>
    <xf numFmtId="0" fontId="34" fillId="0" borderId="41" xfId="0" applyFont="1" applyBorder="1" applyAlignment="1">
      <alignment horizontal="center"/>
    </xf>
    <xf numFmtId="2" fontId="34" fillId="0" borderId="10" xfId="0" applyNumberFormat="1" applyFont="1" applyBorder="1"/>
    <xf numFmtId="0" fontId="34" fillId="0" borderId="38" xfId="0" applyFont="1" applyBorder="1"/>
    <xf numFmtId="4" fontId="54" fillId="28" borderId="36" xfId="0" applyNumberFormat="1" applyFont="1" applyFill="1" applyBorder="1" applyAlignment="1">
      <alignment horizontal="center" vertical="center" wrapText="1"/>
    </xf>
    <xf numFmtId="0" fontId="85" fillId="24" borderId="15" xfId="1" applyFont="1" applyFill="1" applyBorder="1" applyAlignment="1">
      <alignment horizontal="center"/>
    </xf>
    <xf numFmtId="0" fontId="85" fillId="24" borderId="25" xfId="1" applyFont="1" applyFill="1" applyBorder="1" applyAlignment="1">
      <alignment horizontal="center"/>
    </xf>
    <xf numFmtId="0" fontId="27" fillId="24" borderId="28" xfId="1" applyFont="1" applyFill="1" applyBorder="1" applyAlignment="1">
      <alignment horizontal="center"/>
    </xf>
    <xf numFmtId="0" fontId="27" fillId="24" borderId="32" xfId="1" applyFont="1" applyFill="1" applyBorder="1" applyAlignment="1">
      <alignment horizontal="center"/>
    </xf>
    <xf numFmtId="0" fontId="27" fillId="24" borderId="10" xfId="1" applyFont="1" applyFill="1" applyBorder="1" applyAlignment="1">
      <alignment horizontal="center"/>
    </xf>
    <xf numFmtId="14" fontId="136" fillId="27" borderId="0" xfId="0" applyNumberFormat="1" applyFont="1" applyFill="1"/>
    <xf numFmtId="2" fontId="44" fillId="24" borderId="10" xfId="0" applyNumberFormat="1" applyFont="1" applyFill="1" applyBorder="1" applyAlignment="1">
      <alignment horizontal="center"/>
    </xf>
    <xf numFmtId="2" fontId="138" fillId="25" borderId="0" xfId="0" applyNumberFormat="1" applyFont="1" applyFill="1"/>
    <xf numFmtId="0" fontId="138" fillId="25" borderId="0" xfId="0" applyFont="1" applyFill="1"/>
    <xf numFmtId="0" fontId="138" fillId="24" borderId="0" xfId="0" applyFont="1" applyFill="1"/>
    <xf numFmtId="4" fontId="139" fillId="28" borderId="46" xfId="0" applyNumberFormat="1" applyFont="1" applyFill="1" applyBorder="1" applyAlignment="1">
      <alignment horizontal="center" vertical="center" wrapText="1"/>
    </xf>
    <xf numFmtId="4" fontId="139" fillId="28" borderId="43" xfId="0" applyNumberFormat="1" applyFont="1" applyFill="1" applyBorder="1" applyAlignment="1">
      <alignment horizontal="center" vertical="center" wrapText="1"/>
    </xf>
    <xf numFmtId="0" fontId="144" fillId="0" borderId="0" xfId="0" applyFont="1"/>
    <xf numFmtId="0" fontId="82" fillId="24" borderId="67" xfId="1" applyFont="1" applyFill="1" applyBorder="1" applyAlignment="1">
      <alignment horizontal="center" vertical="center"/>
    </xf>
    <xf numFmtId="0" fontId="146" fillId="0" borderId="10" xfId="3" applyFont="1" applyBorder="1" applyAlignment="1">
      <alignment horizontal="center"/>
    </xf>
    <xf numFmtId="0" fontId="144" fillId="0" borderId="10" xfId="3" applyFont="1" applyBorder="1" applyAlignment="1">
      <alignment horizontal="center"/>
    </xf>
    <xf numFmtId="2" fontId="42" fillId="0" borderId="10" xfId="248" applyNumberFormat="1" applyFont="1" applyFill="1" applyBorder="1" applyAlignment="1">
      <alignment horizontal="center" vertical="center"/>
    </xf>
    <xf numFmtId="0" fontId="145" fillId="0" borderId="10" xfId="0" applyFont="1" applyBorder="1" applyAlignment="1">
      <alignment horizontal="center"/>
    </xf>
    <xf numFmtId="0" fontId="8" fillId="24" borderId="34" xfId="1" applyFill="1" applyBorder="1" applyAlignment="1">
      <alignment horizontal="center"/>
    </xf>
    <xf numFmtId="2" fontId="27" fillId="24" borderId="0" xfId="1" applyNumberFormat="1" applyFont="1" applyFill="1" applyAlignment="1">
      <alignment horizontal="center"/>
    </xf>
    <xf numFmtId="2" fontId="27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6" fillId="24" borderId="10" xfId="3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34" fillId="24" borderId="10" xfId="7" applyFill="1" applyBorder="1" applyAlignment="1">
      <alignment horizontal="center"/>
    </xf>
    <xf numFmtId="167" fontId="145" fillId="24" borderId="10" xfId="0" applyNumberFormat="1" applyFont="1" applyFill="1" applyBorder="1" applyAlignment="1">
      <alignment horizontal="center" vertical="center"/>
    </xf>
    <xf numFmtId="0" fontId="29" fillId="24" borderId="10" xfId="7" applyFont="1" applyFill="1" applyBorder="1" applyAlignment="1">
      <alignment horizontal="center"/>
    </xf>
    <xf numFmtId="0" fontId="146" fillId="24" borderId="10" xfId="7" applyFont="1" applyFill="1" applyBorder="1" applyAlignment="1">
      <alignment horizontal="center"/>
    </xf>
    <xf numFmtId="0" fontId="145" fillId="0" borderId="10" xfId="1" applyFont="1" applyBorder="1" applyAlignment="1">
      <alignment horizontal="right"/>
    </xf>
    <xf numFmtId="0" fontId="34" fillId="0" borderId="10" xfId="1" applyFont="1" applyBorder="1" applyAlignment="1">
      <alignment horizontal="center"/>
    </xf>
    <xf numFmtId="0" fontId="85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53" fillId="0" borderId="45" xfId="0" applyNumberFormat="1" applyFont="1" applyBorder="1" applyAlignment="1">
      <alignment horizontal="center" vertical="center" wrapText="1"/>
    </xf>
    <xf numFmtId="4" fontId="140" fillId="27" borderId="45" xfId="0" applyNumberFormat="1" applyFont="1" applyFill="1" applyBorder="1" applyAlignment="1">
      <alignment horizontal="center" vertical="center" wrapText="1"/>
    </xf>
    <xf numFmtId="4" fontId="139" fillId="27" borderId="45" xfId="0" applyNumberFormat="1" applyFont="1" applyFill="1" applyBorder="1" applyAlignment="1">
      <alignment horizontal="center" vertical="center" wrapText="1"/>
    </xf>
    <xf numFmtId="4" fontId="140" fillId="27" borderId="36" xfId="0" applyNumberFormat="1" applyFont="1" applyFill="1" applyBorder="1" applyAlignment="1">
      <alignment horizontal="center" vertical="center" wrapText="1"/>
    </xf>
    <xf numFmtId="169" fontId="148" fillId="0" borderId="10" xfId="0" applyNumberFormat="1" applyFont="1" applyBorder="1" applyAlignment="1">
      <alignment horizontal="center"/>
    </xf>
    <xf numFmtId="0" fontId="148" fillId="0" borderId="0" xfId="0" applyFont="1" applyAlignment="1">
      <alignment horizontal="center"/>
    </xf>
    <xf numFmtId="2" fontId="148" fillId="0" borderId="0" xfId="1" applyNumberFormat="1" applyFont="1" applyAlignment="1">
      <alignment horizontal="center"/>
    </xf>
    <xf numFmtId="0" fontId="148" fillId="0" borderId="39" xfId="0" applyFont="1" applyBorder="1" applyAlignment="1">
      <alignment horizontal="center"/>
    </xf>
    <xf numFmtId="0" fontId="149" fillId="24" borderId="10" xfId="0" applyFont="1" applyFill="1" applyBorder="1" applyAlignment="1">
      <alignment horizontal="center"/>
    </xf>
    <xf numFmtId="0" fontId="148" fillId="0" borderId="38" xfId="0" applyFont="1" applyBorder="1" applyAlignment="1">
      <alignment horizontal="center"/>
    </xf>
    <xf numFmtId="0" fontId="149" fillId="0" borderId="10" xfId="1" applyFont="1" applyBorder="1" applyAlignment="1">
      <alignment horizontal="center"/>
    </xf>
    <xf numFmtId="3" fontId="149" fillId="0" borderId="10" xfId="1" applyNumberFormat="1" applyFont="1" applyBorder="1" applyAlignment="1">
      <alignment horizontal="center"/>
    </xf>
    <xf numFmtId="0" fontId="151" fillId="0" borderId="0" xfId="0" applyFont="1"/>
    <xf numFmtId="0" fontId="148" fillId="0" borderId="39" xfId="1" applyFont="1" applyBorder="1" applyAlignment="1">
      <alignment horizontal="center"/>
    </xf>
    <xf numFmtId="0" fontId="150" fillId="0" borderId="10" xfId="1" applyFont="1" applyBorder="1" applyAlignment="1">
      <alignment horizontal="center"/>
    </xf>
    <xf numFmtId="2" fontId="148" fillId="0" borderId="10" xfId="1" applyNumberFormat="1" applyFont="1" applyBorder="1" applyAlignment="1">
      <alignment horizontal="center"/>
    </xf>
    <xf numFmtId="0" fontId="150" fillId="0" borderId="0" xfId="1" applyFont="1" applyAlignment="1">
      <alignment horizontal="center"/>
    </xf>
    <xf numFmtId="2" fontId="148" fillId="0" borderId="0" xfId="0" applyNumberFormat="1" applyFont="1" applyAlignment="1">
      <alignment horizontal="center"/>
    </xf>
    <xf numFmtId="0" fontId="8" fillId="24" borderId="29" xfId="1" applyFill="1" applyBorder="1" applyAlignment="1">
      <alignment horizontal="center"/>
    </xf>
    <xf numFmtId="4" fontId="143" fillId="28" borderId="78" xfId="0" applyNumberFormat="1" applyFont="1" applyFill="1" applyBorder="1" applyAlignment="1">
      <alignment horizontal="center" vertical="center" wrapText="1"/>
    </xf>
    <xf numFmtId="0" fontId="27" fillId="24" borderId="45" xfId="1" applyFont="1" applyFill="1" applyBorder="1" applyAlignment="1">
      <alignment horizontal="center" vertical="center"/>
    </xf>
    <xf numFmtId="0" fontId="29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52" fillId="0" borderId="39" xfId="1" applyFont="1" applyBorder="1" applyAlignment="1">
      <alignment horizontal="center"/>
    </xf>
    <xf numFmtId="0" fontId="153" fillId="0" borderId="10" xfId="1" applyFont="1" applyBorder="1" applyAlignment="1">
      <alignment horizontal="center"/>
    </xf>
    <xf numFmtId="0" fontId="152" fillId="0" borderId="60" xfId="1" applyFont="1" applyBorder="1" applyAlignment="1">
      <alignment horizontal="center"/>
    </xf>
    <xf numFmtId="0" fontId="153" fillId="0" borderId="61" xfId="1" applyFont="1" applyBorder="1" applyAlignment="1">
      <alignment horizontal="center"/>
    </xf>
    <xf numFmtId="0" fontId="152" fillId="0" borderId="40" xfId="1" applyFont="1" applyBorder="1" applyAlignment="1">
      <alignment horizontal="center"/>
    </xf>
    <xf numFmtId="0" fontId="153" fillId="0" borderId="24" xfId="1" applyFont="1" applyBorder="1" applyAlignment="1">
      <alignment horizontal="center"/>
    </xf>
    <xf numFmtId="0" fontId="155" fillId="0" borderId="10" xfId="1" applyFont="1" applyBorder="1" applyAlignment="1">
      <alignment horizontal="center"/>
    </xf>
    <xf numFmtId="0" fontId="154" fillId="0" borderId="38" xfId="0" applyFont="1" applyBorder="1" applyAlignment="1">
      <alignment horizontal="center"/>
    </xf>
    <xf numFmtId="0" fontId="154" fillId="0" borderId="0" xfId="0" applyFont="1"/>
    <xf numFmtId="0" fontId="155" fillId="24" borderId="10" xfId="1" applyFont="1" applyFill="1" applyBorder="1" applyAlignment="1">
      <alignment horizontal="center"/>
    </xf>
    <xf numFmtId="0" fontId="155" fillId="24" borderId="10" xfId="176" applyFont="1" applyFill="1" applyBorder="1" applyAlignment="1">
      <alignment horizontal="center"/>
    </xf>
    <xf numFmtId="0" fontId="154" fillId="0" borderId="41" xfId="0" applyFont="1" applyBorder="1" applyAlignment="1">
      <alignment horizontal="center"/>
    </xf>
    <xf numFmtId="2" fontId="156" fillId="24" borderId="0" xfId="0" applyNumberFormat="1" applyFont="1" applyFill="1"/>
    <xf numFmtId="0" fontId="161" fillId="24" borderId="10" xfId="7" applyFont="1" applyFill="1" applyBorder="1" applyAlignment="1">
      <alignment horizontal="center"/>
    </xf>
    <xf numFmtId="167" fontId="158" fillId="24" borderId="10" xfId="0" applyNumberFormat="1" applyFont="1" applyFill="1" applyBorder="1" applyAlignment="1">
      <alignment horizontal="center" vertical="center"/>
    </xf>
    <xf numFmtId="0" fontId="159" fillId="0" borderId="39" xfId="0" applyFont="1" applyBorder="1" applyAlignment="1">
      <alignment horizontal="center"/>
    </xf>
    <xf numFmtId="0" fontId="159" fillId="0" borderId="0" xfId="0" applyFont="1"/>
    <xf numFmtId="0" fontId="90" fillId="24" borderId="36" xfId="0" applyFont="1" applyFill="1" applyBorder="1" applyAlignment="1">
      <alignment horizontal="center" vertical="center"/>
    </xf>
    <xf numFmtId="0" fontId="158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82" fillId="24" borderId="10" xfId="1" applyFont="1" applyFill="1" applyBorder="1" applyAlignment="1">
      <alignment horizontal="center" vertical="center"/>
    </xf>
    <xf numFmtId="0" fontId="8" fillId="24" borderId="10" xfId="1" applyFill="1" applyBorder="1" applyAlignment="1">
      <alignment horizontal="center"/>
    </xf>
    <xf numFmtId="0" fontId="83" fillId="24" borderId="10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152" fillId="0" borderId="0" xfId="1" applyFont="1" applyAlignment="1">
      <alignment horizontal="center"/>
    </xf>
    <xf numFmtId="0" fontId="153" fillId="0" borderId="0" xfId="1" applyFont="1" applyAlignment="1">
      <alignment horizontal="center"/>
    </xf>
    <xf numFmtId="169" fontId="153" fillId="0" borderId="0" xfId="0" applyNumberFormat="1" applyFont="1" applyAlignment="1">
      <alignment horizontal="center"/>
    </xf>
    <xf numFmtId="3" fontId="153" fillId="0" borderId="0" xfId="1" applyNumberFormat="1" applyFont="1" applyAlignment="1">
      <alignment horizontal="center"/>
    </xf>
    <xf numFmtId="0" fontId="152" fillId="0" borderId="0" xfId="0" applyFont="1" applyAlignment="1">
      <alignment horizontal="center" vertical="center"/>
    </xf>
    <xf numFmtId="0" fontId="157" fillId="0" borderId="34" xfId="1" applyFont="1" applyBorder="1" applyAlignment="1">
      <alignment horizontal="center"/>
    </xf>
    <xf numFmtId="0" fontId="160" fillId="0" borderId="0" xfId="1" applyFont="1" applyAlignment="1">
      <alignment horizontal="center"/>
    </xf>
    <xf numFmtId="0" fontId="160" fillId="0" borderId="0" xfId="198" applyFont="1" applyAlignment="1">
      <alignment horizontal="center"/>
    </xf>
    <xf numFmtId="3" fontId="160" fillId="0" borderId="0" xfId="1" applyNumberFormat="1" applyFont="1" applyAlignment="1">
      <alignment horizontal="center"/>
    </xf>
    <xf numFmtId="0" fontId="157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42" fillId="0" borderId="13" xfId="1" applyFont="1" applyBorder="1" applyAlignment="1">
      <alignment horizontal="center"/>
    </xf>
    <xf numFmtId="0" fontId="104" fillId="24" borderId="0" xfId="1" applyFont="1" applyFill="1"/>
    <xf numFmtId="0" fontId="0" fillId="0" borderId="33" xfId="0" applyBorder="1"/>
    <xf numFmtId="0" fontId="82" fillId="0" borderId="29" xfId="0" applyFont="1" applyBorder="1"/>
    <xf numFmtId="0" fontId="52" fillId="0" borderId="29" xfId="0" applyFont="1" applyBorder="1"/>
    <xf numFmtId="0" fontId="27" fillId="40" borderId="39" xfId="1" applyFont="1" applyFill="1" applyBorder="1" applyAlignment="1">
      <alignment horizontal="center"/>
    </xf>
    <xf numFmtId="0" fontId="42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7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83" fillId="0" borderId="40" xfId="1" applyFont="1" applyBorder="1" applyAlignment="1">
      <alignment horizontal="center"/>
    </xf>
    <xf numFmtId="0" fontId="184" fillId="0" borderId="24" xfId="1" applyFont="1" applyBorder="1" applyAlignment="1">
      <alignment horizontal="center"/>
    </xf>
    <xf numFmtId="0" fontId="184" fillId="0" borderId="24" xfId="198" applyFont="1" applyBorder="1" applyAlignment="1">
      <alignment horizontal="center"/>
    </xf>
    <xf numFmtId="2" fontId="183" fillId="0" borderId="10" xfId="0" applyNumberFormat="1" applyFont="1" applyBorder="1" applyAlignment="1">
      <alignment horizontal="center"/>
    </xf>
    <xf numFmtId="0" fontId="183" fillId="0" borderId="39" xfId="1" applyFont="1" applyBorder="1" applyAlignment="1">
      <alignment horizontal="center"/>
    </xf>
    <xf numFmtId="0" fontId="184" fillId="0" borderId="10" xfId="1" applyFont="1" applyBorder="1" applyAlignment="1">
      <alignment horizontal="center"/>
    </xf>
    <xf numFmtId="2" fontId="184" fillId="24" borderId="10" xfId="248" applyNumberFormat="1" applyFont="1" applyFill="1" applyBorder="1" applyAlignment="1">
      <alignment horizontal="center" vertical="center"/>
    </xf>
    <xf numFmtId="0" fontId="183" fillId="0" borderId="10" xfId="0" applyFont="1" applyBorder="1" applyAlignment="1">
      <alignment horizontal="center"/>
    </xf>
    <xf numFmtId="2" fontId="183" fillId="0" borderId="10" xfId="1" applyNumberFormat="1" applyFont="1" applyBorder="1" applyAlignment="1">
      <alignment horizontal="center"/>
    </xf>
    <xf numFmtId="0" fontId="85" fillId="41" borderId="10" xfId="1" applyFont="1" applyFill="1" applyBorder="1" applyAlignment="1">
      <alignment horizontal="center"/>
    </xf>
    <xf numFmtId="3" fontId="85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149" fillId="41" borderId="10" xfId="1" applyFont="1" applyFill="1" applyBorder="1" applyAlignment="1">
      <alignment horizontal="center"/>
    </xf>
    <xf numFmtId="3" fontId="149" fillId="41" borderId="10" xfId="1" applyNumberFormat="1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90" fillId="24" borderId="45" xfId="0" applyFont="1" applyFill="1" applyBorder="1" applyAlignment="1">
      <alignment horizontal="center" vertical="center"/>
    </xf>
    <xf numFmtId="0" fontId="8" fillId="0" borderId="61" xfId="1" applyBorder="1" applyAlignment="1">
      <alignment horizontal="center"/>
    </xf>
    <xf numFmtId="2" fontId="82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2" fontId="184" fillId="0" borderId="0" xfId="0" applyNumberFormat="1" applyFont="1" applyAlignment="1">
      <alignment horizontal="center"/>
    </xf>
    <xf numFmtId="165" fontId="184" fillId="0" borderId="0" xfId="0" applyNumberFormat="1" applyFont="1" applyAlignment="1">
      <alignment horizontal="center"/>
    </xf>
    <xf numFmtId="0" fontId="183" fillId="0" borderId="0" xfId="0" applyFont="1"/>
    <xf numFmtId="0" fontId="185" fillId="0" borderId="0" xfId="0" applyFont="1"/>
    <xf numFmtId="165" fontId="184" fillId="0" borderId="0" xfId="247" applyFont="1" applyBorder="1" applyAlignment="1">
      <alignment horizontal="center"/>
    </xf>
    <xf numFmtId="2" fontId="186" fillId="25" borderId="0" xfId="1" applyNumberFormat="1" applyFont="1" applyFill="1"/>
    <xf numFmtId="0" fontId="187" fillId="24" borderId="29" xfId="0" applyFont="1" applyFill="1" applyBorder="1"/>
    <xf numFmtId="0" fontId="183" fillId="24" borderId="0" xfId="0" applyFont="1" applyFill="1"/>
    <xf numFmtId="0" fontId="183" fillId="0" borderId="30" xfId="0" applyFont="1" applyBorder="1"/>
    <xf numFmtId="0" fontId="188" fillId="24" borderId="29" xfId="1" applyFont="1" applyFill="1" applyBorder="1"/>
    <xf numFmtId="2" fontId="188" fillId="24" borderId="0" xfId="1" applyNumberFormat="1" applyFont="1" applyFill="1"/>
    <xf numFmtId="0" fontId="183" fillId="24" borderId="0" xfId="1" applyFont="1" applyFill="1"/>
    <xf numFmtId="0" fontId="183" fillId="24" borderId="30" xfId="1" applyFont="1" applyFill="1" applyBorder="1"/>
    <xf numFmtId="4" fontId="189" fillId="26" borderId="46" xfId="0" applyNumberFormat="1" applyFont="1" applyFill="1" applyBorder="1" applyAlignment="1">
      <alignment horizontal="center" vertical="center" wrapText="1"/>
    </xf>
    <xf numFmtId="0" fontId="183" fillId="27" borderId="44" xfId="1" applyFont="1" applyFill="1" applyBorder="1" applyAlignment="1">
      <alignment horizontal="center"/>
    </xf>
    <xf numFmtId="4" fontId="189" fillId="26" borderId="43" xfId="0" applyNumberFormat="1" applyFont="1" applyFill="1" applyBorder="1" applyAlignment="1">
      <alignment horizontal="center" vertical="center" wrapText="1"/>
    </xf>
    <xf numFmtId="2" fontId="190" fillId="24" borderId="29" xfId="0" applyNumberFormat="1" applyFont="1" applyFill="1" applyBorder="1"/>
    <xf numFmtId="2" fontId="190" fillId="24" borderId="0" xfId="0" applyNumberFormat="1" applyFont="1" applyFill="1"/>
    <xf numFmtId="0" fontId="183" fillId="27" borderId="67" xfId="1" applyFont="1" applyFill="1" applyBorder="1" applyAlignment="1">
      <alignment horizontal="center"/>
    </xf>
    <xf numFmtId="0" fontId="183" fillId="24" borderId="30" xfId="0" applyFont="1" applyFill="1" applyBorder="1"/>
    <xf numFmtId="2" fontId="191" fillId="24" borderId="29" xfId="0" applyNumberFormat="1" applyFont="1" applyFill="1" applyBorder="1"/>
    <xf numFmtId="2" fontId="191" fillId="24" borderId="0" xfId="0" applyNumberFormat="1" applyFont="1" applyFill="1"/>
    <xf numFmtId="2" fontId="188" fillId="24" borderId="0" xfId="0" applyNumberFormat="1" applyFont="1" applyFill="1"/>
    <xf numFmtId="2" fontId="188" fillId="24" borderId="29" xfId="1" applyNumberFormat="1" applyFont="1" applyFill="1" applyBorder="1"/>
    <xf numFmtId="0" fontId="192" fillId="24" borderId="0" xfId="1" applyFont="1" applyFill="1"/>
    <xf numFmtId="2" fontId="193" fillId="24" borderId="0" xfId="0" applyNumberFormat="1" applyFont="1" applyFill="1"/>
    <xf numFmtId="2" fontId="183" fillId="0" borderId="0" xfId="0" applyNumberFormat="1" applyFont="1" applyAlignment="1">
      <alignment horizontal="center"/>
    </xf>
    <xf numFmtId="0" fontId="186" fillId="25" borderId="0" xfId="1" applyFont="1" applyFill="1"/>
    <xf numFmtId="2" fontId="195" fillId="0" borderId="0" xfId="0" applyNumberFormat="1" applyFont="1" applyAlignment="1">
      <alignment horizontal="center"/>
    </xf>
    <xf numFmtId="2" fontId="196" fillId="0" borderId="0" xfId="0" applyNumberFormat="1" applyFont="1" applyAlignment="1">
      <alignment horizontal="center"/>
    </xf>
    <xf numFmtId="2" fontId="44" fillId="0" borderId="10" xfId="254" applyNumberFormat="1" applyFont="1" applyFill="1" applyBorder="1" applyAlignment="1">
      <alignment horizontal="center" vertical="center"/>
    </xf>
    <xf numFmtId="0" fontId="42" fillId="24" borderId="10" xfId="0" applyFont="1" applyFill="1" applyBorder="1" applyAlignment="1">
      <alignment horizontal="center"/>
    </xf>
    <xf numFmtId="2" fontId="184" fillId="0" borderId="0" xfId="1" applyNumberFormat="1" applyFont="1" applyAlignment="1">
      <alignment horizontal="center"/>
    </xf>
    <xf numFmtId="2" fontId="185" fillId="0" borderId="0" xfId="0" applyNumberFormat="1" applyFont="1" applyAlignment="1">
      <alignment horizontal="center"/>
    </xf>
    <xf numFmtId="0" fontId="42" fillId="0" borderId="10" xfId="1" applyFont="1" applyBorder="1" applyAlignment="1">
      <alignment horizontal="right"/>
    </xf>
    <xf numFmtId="2" fontId="27" fillId="0" borderId="10" xfId="1" applyNumberFormat="1" applyFont="1" applyBorder="1" applyAlignment="1">
      <alignment horizontal="center"/>
    </xf>
    <xf numFmtId="0" fontId="27" fillId="0" borderId="64" xfId="0" applyFont="1" applyBorder="1" applyAlignment="1">
      <alignment horizontal="center"/>
    </xf>
    <xf numFmtId="0" fontId="0" fillId="0" borderId="16" xfId="0" applyBorder="1"/>
    <xf numFmtId="0" fontId="199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201" fillId="25" borderId="0" xfId="1" applyFont="1" applyFill="1"/>
    <xf numFmtId="0" fontId="202" fillId="25" borderId="0" xfId="1" applyFont="1" applyFill="1"/>
    <xf numFmtId="0" fontId="184" fillId="0" borderId="0" xfId="1" applyFont="1"/>
    <xf numFmtId="2" fontId="183" fillId="0" borderId="0" xfId="1" applyNumberFormat="1" applyFont="1"/>
    <xf numFmtId="2" fontId="203" fillId="24" borderId="29" xfId="0" applyNumberFormat="1" applyFont="1" applyFill="1" applyBorder="1"/>
    <xf numFmtId="0" fontId="183" fillId="24" borderId="29" xfId="0" applyFont="1" applyFill="1" applyBorder="1"/>
    <xf numFmtId="2" fontId="203" fillId="24" borderId="0" xfId="0" applyNumberFormat="1" applyFont="1" applyFill="1"/>
    <xf numFmtId="0" fontId="185" fillId="24" borderId="0" xfId="0" applyFont="1" applyFill="1"/>
    <xf numFmtId="0" fontId="184" fillId="24" borderId="0" xfId="1" applyFont="1" applyFill="1"/>
    <xf numFmtId="2" fontId="183" fillId="24" borderId="0" xfId="1" applyNumberFormat="1" applyFont="1" applyFill="1"/>
    <xf numFmtId="0" fontId="184" fillId="24" borderId="30" xfId="1" applyFont="1" applyFill="1" applyBorder="1"/>
    <xf numFmtId="2" fontId="183" fillId="24" borderId="30" xfId="1" applyNumberFormat="1" applyFont="1" applyFill="1" applyBorder="1"/>
    <xf numFmtId="4" fontId="204" fillId="26" borderId="43" xfId="0" applyNumberFormat="1" applyFont="1" applyFill="1" applyBorder="1" applyAlignment="1">
      <alignment horizontal="center" vertical="center" wrapText="1"/>
    </xf>
    <xf numFmtId="4" fontId="189" fillId="28" borderId="46" xfId="0" applyNumberFormat="1" applyFont="1" applyFill="1" applyBorder="1" applyAlignment="1">
      <alignment horizontal="center" vertical="center" wrapText="1"/>
    </xf>
    <xf numFmtId="0" fontId="184" fillId="27" borderId="67" xfId="1" applyFont="1" applyFill="1" applyBorder="1" applyAlignment="1">
      <alignment horizontal="center"/>
    </xf>
    <xf numFmtId="10" fontId="183" fillId="0" borderId="44" xfId="1" applyNumberFormat="1" applyFont="1" applyBorder="1" applyAlignment="1">
      <alignment horizontal="center"/>
    </xf>
    <xf numFmtId="2" fontId="184" fillId="0" borderId="10" xfId="1" applyNumberFormat="1" applyFont="1" applyBorder="1" applyAlignment="1">
      <alignment horizontal="center" vertical="center"/>
    </xf>
    <xf numFmtId="2" fontId="205" fillId="0" borderId="0" xfId="0" applyNumberFormat="1" applyFont="1" applyAlignment="1">
      <alignment horizontal="center"/>
    </xf>
    <xf numFmtId="4" fontId="204" fillId="26" borderId="46" xfId="0" applyNumberFormat="1" applyFont="1" applyFill="1" applyBorder="1" applyAlignment="1">
      <alignment horizontal="center" vertical="center" wrapText="1"/>
    </xf>
    <xf numFmtId="2" fontId="203" fillId="24" borderId="0" xfId="1" applyNumberFormat="1" applyFont="1" applyFill="1"/>
    <xf numFmtId="10" fontId="183" fillId="0" borderId="67" xfId="1" applyNumberFormat="1" applyFont="1" applyBorder="1" applyAlignment="1">
      <alignment horizontal="center"/>
    </xf>
    <xf numFmtId="0" fontId="184" fillId="0" borderId="0" xfId="0" applyFont="1"/>
    <xf numFmtId="2" fontId="183" fillId="0" borderId="0" xfId="0" applyNumberFormat="1" applyFont="1"/>
    <xf numFmtId="2" fontId="184" fillId="0" borderId="0" xfId="0" applyNumberFormat="1" applyFont="1" applyAlignment="1">
      <alignment horizontal="center" vertical="center"/>
    </xf>
    <xf numFmtId="4" fontId="189" fillId="28" borderId="43" xfId="0" applyNumberFormat="1" applyFont="1" applyFill="1" applyBorder="1" applyAlignment="1">
      <alignment horizontal="center" vertical="center" wrapText="1"/>
    </xf>
    <xf numFmtId="2" fontId="184" fillId="0" borderId="0" xfId="0" applyNumberFormat="1" applyFont="1"/>
    <xf numFmtId="0" fontId="203" fillId="24" borderId="0" xfId="1" applyFont="1" applyFill="1"/>
    <xf numFmtId="2" fontId="184" fillId="0" borderId="0" xfId="1" applyNumberFormat="1" applyFont="1"/>
    <xf numFmtId="2" fontId="206" fillId="24" borderId="0" xfId="0" applyNumberFormat="1" applyFont="1" applyFill="1"/>
    <xf numFmtId="0" fontId="184" fillId="0" borderId="29" xfId="0" applyFont="1" applyBorder="1"/>
    <xf numFmtId="2" fontId="183" fillId="0" borderId="29" xfId="0" applyNumberFormat="1" applyFont="1" applyBorder="1"/>
    <xf numFmtId="4" fontId="204" fillId="26" borderId="81" xfId="0" applyNumberFormat="1" applyFont="1" applyFill="1" applyBorder="1" applyAlignment="1">
      <alignment horizontal="center" vertical="center" wrapText="1"/>
    </xf>
    <xf numFmtId="4" fontId="189" fillId="28" borderId="81" xfId="0" applyNumberFormat="1" applyFont="1" applyFill="1" applyBorder="1" applyAlignment="1">
      <alignment horizontal="center" vertical="center" wrapText="1"/>
    </xf>
    <xf numFmtId="2" fontId="183" fillId="24" borderId="0" xfId="0" applyNumberFormat="1" applyFont="1" applyFill="1"/>
    <xf numFmtId="2" fontId="183" fillId="24" borderId="30" xfId="0" applyNumberFormat="1" applyFont="1" applyFill="1" applyBorder="1"/>
    <xf numFmtId="0" fontId="85" fillId="40" borderId="10" xfId="1" applyFont="1" applyFill="1" applyBorder="1" applyAlignment="1">
      <alignment horizontal="center"/>
    </xf>
    <xf numFmtId="0" fontId="8" fillId="40" borderId="10" xfId="1" applyFill="1" applyBorder="1" applyAlignment="1">
      <alignment horizontal="center"/>
    </xf>
    <xf numFmtId="0" fontId="184" fillId="40" borderId="10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85" fillId="40" borderId="10" xfId="0" applyFont="1" applyFill="1" applyBorder="1" applyAlignment="1">
      <alignment horizontal="center"/>
    </xf>
    <xf numFmtId="0" fontId="85" fillId="40" borderId="24" xfId="0" applyFont="1" applyFill="1" applyBorder="1" applyAlignment="1">
      <alignment horizontal="center"/>
    </xf>
    <xf numFmtId="0" fontId="186" fillId="25" borderId="0" xfId="0" applyFont="1" applyFill="1"/>
    <xf numFmtId="2" fontId="186" fillId="25" borderId="0" xfId="0" applyNumberFormat="1" applyFont="1" applyFill="1"/>
    <xf numFmtId="0" fontId="183" fillId="0" borderId="0" xfId="1" applyFont="1"/>
    <xf numFmtId="2" fontId="193" fillId="24" borderId="29" xfId="0" applyNumberFormat="1" applyFont="1" applyFill="1" applyBorder="1"/>
    <xf numFmtId="4" fontId="208" fillId="26" borderId="43" xfId="0" applyNumberFormat="1" applyFont="1" applyFill="1" applyBorder="1" applyAlignment="1">
      <alignment horizontal="center" vertical="center" wrapText="1"/>
    </xf>
    <xf numFmtId="2" fontId="183" fillId="24" borderId="0" xfId="0" applyNumberFormat="1" applyFont="1" applyFill="1" applyAlignment="1">
      <alignment horizontal="center"/>
    </xf>
    <xf numFmtId="0" fontId="183" fillId="24" borderId="0" xfId="1" applyFont="1" applyFill="1" applyAlignment="1">
      <alignment horizontal="center"/>
    </xf>
    <xf numFmtId="0" fontId="183" fillId="24" borderId="30" xfId="1" applyFont="1" applyFill="1" applyBorder="1" applyAlignment="1">
      <alignment horizontal="center"/>
    </xf>
    <xf numFmtId="2" fontId="183" fillId="24" borderId="29" xfId="0" applyNumberFormat="1" applyFont="1" applyFill="1" applyBorder="1" applyAlignment="1">
      <alignment horizontal="center"/>
    </xf>
    <xf numFmtId="4" fontId="185" fillId="26" borderId="36" xfId="0" applyNumberFormat="1" applyFont="1" applyFill="1" applyBorder="1" applyAlignment="1">
      <alignment horizontal="center" vertical="center" wrapText="1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2" xfId="0" applyNumberFormat="1" applyFont="1" applyBorder="1" applyAlignment="1">
      <alignment horizontal="center" vertical="center" wrapText="1"/>
    </xf>
    <xf numFmtId="4" fontId="207" fillId="28" borderId="36" xfId="0" applyNumberFormat="1" applyFont="1" applyFill="1" applyBorder="1" applyAlignment="1">
      <alignment horizontal="center" vertical="center" wrapText="1"/>
    </xf>
    <xf numFmtId="0" fontId="183" fillId="24" borderId="28" xfId="0" applyFont="1" applyFill="1" applyBorder="1"/>
    <xf numFmtId="0" fontId="183" fillId="24" borderId="32" xfId="0" applyFont="1" applyFill="1" applyBorder="1"/>
    <xf numFmtId="0" fontId="183" fillId="0" borderId="32" xfId="0" applyFont="1" applyBorder="1"/>
    <xf numFmtId="0" fontId="191" fillId="24" borderId="29" xfId="0" applyFont="1" applyFill="1" applyBorder="1"/>
    <xf numFmtId="2" fontId="66" fillId="25" borderId="0" xfId="0" applyNumberFormat="1" applyFont="1" applyFill="1"/>
    <xf numFmtId="0" fontId="8" fillId="0" borderId="0" xfId="0" applyFont="1"/>
    <xf numFmtId="0" fontId="52" fillId="24" borderId="29" xfId="1" applyFont="1" applyFill="1" applyBorder="1"/>
    <xf numFmtId="2" fontId="8" fillId="24" borderId="0" xfId="1" applyNumberFormat="1" applyFill="1"/>
    <xf numFmtId="2" fontId="8" fillId="24" borderId="30" xfId="1" applyNumberFormat="1" applyFill="1" applyBorder="1"/>
    <xf numFmtId="4" fontId="77" fillId="28" borderId="46" xfId="0" applyNumberFormat="1" applyFont="1" applyFill="1" applyBorder="1" applyAlignment="1">
      <alignment horizontal="center" vertical="center" wrapText="1"/>
    </xf>
    <xf numFmtId="0" fontId="8" fillId="24" borderId="29" xfId="0" applyFont="1" applyFill="1" applyBorder="1"/>
    <xf numFmtId="2" fontId="52" fillId="24" borderId="29" xfId="1" applyNumberFormat="1" applyFont="1" applyFill="1" applyBorder="1"/>
    <xf numFmtId="2" fontId="44" fillId="0" borderId="0" xfId="1" applyNumberFormat="1" applyFont="1"/>
    <xf numFmtId="0" fontId="27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7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167" fontId="42" fillId="24" borderId="10" xfId="0" applyNumberFormat="1" applyFont="1" applyFill="1" applyBorder="1" applyAlignment="1">
      <alignment horizontal="center"/>
    </xf>
    <xf numFmtId="0" fontId="146" fillId="24" borderId="0" xfId="7" applyFont="1" applyFill="1" applyAlignment="1">
      <alignment horizontal="center"/>
    </xf>
    <xf numFmtId="167" fontId="145" fillId="24" borderId="0" xfId="0" applyNumberFormat="1" applyFont="1" applyFill="1" applyAlignment="1">
      <alignment horizontal="center" vertical="center"/>
    </xf>
    <xf numFmtId="0" fontId="145" fillId="24" borderId="0" xfId="0" applyFont="1" applyFill="1" applyAlignment="1">
      <alignment horizontal="center"/>
    </xf>
    <xf numFmtId="165" fontId="184" fillId="24" borderId="0" xfId="247" applyFont="1" applyFill="1" applyBorder="1" applyAlignment="1">
      <alignment horizontal="center"/>
    </xf>
    <xf numFmtId="2" fontId="205" fillId="24" borderId="0" xfId="0" applyNumberFormat="1" applyFont="1" applyFill="1" applyAlignment="1">
      <alignment horizontal="center" vertical="center"/>
    </xf>
    <xf numFmtId="2" fontId="209" fillId="0" borderId="10" xfId="0" applyNumberFormat="1" applyFont="1" applyBorder="1" applyAlignment="1">
      <alignment horizontal="center"/>
    </xf>
    <xf numFmtId="0" fontId="0" fillId="43" borderId="0" xfId="0" applyFill="1"/>
    <xf numFmtId="2" fontId="211" fillId="0" borderId="0" xfId="0" applyNumberFormat="1" applyFont="1" applyAlignment="1">
      <alignment horizontal="center"/>
    </xf>
    <xf numFmtId="0" fontId="194" fillId="40" borderId="10" xfId="1" applyFont="1" applyFill="1" applyBorder="1" applyAlignment="1">
      <alignment horizontal="center"/>
    </xf>
    <xf numFmtId="0" fontId="29" fillId="0" borderId="39" xfId="0" applyFont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7" fillId="0" borderId="10" xfId="1" applyFont="1" applyBorder="1" applyAlignment="1">
      <alignment horizontal="center" vertical="center"/>
    </xf>
    <xf numFmtId="0" fontId="0" fillId="44" borderId="0" xfId="0" applyFill="1"/>
    <xf numFmtId="0" fontId="212" fillId="44" borderId="33" xfId="0" applyFont="1" applyFill="1" applyBorder="1"/>
    <xf numFmtId="0" fontId="212" fillId="44" borderId="29" xfId="0" applyFont="1" applyFill="1" applyBorder="1"/>
    <xf numFmtId="0" fontId="209" fillId="44" borderId="34" xfId="0" applyFont="1" applyFill="1" applyBorder="1"/>
    <xf numFmtId="0" fontId="209" fillId="44" borderId="0" xfId="0" applyFont="1" applyFill="1" applyAlignment="1">
      <alignment horizontal="center"/>
    </xf>
    <xf numFmtId="0" fontId="213" fillId="45" borderId="33" xfId="0" applyFont="1" applyFill="1" applyBorder="1"/>
    <xf numFmtId="0" fontId="213" fillId="45" borderId="29" xfId="0" applyFont="1" applyFill="1" applyBorder="1"/>
    <xf numFmtId="0" fontId="213" fillId="45" borderId="28" xfId="0" applyFont="1" applyFill="1" applyBorder="1"/>
    <xf numFmtId="0" fontId="197" fillId="45" borderId="31" xfId="0" applyFont="1" applyFill="1" applyBorder="1"/>
    <xf numFmtId="0" fontId="214" fillId="45" borderId="35" xfId="0" applyFont="1" applyFill="1" applyBorder="1"/>
    <xf numFmtId="4" fontId="215" fillId="46" borderId="28" xfId="0" applyNumberFormat="1" applyFont="1" applyFill="1" applyBorder="1" applyAlignment="1">
      <alignment horizontal="center" vertical="center" wrapText="1"/>
    </xf>
    <xf numFmtId="4" fontId="216" fillId="46" borderId="28" xfId="0" applyNumberFormat="1" applyFont="1" applyFill="1" applyBorder="1" applyAlignment="1">
      <alignment horizontal="center" vertical="center" wrapText="1"/>
    </xf>
    <xf numFmtId="0" fontId="196" fillId="47" borderId="28" xfId="0" applyFont="1" applyFill="1" applyBorder="1" applyAlignment="1">
      <alignment horizontal="center"/>
    </xf>
    <xf numFmtId="0" fontId="45" fillId="47" borderId="71" xfId="0" applyFont="1" applyFill="1" applyBorder="1" applyAlignment="1">
      <alignment horizontal="center" vertical="center"/>
    </xf>
    <xf numFmtId="0" fontId="45" fillId="48" borderId="16" xfId="0" applyFont="1" applyFill="1" applyBorder="1" applyAlignment="1">
      <alignment horizontal="center" vertical="center"/>
    </xf>
    <xf numFmtId="0" fontId="45" fillId="48" borderId="23" xfId="0" applyFont="1" applyFill="1" applyBorder="1" applyAlignment="1">
      <alignment horizontal="center" vertical="center"/>
    </xf>
    <xf numFmtId="4" fontId="215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5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09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09" fillId="47" borderId="71" xfId="0" applyFont="1" applyFill="1" applyBorder="1"/>
    <xf numFmtId="0" fontId="209" fillId="47" borderId="34" xfId="0" applyFont="1" applyFill="1" applyBorder="1"/>
    <xf numFmtId="0" fontId="209" fillId="0" borderId="0" xfId="0" applyFont="1" applyAlignment="1">
      <alignment horizontal="center"/>
    </xf>
    <xf numFmtId="0" fontId="45" fillId="48" borderId="71" xfId="0" applyFont="1" applyFill="1" applyBorder="1" applyAlignment="1">
      <alignment horizontal="center" vertical="center"/>
    </xf>
    <xf numFmtId="0" fontId="209" fillId="47" borderId="65" xfId="0" applyFont="1" applyFill="1" applyBorder="1"/>
    <xf numFmtId="0" fontId="217" fillId="44" borderId="33" xfId="0" applyFont="1" applyFill="1" applyBorder="1"/>
    <xf numFmtId="0" fontId="217" fillId="44" borderId="29" xfId="0" applyFont="1" applyFill="1" applyBorder="1"/>
    <xf numFmtId="0" fontId="217" fillId="0" borderId="0" xfId="0" applyFont="1"/>
    <xf numFmtId="0" fontId="218" fillId="0" borderId="0" xfId="0" applyFont="1"/>
    <xf numFmtId="0" fontId="218" fillId="44" borderId="34" xfId="0" applyFont="1" applyFill="1" applyBorder="1"/>
    <xf numFmtId="0" fontId="218" fillId="44" borderId="0" xfId="0" applyFont="1" applyFill="1"/>
    <xf numFmtId="0" fontId="219" fillId="44" borderId="34" xfId="0" applyFont="1" applyFill="1" applyBorder="1"/>
    <xf numFmtId="0" fontId="213" fillId="45" borderId="31" xfId="0" applyFont="1" applyFill="1" applyBorder="1"/>
    <xf numFmtId="0" fontId="213" fillId="45" borderId="30" xfId="0" applyFont="1" applyFill="1" applyBorder="1"/>
    <xf numFmtId="0" fontId="45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5" fillId="48" borderId="21" xfId="0" applyFont="1" applyFill="1" applyBorder="1" applyAlignment="1">
      <alignment horizontal="center" vertical="center"/>
    </xf>
    <xf numFmtId="0" fontId="45" fillId="48" borderId="0" xfId="0" applyFont="1" applyFill="1" applyAlignment="1">
      <alignment horizontal="center" vertical="center"/>
    </xf>
    <xf numFmtId="0" fontId="0" fillId="0" borderId="50" xfId="0" applyBorder="1"/>
    <xf numFmtId="0" fontId="209" fillId="0" borderId="16" xfId="0" applyFont="1" applyBorder="1" applyAlignment="1">
      <alignment horizontal="center"/>
    </xf>
    <xf numFmtId="0" fontId="209" fillId="0" borderId="63" xfId="0" applyFont="1" applyBorder="1" applyAlignment="1">
      <alignment horizontal="center"/>
    </xf>
    <xf numFmtId="0" fontId="0" fillId="47" borderId="0" xfId="0" applyFill="1"/>
    <xf numFmtId="0" fontId="217" fillId="0" borderId="34" xfId="0" applyFont="1" applyBorder="1"/>
    <xf numFmtId="0" fontId="220" fillId="0" borderId="0" xfId="0" applyFont="1" applyAlignment="1">
      <alignment horizontal="center"/>
    </xf>
    <xf numFmtId="0" fontId="221" fillId="44" borderId="29" xfId="0" applyFont="1" applyFill="1" applyBorder="1"/>
    <xf numFmtId="0" fontId="222" fillId="44" borderId="0" xfId="0" applyFont="1" applyFill="1"/>
    <xf numFmtId="0" fontId="223" fillId="44" borderId="0" xfId="0" applyFont="1" applyFill="1"/>
    <xf numFmtId="0" fontId="224" fillId="45" borderId="29" xfId="0" applyFont="1" applyFill="1" applyBorder="1"/>
    <xf numFmtId="0" fontId="224" fillId="45" borderId="30" xfId="0" applyFont="1" applyFill="1" applyBorder="1"/>
    <xf numFmtId="0" fontId="205" fillId="48" borderId="16" xfId="0" applyFont="1" applyFill="1" applyBorder="1" applyAlignment="1">
      <alignment horizontal="center" vertical="center" wrapText="1" shrinkToFit="1"/>
    </xf>
    <xf numFmtId="0" fontId="183" fillId="0" borderId="16" xfId="0" applyFont="1" applyBorder="1" applyAlignment="1">
      <alignment horizontal="center" vertical="center" wrapText="1"/>
    </xf>
    <xf numFmtId="0" fontId="183" fillId="0" borderId="63" xfId="0" applyFont="1" applyBorder="1" applyAlignment="1">
      <alignment horizontal="center" vertical="center" wrapText="1"/>
    </xf>
    <xf numFmtId="0" fontId="183" fillId="44" borderId="0" xfId="0" applyFont="1" applyFill="1"/>
    <xf numFmtId="0" fontId="205" fillId="48" borderId="21" xfId="0" applyFont="1" applyFill="1" applyBorder="1" applyAlignment="1">
      <alignment horizontal="center" vertical="center" wrapText="1" shrinkToFit="1"/>
    </xf>
    <xf numFmtId="0" fontId="225" fillId="44" borderId="29" xfId="0" applyFont="1" applyFill="1" applyBorder="1"/>
    <xf numFmtId="0" fontId="183" fillId="44" borderId="0" xfId="0" applyFont="1" applyFill="1" applyAlignment="1">
      <alignment horizontal="center"/>
    </xf>
    <xf numFmtId="0" fontId="226" fillId="45" borderId="30" xfId="0" applyFont="1" applyFill="1" applyBorder="1"/>
    <xf numFmtId="0" fontId="227" fillId="47" borderId="23" xfId="0" applyFont="1" applyFill="1" applyBorder="1" applyAlignment="1">
      <alignment horizontal="center" vertical="center" wrapText="1" shrinkToFit="1"/>
    </xf>
    <xf numFmtId="0" fontId="184" fillId="47" borderId="23" xfId="0" applyFont="1" applyFill="1" applyBorder="1" applyAlignment="1">
      <alignment horizontal="center" vertical="center" wrapText="1" shrinkToFit="1"/>
    </xf>
    <xf numFmtId="0" fontId="183" fillId="0" borderId="0" xfId="0" applyFont="1" applyAlignment="1">
      <alignment horizontal="center"/>
    </xf>
    <xf numFmtId="0" fontId="222" fillId="0" borderId="0" xfId="0" applyFont="1"/>
    <xf numFmtId="0" fontId="183" fillId="0" borderId="16" xfId="0" applyFont="1" applyBorder="1" applyAlignment="1">
      <alignment horizontal="center"/>
    </xf>
    <xf numFmtId="0" fontId="221" fillId="0" borderId="0" xfId="0" applyFont="1"/>
    <xf numFmtId="2" fontId="0" fillId="0" borderId="22" xfId="0" applyNumberFormat="1" applyBorder="1" applyAlignment="1">
      <alignment horizontal="center" vertical="center"/>
    </xf>
    <xf numFmtId="4" fontId="77" fillId="0" borderId="0" xfId="0" applyNumberFormat="1" applyFont="1" applyAlignment="1">
      <alignment horizontal="center" vertical="center" wrapText="1"/>
    </xf>
    <xf numFmtId="10" fontId="8" fillId="0" borderId="0" xfId="1" applyNumberFormat="1" applyAlignment="1">
      <alignment horizontal="center"/>
    </xf>
    <xf numFmtId="4" fontId="207" fillId="0" borderId="0" xfId="0" applyNumberFormat="1" applyFont="1" applyAlignment="1">
      <alignment vertical="center" wrapText="1"/>
    </xf>
    <xf numFmtId="4" fontId="54" fillId="0" borderId="0" xfId="0" applyNumberFormat="1" applyFont="1" applyAlignment="1">
      <alignment vertical="center" wrapText="1"/>
    </xf>
    <xf numFmtId="4" fontId="189" fillId="0" borderId="0" xfId="0" applyNumberFormat="1" applyFont="1" applyAlignment="1">
      <alignment vertical="center" wrapText="1"/>
    </xf>
    <xf numFmtId="4" fontId="53" fillId="0" borderId="0" xfId="0" applyNumberFormat="1" applyFont="1" applyAlignment="1">
      <alignment vertical="center" wrapText="1"/>
    </xf>
    <xf numFmtId="0" fontId="196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8" fillId="0" borderId="20" xfId="0" applyFont="1" applyBorder="1"/>
    <xf numFmtId="0" fontId="218" fillId="0" borderId="20" xfId="0" applyFont="1" applyBorder="1"/>
    <xf numFmtId="2" fontId="200" fillId="0" borderId="20" xfId="0" applyNumberFormat="1" applyFont="1" applyBorder="1" applyAlignment="1">
      <alignment horizontal="center" vertical="center" wrapText="1"/>
    </xf>
    <xf numFmtId="4" fontId="77" fillId="28" borderId="51" xfId="0" applyNumberFormat="1" applyFont="1" applyFill="1" applyBorder="1" applyAlignment="1">
      <alignment horizontal="center" vertical="center" wrapText="1"/>
    </xf>
    <xf numFmtId="10" fontId="8" fillId="0" borderId="41" xfId="1" applyNumberFormat="1" applyBorder="1" applyAlignment="1">
      <alignment horizontal="center"/>
    </xf>
    <xf numFmtId="0" fontId="0" fillId="0" borderId="20" xfId="0" applyBorder="1"/>
    <xf numFmtId="0" fontId="212" fillId="0" borderId="20" xfId="0" applyFont="1" applyBorder="1"/>
    <xf numFmtId="0" fontId="209" fillId="0" borderId="20" xfId="0" applyFont="1" applyBorder="1" applyAlignment="1">
      <alignment horizontal="center"/>
    </xf>
    <xf numFmtId="2" fontId="209" fillId="0" borderId="20" xfId="0" applyNumberFormat="1" applyFont="1" applyBorder="1" applyAlignment="1">
      <alignment horizontal="center"/>
    </xf>
    <xf numFmtId="0" fontId="217" fillId="0" borderId="20" xfId="0" applyFont="1" applyBorder="1"/>
    <xf numFmtId="2" fontId="44" fillId="0" borderId="20" xfId="0" applyNumberFormat="1" applyFont="1" applyBorder="1" applyAlignment="1">
      <alignment horizontal="center" vertical="center" wrapText="1"/>
    </xf>
    <xf numFmtId="0" fontId="220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8" fillId="44" borderId="29" xfId="0" applyFont="1" applyFill="1" applyBorder="1"/>
    <xf numFmtId="0" fontId="169" fillId="44" borderId="0" xfId="0" applyFont="1" applyFill="1"/>
    <xf numFmtId="0" fontId="170" fillId="44" borderId="0" xfId="0" applyFont="1" applyFill="1"/>
    <xf numFmtId="0" fontId="171" fillId="45" borderId="29" xfId="0" applyFont="1" applyFill="1" applyBorder="1"/>
    <xf numFmtId="0" fontId="171" fillId="45" borderId="30" xfId="0" applyFont="1" applyFill="1" applyBorder="1"/>
    <xf numFmtId="0" fontId="171" fillId="45" borderId="30" xfId="0" applyFont="1" applyFill="1" applyBorder="1" applyAlignment="1">
      <alignment horizontal="left"/>
    </xf>
    <xf numFmtId="0" fontId="172" fillId="44" borderId="29" xfId="0" applyFont="1" applyFill="1" applyBorder="1"/>
    <xf numFmtId="0" fontId="123" fillId="45" borderId="30" xfId="0" applyFont="1" applyFill="1" applyBorder="1" applyAlignment="1">
      <alignment horizontal="center"/>
    </xf>
    <xf numFmtId="0" fontId="45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69" fillId="0" borderId="0" xfId="0" applyFont="1"/>
    <xf numFmtId="0" fontId="168" fillId="0" borderId="0" xfId="0" applyFont="1"/>
    <xf numFmtId="2" fontId="42" fillId="24" borderId="10" xfId="1" applyNumberFormat="1" applyFont="1" applyFill="1" applyBorder="1" applyAlignment="1">
      <alignment horizontal="center" vertical="center"/>
    </xf>
    <xf numFmtId="2" fontId="42" fillId="24" borderId="24" xfId="1" applyNumberFormat="1" applyFont="1" applyFill="1" applyBorder="1" applyAlignment="1">
      <alignment horizontal="center" vertical="center"/>
    </xf>
    <xf numFmtId="172" fontId="8" fillId="0" borderId="10" xfId="1" applyNumberFormat="1" applyBorder="1" applyAlignment="1">
      <alignment horizontal="center"/>
    </xf>
    <xf numFmtId="172" fontId="8" fillId="0" borderId="10" xfId="178" applyNumberFormat="1" applyBorder="1" applyAlignment="1">
      <alignment horizontal="center"/>
    </xf>
    <xf numFmtId="172" fontId="229" fillId="0" borderId="10" xfId="0" applyNumberFormat="1" applyFont="1" applyBorder="1" applyAlignment="1">
      <alignment horizontal="center"/>
    </xf>
    <xf numFmtId="172" fontId="119" fillId="40" borderId="10" xfId="0" applyNumberFormat="1" applyFont="1" applyFill="1" applyBorder="1" applyAlignment="1">
      <alignment horizontal="center"/>
    </xf>
    <xf numFmtId="2" fontId="8" fillId="0" borderId="10" xfId="1" applyNumberFormat="1" applyBorder="1" applyAlignment="1">
      <alignment horizontal="center"/>
    </xf>
    <xf numFmtId="2" fontId="229" fillId="0" borderId="10" xfId="0" applyNumberFormat="1" applyFont="1" applyBorder="1" applyAlignment="1">
      <alignment horizontal="center"/>
    </xf>
    <xf numFmtId="2" fontId="34" fillId="0" borderId="10" xfId="1" applyNumberFormat="1" applyFont="1" applyBorder="1" applyAlignment="1">
      <alignment horizontal="center"/>
    </xf>
    <xf numFmtId="2" fontId="8" fillId="0" borderId="10" xfId="178" applyNumberFormat="1" applyBorder="1" applyAlignment="1">
      <alignment horizontal="center"/>
    </xf>
    <xf numFmtId="2" fontId="42" fillId="0" borderId="24" xfId="1" applyNumberFormat="1" applyFont="1" applyBorder="1" applyAlignment="1">
      <alignment horizontal="center"/>
    </xf>
    <xf numFmtId="0" fontId="159" fillId="0" borderId="65" xfId="0" applyFont="1" applyBorder="1" applyAlignment="1">
      <alignment horizontal="center"/>
    </xf>
    <xf numFmtId="2" fontId="44" fillId="0" borderId="24" xfId="0" applyNumberFormat="1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2" fontId="229" fillId="0" borderId="10" xfId="250" applyNumberFormat="1" applyFont="1" applyFill="1" applyBorder="1" applyAlignment="1">
      <alignment horizontal="center"/>
    </xf>
    <xf numFmtId="2" fontId="229" fillId="40" borderId="10" xfId="0" applyNumberFormat="1" applyFont="1" applyFill="1" applyBorder="1" applyAlignment="1">
      <alignment horizontal="center"/>
    </xf>
    <xf numFmtId="2" fontId="173" fillId="0" borderId="10" xfId="0" applyNumberFormat="1" applyFont="1" applyBorder="1" applyAlignment="1">
      <alignment horizontal="center"/>
    </xf>
    <xf numFmtId="2" fontId="42" fillId="24" borderId="24" xfId="1" applyNumberFormat="1" applyFont="1" applyFill="1" applyBorder="1" applyAlignment="1">
      <alignment horizontal="center"/>
    </xf>
    <xf numFmtId="2" fontId="85" fillId="24" borderId="24" xfId="1" applyNumberFormat="1" applyFont="1" applyFill="1" applyBorder="1" applyAlignment="1">
      <alignment horizontal="center"/>
    </xf>
    <xf numFmtId="2" fontId="44" fillId="24" borderId="24" xfId="0" applyNumberFormat="1" applyFont="1" applyFill="1" applyBorder="1" applyAlignment="1">
      <alignment horizontal="center"/>
    </xf>
    <xf numFmtId="170" fontId="42" fillId="0" borderId="26" xfId="0" applyNumberFormat="1" applyFont="1" applyBorder="1" applyAlignment="1">
      <alignment horizontal="center"/>
    </xf>
    <xf numFmtId="0" fontId="158" fillId="24" borderId="47" xfId="1" applyFont="1" applyFill="1" applyBorder="1" applyAlignment="1">
      <alignment horizontal="center"/>
    </xf>
    <xf numFmtId="170" fontId="42" fillId="0" borderId="63" xfId="0" applyNumberFormat="1" applyFont="1" applyBorder="1" applyAlignment="1">
      <alignment horizontal="center"/>
    </xf>
    <xf numFmtId="0" fontId="158" fillId="24" borderId="10" xfId="1" applyFont="1" applyFill="1" applyBorder="1" applyAlignment="1">
      <alignment horizontal="center"/>
    </xf>
    <xf numFmtId="170" fontId="42" fillId="0" borderId="14" xfId="0" applyNumberFormat="1" applyFont="1" applyBorder="1" applyAlignment="1">
      <alignment horizontal="center"/>
    </xf>
    <xf numFmtId="2" fontId="44" fillId="0" borderId="10" xfId="280" applyNumberFormat="1" applyFont="1" applyBorder="1" applyAlignment="1">
      <alignment horizontal="center"/>
    </xf>
    <xf numFmtId="0" fontId="183" fillId="0" borderId="65" xfId="0" applyFont="1" applyBorder="1" applyAlignment="1">
      <alignment horizontal="center"/>
    </xf>
    <xf numFmtId="0" fontId="184" fillId="24" borderId="47" xfId="1" applyFont="1" applyFill="1" applyBorder="1" applyAlignment="1">
      <alignment horizontal="center"/>
    </xf>
    <xf numFmtId="2" fontId="44" fillId="0" borderId="10" xfId="178" applyNumberFormat="1" applyFont="1" applyBorder="1" applyAlignment="1">
      <alignment horizontal="center"/>
    </xf>
    <xf numFmtId="2" fontId="42" fillId="0" borderId="10" xfId="1" applyNumberFormat="1" applyFont="1" applyBorder="1" applyAlignment="1">
      <alignment horizontal="center"/>
    </xf>
    <xf numFmtId="0" fontId="27" fillId="0" borderId="65" xfId="0" applyFont="1" applyBorder="1" applyAlignment="1">
      <alignment horizontal="center"/>
    </xf>
    <xf numFmtId="2" fontId="44" fillId="40" borderId="10" xfId="1" applyNumberFormat="1" applyFont="1" applyFill="1" applyBorder="1" applyAlignment="1">
      <alignment horizontal="center"/>
    </xf>
    <xf numFmtId="2" fontId="44" fillId="40" borderId="10" xfId="0" applyNumberFormat="1" applyFont="1" applyFill="1" applyBorder="1" applyAlignment="1">
      <alignment horizontal="center"/>
    </xf>
    <xf numFmtId="0" fontId="44" fillId="40" borderId="10" xfId="0" applyFont="1" applyFill="1" applyBorder="1" applyAlignment="1">
      <alignment horizontal="center"/>
    </xf>
    <xf numFmtId="167" fontId="44" fillId="40" borderId="10" xfId="0" applyNumberFormat="1" applyFont="1" applyFill="1" applyBorder="1" applyAlignment="1">
      <alignment horizontal="center"/>
    </xf>
    <xf numFmtId="2" fontId="42" fillId="24" borderId="10" xfId="1" applyNumberFormat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2" fontId="199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7" fillId="40" borderId="0" xfId="0" applyFont="1" applyFill="1" applyAlignment="1">
      <alignment horizontal="center"/>
    </xf>
    <xf numFmtId="3" fontId="34" fillId="0" borderId="10" xfId="1" applyNumberFormat="1" applyFont="1" applyBorder="1" applyAlignment="1">
      <alignment horizontal="center"/>
    </xf>
    <xf numFmtId="2" fontId="230" fillId="0" borderId="0" xfId="0" applyNumberFormat="1" applyFont="1" applyAlignment="1">
      <alignment horizontal="center"/>
    </xf>
    <xf numFmtId="169" fontId="231" fillId="0" borderId="0" xfId="0" applyNumberFormat="1" applyFont="1" applyAlignment="1">
      <alignment horizontal="center"/>
    </xf>
    <xf numFmtId="2" fontId="232" fillId="0" borderId="0" xfId="0" applyNumberFormat="1" applyFont="1" applyAlignment="1">
      <alignment horizontal="center"/>
    </xf>
    <xf numFmtId="169" fontId="174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33" fillId="24" borderId="0" xfId="1" applyFont="1" applyFill="1"/>
    <xf numFmtId="0" fontId="233" fillId="0" borderId="0" xfId="0" applyFont="1"/>
    <xf numFmtId="0" fontId="233" fillId="0" borderId="10" xfId="0" applyFont="1" applyBorder="1"/>
    <xf numFmtId="2" fontId="0" fillId="0" borderId="61" xfId="0" applyNumberFormat="1" applyBorder="1" applyAlignment="1">
      <alignment horizontal="center" vertical="center"/>
    </xf>
    <xf numFmtId="0" fontId="183" fillId="27" borderId="78" xfId="1" applyFont="1" applyFill="1" applyBorder="1" applyAlignment="1">
      <alignment horizontal="center"/>
    </xf>
    <xf numFmtId="0" fontId="233" fillId="0" borderId="24" xfId="0" applyFont="1" applyBorder="1"/>
    <xf numFmtId="4" fontId="143" fillId="28" borderId="43" xfId="0" applyNumberFormat="1" applyFont="1" applyFill="1" applyBorder="1" applyAlignment="1">
      <alignment horizontal="center" vertical="center" wrapText="1"/>
    </xf>
    <xf numFmtId="0" fontId="72" fillId="0" borderId="33" xfId="0" applyFont="1" applyBorder="1"/>
    <xf numFmtId="0" fontId="72" fillId="0" borderId="29" xfId="0" applyFont="1" applyBorder="1"/>
    <xf numFmtId="0" fontId="72" fillId="0" borderId="28" xfId="0" applyFont="1" applyBorder="1"/>
    <xf numFmtId="0" fontId="72" fillId="0" borderId="34" xfId="0" applyFont="1" applyBorder="1"/>
    <xf numFmtId="0" fontId="72" fillId="0" borderId="32" xfId="0" applyFont="1" applyBorder="1"/>
    <xf numFmtId="0" fontId="72" fillId="0" borderId="31" xfId="0" applyFont="1" applyBorder="1"/>
    <xf numFmtId="0" fontId="72" fillId="0" borderId="30" xfId="0" applyFont="1" applyBorder="1"/>
    <xf numFmtId="0" fontId="72" fillId="0" borderId="35" xfId="0" applyFont="1" applyBorder="1"/>
    <xf numFmtId="0" fontId="50" fillId="0" borderId="29" xfId="0" applyFont="1" applyBorder="1"/>
    <xf numFmtId="0" fontId="50" fillId="0" borderId="0" xfId="0" applyFont="1"/>
    <xf numFmtId="4" fontId="53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7" fillId="0" borderId="10" xfId="0" applyNumberFormat="1" applyFont="1" applyBorder="1" applyAlignment="1">
      <alignment horizontal="center"/>
    </xf>
    <xf numFmtId="3" fontId="27" fillId="0" borderId="10" xfId="1" applyNumberFormat="1" applyFont="1" applyBorder="1" applyAlignment="1">
      <alignment horizontal="center"/>
    </xf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76" fillId="24" borderId="29" xfId="1" applyFont="1" applyFill="1" applyBorder="1"/>
    <xf numFmtId="0" fontId="177" fillId="24" borderId="29" xfId="1" applyFont="1" applyFill="1" applyBorder="1"/>
    <xf numFmtId="2" fontId="177" fillId="24" borderId="29" xfId="1" applyNumberFormat="1" applyFont="1" applyFill="1" applyBorder="1"/>
    <xf numFmtId="0" fontId="49" fillId="0" borderId="0" xfId="0" applyFont="1"/>
    <xf numFmtId="2" fontId="49" fillId="0" borderId="0" xfId="0" applyNumberFormat="1" applyFont="1"/>
    <xf numFmtId="0" fontId="193" fillId="24" borderId="29" xfId="1" applyFont="1" applyFill="1" applyBorder="1"/>
    <xf numFmtId="2" fontId="193" fillId="24" borderId="0" xfId="1" applyNumberFormat="1" applyFont="1" applyFill="1"/>
    <xf numFmtId="2" fontId="193" fillId="24" borderId="29" xfId="1" applyNumberFormat="1" applyFont="1" applyFill="1" applyBorder="1"/>
    <xf numFmtId="0" fontId="65" fillId="43" borderId="0" xfId="0" applyFont="1" applyFill="1"/>
    <xf numFmtId="0" fontId="178" fillId="25" borderId="0" xfId="1" applyFont="1" applyFill="1"/>
    <xf numFmtId="2" fontId="37" fillId="0" borderId="0" xfId="0" applyNumberFormat="1" applyFont="1"/>
    <xf numFmtId="0" fontId="37" fillId="24" borderId="29" xfId="0" applyFont="1" applyFill="1" applyBorder="1"/>
    <xf numFmtId="2" fontId="37" fillId="24" borderId="0" xfId="0" applyNumberFormat="1" applyFont="1" applyFill="1"/>
    <xf numFmtId="2" fontId="37" fillId="24" borderId="30" xfId="0" applyNumberFormat="1" applyFont="1" applyFill="1" applyBorder="1"/>
    <xf numFmtId="2" fontId="45" fillId="0" borderId="10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/>
    </xf>
    <xf numFmtId="4" fontId="179" fillId="28" borderId="45" xfId="0" applyNumberFormat="1" applyFont="1" applyFill="1" applyBorder="1" applyAlignment="1">
      <alignment horizontal="center" vertical="center" wrapText="1"/>
    </xf>
    <xf numFmtId="2" fontId="45" fillId="0" borderId="0" xfId="0" applyNumberFormat="1" applyFont="1" applyAlignment="1">
      <alignment horizontal="center" vertical="center"/>
    </xf>
    <xf numFmtId="2" fontId="45" fillId="40" borderId="10" xfId="0" applyNumberFormat="1" applyFont="1" applyFill="1" applyBorder="1" applyAlignment="1">
      <alignment horizontal="center" vertical="center"/>
    </xf>
    <xf numFmtId="2" fontId="45" fillId="0" borderId="0" xfId="0" applyNumberFormat="1" applyFont="1"/>
    <xf numFmtId="0" fontId="37" fillId="0" borderId="0" xfId="0" applyFont="1"/>
    <xf numFmtId="0" fontId="37" fillId="24" borderId="29" xfId="0" applyFont="1" applyFill="1" applyBorder="1" applyAlignment="1">
      <alignment horizontal="center"/>
    </xf>
    <xf numFmtId="0" fontId="37" fillId="24" borderId="0" xfId="0" applyFont="1" applyFill="1" applyAlignment="1">
      <alignment horizontal="center"/>
    </xf>
    <xf numFmtId="2" fontId="37" fillId="0" borderId="29" xfId="0" applyNumberFormat="1" applyFont="1" applyBorder="1"/>
    <xf numFmtId="2" fontId="175" fillId="24" borderId="0" xfId="0" applyNumberFormat="1" applyFont="1" applyFill="1"/>
    <xf numFmtId="4" fontId="179" fillId="28" borderId="67" xfId="0" applyNumberFormat="1" applyFont="1" applyFill="1" applyBorder="1" applyAlignment="1">
      <alignment horizontal="center" vertical="center" wrapText="1"/>
    </xf>
    <xf numFmtId="2" fontId="8" fillId="24" borderId="0" xfId="0" applyNumberFormat="1" applyFont="1" applyFill="1"/>
    <xf numFmtId="2" fontId="8" fillId="24" borderId="30" xfId="0" applyNumberFormat="1" applyFont="1" applyFill="1" applyBorder="1"/>
    <xf numFmtId="0" fontId="183" fillId="40" borderId="10" xfId="178" applyFont="1" applyFill="1" applyBorder="1" applyAlignment="1">
      <alignment horizontal="center"/>
    </xf>
    <xf numFmtId="0" fontId="183" fillId="40" borderId="10" xfId="1" applyFont="1" applyFill="1" applyBorder="1" applyAlignment="1">
      <alignment horizontal="center"/>
    </xf>
    <xf numFmtId="0" fontId="235" fillId="40" borderId="10" xfId="0" applyFont="1" applyFill="1" applyBorder="1" applyAlignment="1">
      <alignment horizontal="center"/>
    </xf>
    <xf numFmtId="0" fontId="199" fillId="0" borderId="0" xfId="0" applyFont="1" applyAlignment="1">
      <alignment horizontal="center"/>
    </xf>
    <xf numFmtId="2" fontId="205" fillId="0" borderId="0" xfId="1" applyNumberFormat="1" applyFont="1" applyAlignment="1">
      <alignment horizontal="center"/>
    </xf>
    <xf numFmtId="0" fontId="192" fillId="24" borderId="29" xfId="1" applyFont="1" applyFill="1" applyBorder="1"/>
    <xf numFmtId="2" fontId="154" fillId="0" borderId="10" xfId="0" applyNumberFormat="1" applyFont="1" applyBorder="1" applyAlignment="1">
      <alignment horizontal="center" vertical="center"/>
    </xf>
    <xf numFmtId="0" fontId="48" fillId="24" borderId="0" xfId="1" applyFont="1" applyFill="1"/>
    <xf numFmtId="0" fontId="29" fillId="24" borderId="0" xfId="1" applyFont="1" applyFill="1"/>
    <xf numFmtId="0" fontId="29" fillId="24" borderId="30" xfId="1" applyFont="1" applyFill="1" applyBorder="1"/>
    <xf numFmtId="2" fontId="183" fillId="40" borderId="10" xfId="178" applyNumberFormat="1" applyFont="1" applyFill="1" applyBorder="1" applyAlignment="1">
      <alignment horizontal="center"/>
    </xf>
    <xf numFmtId="2" fontId="180" fillId="40" borderId="10" xfId="0" applyNumberFormat="1" applyFont="1" applyFill="1" applyBorder="1" applyAlignment="1">
      <alignment horizontal="center"/>
    </xf>
    <xf numFmtId="167" fontId="184" fillId="40" borderId="10" xfId="0" applyNumberFormat="1" applyFont="1" applyFill="1" applyBorder="1" applyAlignment="1">
      <alignment horizontal="center"/>
    </xf>
    <xf numFmtId="2" fontId="236" fillId="47" borderId="10" xfId="0" applyNumberFormat="1" applyFont="1" applyFill="1" applyBorder="1" applyAlignment="1">
      <alignment horizontal="center"/>
    </xf>
    <xf numFmtId="0" fontId="209" fillId="47" borderId="10" xfId="0" applyFont="1" applyFill="1" applyBorder="1" applyAlignment="1">
      <alignment horizontal="center"/>
    </xf>
    <xf numFmtId="2" fontId="183" fillId="0" borderId="10" xfId="178" applyNumberFormat="1" applyFont="1" applyBorder="1" applyAlignment="1">
      <alignment horizontal="center"/>
    </xf>
    <xf numFmtId="2" fontId="180" fillId="0" borderId="10" xfId="0" applyNumberFormat="1" applyFont="1" applyBorder="1" applyAlignment="1">
      <alignment horizontal="center"/>
    </xf>
    <xf numFmtId="2" fontId="180" fillId="40" borderId="10" xfId="178" applyNumberFormat="1" applyFont="1" applyFill="1" applyBorder="1" applyAlignment="1">
      <alignment horizontal="center"/>
    </xf>
    <xf numFmtId="0" fontId="196" fillId="0" borderId="0" xfId="0" applyFont="1" applyAlignment="1">
      <alignment horizontal="center"/>
    </xf>
    <xf numFmtId="2" fontId="202" fillId="25" borderId="0" xfId="1" applyNumberFormat="1" applyFont="1" applyFill="1"/>
    <xf numFmtId="0" fontId="185" fillId="24" borderId="0" xfId="1" applyFont="1" applyFill="1"/>
    <xf numFmtId="0" fontId="185" fillId="24" borderId="30" xfId="1" applyFont="1" applyFill="1" applyBorder="1"/>
    <xf numFmtId="0" fontId="185" fillId="27" borderId="67" xfId="1" applyFont="1" applyFill="1" applyBorder="1" applyAlignment="1">
      <alignment horizontal="center"/>
    </xf>
    <xf numFmtId="0" fontId="188" fillId="24" borderId="0" xfId="1" applyFont="1" applyFill="1"/>
    <xf numFmtId="0" fontId="185" fillId="24" borderId="30" xfId="0" applyFont="1" applyFill="1" applyBorder="1"/>
    <xf numFmtId="165" fontId="205" fillId="0" borderId="0" xfId="0" applyNumberFormat="1" applyFont="1" applyAlignment="1">
      <alignment horizontal="center"/>
    </xf>
    <xf numFmtId="0" fontId="237" fillId="0" borderId="0" xfId="0" applyFont="1"/>
    <xf numFmtId="0" fontId="238" fillId="0" borderId="0" xfId="0" applyFont="1"/>
    <xf numFmtId="0" fontId="238" fillId="0" borderId="30" xfId="0" applyFont="1" applyBorder="1"/>
    <xf numFmtId="2" fontId="186" fillId="25" borderId="0" xfId="1" applyNumberFormat="1" applyFont="1" applyFill="1" applyAlignment="1">
      <alignment horizontal="center"/>
    </xf>
    <xf numFmtId="2" fontId="186" fillId="0" borderId="0" xfId="1" applyNumberFormat="1" applyFont="1" applyAlignment="1">
      <alignment horizontal="center"/>
    </xf>
    <xf numFmtId="2" fontId="239" fillId="0" borderId="0" xfId="1" applyNumberFormat="1" applyFont="1" applyAlignment="1">
      <alignment horizontal="center"/>
    </xf>
    <xf numFmtId="2" fontId="240" fillId="24" borderId="29" xfId="1" applyNumberFormat="1" applyFont="1" applyFill="1" applyBorder="1" applyAlignment="1">
      <alignment horizontal="center"/>
    </xf>
    <xf numFmtId="2" fontId="188" fillId="24" borderId="0" xfId="0" applyNumberFormat="1" applyFont="1" applyFill="1" applyAlignment="1">
      <alignment horizontal="center"/>
    </xf>
    <xf numFmtId="2" fontId="239" fillId="24" borderId="0" xfId="1" applyNumberFormat="1" applyFont="1" applyFill="1" applyAlignment="1">
      <alignment horizontal="center"/>
    </xf>
    <xf numFmtId="2" fontId="190" fillId="24" borderId="0" xfId="0" applyNumberFormat="1" applyFont="1" applyFill="1" applyAlignment="1">
      <alignment horizontal="center"/>
    </xf>
    <xf numFmtId="0" fontId="240" fillId="24" borderId="29" xfId="1" applyFont="1" applyFill="1" applyBorder="1" applyAlignment="1">
      <alignment horizontal="center"/>
    </xf>
    <xf numFmtId="2" fontId="188" fillId="24" borderId="0" xfId="1" applyNumberFormat="1" applyFont="1" applyFill="1" applyAlignment="1">
      <alignment horizontal="center"/>
    </xf>
    <xf numFmtId="2" fontId="241" fillId="24" borderId="0" xfId="1" applyNumberFormat="1" applyFont="1" applyFill="1" applyAlignment="1">
      <alignment horizontal="center"/>
    </xf>
    <xf numFmtId="2" fontId="194" fillId="0" borderId="0" xfId="1" applyNumberFormat="1" applyFont="1" applyAlignment="1">
      <alignment horizontal="center"/>
    </xf>
    <xf numFmtId="0" fontId="242" fillId="44" borderId="29" xfId="0" applyFont="1" applyFill="1" applyBorder="1"/>
    <xf numFmtId="0" fontId="183" fillId="49" borderId="22" xfId="0" applyFont="1" applyFill="1" applyBorder="1" applyAlignment="1">
      <alignment horizontal="center" vertical="center"/>
    </xf>
    <xf numFmtId="0" fontId="183" fillId="49" borderId="20" xfId="0" applyFont="1" applyFill="1" applyBorder="1" applyAlignment="1">
      <alignment horizontal="center" vertical="center"/>
    </xf>
    <xf numFmtId="0" fontId="243" fillId="0" borderId="0" xfId="0" applyFont="1" applyAlignment="1">
      <alignment horizontal="center"/>
    </xf>
    <xf numFmtId="171" fontId="196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64" fillId="43" borderId="29" xfId="0" applyNumberFormat="1" applyFont="1" applyFill="1" applyBorder="1"/>
    <xf numFmtId="0" fontId="0" fillId="43" borderId="28" xfId="0" applyFill="1" applyBorder="1"/>
    <xf numFmtId="0" fontId="42" fillId="40" borderId="10" xfId="0" applyFont="1" applyFill="1" applyBorder="1" applyAlignment="1">
      <alignment horizontal="center"/>
    </xf>
    <xf numFmtId="0" fontId="183" fillId="40" borderId="24" xfId="1" applyFont="1" applyFill="1" applyBorder="1" applyAlignment="1">
      <alignment horizontal="center"/>
    </xf>
    <xf numFmtId="2" fontId="52" fillId="43" borderId="0" xfId="0" applyNumberFormat="1" applyFont="1" applyFill="1"/>
    <xf numFmtId="2" fontId="184" fillId="40" borderId="10" xfId="178" applyNumberFormat="1" applyFont="1" applyFill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2" fontId="184" fillId="41" borderId="10" xfId="1" applyNumberFormat="1" applyFont="1" applyFill="1" applyBorder="1" applyAlignment="1">
      <alignment horizontal="center" vertical="center"/>
    </xf>
    <xf numFmtId="2" fontId="45" fillId="41" borderId="10" xfId="0" applyNumberFormat="1" applyFont="1" applyFill="1" applyBorder="1" applyAlignment="1">
      <alignment horizontal="center" vertical="center"/>
    </xf>
    <xf numFmtId="2" fontId="45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84" fillId="40" borderId="10" xfId="1" applyNumberFormat="1" applyFont="1" applyFill="1" applyBorder="1" applyAlignment="1">
      <alignment horizontal="center" vertic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7" fillId="40" borderId="24" xfId="1" applyFont="1" applyFill="1" applyBorder="1" applyAlignment="1">
      <alignment horizontal="center"/>
    </xf>
    <xf numFmtId="0" fontId="8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10" fontId="35" fillId="0" borderId="70" xfId="1" applyNumberFormat="1" applyFont="1" applyBorder="1" applyAlignment="1">
      <alignment horizontal="center"/>
    </xf>
    <xf numFmtId="2" fontId="205" fillId="0" borderId="10" xfId="0" applyNumberFormat="1" applyFont="1" applyBorder="1" applyAlignment="1">
      <alignment horizontal="center"/>
    </xf>
    <xf numFmtId="0" fontId="14" fillId="24" borderId="34" xfId="134" applyFill="1" applyBorder="1" applyAlignment="1" applyProtection="1"/>
    <xf numFmtId="0" fontId="14" fillId="0" borderId="0" xfId="134" applyAlignment="1" applyProtection="1"/>
    <xf numFmtId="0" fontId="249" fillId="24" borderId="0" xfId="0" applyFont="1" applyFill="1"/>
    <xf numFmtId="0" fontId="109" fillId="24" borderId="0" xfId="0" applyFont="1" applyFill="1"/>
    <xf numFmtId="4" fontId="77" fillId="0" borderId="45" xfId="0" applyNumberFormat="1" applyFont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4" fontId="139" fillId="0" borderId="42" xfId="0" applyNumberFormat="1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/>
    </xf>
    <xf numFmtId="0" fontId="44" fillId="0" borderId="38" xfId="0" applyFont="1" applyBorder="1"/>
    <xf numFmtId="0" fontId="44" fillId="0" borderId="40" xfId="0" applyFont="1" applyBorder="1" applyAlignment="1">
      <alignment horizontal="center"/>
    </xf>
    <xf numFmtId="2" fontId="205" fillId="0" borderId="24" xfId="0" applyNumberFormat="1" applyFont="1" applyBorder="1" applyAlignment="1">
      <alignment horizontal="center"/>
    </xf>
    <xf numFmtId="0" fontId="44" fillId="0" borderId="41" xfId="0" applyFont="1" applyBorder="1"/>
    <xf numFmtId="2" fontId="184" fillId="0" borderId="24" xfId="1" applyNumberFormat="1" applyFont="1" applyBorder="1" applyAlignment="1">
      <alignment horizontal="center" vertical="center"/>
    </xf>
    <xf numFmtId="2" fontId="45" fillId="0" borderId="24" xfId="0" applyNumberFormat="1" applyFont="1" applyBorder="1" applyAlignment="1">
      <alignment horizontal="center" vertical="center"/>
    </xf>
    <xf numFmtId="172" fontId="42" fillId="24" borderId="24" xfId="1" applyNumberFormat="1" applyFont="1" applyFill="1" applyBorder="1" applyAlignment="1">
      <alignment horizontal="center" vertical="center"/>
    </xf>
    <xf numFmtId="0" fontId="42" fillId="40" borderId="24" xfId="1" applyFont="1" applyFill="1" applyBorder="1" applyAlignment="1">
      <alignment horizontal="center"/>
    </xf>
    <xf numFmtId="2" fontId="8" fillId="0" borderId="24" xfId="1" applyNumberFormat="1" applyBorder="1" applyAlignment="1">
      <alignment horizontal="center"/>
    </xf>
    <xf numFmtId="0" fontId="27" fillId="40" borderId="40" xfId="1" applyFont="1" applyFill="1" applyBorder="1" applyAlignment="1">
      <alignment horizontal="center"/>
    </xf>
    <xf numFmtId="0" fontId="42" fillId="0" borderId="24" xfId="1" applyFont="1" applyBorder="1" applyAlignment="1">
      <alignment horizontal="center" vertical="center"/>
    </xf>
    <xf numFmtId="2" fontId="44" fillId="0" borderId="24" xfId="1" applyNumberFormat="1" applyFont="1" applyBorder="1" applyAlignment="1">
      <alignment horizontal="center"/>
    </xf>
    <xf numFmtId="2" fontId="184" fillId="0" borderId="61" xfId="1" applyNumberFormat="1" applyFont="1" applyBorder="1" applyAlignment="1">
      <alignment horizontal="center" vertical="center"/>
    </xf>
    <xf numFmtId="2" fontId="45" fillId="0" borderId="61" xfId="0" applyNumberFormat="1" applyFont="1" applyBorder="1" applyAlignment="1">
      <alignment horizontal="center" vertical="center"/>
    </xf>
    <xf numFmtId="4" fontId="189" fillId="28" borderId="61" xfId="0" applyNumberFormat="1" applyFont="1" applyFill="1" applyBorder="1" applyAlignment="1">
      <alignment horizontal="center" vertical="center" wrapText="1"/>
    </xf>
    <xf numFmtId="4" fontId="179" fillId="28" borderId="61" xfId="0" applyNumberFormat="1" applyFont="1" applyFill="1" applyBorder="1" applyAlignment="1">
      <alignment horizontal="center" vertical="center" wrapText="1"/>
    </xf>
    <xf numFmtId="4" fontId="54" fillId="28" borderId="61" xfId="0" applyNumberFormat="1" applyFont="1" applyFill="1" applyBorder="1" applyAlignment="1">
      <alignment horizontal="center" vertical="center" wrapText="1"/>
    </xf>
    <xf numFmtId="0" fontId="0" fillId="24" borderId="38" xfId="0" applyFill="1" applyBorder="1"/>
    <xf numFmtId="2" fontId="229" fillId="0" borderId="61" xfId="0" applyNumberFormat="1" applyFont="1" applyBorder="1" applyAlignment="1">
      <alignment horizontal="center"/>
    </xf>
    <xf numFmtId="169" fontId="44" fillId="0" borderId="61" xfId="0" applyNumberFormat="1" applyFont="1" applyBorder="1" applyAlignment="1">
      <alignment horizontal="center"/>
    </xf>
    <xf numFmtId="2" fontId="229" fillId="0" borderId="24" xfId="0" applyNumberFormat="1" applyFont="1" applyBorder="1" applyAlignment="1">
      <alignment horizontal="center"/>
    </xf>
    <xf numFmtId="0" fontId="27" fillId="0" borderId="60" xfId="0" applyFont="1" applyBorder="1" applyAlignment="1">
      <alignment horizontal="center"/>
    </xf>
    <xf numFmtId="2" fontId="44" fillId="0" borderId="61" xfId="0" applyNumberFormat="1" applyFont="1" applyBorder="1" applyAlignment="1">
      <alignment horizontal="center"/>
    </xf>
    <xf numFmtId="0" fontId="85" fillId="0" borderId="61" xfId="0" applyFont="1" applyBorder="1" applyAlignment="1">
      <alignment horizontal="center"/>
    </xf>
    <xf numFmtId="0" fontId="42" fillId="0" borderId="61" xfId="0" applyFont="1" applyBorder="1" applyAlignment="1">
      <alignment horizontal="center"/>
    </xf>
    <xf numFmtId="0" fontId="82" fillId="0" borderId="60" xfId="0" applyFont="1" applyBorder="1" applyAlignment="1">
      <alignment horizontal="center"/>
    </xf>
    <xf numFmtId="0" fontId="44" fillId="24" borderId="61" xfId="0" applyFont="1" applyFill="1" applyBorder="1" applyAlignment="1">
      <alignment horizontal="center"/>
    </xf>
    <xf numFmtId="4" fontId="162" fillId="0" borderId="45" xfId="0" applyNumberFormat="1" applyFont="1" applyBorder="1" applyAlignment="1">
      <alignment horizontal="center" vertical="center" wrapText="1"/>
    </xf>
    <xf numFmtId="0" fontId="42" fillId="24" borderId="61" xfId="1" applyFont="1" applyFill="1" applyBorder="1" applyAlignment="1">
      <alignment horizontal="center"/>
    </xf>
    <xf numFmtId="2" fontId="44" fillId="0" borderId="61" xfId="1" applyNumberFormat="1" applyFont="1" applyBorder="1" applyAlignment="1">
      <alignment horizontal="center"/>
    </xf>
    <xf numFmtId="0" fontId="85" fillId="24" borderId="61" xfId="1" applyFont="1" applyFill="1" applyBorder="1" applyAlignment="1">
      <alignment horizontal="center"/>
    </xf>
    <xf numFmtId="0" fontId="85" fillId="0" borderId="61" xfId="1" applyFont="1" applyBorder="1" applyAlignment="1">
      <alignment horizontal="center"/>
    </xf>
    <xf numFmtId="2" fontId="85" fillId="24" borderId="61" xfId="1" applyNumberFormat="1" applyFont="1" applyFill="1" applyBorder="1" applyAlignment="1">
      <alignment horizontal="center"/>
    </xf>
    <xf numFmtId="2" fontId="44" fillId="24" borderId="61" xfId="0" applyNumberFormat="1" applyFont="1" applyFill="1" applyBorder="1" applyAlignment="1">
      <alignment horizontal="center"/>
    </xf>
    <xf numFmtId="0" fontId="42" fillId="0" borderId="72" xfId="1" applyFont="1" applyBorder="1" applyAlignment="1">
      <alignment horizontal="center"/>
    </xf>
    <xf numFmtId="2" fontId="44" fillId="24" borderId="56" xfId="0" applyNumberFormat="1" applyFont="1" applyFill="1" applyBorder="1" applyAlignment="1">
      <alignment horizontal="center"/>
    </xf>
    <xf numFmtId="0" fontId="85" fillId="0" borderId="56" xfId="1" applyFont="1" applyBorder="1" applyAlignment="1">
      <alignment horizontal="center"/>
    </xf>
    <xf numFmtId="2" fontId="45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44" fillId="0" borderId="61" xfId="0" applyFont="1" applyBorder="1" applyAlignment="1">
      <alignment horizontal="center"/>
    </xf>
    <xf numFmtId="170" fontId="42" fillId="0" borderId="24" xfId="0" applyNumberFormat="1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42" fillId="40" borderId="61" xfId="1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42" fillId="0" borderId="56" xfId="1" applyFont="1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0" fillId="24" borderId="41" xfId="0" applyFill="1" applyBorder="1"/>
    <xf numFmtId="0" fontId="27" fillId="40" borderId="39" xfId="0" applyFont="1" applyFill="1" applyBorder="1" applyAlignment="1">
      <alignment horizontal="center"/>
    </xf>
    <xf numFmtId="2" fontId="209" fillId="0" borderId="47" xfId="0" applyNumberFormat="1" applyFont="1" applyBorder="1" applyAlignment="1">
      <alignment horizontal="center"/>
    </xf>
    <xf numFmtId="0" fontId="144" fillId="0" borderId="87" xfId="0" applyFont="1" applyBorder="1" applyAlignment="1">
      <alignment horizontal="center"/>
    </xf>
    <xf numFmtId="0" fontId="144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/>
    <xf numFmtId="168" fontId="44" fillId="0" borderId="61" xfId="0" applyNumberFormat="1" applyFont="1" applyBorder="1" applyAlignment="1">
      <alignment horizontal="center"/>
    </xf>
    <xf numFmtId="0" fontId="85" fillId="0" borderId="25" xfId="1" applyFont="1" applyBorder="1" applyAlignment="1">
      <alignment horizontal="center"/>
    </xf>
    <xf numFmtId="2" fontId="148" fillId="0" borderId="24" xfId="1" applyNumberFormat="1" applyFont="1" applyBorder="1" applyAlignment="1">
      <alignment horizontal="center"/>
    </xf>
    <xf numFmtId="2" fontId="184" fillId="0" borderId="56" xfId="0" applyNumberFormat="1" applyFont="1" applyBorder="1" applyAlignment="1">
      <alignment horizontal="center" vertical="center"/>
    </xf>
    <xf numFmtId="0" fontId="154" fillId="0" borderId="62" xfId="0" applyFont="1" applyBorder="1" applyAlignment="1">
      <alignment horizontal="center"/>
    </xf>
    <xf numFmtId="0" fontId="194" fillId="40" borderId="61" xfId="1" applyFont="1" applyFill="1" applyBorder="1" applyAlignment="1">
      <alignment horizontal="center"/>
    </xf>
    <xf numFmtId="0" fontId="183" fillId="40" borderId="61" xfId="178" applyFont="1" applyFill="1" applyBorder="1" applyAlignment="1">
      <alignment horizontal="center"/>
    </xf>
    <xf numFmtId="2" fontId="183" fillId="0" borderId="61" xfId="178" applyNumberFormat="1" applyFont="1" applyBorder="1" applyAlignment="1">
      <alignment horizontal="center"/>
    </xf>
    <xf numFmtId="2" fontId="154" fillId="0" borderId="61" xfId="0" applyNumberFormat="1" applyFont="1" applyBorder="1" applyAlignment="1">
      <alignment horizontal="center" vertical="center"/>
    </xf>
    <xf numFmtId="2" fontId="183" fillId="0" borderId="24" xfId="178" applyNumberFormat="1" applyFont="1" applyBorder="1" applyAlignment="1">
      <alignment horizontal="center"/>
    </xf>
    <xf numFmtId="2" fontId="154" fillId="0" borderId="24" xfId="0" applyNumberFormat="1" applyFont="1" applyBorder="1" applyAlignment="1">
      <alignment horizontal="center" vertical="center"/>
    </xf>
    <xf numFmtId="2" fontId="183" fillId="40" borderId="61" xfId="178" applyNumberFormat="1" applyFont="1" applyFill="1" applyBorder="1" applyAlignment="1">
      <alignment horizontal="center"/>
    </xf>
    <xf numFmtId="2" fontId="184" fillId="40" borderId="24" xfId="178" applyNumberFormat="1" applyFont="1" applyFill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209" fillId="47" borderId="60" xfId="0" applyFont="1" applyFill="1" applyBorder="1" applyAlignment="1">
      <alignment horizontal="center"/>
    </xf>
    <xf numFmtId="0" fontId="183" fillId="40" borderId="61" xfId="1" applyFont="1" applyFill="1" applyBorder="1" applyAlignment="1">
      <alignment horizontal="center"/>
    </xf>
    <xf numFmtId="2" fontId="184" fillId="40" borderId="61" xfId="178" applyNumberFormat="1" applyFont="1" applyFill="1" applyBorder="1" applyAlignment="1">
      <alignment horizontal="center"/>
    </xf>
    <xf numFmtId="0" fontId="209" fillId="47" borderId="39" xfId="0" applyFont="1" applyFill="1" applyBorder="1" applyAlignment="1">
      <alignment horizontal="center"/>
    </xf>
    <xf numFmtId="0" fontId="209" fillId="47" borderId="40" xfId="0" applyFont="1" applyFill="1" applyBorder="1" applyAlignment="1">
      <alignment horizontal="center"/>
    </xf>
    <xf numFmtId="2" fontId="6" fillId="40" borderId="10" xfId="178" applyNumberFormat="1" applyFont="1" applyFill="1" applyBorder="1" applyAlignment="1">
      <alignment horizontal="center"/>
    </xf>
    <xf numFmtId="2" fontId="27" fillId="0" borderId="10" xfId="0" applyNumberFormat="1" applyFont="1" applyBorder="1" applyAlignment="1">
      <alignment horizontal="center" vertical="center"/>
    </xf>
    <xf numFmtId="0" fontId="27" fillId="0" borderId="38" xfId="0" applyFont="1" applyBorder="1" applyAlignment="1">
      <alignment horizontal="center"/>
    </xf>
    <xf numFmtId="2" fontId="6" fillId="40" borderId="61" xfId="178" applyNumberFormat="1" applyFont="1" applyFill="1" applyBorder="1" applyAlignment="1">
      <alignment horizontal="center"/>
    </xf>
    <xf numFmtId="2" fontId="27" fillId="0" borderId="61" xfId="0" applyNumberFormat="1" applyFont="1" applyBorder="1" applyAlignment="1">
      <alignment horizontal="center" vertical="center"/>
    </xf>
    <xf numFmtId="0" fontId="27" fillId="0" borderId="62" xfId="0" applyFont="1" applyBorder="1" applyAlignment="1">
      <alignment horizontal="center"/>
    </xf>
    <xf numFmtId="2" fontId="6" fillId="40" borderId="24" xfId="178" applyNumberFormat="1" applyFont="1" applyFill="1" applyBorder="1" applyAlignment="1">
      <alignment horizontal="center"/>
    </xf>
    <xf numFmtId="2" fontId="27" fillId="0" borderId="24" xfId="0" applyNumberFormat="1" applyFont="1" applyBorder="1" applyAlignment="1">
      <alignment horizontal="center" vertical="center"/>
    </xf>
    <xf numFmtId="0" fontId="27" fillId="0" borderId="41" xfId="0" applyFont="1" applyBorder="1" applyAlignment="1">
      <alignment horizontal="center"/>
    </xf>
    <xf numFmtId="2" fontId="180" fillId="40" borderId="24" xfId="178" applyNumberFormat="1" applyFont="1" applyFill="1" applyBorder="1" applyAlignment="1">
      <alignment horizontal="center"/>
    </xf>
    <xf numFmtId="10" fontId="8" fillId="0" borderId="67" xfId="1" applyNumberFormat="1" applyBorder="1" applyAlignment="1">
      <alignment horizontal="center"/>
    </xf>
    <xf numFmtId="2" fontId="44" fillId="40" borderId="24" xfId="1" applyNumberFormat="1" applyFont="1" applyFill="1" applyBorder="1" applyAlignment="1">
      <alignment horizontal="center"/>
    </xf>
    <xf numFmtId="2" fontId="44" fillId="0" borderId="24" xfId="178" applyNumberFormat="1" applyFont="1" applyBorder="1" applyAlignment="1">
      <alignment horizontal="center"/>
    </xf>
    <xf numFmtId="2" fontId="44" fillId="40" borderId="61" xfId="0" applyNumberFormat="1" applyFont="1" applyFill="1" applyBorder="1" applyAlignment="1">
      <alignment horizontal="center"/>
    </xf>
    <xf numFmtId="2" fontId="44" fillId="40" borderId="24" xfId="0" applyNumberFormat="1" applyFont="1" applyFill="1" applyBorder="1" applyAlignment="1">
      <alignment horizontal="center"/>
    </xf>
    <xf numFmtId="0" fontId="52" fillId="24" borderId="0" xfId="1" applyFont="1" applyFill="1"/>
    <xf numFmtId="49" fontId="102" fillId="40" borderId="0" xfId="0" applyNumberFormat="1" applyFont="1" applyFill="1"/>
    <xf numFmtId="49" fontId="32" fillId="40" borderId="0" xfId="1" applyNumberFormat="1" applyFont="1" applyFill="1"/>
    <xf numFmtId="49" fontId="27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7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7" fillId="40" borderId="60" xfId="1" applyNumberFormat="1" applyFont="1" applyFill="1" applyBorder="1" applyAlignment="1">
      <alignment horizontal="center"/>
    </xf>
    <xf numFmtId="49" fontId="27" fillId="40" borderId="42" xfId="1" applyNumberFormat="1" applyFont="1" applyFill="1" applyBorder="1" applyAlignment="1">
      <alignment horizontal="center"/>
    </xf>
    <xf numFmtId="49" fontId="27" fillId="40" borderId="40" xfId="1" applyNumberFormat="1" applyFont="1" applyFill="1" applyBorder="1" applyAlignment="1">
      <alignment horizontal="center"/>
    </xf>
    <xf numFmtId="49" fontId="27" fillId="40" borderId="0" xfId="1" applyNumberFormat="1" applyFont="1" applyFill="1" applyAlignment="1">
      <alignment horizontal="center"/>
    </xf>
    <xf numFmtId="49" fontId="27" fillId="40" borderId="36" xfId="1" applyNumberFormat="1" applyFont="1" applyFill="1" applyBorder="1" applyAlignment="1">
      <alignment horizontal="center"/>
    </xf>
    <xf numFmtId="1" fontId="44" fillId="24" borderId="10" xfId="1" applyNumberFormat="1" applyFont="1" applyFill="1" applyBorder="1" applyAlignment="1">
      <alignment horizontal="center"/>
    </xf>
    <xf numFmtId="0" fontId="44" fillId="24" borderId="10" xfId="1" applyFont="1" applyFill="1" applyBorder="1" applyAlignment="1">
      <alignment horizontal="center" vertical="center" wrapText="1"/>
    </xf>
    <xf numFmtId="1" fontId="44" fillId="0" borderId="10" xfId="1" applyNumberFormat="1" applyFont="1" applyBorder="1" applyAlignment="1">
      <alignment horizontal="center"/>
    </xf>
    <xf numFmtId="0" fontId="44" fillId="0" borderId="10" xfId="1" applyFont="1" applyBorder="1" applyAlignment="1">
      <alignment horizontal="center" vertical="center" wrapText="1"/>
    </xf>
    <xf numFmtId="1" fontId="44" fillId="24" borderId="61" xfId="1" applyNumberFormat="1" applyFont="1" applyFill="1" applyBorder="1" applyAlignment="1">
      <alignment horizontal="center"/>
    </xf>
    <xf numFmtId="1" fontId="44" fillId="24" borderId="24" xfId="1" applyNumberFormat="1" applyFont="1" applyFill="1" applyBorder="1" applyAlignment="1">
      <alignment horizontal="center"/>
    </xf>
    <xf numFmtId="0" fontId="44" fillId="24" borderId="24" xfId="1" applyFont="1" applyFill="1" applyBorder="1" applyAlignment="1">
      <alignment horizontal="center" vertical="center" wrapText="1"/>
    </xf>
    <xf numFmtId="0" fontId="8" fillId="24" borderId="24" xfId="1" applyFill="1" applyBorder="1" applyAlignment="1">
      <alignment horizontal="center"/>
    </xf>
    <xf numFmtId="0" fontId="34" fillId="0" borderId="62" xfId="0" applyFont="1" applyBorder="1" applyAlignment="1">
      <alignment horizontal="center"/>
    </xf>
    <xf numFmtId="1" fontId="44" fillId="0" borderId="10" xfId="1" applyNumberFormat="1" applyFont="1" applyBorder="1" applyAlignment="1">
      <alignment horizontal="center" vertical="center"/>
    </xf>
    <xf numFmtId="1" fontId="44" fillId="0" borderId="61" xfId="1" applyNumberFormat="1" applyFont="1" applyBorder="1" applyAlignment="1">
      <alignment horizontal="center" vertical="center"/>
    </xf>
    <xf numFmtId="1" fontId="44" fillId="0" borderId="24" xfId="1" applyNumberFormat="1" applyFont="1" applyBorder="1" applyAlignment="1">
      <alignment horizontal="center" vertical="center"/>
    </xf>
    <xf numFmtId="0" fontId="34" fillId="0" borderId="62" xfId="0" applyFont="1" applyBorder="1"/>
    <xf numFmtId="0" fontId="34" fillId="0" borderId="41" xfId="0" applyFont="1" applyBorder="1"/>
    <xf numFmtId="0" fontId="29" fillId="24" borderId="64" xfId="1" applyFont="1" applyFill="1" applyBorder="1" applyAlignment="1">
      <alignment horizontal="center"/>
    </xf>
    <xf numFmtId="0" fontId="29" fillId="24" borderId="0" xfId="1" applyFont="1" applyFill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78" xfId="1" applyFont="1" applyBorder="1" applyAlignment="1">
      <alignment horizontal="center"/>
    </xf>
    <xf numFmtId="0" fontId="29" fillId="0" borderId="72" xfId="1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0" fillId="0" borderId="55" xfId="0" applyBorder="1"/>
    <xf numFmtId="0" fontId="27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7" fillId="0" borderId="56" xfId="0" applyFont="1" applyBorder="1" applyAlignment="1">
      <alignment horizontal="center"/>
    </xf>
    <xf numFmtId="0" fontId="27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5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7" fillId="40" borderId="72" xfId="1" applyNumberFormat="1" applyFont="1" applyFill="1" applyBorder="1" applyAlignment="1">
      <alignment horizontal="center"/>
    </xf>
    <xf numFmtId="0" fontId="8" fillId="0" borderId="56" xfId="1" applyBorder="1" applyAlignment="1">
      <alignment horizontal="center"/>
    </xf>
    <xf numFmtId="3" fontId="8" fillId="0" borderId="61" xfId="1" applyNumberFormat="1" applyBorder="1" applyAlignment="1">
      <alignment horizontal="center"/>
    </xf>
    <xf numFmtId="0" fontId="44" fillId="24" borderId="13" xfId="1" applyFont="1" applyFill="1" applyBorder="1" applyAlignment="1">
      <alignment horizontal="center" vertical="center" wrapText="1"/>
    </xf>
    <xf numFmtId="0" fontId="8" fillId="24" borderId="17" xfId="1" applyFill="1" applyBorder="1" applyAlignment="1">
      <alignment horizontal="center"/>
    </xf>
    <xf numFmtId="2" fontId="184" fillId="0" borderId="82" xfId="1" applyNumberFormat="1" applyFont="1" applyBorder="1" applyAlignment="1">
      <alignment horizontal="center" vertical="center"/>
    </xf>
    <xf numFmtId="2" fontId="184" fillId="0" borderId="14" xfId="1" applyNumberFormat="1" applyFont="1" applyBorder="1" applyAlignment="1">
      <alignment horizontal="center" vertical="center"/>
    </xf>
    <xf numFmtId="2" fontId="184" fillId="0" borderId="26" xfId="1" applyNumberFormat="1" applyFont="1" applyBorder="1" applyAlignment="1">
      <alignment horizontal="center" vertical="center"/>
    </xf>
    <xf numFmtId="2" fontId="252" fillId="0" borderId="0" xfId="0" applyNumberFormat="1" applyFont="1" applyAlignment="1">
      <alignment horizontal="center"/>
    </xf>
    <xf numFmtId="4" fontId="179" fillId="28" borderId="20" xfId="0" applyNumberFormat="1" applyFont="1" applyFill="1" applyBorder="1" applyAlignment="1">
      <alignment horizontal="center" vertical="center" wrapText="1"/>
    </xf>
    <xf numFmtId="4" fontId="77" fillId="0" borderId="20" xfId="0" applyNumberFormat="1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/>
    </xf>
    <xf numFmtId="2" fontId="184" fillId="0" borderId="0" xfId="1" applyNumberFormat="1" applyFont="1" applyAlignment="1">
      <alignment horizontal="center" vertical="center"/>
    </xf>
    <xf numFmtId="0" fontId="147" fillId="24" borderId="29" xfId="1" applyFont="1" applyFill="1" applyBorder="1"/>
    <xf numFmtId="0" fontId="82" fillId="40" borderId="34" xfId="0" applyFont="1" applyFill="1" applyBorder="1"/>
    <xf numFmtId="0" fontId="85" fillId="40" borderId="0" xfId="0" applyFont="1" applyFill="1"/>
    <xf numFmtId="0" fontId="84" fillId="40" borderId="0" xfId="1" applyFont="1" applyFill="1"/>
    <xf numFmtId="0" fontId="184" fillId="40" borderId="0" xfId="1" applyFont="1" applyFill="1"/>
    <xf numFmtId="2" fontId="183" fillId="40" borderId="0" xfId="1" applyNumberFormat="1" applyFont="1" applyFill="1"/>
    <xf numFmtId="2" fontId="37" fillId="40" borderId="0" xfId="0" applyNumberFormat="1" applyFont="1" applyFill="1"/>
    <xf numFmtId="0" fontId="82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44" fillId="40" borderId="0" xfId="0" applyFont="1" applyFill="1"/>
    <xf numFmtId="0" fontId="82" fillId="40" borderId="32" xfId="0" applyFont="1" applyFill="1" applyBorder="1"/>
    <xf numFmtId="0" fontId="82" fillId="40" borderId="34" xfId="1" applyFont="1" applyFill="1" applyBorder="1"/>
    <xf numFmtId="0" fontId="86" fillId="40" borderId="0" xfId="1" applyFont="1" applyFill="1"/>
    <xf numFmtId="0" fontId="184" fillId="40" borderId="0" xfId="0" applyFont="1" applyFill="1"/>
    <xf numFmtId="2" fontId="183" fillId="40" borderId="0" xfId="0" applyNumberFormat="1" applyFont="1" applyFill="1"/>
    <xf numFmtId="0" fontId="0" fillId="40" borderId="30" xfId="0" applyFill="1" applyBorder="1"/>
    <xf numFmtId="0" fontId="82" fillId="40" borderId="30" xfId="0" applyFont="1" applyFill="1" applyBorder="1"/>
    <xf numFmtId="0" fontId="184" fillId="40" borderId="30" xfId="0" applyFont="1" applyFill="1" applyBorder="1"/>
    <xf numFmtId="2" fontId="183" fillId="40" borderId="30" xfId="0" applyNumberFormat="1" applyFont="1" applyFill="1" applyBorder="1"/>
    <xf numFmtId="2" fontId="37" fillId="40" borderId="30" xfId="0" applyNumberFormat="1" applyFont="1" applyFill="1" applyBorder="1"/>
    <xf numFmtId="0" fontId="0" fillId="40" borderId="35" xfId="0" applyFill="1" applyBorder="1"/>
    <xf numFmtId="4" fontId="163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52" fillId="40" borderId="29" xfId="0" applyFont="1" applyFill="1" applyBorder="1" applyAlignment="1">
      <alignment horizontal="center"/>
    </xf>
    <xf numFmtId="0" fontId="52" fillId="40" borderId="29" xfId="0" applyFont="1" applyFill="1" applyBorder="1"/>
    <xf numFmtId="0" fontId="184" fillId="40" borderId="29" xfId="0" applyFont="1" applyFill="1" applyBorder="1"/>
    <xf numFmtId="2" fontId="183" fillId="40" borderId="29" xfId="0" applyNumberFormat="1" applyFont="1" applyFill="1" applyBorder="1"/>
    <xf numFmtId="2" fontId="37" fillId="40" borderId="29" xfId="0" applyNumberFormat="1" applyFont="1" applyFill="1" applyBorder="1"/>
    <xf numFmtId="0" fontId="159" fillId="40" borderId="29" xfId="0" applyFont="1" applyFill="1" applyBorder="1"/>
    <xf numFmtId="0" fontId="0" fillId="40" borderId="28" xfId="0" applyFill="1" applyBorder="1"/>
    <xf numFmtId="0" fontId="159" fillId="40" borderId="0" xfId="0" applyFont="1" applyFill="1"/>
    <xf numFmtId="0" fontId="159" fillId="40" borderId="30" xfId="0" applyFont="1" applyFill="1" applyBorder="1"/>
    <xf numFmtId="2" fontId="45" fillId="0" borderId="13" xfId="0" applyNumberFormat="1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2" fontId="42" fillId="24" borderId="61" xfId="1" applyNumberFormat="1" applyFont="1" applyFill="1" applyBorder="1" applyAlignment="1">
      <alignment horizontal="center" vertical="center"/>
    </xf>
    <xf numFmtId="4" fontId="204" fillId="26" borderId="54" xfId="0" applyNumberFormat="1" applyFont="1" applyFill="1" applyBorder="1" applyAlignment="1">
      <alignment horizontal="center" vertical="center" wrapText="1"/>
    </xf>
    <xf numFmtId="172" fontId="42" fillId="24" borderId="61" xfId="1" applyNumberFormat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horizontal="center"/>
    </xf>
    <xf numFmtId="0" fontId="37" fillId="0" borderId="29" xfId="0" applyFont="1" applyBorder="1"/>
    <xf numFmtId="0" fontId="90" fillId="0" borderId="34" xfId="0" applyFont="1" applyBorder="1"/>
    <xf numFmtId="0" fontId="0" fillId="0" borderId="34" xfId="0" applyBorder="1" applyAlignment="1">
      <alignment horizontal="center"/>
    </xf>
    <xf numFmtId="0" fontId="27" fillId="24" borderId="42" xfId="1" applyFont="1" applyFill="1" applyBorder="1" applyAlignment="1">
      <alignment horizontal="center" vertical="center"/>
    </xf>
    <xf numFmtId="0" fontId="27" fillId="0" borderId="0" xfId="3" applyFont="1" applyAlignment="1">
      <alignment horizontal="center"/>
    </xf>
    <xf numFmtId="2" fontId="42" fillId="0" borderId="0" xfId="248" applyNumberFormat="1" applyFont="1" applyFill="1" applyBorder="1" applyAlignment="1">
      <alignment horizontal="center" vertical="center"/>
    </xf>
    <xf numFmtId="3" fontId="144" fillId="0" borderId="0" xfId="3" applyNumberFormat="1" applyFont="1" applyAlignment="1">
      <alignment horizontal="center"/>
    </xf>
    <xf numFmtId="0" fontId="0" fillId="0" borderId="47" xfId="0" applyBorder="1" applyAlignment="1">
      <alignment horizontal="center" vertical="center"/>
    </xf>
    <xf numFmtId="0" fontId="44" fillId="24" borderId="15" xfId="1" applyFont="1" applyFill="1" applyBorder="1" applyAlignment="1">
      <alignment horizontal="center"/>
    </xf>
    <xf numFmtId="0" fontId="44" fillId="24" borderId="25" xfId="1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164" fillId="24" borderId="0" xfId="1" applyFont="1" applyFill="1"/>
    <xf numFmtId="0" fontId="27" fillId="24" borderId="0" xfId="1" applyFont="1" applyFill="1"/>
    <xf numFmtId="0" fontId="27" fillId="24" borderId="30" xfId="1" applyFont="1" applyFill="1" applyBorder="1"/>
    <xf numFmtId="0" fontId="253" fillId="24" borderId="31" xfId="1" applyFont="1" applyFill="1" applyBorder="1"/>
    <xf numFmtId="0" fontId="254" fillId="24" borderId="31" xfId="1" applyFont="1" applyFill="1" applyBorder="1"/>
    <xf numFmtId="2" fontId="44" fillId="40" borderId="0" xfId="0" applyNumberFormat="1" applyFont="1" applyFill="1" applyAlignment="1">
      <alignment horizontal="center"/>
    </xf>
    <xf numFmtId="0" fontId="137" fillId="0" borderId="0" xfId="3" applyFont="1" applyAlignment="1">
      <alignment horizontal="center"/>
    </xf>
    <xf numFmtId="0" fontId="27" fillId="0" borderId="0" xfId="1" applyFont="1" applyAlignment="1">
      <alignment horizontal="center" vertical="center"/>
    </xf>
    <xf numFmtId="0" fontId="27" fillId="0" borderId="65" xfId="1" applyFont="1" applyBorder="1" applyAlignment="1">
      <alignment horizontal="center"/>
    </xf>
    <xf numFmtId="0" fontId="27" fillId="40" borderId="71" xfId="1" applyFont="1" applyFill="1" applyBorder="1" applyAlignment="1">
      <alignment horizontal="center" vertical="center"/>
    </xf>
    <xf numFmtId="0" fontId="34" fillId="0" borderId="32" xfId="0" applyFont="1" applyBorder="1" applyAlignment="1">
      <alignment horizontal="center"/>
    </xf>
    <xf numFmtId="0" fontId="27" fillId="40" borderId="13" xfId="1" applyFont="1" applyFill="1" applyBorder="1" applyAlignment="1">
      <alignment horizontal="center"/>
    </xf>
    <xf numFmtId="0" fontId="184" fillId="27" borderId="80" xfId="1" applyFont="1" applyFill="1" applyBorder="1" applyAlignment="1">
      <alignment horizontal="center"/>
    </xf>
    <xf numFmtId="0" fontId="27" fillId="40" borderId="40" xfId="0" applyFont="1" applyFill="1" applyBorder="1" applyAlignment="1">
      <alignment horizontal="center"/>
    </xf>
    <xf numFmtId="0" fontId="81" fillId="40" borderId="0" xfId="0" applyFont="1" applyFill="1"/>
    <xf numFmtId="0" fontId="27" fillId="40" borderId="60" xfId="0" applyFont="1" applyFill="1" applyBorder="1" applyAlignment="1">
      <alignment horizontal="center"/>
    </xf>
    <xf numFmtId="0" fontId="27" fillId="40" borderId="37" xfId="0" applyFont="1" applyFill="1" applyBorder="1" applyAlignment="1">
      <alignment horizontal="center"/>
    </xf>
    <xf numFmtId="0" fontId="27" fillId="40" borderId="39" xfId="1" applyFont="1" applyFill="1" applyBorder="1" applyAlignment="1">
      <alignment horizontal="center" vertical="center"/>
    </xf>
    <xf numFmtId="0" fontId="27" fillId="40" borderId="40" xfId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vertical="center"/>
    </xf>
    <xf numFmtId="0" fontId="27" fillId="40" borderId="65" xfId="1" applyFont="1" applyFill="1" applyBorder="1" applyAlignment="1">
      <alignment horizontal="center"/>
    </xf>
    <xf numFmtId="0" fontId="27" fillId="40" borderId="10" xfId="1" applyFont="1" applyFill="1" applyBorder="1"/>
    <xf numFmtId="0" fontId="256" fillId="24" borderId="31" xfId="1" applyFont="1" applyFill="1" applyBorder="1"/>
    <xf numFmtId="2" fontId="257" fillId="25" borderId="0" xfId="1" applyNumberFormat="1" applyFont="1" applyFill="1"/>
    <xf numFmtId="4" fontId="208" fillId="26" borderId="46" xfId="0" applyNumberFormat="1" applyFont="1" applyFill="1" applyBorder="1" applyAlignment="1">
      <alignment horizontal="center" vertical="center" wrapText="1"/>
    </xf>
    <xf numFmtId="0" fontId="183" fillId="0" borderId="0" xfId="1" applyFont="1" applyAlignment="1">
      <alignment horizontal="center"/>
    </xf>
    <xf numFmtId="0" fontId="194" fillId="0" borderId="0" xfId="1" applyFont="1" applyAlignment="1">
      <alignment horizontal="center"/>
    </xf>
    <xf numFmtId="0" fontId="239" fillId="0" borderId="0" xfId="1" applyFont="1" applyAlignment="1">
      <alignment horizontal="center"/>
    </xf>
    <xf numFmtId="0" fontId="183" fillId="40" borderId="67" xfId="1" applyFont="1" applyFill="1" applyBorder="1" applyAlignment="1">
      <alignment horizontal="center"/>
    </xf>
    <xf numFmtId="2" fontId="251" fillId="42" borderId="0" xfId="0" applyNumberFormat="1" applyFont="1" applyFill="1" applyAlignment="1">
      <alignment horizontal="center"/>
    </xf>
    <xf numFmtId="2" fontId="188" fillId="0" borderId="0" xfId="0" applyNumberFormat="1" applyFont="1"/>
    <xf numFmtId="0" fontId="183" fillId="0" borderId="30" xfId="1" applyFont="1" applyBorder="1"/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16" fontId="27" fillId="0" borderId="61" xfId="0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9" fillId="0" borderId="39" xfId="1" applyFont="1" applyBorder="1" applyAlignment="1">
      <alignment horizontal="center"/>
    </xf>
    <xf numFmtId="0" fontId="44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89" fillId="26" borderId="45" xfId="0" applyNumberFormat="1" applyFont="1" applyFill="1" applyBorder="1" applyAlignment="1">
      <alignment horizontal="center" vertical="center" wrapText="1"/>
    </xf>
    <xf numFmtId="0" fontId="29" fillId="40" borderId="39" xfId="0" applyFont="1" applyFill="1" applyBorder="1" applyAlignment="1">
      <alignment horizontal="center"/>
    </xf>
    <xf numFmtId="0" fontId="29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199" fillId="0" borderId="0" xfId="0" applyFont="1" applyAlignment="1">
      <alignment horizontal="center" vertical="center"/>
    </xf>
    <xf numFmtId="0" fontId="141" fillId="0" borderId="0" xfId="0" applyFont="1"/>
    <xf numFmtId="0" fontId="142" fillId="0" borderId="0" xfId="0" applyFont="1"/>
    <xf numFmtId="2" fontId="37" fillId="0" borderId="0" xfId="0" applyNumberFormat="1" applyFont="1" applyAlignment="1">
      <alignment horizontal="center"/>
    </xf>
    <xf numFmtId="166" fontId="37" fillId="0" borderId="0" xfId="0" applyNumberFormat="1" applyFont="1" applyAlignment="1">
      <alignment horizontal="center"/>
    </xf>
    <xf numFmtId="0" fontId="42" fillId="0" borderId="10" xfId="1" applyFont="1" applyBorder="1" applyAlignment="1">
      <alignment horizontal="right" vertical="center"/>
    </xf>
    <xf numFmtId="0" fontId="85" fillId="0" borderId="10" xfId="1" applyFont="1" applyBorder="1" applyAlignment="1">
      <alignment horizontal="right" vertical="center"/>
    </xf>
    <xf numFmtId="0" fontId="145" fillId="0" borderId="10" xfId="1" applyFont="1" applyBorder="1" applyAlignment="1">
      <alignment horizontal="right" vertical="center"/>
    </xf>
    <xf numFmtId="2" fontId="184" fillId="0" borderId="16" xfId="1" applyNumberFormat="1" applyFont="1" applyBorder="1" applyAlignment="1">
      <alignment horizontal="center" vertical="center"/>
    </xf>
    <xf numFmtId="0" fontId="41" fillId="24" borderId="36" xfId="1" applyFont="1" applyFill="1" applyBorder="1" applyAlignment="1">
      <alignment horizontal="center"/>
    </xf>
    <xf numFmtId="4" fontId="189" fillId="28" borderId="36" xfId="0" applyNumberFormat="1" applyFont="1" applyFill="1" applyBorder="1" applyAlignment="1">
      <alignment horizontal="center" vertical="center" wrapText="1"/>
    </xf>
    <xf numFmtId="4" fontId="179" fillId="28" borderId="36" xfId="0" applyNumberFormat="1" applyFont="1" applyFill="1" applyBorder="1" applyAlignment="1">
      <alignment horizontal="center" vertical="center" wrapText="1"/>
    </xf>
    <xf numFmtId="4" fontId="179" fillId="28" borderId="75" xfId="0" applyNumberFormat="1" applyFont="1" applyFill="1" applyBorder="1" applyAlignment="1">
      <alignment horizontal="center" vertical="center" wrapText="1"/>
    </xf>
    <xf numFmtId="0" fontId="27" fillId="24" borderId="36" xfId="1" applyFont="1" applyFill="1" applyBorder="1" applyAlignment="1">
      <alignment horizontal="center" vertical="center"/>
    </xf>
    <xf numFmtId="0" fontId="41" fillId="24" borderId="36" xfId="1" applyFont="1" applyFill="1" applyBorder="1" applyAlignment="1">
      <alignment horizontal="center" vertical="center"/>
    </xf>
    <xf numFmtId="0" fontId="8" fillId="24" borderId="36" xfId="1" applyFill="1" applyBorder="1" applyAlignment="1">
      <alignment horizontal="center" vertical="center"/>
    </xf>
    <xf numFmtId="0" fontId="8" fillId="24" borderId="45" xfId="1" applyFill="1" applyBorder="1" applyAlignment="1">
      <alignment horizontal="center" vertical="center"/>
    </xf>
    <xf numFmtId="0" fontId="41" fillId="24" borderId="45" xfId="1" applyFont="1" applyFill="1" applyBorder="1" applyAlignment="1">
      <alignment horizontal="center" vertical="center"/>
    </xf>
    <xf numFmtId="0" fontId="41" fillId="24" borderId="33" xfId="1" applyFont="1" applyFill="1" applyBorder="1" applyAlignment="1">
      <alignment horizontal="center" vertical="center"/>
    </xf>
    <xf numFmtId="0" fontId="42" fillId="26" borderId="36" xfId="1" applyFont="1" applyFill="1" applyBorder="1" applyAlignment="1">
      <alignment horizontal="center" vertical="center" wrapText="1"/>
    </xf>
    <xf numFmtId="0" fontId="41" fillId="24" borderId="34" xfId="1" applyFont="1" applyFill="1" applyBorder="1" applyAlignment="1">
      <alignment horizontal="center" vertical="center"/>
    </xf>
    <xf numFmtId="0" fontId="27" fillId="0" borderId="24" xfId="1" applyFont="1" applyBorder="1" applyAlignment="1">
      <alignment horizontal="center" vertical="center"/>
    </xf>
    <xf numFmtId="3" fontId="194" fillId="40" borderId="10" xfId="1" applyNumberFormat="1" applyFont="1" applyFill="1" applyBorder="1" applyAlignment="1">
      <alignment horizontal="center"/>
    </xf>
    <xf numFmtId="0" fontId="209" fillId="42" borderId="60" xfId="0" applyFont="1" applyFill="1" applyBorder="1" applyAlignment="1">
      <alignment horizontal="center"/>
    </xf>
    <xf numFmtId="2" fontId="27" fillId="40" borderId="61" xfId="0" applyNumberFormat="1" applyFont="1" applyFill="1" applyBorder="1" applyAlignment="1">
      <alignment horizontal="center" vertical="center"/>
    </xf>
    <xf numFmtId="0" fontId="27" fillId="40" borderId="62" xfId="0" applyFont="1" applyFill="1" applyBorder="1" applyAlignment="1">
      <alignment horizontal="center"/>
    </xf>
    <xf numFmtId="0" fontId="209" fillId="42" borderId="39" xfId="0" applyFont="1" applyFill="1" applyBorder="1" applyAlignment="1">
      <alignment horizontal="center"/>
    </xf>
    <xf numFmtId="2" fontId="27" fillId="40" borderId="10" xfId="0" applyNumberFormat="1" applyFont="1" applyFill="1" applyBorder="1" applyAlignment="1">
      <alignment horizontal="center" vertical="center"/>
    </xf>
    <xf numFmtId="0" fontId="27" fillId="40" borderId="38" xfId="0" applyFont="1" applyFill="1" applyBorder="1" applyAlignment="1">
      <alignment horizontal="center"/>
    </xf>
    <xf numFmtId="0" fontId="209" fillId="42" borderId="40" xfId="0" applyFont="1" applyFill="1" applyBorder="1" applyAlignment="1">
      <alignment horizontal="center"/>
    </xf>
    <xf numFmtId="2" fontId="27" fillId="40" borderId="24" xfId="0" applyNumberFormat="1" applyFont="1" applyFill="1" applyBorder="1" applyAlignment="1">
      <alignment horizontal="center" vertical="center"/>
    </xf>
    <xf numFmtId="0" fontId="27" fillId="40" borderId="41" xfId="0" applyFont="1" applyFill="1" applyBorder="1" applyAlignment="1">
      <alignment horizontal="center"/>
    </xf>
    <xf numFmtId="2" fontId="180" fillId="40" borderId="61" xfId="178" applyNumberFormat="1" applyFont="1" applyFill="1" applyBorder="1" applyAlignment="1">
      <alignment horizontal="center"/>
    </xf>
    <xf numFmtId="2" fontId="5" fillId="40" borderId="10" xfId="178" applyNumberFormat="1" applyFont="1" applyFill="1" applyBorder="1" applyAlignment="1">
      <alignment horizontal="center"/>
    </xf>
    <xf numFmtId="0" fontId="29" fillId="0" borderId="61" xfId="1" applyFont="1" applyBorder="1" applyAlignment="1">
      <alignment horizontal="center"/>
    </xf>
    <xf numFmtId="3" fontId="85" fillId="40" borderId="10" xfId="1" applyNumberFormat="1" applyFont="1" applyFill="1" applyBorder="1" applyAlignment="1">
      <alignment horizontal="center"/>
    </xf>
    <xf numFmtId="0" fontId="44" fillId="0" borderId="10" xfId="0" applyFont="1" applyBorder="1" applyAlignment="1">
      <alignment horizontal="center" vertical="center"/>
    </xf>
    <xf numFmtId="4" fontId="215" fillId="46" borderId="36" xfId="0" applyNumberFormat="1" applyFont="1" applyFill="1" applyBorder="1" applyAlignment="1">
      <alignment horizontal="center" vertical="center" wrapText="1"/>
    </xf>
    <xf numFmtId="4" fontId="215" fillId="46" borderId="85" xfId="0" applyNumberFormat="1" applyFont="1" applyFill="1" applyBorder="1" applyAlignment="1">
      <alignment horizontal="center" vertical="center" wrapText="1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6" fillId="46" borderId="85" xfId="0" applyNumberFormat="1" applyFont="1" applyFill="1" applyBorder="1" applyAlignment="1">
      <alignment horizontal="center" vertical="center" wrapText="1"/>
    </xf>
    <xf numFmtId="0" fontId="244" fillId="52" borderId="20" xfId="0" applyFont="1" applyFill="1" applyBorder="1" applyAlignment="1">
      <alignment horizontal="center"/>
    </xf>
    <xf numFmtId="0" fontId="244" fillId="52" borderId="0" xfId="0" applyFont="1" applyFill="1" applyAlignment="1">
      <alignment horizontal="center"/>
    </xf>
    <xf numFmtId="0" fontId="42" fillId="24" borderId="10" xfId="1" applyFont="1" applyFill="1" applyBorder="1" applyAlignment="1">
      <alignment horizontal="center" vertical="center"/>
    </xf>
    <xf numFmtId="2" fontId="185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8" fillId="0" borderId="48" xfId="1" applyNumberFormat="1" applyBorder="1" applyAlignment="1">
      <alignment horizontal="center"/>
    </xf>
    <xf numFmtId="4" fontId="215" fillId="46" borderId="45" xfId="0" applyNumberFormat="1" applyFont="1" applyFill="1" applyBorder="1" applyAlignment="1">
      <alignment horizontal="center" vertical="center" wrapText="1"/>
    </xf>
    <xf numFmtId="4" fontId="216" fillId="46" borderId="45" xfId="0" applyNumberFormat="1" applyFont="1" applyFill="1" applyBorder="1" applyAlignment="1">
      <alignment horizontal="center" vertical="center" wrapText="1"/>
    </xf>
    <xf numFmtId="0" fontId="184" fillId="0" borderId="10" xfId="0" applyFont="1" applyBorder="1" applyAlignment="1">
      <alignment vertical="center" wrapText="1" shrinkToFit="1"/>
    </xf>
    <xf numFmtId="0" fontId="46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83" fillId="0" borderId="10" xfId="0" applyFont="1" applyBorder="1" applyAlignment="1">
      <alignment vertical="center" wrapText="1" shrinkToFit="1"/>
    </xf>
    <xf numFmtId="0" fontId="46" fillId="0" borderId="60" xfId="0" applyFont="1" applyBorder="1" applyAlignment="1">
      <alignment horizontal="center" vertical="center" wrapText="1"/>
    </xf>
    <xf numFmtId="0" fontId="184" fillId="0" borderId="61" xfId="0" applyFont="1" applyBorder="1" applyAlignment="1">
      <alignment vertical="center" wrapText="1" shrinkToFit="1"/>
    </xf>
    <xf numFmtId="0" fontId="46" fillId="0" borderId="61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184" fillId="0" borderId="24" xfId="0" applyFont="1" applyBorder="1" applyAlignment="1">
      <alignment vertical="center" wrapText="1" shrinkToFit="1"/>
    </xf>
    <xf numFmtId="0" fontId="46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0" fontId="85" fillId="24" borderId="0" xfId="1" applyFont="1" applyFill="1" applyAlignment="1">
      <alignment horizontal="center" vertical="center"/>
    </xf>
    <xf numFmtId="2" fontId="42" fillId="24" borderId="0" xfId="1" applyNumberFormat="1" applyFont="1" applyFill="1" applyAlignment="1">
      <alignment horizontal="center" vertical="center"/>
    </xf>
    <xf numFmtId="3" fontId="85" fillId="24" borderId="0" xfId="1" applyNumberFormat="1" applyFont="1" applyFill="1" applyAlignment="1">
      <alignment horizontal="center" vertical="center"/>
    </xf>
    <xf numFmtId="0" fontId="85" fillId="40" borderId="10" xfId="1" applyFont="1" applyFill="1" applyBorder="1" applyAlignment="1">
      <alignment horizontal="center" vertical="center"/>
    </xf>
    <xf numFmtId="2" fontId="42" fillId="40" borderId="10" xfId="1" applyNumberFormat="1" applyFont="1" applyFill="1" applyBorder="1" applyAlignment="1">
      <alignment horizontal="center" vertical="center"/>
    </xf>
    <xf numFmtId="0" fontId="0" fillId="40" borderId="86" xfId="0" applyFill="1" applyBorder="1" applyAlignment="1">
      <alignment horizontal="center" vertical="center"/>
    </xf>
    <xf numFmtId="0" fontId="85" fillId="40" borderId="24" xfId="1" applyFont="1" applyFill="1" applyBorder="1" applyAlignment="1">
      <alignment horizontal="center" vertical="center"/>
    </xf>
    <xf numFmtId="2" fontId="42" fillId="40" borderId="24" xfId="1" applyNumberFormat="1" applyFont="1" applyFill="1" applyBorder="1" applyAlignment="1">
      <alignment horizontal="center" vertical="center"/>
    </xf>
    <xf numFmtId="2" fontId="45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87" xfId="0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54" fillId="28" borderId="67" xfId="0" applyNumberFormat="1" applyFont="1" applyFill="1" applyBorder="1" applyAlignment="1">
      <alignment horizontal="center" vertical="center" wrapText="1"/>
    </xf>
    <xf numFmtId="0" fontId="27" fillId="40" borderId="37" xfId="1" applyFont="1" applyFill="1" applyBorder="1" applyAlignment="1">
      <alignment horizontal="center"/>
    </xf>
    <xf numFmtId="0" fontId="158" fillId="40" borderId="10" xfId="1" applyFont="1" applyFill="1" applyBorder="1" applyAlignment="1">
      <alignment horizontal="center"/>
    </xf>
    <xf numFmtId="2" fontId="42" fillId="40" borderId="10" xfId="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33" fillId="40" borderId="61" xfId="0" applyFont="1" applyFill="1" applyBorder="1"/>
    <xf numFmtId="0" fontId="233" fillId="40" borderId="10" xfId="0" applyFont="1" applyFill="1" applyBorder="1"/>
    <xf numFmtId="0" fontId="233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34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0" fillId="40" borderId="47" xfId="0" applyFill="1" applyBorder="1" applyAlignment="1">
      <alignment horizontal="center" vertical="center"/>
    </xf>
    <xf numFmtId="0" fontId="8" fillId="40" borderId="61" xfId="1" applyFill="1" applyBorder="1" applyAlignment="1">
      <alignment horizontal="center"/>
    </xf>
    <xf numFmtId="2" fontId="234" fillId="40" borderId="61" xfId="0" applyNumberFormat="1" applyFont="1" applyFill="1" applyBorder="1" applyAlignment="1">
      <alignment horizontal="center"/>
    </xf>
    <xf numFmtId="0" fontId="29" fillId="40" borderId="61" xfId="1" applyFont="1" applyFill="1" applyBorder="1" applyAlignment="1">
      <alignment horizontal="center" vertical="center"/>
    </xf>
    <xf numFmtId="0" fontId="8" fillId="40" borderId="13" xfId="1" applyFill="1" applyBorder="1" applyAlignment="1">
      <alignment horizontal="center"/>
    </xf>
    <xf numFmtId="0" fontId="27" fillId="40" borderId="13" xfId="1" applyFont="1" applyFill="1" applyBorder="1" applyAlignment="1">
      <alignment horizontal="center" vertical="center"/>
    </xf>
    <xf numFmtId="0" fontId="29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27" fillId="40" borderId="61" xfId="1" applyFont="1" applyFill="1" applyBorder="1" applyAlignment="1">
      <alignment horizontal="center" vertical="center"/>
    </xf>
    <xf numFmtId="0" fontId="0" fillId="40" borderId="10" xfId="1" applyFont="1" applyFill="1" applyBorder="1" applyAlignment="1">
      <alignment horizontal="center"/>
    </xf>
    <xf numFmtId="0" fontId="27" fillId="40" borderId="10" xfId="1" applyFont="1" applyFill="1" applyBorder="1" applyAlignment="1">
      <alignment horizontal="center" vertical="center"/>
    </xf>
    <xf numFmtId="1" fontId="0" fillId="0" borderId="10" xfId="283" applyNumberFormat="1" applyFont="1" applyFill="1" applyBorder="1" applyAlignment="1" applyProtection="1">
      <alignment horizontal="center" vertical="center" wrapText="1"/>
    </xf>
    <xf numFmtId="1" fontId="0" fillId="0" borderId="10" xfId="283" applyNumberFormat="1" applyFont="1" applyFill="1" applyBorder="1" applyAlignment="1" applyProtection="1">
      <alignment horizontal="center" vertical="center"/>
    </xf>
    <xf numFmtId="0" fontId="159" fillId="40" borderId="39" xfId="1" applyFont="1" applyFill="1" applyBorder="1" applyAlignment="1">
      <alignment horizontal="center"/>
    </xf>
    <xf numFmtId="0" fontId="159" fillId="40" borderId="38" xfId="0" applyFont="1" applyFill="1" applyBorder="1" applyAlignment="1">
      <alignment horizontal="center"/>
    </xf>
    <xf numFmtId="0" fontId="159" fillId="40" borderId="39" xfId="0" applyFont="1" applyFill="1" applyBorder="1" applyAlignment="1">
      <alignment horizontal="center"/>
    </xf>
    <xf numFmtId="0" fontId="0" fillId="0" borderId="48" xfId="0" applyBorder="1"/>
    <xf numFmtId="4" fontId="53" fillId="28" borderId="43" xfId="0" applyNumberFormat="1" applyFont="1" applyFill="1" applyBorder="1" applyAlignment="1">
      <alignment horizontal="center" vertical="center" wrapText="1"/>
    </xf>
    <xf numFmtId="1" fontId="44" fillId="24" borderId="13" xfId="1" applyNumberFormat="1" applyFont="1" applyFill="1" applyBorder="1" applyAlignment="1">
      <alignment horizontal="center"/>
    </xf>
    <xf numFmtId="0" fontId="29" fillId="24" borderId="29" xfId="1" applyFont="1" applyFill="1" applyBorder="1" applyAlignment="1">
      <alignment horizontal="center" vertical="center"/>
    </xf>
    <xf numFmtId="0" fontId="44" fillId="24" borderId="47" xfId="1" applyFont="1" applyFill="1" applyBorder="1" applyAlignment="1">
      <alignment horizontal="center" vertical="center" wrapText="1"/>
    </xf>
    <xf numFmtId="0" fontId="34" fillId="0" borderId="51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1" fontId="44" fillId="0" borderId="13" xfId="1" applyNumberFormat="1" applyFont="1" applyBorder="1" applyAlignment="1">
      <alignment horizontal="center" vertical="center"/>
    </xf>
    <xf numFmtId="0" fontId="27" fillId="40" borderId="65" xfId="1" applyFont="1" applyFill="1" applyBorder="1" applyAlignment="1">
      <alignment horizontal="center" vertical="center"/>
    </xf>
    <xf numFmtId="0" fontId="34" fillId="0" borderId="51" xfId="0" applyFont="1" applyBorder="1"/>
    <xf numFmtId="0" fontId="34" fillId="0" borderId="48" xfId="0" applyFont="1" applyBorder="1"/>
    <xf numFmtId="0" fontId="27" fillId="40" borderId="74" xfId="1" applyFont="1" applyFill="1" applyBorder="1" applyAlignment="1">
      <alignment horizontal="center" vertical="center"/>
    </xf>
    <xf numFmtId="1" fontId="44" fillId="24" borderId="83" xfId="1" applyNumberFormat="1" applyFont="1" applyFill="1" applyBorder="1" applyAlignment="1">
      <alignment horizontal="center"/>
    </xf>
    <xf numFmtId="1" fontId="44" fillId="24" borderId="47" xfId="1" applyNumberFormat="1" applyFont="1" applyFill="1" applyBorder="1" applyAlignment="1">
      <alignment horizontal="center"/>
    </xf>
    <xf numFmtId="0" fontId="0" fillId="0" borderId="37" xfId="0" applyBorder="1" applyAlignment="1">
      <alignment vertical="center"/>
    </xf>
    <xf numFmtId="0" fontId="29" fillId="0" borderId="10" xfId="1" applyFont="1" applyBorder="1" applyAlignment="1">
      <alignment horizontal="center" wrapText="1"/>
    </xf>
    <xf numFmtId="0" fontId="27" fillId="0" borderId="0" xfId="1" applyFont="1" applyAlignment="1">
      <alignment vertical="center"/>
    </xf>
    <xf numFmtId="0" fontId="29" fillId="0" borderId="0" xfId="1" applyFont="1" applyAlignment="1">
      <alignment horizontal="center" wrapText="1"/>
    </xf>
    <xf numFmtId="0" fontId="34" fillId="0" borderId="0" xfId="0" applyFont="1"/>
    <xf numFmtId="0" fontId="0" fillId="0" borderId="82" xfId="0" applyBorder="1" applyAlignment="1">
      <alignment horizontal="center" vertical="center"/>
    </xf>
    <xf numFmtId="0" fontId="27" fillId="40" borderId="39" xfId="1" applyFont="1" applyFill="1" applyBorder="1" applyAlignment="1">
      <alignment vertical="center"/>
    </xf>
    <xf numFmtId="0" fontId="27" fillId="0" borderId="64" xfId="1" applyFont="1" applyBorder="1" applyAlignment="1">
      <alignment horizontal="center" vertical="center"/>
    </xf>
    <xf numFmtId="0" fontId="27" fillId="0" borderId="65" xfId="1" applyFont="1" applyBorder="1" applyAlignment="1">
      <alignment horizontal="center" vertical="center"/>
    </xf>
    <xf numFmtId="0" fontId="0" fillId="0" borderId="51" xfId="0" applyBorder="1"/>
    <xf numFmtId="0" fontId="27" fillId="24" borderId="13" xfId="1" applyFont="1" applyFill="1" applyBorder="1" applyAlignment="1">
      <alignment horizontal="center"/>
    </xf>
    <xf numFmtId="0" fontId="27" fillId="24" borderId="11" xfId="1" applyFont="1" applyFill="1" applyBorder="1" applyAlignment="1">
      <alignment horizontal="center"/>
    </xf>
    <xf numFmtId="0" fontId="27" fillId="40" borderId="60" xfId="1" applyFont="1" applyFill="1" applyBorder="1"/>
    <xf numFmtId="0" fontId="35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34" fillId="0" borderId="61" xfId="1" applyFont="1" applyBorder="1" applyAlignment="1">
      <alignment horizontal="center"/>
    </xf>
    <xf numFmtId="2" fontId="34" fillId="0" borderId="61" xfId="0" applyNumberFormat="1" applyFont="1" applyBorder="1"/>
    <xf numFmtId="0" fontId="27" fillId="40" borderId="39" xfId="1" applyFont="1" applyFill="1" applyBorder="1"/>
    <xf numFmtId="0" fontId="27" fillId="40" borderId="40" xfId="1" applyFont="1" applyFill="1" applyBorder="1"/>
    <xf numFmtId="0" fontId="34" fillId="0" borderId="24" xfId="1" applyFont="1" applyBorder="1" applyAlignment="1">
      <alignment horizontal="center"/>
    </xf>
    <xf numFmtId="2" fontId="34" fillId="0" borderId="24" xfId="0" applyNumberFormat="1" applyFont="1" applyBorder="1"/>
    <xf numFmtId="0" fontId="27" fillId="0" borderId="26" xfId="1" applyFont="1" applyBorder="1" applyAlignment="1">
      <alignment horizontal="center"/>
    </xf>
    <xf numFmtId="0" fontId="27" fillId="24" borderId="61" xfId="1" applyFont="1" applyFill="1" applyBorder="1" applyAlignment="1">
      <alignment horizontal="center"/>
    </xf>
    <xf numFmtId="0" fontId="27" fillId="40" borderId="61" xfId="1" applyFont="1" applyFill="1" applyBorder="1" applyAlignment="1">
      <alignment horizontal="center"/>
    </xf>
    <xf numFmtId="0" fontId="27" fillId="0" borderId="40" xfId="1" applyFont="1" applyBorder="1"/>
    <xf numFmtId="0" fontId="27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34" fillId="0" borderId="24" xfId="1" applyNumberFormat="1" applyFont="1" applyBorder="1" applyAlignment="1">
      <alignment horizontal="center"/>
    </xf>
    <xf numFmtId="0" fontId="71" fillId="24" borderId="0" xfId="1" applyFont="1" applyFill="1"/>
    <xf numFmtId="0" fontId="71" fillId="24" borderId="32" xfId="1" applyFont="1" applyFill="1" applyBorder="1"/>
    <xf numFmtId="0" fontId="71" fillId="24" borderId="28" xfId="1" applyFont="1" applyFill="1" applyBorder="1"/>
    <xf numFmtId="0" fontId="71" fillId="24" borderId="30" xfId="1" applyFont="1" applyFill="1" applyBorder="1"/>
    <xf numFmtId="0" fontId="71" fillId="24" borderId="35" xfId="1" applyFont="1" applyFill="1" applyBorder="1"/>
    <xf numFmtId="0" fontId="27" fillId="0" borderId="60" xfId="1" applyFont="1" applyBorder="1"/>
    <xf numFmtId="0" fontId="27" fillId="0" borderId="61" xfId="1" applyFont="1" applyBorder="1"/>
    <xf numFmtId="0" fontId="63" fillId="24" borderId="33" xfId="1" applyFont="1" applyFill="1" applyBorder="1"/>
    <xf numFmtId="0" fontId="63" fillId="24" borderId="29" xfId="1" applyFont="1" applyFill="1" applyBorder="1"/>
    <xf numFmtId="2" fontId="52" fillId="24" borderId="28" xfId="0" applyNumberFormat="1" applyFont="1" applyFill="1" applyBorder="1"/>
    <xf numFmtId="0" fontId="37" fillId="0" borderId="28" xfId="0" applyFont="1" applyBorder="1"/>
    <xf numFmtId="0" fontId="87" fillId="24" borderId="33" xfId="1" applyFont="1" applyFill="1" applyBorder="1"/>
    <xf numFmtId="0" fontId="37" fillId="24" borderId="34" xfId="0" applyFont="1" applyFill="1" applyBorder="1"/>
    <xf numFmtId="0" fontId="63" fillId="24" borderId="0" xfId="1" applyFont="1" applyFill="1"/>
    <xf numFmtId="2" fontId="52" fillId="24" borderId="80" xfId="0" applyNumberFormat="1" applyFont="1" applyFill="1" applyBorder="1"/>
    <xf numFmtId="0" fontId="37" fillId="0" borderId="19" xfId="0" applyFont="1" applyBorder="1"/>
    <xf numFmtId="0" fontId="37" fillId="0" borderId="27" xfId="0" applyFont="1" applyBorder="1"/>
    <xf numFmtId="0" fontId="258" fillId="0" borderId="10" xfId="1" applyFont="1" applyBorder="1" applyAlignment="1">
      <alignment horizontal="center"/>
    </xf>
    <xf numFmtId="0" fontId="258" fillId="0" borderId="61" xfId="1" applyFont="1" applyBorder="1" applyAlignment="1">
      <alignment horizontal="center"/>
    </xf>
    <xf numFmtId="2" fontId="259" fillId="0" borderId="0" xfId="1" applyNumberFormat="1" applyFont="1" applyAlignment="1">
      <alignment horizontal="center"/>
    </xf>
    <xf numFmtId="0" fontId="258" fillId="0" borderId="24" xfId="1" applyFont="1" applyBorder="1" applyAlignment="1">
      <alignment horizontal="center"/>
    </xf>
    <xf numFmtId="2" fontId="259" fillId="0" borderId="10" xfId="1" applyNumberFormat="1" applyFont="1" applyBorder="1" applyAlignment="1">
      <alignment horizontal="center"/>
    </xf>
    <xf numFmtId="2" fontId="259" fillId="0" borderId="61" xfId="1" applyNumberFormat="1" applyFont="1" applyBorder="1" applyAlignment="1">
      <alignment horizontal="center"/>
    </xf>
    <xf numFmtId="2" fontId="259" fillId="0" borderId="24" xfId="1" applyNumberFormat="1" applyFont="1" applyBorder="1" applyAlignment="1">
      <alignment horizontal="center"/>
    </xf>
    <xf numFmtId="0" fontId="27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91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92" xfId="0" applyFill="1" applyBorder="1" applyAlignment="1">
      <alignment horizontal="center"/>
    </xf>
    <xf numFmtId="0" fontId="8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27" fillId="40" borderId="56" xfId="1" applyFont="1" applyFill="1" applyBorder="1" applyAlignment="1">
      <alignment horizontal="center"/>
    </xf>
    <xf numFmtId="0" fontId="225" fillId="52" borderId="0" xfId="0" applyFont="1" applyFill="1" applyAlignment="1">
      <alignment horizontal="center"/>
    </xf>
    <xf numFmtId="0" fontId="0" fillId="0" borderId="71" xfId="0" applyBorder="1" applyAlignment="1">
      <alignment horizontal="center"/>
    </xf>
    <xf numFmtId="0" fontId="0" fillId="54" borderId="39" xfId="0" applyFill="1" applyBorder="1" applyAlignment="1">
      <alignment horizontal="center"/>
    </xf>
    <xf numFmtId="0" fontId="0" fillId="54" borderId="60" xfId="0" applyFill="1" applyBorder="1" applyAlignment="1">
      <alignment horizontal="center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5" xfId="0" applyNumberFormat="1" applyFont="1" applyBorder="1" applyAlignment="1">
      <alignment horizontal="center" vertical="center" wrapText="1"/>
    </xf>
    <xf numFmtId="0" fontId="27" fillId="0" borderId="0" xfId="0" applyFont="1"/>
    <xf numFmtId="0" fontId="27" fillId="24" borderId="29" xfId="0" applyFont="1" applyFill="1" applyBorder="1"/>
    <xf numFmtId="0" fontId="27" fillId="24" borderId="0" xfId="0" applyFont="1" applyFill="1"/>
    <xf numFmtId="2" fontId="27" fillId="24" borderId="0" xfId="0" applyNumberFormat="1" applyFont="1" applyFill="1"/>
    <xf numFmtId="2" fontId="27" fillId="24" borderId="30" xfId="0" applyNumberFormat="1" applyFont="1" applyFill="1" applyBorder="1"/>
    <xf numFmtId="10" fontId="27" fillId="0" borderId="67" xfId="1" applyNumberFormat="1" applyFont="1" applyBorder="1" applyAlignment="1">
      <alignment horizontal="center"/>
    </xf>
    <xf numFmtId="2" fontId="27" fillId="0" borderId="61" xfId="1" applyNumberFormat="1" applyFont="1" applyBorder="1" applyAlignment="1">
      <alignment horizontal="center"/>
    </xf>
    <xf numFmtId="2" fontId="27" fillId="0" borderId="61" xfId="0" applyNumberFormat="1" applyFont="1" applyBorder="1" applyAlignment="1">
      <alignment horizontal="center"/>
    </xf>
    <xf numFmtId="2" fontId="27" fillId="0" borderId="10" xfId="0" applyNumberFormat="1" applyFont="1" applyBorder="1" applyAlignment="1">
      <alignment horizontal="center"/>
    </xf>
    <xf numFmtId="2" fontId="27" fillId="0" borderId="24" xfId="1" applyNumberFormat="1" applyFont="1" applyBorder="1" applyAlignment="1">
      <alignment horizontal="center"/>
    </xf>
    <xf numFmtId="2" fontId="27" fillId="0" borderId="24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2" fontId="27" fillId="0" borderId="0" xfId="0" applyNumberFormat="1" applyFont="1"/>
    <xf numFmtId="0" fontId="27" fillId="0" borderId="61" xfId="1" applyFont="1" applyBorder="1" applyAlignment="1">
      <alignment horizontal="center"/>
    </xf>
    <xf numFmtId="2" fontId="63" fillId="24" borderId="0" xfId="0" applyNumberFormat="1" applyFont="1" applyFill="1"/>
    <xf numFmtId="10" fontId="27" fillId="0" borderId="44" xfId="1" applyNumberFormat="1" applyFont="1" applyBorder="1" applyAlignment="1">
      <alignment horizontal="center"/>
    </xf>
    <xf numFmtId="2" fontId="48" fillId="24" borderId="0" xfId="0" applyNumberFormat="1" applyFont="1" applyFill="1"/>
    <xf numFmtId="2" fontId="27" fillId="0" borderId="29" xfId="0" applyNumberFormat="1" applyFont="1" applyBorder="1"/>
    <xf numFmtId="2" fontId="27" fillId="0" borderId="0" xfId="1" applyNumberFormat="1" applyFont="1" applyAlignment="1">
      <alignment horizontal="center"/>
    </xf>
    <xf numFmtId="3" fontId="27" fillId="0" borderId="61" xfId="0" applyNumberFormat="1" applyFont="1" applyBorder="1" applyAlignment="1">
      <alignment horizontal="center"/>
    </xf>
    <xf numFmtId="2" fontId="27" fillId="0" borderId="56" xfId="1" applyNumberFormat="1" applyFont="1" applyBorder="1" applyAlignment="1">
      <alignment horizontal="center"/>
    </xf>
    <xf numFmtId="2" fontId="27" fillId="0" borderId="56" xfId="0" applyNumberFormat="1" applyFont="1" applyBorder="1" applyAlignment="1">
      <alignment horizontal="center"/>
    </xf>
    <xf numFmtId="2" fontId="48" fillId="24" borderId="29" xfId="0" applyNumberFormat="1" applyFont="1" applyFill="1" applyBorder="1"/>
    <xf numFmtId="0" fontId="27" fillId="0" borderId="88" xfId="0" applyFont="1" applyBorder="1" applyAlignment="1">
      <alignment horizontal="center"/>
    </xf>
    <xf numFmtId="2" fontId="27" fillId="0" borderId="82" xfId="1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2" fontId="27" fillId="0" borderId="14" xfId="1" applyNumberFormat="1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2" fontId="27" fillId="0" borderId="26" xfId="1" applyNumberFormat="1" applyFont="1" applyBorder="1" applyAlignment="1">
      <alignment horizontal="center"/>
    </xf>
    <xf numFmtId="2" fontId="27" fillId="40" borderId="61" xfId="1" applyNumberFormat="1" applyFont="1" applyFill="1" applyBorder="1" applyAlignment="1">
      <alignment horizontal="center"/>
    </xf>
    <xf numFmtId="2" fontId="27" fillId="40" borderId="61" xfId="0" applyNumberFormat="1" applyFont="1" applyFill="1" applyBorder="1" applyAlignment="1">
      <alignment horizontal="center"/>
    </xf>
    <xf numFmtId="2" fontId="27" fillId="40" borderId="10" xfId="1" applyNumberFormat="1" applyFont="1" applyFill="1" applyBorder="1" applyAlignment="1">
      <alignment horizontal="center"/>
    </xf>
    <xf numFmtId="2" fontId="27" fillId="40" borderId="10" xfId="0" applyNumberFormat="1" applyFont="1" applyFill="1" applyBorder="1" applyAlignment="1">
      <alignment horizontal="center"/>
    </xf>
    <xf numFmtId="49" fontId="27" fillId="40" borderId="60" xfId="0" applyNumberFormat="1" applyFont="1" applyFill="1" applyBorder="1" applyAlignment="1">
      <alignment horizontal="center"/>
    </xf>
    <xf numFmtId="2" fontId="27" fillId="40" borderId="56" xfId="1" applyNumberFormat="1" applyFont="1" applyFill="1" applyBorder="1" applyAlignment="1">
      <alignment horizontal="center"/>
    </xf>
    <xf numFmtId="2" fontId="27" fillId="40" borderId="56" xfId="0" applyNumberFormat="1" applyFont="1" applyFill="1" applyBorder="1" applyAlignment="1">
      <alignment horizontal="center"/>
    </xf>
    <xf numFmtId="2" fontId="27" fillId="40" borderId="24" xfId="1" applyNumberFormat="1" applyFont="1" applyFill="1" applyBorder="1" applyAlignment="1">
      <alignment horizontal="center"/>
    </xf>
    <xf numFmtId="2" fontId="27" fillId="40" borderId="24" xfId="0" applyNumberFormat="1" applyFont="1" applyFill="1" applyBorder="1" applyAlignment="1">
      <alignment horizontal="center"/>
    </xf>
    <xf numFmtId="0" fontId="27" fillId="40" borderId="47" xfId="1" applyFont="1" applyFill="1" applyBorder="1" applyAlignment="1">
      <alignment horizontal="center"/>
    </xf>
    <xf numFmtId="0" fontId="27" fillId="40" borderId="47" xfId="0" applyFont="1" applyFill="1" applyBorder="1" applyAlignment="1">
      <alignment horizontal="center"/>
    </xf>
    <xf numFmtId="2" fontId="27" fillId="40" borderId="47" xfId="1" applyNumberFormat="1" applyFont="1" applyFill="1" applyBorder="1" applyAlignment="1">
      <alignment horizontal="center"/>
    </xf>
    <xf numFmtId="2" fontId="27" fillId="40" borderId="47" xfId="0" applyNumberFormat="1" applyFont="1" applyFill="1" applyBorder="1" applyAlignment="1">
      <alignment horizontal="center"/>
    </xf>
    <xf numFmtId="0" fontId="42" fillId="0" borderId="10" xfId="4" applyFont="1" applyBorder="1" applyAlignment="1">
      <alignment horizontal="center"/>
    </xf>
    <xf numFmtId="0" fontId="42" fillId="0" borderId="24" xfId="4" applyFont="1" applyBorder="1" applyAlignment="1">
      <alignment horizontal="center"/>
    </xf>
    <xf numFmtId="0" fontId="42" fillId="0" borderId="0" xfId="4" applyFont="1" applyAlignment="1">
      <alignment horizontal="center"/>
    </xf>
    <xf numFmtId="2" fontId="27" fillId="40" borderId="13" xfId="1" applyNumberFormat="1" applyFont="1" applyFill="1" applyBorder="1" applyAlignment="1">
      <alignment horizontal="center"/>
    </xf>
    <xf numFmtId="0" fontId="69" fillId="24" borderId="29" xfId="1" applyFont="1" applyFill="1" applyBorder="1"/>
    <xf numFmtId="0" fontId="69" fillId="24" borderId="0" xfId="1" applyFont="1" applyFill="1"/>
    <xf numFmtId="0" fontId="35" fillId="0" borderId="56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27" fillId="24" borderId="56" xfId="0" applyFont="1" applyFill="1" applyBorder="1" applyAlignment="1">
      <alignment horizontal="center"/>
    </xf>
    <xf numFmtId="0" fontId="27" fillId="24" borderId="61" xfId="0" applyFont="1" applyFill="1" applyBorder="1" applyAlignment="1">
      <alignment horizontal="center"/>
    </xf>
    <xf numFmtId="0" fontId="27" fillId="24" borderId="10" xfId="0" applyFont="1" applyFill="1" applyBorder="1" applyAlignment="1">
      <alignment horizontal="center"/>
    </xf>
    <xf numFmtId="0" fontId="27" fillId="24" borderId="24" xfId="0" applyFont="1" applyFill="1" applyBorder="1" applyAlignment="1">
      <alignment horizontal="center"/>
    </xf>
    <xf numFmtId="0" fontId="69" fillId="24" borderId="33" xfId="1" applyFont="1" applyFill="1" applyBorder="1"/>
    <xf numFmtId="0" fontId="29" fillId="0" borderId="60" xfId="1" applyFont="1" applyBorder="1" applyAlignment="1">
      <alignment horizontal="center"/>
    </xf>
    <xf numFmtId="2" fontId="29" fillId="0" borderId="61" xfId="0" applyNumberFormat="1" applyFont="1" applyBorder="1" applyAlignment="1">
      <alignment horizontal="center"/>
    </xf>
    <xf numFmtId="0" fontId="29" fillId="0" borderId="62" xfId="0" applyFont="1" applyBorder="1" applyAlignment="1">
      <alignment horizontal="center"/>
    </xf>
    <xf numFmtId="2" fontId="29" fillId="0" borderId="10" xfId="0" applyNumberFormat="1" applyFont="1" applyBorder="1" applyAlignment="1">
      <alignment horizontal="center"/>
    </xf>
    <xf numFmtId="0" fontId="29" fillId="0" borderId="38" xfId="0" applyFont="1" applyBorder="1" applyAlignment="1">
      <alignment horizontal="center"/>
    </xf>
    <xf numFmtId="0" fontId="29" fillId="40" borderId="10" xfId="0" applyFont="1" applyFill="1" applyBorder="1" applyAlignment="1">
      <alignment horizontal="center"/>
    </xf>
    <xf numFmtId="0" fontId="29" fillId="40" borderId="39" xfId="1" applyFont="1" applyFill="1" applyBorder="1" applyAlignment="1">
      <alignment horizontal="center"/>
    </xf>
    <xf numFmtId="0" fontId="29" fillId="40" borderId="40" xfId="1" applyFont="1" applyFill="1" applyBorder="1" applyAlignment="1">
      <alignment horizontal="center"/>
    </xf>
    <xf numFmtId="0" fontId="29" fillId="40" borderId="24" xfId="1" applyFont="1" applyFill="1" applyBorder="1" applyAlignment="1">
      <alignment horizontal="center"/>
    </xf>
    <xf numFmtId="2" fontId="29" fillId="0" borderId="24" xfId="0" applyNumberFormat="1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0" xfId="1" applyFont="1"/>
    <xf numFmtId="2" fontId="29" fillId="0" borderId="0" xfId="0" applyNumberFormat="1" applyFont="1"/>
    <xf numFmtId="0" fontId="29" fillId="24" borderId="60" xfId="1" applyFont="1" applyFill="1" applyBorder="1" applyAlignment="1">
      <alignment horizontal="center"/>
    </xf>
    <xf numFmtId="0" fontId="29" fillId="24" borderId="61" xfId="1" applyFont="1" applyFill="1" applyBorder="1" applyAlignment="1">
      <alignment horizontal="center"/>
    </xf>
    <xf numFmtId="0" fontId="29" fillId="24" borderId="62" xfId="0" applyFont="1" applyFill="1" applyBorder="1" applyAlignment="1">
      <alignment horizontal="center"/>
    </xf>
    <xf numFmtId="0" fontId="29" fillId="24" borderId="39" xfId="1" applyFont="1" applyFill="1" applyBorder="1" applyAlignment="1">
      <alignment horizontal="center"/>
    </xf>
    <xf numFmtId="0" fontId="29" fillId="24" borderId="10" xfId="1" applyFont="1" applyFill="1" applyBorder="1" applyAlignment="1">
      <alignment horizontal="center"/>
    </xf>
    <xf numFmtId="0" fontId="29" fillId="24" borderId="38" xfId="0" applyFont="1" applyFill="1" applyBorder="1" applyAlignment="1">
      <alignment horizontal="center"/>
    </xf>
    <xf numFmtId="0" fontId="29" fillId="24" borderId="24" xfId="1" applyFont="1" applyFill="1" applyBorder="1" applyAlignment="1">
      <alignment horizontal="center"/>
    </xf>
    <xf numFmtId="0" fontId="29" fillId="24" borderId="41" xfId="0" applyFont="1" applyFill="1" applyBorder="1" applyAlignment="1">
      <alignment horizontal="center"/>
    </xf>
    <xf numFmtId="2" fontId="29" fillId="0" borderId="0" xfId="0" applyNumberFormat="1" applyFont="1" applyAlignment="1">
      <alignment horizontal="center"/>
    </xf>
    <xf numFmtId="0" fontId="29" fillId="0" borderId="40" xfId="1" applyFont="1" applyBorder="1" applyAlignment="1">
      <alignment horizontal="center"/>
    </xf>
    <xf numFmtId="2" fontId="29" fillId="0" borderId="22" xfId="0" applyNumberFormat="1" applyFont="1" applyBorder="1" applyAlignment="1">
      <alignment horizontal="center"/>
    </xf>
    <xf numFmtId="2" fontId="29" fillId="0" borderId="13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56" xfId="1" applyFont="1" applyBorder="1" applyAlignment="1">
      <alignment horizontal="center"/>
    </xf>
    <xf numFmtId="2" fontId="29" fillId="0" borderId="73" xfId="0" applyNumberFormat="1" applyFont="1" applyBorder="1" applyAlignment="1">
      <alignment horizontal="center"/>
    </xf>
    <xf numFmtId="2" fontId="29" fillId="0" borderId="56" xfId="0" applyNumberFormat="1" applyFont="1" applyBorder="1" applyAlignment="1">
      <alignment horizontal="center"/>
    </xf>
    <xf numFmtId="0" fontId="29" fillId="24" borderId="49" xfId="1" applyFont="1" applyFill="1" applyBorder="1" applyAlignment="1">
      <alignment horizontal="center"/>
    </xf>
    <xf numFmtId="0" fontId="29" fillId="24" borderId="50" xfId="1" applyFont="1" applyFill="1" applyBorder="1" applyAlignment="1">
      <alignment horizontal="center"/>
    </xf>
    <xf numFmtId="0" fontId="29" fillId="24" borderId="48" xfId="1" applyFont="1" applyFill="1" applyBorder="1" applyAlignment="1">
      <alignment horizontal="center"/>
    </xf>
    <xf numFmtId="0" fontId="27" fillId="0" borderId="13" xfId="1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2" fontId="29" fillId="0" borderId="47" xfId="0" applyNumberFormat="1" applyFont="1" applyBorder="1" applyAlignment="1">
      <alignment horizontal="center"/>
    </xf>
    <xf numFmtId="0" fontId="29" fillId="24" borderId="41" xfId="1" applyFont="1" applyFill="1" applyBorder="1" applyAlignment="1">
      <alignment horizontal="center"/>
    </xf>
    <xf numFmtId="2" fontId="29" fillId="0" borderId="15" xfId="0" applyNumberFormat="1" applyFont="1" applyBorder="1" applyAlignment="1">
      <alignment horizontal="center"/>
    </xf>
    <xf numFmtId="2" fontId="29" fillId="0" borderId="66" xfId="0" applyNumberFormat="1" applyFont="1" applyBorder="1" applyAlignment="1">
      <alignment horizontal="center"/>
    </xf>
    <xf numFmtId="0" fontId="27" fillId="0" borderId="88" xfId="1" applyFont="1" applyBorder="1" applyAlignment="1">
      <alignment horizontal="center"/>
    </xf>
    <xf numFmtId="2" fontId="29" fillId="0" borderId="53" xfId="0" applyNumberFormat="1" applyFont="1" applyBorder="1" applyAlignment="1">
      <alignment horizontal="center"/>
    </xf>
    <xf numFmtId="0" fontId="27" fillId="0" borderId="11" xfId="1" applyFont="1" applyBorder="1" applyAlignment="1">
      <alignment horizontal="center"/>
    </xf>
    <xf numFmtId="2" fontId="29" fillId="0" borderId="25" xfId="0" applyNumberFormat="1" applyFont="1" applyBorder="1" applyAlignment="1">
      <alignment horizontal="center"/>
    </xf>
    <xf numFmtId="2" fontId="29" fillId="0" borderId="18" xfId="0" applyNumberFormat="1" applyFont="1" applyBorder="1" applyAlignment="1">
      <alignment horizontal="center"/>
    </xf>
    <xf numFmtId="2" fontId="29" fillId="0" borderId="11" xfId="0" applyNumberFormat="1" applyFont="1" applyBorder="1" applyAlignment="1">
      <alignment horizontal="center"/>
    </xf>
    <xf numFmtId="0" fontId="29" fillId="24" borderId="33" xfId="1" applyFont="1" applyFill="1" applyBorder="1" applyAlignment="1">
      <alignment horizontal="center"/>
    </xf>
    <xf numFmtId="0" fontId="29" fillId="24" borderId="28" xfId="1" applyFont="1" applyFill="1" applyBorder="1" applyAlignment="1">
      <alignment horizontal="center"/>
    </xf>
    <xf numFmtId="0" fontId="29" fillId="24" borderId="72" xfId="1" applyFont="1" applyFill="1" applyBorder="1" applyAlignment="1">
      <alignment horizontal="center"/>
    </xf>
    <xf numFmtId="0" fontId="29" fillId="24" borderId="59" xfId="1" applyFont="1" applyFill="1" applyBorder="1" applyAlignment="1">
      <alignment horizontal="center"/>
    </xf>
    <xf numFmtId="0" fontId="29" fillId="24" borderId="57" xfId="1" applyFont="1" applyFill="1" applyBorder="1" applyAlignment="1">
      <alignment horizontal="center"/>
    </xf>
    <xf numFmtId="2" fontId="29" fillId="0" borderId="88" xfId="0" applyNumberFormat="1" applyFont="1" applyBorder="1" applyAlignment="1">
      <alignment horizontal="center"/>
    </xf>
    <xf numFmtId="0" fontId="29" fillId="24" borderId="52" xfId="1" applyFont="1" applyFill="1" applyBorder="1" applyAlignment="1">
      <alignment horizontal="center"/>
    </xf>
    <xf numFmtId="0" fontId="29" fillId="24" borderId="54" xfId="1" applyFont="1" applyFill="1" applyBorder="1" applyAlignment="1">
      <alignment horizontal="center"/>
    </xf>
    <xf numFmtId="0" fontId="27" fillId="0" borderId="61" xfId="1" applyFont="1" applyBorder="1" applyAlignment="1">
      <alignment horizontal="center" vertical="center"/>
    </xf>
    <xf numFmtId="0" fontId="27" fillId="0" borderId="83" xfId="1" applyFont="1" applyBorder="1" applyAlignment="1">
      <alignment horizontal="center" vertical="center"/>
    </xf>
    <xf numFmtId="0" fontId="8" fillId="0" borderId="62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27" fillId="0" borderId="47" xfId="1" applyFont="1" applyBorder="1" applyAlignment="1">
      <alignment horizontal="center"/>
    </xf>
    <xf numFmtId="0" fontId="71" fillId="24" borderId="33" xfId="1" applyFont="1" applyFill="1" applyBorder="1"/>
    <xf numFmtId="0" fontId="63" fillId="24" borderId="34" xfId="1" applyFont="1" applyFill="1" applyBorder="1"/>
    <xf numFmtId="0" fontId="27" fillId="40" borderId="34" xfId="1" applyFont="1" applyFill="1" applyBorder="1" applyAlignment="1">
      <alignment horizontal="center"/>
    </xf>
    <xf numFmtId="0" fontId="31" fillId="40" borderId="0" xfId="1" applyFont="1" applyFill="1"/>
    <xf numFmtId="0" fontId="71" fillId="24" borderId="34" xfId="1" applyFont="1" applyFill="1" applyBorder="1"/>
    <xf numFmtId="0" fontId="27" fillId="0" borderId="62" xfId="0" applyFont="1" applyBorder="1"/>
    <xf numFmtId="0" fontId="27" fillId="0" borderId="51" xfId="0" applyFont="1" applyBorder="1"/>
    <xf numFmtId="0" fontId="27" fillId="0" borderId="38" xfId="0" applyFont="1" applyBorder="1"/>
    <xf numFmtId="0" fontId="27" fillId="0" borderId="41" xfId="0" applyFont="1" applyBorder="1"/>
    <xf numFmtId="0" fontId="29" fillId="0" borderId="13" xfId="1" applyFont="1" applyBorder="1" applyAlignment="1">
      <alignment horizontal="center"/>
    </xf>
    <xf numFmtId="0" fontId="29" fillId="0" borderId="47" xfId="1" applyFont="1" applyBorder="1" applyAlignment="1">
      <alignment horizontal="center"/>
    </xf>
    <xf numFmtId="0" fontId="29" fillId="0" borderId="0" xfId="0" applyFont="1"/>
    <xf numFmtId="0" fontId="29" fillId="0" borderId="83" xfId="1" applyFont="1" applyBorder="1" applyAlignment="1">
      <alignment horizontal="center"/>
    </xf>
    <xf numFmtId="2" fontId="29" fillId="0" borderId="17" xfId="0" applyNumberFormat="1" applyFont="1" applyBorder="1" applyAlignment="1">
      <alignment horizontal="center"/>
    </xf>
    <xf numFmtId="0" fontId="29" fillId="0" borderId="82" xfId="1" applyFont="1" applyBorder="1" applyAlignment="1">
      <alignment horizontal="center"/>
    </xf>
    <xf numFmtId="0" fontId="29" fillId="0" borderId="63" xfId="1" applyFont="1" applyBorder="1" applyAlignment="1">
      <alignment horizontal="center"/>
    </xf>
    <xf numFmtId="0" fontId="29" fillId="0" borderId="11" xfId="1" applyFont="1" applyBorder="1" applyAlignment="1">
      <alignment horizontal="center"/>
    </xf>
    <xf numFmtId="2" fontId="8" fillId="0" borderId="0" xfId="0" applyNumberFormat="1" applyFont="1"/>
    <xf numFmtId="0" fontId="71" fillId="24" borderId="28" xfId="1" applyFont="1" applyFill="1" applyBorder="1" applyAlignment="1">
      <alignment vertical="top"/>
    </xf>
    <xf numFmtId="0" fontId="71" fillId="24" borderId="32" xfId="1" applyFont="1" applyFill="1" applyBorder="1" applyAlignment="1">
      <alignment vertical="top"/>
    </xf>
    <xf numFmtId="0" fontId="71" fillId="24" borderId="31" xfId="1" applyFont="1" applyFill="1" applyBorder="1" applyAlignment="1">
      <alignment vertical="top"/>
    </xf>
    <xf numFmtId="0" fontId="71" fillId="24" borderId="30" xfId="1" applyFont="1" applyFill="1" applyBorder="1" applyAlignment="1">
      <alignment vertical="top"/>
    </xf>
    <xf numFmtId="0" fontId="71" fillId="24" borderId="35" xfId="1" applyFont="1" applyFill="1" applyBorder="1" applyAlignment="1">
      <alignment vertical="top"/>
    </xf>
    <xf numFmtId="0" fontId="27" fillId="0" borderId="37" xfId="1" applyFont="1" applyBorder="1"/>
    <xf numFmtId="0" fontId="27" fillId="0" borderId="13" xfId="1" applyFont="1" applyBorder="1"/>
    <xf numFmtId="0" fontId="8" fillId="0" borderId="13" xfId="1" applyBorder="1" applyAlignment="1">
      <alignment horizontal="center"/>
    </xf>
    <xf numFmtId="0" fontId="8" fillId="0" borderId="47" xfId="1" applyBorder="1" applyAlignment="1">
      <alignment horizontal="center"/>
    </xf>
    <xf numFmtId="0" fontId="260" fillId="52" borderId="0" xfId="0" applyFont="1" applyFill="1"/>
    <xf numFmtId="2" fontId="261" fillId="52" borderId="0" xfId="0" applyNumberFormat="1" applyFont="1" applyFill="1"/>
    <xf numFmtId="0" fontId="261" fillId="52" borderId="0" xfId="0" applyFont="1" applyFill="1"/>
    <xf numFmtId="2" fontId="260" fillId="52" borderId="0" xfId="0" applyNumberFormat="1" applyFont="1" applyFill="1"/>
    <xf numFmtId="0" fontId="66" fillId="52" borderId="0" xfId="0" applyFont="1" applyFill="1"/>
    <xf numFmtId="0" fontId="262" fillId="0" borderId="0" xfId="1" applyFont="1"/>
    <xf numFmtId="0" fontId="209" fillId="0" borderId="0" xfId="1" applyFont="1"/>
    <xf numFmtId="0" fontId="263" fillId="47" borderId="0" xfId="1" applyFont="1" applyFill="1"/>
    <xf numFmtId="2" fontId="199" fillId="0" borderId="0" xfId="1" applyNumberFormat="1" applyFont="1"/>
    <xf numFmtId="0" fontId="0" fillId="47" borderId="29" xfId="0" applyFill="1" applyBorder="1"/>
    <xf numFmtId="0" fontId="264" fillId="47" borderId="29" xfId="1" applyFont="1" applyFill="1" applyBorder="1"/>
    <xf numFmtId="0" fontId="265" fillId="47" borderId="29" xfId="1" applyFont="1" applyFill="1" applyBorder="1"/>
    <xf numFmtId="2" fontId="265" fillId="47" borderId="29" xfId="1" applyNumberFormat="1" applyFont="1" applyFill="1" applyBorder="1"/>
    <xf numFmtId="0" fontId="0" fillId="47" borderId="28" xfId="0" applyFill="1" applyBorder="1"/>
    <xf numFmtId="0" fontId="198" fillId="47" borderId="0" xfId="1" applyFont="1" applyFill="1"/>
    <xf numFmtId="2" fontId="209" fillId="47" borderId="0" xfId="1" applyNumberFormat="1" applyFont="1" applyFill="1"/>
    <xf numFmtId="2" fontId="209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8" fillId="47" borderId="30" xfId="1" applyFont="1" applyFill="1" applyBorder="1"/>
    <xf numFmtId="2" fontId="209" fillId="47" borderId="30" xfId="1" applyNumberFormat="1" applyFont="1" applyFill="1" applyBorder="1"/>
    <xf numFmtId="2" fontId="209" fillId="47" borderId="30" xfId="0" applyNumberFormat="1" applyFont="1" applyFill="1" applyBorder="1"/>
    <xf numFmtId="0" fontId="209" fillId="47" borderId="36" xfId="1" applyFont="1" applyFill="1" applyBorder="1" applyAlignment="1">
      <alignment horizontal="center"/>
    </xf>
    <xf numFmtId="0" fontId="8" fillId="47" borderId="29" xfId="1" applyFill="1" applyBorder="1" applyAlignment="1">
      <alignment horizontal="center"/>
    </xf>
    <xf numFmtId="0" fontId="209" fillId="47" borderId="36" xfId="1" applyFont="1" applyFill="1" applyBorder="1" applyAlignment="1">
      <alignment horizontal="center" vertical="center"/>
    </xf>
    <xf numFmtId="4" fontId="266" fillId="46" borderId="43" xfId="0" applyNumberFormat="1" applyFont="1" applyFill="1" applyBorder="1" applyAlignment="1">
      <alignment horizontal="center" vertical="center" wrapText="1"/>
    </xf>
    <xf numFmtId="0" fontId="209" fillId="47" borderId="45" xfId="1" applyFont="1" applyFill="1" applyBorder="1" applyAlignment="1">
      <alignment horizontal="center"/>
    </xf>
    <xf numFmtId="0" fontId="8" fillId="47" borderId="0" xfId="1" applyFill="1" applyAlignment="1">
      <alignment horizontal="center"/>
    </xf>
    <xf numFmtId="0" fontId="209" fillId="47" borderId="45" xfId="1" applyFont="1" applyFill="1" applyBorder="1" applyAlignment="1">
      <alignment horizontal="center" vertical="center"/>
    </xf>
    <xf numFmtId="0" fontId="263" fillId="47" borderId="45" xfId="1" applyFont="1" applyFill="1" applyBorder="1" applyAlignment="1">
      <alignment horizontal="center" vertical="center"/>
    </xf>
    <xf numFmtId="0" fontId="0" fillId="47" borderId="45" xfId="0" applyFill="1" applyBorder="1"/>
    <xf numFmtId="0" fontId="200" fillId="0" borderId="61" xfId="1" applyFon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1" fontId="0" fillId="0" borderId="61" xfId="0" applyNumberFormat="1" applyBorder="1" applyAlignment="1">
      <alignment horizontal="center" vertical="center" wrapText="1"/>
    </xf>
    <xf numFmtId="2" fontId="209" fillId="0" borderId="61" xfId="0" applyNumberFormat="1" applyFont="1" applyBorder="1" applyAlignment="1">
      <alignment horizontal="center"/>
    </xf>
    <xf numFmtId="0" fontId="200" fillId="0" borderId="13" xfId="1" applyFont="1" applyBorder="1" applyAlignment="1">
      <alignment horizontal="center"/>
    </xf>
    <xf numFmtId="167" fontId="200" fillId="0" borderId="13" xfId="0" applyNumberFormat="1" applyFont="1" applyBorder="1" applyAlignment="1">
      <alignment horizontal="center"/>
    </xf>
    <xf numFmtId="1" fontId="0" fillId="0" borderId="13" xfId="0" applyNumberFormat="1" applyBorder="1" applyAlignment="1">
      <alignment horizontal="center" vertical="center" wrapText="1"/>
    </xf>
    <xf numFmtId="2" fontId="209" fillId="0" borderId="13" xfId="0" applyNumberFormat="1" applyFont="1" applyBorder="1" applyAlignment="1">
      <alignment horizontal="center"/>
    </xf>
    <xf numFmtId="0" fontId="200" fillId="0" borderId="10" xfId="1" applyFont="1" applyBorder="1" applyAlignment="1">
      <alignment horizontal="center"/>
    </xf>
    <xf numFmtId="167" fontId="200" fillId="0" borderId="10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2" fontId="200" fillId="0" borderId="10" xfId="1" applyNumberFormat="1" applyFont="1" applyBorder="1" applyAlignment="1">
      <alignment horizontal="center"/>
    </xf>
    <xf numFmtId="0" fontId="200" fillId="0" borderId="24" xfId="1" applyFont="1" applyBorder="1" applyAlignment="1">
      <alignment horizontal="center"/>
    </xf>
    <xf numFmtId="167" fontId="200" fillId="0" borderId="24" xfId="0" applyNumberFormat="1" applyFont="1" applyBorder="1" applyAlignment="1">
      <alignment horizontal="center"/>
    </xf>
    <xf numFmtId="1" fontId="0" fillId="0" borderId="24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/>
    </xf>
    <xf numFmtId="2" fontId="209" fillId="0" borderId="24" xfId="0" applyNumberFormat="1" applyFont="1" applyBorder="1" applyAlignment="1">
      <alignment horizontal="center"/>
    </xf>
    <xf numFmtId="0" fontId="200" fillId="0" borderId="0" xfId="1" applyFont="1" applyAlignment="1">
      <alignment horizontal="center"/>
    </xf>
    <xf numFmtId="167" fontId="200" fillId="47" borderId="0" xfId="0" applyNumberFormat="1" applyFont="1" applyFill="1" applyAlignment="1">
      <alignment horizontal="center"/>
    </xf>
    <xf numFmtId="0" fontId="200" fillId="47" borderId="0" xfId="1" applyFont="1" applyFill="1" applyAlignment="1">
      <alignment horizontal="center"/>
    </xf>
    <xf numFmtId="2" fontId="200" fillId="0" borderId="0" xfId="0" applyNumberFormat="1" applyFont="1" applyAlignment="1">
      <alignment horizontal="center"/>
    </xf>
    <xf numFmtId="2" fontId="200" fillId="0" borderId="0" xfId="1" applyNumberFormat="1" applyFont="1" applyAlignment="1">
      <alignment horizontal="center"/>
    </xf>
    <xf numFmtId="0" fontId="209" fillId="0" borderId="0" xfId="0" applyFont="1"/>
    <xf numFmtId="0" fontId="264" fillId="47" borderId="29" xfId="1" applyFont="1" applyFill="1" applyBorder="1" applyAlignment="1">
      <alignment horizontal="center" vertical="center"/>
    </xf>
    <xf numFmtId="0" fontId="268" fillId="47" borderId="0" xfId="1" applyFont="1" applyFill="1" applyAlignment="1">
      <alignment horizontal="center" vertical="center"/>
    </xf>
    <xf numFmtId="0" fontId="198" fillId="47" borderId="0" xfId="1" applyFont="1" applyFill="1" applyAlignment="1">
      <alignment horizontal="center" vertical="center"/>
    </xf>
    <xf numFmtId="0" fontId="198" fillId="47" borderId="30" xfId="1" applyFont="1" applyFill="1" applyBorder="1" applyAlignment="1">
      <alignment horizontal="center" vertical="center"/>
    </xf>
    <xf numFmtId="4" fontId="266" fillId="46" borderId="46" xfId="0" applyNumberFormat="1" applyFont="1" applyFill="1" applyBorder="1" applyAlignment="1">
      <alignment horizontal="center" vertical="center" wrapText="1"/>
    </xf>
    <xf numFmtId="0" fontId="196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09" fillId="0" borderId="61" xfId="1" applyNumberFormat="1" applyFont="1" applyBorder="1" applyAlignment="1">
      <alignment horizontal="center"/>
    </xf>
    <xf numFmtId="1" fontId="200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09" fillId="0" borderId="10" xfId="1" applyNumberFormat="1" applyFont="1" applyBorder="1" applyAlignment="1">
      <alignment horizontal="center"/>
    </xf>
    <xf numFmtId="1" fontId="200" fillId="0" borderId="10" xfId="0" applyNumberFormat="1" applyFont="1" applyBorder="1" applyAlignment="1">
      <alignment horizontal="center"/>
    </xf>
    <xf numFmtId="2" fontId="209" fillId="47" borderId="10" xfId="0" applyNumberFormat="1" applyFont="1" applyFill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09" fillId="0" borderId="24" xfId="1" applyNumberFormat="1" applyFont="1" applyBorder="1" applyAlignment="1">
      <alignment horizontal="center"/>
    </xf>
    <xf numFmtId="1" fontId="200" fillId="0" borderId="24" xfId="0" applyNumberFormat="1" applyFont="1" applyBorder="1" applyAlignment="1">
      <alignment horizontal="center"/>
    </xf>
    <xf numFmtId="2" fontId="209" fillId="47" borderId="61" xfId="0" applyNumberFormat="1" applyFont="1" applyFill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09" fillId="0" borderId="13" xfId="1" applyNumberFormat="1" applyFont="1" applyBorder="1" applyAlignment="1">
      <alignment horizontal="center"/>
    </xf>
    <xf numFmtId="1" fontId="200" fillId="0" borderId="13" xfId="0" applyNumberFormat="1" applyFont="1" applyBorder="1" applyAlignment="1">
      <alignment horizontal="center"/>
    </xf>
    <xf numFmtId="2" fontId="209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09" fillId="0" borderId="11" xfId="0" applyNumberFormat="1" applyFont="1" applyBorder="1" applyAlignment="1">
      <alignment horizontal="center"/>
    </xf>
    <xf numFmtId="2" fontId="209" fillId="0" borderId="11" xfId="1" applyNumberFormat="1" applyFont="1" applyBorder="1" applyAlignment="1">
      <alignment horizontal="center"/>
    </xf>
    <xf numFmtId="2" fontId="209" fillId="47" borderId="11" xfId="0" applyNumberFormat="1" applyFont="1" applyFill="1" applyBorder="1" applyAlignment="1">
      <alignment horizontal="center"/>
    </xf>
    <xf numFmtId="2" fontId="209" fillId="47" borderId="24" xfId="0" applyNumberFormat="1" applyFont="1" applyFill="1" applyBorder="1" applyAlignment="1">
      <alignment horizontal="center"/>
    </xf>
    <xf numFmtId="0" fontId="268" fillId="47" borderId="0" xfId="1" applyFont="1" applyFill="1" applyAlignment="1">
      <alignment horizontal="left" vertical="center"/>
    </xf>
    <xf numFmtId="0" fontId="209" fillId="47" borderId="42" xfId="1" applyFont="1" applyFill="1" applyBorder="1" applyAlignment="1">
      <alignment horizontal="center"/>
    </xf>
    <xf numFmtId="0" fontId="8" fillId="47" borderId="30" xfId="1" applyFill="1" applyBorder="1" applyAlignment="1">
      <alignment horizontal="center"/>
    </xf>
    <xf numFmtId="0" fontId="209" fillId="47" borderId="42" xfId="1" applyFont="1" applyFill="1" applyBorder="1" applyAlignment="1">
      <alignment horizontal="center" vertical="center"/>
    </xf>
    <xf numFmtId="0" fontId="263" fillId="47" borderId="42" xfId="1" applyFont="1" applyFill="1" applyBorder="1" applyAlignment="1">
      <alignment horizontal="center" vertical="center"/>
    </xf>
    <xf numFmtId="0" fontId="0" fillId="0" borderId="71" xfId="0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09" fillId="0" borderId="17" xfId="0" applyNumberFormat="1" applyFont="1" applyBorder="1" applyAlignment="1">
      <alignment horizontal="center"/>
    </xf>
    <xf numFmtId="2" fontId="209" fillId="0" borderId="17" xfId="1" applyNumberFormat="1" applyFont="1" applyBorder="1" applyAlignment="1">
      <alignment horizontal="center"/>
    </xf>
    <xf numFmtId="0" fontId="0" fillId="0" borderId="90" xfId="0" applyBorder="1"/>
    <xf numFmtId="0" fontId="0" fillId="0" borderId="6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09" fillId="0" borderId="47" xfId="1" applyNumberFormat="1" applyFont="1" applyBorder="1" applyAlignment="1">
      <alignment horizontal="center"/>
    </xf>
    <xf numFmtId="1" fontId="200" fillId="0" borderId="47" xfId="0" applyNumberFormat="1" applyFont="1" applyBorder="1" applyAlignment="1">
      <alignment horizontal="center"/>
    </xf>
    <xf numFmtId="2" fontId="209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1" fontId="44" fillId="0" borderId="24" xfId="1" applyNumberFormat="1" applyFont="1" applyBorder="1" applyAlignment="1">
      <alignment horizontal="center"/>
    </xf>
    <xf numFmtId="0" fontId="44" fillId="0" borderId="24" xfId="1" applyFont="1" applyBorder="1" applyAlignment="1">
      <alignment horizontal="center" vertical="center" wrapText="1"/>
    </xf>
    <xf numFmtId="0" fontId="27" fillId="40" borderId="72" xfId="0" applyFont="1" applyFill="1" applyBorder="1" applyAlignment="1">
      <alignment horizontal="center"/>
    </xf>
    <xf numFmtId="0" fontId="27" fillId="0" borderId="56" xfId="1" applyFont="1" applyBorder="1" applyAlignment="1">
      <alignment horizontal="center"/>
    </xf>
    <xf numFmtId="1" fontId="44" fillId="0" borderId="56" xfId="1" applyNumberFormat="1" applyFont="1" applyBorder="1" applyAlignment="1">
      <alignment horizontal="center" vertical="center"/>
    </xf>
    <xf numFmtId="0" fontId="27" fillId="0" borderId="57" xfId="0" applyFont="1" applyBorder="1"/>
    <xf numFmtId="0" fontId="0" fillId="0" borderId="56" xfId="1" applyFont="1" applyBorder="1" applyAlignment="1">
      <alignment horizontal="center"/>
    </xf>
    <xf numFmtId="4" fontId="266" fillId="46" borderId="36" xfId="0" applyNumberFormat="1" applyFont="1" applyFill="1" applyBorder="1" applyAlignment="1">
      <alignment horizontal="center" vertical="center" wrapText="1"/>
    </xf>
    <xf numFmtId="10" fontId="35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09" fillId="0" borderId="56" xfId="0" applyNumberFormat="1" applyFont="1" applyBorder="1" applyAlignment="1">
      <alignment horizontal="center"/>
    </xf>
    <xf numFmtId="2" fontId="209" fillId="0" borderId="56" xfId="1" applyNumberFormat="1" applyFont="1" applyBorder="1" applyAlignment="1">
      <alignment horizontal="center"/>
    </xf>
    <xf numFmtId="1" fontId="200" fillId="0" borderId="56" xfId="0" applyNumberFormat="1" applyFont="1" applyBorder="1" applyAlignment="1">
      <alignment horizontal="center"/>
    </xf>
    <xf numFmtId="10" fontId="35" fillId="0" borderId="77" xfId="1" applyNumberFormat="1" applyFont="1" applyBorder="1" applyAlignment="1">
      <alignment horizontal="center"/>
    </xf>
    <xf numFmtId="4" fontId="53" fillId="0" borderId="78" xfId="0" applyNumberFormat="1" applyFont="1" applyBorder="1" applyAlignment="1">
      <alignment horizontal="center" vertical="center" wrapText="1"/>
    </xf>
    <xf numFmtId="0" fontId="0" fillId="0" borderId="17" xfId="1" applyFont="1" applyBorder="1" applyAlignment="1">
      <alignment horizontal="center"/>
    </xf>
    <xf numFmtId="0" fontId="29" fillId="0" borderId="17" xfId="1" applyFont="1" applyBorder="1" applyAlignment="1">
      <alignment horizontal="center"/>
    </xf>
    <xf numFmtId="0" fontId="34" fillId="0" borderId="90" xfId="0" applyFont="1" applyBorder="1"/>
    <xf numFmtId="0" fontId="93" fillId="24" borderId="34" xfId="1" applyFont="1" applyFill="1" applyBorder="1" applyAlignment="1">
      <alignment horizontal="center"/>
    </xf>
    <xf numFmtId="0" fontId="93" fillId="24" borderId="0" xfId="1" applyFont="1" applyFill="1" applyAlignment="1">
      <alignment horizontal="center"/>
    </xf>
    <xf numFmtId="0" fontId="93" fillId="24" borderId="31" xfId="1" applyFont="1" applyFill="1" applyBorder="1" applyAlignment="1">
      <alignment horizontal="center"/>
    </xf>
    <xf numFmtId="0" fontId="93" fillId="24" borderId="30" xfId="1" applyFont="1" applyFill="1" applyBorder="1" applyAlignment="1">
      <alignment horizontal="center"/>
    </xf>
    <xf numFmtId="2" fontId="184" fillId="40" borderId="10" xfId="0" applyNumberFormat="1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9" fillId="0" borderId="42" xfId="1" applyFont="1" applyBorder="1" applyAlignment="1">
      <alignment horizontal="center"/>
    </xf>
    <xf numFmtId="0" fontId="29" fillId="0" borderId="65" xfId="1" applyFont="1" applyBorder="1" applyAlignment="1">
      <alignment horizontal="center"/>
    </xf>
    <xf numFmtId="0" fontId="29" fillId="0" borderId="43" xfId="1" applyFont="1" applyBorder="1" applyAlignment="1">
      <alignment horizontal="center"/>
    </xf>
    <xf numFmtId="169" fontId="269" fillId="40" borderId="10" xfId="281" applyNumberFormat="1" applyFont="1" applyFill="1" applyBorder="1" applyAlignment="1">
      <alignment horizontal="center"/>
    </xf>
    <xf numFmtId="2" fontId="248" fillId="40" borderId="10" xfId="0" applyNumberFormat="1" applyFont="1" applyFill="1" applyBorder="1" applyAlignment="1">
      <alignment horizontal="center"/>
    </xf>
    <xf numFmtId="169" fontId="269" fillId="40" borderId="61" xfId="281" applyNumberFormat="1" applyFont="1" applyFill="1" applyBorder="1" applyAlignment="1">
      <alignment horizontal="center"/>
    </xf>
    <xf numFmtId="2" fontId="248" fillId="40" borderId="24" xfId="0" applyNumberFormat="1" applyFont="1" applyFill="1" applyBorder="1" applyAlignment="1">
      <alignment horizontal="center"/>
    </xf>
    <xf numFmtId="0" fontId="194" fillId="40" borderId="10" xfId="7" applyFont="1" applyFill="1" applyBorder="1" applyAlignment="1">
      <alignment horizontal="center"/>
    </xf>
    <xf numFmtId="2" fontId="45" fillId="40" borderId="61" xfId="0" applyNumberFormat="1" applyFont="1" applyFill="1" applyBorder="1" applyAlignment="1">
      <alignment horizontal="center" vertical="center"/>
    </xf>
    <xf numFmtId="0" fontId="158" fillId="40" borderId="10" xfId="0" applyFont="1" applyFill="1" applyBorder="1" applyAlignment="1">
      <alignment horizontal="center"/>
    </xf>
    <xf numFmtId="170" fontId="0" fillId="40" borderId="10" xfId="0" applyNumberFormat="1" applyFill="1" applyBorder="1" applyAlignment="1">
      <alignment horizontal="center" vertical="center"/>
    </xf>
    <xf numFmtId="4" fontId="194" fillId="40" borderId="10" xfId="1" applyNumberFormat="1" applyFont="1" applyFill="1" applyBorder="1" applyAlignment="1">
      <alignment horizontal="center"/>
    </xf>
    <xf numFmtId="0" fontId="84" fillId="24" borderId="29" xfId="1" applyFont="1" applyFill="1" applyBorder="1"/>
    <xf numFmtId="0" fontId="185" fillId="24" borderId="29" xfId="1" applyFont="1" applyFill="1" applyBorder="1"/>
    <xf numFmtId="2" fontId="183" fillId="24" borderId="29" xfId="1" applyNumberFormat="1" applyFont="1" applyFill="1" applyBorder="1"/>
    <xf numFmtId="2" fontId="8" fillId="24" borderId="29" xfId="0" applyNumberFormat="1" applyFont="1" applyFill="1" applyBorder="1"/>
    <xf numFmtId="0" fontId="0" fillId="0" borderId="13" xfId="1" applyFont="1" applyBorder="1" applyAlignment="1">
      <alignment horizontal="center"/>
    </xf>
    <xf numFmtId="0" fontId="27" fillId="40" borderId="0" xfId="1" applyFont="1" applyFill="1" applyAlignment="1">
      <alignment horizontal="center"/>
    </xf>
    <xf numFmtId="1" fontId="44" fillId="24" borderId="0" xfId="1" applyNumberFormat="1" applyFont="1" applyFill="1" applyAlignment="1">
      <alignment horizontal="center"/>
    </xf>
    <xf numFmtId="0" fontId="44" fillId="24" borderId="0" xfId="1" applyFont="1" applyFill="1" applyAlignment="1">
      <alignment horizontal="center" vertical="center" wrapText="1"/>
    </xf>
    <xf numFmtId="0" fontId="27" fillId="0" borderId="48" xfId="0" applyFont="1" applyBorder="1" applyAlignment="1">
      <alignment horizontal="center"/>
    </xf>
    <xf numFmtId="4" fontId="53" fillId="28" borderId="45" xfId="0" applyNumberFormat="1" applyFont="1" applyFill="1" applyBorder="1" applyAlignment="1">
      <alignment horizontal="center" vertical="center" wrapText="1"/>
    </xf>
    <xf numFmtId="0" fontId="44" fillId="47" borderId="95" xfId="0" applyFont="1" applyFill="1" applyBorder="1" applyAlignment="1">
      <alignment horizontal="left" vertical="center" wrapText="1"/>
    </xf>
    <xf numFmtId="0" fontId="44" fillId="47" borderId="96" xfId="0" applyFont="1" applyFill="1" applyBorder="1" applyAlignment="1">
      <alignment horizontal="left" vertical="center" wrapText="1"/>
    </xf>
    <xf numFmtId="0" fontId="44" fillId="47" borderId="31" xfId="0" applyFont="1" applyFill="1" applyBorder="1" applyAlignment="1">
      <alignment horizontal="left" vertical="top" wrapText="1"/>
    </xf>
    <xf numFmtId="0" fontId="8" fillId="0" borderId="88" xfId="1" applyBorder="1" applyAlignment="1">
      <alignment horizontal="center"/>
    </xf>
    <xf numFmtId="0" fontId="8" fillId="0" borderId="25" xfId="1" applyBorder="1" applyAlignment="1">
      <alignment horizontal="center"/>
    </xf>
    <xf numFmtId="0" fontId="27" fillId="0" borderId="72" xfId="1" applyFont="1" applyBorder="1"/>
    <xf numFmtId="0" fontId="8" fillId="0" borderId="73" xfId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27" fillId="0" borderId="63" xfId="1" applyFont="1" applyBorder="1"/>
    <xf numFmtId="1" fontId="44" fillId="0" borderId="11" xfId="1" applyNumberFormat="1" applyFont="1" applyBorder="1" applyAlignment="1">
      <alignment horizontal="center"/>
    </xf>
    <xf numFmtId="0" fontId="44" fillId="0" borderId="11" xfId="1" applyFont="1" applyBorder="1" applyAlignment="1">
      <alignment horizontal="center" vertical="center" wrapText="1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2" fontId="0" fillId="40" borderId="47" xfId="0" applyNumberFormat="1" applyFill="1" applyBorder="1"/>
    <xf numFmtId="2" fontId="259" fillId="40" borderId="10" xfId="0" applyNumberFormat="1" applyFont="1" applyFill="1" applyBorder="1" applyAlignment="1">
      <alignment horizontal="center"/>
    </xf>
    <xf numFmtId="2" fontId="259" fillId="40" borderId="61" xfId="0" applyNumberFormat="1" applyFont="1" applyFill="1" applyBorder="1" applyAlignment="1">
      <alignment horizontal="center"/>
    </xf>
    <xf numFmtId="2" fontId="259" fillId="40" borderId="24" xfId="0" applyNumberFormat="1" applyFont="1" applyFill="1" applyBorder="1" applyAlignment="1">
      <alignment horizontal="center"/>
    </xf>
    <xf numFmtId="0" fontId="42" fillId="40" borderId="0" xfId="1" applyFont="1" applyFill="1" applyAlignment="1">
      <alignment horizontal="center"/>
    </xf>
    <xf numFmtId="3" fontId="42" fillId="40" borderId="0" xfId="1" applyNumberFormat="1" applyFont="1" applyFill="1" applyAlignment="1">
      <alignment horizontal="center"/>
    </xf>
    <xf numFmtId="0" fontId="209" fillId="42" borderId="0" xfId="0" applyFont="1" applyFill="1" applyAlignment="1">
      <alignment horizontal="center"/>
    </xf>
    <xf numFmtId="0" fontId="183" fillId="40" borderId="0" xfId="1" applyFont="1" applyFill="1" applyAlignment="1">
      <alignment horizontal="center"/>
    </xf>
    <xf numFmtId="2" fontId="211" fillId="40" borderId="0" xfId="178" applyNumberFormat="1" applyFont="1" applyFill="1" applyAlignment="1">
      <alignment horizontal="center"/>
    </xf>
    <xf numFmtId="3" fontId="194" fillId="40" borderId="0" xfId="1" applyNumberFormat="1" applyFont="1" applyFill="1" applyAlignment="1">
      <alignment horizontal="center"/>
    </xf>
    <xf numFmtId="2" fontId="184" fillId="40" borderId="0" xfId="1" applyNumberFormat="1" applyFont="1" applyFill="1" applyAlignment="1">
      <alignment horizontal="center" vertical="center"/>
    </xf>
    <xf numFmtId="2" fontId="27" fillId="40" borderId="0" xfId="0" applyNumberFormat="1" applyFont="1" applyFill="1" applyAlignment="1">
      <alignment horizontal="center" vertical="center"/>
    </xf>
    <xf numFmtId="0" fontId="209" fillId="42" borderId="34" xfId="0" applyFont="1" applyFill="1" applyBorder="1" applyAlignment="1">
      <alignment horizontal="center"/>
    </xf>
    <xf numFmtId="0" fontId="27" fillId="40" borderId="32" xfId="0" applyFont="1" applyFill="1" applyBorder="1" applyAlignment="1">
      <alignment horizontal="center"/>
    </xf>
    <xf numFmtId="0" fontId="258" fillId="0" borderId="0" xfId="1" applyFont="1" applyAlignment="1">
      <alignment horizontal="center"/>
    </xf>
    <xf numFmtId="2" fontId="154" fillId="0" borderId="0" xfId="0" applyNumberFormat="1" applyFont="1" applyAlignment="1">
      <alignment horizontal="center" vertical="center"/>
    </xf>
    <xf numFmtId="0" fontId="85" fillId="0" borderId="88" xfId="1" applyFont="1" applyBorder="1" applyAlignment="1">
      <alignment horizontal="center"/>
    </xf>
    <xf numFmtId="0" fontId="237" fillId="0" borderId="29" xfId="1" applyFont="1" applyBorder="1"/>
    <xf numFmtId="4" fontId="208" fillId="0" borderId="46" xfId="0" applyNumberFormat="1" applyFont="1" applyBorder="1" applyAlignment="1">
      <alignment horizontal="center" vertical="center" wrapText="1"/>
    </xf>
    <xf numFmtId="0" fontId="183" fillId="0" borderId="67" xfId="1" applyFont="1" applyBorder="1" applyAlignment="1">
      <alignment horizontal="center"/>
    </xf>
    <xf numFmtId="0" fontId="183" fillId="0" borderId="44" xfId="1" applyFont="1" applyBorder="1" applyAlignment="1">
      <alignment horizontal="center"/>
    </xf>
    <xf numFmtId="2" fontId="205" fillId="0" borderId="0" xfId="1" applyNumberFormat="1" applyFont="1" applyAlignment="1">
      <alignment horizontal="center" vertical="center"/>
    </xf>
    <xf numFmtId="2" fontId="237" fillId="0" borderId="29" xfId="1" applyNumberFormat="1" applyFont="1" applyBorder="1"/>
    <xf numFmtId="4" fontId="208" fillId="0" borderId="45" xfId="0" applyNumberFormat="1" applyFont="1" applyBorder="1" applyAlignment="1">
      <alignment horizontal="center" vertical="center" wrapText="1"/>
    </xf>
    <xf numFmtId="0" fontId="183" fillId="0" borderId="78" xfId="1" applyFont="1" applyBorder="1" applyAlignment="1">
      <alignment horizontal="center"/>
    </xf>
    <xf numFmtId="2" fontId="250" fillId="0" borderId="0" xfId="1" applyNumberFormat="1" applyFont="1" applyAlignment="1">
      <alignment horizontal="center" vertical="center"/>
    </xf>
    <xf numFmtId="4" fontId="208" fillId="0" borderId="36" xfId="0" applyNumberFormat="1" applyFont="1" applyBorder="1" applyAlignment="1">
      <alignment horizontal="center" vertical="center" wrapText="1"/>
    </xf>
    <xf numFmtId="4" fontId="208" fillId="0" borderId="43" xfId="0" applyNumberFormat="1" applyFont="1" applyBorder="1" applyAlignment="1">
      <alignment horizontal="center" vertical="center" wrapText="1"/>
    </xf>
    <xf numFmtId="0" fontId="183" fillId="0" borderId="0" xfId="0" applyFont="1" applyAlignment="1">
      <alignment horizontal="center" vertical="center"/>
    </xf>
    <xf numFmtId="2" fontId="186" fillId="56" borderId="0" xfId="0" applyNumberFormat="1" applyFont="1" applyFill="1"/>
    <xf numFmtId="0" fontId="102" fillId="56" borderId="0" xfId="0" applyFont="1" applyFill="1"/>
    <xf numFmtId="2" fontId="102" fillId="56" borderId="0" xfId="1" applyNumberFormat="1" applyFont="1" applyFill="1"/>
    <xf numFmtId="0" fontId="66" fillId="56" borderId="0" xfId="0" applyFont="1" applyFill="1"/>
    <xf numFmtId="2" fontId="102" fillId="56" borderId="0" xfId="0" applyNumberFormat="1" applyFont="1" applyFill="1"/>
    <xf numFmtId="0" fontId="184" fillId="40" borderId="10" xfId="0" applyFont="1" applyFill="1" applyBorder="1" applyAlignment="1">
      <alignment horizontal="center"/>
    </xf>
    <xf numFmtId="2" fontId="184" fillId="0" borderId="61" xfId="250" applyNumberFormat="1" applyFont="1" applyBorder="1" applyAlignment="1">
      <alignment horizontal="center"/>
    </xf>
    <xf numFmtId="0" fontId="184" fillId="40" borderId="24" xfId="0" applyFont="1" applyFill="1" applyBorder="1" applyAlignment="1">
      <alignment horizontal="center"/>
    </xf>
    <xf numFmtId="0" fontId="237" fillId="0" borderId="0" xfId="1" applyFont="1"/>
    <xf numFmtId="2" fontId="71" fillId="24" borderId="0" xfId="1" applyNumberFormat="1" applyFont="1" applyFill="1"/>
    <xf numFmtId="2" fontId="76" fillId="24" borderId="0" xfId="0" applyNumberFormat="1" applyFont="1" applyFill="1"/>
    <xf numFmtId="0" fontId="71" fillId="24" borderId="0" xfId="1" applyFont="1" applyFill="1" applyAlignment="1">
      <alignment vertical="center"/>
    </xf>
    <xf numFmtId="0" fontId="71" fillId="24" borderId="30" xfId="1" applyFont="1" applyFill="1" applyBorder="1" applyAlignment="1">
      <alignment vertical="center"/>
    </xf>
    <xf numFmtId="0" fontId="29" fillId="0" borderId="34" xfId="1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71" fillId="24" borderId="29" xfId="1" applyFont="1" applyFill="1" applyBorder="1" applyAlignment="1">
      <alignment vertical="center"/>
    </xf>
    <xf numFmtId="2" fontId="0" fillId="0" borderId="98" xfId="0" applyNumberFormat="1" applyBorder="1" applyAlignment="1">
      <alignment horizontal="right"/>
    </xf>
    <xf numFmtId="2" fontId="0" fillId="0" borderId="97" xfId="0" applyNumberFormat="1" applyBorder="1" applyAlignment="1">
      <alignment horizontal="righ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0" fontId="44" fillId="0" borderId="94" xfId="0" applyFont="1" applyBorder="1" applyAlignment="1">
      <alignment horizontal="left" vertical="center" wrapText="1"/>
    </xf>
    <xf numFmtId="1" fontId="44" fillId="0" borderId="61" xfId="1" applyNumberFormat="1" applyFont="1" applyBorder="1" applyAlignment="1">
      <alignment horizontal="center"/>
    </xf>
    <xf numFmtId="0" fontId="44" fillId="0" borderId="61" xfId="1" applyFont="1" applyBorder="1" applyAlignment="1">
      <alignment horizontal="center" wrapText="1"/>
    </xf>
    <xf numFmtId="2" fontId="29" fillId="0" borderId="83" xfId="0" applyNumberFormat="1" applyFont="1" applyBorder="1" applyAlignment="1">
      <alignment horizontal="center"/>
    </xf>
    <xf numFmtId="0" fontId="44" fillId="0" borderId="95" xfId="0" applyFont="1" applyBorder="1" applyAlignment="1">
      <alignment horizontal="left" vertical="center" wrapText="1"/>
    </xf>
    <xf numFmtId="0" fontId="0" fillId="0" borderId="101" xfId="0" applyBorder="1" applyAlignment="1">
      <alignment horizontal="left" wrapText="1"/>
    </xf>
    <xf numFmtId="2" fontId="0" fillId="0" borderId="102" xfId="0" applyNumberFormat="1" applyBorder="1" applyAlignment="1">
      <alignment horizontal="right"/>
    </xf>
    <xf numFmtId="0" fontId="0" fillId="0" borderId="84" xfId="0" applyBorder="1" applyAlignment="1">
      <alignment horizontal="left" wrapText="1"/>
    </xf>
    <xf numFmtId="2" fontId="44" fillId="0" borderId="0" xfId="0" applyNumberFormat="1" applyFont="1" applyAlignment="1">
      <alignment horizontal="center" wrapText="1"/>
    </xf>
    <xf numFmtId="2" fontId="44" fillId="0" borderId="0" xfId="0" applyNumberFormat="1" applyFont="1" applyAlignment="1">
      <alignment horizontal="center" vertical="center" wrapText="1"/>
    </xf>
    <xf numFmtId="4" fontId="250" fillId="0" borderId="0" xfId="1" applyNumberFormat="1" applyFont="1" applyAlignment="1">
      <alignment horizontal="center" vertical="center"/>
    </xf>
    <xf numFmtId="0" fontId="0" fillId="57" borderId="39" xfId="0" applyFill="1" applyBorder="1" applyAlignment="1">
      <alignment horizontal="center"/>
    </xf>
    <xf numFmtId="0" fontId="0" fillId="0" borderId="97" xfId="0" applyBorder="1" applyAlignment="1">
      <alignment horizontal="left" vertical="top" wrapText="1"/>
    </xf>
    <xf numFmtId="0" fontId="0" fillId="0" borderId="98" xfId="0" applyBorder="1" applyAlignment="1">
      <alignment horizontal="left" vertical="top" wrapText="1"/>
    </xf>
    <xf numFmtId="2" fontId="44" fillId="0" borderId="0" xfId="0" applyNumberFormat="1" applyFont="1"/>
    <xf numFmtId="2" fontId="250" fillId="0" borderId="0" xfId="0" applyNumberFormat="1" applyFont="1" applyAlignment="1">
      <alignment horizontal="center"/>
    </xf>
    <xf numFmtId="2" fontId="250" fillId="0" borderId="0" xfId="1" applyNumberFormat="1" applyFont="1" applyAlignment="1">
      <alignment horizontal="center"/>
    </xf>
    <xf numFmtId="0" fontId="0" fillId="0" borderId="103" xfId="0" applyBorder="1" applyAlignment="1">
      <alignment horizontal="left" vertical="top" wrapText="1"/>
    </xf>
    <xf numFmtId="49" fontId="8" fillId="40" borderId="24" xfId="134" applyNumberFormat="1" applyFont="1" applyFill="1" applyBorder="1" applyAlignment="1" applyProtection="1">
      <alignment horizontal="center" vertical="center"/>
    </xf>
    <xf numFmtId="0" fontId="0" fillId="40" borderId="72" xfId="0" applyFill="1" applyBorder="1" applyAlignment="1">
      <alignment horizontal="center"/>
    </xf>
    <xf numFmtId="2" fontId="237" fillId="0" borderId="0" xfId="1" applyNumberFormat="1" applyFont="1"/>
    <xf numFmtId="0" fontId="255" fillId="40" borderId="0" xfId="1" applyFont="1" applyFill="1"/>
    <xf numFmtId="0" fontId="38" fillId="40" borderId="0" xfId="1" applyFont="1" applyFill="1"/>
    <xf numFmtId="0" fontId="254" fillId="24" borderId="0" xfId="1" applyFont="1" applyFill="1"/>
    <xf numFmtId="0" fontId="27" fillId="24" borderId="0" xfId="1" applyFont="1" applyFill="1" applyAlignment="1">
      <alignment horizontal="center"/>
    </xf>
    <xf numFmtId="0" fontId="29" fillId="24" borderId="0" xfId="1" applyFont="1" applyFill="1" applyAlignment="1">
      <alignment horizontal="center" vertical="center"/>
    </xf>
    <xf numFmtId="0" fontId="27" fillId="24" borderId="0" xfId="1" applyFont="1" applyFill="1" applyAlignment="1">
      <alignment horizontal="center" vertical="center"/>
    </xf>
    <xf numFmtId="4" fontId="208" fillId="0" borderId="0" xfId="0" applyNumberFormat="1" applyFont="1" applyAlignment="1">
      <alignment horizontal="center" vertical="center" wrapText="1"/>
    </xf>
    <xf numFmtId="4" fontId="53" fillId="28" borderId="0" xfId="0" applyNumberFormat="1" applyFont="1" applyFill="1" applyAlignment="1">
      <alignment horizontal="center" vertical="center" wrapText="1"/>
    </xf>
    <xf numFmtId="4" fontId="54" fillId="28" borderId="0" xfId="0" applyNumberFormat="1" applyFont="1" applyFill="1" applyAlignment="1">
      <alignment horizontal="center" vertical="center" wrapText="1"/>
    </xf>
    <xf numFmtId="0" fontId="90" fillId="24" borderId="0" xfId="0" applyFont="1" applyFill="1" applyAlignment="1">
      <alignment horizontal="center"/>
    </xf>
    <xf numFmtId="10" fontId="35" fillId="0" borderId="0" xfId="1" applyNumberFormat="1" applyFont="1"/>
    <xf numFmtId="4" fontId="53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27" fillId="40" borderId="37" xfId="1" applyFont="1" applyFill="1" applyBorder="1"/>
    <xf numFmtId="0" fontId="35" fillId="40" borderId="13" xfId="1" applyFont="1" applyFill="1" applyBorder="1"/>
    <xf numFmtId="3" fontId="34" fillId="0" borderId="13" xfId="1" applyNumberFormat="1" applyFont="1" applyBorder="1" applyAlignment="1">
      <alignment horizontal="center"/>
    </xf>
    <xf numFmtId="2" fontId="34" fillId="0" borderId="13" xfId="0" applyNumberFormat="1" applyFont="1" applyBorder="1"/>
    <xf numFmtId="0" fontId="27" fillId="24" borderId="30" xfId="1" applyFont="1" applyFill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3" fontId="27" fillId="0" borderId="13" xfId="0" applyNumberFormat="1" applyFont="1" applyBorder="1" applyAlignment="1">
      <alignment horizontal="center"/>
    </xf>
    <xf numFmtId="2" fontId="27" fillId="0" borderId="13" xfId="1" applyNumberFormat="1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8" fillId="40" borderId="10" xfId="0" applyNumberFormat="1" applyFont="1" applyFill="1" applyBorder="1" applyAlignment="1">
      <alignment horizontal="center"/>
    </xf>
    <xf numFmtId="2" fontId="8" fillId="40" borderId="10" xfId="1" applyNumberFormat="1" applyFill="1" applyBorder="1" applyAlignment="1">
      <alignment horizontal="center"/>
    </xf>
    <xf numFmtId="0" fontId="42" fillId="40" borderId="24" xfId="0" applyFont="1" applyFill="1" applyBorder="1" applyAlignment="1">
      <alignment horizontal="center"/>
    </xf>
    <xf numFmtId="0" fontId="200" fillId="40" borderId="10" xfId="0" applyFont="1" applyFill="1" applyBorder="1" applyAlignment="1">
      <alignment horizontal="center"/>
    </xf>
    <xf numFmtId="2" fontId="119" fillId="40" borderId="10" xfId="0" applyNumberFormat="1" applyFont="1" applyFill="1" applyBorder="1" applyAlignment="1">
      <alignment horizontal="center"/>
    </xf>
    <xf numFmtId="2" fontId="4" fillId="40" borderId="61" xfId="250" applyNumberFormat="1" applyFont="1" applyFill="1" applyBorder="1" applyAlignment="1">
      <alignment horizontal="center"/>
    </xf>
    <xf numFmtId="2" fontId="4" fillId="40" borderId="10" xfId="25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/>
    </xf>
    <xf numFmtId="2" fontId="119" fillId="40" borderId="61" xfId="0" applyNumberFormat="1" applyFont="1" applyFill="1" applyBorder="1" applyAlignment="1">
      <alignment horizontal="center"/>
    </xf>
    <xf numFmtId="2" fontId="119" fillId="40" borderId="24" xfId="0" applyNumberFormat="1" applyFont="1" applyFill="1" applyBorder="1" applyAlignment="1">
      <alignment horizontal="center"/>
    </xf>
    <xf numFmtId="0" fontId="27" fillId="40" borderId="14" xfId="1" applyFont="1" applyFill="1" applyBorder="1" applyAlignment="1">
      <alignment horizontal="center"/>
    </xf>
    <xf numFmtId="0" fontId="27" fillId="40" borderId="21" xfId="1" applyFont="1" applyFill="1" applyBorder="1" applyAlignment="1">
      <alignment horizontal="center"/>
    </xf>
    <xf numFmtId="0" fontId="185" fillId="40" borderId="10" xfId="1" applyFont="1" applyFill="1" applyBorder="1" applyAlignment="1">
      <alignment horizontal="center"/>
    </xf>
    <xf numFmtId="2" fontId="248" fillId="40" borderId="61" xfId="0" applyNumberFormat="1" applyFont="1" applyFill="1" applyBorder="1" applyAlignment="1">
      <alignment horizontal="center"/>
    </xf>
    <xf numFmtId="2" fontId="248" fillId="40" borderId="10" xfId="1" applyNumberFormat="1" applyFont="1" applyFill="1" applyBorder="1" applyAlignment="1">
      <alignment horizontal="center"/>
    </xf>
    <xf numFmtId="2" fontId="4" fillId="40" borderId="10" xfId="178" applyNumberFormat="1" applyFont="1" applyFill="1" applyBorder="1" applyAlignment="1">
      <alignment horizontal="center"/>
    </xf>
    <xf numFmtId="0" fontId="184" fillId="0" borderId="10" xfId="0" applyFont="1" applyBorder="1" applyAlignment="1">
      <alignment horizontal="center"/>
    </xf>
    <xf numFmtId="0" fontId="184" fillId="0" borderId="24" xfId="0" applyFont="1" applyBorder="1" applyAlignment="1">
      <alignment horizontal="center"/>
    </xf>
    <xf numFmtId="2" fontId="270" fillId="40" borderId="10" xfId="254" applyNumberFormat="1" applyFont="1" applyFill="1" applyBorder="1" applyAlignment="1">
      <alignment horizontal="center" vertical="center"/>
    </xf>
    <xf numFmtId="0" fontId="209" fillId="40" borderId="10" xfId="0" applyFont="1" applyFill="1" applyBorder="1" applyAlignment="1">
      <alignment horizontal="center"/>
    </xf>
    <xf numFmtId="0" fontId="0" fillId="40" borderId="61" xfId="1" applyFont="1" applyFill="1" applyBorder="1" applyAlignment="1">
      <alignment horizontal="center"/>
    </xf>
    <xf numFmtId="2" fontId="183" fillId="40" borderId="10" xfId="1" applyNumberFormat="1" applyFont="1" applyFill="1" applyBorder="1" applyAlignment="1">
      <alignment horizontal="center"/>
    </xf>
    <xf numFmtId="0" fontId="183" fillId="0" borderId="39" xfId="0" applyFont="1" applyBorder="1" applyAlignment="1">
      <alignment horizontal="center"/>
    </xf>
    <xf numFmtId="2" fontId="205" fillId="0" borderId="10" xfId="0" applyNumberFormat="1" applyFont="1" applyBorder="1" applyAlignment="1">
      <alignment horizontal="center" vertical="center"/>
    </xf>
    <xf numFmtId="0" fontId="183" fillId="40" borderId="39" xfId="0" applyFont="1" applyFill="1" applyBorder="1" applyAlignment="1">
      <alignment horizontal="center"/>
    </xf>
    <xf numFmtId="2" fontId="205" fillId="40" borderId="10" xfId="0" applyNumberFormat="1" applyFont="1" applyFill="1" applyBorder="1" applyAlignment="1">
      <alignment horizontal="center" vertical="center"/>
    </xf>
    <xf numFmtId="0" fontId="184" fillId="24" borderId="10" xfId="1" applyFont="1" applyFill="1" applyBorder="1" applyAlignment="1">
      <alignment horizontal="center"/>
    </xf>
    <xf numFmtId="0" fontId="183" fillId="0" borderId="40" xfId="0" applyFont="1" applyBorder="1" applyAlignment="1">
      <alignment horizontal="center"/>
    </xf>
    <xf numFmtId="0" fontId="184" fillId="24" borderId="24" xfId="1" applyFont="1" applyFill="1" applyBorder="1" applyAlignment="1">
      <alignment horizontal="center"/>
    </xf>
    <xf numFmtId="2" fontId="205" fillId="0" borderId="24" xfId="0" applyNumberFormat="1" applyFont="1" applyBorder="1" applyAlignment="1">
      <alignment horizontal="center" vertical="center"/>
    </xf>
    <xf numFmtId="166" fontId="183" fillId="40" borderId="10" xfId="1" applyNumberFormat="1" applyFont="1" applyFill="1" applyBorder="1" applyAlignment="1">
      <alignment horizontal="center"/>
    </xf>
    <xf numFmtId="0" fontId="258" fillId="40" borderId="61" xfId="1" applyFont="1" applyFill="1" applyBorder="1" applyAlignment="1">
      <alignment horizontal="center"/>
    </xf>
    <xf numFmtId="2" fontId="259" fillId="40" borderId="61" xfId="1" applyNumberFormat="1" applyFont="1" applyFill="1" applyBorder="1" applyAlignment="1">
      <alignment horizontal="center"/>
    </xf>
    <xf numFmtId="0" fontId="258" fillId="40" borderId="10" xfId="1" applyFont="1" applyFill="1" applyBorder="1" applyAlignment="1">
      <alignment horizontal="center"/>
    </xf>
    <xf numFmtId="2" fontId="259" fillId="40" borderId="10" xfId="1" applyNumberFormat="1" applyFont="1" applyFill="1" applyBorder="1" applyAlignment="1">
      <alignment horizontal="center"/>
    </xf>
    <xf numFmtId="0" fontId="258" fillId="40" borderId="24" xfId="1" applyFont="1" applyFill="1" applyBorder="1" applyAlignment="1">
      <alignment horizontal="center"/>
    </xf>
    <xf numFmtId="2" fontId="44" fillId="40" borderId="61" xfId="1" applyNumberFormat="1" applyFont="1" applyFill="1" applyBorder="1" applyAlignment="1">
      <alignment horizontal="center"/>
    </xf>
    <xf numFmtId="0" fontId="42" fillId="24" borderId="24" xfId="1" applyFont="1" applyFill="1" applyBorder="1" applyAlignment="1">
      <alignment horizontal="center" vertical="center"/>
    </xf>
    <xf numFmtId="0" fontId="85" fillId="40" borderId="61" xfId="1" applyFont="1" applyFill="1" applyBorder="1" applyAlignment="1">
      <alignment horizontal="center" vertical="center"/>
    </xf>
    <xf numFmtId="2" fontId="42" fillId="40" borderId="61" xfId="1" applyNumberFormat="1" applyFont="1" applyFill="1" applyBorder="1" applyAlignment="1">
      <alignment horizontal="center" vertical="center"/>
    </xf>
    <xf numFmtId="0" fontId="68" fillId="24" borderId="29" xfId="0" applyFont="1" applyFill="1" applyBorder="1"/>
    <xf numFmtId="0" fontId="68" fillId="24" borderId="0" xfId="0" applyFont="1" applyFill="1"/>
    <xf numFmtId="0" fontId="90" fillId="24" borderId="34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0" borderId="88" xfId="0" applyFill="1" applyBorder="1" applyAlignment="1">
      <alignment horizontal="center"/>
    </xf>
    <xf numFmtId="2" fontId="27" fillId="0" borderId="15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40" borderId="15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27" fillId="40" borderId="88" xfId="0" applyFont="1" applyFill="1" applyBorder="1" applyAlignment="1">
      <alignment horizontal="center"/>
    </xf>
    <xf numFmtId="0" fontId="0" fillId="40" borderId="66" xfId="0" applyFill="1" applyBorder="1" applyAlignment="1">
      <alignment horizontal="center"/>
    </xf>
    <xf numFmtId="0" fontId="90" fillId="24" borderId="33" xfId="0" applyFont="1" applyFill="1" applyBorder="1" applyAlignment="1">
      <alignment horizontal="center"/>
    </xf>
    <xf numFmtId="0" fontId="0" fillId="40" borderId="73" xfId="0" applyFill="1" applyBorder="1" applyAlignment="1">
      <alignment horizontal="center"/>
    </xf>
    <xf numFmtId="0" fontId="29" fillId="0" borderId="35" xfId="0" applyFont="1" applyBorder="1" applyAlignment="1">
      <alignment horizontal="center"/>
    </xf>
    <xf numFmtId="4" fontId="204" fillId="26" borderId="28" xfId="0" applyNumberFormat="1" applyFont="1" applyFill="1" applyBorder="1" applyAlignment="1">
      <alignment horizontal="center" vertical="center" wrapText="1"/>
    </xf>
    <xf numFmtId="0" fontId="0" fillId="0" borderId="105" xfId="0" applyBorder="1"/>
    <xf numFmtId="0" fontId="0" fillId="0" borderId="105" xfId="0" applyBorder="1" applyAlignment="1">
      <alignment horizontal="center"/>
    </xf>
    <xf numFmtId="0" fontId="42" fillId="41" borderId="10" xfId="1" applyFont="1" applyFill="1" applyBorder="1" applyAlignment="1">
      <alignment horizontal="center"/>
    </xf>
    <xf numFmtId="0" fontId="28" fillId="24" borderId="0" xfId="0" applyFont="1" applyFill="1"/>
    <xf numFmtId="0" fontId="42" fillId="26" borderId="36" xfId="1" applyFont="1" applyFill="1" applyBorder="1" applyAlignment="1">
      <alignment horizontal="center"/>
    </xf>
    <xf numFmtId="0" fontId="149" fillId="0" borderId="0" xfId="1" applyFont="1" applyAlignment="1">
      <alignment horizontal="center"/>
    </xf>
    <xf numFmtId="0" fontId="131" fillId="0" borderId="10" xfId="1" applyFont="1" applyBorder="1" applyAlignment="1">
      <alignment horizontal="center"/>
    </xf>
    <xf numFmtId="0" fontId="78" fillId="0" borderId="10" xfId="0" applyFont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78" fillId="0" borderId="0" xfId="0" applyFont="1"/>
    <xf numFmtId="0" fontId="27" fillId="40" borderId="37" xfId="1" applyFont="1" applyFill="1" applyBorder="1" applyAlignment="1">
      <alignment horizontal="center" vertical="center"/>
    </xf>
    <xf numFmtId="0" fontId="44" fillId="0" borderId="13" xfId="1" applyFont="1" applyBorder="1" applyAlignment="1">
      <alignment horizontal="center" vertical="center" wrapText="1"/>
    </xf>
    <xf numFmtId="2" fontId="184" fillId="40" borderId="14" xfId="1" applyNumberFormat="1" applyFont="1" applyFill="1" applyBorder="1" applyAlignment="1">
      <alignment horizontal="center" vertical="center"/>
    </xf>
    <xf numFmtId="2" fontId="184" fillId="40" borderId="26" xfId="1" applyNumberFormat="1" applyFont="1" applyFill="1" applyBorder="1" applyAlignment="1">
      <alignment horizontal="center" vertical="center"/>
    </xf>
    <xf numFmtId="0" fontId="44" fillId="24" borderId="88" xfId="0" applyFont="1" applyFill="1" applyBorder="1" applyAlignment="1">
      <alignment horizontal="center"/>
    </xf>
    <xf numFmtId="0" fontId="44" fillId="24" borderId="15" xfId="0" applyFont="1" applyFill="1" applyBorder="1" applyAlignment="1">
      <alignment horizontal="center"/>
    </xf>
    <xf numFmtId="0" fontId="42" fillId="24" borderId="15" xfId="1" applyFont="1" applyFill="1" applyBorder="1" applyAlignment="1">
      <alignment horizontal="center"/>
    </xf>
    <xf numFmtId="0" fontId="85" fillId="40" borderId="88" xfId="1" applyFont="1" applyFill="1" applyBorder="1" applyAlignment="1">
      <alignment horizontal="center"/>
    </xf>
    <xf numFmtId="0" fontId="85" fillId="40" borderId="15" xfId="1" applyFont="1" applyFill="1" applyBorder="1" applyAlignment="1">
      <alignment horizontal="center"/>
    </xf>
    <xf numFmtId="0" fontId="85" fillId="0" borderId="20" xfId="1" applyFont="1" applyBorder="1" applyAlignment="1">
      <alignment horizontal="center"/>
    </xf>
    <xf numFmtId="0" fontId="42" fillId="0" borderId="88" xfId="1" applyFont="1" applyBorder="1" applyAlignment="1">
      <alignment horizontal="center"/>
    </xf>
    <xf numFmtId="0" fontId="85" fillId="24" borderId="15" xfId="0" applyFont="1" applyFill="1" applyBorder="1" applyAlignment="1">
      <alignment horizontal="center"/>
    </xf>
    <xf numFmtId="0" fontId="85" fillId="24" borderId="20" xfId="1" applyFont="1" applyFill="1" applyBorder="1" applyAlignment="1">
      <alignment horizontal="center"/>
    </xf>
    <xf numFmtId="0" fontId="42" fillId="24" borderId="88" xfId="1" applyFont="1" applyFill="1" applyBorder="1" applyAlignment="1">
      <alignment horizontal="center"/>
    </xf>
    <xf numFmtId="0" fontId="42" fillId="40" borderId="15" xfId="1" applyFont="1" applyFill="1" applyBorder="1" applyAlignment="1">
      <alignment horizontal="center"/>
    </xf>
    <xf numFmtId="0" fontId="85" fillId="24" borderId="88" xfId="1" applyFont="1" applyFill="1" applyBorder="1" applyAlignment="1">
      <alignment horizontal="center"/>
    </xf>
    <xf numFmtId="0" fontId="85" fillId="40" borderId="25" xfId="1" applyFont="1" applyFill="1" applyBorder="1" applyAlignment="1">
      <alignment horizontal="center"/>
    </xf>
    <xf numFmtId="0" fontId="85" fillId="0" borderId="73" xfId="1" applyFont="1" applyBorder="1" applyAlignment="1">
      <alignment horizontal="center"/>
    </xf>
    <xf numFmtId="2" fontId="184" fillId="0" borderId="69" xfId="1" applyNumberFormat="1" applyFont="1" applyBorder="1" applyAlignment="1">
      <alignment horizontal="center" vertical="center"/>
    </xf>
    <xf numFmtId="0" fontId="44" fillId="0" borderId="88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0" fontId="158" fillId="24" borderId="15" xfId="1" applyFont="1" applyFill="1" applyBorder="1" applyAlignment="1">
      <alignment horizontal="center"/>
    </xf>
    <xf numFmtId="0" fontId="158" fillId="24" borderId="66" xfId="1" applyFont="1" applyFill="1" applyBorder="1" applyAlignment="1">
      <alignment horizontal="center"/>
    </xf>
    <xf numFmtId="0" fontId="184" fillId="24" borderId="66" xfId="1" applyFont="1" applyFill="1" applyBorder="1" applyAlignment="1">
      <alignment horizontal="center"/>
    </xf>
    <xf numFmtId="0" fontId="184" fillId="40" borderId="15" xfId="1" applyFont="1" applyFill="1" applyBorder="1" applyAlignment="1">
      <alignment horizontal="center"/>
    </xf>
    <xf numFmtId="0" fontId="184" fillId="40" borderId="25" xfId="1" applyFont="1" applyFill="1" applyBorder="1" applyAlignment="1">
      <alignment horizontal="center"/>
    </xf>
    <xf numFmtId="0" fontId="85" fillId="0" borderId="18" xfId="1" applyFont="1" applyBorder="1" applyAlignment="1">
      <alignment horizontal="center"/>
    </xf>
    <xf numFmtId="0" fontId="85" fillId="40" borderId="88" xfId="0" applyFont="1" applyFill="1" applyBorder="1" applyAlignment="1">
      <alignment horizontal="center"/>
    </xf>
    <xf numFmtId="0" fontId="85" fillId="40" borderId="15" xfId="0" applyFont="1" applyFill="1" applyBorder="1" applyAlignment="1">
      <alignment horizontal="center"/>
    </xf>
    <xf numFmtId="0" fontId="85" fillId="40" borderId="25" xfId="0" applyFont="1" applyFill="1" applyBorder="1" applyAlignment="1">
      <alignment horizontal="center"/>
    </xf>
    <xf numFmtId="0" fontId="42" fillId="40" borderId="88" xfId="1" applyFont="1" applyFill="1" applyBorder="1" applyAlignment="1">
      <alignment horizontal="center"/>
    </xf>
    <xf numFmtId="0" fontId="44" fillId="40" borderId="15" xfId="1" applyFont="1" applyFill="1" applyBorder="1" applyAlignment="1">
      <alignment horizontal="center"/>
    </xf>
    <xf numFmtId="0" fontId="44" fillId="0" borderId="25" xfId="1" applyFont="1" applyBorder="1" applyAlignment="1">
      <alignment horizontal="center"/>
    </xf>
    <xf numFmtId="2" fontId="184" fillId="40" borderId="82" xfId="1" applyNumberFormat="1" applyFont="1" applyFill="1" applyBorder="1" applyAlignment="1">
      <alignment horizontal="center" vertical="center"/>
    </xf>
    <xf numFmtId="0" fontId="184" fillId="24" borderId="0" xfId="1" applyFont="1" applyFill="1" applyAlignment="1">
      <alignment horizontal="center"/>
    </xf>
    <xf numFmtId="0" fontId="184" fillId="0" borderId="0" xfId="1" applyFont="1" applyAlignment="1">
      <alignment horizontal="center"/>
    </xf>
    <xf numFmtId="2" fontId="205" fillId="0" borderId="0" xfId="0" applyNumberFormat="1" applyFont="1" applyAlignment="1">
      <alignment horizontal="center" vertical="center"/>
    </xf>
    <xf numFmtId="168" fontId="44" fillId="0" borderId="0" xfId="0" applyNumberFormat="1" applyFont="1" applyAlignment="1">
      <alignment horizontal="center"/>
    </xf>
    <xf numFmtId="2" fontId="52" fillId="24" borderId="29" xfId="0" applyNumberFormat="1" applyFont="1" applyFill="1" applyBorder="1"/>
    <xf numFmtId="0" fontId="28" fillId="0" borderId="62" xfId="0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63" fillId="24" borderId="28" xfId="1" applyFont="1" applyFill="1" applyBorder="1"/>
    <xf numFmtId="2" fontId="5" fillId="40" borderId="61" xfId="178" applyNumberFormat="1" applyFont="1" applyFill="1" applyBorder="1" applyAlignment="1">
      <alignment horizontal="center"/>
    </xf>
    <xf numFmtId="2" fontId="5" fillId="40" borderId="24" xfId="178" applyNumberFormat="1" applyFont="1" applyFill="1" applyBorder="1" applyAlignment="1">
      <alignment horizontal="center"/>
    </xf>
    <xf numFmtId="2" fontId="229" fillId="40" borderId="10" xfId="178" applyNumberFormat="1" applyFont="1" applyFill="1" applyBorder="1" applyAlignment="1">
      <alignment horizontal="center"/>
    </xf>
    <xf numFmtId="2" fontId="4" fillId="40" borderId="61" xfId="178" applyNumberFormat="1" applyFont="1" applyFill="1" applyBorder="1" applyAlignment="1">
      <alignment horizontal="center"/>
    </xf>
    <xf numFmtId="2" fontId="229" fillId="40" borderId="24" xfId="178" applyNumberFormat="1" applyFont="1" applyFill="1" applyBorder="1" applyAlignment="1">
      <alignment horizontal="center"/>
    </xf>
    <xf numFmtId="2" fontId="4" fillId="40" borderId="24" xfId="178" applyNumberFormat="1" applyFont="1" applyFill="1" applyBorder="1" applyAlignment="1">
      <alignment horizontal="center"/>
    </xf>
    <xf numFmtId="4" fontId="77" fillId="28" borderId="43" xfId="0" applyNumberFormat="1" applyFont="1" applyFill="1" applyBorder="1" applyAlignment="1">
      <alignment horizontal="center" vertical="center" wrapText="1"/>
    </xf>
    <xf numFmtId="0" fontId="258" fillId="0" borderId="56" xfId="1" applyFont="1" applyBorder="1" applyAlignment="1">
      <alignment horizontal="center"/>
    </xf>
    <xf numFmtId="2" fontId="259" fillId="0" borderId="56" xfId="1" applyNumberFormat="1" applyFont="1" applyBorder="1" applyAlignment="1">
      <alignment horizontal="center"/>
    </xf>
    <xf numFmtId="2" fontId="154" fillId="0" borderId="56" xfId="0" applyNumberFormat="1" applyFont="1" applyBorder="1" applyAlignment="1">
      <alignment horizontal="center" vertical="center"/>
    </xf>
    <xf numFmtId="0" fontId="183" fillId="27" borderId="36" xfId="1" applyFont="1" applyFill="1" applyBorder="1" applyAlignment="1">
      <alignment horizontal="center"/>
    </xf>
    <xf numFmtId="0" fontId="184" fillId="0" borderId="0" xfId="198" applyFont="1" applyAlignment="1">
      <alignment horizontal="center"/>
    </xf>
    <xf numFmtId="3" fontId="210" fillId="0" borderId="0" xfId="1" applyNumberFormat="1" applyFont="1" applyAlignment="1">
      <alignment horizontal="center"/>
    </xf>
    <xf numFmtId="0" fontId="27" fillId="24" borderId="30" xfId="0" applyFont="1" applyFill="1" applyBorder="1"/>
    <xf numFmtId="2" fontId="42" fillId="0" borderId="10" xfId="254" applyNumberFormat="1" applyFont="1" applyFill="1" applyBorder="1" applyAlignment="1">
      <alignment horizontal="center" vertical="center"/>
    </xf>
    <xf numFmtId="2" fontId="42" fillId="0" borderId="24" xfId="254" applyNumberFormat="1" applyFont="1" applyFill="1" applyBorder="1" applyAlignment="1">
      <alignment horizontal="center" vertical="center"/>
    </xf>
    <xf numFmtId="2" fontId="119" fillId="40" borderId="0" xfId="0" applyNumberFormat="1" applyFont="1" applyFill="1" applyAlignment="1">
      <alignment horizontal="center"/>
    </xf>
    <xf numFmtId="3" fontId="183" fillId="40" borderId="0" xfId="1" applyNumberFormat="1" applyFont="1" applyFill="1" applyAlignment="1">
      <alignment horizontal="center"/>
    </xf>
    <xf numFmtId="2" fontId="45" fillId="40" borderId="0" xfId="0" applyNumberFormat="1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27" fillId="24" borderId="33" xfId="0" applyFont="1" applyFill="1" applyBorder="1"/>
    <xf numFmtId="0" fontId="27" fillId="40" borderId="34" xfId="0" applyFont="1" applyFill="1" applyBorder="1"/>
    <xf numFmtId="0" fontId="42" fillId="40" borderId="0" xfId="0" applyFont="1" applyFill="1"/>
    <xf numFmtId="0" fontId="27" fillId="40" borderId="0" xfId="0" applyFont="1" applyFill="1"/>
    <xf numFmtId="0" fontId="27" fillId="40" borderId="32" xfId="0" applyFont="1" applyFill="1" applyBorder="1"/>
    <xf numFmtId="0" fontId="27" fillId="40" borderId="34" xfId="1" applyFont="1" applyFill="1" applyBorder="1"/>
    <xf numFmtId="0" fontId="47" fillId="40" borderId="0" xfId="1" applyFont="1" applyFill="1"/>
    <xf numFmtId="0" fontId="27" fillId="40" borderId="30" xfId="0" applyFont="1" applyFill="1" applyBorder="1"/>
    <xf numFmtId="169" fontId="0" fillId="0" borderId="61" xfId="0" applyNumberForma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169" fontId="0" fillId="0" borderId="24" xfId="0" applyNumberFormat="1" applyBorder="1" applyAlignment="1">
      <alignment horizontal="center"/>
    </xf>
    <xf numFmtId="169" fontId="27" fillId="0" borderId="10" xfId="0" applyNumberFormat="1" applyFont="1" applyBorder="1" applyAlignment="1">
      <alignment horizontal="center"/>
    </xf>
    <xf numFmtId="169" fontId="27" fillId="0" borderId="24" xfId="0" applyNumberFormat="1" applyFont="1" applyBorder="1" applyAlignment="1">
      <alignment horizontal="center"/>
    </xf>
    <xf numFmtId="0" fontId="183" fillId="0" borderId="10" xfId="1" applyFont="1" applyBorder="1" applyAlignment="1">
      <alignment horizontal="center"/>
    </xf>
    <xf numFmtId="0" fontId="209" fillId="0" borderId="39" xfId="0" applyFont="1" applyBorder="1" applyAlignment="1">
      <alignment horizontal="center"/>
    </xf>
    <xf numFmtId="2" fontId="6" fillId="0" borderId="10" xfId="178" applyNumberFormat="1" applyFont="1" applyBorder="1" applyAlignment="1">
      <alignment horizontal="center"/>
    </xf>
    <xf numFmtId="0" fontId="209" fillId="0" borderId="60" xfId="0" applyFont="1" applyBorder="1" applyAlignment="1">
      <alignment horizontal="center"/>
    </xf>
    <xf numFmtId="0" fontId="183" fillId="0" borderId="61" xfId="1" applyFont="1" applyBorder="1" applyAlignment="1">
      <alignment horizontal="center"/>
    </xf>
    <xf numFmtId="2" fontId="180" fillId="0" borderId="61" xfId="178" applyNumberFormat="1" applyFont="1" applyBorder="1" applyAlignment="1">
      <alignment horizontal="center"/>
    </xf>
    <xf numFmtId="2" fontId="180" fillId="0" borderId="10" xfId="178" applyNumberFormat="1" applyFont="1" applyBorder="1" applyAlignment="1">
      <alignment horizontal="center"/>
    </xf>
    <xf numFmtId="2" fontId="229" fillId="0" borderId="10" xfId="178" applyNumberFormat="1" applyFont="1" applyBorder="1" applyAlignment="1">
      <alignment horizontal="center"/>
    </xf>
    <xf numFmtId="2" fontId="42" fillId="0" borderId="61" xfId="1" applyNumberFormat="1" applyFont="1" applyBorder="1" applyAlignment="1">
      <alignment horizontal="center"/>
    </xf>
    <xf numFmtId="0" fontId="184" fillId="0" borderId="88" xfId="1" applyFont="1" applyBorder="1" applyAlignment="1">
      <alignment horizontal="center"/>
    </xf>
    <xf numFmtId="0" fontId="184" fillId="40" borderId="22" xfId="1" applyFont="1" applyFill="1" applyBorder="1" applyAlignment="1">
      <alignment horizontal="center"/>
    </xf>
    <xf numFmtId="167" fontId="44" fillId="0" borderId="10" xfId="0" applyNumberFormat="1" applyFont="1" applyBorder="1" applyAlignment="1">
      <alignment horizontal="center"/>
    </xf>
    <xf numFmtId="2" fontId="184" fillId="0" borderId="10" xfId="178" applyNumberFormat="1" applyFont="1" applyBorder="1" applyAlignment="1">
      <alignment horizontal="center"/>
    </xf>
    <xf numFmtId="3" fontId="44" fillId="0" borderId="0" xfId="0" applyNumberFormat="1" applyFont="1" applyAlignment="1">
      <alignment horizontal="center"/>
    </xf>
    <xf numFmtId="167" fontId="42" fillId="0" borderId="10" xfId="0" applyNumberFormat="1" applyFont="1" applyBorder="1" applyAlignment="1">
      <alignment horizontal="center"/>
    </xf>
    <xf numFmtId="0" fontId="33" fillId="58" borderId="0" xfId="1" applyFont="1" applyFill="1"/>
    <xf numFmtId="0" fontId="165" fillId="58" borderId="0" xfId="0" applyFont="1" applyFill="1"/>
    <xf numFmtId="0" fontId="112" fillId="58" borderId="0" xfId="0" applyFont="1" applyFill="1"/>
    <xf numFmtId="2" fontId="42" fillId="24" borderId="61" xfId="248" applyNumberFormat="1" applyFont="1" applyFill="1" applyBorder="1" applyAlignment="1">
      <alignment horizontal="center" vertical="center"/>
    </xf>
    <xf numFmtId="2" fontId="42" fillId="0" borderId="61" xfId="254" applyNumberFormat="1" applyFont="1" applyFill="1" applyBorder="1" applyAlignment="1">
      <alignment horizontal="center" vertical="center"/>
    </xf>
    <xf numFmtId="0" fontId="183" fillId="0" borderId="60" xfId="1" applyFont="1" applyBorder="1" applyAlignment="1">
      <alignment horizontal="center"/>
    </xf>
    <xf numFmtId="0" fontId="184" fillId="0" borderId="61" xfId="1" applyFont="1" applyBorder="1" applyAlignment="1">
      <alignment horizontal="center"/>
    </xf>
    <xf numFmtId="2" fontId="184" fillId="24" borderId="61" xfId="248" applyNumberFormat="1" applyFont="1" applyFill="1" applyBorder="1" applyAlignment="1">
      <alignment horizontal="center" vertical="center"/>
    </xf>
    <xf numFmtId="0" fontId="157" fillId="0" borderId="62" xfId="0" applyFont="1" applyBorder="1" applyAlignment="1">
      <alignment horizontal="center"/>
    </xf>
    <xf numFmtId="0" fontId="104" fillId="24" borderId="34" xfId="1" applyFont="1" applyFill="1" applyBorder="1"/>
    <xf numFmtId="0" fontId="184" fillId="27" borderId="0" xfId="1" applyFont="1" applyFill="1" applyAlignment="1">
      <alignment horizontal="center"/>
    </xf>
    <xf numFmtId="2" fontId="229" fillId="40" borderId="61" xfId="0" applyNumberFormat="1" applyFont="1" applyFill="1" applyBorder="1" applyAlignment="1">
      <alignment horizontal="center"/>
    </xf>
    <xf numFmtId="2" fontId="229" fillId="40" borderId="10" xfId="250" applyNumberFormat="1" applyFont="1" applyFill="1" applyBorder="1" applyAlignment="1">
      <alignment horizontal="center"/>
    </xf>
    <xf numFmtId="2" fontId="229" fillId="40" borderId="24" xfId="250" applyNumberFormat="1" applyFont="1" applyFill="1" applyBorder="1" applyAlignment="1">
      <alignment horizontal="center"/>
    </xf>
    <xf numFmtId="2" fontId="44" fillId="0" borderId="82" xfId="1" applyNumberFormat="1" applyFont="1" applyBorder="1" applyAlignment="1">
      <alignment horizontal="center" vertical="center"/>
    </xf>
    <xf numFmtId="2" fontId="44" fillId="0" borderId="14" xfId="1" applyNumberFormat="1" applyFont="1" applyBorder="1" applyAlignment="1">
      <alignment horizontal="center" vertical="center"/>
    </xf>
    <xf numFmtId="2" fontId="272" fillId="40" borderId="10" xfId="254" applyNumberFormat="1" applyFont="1" applyFill="1" applyBorder="1" applyAlignment="1">
      <alignment horizontal="center" vertical="center"/>
    </xf>
    <xf numFmtId="2" fontId="272" fillId="40" borderId="24" xfId="254" applyNumberFormat="1" applyFont="1" applyFill="1" applyBorder="1" applyAlignment="1">
      <alignment horizontal="center" vertical="center"/>
    </xf>
    <xf numFmtId="2" fontId="44" fillId="0" borderId="26" xfId="1" applyNumberFormat="1" applyFont="1" applyBorder="1" applyAlignment="1">
      <alignment horizontal="center" vertical="center"/>
    </xf>
    <xf numFmtId="0" fontId="27" fillId="40" borderId="15" xfId="1" applyFont="1" applyFill="1" applyBorder="1" applyAlignment="1">
      <alignment horizontal="center"/>
    </xf>
    <xf numFmtId="0" fontId="209" fillId="40" borderId="24" xfId="0" applyFont="1" applyFill="1" applyBorder="1" applyAlignment="1">
      <alignment horizontal="center"/>
    </xf>
    <xf numFmtId="2" fontId="0" fillId="40" borderId="24" xfId="0" applyNumberFormat="1" applyFill="1" applyBorder="1" applyAlignment="1">
      <alignment horizontal="center"/>
    </xf>
    <xf numFmtId="4" fontId="163" fillId="28" borderId="36" xfId="0" applyNumberFormat="1" applyFont="1" applyFill="1" applyBorder="1" applyAlignment="1">
      <alignment horizontal="center" vertical="center" wrapText="1"/>
    </xf>
    <xf numFmtId="169" fontId="148" fillId="0" borderId="61" xfId="0" applyNumberFormat="1" applyFont="1" applyBorder="1" applyAlignment="1">
      <alignment horizontal="center"/>
    </xf>
    <xf numFmtId="0" fontId="8" fillId="40" borderId="88" xfId="1" applyFill="1" applyBorder="1" applyAlignment="1">
      <alignment horizontal="center"/>
    </xf>
    <xf numFmtId="0" fontId="8" fillId="40" borderId="15" xfId="1" applyFill="1" applyBorder="1" applyAlignment="1">
      <alignment horizontal="center"/>
    </xf>
    <xf numFmtId="0" fontId="8" fillId="40" borderId="25" xfId="1" applyFill="1" applyBorder="1" applyAlignment="1">
      <alignment horizontal="center"/>
    </xf>
    <xf numFmtId="0" fontId="29" fillId="0" borderId="88" xfId="1" applyFont="1" applyBorder="1" applyAlignment="1">
      <alignment horizontal="center"/>
    </xf>
    <xf numFmtId="0" fontId="29" fillId="0" borderId="15" xfId="1" applyFont="1" applyBorder="1" applyAlignment="1">
      <alignment horizontal="center"/>
    </xf>
    <xf numFmtId="0" fontId="27" fillId="0" borderId="15" xfId="1" applyFont="1" applyBorder="1" applyAlignment="1">
      <alignment horizontal="center"/>
    </xf>
    <xf numFmtId="0" fontId="29" fillId="0" borderId="25" xfId="1" applyFont="1" applyBorder="1" applyAlignment="1">
      <alignment horizontal="center"/>
    </xf>
    <xf numFmtId="0" fontId="8" fillId="40" borderId="20" xfId="1" applyFill="1" applyBorder="1" applyAlignment="1">
      <alignment horizontal="center"/>
    </xf>
    <xf numFmtId="0" fontId="27" fillId="40" borderId="20" xfId="1" applyFont="1" applyFill="1" applyBorder="1" applyAlignment="1">
      <alignment horizontal="center"/>
    </xf>
    <xf numFmtId="0" fontId="27" fillId="40" borderId="82" xfId="1" applyFont="1" applyFill="1" applyBorder="1" applyAlignment="1">
      <alignment horizontal="center"/>
    </xf>
    <xf numFmtId="0" fontId="27" fillId="40" borderId="88" xfId="1" applyFont="1" applyFill="1" applyBorder="1" applyAlignment="1">
      <alignment horizontal="center"/>
    </xf>
    <xf numFmtId="0" fontId="27" fillId="40" borderId="26" xfId="1" applyFont="1" applyFill="1" applyBorder="1" applyAlignment="1">
      <alignment horizontal="center"/>
    </xf>
    <xf numFmtId="0" fontId="42" fillId="0" borderId="88" xfId="0" applyFont="1" applyBorder="1" applyAlignment="1">
      <alignment horizontal="center"/>
    </xf>
    <xf numFmtId="0" fontId="44" fillId="24" borderId="17" xfId="1" applyFont="1" applyFill="1" applyBorder="1" applyAlignment="1">
      <alignment horizontal="center"/>
    </xf>
    <xf numFmtId="0" fontId="44" fillId="24" borderId="20" xfId="1" applyFont="1" applyFill="1" applyBorder="1" applyAlignment="1">
      <alignment horizontal="center"/>
    </xf>
    <xf numFmtId="0" fontId="44" fillId="24" borderId="24" xfId="1" applyFont="1" applyFill="1" applyBorder="1" applyAlignment="1">
      <alignment horizontal="center"/>
    </xf>
    <xf numFmtId="2" fontId="44" fillId="24" borderId="24" xfId="1" applyNumberFormat="1" applyFont="1" applyFill="1" applyBorder="1" applyAlignment="1">
      <alignment horizontal="center"/>
    </xf>
    <xf numFmtId="2" fontId="45" fillId="59" borderId="10" xfId="0" applyNumberFormat="1" applyFont="1" applyFill="1" applyBorder="1" applyAlignment="1">
      <alignment horizontal="center" vertical="center"/>
    </xf>
    <xf numFmtId="0" fontId="42" fillId="26" borderId="45" xfId="1" applyFont="1" applyFill="1" applyBorder="1" applyAlignment="1">
      <alignment horizontal="center"/>
    </xf>
    <xf numFmtId="2" fontId="184" fillId="0" borderId="69" xfId="1" applyNumberFormat="1" applyFont="1" applyBorder="1" applyAlignment="1">
      <alignment horizontal="center"/>
    </xf>
    <xf numFmtId="2" fontId="3" fillId="40" borderId="10" xfId="178" applyNumberFormat="1" applyFont="1" applyFill="1" applyBorder="1" applyAlignment="1">
      <alignment horizontal="center"/>
    </xf>
    <xf numFmtId="2" fontId="3" fillId="0" borderId="10" xfId="178" applyNumberFormat="1" applyFont="1" applyBorder="1" applyAlignment="1">
      <alignment horizontal="center"/>
    </xf>
    <xf numFmtId="2" fontId="185" fillId="24" borderId="0" xfId="0" applyNumberFormat="1" applyFont="1" applyFill="1"/>
    <xf numFmtId="2" fontId="185" fillId="24" borderId="30" xfId="0" applyNumberFormat="1" applyFont="1" applyFill="1" applyBorder="1"/>
    <xf numFmtId="2" fontId="3" fillId="40" borderId="61" xfId="178" applyNumberFormat="1" applyFont="1" applyFill="1" applyBorder="1" applyAlignment="1">
      <alignment horizontal="center"/>
    </xf>
    <xf numFmtId="0" fontId="263" fillId="47" borderId="10" xfId="0" applyFont="1" applyFill="1" applyBorder="1" applyAlignment="1">
      <alignment horizontal="center"/>
    </xf>
    <xf numFmtId="0" fontId="3" fillId="40" borderId="10" xfId="0" applyFont="1" applyFill="1" applyBorder="1" applyAlignment="1">
      <alignment horizontal="center"/>
    </xf>
    <xf numFmtId="2" fontId="3" fillId="40" borderId="10" xfId="0" applyNumberFormat="1" applyFont="1" applyFill="1" applyBorder="1" applyAlignment="1">
      <alignment horizontal="center"/>
    </xf>
    <xf numFmtId="167" fontId="3" fillId="40" borderId="10" xfId="0" applyNumberFormat="1" applyFont="1" applyFill="1" applyBorder="1" applyAlignment="1">
      <alignment horizontal="center"/>
    </xf>
    <xf numFmtId="0" fontId="209" fillId="47" borderId="24" xfId="0" applyFont="1" applyFill="1" applyBorder="1" applyAlignment="1">
      <alignment horizontal="center"/>
    </xf>
    <xf numFmtId="2" fontId="3" fillId="40" borderId="24" xfId="178" applyNumberFormat="1" applyFont="1" applyFill="1" applyBorder="1" applyAlignment="1">
      <alignment horizontal="center"/>
    </xf>
    <xf numFmtId="0" fontId="263" fillId="47" borderId="61" xfId="0" applyFont="1" applyFill="1" applyBorder="1" applyAlignment="1">
      <alignment horizontal="center"/>
    </xf>
    <xf numFmtId="2" fontId="236" fillId="47" borderId="61" xfId="0" applyNumberFormat="1" applyFont="1" applyFill="1" applyBorder="1" applyAlignment="1">
      <alignment horizontal="center"/>
    </xf>
    <xf numFmtId="0" fontId="164" fillId="24" borderId="29" xfId="1" applyFont="1" applyFill="1" applyBorder="1"/>
    <xf numFmtId="0" fontId="76" fillId="24" borderId="29" xfId="1" applyFont="1" applyFill="1" applyBorder="1"/>
    <xf numFmtId="2" fontId="164" fillId="24" borderId="29" xfId="1" applyNumberFormat="1" applyFont="1" applyFill="1" applyBorder="1"/>
    <xf numFmtId="4" fontId="273" fillId="26" borderId="36" xfId="0" applyNumberFormat="1" applyFont="1" applyFill="1" applyBorder="1" applyAlignment="1">
      <alignment horizontal="center" vertical="center" wrapText="1"/>
    </xf>
    <xf numFmtId="4" fontId="273" fillId="28" borderId="43" xfId="0" applyNumberFormat="1" applyFont="1" applyFill="1" applyBorder="1" applyAlignment="1">
      <alignment horizontal="center" vertical="center" wrapText="1"/>
    </xf>
    <xf numFmtId="4" fontId="274" fillId="28" borderId="36" xfId="0" applyNumberFormat="1" applyFont="1" applyFill="1" applyBorder="1" applyAlignment="1">
      <alignment horizontal="center" vertical="center" wrapText="1"/>
    </xf>
    <xf numFmtId="2" fontId="259" fillId="40" borderId="24" xfId="1" applyNumberFormat="1" applyFont="1" applyFill="1" applyBorder="1" applyAlignment="1">
      <alignment horizontal="center"/>
    </xf>
    <xf numFmtId="0" fontId="93" fillId="40" borderId="31" xfId="1" applyFont="1" applyFill="1" applyBorder="1"/>
    <xf numFmtId="0" fontId="84" fillId="40" borderId="30" xfId="1" applyFont="1" applyFill="1" applyBorder="1"/>
    <xf numFmtId="0" fontId="185" fillId="40" borderId="30" xfId="1" applyFont="1" applyFill="1" applyBorder="1"/>
    <xf numFmtId="2" fontId="183" fillId="40" borderId="30" xfId="1" applyNumberFormat="1" applyFont="1" applyFill="1" applyBorder="1"/>
    <xf numFmtId="2" fontId="8" fillId="40" borderId="30" xfId="0" applyNumberFormat="1" applyFont="1" applyFill="1" applyBorder="1"/>
    <xf numFmtId="0" fontId="27" fillId="40" borderId="45" xfId="1" applyFont="1" applyFill="1" applyBorder="1" applyAlignment="1">
      <alignment horizontal="center"/>
    </xf>
    <xf numFmtId="0" fontId="41" fillId="40" borderId="0" xfId="1" applyFont="1" applyFill="1" applyAlignment="1">
      <alignment horizontal="center"/>
    </xf>
    <xf numFmtId="0" fontId="82" fillId="40" borderId="45" xfId="1" applyFont="1" applyFill="1" applyBorder="1" applyAlignment="1">
      <alignment horizontal="center" vertical="center"/>
    </xf>
    <xf numFmtId="4" fontId="204" fillId="40" borderId="46" xfId="0" applyNumberFormat="1" applyFont="1" applyFill="1" applyBorder="1" applyAlignment="1">
      <alignment horizontal="center" vertical="center" wrapText="1"/>
    </xf>
    <xf numFmtId="4" fontId="189" fillId="40" borderId="46" xfId="0" applyNumberFormat="1" applyFont="1" applyFill="1" applyBorder="1" applyAlignment="1">
      <alignment horizontal="center" vertical="center" wrapText="1"/>
    </xf>
    <xf numFmtId="4" fontId="179" fillId="40" borderId="45" xfId="0" applyNumberFormat="1" applyFont="1" applyFill="1" applyBorder="1" applyAlignment="1">
      <alignment horizontal="center" vertical="center" wrapText="1"/>
    </xf>
    <xf numFmtId="4" fontId="54" fillId="40" borderId="45" xfId="0" applyNumberFormat="1" applyFont="1" applyFill="1" applyBorder="1" applyAlignment="1">
      <alignment horizontal="center" vertical="center" wrapText="1"/>
    </xf>
    <xf numFmtId="0" fontId="90" fillId="40" borderId="45" xfId="0" applyFont="1" applyFill="1" applyBorder="1" applyAlignment="1">
      <alignment horizontal="center"/>
    </xf>
    <xf numFmtId="0" fontId="185" fillId="40" borderId="67" xfId="1" applyFont="1" applyFill="1" applyBorder="1" applyAlignment="1">
      <alignment horizontal="center"/>
    </xf>
    <xf numFmtId="2" fontId="42" fillId="24" borderId="0" xfId="7" applyNumberFormat="1" applyFont="1" applyFill="1" applyAlignment="1">
      <alignment horizontal="center"/>
    </xf>
    <xf numFmtId="0" fontId="87" fillId="24" borderId="29" xfId="1" applyFont="1" applyFill="1" applyBorder="1" applyAlignment="1">
      <alignment vertical="center"/>
    </xf>
    <xf numFmtId="2" fontId="48" fillId="24" borderId="29" xfId="1" applyNumberFormat="1" applyFont="1" applyFill="1" applyBorder="1" applyAlignment="1">
      <alignment vertical="center"/>
    </xf>
    <xf numFmtId="2" fontId="203" fillId="24" borderId="29" xfId="0" applyNumberFormat="1" applyFont="1" applyFill="1" applyBorder="1" applyAlignment="1">
      <alignment vertical="center"/>
    </xf>
    <xf numFmtId="0" fontId="87" fillId="24" borderId="0" xfId="1" applyFont="1" applyFill="1" applyAlignment="1">
      <alignment vertical="center"/>
    </xf>
    <xf numFmtId="2" fontId="48" fillId="24" borderId="0" xfId="1" applyNumberFormat="1" applyFont="1" applyFill="1" applyAlignment="1">
      <alignment vertical="center"/>
    </xf>
    <xf numFmtId="2" fontId="203" fillId="24" borderId="28" xfId="0" applyNumberFormat="1" applyFont="1" applyFill="1" applyBorder="1" applyAlignment="1">
      <alignment vertical="center"/>
    </xf>
    <xf numFmtId="2" fontId="203" fillId="24" borderId="0" xfId="0" applyNumberFormat="1" applyFont="1" applyFill="1" applyAlignment="1">
      <alignment vertical="center"/>
    </xf>
    <xf numFmtId="2" fontId="203" fillId="24" borderId="32" xfId="0" applyNumberFormat="1" applyFont="1" applyFill="1" applyBorder="1" applyAlignment="1">
      <alignment vertical="center"/>
    </xf>
    <xf numFmtId="2" fontId="203" fillId="24" borderId="30" xfId="0" applyNumberFormat="1" applyFont="1" applyFill="1" applyBorder="1" applyAlignment="1">
      <alignment vertical="center"/>
    </xf>
    <xf numFmtId="2" fontId="203" fillId="24" borderId="35" xfId="0" applyNumberFormat="1" applyFont="1" applyFill="1" applyBorder="1" applyAlignment="1">
      <alignment vertical="center"/>
    </xf>
    <xf numFmtId="2" fontId="252" fillId="0" borderId="43" xfId="0" applyNumberFormat="1" applyFont="1" applyBorder="1" applyAlignment="1">
      <alignment horizontal="center"/>
    </xf>
    <xf numFmtId="2" fontId="252" fillId="0" borderId="81" xfId="0" applyNumberFormat="1" applyFont="1" applyBorder="1" applyAlignment="1">
      <alignment horizontal="center"/>
    </xf>
    <xf numFmtId="2" fontId="185" fillId="0" borderId="43" xfId="0" applyNumberFormat="1" applyFont="1" applyBorder="1" applyAlignment="1">
      <alignment horizontal="center"/>
    </xf>
    <xf numFmtId="2" fontId="252" fillId="0" borderId="44" xfId="0" applyNumberFormat="1" applyFont="1" applyBorder="1" applyAlignment="1">
      <alignment horizontal="center"/>
    </xf>
    <xf numFmtId="2" fontId="185" fillId="0" borderId="46" xfId="0" applyNumberFormat="1" applyFont="1" applyBorder="1" applyAlignment="1">
      <alignment horizontal="center"/>
    </xf>
    <xf numFmtId="2" fontId="185" fillId="0" borderId="81" xfId="0" applyNumberFormat="1" applyFont="1" applyBorder="1" applyAlignment="1">
      <alignment horizontal="center"/>
    </xf>
    <xf numFmtId="2" fontId="185" fillId="0" borderId="44" xfId="0" applyNumberFormat="1" applyFont="1" applyBorder="1" applyAlignment="1">
      <alignment horizontal="center"/>
    </xf>
    <xf numFmtId="2" fontId="252" fillId="0" borderId="78" xfId="0" applyNumberFormat="1" applyFont="1" applyBorder="1" applyAlignment="1">
      <alignment horizontal="center"/>
    </xf>
    <xf numFmtId="2" fontId="252" fillId="0" borderId="46" xfId="0" applyNumberFormat="1" applyFont="1" applyBorder="1" applyAlignment="1">
      <alignment horizontal="center"/>
    </xf>
    <xf numFmtId="2" fontId="185" fillId="40" borderId="54" xfId="1" applyNumberFormat="1" applyFont="1" applyFill="1" applyBorder="1" applyAlignment="1">
      <alignment horizontal="center"/>
    </xf>
    <xf numFmtId="2" fontId="185" fillId="40" borderId="50" xfId="1" applyNumberFormat="1" applyFont="1" applyFill="1" applyBorder="1" applyAlignment="1">
      <alignment horizontal="center"/>
    </xf>
    <xf numFmtId="2" fontId="185" fillId="40" borderId="35" xfId="1" applyNumberFormat="1" applyFont="1" applyFill="1" applyBorder="1" applyAlignment="1">
      <alignment horizontal="center"/>
    </xf>
    <xf numFmtId="3" fontId="44" fillId="24" borderId="10" xfId="1" applyNumberFormat="1" applyFont="1" applyFill="1" applyBorder="1" applyAlignment="1">
      <alignment horizontal="center" vertical="center"/>
    </xf>
    <xf numFmtId="3" fontId="44" fillId="24" borderId="10" xfId="176" applyNumberFormat="1" applyFont="1" applyFill="1" applyBorder="1" applyAlignment="1">
      <alignment horizontal="center" vertical="center"/>
    </xf>
    <xf numFmtId="2" fontId="211" fillId="40" borderId="54" xfId="0" applyNumberFormat="1" applyFont="1" applyFill="1" applyBorder="1" applyAlignment="1">
      <alignment horizontal="center"/>
    </xf>
    <xf numFmtId="2" fontId="211" fillId="40" borderId="86" xfId="0" applyNumberFormat="1" applyFont="1" applyFill="1" applyBorder="1" applyAlignment="1">
      <alignment horizontal="center"/>
    </xf>
    <xf numFmtId="2" fontId="211" fillId="40" borderId="87" xfId="0" applyNumberFormat="1" applyFont="1" applyFill="1" applyBorder="1" applyAlignment="1">
      <alignment horizontal="center"/>
    </xf>
    <xf numFmtId="2" fontId="85" fillId="40" borderId="10" xfId="1" applyNumberFormat="1" applyFont="1" applyFill="1" applyBorder="1" applyAlignment="1">
      <alignment horizontal="center" vertical="center"/>
    </xf>
    <xf numFmtId="2" fontId="185" fillId="40" borderId="86" xfId="1" applyNumberFormat="1" applyFont="1" applyFill="1" applyBorder="1" applyAlignment="1">
      <alignment horizontal="center"/>
    </xf>
    <xf numFmtId="2" fontId="185" fillId="40" borderId="87" xfId="1" applyNumberFormat="1" applyFont="1" applyFill="1" applyBorder="1" applyAlignment="1">
      <alignment horizontal="center"/>
    </xf>
    <xf numFmtId="3" fontId="44" fillId="24" borderId="61" xfId="1" applyNumberFormat="1" applyFont="1" applyFill="1" applyBorder="1" applyAlignment="1">
      <alignment horizontal="center" vertical="center"/>
    </xf>
    <xf numFmtId="3" fontId="44" fillId="24" borderId="24" xfId="1" applyNumberFormat="1" applyFont="1" applyFill="1" applyBorder="1" applyAlignment="1">
      <alignment horizontal="center" vertical="center"/>
    </xf>
    <xf numFmtId="2" fontId="185" fillId="40" borderId="10" xfId="1" applyNumberFormat="1" applyFont="1" applyFill="1" applyBorder="1" applyAlignment="1">
      <alignment horizontal="center"/>
    </xf>
    <xf numFmtId="2" fontId="211" fillId="40" borderId="10" xfId="0" applyNumberFormat="1" applyFont="1" applyFill="1" applyBorder="1" applyAlignment="1">
      <alignment horizontal="center"/>
    </xf>
    <xf numFmtId="2" fontId="85" fillId="40" borderId="10" xfId="176" applyNumberFormat="1" applyFont="1" applyFill="1" applyBorder="1" applyAlignment="1">
      <alignment horizontal="center" vertical="center"/>
    </xf>
    <xf numFmtId="2" fontId="85" fillId="40" borderId="61" xfId="1" applyNumberFormat="1" applyFont="1" applyFill="1" applyBorder="1" applyAlignment="1">
      <alignment horizontal="center" vertical="center"/>
    </xf>
    <xf numFmtId="2" fontId="211" fillId="40" borderId="61" xfId="0" applyNumberFormat="1" applyFont="1" applyFill="1" applyBorder="1" applyAlignment="1">
      <alignment horizontal="center"/>
    </xf>
    <xf numFmtId="2" fontId="184" fillId="40" borderId="61" xfId="1" applyNumberFormat="1" applyFont="1" applyFill="1" applyBorder="1" applyAlignment="1">
      <alignment horizontal="center" vertical="center"/>
    </xf>
    <xf numFmtId="2" fontId="85" fillId="40" borderId="24" xfId="1" applyNumberFormat="1" applyFont="1" applyFill="1" applyBorder="1" applyAlignment="1">
      <alignment horizontal="center" vertical="center"/>
    </xf>
    <xf numFmtId="2" fontId="211" fillId="40" borderId="24" xfId="0" applyNumberFormat="1" applyFont="1" applyFill="1" applyBorder="1" applyAlignment="1">
      <alignment horizontal="center"/>
    </xf>
    <xf numFmtId="2" fontId="184" fillId="40" borderId="24" xfId="1" applyNumberFormat="1" applyFont="1" applyFill="1" applyBorder="1" applyAlignment="1">
      <alignment horizontal="center" vertical="center"/>
    </xf>
    <xf numFmtId="0" fontId="184" fillId="27" borderId="36" xfId="1" applyFont="1" applyFill="1" applyBorder="1" applyAlignment="1">
      <alignment horizontal="center"/>
    </xf>
    <xf numFmtId="3" fontId="44" fillId="0" borderId="10" xfId="1" applyNumberFormat="1" applyFont="1" applyBorder="1" applyAlignment="1">
      <alignment horizontal="center"/>
    </xf>
    <xf numFmtId="3" fontId="183" fillId="40" borderId="10" xfId="1" applyNumberFormat="1" applyFont="1" applyFill="1" applyBorder="1" applyAlignment="1">
      <alignment horizontal="center"/>
    </xf>
    <xf numFmtId="3" fontId="42" fillId="40" borderId="10" xfId="1" applyNumberFormat="1" applyFont="1" applyFill="1" applyBorder="1" applyAlignment="1">
      <alignment horizontal="center"/>
    </xf>
    <xf numFmtId="3" fontId="153" fillId="0" borderId="10" xfId="1" applyNumberFormat="1" applyFont="1" applyBorder="1" applyAlignment="1">
      <alignment horizontal="center"/>
    </xf>
    <xf numFmtId="3" fontId="42" fillId="0" borderId="10" xfId="1" applyNumberFormat="1" applyFont="1" applyBorder="1" applyAlignment="1">
      <alignment horizontal="center"/>
    </xf>
    <xf numFmtId="0" fontId="42" fillId="26" borderId="45" xfId="1" applyFont="1" applyFill="1" applyBorder="1" applyAlignment="1">
      <alignment horizontal="center" vertical="center" wrapText="1"/>
    </xf>
    <xf numFmtId="0" fontId="85" fillId="30" borderId="10" xfId="1" applyFont="1" applyFill="1" applyBorder="1" applyAlignment="1">
      <alignment horizontal="center" vertical="center"/>
    </xf>
    <xf numFmtId="3" fontId="85" fillId="30" borderId="10" xfId="1" applyNumberFormat="1" applyFont="1" applyFill="1" applyBorder="1" applyAlignment="1">
      <alignment horizontal="center" vertical="center"/>
    </xf>
    <xf numFmtId="2" fontId="184" fillId="53" borderId="10" xfId="1" applyNumberFormat="1" applyFont="1" applyFill="1" applyBorder="1" applyAlignment="1">
      <alignment horizontal="center" vertical="center"/>
    </xf>
    <xf numFmtId="0" fontId="85" fillId="0" borderId="10" xfId="1" applyFont="1" applyBorder="1" applyAlignment="1">
      <alignment horizontal="center" vertical="center"/>
    </xf>
    <xf numFmtId="3" fontId="85" fillId="0" borderId="10" xfId="1" applyNumberFormat="1" applyFont="1" applyBorder="1" applyAlignment="1">
      <alignment horizontal="center" vertical="center"/>
    </xf>
    <xf numFmtId="3" fontId="85" fillId="30" borderId="10" xfId="1" applyNumberFormat="1" applyFont="1" applyFill="1" applyBorder="1" applyAlignment="1">
      <alignment horizontal="center"/>
    </xf>
    <xf numFmtId="3" fontId="92" fillId="0" borderId="10" xfId="1" applyNumberFormat="1" applyFont="1" applyBorder="1" applyAlignment="1">
      <alignment horizontal="center"/>
    </xf>
    <xf numFmtId="2" fontId="185" fillId="0" borderId="10" xfId="1" applyNumberFormat="1" applyFont="1" applyBorder="1" applyAlignment="1">
      <alignment horizontal="center"/>
    </xf>
    <xf numFmtId="2" fontId="44" fillId="0" borderId="61" xfId="254" applyNumberFormat="1" applyFont="1" applyFill="1" applyBorder="1" applyAlignment="1">
      <alignment horizontal="center" vertical="center"/>
    </xf>
    <xf numFmtId="3" fontId="92" fillId="0" borderId="61" xfId="1" applyNumberFormat="1" applyFont="1" applyBorder="1" applyAlignment="1">
      <alignment horizontal="center"/>
    </xf>
    <xf numFmtId="2" fontId="185" fillId="40" borderId="61" xfId="1" applyNumberFormat="1" applyFont="1" applyFill="1" applyBorder="1" applyAlignment="1">
      <alignment horizontal="center"/>
    </xf>
    <xf numFmtId="3" fontId="92" fillId="0" borderId="24" xfId="1" applyNumberFormat="1" applyFont="1" applyBorder="1" applyAlignment="1">
      <alignment horizontal="center"/>
    </xf>
    <xf numFmtId="2" fontId="185" fillId="40" borderId="24" xfId="1" applyNumberFormat="1" applyFont="1" applyFill="1" applyBorder="1" applyAlignment="1">
      <alignment horizontal="center"/>
    </xf>
    <xf numFmtId="3" fontId="42" fillId="0" borderId="24" xfId="1" applyNumberFormat="1" applyFont="1" applyBorder="1" applyAlignment="1">
      <alignment horizontal="center"/>
    </xf>
    <xf numFmtId="3" fontId="184" fillId="0" borderId="10" xfId="1" applyNumberFormat="1" applyFont="1" applyBorder="1" applyAlignment="1">
      <alignment horizontal="center"/>
    </xf>
    <xf numFmtId="3" fontId="44" fillId="40" borderId="10" xfId="1" applyNumberFormat="1" applyFont="1" applyFill="1" applyBorder="1" applyAlignment="1">
      <alignment horizontal="center"/>
    </xf>
    <xf numFmtId="2" fontId="211" fillId="0" borderId="10" xfId="0" applyNumberFormat="1" applyFont="1" applyBorder="1" applyAlignment="1">
      <alignment horizontal="center"/>
    </xf>
    <xf numFmtId="0" fontId="184" fillId="27" borderId="27" xfId="1" applyFont="1" applyFill="1" applyBorder="1" applyAlignment="1">
      <alignment horizontal="center"/>
    </xf>
    <xf numFmtId="10" fontId="183" fillId="0" borderId="11" xfId="1" applyNumberFormat="1" applyFont="1" applyBorder="1" applyAlignment="1">
      <alignment horizontal="center"/>
    </xf>
    <xf numFmtId="4" fontId="77" fillId="0" borderId="11" xfId="0" applyNumberFormat="1" applyFont="1" applyBorder="1" applyAlignment="1">
      <alignment horizontal="center" vertical="center" wrapText="1"/>
    </xf>
    <xf numFmtId="4" fontId="53" fillId="0" borderId="11" xfId="0" applyNumberFormat="1" applyFont="1" applyBorder="1" applyAlignment="1">
      <alignment horizontal="center" vertical="center" wrapText="1"/>
    </xf>
    <xf numFmtId="3" fontId="44" fillId="0" borderId="61" xfId="1" applyNumberFormat="1" applyFont="1" applyBorder="1" applyAlignment="1">
      <alignment horizontal="center"/>
    </xf>
    <xf numFmtId="0" fontId="8" fillId="24" borderId="45" xfId="1" applyFill="1" applyBorder="1" applyAlignment="1">
      <alignment horizontal="center"/>
    </xf>
    <xf numFmtId="10" fontId="183" fillId="0" borderId="45" xfId="1" applyNumberFormat="1" applyFont="1" applyBorder="1" applyAlignment="1">
      <alignment horizontal="center"/>
    </xf>
    <xf numFmtId="3" fontId="158" fillId="40" borderId="10" xfId="1" applyNumberFormat="1" applyFont="1" applyFill="1" applyBorder="1" applyAlignment="1">
      <alignment horizontal="center"/>
    </xf>
    <xf numFmtId="3" fontId="158" fillId="40" borderId="61" xfId="1" applyNumberFormat="1" applyFont="1" applyFill="1" applyBorder="1" applyAlignment="1">
      <alignment horizontal="center"/>
    </xf>
    <xf numFmtId="0" fontId="159" fillId="40" borderId="62" xfId="0" applyFont="1" applyFill="1" applyBorder="1" applyAlignment="1">
      <alignment horizontal="center"/>
    </xf>
    <xf numFmtId="0" fontId="159" fillId="40" borderId="40" xfId="0" applyFont="1" applyFill="1" applyBorder="1" applyAlignment="1">
      <alignment horizontal="center"/>
    </xf>
    <xf numFmtId="0" fontId="158" fillId="40" borderId="24" xfId="1" applyFont="1" applyFill="1" applyBorder="1" applyAlignment="1">
      <alignment horizontal="center"/>
    </xf>
    <xf numFmtId="0" fontId="159" fillId="40" borderId="41" xfId="0" applyFont="1" applyFill="1" applyBorder="1" applyAlignment="1">
      <alignment horizontal="center"/>
    </xf>
    <xf numFmtId="0" fontId="205" fillId="0" borderId="10" xfId="1" applyFont="1" applyBorder="1" applyAlignment="1">
      <alignment horizontal="center"/>
    </xf>
    <xf numFmtId="0" fontId="44" fillId="40" borderId="10" xfId="1" applyFont="1" applyFill="1" applyBorder="1" applyAlignment="1">
      <alignment horizontal="center"/>
    </xf>
    <xf numFmtId="3" fontId="85" fillId="0" borderId="10" xfId="0" applyNumberFormat="1" applyFont="1" applyBorder="1" applyAlignment="1">
      <alignment horizontal="center"/>
    </xf>
    <xf numFmtId="3" fontId="44" fillId="0" borderId="10" xfId="0" applyNumberFormat="1" applyFont="1" applyBorder="1" applyAlignment="1">
      <alignment horizontal="center"/>
    </xf>
    <xf numFmtId="3" fontId="27" fillId="40" borderId="10" xfId="0" applyNumberFormat="1" applyFont="1" applyFill="1" applyBorder="1" applyAlignment="1">
      <alignment horizontal="center"/>
    </xf>
    <xf numFmtId="3" fontId="85" fillId="40" borderId="10" xfId="0" applyNumberFormat="1" applyFont="1" applyFill="1" applyBorder="1" applyAlignment="1">
      <alignment horizontal="center"/>
    </xf>
    <xf numFmtId="3" fontId="200" fillId="40" borderId="10" xfId="0" applyNumberFormat="1" applyFont="1" applyFill="1" applyBorder="1" applyAlignment="1">
      <alignment horizontal="center"/>
    </xf>
    <xf numFmtId="0" fontId="200" fillId="0" borderId="10" xfId="0" applyFont="1" applyBorder="1" applyAlignment="1">
      <alignment horizontal="center"/>
    </xf>
    <xf numFmtId="2" fontId="119" fillId="0" borderId="10" xfId="0" applyNumberFormat="1" applyFont="1" applyBorder="1" applyAlignment="1">
      <alignment horizontal="center"/>
    </xf>
    <xf numFmtId="3" fontId="44" fillId="0" borderId="61" xfId="0" applyNumberFormat="1" applyFont="1" applyBorder="1" applyAlignment="1">
      <alignment horizontal="center"/>
    </xf>
    <xf numFmtId="3" fontId="200" fillId="0" borderId="10" xfId="0" applyNumberFormat="1" applyFont="1" applyBorder="1" applyAlignment="1">
      <alignment horizontal="center"/>
    </xf>
    <xf numFmtId="3" fontId="27" fillId="40" borderId="61" xfId="0" applyNumberFormat="1" applyFont="1" applyFill="1" applyBorder="1" applyAlignment="1">
      <alignment horizontal="center"/>
    </xf>
    <xf numFmtId="2" fontId="211" fillId="0" borderId="61" xfId="0" applyNumberFormat="1" applyFont="1" applyBorder="1" applyAlignment="1">
      <alignment horizontal="center"/>
    </xf>
    <xf numFmtId="3" fontId="27" fillId="40" borderId="24" xfId="0" applyNumberFormat="1" applyFont="1" applyFill="1" applyBorder="1" applyAlignment="1">
      <alignment horizontal="center"/>
    </xf>
    <xf numFmtId="2" fontId="211" fillId="0" borderId="24" xfId="0" applyNumberFormat="1" applyFont="1" applyBorder="1" applyAlignment="1">
      <alignment horizontal="center"/>
    </xf>
    <xf numFmtId="0" fontId="82" fillId="0" borderId="10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3" fontId="0" fillId="40" borderId="10" xfId="1" applyNumberFormat="1" applyFont="1" applyFill="1" applyBorder="1" applyAlignment="1">
      <alignment horizontal="center"/>
    </xf>
    <xf numFmtId="2" fontId="44" fillId="0" borderId="10" xfId="1" applyNumberFormat="1" applyFont="1" applyBorder="1" applyAlignment="1">
      <alignment horizontal="center" vertical="center"/>
    </xf>
    <xf numFmtId="2" fontId="185" fillId="0" borderId="10" xfId="0" applyNumberFormat="1" applyFont="1" applyBorder="1" applyAlignment="1">
      <alignment horizontal="center"/>
    </xf>
    <xf numFmtId="2" fontId="185" fillId="0" borderId="61" xfId="0" applyNumberFormat="1" applyFont="1" applyBorder="1" applyAlignment="1">
      <alignment horizontal="center"/>
    </xf>
    <xf numFmtId="2" fontId="185" fillId="0" borderId="24" xfId="0" applyNumberFormat="1" applyFont="1" applyBorder="1" applyAlignment="1">
      <alignment horizontal="center"/>
    </xf>
    <xf numFmtId="3" fontId="27" fillId="40" borderId="10" xfId="1" applyNumberFormat="1" applyFont="1" applyFill="1" applyBorder="1" applyAlignment="1">
      <alignment horizontal="center"/>
    </xf>
    <xf numFmtId="3" fontId="42" fillId="0" borderId="10" xfId="0" applyNumberFormat="1" applyFont="1" applyBorder="1" applyAlignment="1">
      <alignment horizontal="center"/>
    </xf>
    <xf numFmtId="3" fontId="42" fillId="0" borderId="61" xfId="0" applyNumberFormat="1" applyFont="1" applyBorder="1" applyAlignment="1">
      <alignment horizontal="center"/>
    </xf>
    <xf numFmtId="0" fontId="82" fillId="0" borderId="61" xfId="0" applyFont="1" applyBorder="1" applyAlignment="1">
      <alignment horizontal="center"/>
    </xf>
    <xf numFmtId="3" fontId="183" fillId="40" borderId="61" xfId="1" applyNumberFormat="1" applyFont="1" applyFill="1" applyBorder="1" applyAlignment="1">
      <alignment horizontal="center"/>
    </xf>
    <xf numFmtId="3" fontId="0" fillId="40" borderId="61" xfId="1" applyNumberFormat="1" applyFont="1" applyFill="1" applyBorder="1" applyAlignment="1">
      <alignment horizontal="center"/>
    </xf>
    <xf numFmtId="2" fontId="44" fillId="0" borderId="61" xfId="1" applyNumberFormat="1" applyFont="1" applyBorder="1" applyAlignment="1">
      <alignment horizontal="center" vertical="center"/>
    </xf>
    <xf numFmtId="3" fontId="0" fillId="40" borderId="24" xfId="1" applyNumberFormat="1" applyFont="1" applyFill="1" applyBorder="1" applyAlignment="1">
      <alignment horizontal="center"/>
    </xf>
    <xf numFmtId="2" fontId="44" fillId="0" borderId="24" xfId="1" applyNumberFormat="1" applyFont="1" applyBorder="1" applyAlignment="1">
      <alignment horizontal="center" vertical="center"/>
    </xf>
    <xf numFmtId="3" fontId="183" fillId="40" borderId="24" xfId="1" applyNumberFormat="1" applyFont="1" applyFill="1" applyBorder="1" applyAlignment="1">
      <alignment horizontal="center"/>
    </xf>
    <xf numFmtId="3" fontId="44" fillId="0" borderId="24" xfId="0" applyNumberFormat="1" applyFont="1" applyBorder="1" applyAlignment="1">
      <alignment horizontal="center"/>
    </xf>
    <xf numFmtId="3" fontId="85" fillId="0" borderId="61" xfId="0" applyNumberFormat="1" applyFont="1" applyBorder="1" applyAlignment="1">
      <alignment horizontal="center"/>
    </xf>
    <xf numFmtId="3" fontId="85" fillId="0" borderId="24" xfId="0" applyNumberFormat="1" applyFont="1" applyBorder="1" applyAlignment="1">
      <alignment horizontal="center"/>
    </xf>
    <xf numFmtId="3" fontId="44" fillId="40" borderId="61" xfId="1" applyNumberFormat="1" applyFont="1" applyFill="1" applyBorder="1" applyAlignment="1">
      <alignment horizontal="center"/>
    </xf>
    <xf numFmtId="0" fontId="44" fillId="40" borderId="24" xfId="1" applyFont="1" applyFill="1" applyBorder="1" applyAlignment="1">
      <alignment horizontal="center"/>
    </xf>
    <xf numFmtId="0" fontId="34" fillId="0" borderId="61" xfId="1" applyFont="1" applyBorder="1" applyAlignment="1">
      <alignment horizontal="center" vertical="center"/>
    </xf>
    <xf numFmtId="0" fontId="205" fillId="0" borderId="61" xfId="1" applyFont="1" applyBorder="1" applyAlignment="1">
      <alignment horizontal="center"/>
    </xf>
    <xf numFmtId="2" fontId="185" fillId="0" borderId="61" xfId="1" applyNumberFormat="1" applyFont="1" applyBorder="1" applyAlignment="1">
      <alignment horizontal="center"/>
    </xf>
    <xf numFmtId="3" fontId="44" fillId="0" borderId="24" xfId="1" applyNumberFormat="1" applyFont="1" applyBorder="1" applyAlignment="1">
      <alignment horizontal="center"/>
    </xf>
    <xf numFmtId="2" fontId="185" fillId="0" borderId="24" xfId="1" applyNumberFormat="1" applyFont="1" applyBorder="1" applyAlignment="1">
      <alignment horizontal="center"/>
    </xf>
    <xf numFmtId="3" fontId="184" fillId="0" borderId="61" xfId="1" applyNumberFormat="1" applyFont="1" applyBorder="1" applyAlignment="1">
      <alignment horizontal="center"/>
    </xf>
    <xf numFmtId="3" fontId="42" fillId="0" borderId="61" xfId="1" applyNumberFormat="1" applyFont="1" applyBorder="1" applyAlignment="1">
      <alignment horizontal="center"/>
    </xf>
    <xf numFmtId="3" fontId="184" fillId="0" borderId="24" xfId="1" applyNumberFormat="1" applyFont="1" applyBorder="1" applyAlignment="1">
      <alignment horizontal="center"/>
    </xf>
    <xf numFmtId="3" fontId="85" fillId="0" borderId="61" xfId="1" applyNumberFormat="1" applyFont="1" applyBorder="1" applyAlignment="1">
      <alignment horizontal="center"/>
    </xf>
    <xf numFmtId="2" fontId="44" fillId="0" borderId="61" xfId="213" applyNumberFormat="1" applyBorder="1" applyAlignment="1">
      <alignment horizontal="center" wrapText="1"/>
    </xf>
    <xf numFmtId="3" fontId="85" fillId="30" borderId="61" xfId="1" applyNumberFormat="1" applyFont="1" applyFill="1" applyBorder="1" applyAlignment="1">
      <alignment horizontal="center"/>
    </xf>
    <xf numFmtId="2" fontId="184" fillId="53" borderId="61" xfId="1" applyNumberFormat="1" applyFont="1" applyFill="1" applyBorder="1" applyAlignment="1">
      <alignment horizontal="center" vertical="center"/>
    </xf>
    <xf numFmtId="2" fontId="45" fillId="53" borderId="61" xfId="0" applyNumberFormat="1" applyFont="1" applyFill="1" applyBorder="1" applyAlignment="1">
      <alignment horizontal="center" vertical="center"/>
    </xf>
    <xf numFmtId="0" fontId="0" fillId="53" borderId="61" xfId="0" applyFill="1" applyBorder="1" applyAlignment="1">
      <alignment horizontal="center" vertical="center"/>
    </xf>
    <xf numFmtId="0" fontId="85" fillId="0" borderId="24" xfId="1" applyFont="1" applyBorder="1" applyAlignment="1">
      <alignment horizontal="center" vertical="center"/>
    </xf>
    <xf numFmtId="3" fontId="85" fillId="30" borderId="61" xfId="1" applyNumberFormat="1" applyFont="1" applyFill="1" applyBorder="1" applyAlignment="1">
      <alignment horizontal="center" vertical="center"/>
    </xf>
    <xf numFmtId="3" fontId="85" fillId="0" borderId="24" xfId="1" applyNumberFormat="1" applyFont="1" applyBorder="1" applyAlignment="1">
      <alignment horizontal="center" vertical="center"/>
    </xf>
    <xf numFmtId="3" fontId="153" fillId="0" borderId="61" xfId="1" applyNumberFormat="1" applyFont="1" applyBorder="1" applyAlignment="1">
      <alignment horizontal="center"/>
    </xf>
    <xf numFmtId="3" fontId="153" fillId="0" borderId="24" xfId="1" applyNumberFormat="1" applyFont="1" applyBorder="1" applyAlignment="1">
      <alignment horizontal="center"/>
    </xf>
    <xf numFmtId="3" fontId="42" fillId="40" borderId="61" xfId="1" applyNumberFormat="1" applyFont="1" applyFill="1" applyBorder="1" applyAlignment="1">
      <alignment horizontal="center"/>
    </xf>
    <xf numFmtId="3" fontId="42" fillId="40" borderId="24" xfId="1" applyNumberFormat="1" applyFont="1" applyFill="1" applyBorder="1" applyAlignment="1">
      <alignment horizontal="center"/>
    </xf>
    <xf numFmtId="0" fontId="0" fillId="40" borderId="54" xfId="0" applyFill="1" applyBorder="1" applyAlignment="1">
      <alignment horizontal="center" vertical="center"/>
    </xf>
    <xf numFmtId="169" fontId="44" fillId="0" borderId="61" xfId="0" applyNumberFormat="1" applyFont="1" applyBorder="1" applyAlignment="1">
      <alignment horizontal="center" vertical="center"/>
    </xf>
    <xf numFmtId="3" fontId="145" fillId="0" borderId="10" xfId="0" applyNumberFormat="1" applyFont="1" applyBorder="1" applyAlignment="1">
      <alignment horizontal="center"/>
    </xf>
    <xf numFmtId="3" fontId="133" fillId="0" borderId="10" xfId="1" applyNumberFormat="1" applyFont="1" applyBorder="1" applyAlignment="1">
      <alignment horizontal="center"/>
    </xf>
    <xf numFmtId="0" fontId="133" fillId="0" borderId="10" xfId="1" applyFont="1" applyBorder="1" applyAlignment="1">
      <alignment horizontal="center"/>
    </xf>
    <xf numFmtId="0" fontId="183" fillId="40" borderId="10" xfId="1" applyFont="1" applyFill="1" applyBorder="1" applyAlignment="1">
      <alignment horizontal="right"/>
    </xf>
    <xf numFmtId="0" fontId="145" fillId="0" borderId="10" xfId="1" applyFont="1" applyBorder="1" applyAlignment="1">
      <alignment horizontal="center"/>
    </xf>
    <xf numFmtId="0" fontId="144" fillId="0" borderId="10" xfId="0" applyFont="1" applyBorder="1" applyAlignment="1">
      <alignment horizontal="center"/>
    </xf>
    <xf numFmtId="0" fontId="159" fillId="24" borderId="10" xfId="0" applyFont="1" applyFill="1" applyBorder="1" applyAlignment="1">
      <alignment horizontal="center"/>
    </xf>
    <xf numFmtId="0" fontId="144" fillId="24" borderId="10" xfId="0" applyFont="1" applyFill="1" applyBorder="1" applyAlignment="1">
      <alignment horizontal="center"/>
    </xf>
    <xf numFmtId="0" fontId="145" fillId="24" borderId="10" xfId="0" applyFont="1" applyFill="1" applyBorder="1" applyAlignment="1">
      <alignment horizontal="center"/>
    </xf>
    <xf numFmtId="3" fontId="44" fillId="24" borderId="10" xfId="1" applyNumberFormat="1" applyFont="1" applyFill="1" applyBorder="1" applyAlignment="1">
      <alignment horizontal="center"/>
    </xf>
    <xf numFmtId="3" fontId="85" fillId="24" borderId="10" xfId="1" applyNumberFormat="1" applyFont="1" applyFill="1" applyBorder="1" applyAlignment="1">
      <alignment horizontal="center"/>
    </xf>
    <xf numFmtId="0" fontId="159" fillId="0" borderId="10" xfId="0" applyFont="1" applyBorder="1" applyAlignment="1">
      <alignment horizontal="center"/>
    </xf>
    <xf numFmtId="3" fontId="144" fillId="0" borderId="10" xfId="3" applyNumberFormat="1" applyFont="1" applyBorder="1" applyAlignment="1">
      <alignment horizontal="center"/>
    </xf>
    <xf numFmtId="3" fontId="144" fillId="24" borderId="10" xfId="3" applyNumberFormat="1" applyFont="1" applyFill="1" applyBorder="1" applyAlignment="1">
      <alignment horizontal="center"/>
    </xf>
    <xf numFmtId="0" fontId="27" fillId="0" borderId="10" xfId="3" applyFont="1" applyBorder="1" applyAlignment="1">
      <alignment horizontal="center"/>
    </xf>
    <xf numFmtId="0" fontId="0" fillId="41" borderId="10" xfId="0" applyFill="1" applyBorder="1" applyAlignment="1">
      <alignment horizontal="center"/>
    </xf>
    <xf numFmtId="3" fontId="44" fillId="41" borderId="10" xfId="1" applyNumberFormat="1" applyFont="1" applyFill="1" applyBorder="1" applyAlignment="1">
      <alignment horizontal="center"/>
    </xf>
    <xf numFmtId="0" fontId="27" fillId="41" borderId="10" xfId="0" applyFont="1" applyFill="1" applyBorder="1" applyAlignment="1">
      <alignment horizontal="center"/>
    </xf>
    <xf numFmtId="3" fontId="42" fillId="41" borderId="10" xfId="1" applyNumberFormat="1" applyFont="1" applyFill="1" applyBorder="1" applyAlignment="1">
      <alignment horizontal="center"/>
    </xf>
    <xf numFmtId="0" fontId="78" fillId="0" borderId="10" xfId="0" applyFont="1" applyBorder="1" applyAlignment="1">
      <alignment horizontal="center"/>
    </xf>
    <xf numFmtId="3" fontId="131" fillId="0" borderId="10" xfId="1" applyNumberFormat="1" applyFont="1" applyBorder="1" applyAlignment="1">
      <alignment horizontal="center"/>
    </xf>
    <xf numFmtId="2" fontId="182" fillId="0" borderId="10" xfId="1" applyNumberFormat="1" applyFont="1" applyBorder="1" applyAlignment="1">
      <alignment horizontal="center" vertical="center"/>
    </xf>
    <xf numFmtId="0" fontId="148" fillId="41" borderId="10" xfId="0" applyFont="1" applyFill="1" applyBorder="1" applyAlignment="1">
      <alignment horizontal="center"/>
    </xf>
    <xf numFmtId="0" fontId="148" fillId="0" borderId="10" xfId="0" applyFont="1" applyBorder="1" applyAlignment="1">
      <alignment horizontal="center"/>
    </xf>
    <xf numFmtId="2" fontId="184" fillId="0" borderId="10" xfId="1" applyNumberFormat="1" applyFont="1" applyBorder="1" applyAlignment="1">
      <alignment horizontal="center"/>
    </xf>
    <xf numFmtId="2" fontId="184" fillId="0" borderId="10" xfId="0" applyNumberFormat="1" applyFont="1" applyBorder="1" applyAlignment="1">
      <alignment horizontal="center" vertical="center"/>
    </xf>
    <xf numFmtId="2" fontId="211" fillId="0" borderId="56" xfId="0" applyNumberFormat="1" applyFont="1" applyBorder="1" applyAlignment="1">
      <alignment horizontal="center"/>
    </xf>
    <xf numFmtId="2" fontId="184" fillId="0" borderId="56" xfId="1" applyNumberFormat="1" applyFont="1" applyBorder="1" applyAlignment="1">
      <alignment horizontal="center" vertical="center"/>
    </xf>
    <xf numFmtId="0" fontId="183" fillId="0" borderId="60" xfId="0" applyFont="1" applyBorder="1" applyAlignment="1">
      <alignment horizontal="center"/>
    </xf>
    <xf numFmtId="2" fontId="205" fillId="0" borderId="61" xfId="0" applyNumberFormat="1" applyFont="1" applyBorder="1" applyAlignment="1">
      <alignment horizontal="center" vertical="center"/>
    </xf>
    <xf numFmtId="3" fontId="92" fillId="0" borderId="10" xfId="0" applyNumberFormat="1" applyFont="1" applyBorder="1" applyAlignment="1">
      <alignment horizontal="center"/>
    </xf>
    <xf numFmtId="0" fontId="92" fillId="0" borderId="10" xfId="1" applyFont="1" applyBorder="1" applyAlignment="1">
      <alignment horizontal="center"/>
    </xf>
    <xf numFmtId="0" fontId="92" fillId="0" borderId="10" xfId="0" applyFont="1" applyBorder="1" applyAlignment="1">
      <alignment horizontal="center"/>
    </xf>
    <xf numFmtId="0" fontId="29" fillId="0" borderId="10" xfId="1" applyFont="1" applyBorder="1" applyAlignment="1">
      <alignment horizontal="center" vertical="center"/>
    </xf>
    <xf numFmtId="0" fontId="185" fillId="0" borderId="10" xfId="1" applyFont="1" applyBorder="1" applyAlignment="1">
      <alignment horizontal="center"/>
    </xf>
    <xf numFmtId="3" fontId="44" fillId="24" borderId="10" xfId="0" applyNumberFormat="1" applyFont="1" applyFill="1" applyBorder="1" applyAlignment="1">
      <alignment horizontal="center"/>
    </xf>
    <xf numFmtId="3" fontId="184" fillId="24" borderId="10" xfId="1" applyNumberFormat="1" applyFont="1" applyFill="1" applyBorder="1" applyAlignment="1">
      <alignment horizontal="center"/>
    </xf>
    <xf numFmtId="3" fontId="184" fillId="24" borderId="10" xfId="0" applyNumberFormat="1" applyFont="1" applyFill="1" applyBorder="1" applyAlignment="1">
      <alignment horizontal="center"/>
    </xf>
    <xf numFmtId="0" fontId="0" fillId="57" borderId="10" xfId="0" applyFill="1" applyBorder="1" applyAlignment="1">
      <alignment horizontal="center"/>
    </xf>
    <xf numFmtId="3" fontId="149" fillId="24" borderId="10" xfId="0" applyNumberFormat="1" applyFont="1" applyFill="1" applyBorder="1" applyAlignment="1">
      <alignment horizontal="center"/>
    </xf>
    <xf numFmtId="3" fontId="44" fillId="24" borderId="10" xfId="176" applyNumberFormat="1" applyFont="1" applyFill="1" applyBorder="1" applyAlignment="1">
      <alignment horizontal="center"/>
    </xf>
    <xf numFmtId="3" fontId="184" fillId="24" borderId="10" xfId="178" applyNumberFormat="1" applyFont="1" applyFill="1" applyBorder="1" applyAlignment="1">
      <alignment horizontal="center"/>
    </xf>
    <xf numFmtId="3" fontId="184" fillId="0" borderId="10" xfId="178" applyNumberFormat="1" applyFont="1" applyBorder="1" applyAlignment="1">
      <alignment horizontal="center"/>
    </xf>
    <xf numFmtId="0" fontId="154" fillId="0" borderId="10" xfId="0" applyFont="1" applyBorder="1" applyAlignment="1">
      <alignment horizontal="center"/>
    </xf>
    <xf numFmtId="3" fontId="155" fillId="24" borderId="10" xfId="1" applyNumberFormat="1" applyFont="1" applyFill="1" applyBorder="1" applyAlignment="1">
      <alignment horizontal="center"/>
    </xf>
    <xf numFmtId="3" fontId="155" fillId="24" borderId="10" xfId="176" applyNumberFormat="1" applyFont="1" applyFill="1" applyBorder="1" applyAlignment="1">
      <alignment horizontal="center"/>
    </xf>
    <xf numFmtId="3" fontId="155" fillId="24" borderId="10" xfId="0" applyNumberFormat="1" applyFont="1" applyFill="1" applyBorder="1" applyAlignment="1">
      <alignment horizontal="center"/>
    </xf>
    <xf numFmtId="3" fontId="42" fillId="24" borderId="10" xfId="178" applyNumberFormat="1" applyFont="1" applyFill="1" applyBorder="1" applyAlignment="1">
      <alignment horizontal="center"/>
    </xf>
    <xf numFmtId="0" fontId="92" fillId="24" borderId="10" xfId="1" applyFont="1" applyFill="1" applyBorder="1" applyAlignment="1">
      <alignment horizontal="center"/>
    </xf>
    <xf numFmtId="3" fontId="92" fillId="24" borderId="10" xfId="1" applyNumberFormat="1" applyFont="1" applyFill="1" applyBorder="1" applyAlignment="1">
      <alignment horizontal="center"/>
    </xf>
    <xf numFmtId="0" fontId="155" fillId="0" borderId="10" xfId="0" applyFont="1" applyBorder="1" applyAlignment="1">
      <alignment horizontal="center"/>
    </xf>
    <xf numFmtId="3" fontId="42" fillId="24" borderId="10" xfId="1" applyNumberFormat="1" applyFont="1" applyFill="1" applyBorder="1" applyAlignment="1">
      <alignment horizontal="center"/>
    </xf>
    <xf numFmtId="3" fontId="42" fillId="24" borderId="10" xfId="176" applyNumberFormat="1" applyFont="1" applyFill="1" applyBorder="1" applyAlignment="1">
      <alignment horizontal="center"/>
    </xf>
    <xf numFmtId="0" fontId="144" fillId="40" borderId="10" xfId="0" applyFont="1" applyFill="1" applyBorder="1" applyAlignment="1">
      <alignment horizontal="center"/>
    </xf>
    <xf numFmtId="0" fontId="8" fillId="40" borderId="0" xfId="1" applyFill="1" applyAlignment="1">
      <alignment horizontal="center"/>
    </xf>
    <xf numFmtId="0" fontId="83" fillId="40" borderId="45" xfId="1" applyFont="1" applyFill="1" applyBorder="1" applyAlignment="1">
      <alignment horizontal="center" vertical="center"/>
    </xf>
    <xf numFmtId="10" fontId="183" fillId="40" borderId="67" xfId="1" applyNumberFormat="1" applyFont="1" applyFill="1" applyBorder="1" applyAlignment="1">
      <alignment horizontal="center"/>
    </xf>
    <xf numFmtId="4" fontId="77" fillId="40" borderId="45" xfId="0" applyNumberFormat="1" applyFont="1" applyFill="1" applyBorder="1" applyAlignment="1">
      <alignment horizontal="center" vertical="center" wrapText="1"/>
    </xf>
    <xf numFmtId="4" fontId="53" fillId="40" borderId="45" xfId="0" applyNumberFormat="1" applyFont="1" applyFill="1" applyBorder="1" applyAlignment="1">
      <alignment horizontal="center" vertical="center" wrapText="1"/>
    </xf>
    <xf numFmtId="0" fontId="0" fillId="40" borderId="45" xfId="0" applyFill="1" applyBorder="1"/>
    <xf numFmtId="3" fontId="194" fillId="40" borderId="61" xfId="1" applyNumberFormat="1" applyFont="1" applyFill="1" applyBorder="1" applyAlignment="1">
      <alignment horizontal="center"/>
    </xf>
    <xf numFmtId="3" fontId="194" fillId="40" borderId="24" xfId="1" applyNumberFormat="1" applyFont="1" applyFill="1" applyBorder="1" applyAlignment="1">
      <alignment horizontal="center"/>
    </xf>
    <xf numFmtId="0" fontId="209" fillId="0" borderId="10" xfId="0" applyFont="1" applyBorder="1" applyAlignment="1">
      <alignment horizontal="center"/>
    </xf>
    <xf numFmtId="3" fontId="194" fillId="0" borderId="10" xfId="1" applyNumberFormat="1" applyFont="1" applyBorder="1" applyAlignment="1">
      <alignment horizontal="center"/>
    </xf>
    <xf numFmtId="3" fontId="183" fillId="0" borderId="10" xfId="1" applyNumberFormat="1" applyFont="1" applyBorder="1" applyAlignment="1">
      <alignment horizontal="center"/>
    </xf>
    <xf numFmtId="0" fontId="209" fillId="0" borderId="40" xfId="0" applyFont="1" applyBorder="1" applyAlignment="1">
      <alignment horizontal="center"/>
    </xf>
    <xf numFmtId="0" fontId="183" fillId="0" borderId="24" xfId="1" applyFont="1" applyBorder="1" applyAlignment="1">
      <alignment horizontal="center"/>
    </xf>
    <xf numFmtId="2" fontId="180" fillId="0" borderId="24" xfId="178" applyNumberFormat="1" applyFont="1" applyBorder="1" applyAlignment="1">
      <alignment horizontal="center"/>
    </xf>
    <xf numFmtId="3" fontId="183" fillId="0" borderId="24" xfId="1" applyNumberFormat="1" applyFont="1" applyBorder="1" applyAlignment="1">
      <alignment horizontal="center"/>
    </xf>
    <xf numFmtId="3" fontId="183" fillId="0" borderId="61" xfId="1" applyNumberFormat="1" applyFont="1" applyBorder="1" applyAlignment="1">
      <alignment horizontal="center"/>
    </xf>
    <xf numFmtId="3" fontId="183" fillId="40" borderId="10" xfId="178" applyNumberFormat="1" applyFont="1" applyFill="1" applyBorder="1" applyAlignment="1">
      <alignment horizontal="center"/>
    </xf>
    <xf numFmtId="3" fontId="183" fillId="40" borderId="24" xfId="178" applyNumberFormat="1" applyFont="1" applyFill="1" applyBorder="1" applyAlignment="1">
      <alignment horizontal="center"/>
    </xf>
    <xf numFmtId="3" fontId="183" fillId="0" borderId="10" xfId="178" applyNumberFormat="1" applyFont="1" applyBorder="1" applyAlignment="1">
      <alignment horizontal="center"/>
    </xf>
    <xf numFmtId="3" fontId="209" fillId="47" borderId="10" xfId="0" applyNumberFormat="1" applyFont="1" applyFill="1" applyBorder="1" applyAlignment="1">
      <alignment horizontal="center"/>
    </xf>
    <xf numFmtId="3" fontId="209" fillId="47" borderId="61" xfId="0" applyNumberFormat="1" applyFont="1" applyFill="1" applyBorder="1" applyAlignment="1">
      <alignment horizontal="center"/>
    </xf>
    <xf numFmtId="2" fontId="236" fillId="47" borderId="24" xfId="0" applyNumberFormat="1" applyFont="1" applyFill="1" applyBorder="1" applyAlignment="1">
      <alignment horizontal="center"/>
    </xf>
    <xf numFmtId="3" fontId="209" fillId="47" borderId="24" xfId="0" applyNumberFormat="1" applyFont="1" applyFill="1" applyBorder="1" applyAlignment="1">
      <alignment horizontal="center"/>
    </xf>
    <xf numFmtId="0" fontId="27" fillId="24" borderId="34" xfId="1" applyFont="1" applyFill="1" applyBorder="1" applyAlignment="1">
      <alignment horizontal="center" vertical="center"/>
    </xf>
    <xf numFmtId="10" fontId="183" fillId="0" borderId="80" xfId="1" applyNumberFormat="1" applyFont="1" applyBorder="1" applyAlignment="1">
      <alignment horizontal="center"/>
    </xf>
    <xf numFmtId="4" fontId="275" fillId="0" borderId="45" xfId="0" applyNumberFormat="1" applyFont="1" applyBorder="1" applyAlignment="1">
      <alignment horizontal="center" vertical="center" wrapText="1"/>
    </xf>
    <xf numFmtId="0" fontId="236" fillId="47" borderId="10" xfId="0" applyFont="1" applyFill="1" applyBorder="1" applyAlignment="1">
      <alignment horizontal="center"/>
    </xf>
    <xf numFmtId="167" fontId="236" fillId="47" borderId="10" xfId="0" applyNumberFormat="1" applyFont="1" applyFill="1" applyBorder="1" applyAlignment="1">
      <alignment horizontal="center"/>
    </xf>
    <xf numFmtId="2" fontId="236" fillId="0" borderId="10" xfId="0" applyNumberFormat="1" applyFont="1" applyBorder="1" applyAlignment="1">
      <alignment horizontal="center"/>
    </xf>
    <xf numFmtId="3" fontId="209" fillId="0" borderId="10" xfId="0" applyNumberFormat="1" applyFont="1" applyBorder="1" applyAlignment="1">
      <alignment horizontal="center"/>
    </xf>
    <xf numFmtId="0" fontId="209" fillId="0" borderId="24" xfId="0" applyFont="1" applyBorder="1" applyAlignment="1">
      <alignment horizontal="center"/>
    </xf>
    <xf numFmtId="2" fontId="236" fillId="0" borderId="24" xfId="0" applyNumberFormat="1" applyFont="1" applyBorder="1" applyAlignment="1">
      <alignment horizontal="center"/>
    </xf>
    <xf numFmtId="3" fontId="209" fillId="0" borderId="24" xfId="0" applyNumberFormat="1" applyFont="1" applyBorder="1" applyAlignment="1">
      <alignment horizontal="center"/>
    </xf>
    <xf numFmtId="3" fontId="29" fillId="40" borderId="10" xfId="0" applyNumberFormat="1" applyFont="1" applyFill="1" applyBorder="1" applyAlignment="1">
      <alignment horizontal="center"/>
    </xf>
    <xf numFmtId="3" fontId="29" fillId="40" borderId="61" xfId="0" applyNumberFormat="1" applyFont="1" applyFill="1" applyBorder="1" applyAlignment="1">
      <alignment horizontal="center"/>
    </xf>
    <xf numFmtId="2" fontId="252" fillId="0" borderId="10" xfId="0" applyNumberFormat="1" applyFont="1" applyBorder="1" applyAlignment="1">
      <alignment horizontal="center"/>
    </xf>
    <xf numFmtId="2" fontId="248" fillId="0" borderId="10" xfId="0" applyNumberFormat="1" applyFont="1" applyBorder="1" applyAlignment="1">
      <alignment horizontal="center"/>
    </xf>
    <xf numFmtId="2" fontId="252" fillId="0" borderId="61" xfId="0" applyNumberFormat="1" applyFont="1" applyBorder="1" applyAlignment="1">
      <alignment horizontal="center"/>
    </xf>
    <xf numFmtId="2" fontId="252" fillId="0" borderId="24" xfId="0" applyNumberFormat="1" applyFont="1" applyBorder="1" applyAlignment="1">
      <alignment horizontal="center"/>
    </xf>
    <xf numFmtId="0" fontId="137" fillId="0" borderId="10" xfId="3" applyFont="1" applyBorder="1" applyAlignment="1">
      <alignment horizontal="center"/>
    </xf>
    <xf numFmtId="3" fontId="137" fillId="0" borderId="10" xfId="3" applyNumberFormat="1" applyFont="1" applyBorder="1" applyAlignment="1">
      <alignment horizontal="center"/>
    </xf>
    <xf numFmtId="0" fontId="137" fillId="0" borderId="61" xfId="3" applyFont="1" applyBorder="1" applyAlignment="1">
      <alignment horizontal="center"/>
    </xf>
    <xf numFmtId="0" fontId="137" fillId="0" borderId="24" xfId="3" applyFont="1" applyBorder="1" applyAlignment="1">
      <alignment horizontal="center"/>
    </xf>
    <xf numFmtId="0" fontId="137" fillId="24" borderId="61" xfId="3" applyFont="1" applyFill="1" applyBorder="1" applyAlignment="1">
      <alignment horizontal="center"/>
    </xf>
    <xf numFmtId="3" fontId="137" fillId="0" borderId="61" xfId="3" applyNumberFormat="1" applyFont="1" applyBorder="1" applyAlignment="1">
      <alignment horizontal="center"/>
    </xf>
    <xf numFmtId="0" fontId="135" fillId="0" borderId="10" xfId="3" applyFont="1" applyBorder="1" applyAlignment="1">
      <alignment horizontal="center"/>
    </xf>
    <xf numFmtId="0" fontId="135" fillId="0" borderId="24" xfId="3" applyFont="1" applyBorder="1" applyAlignment="1">
      <alignment horizontal="center"/>
    </xf>
    <xf numFmtId="0" fontId="44" fillId="0" borderId="60" xfId="0" applyFont="1" applyBorder="1" applyAlignment="1">
      <alignment horizontal="center"/>
    </xf>
    <xf numFmtId="0" fontId="233" fillId="0" borderId="61" xfId="0" applyFont="1" applyBorder="1"/>
    <xf numFmtId="2" fontId="205" fillId="0" borderId="61" xfId="0" applyNumberFormat="1" applyFont="1" applyBorder="1" applyAlignment="1">
      <alignment horizontal="center"/>
    </xf>
    <xf numFmtId="0" fontId="44" fillId="0" borderId="62" xfId="0" applyFont="1" applyBorder="1"/>
    <xf numFmtId="0" fontId="0" fillId="54" borderId="10" xfId="0" applyFill="1" applyBorder="1" applyAlignment="1">
      <alignment horizontal="center"/>
    </xf>
    <xf numFmtId="0" fontId="183" fillId="27" borderId="0" xfId="1" applyFont="1" applyFill="1" applyAlignment="1">
      <alignment horizontal="center"/>
    </xf>
    <xf numFmtId="4" fontId="53" fillId="0" borderId="29" xfId="0" applyNumberFormat="1" applyFont="1" applyBorder="1" applyAlignment="1">
      <alignment horizontal="center" vertical="center" wrapText="1"/>
    </xf>
    <xf numFmtId="0" fontId="0" fillId="40" borderId="37" xfId="0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44" fillId="0" borderId="13" xfId="0" applyFont="1" applyBorder="1" applyAlignment="1">
      <alignment horizontal="center"/>
    </xf>
    <xf numFmtId="2" fontId="27" fillId="40" borderId="17" xfId="1" applyNumberFormat="1" applyFont="1" applyFill="1" applyBorder="1" applyAlignment="1">
      <alignment horizontal="center"/>
    </xf>
    <xf numFmtId="0" fontId="183" fillId="27" borderId="10" xfId="1" applyFont="1" applyFill="1" applyBorder="1" applyAlignment="1">
      <alignment horizontal="center"/>
    </xf>
    <xf numFmtId="2" fontId="0" fillId="40" borderId="17" xfId="0" applyNumberFormat="1" applyFill="1" applyBorder="1"/>
    <xf numFmtId="0" fontId="44" fillId="0" borderId="11" xfId="0" applyFont="1" applyBorder="1" applyAlignment="1">
      <alignment horizontal="center"/>
    </xf>
    <xf numFmtId="0" fontId="27" fillId="40" borderId="17" xfId="1" applyFont="1" applyFill="1" applyBorder="1" applyAlignment="1">
      <alignment horizontal="center"/>
    </xf>
    <xf numFmtId="0" fontId="0" fillId="40" borderId="17" xfId="0" applyFill="1" applyBorder="1"/>
    <xf numFmtId="2" fontId="27" fillId="40" borderId="11" xfId="1" applyNumberFormat="1" applyFont="1" applyFill="1" applyBorder="1" applyAlignment="1">
      <alignment horizontal="center"/>
    </xf>
    <xf numFmtId="2" fontId="234" fillId="40" borderId="13" xfId="0" applyNumberFormat="1" applyFont="1" applyFill="1" applyBorder="1" applyAlignment="1">
      <alignment horizontal="center"/>
    </xf>
    <xf numFmtId="0" fontId="0" fillId="40" borderId="65" xfId="0" applyFill="1" applyBorder="1" applyAlignment="1">
      <alignment horizontal="center" vertical="center"/>
    </xf>
    <xf numFmtId="0" fontId="27" fillId="40" borderId="47" xfId="1" applyFont="1" applyFill="1" applyBorder="1" applyAlignment="1">
      <alignment horizontal="center" vertical="center"/>
    </xf>
    <xf numFmtId="165" fontId="44" fillId="0" borderId="47" xfId="247" applyFont="1" applyBorder="1" applyAlignment="1">
      <alignment horizontal="center"/>
    </xf>
    <xf numFmtId="0" fontId="27" fillId="40" borderId="36" xfId="1" applyFont="1" applyFill="1" applyBorder="1" applyAlignment="1">
      <alignment horizontal="center"/>
    </xf>
    <xf numFmtId="0" fontId="8" fillId="40" borderId="29" xfId="1" applyFill="1" applyBorder="1" applyAlignment="1">
      <alignment horizontal="center"/>
    </xf>
    <xf numFmtId="0" fontId="27" fillId="40" borderId="36" xfId="1" applyFont="1" applyFill="1" applyBorder="1" applyAlignment="1">
      <alignment horizontal="center" vertical="center"/>
    </xf>
    <xf numFmtId="4" fontId="185" fillId="40" borderId="36" xfId="0" applyNumberFormat="1" applyFont="1" applyFill="1" applyBorder="1" applyAlignment="1">
      <alignment horizontal="center" vertical="center" wrapText="1"/>
    </xf>
    <xf numFmtId="4" fontId="143" fillId="40" borderId="78" xfId="0" applyNumberFormat="1" applyFont="1" applyFill="1" applyBorder="1" applyAlignment="1">
      <alignment horizontal="center" vertical="center" wrapText="1"/>
    </xf>
    <xf numFmtId="0" fontId="90" fillId="40" borderId="36" xfId="0" applyFont="1" applyFill="1" applyBorder="1" applyAlignment="1">
      <alignment horizontal="center"/>
    </xf>
    <xf numFmtId="0" fontId="27" fillId="40" borderId="45" xfId="1" applyFont="1" applyFill="1" applyBorder="1" applyAlignment="1">
      <alignment horizontal="center" vertical="center"/>
    </xf>
    <xf numFmtId="0" fontId="29" fillId="40" borderId="45" xfId="1" applyFont="1" applyFill="1" applyBorder="1" applyAlignment="1">
      <alignment horizontal="center" vertical="center"/>
    </xf>
    <xf numFmtId="0" fontId="183" fillId="40" borderId="78" xfId="1" applyFont="1" applyFill="1" applyBorder="1" applyAlignment="1">
      <alignment horizontal="center"/>
    </xf>
    <xf numFmtId="10" fontId="35" fillId="40" borderId="44" xfId="1" applyNumberFormat="1" applyFont="1" applyFill="1" applyBorder="1" applyAlignment="1">
      <alignment horizontal="center"/>
    </xf>
    <xf numFmtId="0" fontId="0" fillId="40" borderId="60" xfId="0" applyFill="1" applyBorder="1" applyAlignment="1">
      <alignment horizontal="left" vertical="center"/>
    </xf>
    <xf numFmtId="0" fontId="44" fillId="40" borderId="61" xfId="0" applyFont="1" applyFill="1" applyBorder="1" applyAlignment="1">
      <alignment horizontal="center"/>
    </xf>
    <xf numFmtId="0" fontId="0" fillId="40" borderId="39" xfId="0" applyFill="1" applyBorder="1" applyAlignment="1">
      <alignment horizontal="left" vertical="center"/>
    </xf>
    <xf numFmtId="0" fontId="8" fillId="0" borderId="11" xfId="1" applyBorder="1" applyAlignment="1">
      <alignment horizontal="center"/>
    </xf>
    <xf numFmtId="2" fontId="27" fillId="0" borderId="11" xfId="1" applyNumberFormat="1" applyFont="1" applyBorder="1" applyAlignment="1">
      <alignment horizontal="center"/>
    </xf>
    <xf numFmtId="0" fontId="8" fillId="0" borderId="17" xfId="1" applyBorder="1" applyAlignment="1">
      <alignment horizontal="center"/>
    </xf>
    <xf numFmtId="2" fontId="27" fillId="0" borderId="17" xfId="1" applyNumberFormat="1" applyFont="1" applyBorder="1" applyAlignment="1">
      <alignment horizontal="center"/>
    </xf>
    <xf numFmtId="0" fontId="0" fillId="0" borderId="19" xfId="0" applyBorder="1"/>
    <xf numFmtId="2" fontId="0" fillId="0" borderId="19" xfId="0" applyNumberFormat="1" applyBorder="1"/>
    <xf numFmtId="2" fontId="0" fillId="0" borderId="10" xfId="0" applyNumberFormat="1" applyBorder="1"/>
    <xf numFmtId="0" fontId="0" fillId="0" borderId="0" xfId="0" applyAlignment="1">
      <alignment wrapText="1"/>
    </xf>
    <xf numFmtId="2" fontId="27" fillId="0" borderId="47" xfId="1" applyNumberFormat="1" applyFont="1" applyBorder="1" applyAlignment="1">
      <alignment horizontal="center"/>
    </xf>
    <xf numFmtId="4" fontId="140" fillId="28" borderId="43" xfId="0" applyNumberFormat="1" applyFont="1" applyFill="1" applyBorder="1" applyAlignment="1">
      <alignment horizontal="center" vertical="center" wrapText="1"/>
    </xf>
    <xf numFmtId="10" fontId="35" fillId="0" borderId="42" xfId="1" applyNumberFormat="1" applyFont="1" applyBorder="1" applyAlignment="1">
      <alignment horizontal="center"/>
    </xf>
    <xf numFmtId="0" fontId="177" fillId="24" borderId="33" xfId="1" applyFont="1" applyFill="1" applyBorder="1"/>
    <xf numFmtId="0" fontId="177" fillId="24" borderId="34" xfId="1" applyFont="1" applyFill="1" applyBorder="1"/>
    <xf numFmtId="0" fontId="177" fillId="24" borderId="0" xfId="1" applyFont="1" applyFill="1"/>
    <xf numFmtId="0" fontId="177" fillId="24" borderId="31" xfId="1" applyFont="1" applyFill="1" applyBorder="1"/>
    <xf numFmtId="0" fontId="177" fillId="24" borderId="30" xfId="1" applyFont="1" applyFill="1" applyBorder="1"/>
    <xf numFmtId="0" fontId="177" fillId="24" borderId="33" xfId="1" applyFont="1" applyFill="1" applyBorder="1" applyAlignment="1">
      <alignment vertical="center"/>
    </xf>
    <xf numFmtId="0" fontId="177" fillId="24" borderId="29" xfId="1" applyFont="1" applyFill="1" applyBorder="1" applyAlignment="1">
      <alignment vertical="center"/>
    </xf>
    <xf numFmtId="0" fontId="177" fillId="24" borderId="34" xfId="1" applyFont="1" applyFill="1" applyBorder="1" applyAlignment="1">
      <alignment vertical="center"/>
    </xf>
    <xf numFmtId="0" fontId="177" fillId="24" borderId="0" xfId="1" applyFont="1" applyFill="1" applyAlignment="1">
      <alignment vertical="center"/>
    </xf>
    <xf numFmtId="0" fontId="177" fillId="24" borderId="31" xfId="1" applyFont="1" applyFill="1" applyBorder="1" applyAlignment="1">
      <alignment vertical="center"/>
    </xf>
    <xf numFmtId="0" fontId="177" fillId="24" borderId="3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2" fontId="209" fillId="0" borderId="0" xfId="1" applyNumberFormat="1" applyFont="1" applyAlignment="1">
      <alignment horizontal="center"/>
    </xf>
    <xf numFmtId="1" fontId="200" fillId="0" borderId="0" xfId="0" applyNumberFormat="1" applyFont="1" applyAlignment="1">
      <alignment horizontal="center"/>
    </xf>
    <xf numFmtId="0" fontId="0" fillId="0" borderId="106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top" wrapText="1"/>
    </xf>
    <xf numFmtId="0" fontId="0" fillId="0" borderId="101" xfId="0" applyBorder="1" applyAlignment="1">
      <alignment vertical="top"/>
    </xf>
    <xf numFmtId="0" fontId="0" fillId="0" borderId="11" xfId="0" applyBorder="1" applyAlignment="1">
      <alignment vertical="top" wrapText="1"/>
    </xf>
    <xf numFmtId="0" fontId="0" fillId="0" borderId="107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vertical="top"/>
    </xf>
    <xf numFmtId="0" fontId="196" fillId="47" borderId="33" xfId="0" applyFont="1" applyFill="1" applyBorder="1" applyAlignment="1">
      <alignment horizontal="center"/>
    </xf>
    <xf numFmtId="0" fontId="0" fillId="0" borderId="88" xfId="0" applyBorder="1"/>
    <xf numFmtId="0" fontId="0" fillId="0" borderId="15" xfId="0" applyBorder="1"/>
    <xf numFmtId="0" fontId="0" fillId="0" borderId="66" xfId="0" applyBorder="1"/>
    <xf numFmtId="2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54" fillId="28" borderId="36" xfId="0" applyNumberFormat="1" applyFont="1" applyFill="1" applyBorder="1" applyAlignment="1">
      <alignment horizontal="center" vertical="center" wrapText="1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45" xfId="0" applyNumberFormat="1" applyFont="1" applyFill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0" fillId="24" borderId="36" xfId="1" applyFont="1" applyFill="1" applyBorder="1" applyAlignment="1">
      <alignment horizontal="center" vertical="center"/>
    </xf>
    <xf numFmtId="0" fontId="196" fillId="24" borderId="89" xfId="0" applyFont="1" applyFill="1" applyBorder="1" applyAlignment="1">
      <alignment horizontal="center" vertical="center"/>
    </xf>
    <xf numFmtId="0" fontId="27" fillId="24" borderId="42" xfId="1" applyFont="1" applyFill="1" applyBorder="1" applyAlignment="1">
      <alignment horizontal="center" vertical="center"/>
    </xf>
    <xf numFmtId="4" fontId="54" fillId="28" borderId="36" xfId="0" applyNumberFormat="1" applyFont="1" applyFill="1" applyBorder="1" applyAlignment="1">
      <alignment horizontal="center" vertical="center" wrapText="1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0" fontId="85" fillId="40" borderId="13" xfId="0" applyFont="1" applyFill="1" applyBorder="1" applyAlignment="1">
      <alignment horizontal="center"/>
    </xf>
    <xf numFmtId="2" fontId="229" fillId="40" borderId="13" xfId="0" applyNumberFormat="1" applyFont="1" applyFill="1" applyBorder="1" applyAlignment="1">
      <alignment horizontal="center"/>
    </xf>
    <xf numFmtId="3" fontId="85" fillId="40" borderId="13" xfId="0" applyNumberFormat="1" applyFont="1" applyFill="1" applyBorder="1" applyAlignment="1">
      <alignment horizontal="center"/>
    </xf>
    <xf numFmtId="2" fontId="184" fillId="40" borderId="13" xfId="1" applyNumberFormat="1" applyFont="1" applyFill="1" applyBorder="1" applyAlignment="1">
      <alignment horizontal="center" vertical="center"/>
    </xf>
    <xf numFmtId="2" fontId="45" fillId="40" borderId="13" xfId="0" applyNumberFormat="1" applyFont="1" applyFill="1" applyBorder="1" applyAlignment="1">
      <alignment horizontal="center" vertical="center"/>
    </xf>
    <xf numFmtId="0" fontId="0" fillId="40" borderId="51" xfId="0" applyFill="1" applyBorder="1" applyAlignment="1">
      <alignment horizontal="center"/>
    </xf>
    <xf numFmtId="2" fontId="232" fillId="0" borderId="0" xfId="0" applyNumberFormat="1" applyFont="1" applyFill="1" applyBorder="1" applyAlignment="1">
      <alignment horizontal="center"/>
    </xf>
    <xf numFmtId="2" fontId="184" fillId="0" borderId="10" xfId="250" applyNumberFormat="1" applyFont="1" applyBorder="1" applyAlignment="1">
      <alignment horizontal="center"/>
    </xf>
    <xf numFmtId="0" fontId="0" fillId="0" borderId="60" xfId="0" applyFont="1" applyBorder="1" applyAlignment="1">
      <alignment horizontal="center"/>
    </xf>
    <xf numFmtId="0" fontId="0" fillId="0" borderId="61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/>
    </xf>
    <xf numFmtId="0" fontId="0" fillId="24" borderId="42" xfId="1" applyFont="1" applyFill="1" applyBorder="1" applyAlignment="1">
      <alignment horizontal="center" vertical="center"/>
    </xf>
    <xf numFmtId="0" fontId="196" fillId="24" borderId="55" xfId="0" applyFont="1" applyFill="1" applyBorder="1" applyAlignment="1">
      <alignment horizontal="center" vertical="center"/>
    </xf>
    <xf numFmtId="3" fontId="42" fillId="0" borderId="1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40" borderId="10" xfId="0" applyFont="1" applyFill="1" applyBorder="1" applyAlignment="1">
      <alignment horizontal="center"/>
    </xf>
    <xf numFmtId="3" fontId="42" fillId="0" borderId="61" xfId="0" applyNumberFormat="1" applyFont="1" applyFill="1" applyBorder="1" applyAlignment="1">
      <alignment horizontal="center"/>
    </xf>
    <xf numFmtId="2" fontId="184" fillId="0" borderId="24" xfId="250" applyNumberFormat="1" applyFont="1" applyBorder="1" applyAlignment="1">
      <alignment horizontal="center"/>
    </xf>
    <xf numFmtId="3" fontId="42" fillId="0" borderId="24" xfId="0" applyNumberFormat="1" applyFon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2" fontId="183" fillId="0" borderId="24" xfId="0" applyNumberFormat="1" applyFont="1" applyBorder="1" applyAlignment="1">
      <alignment horizontal="center"/>
    </xf>
    <xf numFmtId="2" fontId="183" fillId="0" borderId="0" xfId="1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36" fillId="0" borderId="10" xfId="1" applyNumberFormat="1" applyFont="1" applyFill="1" applyBorder="1" applyAlignment="1">
      <alignment horizontal="center"/>
    </xf>
    <xf numFmtId="3" fontId="34" fillId="0" borderId="10" xfId="1" applyNumberFormat="1" applyFont="1" applyFill="1" applyBorder="1" applyAlignment="1">
      <alignment horizontal="center"/>
    </xf>
    <xf numFmtId="2" fontId="183" fillId="0" borderId="61" xfId="1" applyNumberFormat="1" applyFont="1" applyBorder="1" applyAlignment="1">
      <alignment horizontal="center"/>
    </xf>
    <xf numFmtId="3" fontId="36" fillId="0" borderId="61" xfId="1" applyNumberFormat="1" applyFont="1" applyFill="1" applyBorder="1" applyAlignment="1">
      <alignment horizontal="center"/>
    </xf>
    <xf numFmtId="2" fontId="0" fillId="0" borderId="24" xfId="0" applyNumberFormat="1" applyFont="1" applyBorder="1" applyAlignment="1">
      <alignment horizontal="center"/>
    </xf>
    <xf numFmtId="3" fontId="34" fillId="0" borderId="24" xfId="1" applyNumberFormat="1" applyFont="1" applyFill="1" applyBorder="1" applyAlignment="1">
      <alignment horizontal="center"/>
    </xf>
    <xf numFmtId="2" fontId="259" fillId="0" borderId="10" xfId="178" applyNumberFormat="1" applyFont="1" applyBorder="1" applyAlignment="1">
      <alignment horizontal="center"/>
    </xf>
    <xf numFmtId="2" fontId="259" fillId="0" borderId="24" xfId="178" applyNumberFormat="1" applyFont="1" applyBorder="1" applyAlignment="1">
      <alignment horizontal="center"/>
    </xf>
    <xf numFmtId="0" fontId="0" fillId="24" borderId="0" xfId="0" applyFill="1" applyBorder="1"/>
    <xf numFmtId="0" fontId="84" fillId="24" borderId="0" xfId="1" applyFont="1" applyFill="1" applyBorder="1"/>
    <xf numFmtId="0" fontId="183" fillId="24" borderId="0" xfId="1" applyFont="1" applyFill="1" applyBorder="1"/>
    <xf numFmtId="2" fontId="8" fillId="24" borderId="0" xfId="1" applyNumberFormat="1" applyFill="1" applyBorder="1"/>
    <xf numFmtId="2" fontId="183" fillId="24" borderId="0" xfId="0" applyNumberFormat="1" applyFont="1" applyFill="1" applyBorder="1"/>
    <xf numFmtId="10" fontId="8" fillId="0" borderId="10" xfId="1" applyNumberFormat="1" applyBorder="1" applyAlignment="1">
      <alignment horizontal="center"/>
    </xf>
    <xf numFmtId="0" fontId="0" fillId="0" borderId="78" xfId="0" applyBorder="1"/>
    <xf numFmtId="0" fontId="27" fillId="24" borderId="60" xfId="1" applyFont="1" applyFill="1" applyBorder="1" applyAlignment="1">
      <alignment horizontal="center"/>
    </xf>
    <xf numFmtId="0" fontId="41" fillId="24" borderId="61" xfId="1" applyFont="1" applyFill="1" applyBorder="1" applyAlignment="1">
      <alignment horizontal="center"/>
    </xf>
    <xf numFmtId="0" fontId="82" fillId="24" borderId="61" xfId="1" applyFont="1" applyFill="1" applyBorder="1" applyAlignment="1">
      <alignment horizontal="center" vertical="center"/>
    </xf>
    <xf numFmtId="4" fontId="189" fillId="26" borderId="61" xfId="0" applyNumberFormat="1" applyFont="1" applyFill="1" applyBorder="1" applyAlignment="1">
      <alignment horizontal="center" vertical="center" wrapText="1"/>
    </xf>
    <xf numFmtId="4" fontId="77" fillId="28" borderId="61" xfId="0" applyNumberFormat="1" applyFont="1" applyFill="1" applyBorder="1" applyAlignment="1">
      <alignment horizontal="center" vertical="center" wrapText="1"/>
    </xf>
    <xf numFmtId="0" fontId="90" fillId="24" borderId="62" xfId="0" applyFont="1" applyFill="1" applyBorder="1" applyAlignment="1">
      <alignment horizontal="center"/>
    </xf>
    <xf numFmtId="0" fontId="27" fillId="24" borderId="39" xfId="1" applyFont="1" applyFill="1" applyBorder="1" applyAlignment="1">
      <alignment horizontal="center"/>
    </xf>
    <xf numFmtId="0" fontId="276" fillId="0" borderId="39" xfId="0" applyFont="1" applyBorder="1" applyAlignment="1">
      <alignment horizontal="center"/>
    </xf>
    <xf numFmtId="3" fontId="258" fillId="0" borderId="10" xfId="1" applyNumberFormat="1" applyFont="1" applyBorder="1" applyAlignment="1">
      <alignment horizontal="center"/>
    </xf>
    <xf numFmtId="3" fontId="258" fillId="40" borderId="10" xfId="1" applyNumberFormat="1" applyFont="1" applyFill="1" applyBorder="1" applyAlignment="1">
      <alignment horizontal="center"/>
    </xf>
    <xf numFmtId="0" fontId="276" fillId="0" borderId="40" xfId="0" applyFont="1" applyBorder="1" applyAlignment="1">
      <alignment horizontal="center"/>
    </xf>
    <xf numFmtId="2" fontId="277" fillId="0" borderId="10" xfId="1" applyNumberFormat="1" applyFont="1" applyBorder="1" applyAlignment="1">
      <alignment horizontal="center"/>
    </xf>
    <xf numFmtId="2" fontId="277" fillId="40" borderId="10" xfId="1" applyNumberFormat="1" applyFont="1" applyFill="1" applyBorder="1" applyAlignment="1">
      <alignment horizontal="center"/>
    </xf>
    <xf numFmtId="2" fontId="277" fillId="0" borderId="24" xfId="1" applyNumberFormat="1" applyFont="1" applyBorder="1" applyAlignment="1">
      <alignment horizontal="center"/>
    </xf>
    <xf numFmtId="0" fontId="0" fillId="40" borderId="13" xfId="0" applyFill="1" applyBorder="1"/>
    <xf numFmtId="0" fontId="27" fillId="40" borderId="72" xfId="1" applyFont="1" applyFill="1" applyBorder="1" applyAlignment="1">
      <alignment horizontal="left"/>
    </xf>
    <xf numFmtId="0" fontId="0" fillId="40" borderId="56" xfId="1" applyFont="1" applyFill="1" applyBorder="1" applyAlignment="1">
      <alignment horizontal="center"/>
    </xf>
    <xf numFmtId="0" fontId="8" fillId="40" borderId="73" xfId="1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0" fontId="27" fillId="40" borderId="72" xfId="1" applyFont="1" applyFill="1" applyBorder="1"/>
    <xf numFmtId="0" fontId="27" fillId="40" borderId="10" xfId="1" applyFont="1" applyFill="1" applyBorder="1" applyAlignment="1">
      <alignment horizontal="left" vertical="center"/>
    </xf>
    <xf numFmtId="0" fontId="29" fillId="40" borderId="10" xfId="1" applyFont="1" applyFill="1" applyBorder="1" applyAlignment="1">
      <alignment horizontal="center" vertical="center"/>
    </xf>
    <xf numFmtId="0" fontId="44" fillId="40" borderId="13" xfId="0" applyFont="1" applyFill="1" applyBorder="1" applyAlignment="1">
      <alignment horizontal="center"/>
    </xf>
    <xf numFmtId="0" fontId="0" fillId="40" borderId="64" xfId="0" applyFill="1" applyBorder="1" applyAlignment="1">
      <alignment horizontal="left" vertical="center"/>
    </xf>
    <xf numFmtId="0" fontId="0" fillId="40" borderId="65" xfId="0" applyFill="1" applyBorder="1" applyAlignment="1">
      <alignment horizontal="left" vertical="center"/>
    </xf>
    <xf numFmtId="0" fontId="0" fillId="40" borderId="55" xfId="0" applyFill="1" applyBorder="1" applyAlignment="1">
      <alignment horizontal="center" vertical="center"/>
    </xf>
    <xf numFmtId="2" fontId="195" fillId="0" borderId="0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2" fontId="194" fillId="40" borderId="10" xfId="7" applyNumberFormat="1" applyFont="1" applyFill="1" applyBorder="1" applyAlignment="1">
      <alignment horizontal="center"/>
    </xf>
    <xf numFmtId="167" fontId="271" fillId="0" borderId="10" xfId="0" applyNumberFormat="1" applyFont="1" applyFill="1" applyBorder="1" applyAlignment="1">
      <alignment horizontal="center"/>
    </xf>
    <xf numFmtId="0" fontId="0" fillId="43" borderId="0" xfId="0" applyFill="1" applyAlignment="1">
      <alignment horizontal="left" vertical="center"/>
    </xf>
    <xf numFmtId="0" fontId="0" fillId="0" borderId="0" xfId="0" applyFill="1"/>
    <xf numFmtId="0" fontId="27" fillId="24" borderId="35" xfId="1" applyFont="1" applyFill="1" applyBorder="1" applyAlignment="1">
      <alignment horizontal="center"/>
    </xf>
    <xf numFmtId="0" fontId="34" fillId="0" borderId="10" xfId="0" applyFont="1" applyBorder="1"/>
    <xf numFmtId="0" fontId="0" fillId="0" borderId="0" xfId="0" applyBorder="1"/>
    <xf numFmtId="2" fontId="186" fillId="52" borderId="0" xfId="1" applyNumberFormat="1" applyFont="1" applyFill="1"/>
    <xf numFmtId="0" fontId="194" fillId="47" borderId="0" xfId="1" applyFont="1" applyFill="1"/>
    <xf numFmtId="0" fontId="183" fillId="47" borderId="0" xfId="1" applyFont="1" applyFill="1"/>
    <xf numFmtId="0" fontId="183" fillId="47" borderId="30" xfId="1" applyFont="1" applyFill="1" applyBorder="1"/>
    <xf numFmtId="4" fontId="189" fillId="48" borderId="43" xfId="0" applyNumberFormat="1" applyFont="1" applyFill="1" applyBorder="1" applyAlignment="1">
      <alignment horizontal="center" vertical="center" wrapText="1"/>
    </xf>
    <xf numFmtId="0" fontId="183" fillId="49" borderId="67" xfId="1" applyFont="1" applyFill="1" applyBorder="1" applyAlignment="1">
      <alignment horizontal="center"/>
    </xf>
    <xf numFmtId="0" fontId="188" fillId="47" borderId="29" xfId="1" applyFont="1" applyFill="1" applyBorder="1"/>
    <xf numFmtId="2" fontId="183" fillId="0" borderId="47" xfId="0" applyNumberFormat="1" applyFont="1" applyBorder="1" applyAlignment="1">
      <alignment horizontal="center"/>
    </xf>
    <xf numFmtId="0" fontId="183" fillId="49" borderId="44" xfId="1" applyFont="1" applyFill="1" applyBorder="1" applyAlignment="1">
      <alignment horizontal="center"/>
    </xf>
    <xf numFmtId="2" fontId="183" fillId="0" borderId="61" xfId="0" applyNumberFormat="1" applyFont="1" applyBorder="1" applyAlignment="1">
      <alignment horizontal="center"/>
    </xf>
    <xf numFmtId="2" fontId="183" fillId="0" borderId="11" xfId="0" applyNumberFormat="1" applyFont="1" applyBorder="1" applyAlignment="1">
      <alignment horizontal="center"/>
    </xf>
    <xf numFmtId="2" fontId="183" fillId="0" borderId="13" xfId="0" applyNumberFormat="1" applyFont="1" applyBorder="1" applyAlignment="1">
      <alignment horizontal="center"/>
    </xf>
    <xf numFmtId="2" fontId="183" fillId="0" borderId="17" xfId="0" applyNumberFormat="1" applyFont="1" applyBorder="1" applyAlignment="1">
      <alignment horizontal="center"/>
    </xf>
    <xf numFmtId="0" fontId="37" fillId="43" borderId="0" xfId="0" applyFont="1" applyFill="1" applyAlignment="1">
      <alignment horizontal="center" vertical="center"/>
    </xf>
    <xf numFmtId="0" fontId="279" fillId="0" borderId="0" xfId="0" applyFont="1"/>
    <xf numFmtId="2" fontId="205" fillId="0" borderId="10" xfId="1" applyNumberFormat="1" applyFont="1" applyBorder="1" applyAlignment="1">
      <alignment horizontal="center" vertical="center"/>
    </xf>
    <xf numFmtId="2" fontId="205" fillId="0" borderId="24" xfId="1" applyNumberFormat="1" applyFont="1" applyBorder="1" applyAlignment="1">
      <alignment horizontal="center" vertical="center"/>
    </xf>
    <xf numFmtId="2" fontId="205" fillId="0" borderId="61" xfId="1" applyNumberFormat="1" applyFont="1" applyBorder="1" applyAlignment="1">
      <alignment horizontal="center" vertical="center"/>
    </xf>
    <xf numFmtId="2" fontId="205" fillId="0" borderId="13" xfId="1" applyNumberFormat="1" applyFont="1" applyBorder="1" applyAlignment="1">
      <alignment horizontal="center" vertical="center"/>
    </xf>
    <xf numFmtId="2" fontId="205" fillId="0" borderId="47" xfId="1" applyNumberFormat="1" applyFont="1" applyBorder="1" applyAlignment="1">
      <alignment horizontal="center" vertical="center"/>
    </xf>
    <xf numFmtId="2" fontId="205" fillId="0" borderId="83" xfId="1" applyNumberFormat="1" applyFont="1" applyBorder="1" applyAlignment="1">
      <alignment horizontal="center" vertical="center"/>
    </xf>
    <xf numFmtId="2" fontId="205" fillId="0" borderId="56" xfId="1" applyNumberFormat="1" applyFont="1" applyBorder="1" applyAlignment="1">
      <alignment horizontal="center" vertical="center"/>
    </xf>
    <xf numFmtId="2" fontId="205" fillId="0" borderId="53" xfId="1" applyNumberFormat="1" applyFont="1" applyBorder="1" applyAlignment="1">
      <alignment horizontal="center" vertical="center"/>
    </xf>
    <xf numFmtId="0" fontId="237" fillId="0" borderId="30" xfId="1" applyFont="1" applyBorder="1" applyAlignment="1">
      <alignment vertical="top"/>
    </xf>
    <xf numFmtId="2" fontId="241" fillId="24" borderId="0" xfId="1" applyNumberFormat="1" applyFont="1" applyFill="1"/>
    <xf numFmtId="0" fontId="241" fillId="24" borderId="29" xfId="1" applyFont="1" applyFill="1" applyBorder="1"/>
    <xf numFmtId="2" fontId="241" fillId="24" borderId="0" xfId="0" applyNumberFormat="1" applyFont="1" applyFill="1"/>
    <xf numFmtId="0" fontId="241" fillId="24" borderId="0" xfId="1" applyFont="1" applyFill="1"/>
    <xf numFmtId="2" fontId="241" fillId="24" borderId="29" xfId="1" applyNumberFormat="1" applyFont="1" applyFill="1" applyBorder="1"/>
    <xf numFmtId="2" fontId="280" fillId="24" borderId="29" xfId="0" applyNumberFormat="1" applyFont="1" applyFill="1" applyBorder="1"/>
    <xf numFmtId="2" fontId="186" fillId="0" borderId="0" xfId="1" applyNumberFormat="1" applyFont="1"/>
    <xf numFmtId="0" fontId="281" fillId="24" borderId="29" xfId="1" applyFont="1" applyFill="1" applyBorder="1"/>
    <xf numFmtId="0" fontId="187" fillId="0" borderId="0" xfId="0" applyFont="1"/>
    <xf numFmtId="4" fontId="208" fillId="26" borderId="45" xfId="0" applyNumberFormat="1" applyFont="1" applyFill="1" applyBorder="1" applyAlignment="1">
      <alignment horizontal="center" vertical="center" wrapText="1"/>
    </xf>
    <xf numFmtId="0" fontId="183" fillId="0" borderId="19" xfId="0" applyFont="1" applyBorder="1"/>
    <xf numFmtId="0" fontId="183" fillId="27" borderId="42" xfId="1" applyFont="1" applyFill="1" applyBorder="1" applyAlignment="1">
      <alignment horizontal="center"/>
    </xf>
    <xf numFmtId="2" fontId="185" fillId="42" borderId="0" xfId="0" applyNumberFormat="1" applyFont="1" applyFill="1" applyAlignment="1">
      <alignment horizontal="center"/>
    </xf>
    <xf numFmtId="0" fontId="281" fillId="24" borderId="29" xfId="1" applyFont="1" applyFill="1" applyBorder="1" applyAlignment="1">
      <alignment vertical="center"/>
    </xf>
    <xf numFmtId="0" fontId="281" fillId="24" borderId="0" xfId="1" applyFont="1" applyFill="1" applyAlignment="1">
      <alignment vertical="center"/>
    </xf>
    <xf numFmtId="0" fontId="281" fillId="24" borderId="30" xfId="1" applyFont="1" applyFill="1" applyBorder="1" applyAlignment="1">
      <alignment vertical="center"/>
    </xf>
    <xf numFmtId="0" fontId="281" fillId="24" borderId="0" xfId="1" applyFont="1" applyFill="1"/>
    <xf numFmtId="0" fontId="281" fillId="24" borderId="30" xfId="1" applyFont="1" applyFill="1" applyBorder="1"/>
    <xf numFmtId="2" fontId="281" fillId="24" borderId="29" xfId="1" applyNumberFormat="1" applyFont="1" applyFill="1" applyBorder="1"/>
    <xf numFmtId="166" fontId="196" fillId="0" borderId="0" xfId="0" applyNumberFormat="1" applyFont="1" applyAlignment="1">
      <alignment horizontal="center"/>
    </xf>
    <xf numFmtId="0" fontId="27" fillId="60" borderId="39" xfId="1" applyFont="1" applyFill="1" applyBorder="1" applyAlignment="1">
      <alignment horizontal="center" vertical="center"/>
    </xf>
    <xf numFmtId="0" fontId="42" fillId="60" borderId="10" xfId="1" applyFont="1" applyFill="1" applyBorder="1" applyAlignment="1">
      <alignment horizontal="center" vertical="center"/>
    </xf>
    <xf numFmtId="0" fontId="85" fillId="60" borderId="10" xfId="1" applyFont="1" applyFill="1" applyBorder="1" applyAlignment="1">
      <alignment horizontal="center" vertical="center"/>
    </xf>
    <xf numFmtId="3" fontId="85" fillId="60" borderId="10" xfId="1" applyNumberFormat="1" applyFont="1" applyFill="1" applyBorder="1" applyAlignment="1">
      <alignment horizontal="center" vertical="center"/>
    </xf>
    <xf numFmtId="2" fontId="184" fillId="60" borderId="10" xfId="1" applyNumberFormat="1" applyFont="1" applyFill="1" applyBorder="1" applyAlignment="1">
      <alignment horizontal="center" vertical="center"/>
    </xf>
    <xf numFmtId="2" fontId="45" fillId="60" borderId="10" xfId="0" applyNumberFormat="1" applyFont="1" applyFill="1" applyBorder="1" applyAlignment="1">
      <alignment horizontal="center" vertical="center"/>
    </xf>
    <xf numFmtId="0" fontId="0" fillId="60" borderId="10" xfId="0" applyFill="1" applyBorder="1" applyAlignment="1">
      <alignment horizontal="center" vertical="center"/>
    </xf>
    <xf numFmtId="0" fontId="0" fillId="60" borderId="38" xfId="0" applyFill="1" applyBorder="1" applyAlignment="1">
      <alignment horizontal="center" vertical="center"/>
    </xf>
    <xf numFmtId="2" fontId="1" fillId="0" borderId="61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2" xfId="0" applyNumberFormat="1" applyFont="1" applyBorder="1" applyAlignment="1">
      <alignment horizontal="center" vertical="center" wrapText="1"/>
    </xf>
    <xf numFmtId="0" fontId="27" fillId="24" borderId="42" xfId="1" applyFont="1" applyFill="1" applyBorder="1" applyAlignment="1">
      <alignment horizontal="center" vertical="center"/>
    </xf>
    <xf numFmtId="49" fontId="0" fillId="40" borderId="0" xfId="0" applyNumberForma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2" fontId="27" fillId="0" borderId="0" xfId="1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4" xfId="0" applyBorder="1"/>
    <xf numFmtId="2" fontId="196" fillId="0" borderId="10" xfId="0" applyNumberFormat="1" applyFont="1" applyBorder="1" applyAlignment="1">
      <alignment horizontal="center"/>
    </xf>
    <xf numFmtId="0" fontId="8" fillId="24" borderId="33" xfId="1" applyFill="1" applyBorder="1" applyAlignment="1">
      <alignment horizontal="center"/>
    </xf>
    <xf numFmtId="2" fontId="196" fillId="0" borderId="0" xfId="0" applyNumberFormat="1" applyFont="1" applyBorder="1" applyAlignment="1">
      <alignment horizontal="center"/>
    </xf>
    <xf numFmtId="0" fontId="0" fillId="24" borderId="13" xfId="0" applyFill="1" applyBorder="1" applyAlignment="1">
      <alignment horizontal="center"/>
    </xf>
    <xf numFmtId="2" fontId="196" fillId="0" borderId="24" xfId="0" applyNumberFormat="1" applyFont="1" applyBorder="1" applyAlignment="1">
      <alignment horizontal="center"/>
    </xf>
    <xf numFmtId="0" fontId="63" fillId="0" borderId="68" xfId="0" applyFont="1" applyBorder="1" applyAlignment="1">
      <alignment horizontal="left" vertical="center"/>
    </xf>
    <xf numFmtId="0" fontId="63" fillId="0" borderId="59" xfId="0" applyFont="1" applyBorder="1" applyAlignment="1">
      <alignment horizontal="left" vertical="center"/>
    </xf>
    <xf numFmtId="0" fontId="63" fillId="0" borderId="58" xfId="0" applyFont="1" applyBorder="1" applyAlignment="1">
      <alignment horizontal="left" vertical="center"/>
    </xf>
    <xf numFmtId="0" fontId="49" fillId="24" borderId="15" xfId="0" applyFont="1" applyFill="1" applyBorder="1" applyAlignment="1">
      <alignment horizontal="left" vertical="center" indent="1"/>
    </xf>
    <xf numFmtId="0" fontId="49" fillId="24" borderId="12" xfId="0" applyFont="1" applyFill="1" applyBorder="1" applyAlignment="1">
      <alignment horizontal="left" vertical="center" indent="1"/>
    </xf>
    <xf numFmtId="0" fontId="49" fillId="24" borderId="14" xfId="0" applyFont="1" applyFill="1" applyBorder="1" applyAlignment="1">
      <alignment horizontal="left" vertical="center" indent="1"/>
    </xf>
    <xf numFmtId="0" fontId="49" fillId="24" borderId="10" xfId="0" applyFont="1" applyFill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81" fillId="30" borderId="33" xfId="0" applyFont="1" applyFill="1" applyBorder="1" applyAlignment="1">
      <alignment horizontal="center" vertical="center"/>
    </xf>
    <xf numFmtId="0" fontId="81" fillId="30" borderId="29" xfId="0" applyFont="1" applyFill="1" applyBorder="1" applyAlignment="1">
      <alignment horizontal="center" vertical="center"/>
    </xf>
    <xf numFmtId="0" fontId="81" fillId="30" borderId="28" xfId="0" applyFont="1" applyFill="1" applyBorder="1" applyAlignment="1">
      <alignment horizontal="center" vertical="center"/>
    </xf>
    <xf numFmtId="0" fontId="44" fillId="0" borderId="40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4" fillId="27" borderId="24" xfId="0" applyFont="1" applyFill="1" applyBorder="1" applyAlignment="1" applyProtection="1">
      <alignment horizontal="left" vertical="center" wrapText="1"/>
      <protection locked="0"/>
    </xf>
    <xf numFmtId="0" fontId="44" fillId="27" borderId="41" xfId="0" applyFont="1" applyFill="1" applyBorder="1" applyAlignment="1" applyProtection="1">
      <alignment horizontal="left" vertical="center" wrapText="1"/>
      <protection locked="0"/>
    </xf>
    <xf numFmtId="10" fontId="134" fillId="24" borderId="33" xfId="0" applyNumberFormat="1" applyFont="1" applyFill="1" applyBorder="1" applyAlignment="1">
      <alignment horizontal="center" vertical="center"/>
    </xf>
    <xf numFmtId="10" fontId="134" fillId="24" borderId="28" xfId="0" applyNumberFormat="1" applyFont="1" applyFill="1" applyBorder="1" applyAlignment="1">
      <alignment horizontal="center" vertical="center"/>
    </xf>
    <xf numFmtId="10" fontId="134" fillId="24" borderId="31" xfId="0" applyNumberFormat="1" applyFont="1" applyFill="1" applyBorder="1" applyAlignment="1">
      <alignment horizontal="center" vertical="center"/>
    </xf>
    <xf numFmtId="10" fontId="134" fillId="24" borderId="35" xfId="0" applyNumberFormat="1" applyFont="1" applyFill="1" applyBorder="1" applyAlignment="1">
      <alignment horizontal="center" vertical="center"/>
    </xf>
    <xf numFmtId="0" fontId="134" fillId="0" borderId="68" xfId="0" applyFont="1" applyBorder="1" applyAlignment="1">
      <alignment horizontal="center"/>
    </xf>
    <xf numFmtId="0" fontId="134" fillId="0" borderId="58" xfId="0" applyFont="1" applyBorder="1" applyAlignment="1">
      <alignment horizontal="center"/>
    </xf>
    <xf numFmtId="0" fontId="132" fillId="0" borderId="30" xfId="0" applyFont="1" applyBorder="1" applyAlignment="1">
      <alignment horizontal="left" vertical="center" indent="1"/>
    </xf>
    <xf numFmtId="0" fontId="44" fillId="27" borderId="10" xfId="0" applyFont="1" applyFill="1" applyBorder="1" applyAlignment="1" applyProtection="1">
      <alignment horizontal="left" vertical="center" wrapText="1"/>
      <protection locked="0"/>
    </xf>
    <xf numFmtId="0" fontId="44" fillId="27" borderId="38" xfId="0" applyFont="1" applyFill="1" applyBorder="1" applyAlignment="1" applyProtection="1">
      <alignment horizontal="left" vertical="center" wrapText="1"/>
      <protection locked="0"/>
    </xf>
    <xf numFmtId="0" fontId="98" fillId="0" borderId="30" xfId="0" applyFont="1" applyBorder="1" applyAlignment="1">
      <alignment horizontal="center" vertical="center"/>
    </xf>
    <xf numFmtId="0" fontId="44" fillId="0" borderId="68" xfId="0" applyFont="1" applyBorder="1" applyAlignment="1">
      <alignment horizontal="left" vertical="center" wrapText="1"/>
    </xf>
    <xf numFmtId="0" fontId="44" fillId="0" borderId="59" xfId="0" applyFont="1" applyBorder="1" applyAlignment="1">
      <alignment horizontal="left" vertical="center" wrapText="1"/>
    </xf>
    <xf numFmtId="0" fontId="44" fillId="0" borderId="69" xfId="0" applyFont="1" applyBorder="1" applyAlignment="1">
      <alignment horizontal="left" vertical="center" wrapText="1"/>
    </xf>
    <xf numFmtId="0" fontId="14" fillId="27" borderId="73" xfId="134" applyFill="1" applyBorder="1" applyAlignment="1" applyProtection="1">
      <alignment horizontal="center" vertical="center" wrapText="1"/>
      <protection locked="0"/>
    </xf>
    <xf numFmtId="0" fontId="14" fillId="27" borderId="58" xfId="134" applyFill="1" applyBorder="1" applyAlignment="1" applyProtection="1">
      <alignment horizontal="center" vertical="center" wrapText="1"/>
      <protection locked="0"/>
    </xf>
    <xf numFmtId="0" fontId="44" fillId="27" borderId="61" xfId="0" applyFont="1" applyFill="1" applyBorder="1" applyAlignment="1" applyProtection="1">
      <alignment horizontal="left" vertical="center" wrapText="1"/>
      <protection locked="0"/>
    </xf>
    <xf numFmtId="0" fontId="44" fillId="27" borderId="62" xfId="0" applyFont="1" applyFill="1" applyBorder="1" applyAlignment="1" applyProtection="1">
      <alignment horizontal="left" vertical="center" wrapText="1"/>
      <protection locked="0"/>
    </xf>
    <xf numFmtId="0" fontId="49" fillId="24" borderId="10" xfId="0" applyFont="1" applyFill="1" applyBorder="1" applyAlignment="1">
      <alignment horizontal="center"/>
    </xf>
    <xf numFmtId="0" fontId="79" fillId="32" borderId="68" xfId="134" applyFont="1" applyFill="1" applyBorder="1" applyAlignment="1" applyProtection="1">
      <alignment horizontal="left" vertical="center"/>
    </xf>
    <xf numFmtId="0" fontId="79" fillId="32" borderId="59" xfId="134" applyFont="1" applyFill="1" applyBorder="1" applyAlignment="1" applyProtection="1">
      <alignment horizontal="left" vertical="center"/>
    </xf>
    <xf numFmtId="0" fontId="79" fillId="32" borderId="58" xfId="134" applyFont="1" applyFill="1" applyBorder="1" applyAlignment="1" applyProtection="1">
      <alignment horizontal="left" vertical="center"/>
    </xf>
    <xf numFmtId="0" fontId="79" fillId="33" borderId="68" xfId="134" applyFont="1" applyFill="1" applyBorder="1" applyAlignment="1" applyProtection="1">
      <alignment horizontal="left" vertical="center"/>
    </xf>
    <xf numFmtId="0" fontId="79" fillId="33" borderId="59" xfId="134" applyFont="1" applyFill="1" applyBorder="1" applyAlignment="1" applyProtection="1">
      <alignment horizontal="left" vertical="center"/>
    </xf>
    <xf numFmtId="0" fontId="79" fillId="34" borderId="68" xfId="134" applyFont="1" applyFill="1" applyBorder="1" applyAlignment="1" applyProtection="1">
      <alignment horizontal="left" vertical="center"/>
    </xf>
    <xf numFmtId="0" fontId="79" fillId="34" borderId="59" xfId="134" applyFont="1" applyFill="1" applyBorder="1" applyAlignment="1" applyProtection="1">
      <alignment horizontal="left" vertical="center"/>
    </xf>
    <xf numFmtId="0" fontId="79" fillId="34" borderId="58" xfId="134" applyFont="1" applyFill="1" applyBorder="1" applyAlignment="1" applyProtection="1">
      <alignment horizontal="left" vertical="center"/>
    </xf>
    <xf numFmtId="0" fontId="79" fillId="33" borderId="58" xfId="134" applyFont="1" applyFill="1" applyBorder="1" applyAlignment="1" applyProtection="1">
      <alignment horizontal="left" vertical="center"/>
    </xf>
    <xf numFmtId="0" fontId="79" fillId="35" borderId="68" xfId="134" applyFont="1" applyFill="1" applyBorder="1" applyAlignment="1" applyProtection="1">
      <alignment horizontal="left" vertical="center"/>
    </xf>
    <xf numFmtId="0" fontId="79" fillId="35" borderId="59" xfId="134" applyFont="1" applyFill="1" applyBorder="1" applyAlignment="1" applyProtection="1">
      <alignment horizontal="left" vertical="center"/>
    </xf>
    <xf numFmtId="0" fontId="79" fillId="35" borderId="58" xfId="134" applyFont="1" applyFill="1" applyBorder="1" applyAlignment="1" applyProtection="1">
      <alignment horizontal="left" vertical="center"/>
    </xf>
    <xf numFmtId="0" fontId="79" fillId="36" borderId="68" xfId="134" applyFont="1" applyFill="1" applyBorder="1" applyAlignment="1" applyProtection="1">
      <alignment horizontal="left" vertical="center"/>
    </xf>
    <xf numFmtId="0" fontId="79" fillId="36" borderId="59" xfId="134" applyFont="1" applyFill="1" applyBorder="1" applyAlignment="1" applyProtection="1">
      <alignment horizontal="left" vertical="center"/>
    </xf>
    <xf numFmtId="0" fontId="79" fillId="36" borderId="58" xfId="134" applyFont="1" applyFill="1" applyBorder="1" applyAlignment="1" applyProtection="1">
      <alignment horizontal="left" vertical="center"/>
    </xf>
    <xf numFmtId="0" fontId="79" fillId="27" borderId="72" xfId="134" applyFont="1" applyFill="1" applyBorder="1" applyAlignment="1" applyProtection="1">
      <alignment horizontal="left" vertical="center"/>
    </xf>
    <xf numFmtId="0" fontId="79" fillId="27" borderId="56" xfId="134" applyFont="1" applyFill="1" applyBorder="1" applyAlignment="1" applyProtection="1">
      <alignment horizontal="left" vertical="center"/>
    </xf>
    <xf numFmtId="0" fontId="79" fillId="27" borderId="57" xfId="134" applyFont="1" applyFill="1" applyBorder="1" applyAlignment="1" applyProtection="1">
      <alignment horizontal="left" vertical="center"/>
    </xf>
    <xf numFmtId="0" fontId="79" fillId="31" borderId="72" xfId="134" applyFont="1" applyFill="1" applyBorder="1" applyAlignment="1" applyProtection="1">
      <alignment horizontal="left" vertical="center"/>
    </xf>
    <xf numFmtId="0" fontId="79" fillId="31" borderId="56" xfId="134" applyFont="1" applyFill="1" applyBorder="1" applyAlignment="1" applyProtection="1">
      <alignment horizontal="left" vertical="center"/>
    </xf>
    <xf numFmtId="0" fontId="79" fillId="31" borderId="57" xfId="134" applyFont="1" applyFill="1" applyBorder="1" applyAlignment="1" applyProtection="1">
      <alignment horizontal="left" vertical="center"/>
    </xf>
    <xf numFmtId="0" fontId="79" fillId="36" borderId="72" xfId="134" applyFont="1" applyFill="1" applyBorder="1" applyAlignment="1" applyProtection="1">
      <alignment horizontal="left" vertical="center"/>
    </xf>
    <xf numFmtId="0" fontId="79" fillId="36" borderId="56" xfId="134" applyFont="1" applyFill="1" applyBorder="1" applyAlignment="1" applyProtection="1">
      <alignment horizontal="left" vertical="center"/>
    </xf>
    <xf numFmtId="0" fontId="79" fillId="36" borderId="57" xfId="134" applyFont="1" applyFill="1" applyBorder="1" applyAlignment="1" applyProtection="1">
      <alignment horizontal="left" vertical="center"/>
    </xf>
    <xf numFmtId="0" fontId="79" fillId="37" borderId="68" xfId="134" applyFont="1" applyFill="1" applyBorder="1" applyAlignment="1" applyProtection="1">
      <alignment horizontal="left" vertical="center"/>
    </xf>
    <xf numFmtId="0" fontId="79" fillId="37" borderId="59" xfId="134" applyFont="1" applyFill="1" applyBorder="1" applyAlignment="1" applyProtection="1">
      <alignment horizontal="left" vertical="center"/>
    </xf>
    <xf numFmtId="0" fontId="79" fillId="37" borderId="58" xfId="134" applyFont="1" applyFill="1" applyBorder="1" applyAlignment="1" applyProtection="1">
      <alignment horizontal="left" vertical="center"/>
    </xf>
    <xf numFmtId="0" fontId="79" fillId="38" borderId="68" xfId="134" applyFont="1" applyFill="1" applyBorder="1" applyAlignment="1" applyProtection="1">
      <alignment horizontal="left" vertical="center"/>
    </xf>
    <xf numFmtId="0" fontId="79" fillId="38" borderId="59" xfId="134" applyFont="1" applyFill="1" applyBorder="1" applyAlignment="1" applyProtection="1">
      <alignment horizontal="left" vertical="center"/>
    </xf>
    <xf numFmtId="0" fontId="79" fillId="29" borderId="72" xfId="134" applyFont="1" applyFill="1" applyBorder="1" applyAlignment="1" applyProtection="1">
      <alignment horizontal="left" vertical="center"/>
    </xf>
    <xf numFmtId="0" fontId="79" fillId="29" borderId="56" xfId="134" applyFont="1" applyFill="1" applyBorder="1" applyAlignment="1" applyProtection="1">
      <alignment horizontal="left" vertical="center"/>
    </xf>
    <xf numFmtId="0" fontId="79" fillId="29" borderId="57" xfId="134" applyFont="1" applyFill="1" applyBorder="1" applyAlignment="1" applyProtection="1">
      <alignment horizontal="left" vertical="center"/>
    </xf>
    <xf numFmtId="0" fontId="79" fillId="39" borderId="68" xfId="134" applyFont="1" applyFill="1" applyBorder="1" applyAlignment="1" applyProtection="1">
      <alignment horizontal="left" vertical="center"/>
    </xf>
    <xf numFmtId="0" fontId="79" fillId="39" borderId="59" xfId="134" applyFont="1" applyFill="1" applyBorder="1" applyAlignment="1" applyProtection="1">
      <alignment horizontal="left" vertical="center"/>
    </xf>
    <xf numFmtId="0" fontId="79" fillId="51" borderId="68" xfId="134" applyFont="1" applyFill="1" applyBorder="1" applyAlignment="1" applyProtection="1">
      <alignment horizontal="left" vertical="center"/>
    </xf>
    <xf numFmtId="0" fontId="79" fillId="51" borderId="59" xfId="134" applyFont="1" applyFill="1" applyBorder="1" applyAlignment="1" applyProtection="1">
      <alignment horizontal="left" vertical="center"/>
    </xf>
    <xf numFmtId="0" fontId="79" fillId="51" borderId="58" xfId="134" applyFont="1" applyFill="1" applyBorder="1" applyAlignment="1" applyProtection="1">
      <alignment horizontal="left" vertical="center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0" fontId="41" fillId="24" borderId="36" xfId="1" applyFont="1" applyFill="1" applyBorder="1" applyAlignment="1">
      <alignment horizontal="center" vertical="center"/>
    </xf>
    <xf numFmtId="0" fontId="41" fillId="24" borderId="45" xfId="1" applyFont="1" applyFill="1" applyBorder="1" applyAlignment="1">
      <alignment horizontal="center" vertical="center"/>
    </xf>
    <xf numFmtId="0" fontId="90" fillId="24" borderId="36" xfId="0" applyFont="1" applyFill="1" applyBorder="1" applyAlignment="1">
      <alignment horizontal="center" vertical="center"/>
    </xf>
    <xf numFmtId="0" fontId="90" fillId="24" borderId="45" xfId="0" applyFont="1" applyFill="1" applyBorder="1" applyAlignment="1">
      <alignment horizontal="center" vertical="center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54" fillId="28" borderId="36" xfId="0" applyNumberFormat="1" applyFont="1" applyFill="1" applyBorder="1" applyAlignment="1">
      <alignment horizontal="center" vertical="center" wrapText="1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45" xfId="0" applyNumberFormat="1" applyFont="1" applyFill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125" fillId="34" borderId="0" xfId="134" applyFont="1" applyFill="1" applyAlignment="1" applyProtection="1">
      <alignment horizontal="center" vertical="center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2" xfId="0" applyNumberFormat="1" applyFont="1" applyBorder="1" applyAlignment="1">
      <alignment horizontal="center" vertical="center" wrapText="1"/>
    </xf>
    <xf numFmtId="4" fontId="53" fillId="0" borderId="42" xfId="0" applyNumberFormat="1" applyFont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4" fontId="207" fillId="28" borderId="36" xfId="0" applyNumberFormat="1" applyFont="1" applyFill="1" applyBorder="1" applyAlignment="1">
      <alignment horizontal="center" vertical="center" wrapText="1"/>
    </xf>
    <xf numFmtId="0" fontId="188" fillId="24" borderId="29" xfId="1" applyFont="1" applyFill="1" applyBorder="1" applyAlignment="1">
      <alignment horizontal="center"/>
    </xf>
    <xf numFmtId="0" fontId="188" fillId="24" borderId="28" xfId="1" applyFont="1" applyFill="1" applyBorder="1" applyAlignment="1">
      <alignment horizontal="center"/>
    </xf>
    <xf numFmtId="4" fontId="267" fillId="46" borderId="36" xfId="0" applyNumberFormat="1" applyFont="1" applyFill="1" applyBorder="1" applyAlignment="1">
      <alignment horizontal="center" vertical="center" wrapText="1"/>
    </xf>
    <xf numFmtId="4" fontId="266" fillId="0" borderId="42" xfId="0" applyNumberFormat="1" applyFont="1" applyBorder="1" applyAlignment="1">
      <alignment horizontal="center" vertical="center" wrapText="1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5" fillId="0" borderId="42" xfId="0" applyNumberFormat="1" applyFont="1" applyBorder="1" applyAlignment="1">
      <alignment horizontal="center" vertical="center" wrapText="1"/>
    </xf>
    <xf numFmtId="0" fontId="264" fillId="47" borderId="29" xfId="1" applyFont="1" applyFill="1" applyBorder="1" applyAlignment="1">
      <alignment horizontal="center"/>
    </xf>
    <xf numFmtId="4" fontId="266" fillId="0" borderId="45" xfId="0" applyNumberFormat="1" applyFont="1" applyBorder="1" applyAlignment="1">
      <alignment horizontal="center" vertical="center" wrapText="1"/>
    </xf>
    <xf numFmtId="4" fontId="215" fillId="0" borderId="45" xfId="0" applyNumberFormat="1" applyFont="1" applyBorder="1" applyAlignment="1">
      <alignment horizontal="center" vertical="center" wrapText="1"/>
    </xf>
    <xf numFmtId="0" fontId="125" fillId="55" borderId="0" xfId="134" applyFont="1" applyFill="1" applyBorder="1" applyAlignment="1" applyProtection="1">
      <alignment horizontal="center" vertical="center"/>
    </xf>
    <xf numFmtId="4" fontId="267" fillId="46" borderId="45" xfId="0" applyNumberFormat="1" applyFont="1" applyFill="1" applyBorder="1" applyAlignment="1">
      <alignment horizontal="center" vertical="center" wrapText="1"/>
    </xf>
    <xf numFmtId="4" fontId="216" fillId="46" borderId="45" xfId="0" applyNumberFormat="1" applyFont="1" applyFill="1" applyBorder="1" applyAlignment="1">
      <alignment horizontal="center" vertical="center" wrapText="1"/>
    </xf>
    <xf numFmtId="0" fontId="0" fillId="0" borderId="100" xfId="0" applyBorder="1" applyAlignment="1">
      <alignment horizontal="left"/>
    </xf>
    <xf numFmtId="0" fontId="0" fillId="0" borderId="14" xfId="0" applyBorder="1" applyAlignment="1">
      <alignment horizontal="left"/>
    </xf>
    <xf numFmtId="0" fontId="264" fillId="47" borderId="33" xfId="1" applyFont="1" applyFill="1" applyBorder="1" applyAlignment="1">
      <alignment horizontal="center" vertical="center"/>
    </xf>
    <xf numFmtId="0" fontId="264" fillId="47" borderId="29" xfId="1" applyFont="1" applyFill="1" applyBorder="1" applyAlignment="1">
      <alignment horizontal="center" vertical="center"/>
    </xf>
    <xf numFmtId="0" fontId="264" fillId="47" borderId="28" xfId="1" applyFont="1" applyFill="1" applyBorder="1" applyAlignment="1">
      <alignment horizontal="center" vertical="center"/>
    </xf>
    <xf numFmtId="0" fontId="264" fillId="47" borderId="34" xfId="1" applyFont="1" applyFill="1" applyBorder="1" applyAlignment="1">
      <alignment horizontal="center" vertical="center"/>
    </xf>
    <xf numFmtId="0" fontId="264" fillId="47" borderId="0" xfId="1" applyFont="1" applyFill="1" applyAlignment="1">
      <alignment horizontal="center" vertical="center"/>
    </xf>
    <xf numFmtId="0" fontId="264" fillId="47" borderId="32" xfId="1" applyFont="1" applyFill="1" applyBorder="1" applyAlignment="1">
      <alignment horizontal="center" vertical="center"/>
    </xf>
    <xf numFmtId="0" fontId="264" fillId="47" borderId="31" xfId="1" applyFont="1" applyFill="1" applyBorder="1" applyAlignment="1">
      <alignment horizontal="center" vertical="center"/>
    </xf>
    <xf numFmtId="0" fontId="264" fillId="47" borderId="30" xfId="1" applyFont="1" applyFill="1" applyBorder="1" applyAlignment="1">
      <alignment horizontal="center" vertical="center"/>
    </xf>
    <xf numFmtId="0" fontId="264" fillId="47" borderId="35" xfId="1" applyFont="1" applyFill="1" applyBorder="1" applyAlignment="1">
      <alignment horizontal="center" vertical="center"/>
    </xf>
    <xf numFmtId="0" fontId="264" fillId="47" borderId="33" xfId="1" applyFont="1" applyFill="1" applyBorder="1" applyAlignment="1">
      <alignment horizontal="center" vertical="top"/>
    </xf>
    <xf numFmtId="0" fontId="264" fillId="47" borderId="29" xfId="1" applyFont="1" applyFill="1" applyBorder="1" applyAlignment="1">
      <alignment horizontal="center" vertical="top"/>
    </xf>
    <xf numFmtId="0" fontId="264" fillId="47" borderId="28" xfId="1" applyFont="1" applyFill="1" applyBorder="1" applyAlignment="1">
      <alignment horizontal="center" vertical="top"/>
    </xf>
    <xf numFmtId="0" fontId="264" fillId="47" borderId="34" xfId="1" applyFont="1" applyFill="1" applyBorder="1" applyAlignment="1">
      <alignment horizontal="center" vertical="top"/>
    </xf>
    <xf numFmtId="0" fontId="264" fillId="47" borderId="0" xfId="1" applyFont="1" applyFill="1" applyAlignment="1">
      <alignment horizontal="center" vertical="top"/>
    </xf>
    <xf numFmtId="0" fontId="264" fillId="47" borderId="32" xfId="1" applyFont="1" applyFill="1" applyBorder="1" applyAlignment="1">
      <alignment horizontal="center" vertical="top"/>
    </xf>
    <xf numFmtId="0" fontId="264" fillId="47" borderId="31" xfId="1" applyFont="1" applyFill="1" applyBorder="1" applyAlignment="1">
      <alignment horizontal="center" vertical="top"/>
    </xf>
    <xf numFmtId="0" fontId="264" fillId="47" borderId="30" xfId="1" applyFont="1" applyFill="1" applyBorder="1" applyAlignment="1">
      <alignment horizontal="center" vertical="top"/>
    </xf>
    <xf numFmtId="0" fontId="264" fillId="47" borderId="35" xfId="1" applyFont="1" applyFill="1" applyBorder="1" applyAlignment="1">
      <alignment horizontal="center" vertical="top"/>
    </xf>
    <xf numFmtId="0" fontId="8" fillId="47" borderId="33" xfId="1" applyFill="1" applyBorder="1" applyAlignment="1">
      <alignment horizontal="center" vertical="center" wrapText="1"/>
    </xf>
    <xf numFmtId="0" fontId="8" fillId="47" borderId="28" xfId="1" applyFill="1" applyBorder="1" applyAlignment="1">
      <alignment horizontal="center" vertical="center" wrapText="1"/>
    </xf>
    <xf numFmtId="0" fontId="8" fillId="47" borderId="31" xfId="1" applyFill="1" applyBorder="1" applyAlignment="1">
      <alignment horizontal="center" vertical="center" wrapText="1"/>
    </xf>
    <xf numFmtId="0" fontId="8" fillId="47" borderId="35" xfId="1" applyFill="1" applyBorder="1" applyAlignment="1">
      <alignment horizontal="center" vertical="center" wrapText="1"/>
    </xf>
    <xf numFmtId="0" fontId="278" fillId="43" borderId="0" xfId="0" applyFont="1" applyFill="1" applyAlignment="1">
      <alignment horizontal="center"/>
    </xf>
    <xf numFmtId="0" fontId="209" fillId="47" borderId="36" xfId="1" applyFont="1" applyFill="1" applyBorder="1" applyAlignment="1">
      <alignment horizontal="center" vertical="center"/>
    </xf>
    <xf numFmtId="0" fontId="209" fillId="47" borderId="109" xfId="1" applyFont="1" applyFill="1" applyBorder="1" applyAlignment="1">
      <alignment horizontal="center" vertical="center"/>
    </xf>
    <xf numFmtId="0" fontId="0" fillId="0" borderId="10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99" xfId="0" applyBorder="1" applyAlignment="1">
      <alignment horizontal="left"/>
    </xf>
    <xf numFmtId="0" fontId="0" fillId="0" borderId="82" xfId="0" applyBorder="1" applyAlignment="1">
      <alignment horizontal="left"/>
    </xf>
    <xf numFmtId="4" fontId="207" fillId="28" borderId="61" xfId="0" applyNumberFormat="1" applyFont="1" applyFill="1" applyBorder="1" applyAlignment="1">
      <alignment horizontal="center" vertical="center" wrapText="1"/>
    </xf>
    <xf numFmtId="4" fontId="189" fillId="0" borderId="10" xfId="0" applyNumberFormat="1" applyFont="1" applyBorder="1" applyAlignment="1">
      <alignment horizontal="center" vertical="center" wrapText="1"/>
    </xf>
    <xf numFmtId="4" fontId="54" fillId="28" borderId="61" xfId="0" applyNumberFormat="1" applyFont="1" applyFill="1" applyBorder="1" applyAlignment="1">
      <alignment horizontal="center" vertical="center" wrapText="1"/>
    </xf>
    <xf numFmtId="4" fontId="53" fillId="0" borderId="10" xfId="0" applyNumberFormat="1" applyFont="1" applyBorder="1" applyAlignment="1">
      <alignment horizontal="center" vertical="center" wrapText="1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5" xfId="0" applyNumberFormat="1" applyFont="1" applyBorder="1" applyAlignment="1">
      <alignment horizontal="center" vertical="center" wrapText="1"/>
    </xf>
    <xf numFmtId="4" fontId="139" fillId="0" borderId="42" xfId="0" applyNumberFormat="1" applyFont="1" applyBorder="1" applyAlignment="1">
      <alignment horizontal="center" vertical="center" wrapText="1"/>
    </xf>
    <xf numFmtId="0" fontId="87" fillId="24" borderId="33" xfId="1" applyFont="1" applyFill="1" applyBorder="1" applyAlignment="1">
      <alignment horizontal="center" vertical="center"/>
    </xf>
    <xf numFmtId="0" fontId="87" fillId="24" borderId="29" xfId="1" applyFont="1" applyFill="1" applyBorder="1" applyAlignment="1">
      <alignment horizontal="center" vertical="center"/>
    </xf>
    <xf numFmtId="0" fontId="87" fillId="24" borderId="28" xfId="1" applyFont="1" applyFill="1" applyBorder="1" applyAlignment="1">
      <alignment horizontal="center" vertical="center"/>
    </xf>
    <xf numFmtId="4" fontId="54" fillId="40" borderId="36" xfId="0" applyNumberFormat="1" applyFont="1" applyFill="1" applyBorder="1" applyAlignment="1">
      <alignment horizontal="center" vertical="center" wrapText="1"/>
    </xf>
    <xf numFmtId="4" fontId="53" fillId="40" borderId="45" xfId="0" applyNumberFormat="1" applyFont="1" applyFill="1" applyBorder="1" applyAlignment="1">
      <alignment horizontal="center" vertical="center" wrapText="1"/>
    </xf>
    <xf numFmtId="0" fontId="50" fillId="0" borderId="29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0" fillId="43" borderId="0" xfId="0" applyFill="1" applyAlignment="1">
      <alignment horizontal="left"/>
    </xf>
    <xf numFmtId="4" fontId="54" fillId="28" borderId="83" xfId="0" applyNumberFormat="1" applyFont="1" applyFill="1" applyBorder="1" applyAlignment="1">
      <alignment horizontal="center" vertical="center" wrapText="1"/>
    </xf>
    <xf numFmtId="4" fontId="53" fillId="0" borderId="17" xfId="0" applyNumberFormat="1" applyFont="1" applyBorder="1" applyAlignment="1">
      <alignment horizontal="center" vertical="center" wrapText="1"/>
    </xf>
    <xf numFmtId="4" fontId="54" fillId="28" borderId="28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Border="1" applyAlignment="1">
      <alignment horizontal="center" vertical="center" wrapText="1"/>
    </xf>
    <xf numFmtId="0" fontId="71" fillId="24" borderId="33" xfId="1" applyFont="1" applyFill="1" applyBorder="1" applyAlignment="1">
      <alignment horizontal="center" vertical="center"/>
    </xf>
    <xf numFmtId="0" fontId="71" fillId="24" borderId="29" xfId="1" applyFont="1" applyFill="1" applyBorder="1" applyAlignment="1">
      <alignment horizontal="center" vertical="center"/>
    </xf>
    <xf numFmtId="0" fontId="71" fillId="24" borderId="28" xfId="1" applyFont="1" applyFill="1" applyBorder="1" applyAlignment="1">
      <alignment horizontal="center" vertical="center"/>
    </xf>
    <xf numFmtId="0" fontId="71" fillId="24" borderId="34" xfId="1" applyFont="1" applyFill="1" applyBorder="1" applyAlignment="1">
      <alignment horizontal="center" vertical="center"/>
    </xf>
    <xf numFmtId="0" fontId="71" fillId="24" borderId="0" xfId="1" applyFont="1" applyFill="1" applyAlignment="1">
      <alignment horizontal="center" vertical="center"/>
    </xf>
    <xf numFmtId="0" fontId="71" fillId="24" borderId="32" xfId="1" applyFont="1" applyFill="1" applyBorder="1" applyAlignment="1">
      <alignment horizontal="center" vertical="center"/>
    </xf>
    <xf numFmtId="0" fontId="71" fillId="24" borderId="31" xfId="1" applyFont="1" applyFill="1" applyBorder="1" applyAlignment="1">
      <alignment horizontal="center" vertical="center"/>
    </xf>
    <xf numFmtId="0" fontId="71" fillId="24" borderId="30" xfId="1" applyFont="1" applyFill="1" applyBorder="1" applyAlignment="1">
      <alignment horizontal="center" vertical="center"/>
    </xf>
    <xf numFmtId="0" fontId="71" fillId="24" borderId="35" xfId="1" applyFont="1" applyFill="1" applyBorder="1" applyAlignment="1">
      <alignment horizontal="center" vertical="center"/>
    </xf>
    <xf numFmtId="0" fontId="50" fillId="24" borderId="29" xfId="0" applyFont="1" applyFill="1" applyBorder="1" applyAlignment="1">
      <alignment horizontal="center" vertical="center"/>
    </xf>
    <xf numFmtId="0" fontId="50" fillId="24" borderId="28" xfId="0" applyFont="1" applyFill="1" applyBorder="1" applyAlignment="1">
      <alignment horizontal="center" vertical="center"/>
    </xf>
    <xf numFmtId="0" fontId="50" fillId="24" borderId="0" xfId="0" applyFont="1" applyFill="1" applyAlignment="1">
      <alignment horizontal="center" vertical="center"/>
    </xf>
    <xf numFmtId="0" fontId="50" fillId="24" borderId="32" xfId="0" applyFont="1" applyFill="1" applyBorder="1" applyAlignment="1">
      <alignment horizontal="center" vertical="center"/>
    </xf>
    <xf numFmtId="0" fontId="50" fillId="24" borderId="30" xfId="0" applyFont="1" applyFill="1" applyBorder="1" applyAlignment="1">
      <alignment horizontal="center" vertical="center"/>
    </xf>
    <xf numFmtId="0" fontId="50" fillId="24" borderId="35" xfId="0" applyFont="1" applyFill="1" applyBorder="1" applyAlignment="1">
      <alignment horizontal="center" vertical="center"/>
    </xf>
    <xf numFmtId="2" fontId="237" fillId="0" borderId="29" xfId="1" applyNumberFormat="1" applyFont="1" applyBorder="1" applyAlignment="1">
      <alignment horizontal="center" vertical="center"/>
    </xf>
    <xf numFmtId="2" fontId="237" fillId="0" borderId="28" xfId="1" applyNumberFormat="1" applyFont="1" applyBorder="1" applyAlignment="1">
      <alignment horizontal="center" vertical="center"/>
    </xf>
    <xf numFmtId="2" fontId="237" fillId="0" borderId="0" xfId="1" applyNumberFormat="1" applyFont="1" applyAlignment="1">
      <alignment horizontal="center" vertical="center"/>
    </xf>
    <xf numFmtId="2" fontId="237" fillId="0" borderId="32" xfId="1" applyNumberFormat="1" applyFont="1" applyBorder="1" applyAlignment="1">
      <alignment horizontal="center" vertical="center"/>
    </xf>
    <xf numFmtId="2" fontId="237" fillId="0" borderId="30" xfId="1" applyNumberFormat="1" applyFont="1" applyBorder="1" applyAlignment="1">
      <alignment horizontal="center" vertical="center"/>
    </xf>
    <xf numFmtId="2" fontId="237" fillId="0" borderId="35" xfId="1" applyNumberFormat="1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43" borderId="0" xfId="0" applyFill="1" applyAlignment="1">
      <alignment horizontal="left" vertical="center"/>
    </xf>
    <xf numFmtId="0" fontId="71" fillId="24" borderId="33" xfId="1" applyFont="1" applyFill="1" applyBorder="1" applyAlignment="1">
      <alignment horizontal="center" vertical="top" wrapText="1"/>
    </xf>
    <xf numFmtId="0" fontId="71" fillId="24" borderId="29" xfId="1" applyFont="1" applyFill="1" applyBorder="1" applyAlignment="1">
      <alignment horizontal="center" vertical="top" wrapText="1"/>
    </xf>
    <xf numFmtId="0" fontId="71" fillId="24" borderId="28" xfId="1" applyFont="1" applyFill="1" applyBorder="1" applyAlignment="1">
      <alignment horizontal="center" vertical="top" wrapText="1"/>
    </xf>
    <xf numFmtId="0" fontId="71" fillId="24" borderId="34" xfId="1" applyFont="1" applyFill="1" applyBorder="1" applyAlignment="1">
      <alignment horizontal="center" vertical="top" wrapText="1"/>
    </xf>
    <xf numFmtId="0" fontId="71" fillId="24" borderId="0" xfId="1" applyFont="1" applyFill="1" applyAlignment="1">
      <alignment horizontal="center" vertical="top" wrapText="1"/>
    </xf>
    <xf numFmtId="0" fontId="71" fillId="24" borderId="32" xfId="1" applyFont="1" applyFill="1" applyBorder="1" applyAlignment="1">
      <alignment horizontal="center" vertical="top" wrapText="1"/>
    </xf>
    <xf numFmtId="0" fontId="71" fillId="24" borderId="31" xfId="1" applyFont="1" applyFill="1" applyBorder="1" applyAlignment="1">
      <alignment horizontal="center" vertical="top" wrapText="1"/>
    </xf>
    <xf numFmtId="0" fontId="71" fillId="24" borderId="30" xfId="1" applyFont="1" applyFill="1" applyBorder="1" applyAlignment="1">
      <alignment horizontal="center" vertical="top" wrapText="1"/>
    </xf>
    <xf numFmtId="0" fontId="71" fillId="24" borderId="35" xfId="1" applyFont="1" applyFill="1" applyBorder="1" applyAlignment="1">
      <alignment horizontal="center" vertical="top" wrapText="1"/>
    </xf>
    <xf numFmtId="0" fontId="71" fillId="24" borderId="33" xfId="1" applyFont="1" applyFill="1" applyBorder="1" applyAlignment="1">
      <alignment horizontal="center" vertical="top"/>
    </xf>
    <xf numFmtId="0" fontId="71" fillId="24" borderId="29" xfId="1" applyFont="1" applyFill="1" applyBorder="1" applyAlignment="1">
      <alignment horizontal="center" vertical="top"/>
    </xf>
    <xf numFmtId="0" fontId="71" fillId="24" borderId="28" xfId="1" applyFont="1" applyFill="1" applyBorder="1" applyAlignment="1">
      <alignment horizontal="center" vertical="top"/>
    </xf>
    <xf numFmtId="0" fontId="71" fillId="24" borderId="34" xfId="1" applyFont="1" applyFill="1" applyBorder="1" applyAlignment="1">
      <alignment horizontal="center" vertical="top"/>
    </xf>
    <xf numFmtId="0" fontId="71" fillId="24" borderId="0" xfId="1" applyFont="1" applyFill="1" applyAlignment="1">
      <alignment horizontal="center" vertical="top"/>
    </xf>
    <xf numFmtId="0" fontId="71" fillId="24" borderId="32" xfId="1" applyFont="1" applyFill="1" applyBorder="1" applyAlignment="1">
      <alignment horizontal="center" vertical="top"/>
    </xf>
    <xf numFmtId="0" fontId="71" fillId="24" borderId="31" xfId="1" applyFont="1" applyFill="1" applyBorder="1" applyAlignment="1">
      <alignment horizontal="center" vertical="top"/>
    </xf>
    <xf numFmtId="0" fontId="71" fillId="24" borderId="30" xfId="1" applyFont="1" applyFill="1" applyBorder="1" applyAlignment="1">
      <alignment horizontal="center" vertical="top"/>
    </xf>
    <xf numFmtId="0" fontId="71" fillId="24" borderId="35" xfId="1" applyFont="1" applyFill="1" applyBorder="1" applyAlignment="1">
      <alignment horizontal="center" vertical="top"/>
    </xf>
    <xf numFmtId="0" fontId="69" fillId="24" borderId="29" xfId="1" applyFont="1" applyFill="1" applyBorder="1" applyAlignment="1">
      <alignment horizontal="center"/>
    </xf>
    <xf numFmtId="0" fontId="69" fillId="24" borderId="28" xfId="1" applyFont="1" applyFill="1" applyBorder="1" applyAlignment="1">
      <alignment horizontal="center"/>
    </xf>
    <xf numFmtId="0" fontId="52" fillId="0" borderId="68" xfId="0" applyFont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52" fillId="0" borderId="68" xfId="0" applyFont="1" applyBorder="1" applyAlignment="1">
      <alignment horizontal="center" vertical="top"/>
    </xf>
    <xf numFmtId="0" fontId="52" fillId="0" borderId="59" xfId="0" applyFont="1" applyBorder="1" applyAlignment="1">
      <alignment horizontal="center" vertical="top"/>
    </xf>
    <xf numFmtId="0" fontId="52" fillId="0" borderId="58" xfId="0" applyFont="1" applyBorder="1" applyAlignment="1">
      <alignment horizontal="center" vertical="top"/>
    </xf>
    <xf numFmtId="0" fontId="78" fillId="43" borderId="0" xfId="0" applyFont="1" applyFill="1" applyAlignment="1">
      <alignment horizontal="left" vertical="center"/>
    </xf>
    <xf numFmtId="0" fontId="177" fillId="24" borderId="33" xfId="1" applyFont="1" applyFill="1" applyBorder="1" applyAlignment="1">
      <alignment horizontal="center" vertical="center"/>
    </xf>
    <xf numFmtId="0" fontId="177" fillId="24" borderId="29" xfId="1" applyFont="1" applyFill="1" applyBorder="1" applyAlignment="1">
      <alignment horizontal="center" vertical="center"/>
    </xf>
    <xf numFmtId="0" fontId="177" fillId="24" borderId="34" xfId="1" applyFont="1" applyFill="1" applyBorder="1" applyAlignment="1">
      <alignment horizontal="center" vertical="center"/>
    </xf>
    <xf numFmtId="0" fontId="177" fillId="24" borderId="0" xfId="1" applyFont="1" applyFill="1" applyAlignment="1">
      <alignment horizontal="center" vertical="center"/>
    </xf>
    <xf numFmtId="0" fontId="177" fillId="24" borderId="31" xfId="1" applyFont="1" applyFill="1" applyBorder="1" applyAlignment="1">
      <alignment horizontal="center" vertical="center"/>
    </xf>
    <xf numFmtId="0" fontId="177" fillId="24" borderId="30" xfId="1" applyFont="1" applyFill="1" applyBorder="1" applyAlignment="1">
      <alignment horizontal="center" vertical="center"/>
    </xf>
    <xf numFmtId="0" fontId="90" fillId="24" borderId="42" xfId="0" applyFont="1" applyFill="1" applyBorder="1" applyAlignment="1">
      <alignment horizontal="center" vertical="center"/>
    </xf>
    <xf numFmtId="0" fontId="27" fillId="24" borderId="42" xfId="1" applyFont="1" applyFill="1" applyBorder="1" applyAlignment="1">
      <alignment horizontal="center" vertical="center"/>
    </xf>
    <xf numFmtId="0" fontId="8" fillId="24" borderId="36" xfId="1" applyFill="1" applyBorder="1" applyAlignment="1">
      <alignment horizontal="center" vertical="center"/>
    </xf>
    <xf numFmtId="0" fontId="8" fillId="24" borderId="42" xfId="1" applyFill="1" applyBorder="1" applyAlignment="1">
      <alignment horizontal="center" vertical="center"/>
    </xf>
    <xf numFmtId="0" fontId="50" fillId="0" borderId="68" xfId="0" applyFont="1" applyBorder="1" applyAlignment="1">
      <alignment horizontal="center" vertical="top"/>
    </xf>
    <xf numFmtId="0" fontId="37" fillId="0" borderId="59" xfId="0" applyFont="1" applyBorder="1" applyAlignment="1">
      <alignment horizontal="center" vertical="top"/>
    </xf>
    <xf numFmtId="0" fontId="37" fillId="0" borderId="58" xfId="0" applyFont="1" applyBorder="1" applyAlignment="1">
      <alignment horizontal="center" vertical="top"/>
    </xf>
    <xf numFmtId="0" fontId="69" fillId="24" borderId="33" xfId="1" applyFont="1" applyFill="1" applyBorder="1" applyAlignment="1">
      <alignment horizontal="center" vertical="top"/>
    </xf>
    <xf numFmtId="0" fontId="69" fillId="24" borderId="29" xfId="1" applyFont="1" applyFill="1" applyBorder="1" applyAlignment="1">
      <alignment horizontal="center" vertical="top"/>
    </xf>
    <xf numFmtId="0" fontId="69" fillId="24" borderId="34" xfId="1" applyFont="1" applyFill="1" applyBorder="1" applyAlignment="1">
      <alignment horizontal="center" vertical="top"/>
    </xf>
    <xf numFmtId="0" fontId="69" fillId="24" borderId="0" xfId="1" applyFont="1" applyFill="1" applyAlignment="1">
      <alignment horizontal="center" vertical="top"/>
    </xf>
    <xf numFmtId="0" fontId="69" fillId="24" borderId="31" xfId="1" applyFont="1" applyFill="1" applyBorder="1" applyAlignment="1">
      <alignment horizontal="center" vertical="top"/>
    </xf>
    <xf numFmtId="0" fontId="69" fillId="24" borderId="30" xfId="1" applyFont="1" applyFill="1" applyBorder="1" applyAlignment="1">
      <alignment horizontal="center" vertical="top"/>
    </xf>
    <xf numFmtId="2" fontId="184" fillId="50" borderId="83" xfId="0" applyNumberFormat="1" applyFont="1" applyFill="1" applyBorder="1" applyAlignment="1">
      <alignment horizontal="center" vertical="center" wrapText="1"/>
    </xf>
    <xf numFmtId="2" fontId="184" fillId="50" borderId="93" xfId="0" applyNumberFormat="1" applyFont="1" applyFill="1" applyBorder="1" applyAlignment="1">
      <alignment horizontal="center" vertical="center" wrapText="1"/>
    </xf>
    <xf numFmtId="4" fontId="215" fillId="46" borderId="36" xfId="0" applyNumberFormat="1" applyFont="1" applyFill="1" applyBorder="1" applyAlignment="1">
      <alignment horizontal="center" vertical="center" wrapText="1"/>
    </xf>
    <xf numFmtId="4" fontId="215" fillId="46" borderId="85" xfId="0" applyNumberFormat="1" applyFont="1" applyFill="1" applyBorder="1" applyAlignment="1">
      <alignment horizontal="center" vertical="center" wrapText="1"/>
    </xf>
    <xf numFmtId="4" fontId="216" fillId="46" borderId="85" xfId="0" applyNumberFormat="1" applyFont="1" applyFill="1" applyBorder="1" applyAlignment="1">
      <alignment horizontal="center" vertical="center" wrapText="1"/>
    </xf>
  </cellXfs>
  <cellStyles count="284">
    <cellStyle name="0,0_x000d__x000a_NA_x000d__x000a_" xfId="1"/>
    <cellStyle name="0,0_x000d__x000a_NA_x000d__x000a_ 2" xfId="2"/>
    <cellStyle name="0,0_x000d__x000a_NA_x000d__x000a_ 3" xfId="3"/>
    <cellStyle name="0,0_x000d__x000a_NA_x000d__x000a_ 3 2" xfId="4"/>
    <cellStyle name="0,0_x000d__x000a_NA_x000d__x000a_ 4" xfId="5"/>
    <cellStyle name="0,0_x000d__x000a_NA_x000d__x000a_ 4 2" xfId="6"/>
    <cellStyle name="0,0_x005f_x000d__x005f_x000a_NA_x005f_x000d__x005f_x000a_" xfId="7"/>
    <cellStyle name="20% - Акцент1 2" xfId="8"/>
    <cellStyle name="20% - Акцент1 2 2" xfId="9"/>
    <cellStyle name="20% - Акцент1 2 2 2" xfId="10"/>
    <cellStyle name="20% - Акцент1 2 3" xfId="11"/>
    <cellStyle name="20% - Акцент1 3" xfId="12"/>
    <cellStyle name="20% - Акцент1 3 2" xfId="13"/>
    <cellStyle name="20% - Акцент2 2" xfId="14"/>
    <cellStyle name="20% - Акцент2 2 2" xfId="15"/>
    <cellStyle name="20% - Акцент2 2 2 2" xfId="16"/>
    <cellStyle name="20% - Акцент2 2 3" xfId="17"/>
    <cellStyle name="20% - Акцент2 3" xfId="18"/>
    <cellStyle name="20% - Акцент2 3 2" xfId="19"/>
    <cellStyle name="20% - Акцент3 2" xfId="20"/>
    <cellStyle name="20% - Акцент3 2 2" xfId="21"/>
    <cellStyle name="20% - Акцент3 2 2 2" xfId="22"/>
    <cellStyle name="20% - Акцент3 2 3" xfId="23"/>
    <cellStyle name="20% - Акцент3 3" xfId="24"/>
    <cellStyle name="20% - Акцент3 3 2" xfId="25"/>
    <cellStyle name="20% - Акцент4 2" xfId="26"/>
    <cellStyle name="20% - Акцент4 2 2" xfId="27"/>
    <cellStyle name="20% - Акцент4 2 2 2" xfId="28"/>
    <cellStyle name="20% - Акцент4 2 3" xfId="29"/>
    <cellStyle name="20% - Акцент4 3" xfId="30"/>
    <cellStyle name="20% - Акцент4 3 2" xfId="31"/>
    <cellStyle name="20% - Акцент5 2" xfId="32"/>
    <cellStyle name="20% - Акцент5 2 2" xfId="33"/>
    <cellStyle name="20% - Акцент5 2 2 2" xfId="34"/>
    <cellStyle name="20% - Акцент5 2 3" xfId="35"/>
    <cellStyle name="20% - Акцент5 3" xfId="36"/>
    <cellStyle name="20% - Акцент5 3 2" xfId="37"/>
    <cellStyle name="20% - Акцент6 2" xfId="38"/>
    <cellStyle name="20% - Акцент6 2 2" xfId="39"/>
    <cellStyle name="20% - Акцент6 2 2 2" xfId="40"/>
    <cellStyle name="20% - Акцент6 2 3" xfId="41"/>
    <cellStyle name="20% - Акцент6 3" xfId="42"/>
    <cellStyle name="20% - Акцент6 3 2" xfId="43"/>
    <cellStyle name="40% - Акцент1 2" xfId="44"/>
    <cellStyle name="40% - Акцент1 2 2" xfId="45"/>
    <cellStyle name="40% - Акцент1 2 2 2" xfId="46"/>
    <cellStyle name="40% - Акцент1 2 3" xfId="47"/>
    <cellStyle name="40% - Акцент1 3" xfId="48"/>
    <cellStyle name="40% - Акцент1 3 2" xfId="49"/>
    <cellStyle name="40% - Акцент2 2" xfId="50"/>
    <cellStyle name="40% - Акцент2 2 2" xfId="51"/>
    <cellStyle name="40% - Акцент2 2 2 2" xfId="52"/>
    <cellStyle name="40% - Акцент2 2 3" xfId="53"/>
    <cellStyle name="40% - Акцент2 3" xfId="54"/>
    <cellStyle name="40% - Акцент2 3 2" xfId="55"/>
    <cellStyle name="40% - Акцент3 2" xfId="56"/>
    <cellStyle name="40% - Акцент3 2 2" xfId="57"/>
    <cellStyle name="40% - Акцент3 2 2 2" xfId="58"/>
    <cellStyle name="40% - Акцент3 2 3" xfId="59"/>
    <cellStyle name="40% - Акцент3 3" xfId="60"/>
    <cellStyle name="40% - Акцент3 3 2" xfId="61"/>
    <cellStyle name="40% - Акцент4 2" xfId="62"/>
    <cellStyle name="40% - Акцент4 2 2" xfId="63"/>
    <cellStyle name="40% - Акцент4 2 2 2" xfId="64"/>
    <cellStyle name="40% - Акцент4 2 3" xfId="65"/>
    <cellStyle name="40% - Акцент4 3" xfId="66"/>
    <cellStyle name="40% - Акцент4 3 2" xfId="67"/>
    <cellStyle name="40% - Акцент5 2" xfId="68"/>
    <cellStyle name="40% - Акцент5 2 2" xfId="69"/>
    <cellStyle name="40% - Акцент5 2 2 2" xfId="70"/>
    <cellStyle name="40% - Акцент5 2 3" xfId="71"/>
    <cellStyle name="40% - Акцент5 3" xfId="72"/>
    <cellStyle name="40% - Акцент5 3 2" xfId="73"/>
    <cellStyle name="40% - Акцент6 2" xfId="74"/>
    <cellStyle name="40% - Акцент6 2 2" xfId="75"/>
    <cellStyle name="40% - Акцент6 2 2 2" xfId="76"/>
    <cellStyle name="40% - Акцент6 2 3" xfId="77"/>
    <cellStyle name="40% - Акцент6 3" xfId="78"/>
    <cellStyle name="40% - Акцент6 3 2" xfId="79"/>
    <cellStyle name="60% - Акцент1 2" xfId="80"/>
    <cellStyle name="60% - Акцент1 2 2" xfId="81"/>
    <cellStyle name="60% - Акцент1 3" xfId="82"/>
    <cellStyle name="60% - Акцент2 2" xfId="83"/>
    <cellStyle name="60% - Акцент2 2 2" xfId="84"/>
    <cellStyle name="60% - Акцент2 3" xfId="85"/>
    <cellStyle name="60% - Акцент3 2" xfId="86"/>
    <cellStyle name="60% - Акцент3 2 2" xfId="87"/>
    <cellStyle name="60% - Акцент3 3" xfId="88"/>
    <cellStyle name="60% - Акцент4 2" xfId="89"/>
    <cellStyle name="60% - Акцент4 2 2" xfId="90"/>
    <cellStyle name="60% - Акцент4 3" xfId="91"/>
    <cellStyle name="60% - Акцент5 2" xfId="92"/>
    <cellStyle name="60% - Акцент5 2 2" xfId="93"/>
    <cellStyle name="60% - Акцент5 3" xfId="94"/>
    <cellStyle name="60% - Акцент6 2" xfId="95"/>
    <cellStyle name="60% - Акцент6 2 2" xfId="96"/>
    <cellStyle name="60% - Акцент6 3" xfId="97"/>
    <cellStyle name="Акцент1" xfId="98" builtinId="29" customBuiltin="1"/>
    <cellStyle name="Акцент1 2" xfId="99"/>
    <cellStyle name="Акцент1 2 2" xfId="100"/>
    <cellStyle name="Акцент1 3" xfId="101"/>
    <cellStyle name="Акцент2" xfId="102" builtinId="33" customBuiltin="1"/>
    <cellStyle name="Акцент2 2" xfId="103"/>
    <cellStyle name="Акцент2 2 2" xfId="104"/>
    <cellStyle name="Акцент2 3" xfId="105"/>
    <cellStyle name="Акцент3" xfId="106" builtinId="37" customBuiltin="1"/>
    <cellStyle name="Акцент3 2" xfId="107"/>
    <cellStyle name="Акцент3 2 2" xfId="108"/>
    <cellStyle name="Акцент3 3" xfId="109"/>
    <cellStyle name="Акцент4" xfId="110" builtinId="41" customBuiltin="1"/>
    <cellStyle name="Акцент4 2" xfId="111"/>
    <cellStyle name="Акцент4 2 2" xfId="112"/>
    <cellStyle name="Акцент4 3" xfId="113"/>
    <cellStyle name="Акцент5" xfId="114" builtinId="45" customBuiltin="1"/>
    <cellStyle name="Акцент5 2" xfId="115"/>
    <cellStyle name="Акцент5 2 2" xfId="116"/>
    <cellStyle name="Акцент5 3" xfId="117"/>
    <cellStyle name="Акцент6" xfId="118" builtinId="49" customBuiltin="1"/>
    <cellStyle name="Акцент6 2" xfId="119"/>
    <cellStyle name="Акцент6 2 2" xfId="120"/>
    <cellStyle name="Акцент6 3" xfId="121"/>
    <cellStyle name="Ввод " xfId="122" builtinId="20" customBuiltin="1"/>
    <cellStyle name="Ввод  2" xfId="123"/>
    <cellStyle name="Ввод  2 2" xfId="124"/>
    <cellStyle name="Ввод  3" xfId="125"/>
    <cellStyle name="Вывод" xfId="126" builtinId="21" customBuiltin="1"/>
    <cellStyle name="Вывод 2" xfId="127"/>
    <cellStyle name="Вывод 2 2" xfId="128"/>
    <cellStyle name="Вывод 3" xfId="129"/>
    <cellStyle name="Вычисление" xfId="130" builtinId="22" customBuiltin="1"/>
    <cellStyle name="Вычисление 2" xfId="131"/>
    <cellStyle name="Вычисление 2 2" xfId="132"/>
    <cellStyle name="Вычисление 3" xfId="133"/>
    <cellStyle name="Гиперссылка" xfId="134" builtinId="8"/>
    <cellStyle name="Денежный" xfId="283" builtinId="4"/>
    <cellStyle name="Денежный 2" xfId="135"/>
    <cellStyle name="Денежный 2 2" xfId="136"/>
    <cellStyle name="Денежный 3" xfId="137"/>
    <cellStyle name="Денежный 3 2" xfId="138"/>
    <cellStyle name="Заголовок 1" xfId="139" builtinId="16" customBuiltin="1"/>
    <cellStyle name="Заголовок 1 2" xfId="140"/>
    <cellStyle name="Заголовок 1 2 2" xfId="141"/>
    <cellStyle name="Заголовок 1 3" xfId="142"/>
    <cellStyle name="Заголовок 2" xfId="143" builtinId="17" customBuiltin="1"/>
    <cellStyle name="Заголовок 2 2" xfId="144"/>
    <cellStyle name="Заголовок 2 2 2" xfId="145"/>
    <cellStyle name="Заголовок 2 3" xfId="146"/>
    <cellStyle name="Заголовок 3" xfId="147" builtinId="18" customBuiltin="1"/>
    <cellStyle name="Заголовок 3 2" xfId="148"/>
    <cellStyle name="Заголовок 3 2 2" xfId="149"/>
    <cellStyle name="Заголовок 3 3" xfId="150"/>
    <cellStyle name="Заголовок 4" xfId="151" builtinId="19" customBuiltin="1"/>
    <cellStyle name="Заголовок 4 2" xfId="152"/>
    <cellStyle name="Заголовок 4 2 2" xfId="153"/>
    <cellStyle name="Заголовок 4 3" xfId="154"/>
    <cellStyle name="Итог" xfId="155" builtinId="25" customBuiltin="1"/>
    <cellStyle name="Итог 2" xfId="156"/>
    <cellStyle name="Итог 2 2" xfId="157"/>
    <cellStyle name="Итог 3" xfId="158"/>
    <cellStyle name="Контрольная ячейка" xfId="159" builtinId="23" customBuiltin="1"/>
    <cellStyle name="Контрольная ячейка 2" xfId="160"/>
    <cellStyle name="Контрольная ячейка 2 2" xfId="161"/>
    <cellStyle name="Контрольная ячейка 3" xfId="162"/>
    <cellStyle name="Название" xfId="163" builtinId="15" customBuiltin="1"/>
    <cellStyle name="Название 2" xfId="164"/>
    <cellStyle name="Название 2 2" xfId="165"/>
    <cellStyle name="Название 3" xfId="166"/>
    <cellStyle name="Нейтральный" xfId="167" builtinId="28" customBuiltin="1"/>
    <cellStyle name="Нейтральный 2" xfId="168"/>
    <cellStyle name="Нейтральный 2 2" xfId="169"/>
    <cellStyle name="Нейтральный 3" xfId="170"/>
    <cellStyle name="Обычный" xfId="0" builtinId="0"/>
    <cellStyle name="Обычный 10" xfId="171"/>
    <cellStyle name="Обычный 11" xfId="172"/>
    <cellStyle name="Обычный 12" xfId="173"/>
    <cellStyle name="Обычный 13" xfId="174"/>
    <cellStyle name="Обычный 14" xfId="175"/>
    <cellStyle name="Обычный 2" xfId="176"/>
    <cellStyle name="Обычный 2 10" xfId="177"/>
    <cellStyle name="Обычный 2 10 2" xfId="178"/>
    <cellStyle name="Обычный 2 11" xfId="179"/>
    <cellStyle name="Обычный 2 11 2" xfId="180"/>
    <cellStyle name="Обычный 2 2" xfId="181"/>
    <cellStyle name="Обычный 2 3" xfId="182"/>
    <cellStyle name="Обычный 2 4" xfId="183"/>
    <cellStyle name="Обычный 2 4 2" xfId="184"/>
    <cellStyle name="Обычный 2 4 2 2" xfId="185"/>
    <cellStyle name="Обычный 2 4 3" xfId="186"/>
    <cellStyle name="Обычный 2 5" xfId="187"/>
    <cellStyle name="Обычный 2 5 2" xfId="188"/>
    <cellStyle name="Обычный 2 6" xfId="189"/>
    <cellStyle name="Обычный 2 7" xfId="190"/>
    <cellStyle name="Обычный 2 8" xfId="191"/>
    <cellStyle name="Обычный 2 9" xfId="192"/>
    <cellStyle name="Обычный 2 9 2" xfId="193"/>
    <cellStyle name="Обычный 3" xfId="194"/>
    <cellStyle name="Обычный 3 2" xfId="195"/>
    <cellStyle name="Обычный 3 3" xfId="196"/>
    <cellStyle name="Обычный 3 4" xfId="197"/>
    <cellStyle name="Обычный 4" xfId="198"/>
    <cellStyle name="Обычный 4 2" xfId="199"/>
    <cellStyle name="Обычный 5" xfId="200"/>
    <cellStyle name="Обычный 6" xfId="201"/>
    <cellStyle name="Обычный 6 2" xfId="202"/>
    <cellStyle name="Обычный 7" xfId="203"/>
    <cellStyle name="Обычный 8" xfId="204"/>
    <cellStyle name="Обычный 8 2" xfId="205"/>
    <cellStyle name="Обычный 8 2 2" xfId="206"/>
    <cellStyle name="Обычный 8 2 2 2" xfId="207"/>
    <cellStyle name="Обычный 8 2 3" xfId="208"/>
    <cellStyle name="Обычный 8 3" xfId="209"/>
    <cellStyle name="Обычный 8 3 2" xfId="210"/>
    <cellStyle name="Обычный 8 4" xfId="211"/>
    <cellStyle name="Обычный 9" xfId="212"/>
    <cellStyle name="Обычный_Лист1" xfId="213"/>
    <cellStyle name="Обычный_Прайс-лист ТУЛФОР" xfId="214"/>
    <cellStyle name="Плохой" xfId="215" builtinId="27" customBuiltin="1"/>
    <cellStyle name="Плохой 2" xfId="216"/>
    <cellStyle name="Плохой 2 2" xfId="217"/>
    <cellStyle name="Плохой 3" xfId="218"/>
    <cellStyle name="Пояснение" xfId="219" builtinId="53" customBuiltin="1"/>
    <cellStyle name="Пояснение 2" xfId="220"/>
    <cellStyle name="Пояснение 2 2" xfId="221"/>
    <cellStyle name="Пояснение 3" xfId="222"/>
    <cellStyle name="Примечание" xfId="223" builtinId="10" customBuiltin="1"/>
    <cellStyle name="Примечание 2" xfId="224"/>
    <cellStyle name="Примечание 2 2" xfId="225"/>
    <cellStyle name="Примечание 2 2 2" xfId="226"/>
    <cellStyle name="Примечание 2 3" xfId="227"/>
    <cellStyle name="Примечание 3" xfId="228"/>
    <cellStyle name="Примечание 4" xfId="229"/>
    <cellStyle name="Примечание 4 2" xfId="230"/>
    <cellStyle name="Процентный 2" xfId="231"/>
    <cellStyle name="Процентный 3" xfId="232"/>
    <cellStyle name="Процентный 3 2" xfId="233"/>
    <cellStyle name="Процентный 4" xfId="234"/>
    <cellStyle name="Процентный 4 2" xfId="235"/>
    <cellStyle name="Процентный 5" xfId="236"/>
    <cellStyle name="Процентный 5 2" xfId="237"/>
    <cellStyle name="Связанная ячейка" xfId="238" builtinId="24" customBuiltin="1"/>
    <cellStyle name="Связанная ячейка 2" xfId="239"/>
    <cellStyle name="Связанная ячейка 2 2" xfId="240"/>
    <cellStyle name="Связанная ячейка 3" xfId="241"/>
    <cellStyle name="Стиль 1" xfId="242"/>
    <cellStyle name="Текст предупреждения" xfId="243" builtinId="11" customBuiltin="1"/>
    <cellStyle name="Текст предупреждения 2" xfId="244"/>
    <cellStyle name="Текст предупреждения 2 2" xfId="245"/>
    <cellStyle name="Текст предупреждения 3" xfId="246"/>
    <cellStyle name="Финансовый" xfId="247" builtinId="3"/>
    <cellStyle name="Финансовый 2" xfId="248"/>
    <cellStyle name="Финансовый 2 2" xfId="249"/>
    <cellStyle name="Финансовый 2 2 2" xfId="250"/>
    <cellStyle name="Финансовый 2 3" xfId="251"/>
    <cellStyle name="Финансовый 2 3 2" xfId="252"/>
    <cellStyle name="Финансовый 2 4" xfId="253"/>
    <cellStyle name="Финансовый 2 4 2" xfId="254"/>
    <cellStyle name="Финансовый 2 4 3" xfId="255"/>
    <cellStyle name="Финансовый 2 5" xfId="256"/>
    <cellStyle name="Финансовый 2 5 2" xfId="257"/>
    <cellStyle name="Финансовый 2 6" xfId="258"/>
    <cellStyle name="Финансовый 2 6 2" xfId="259"/>
    <cellStyle name="Финансовый 2 7" xfId="260"/>
    <cellStyle name="Финансовый 3" xfId="261"/>
    <cellStyle name="Финансовый 3 2" xfId="262"/>
    <cellStyle name="Финансовый 3 2 2" xfId="263"/>
    <cellStyle name="Финансовый 3 3" xfId="264"/>
    <cellStyle name="Финансовый 4" xfId="265"/>
    <cellStyle name="Финансовый 4 2" xfId="266"/>
    <cellStyle name="Финансовый 5" xfId="267"/>
    <cellStyle name="Финансовый 5 2" xfId="268"/>
    <cellStyle name="Финансовый 6" xfId="269"/>
    <cellStyle name="Финансовый 6 2" xfId="270"/>
    <cellStyle name="Финансовый 7" xfId="271"/>
    <cellStyle name="Финансовый 7 2" xfId="272"/>
    <cellStyle name="Финансовый 8" xfId="273"/>
    <cellStyle name="Финансовый 8 2" xfId="274"/>
    <cellStyle name="Финансовый 9" xfId="275"/>
    <cellStyle name="Хороший" xfId="276" builtinId="26" customBuiltin="1"/>
    <cellStyle name="Хороший 2" xfId="277"/>
    <cellStyle name="Хороший 2 2" xfId="278"/>
    <cellStyle name="Хороший 3" xfId="279"/>
    <cellStyle name="常规_25S2005F" xfId="280"/>
    <cellStyle name="常规_Sheet1" xfId="281"/>
    <cellStyle name="樣式 1" xfId="282"/>
  </cellStyles>
  <dxfs count="0"/>
  <tableStyles count="0" defaultTableStyle="TableStyleMedium9" defaultPivotStyle="PivotStyleLight16"/>
  <colors>
    <mruColors>
      <color rgb="FF3399FF"/>
      <color rgb="FFFFD85B"/>
      <color rgb="FFDDDDDD"/>
      <color rgb="FFC0C0C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png"/><Relationship Id="rId13" Type="http://schemas.openxmlformats.org/officeDocument/2006/relationships/image" Target="../media/image198.jpeg"/><Relationship Id="rId18" Type="http://schemas.openxmlformats.org/officeDocument/2006/relationships/image" Target="../media/image203.jpeg"/><Relationship Id="rId26" Type="http://schemas.openxmlformats.org/officeDocument/2006/relationships/image" Target="../media/image208.jpeg"/><Relationship Id="rId3" Type="http://schemas.openxmlformats.org/officeDocument/2006/relationships/image" Target="../media/image157.jpeg"/><Relationship Id="rId21" Type="http://schemas.openxmlformats.org/officeDocument/2006/relationships/image" Target="../media/image205.jpeg"/><Relationship Id="rId7" Type="http://schemas.openxmlformats.org/officeDocument/2006/relationships/image" Target="../media/image193.png"/><Relationship Id="rId12" Type="http://schemas.openxmlformats.org/officeDocument/2006/relationships/image" Target="../media/image160.jpeg"/><Relationship Id="rId17" Type="http://schemas.openxmlformats.org/officeDocument/2006/relationships/image" Target="../media/image202.jpeg"/><Relationship Id="rId25" Type="http://schemas.openxmlformats.org/officeDocument/2006/relationships/image" Target="../media/image207.png"/><Relationship Id="rId2" Type="http://schemas.openxmlformats.org/officeDocument/2006/relationships/image" Target="../media/image190.jpeg"/><Relationship Id="rId16" Type="http://schemas.openxmlformats.org/officeDocument/2006/relationships/image" Target="../media/image201.jpeg"/><Relationship Id="rId20" Type="http://schemas.openxmlformats.org/officeDocument/2006/relationships/image" Target="../media/image204.jpeg"/><Relationship Id="rId29" Type="http://schemas.openxmlformats.org/officeDocument/2006/relationships/image" Target="../media/image211.jpeg"/><Relationship Id="rId1" Type="http://schemas.openxmlformats.org/officeDocument/2006/relationships/image" Target="../media/image189.jpeg"/><Relationship Id="rId6" Type="http://schemas.openxmlformats.org/officeDocument/2006/relationships/image" Target="../media/image162.jpeg"/><Relationship Id="rId11" Type="http://schemas.openxmlformats.org/officeDocument/2006/relationships/image" Target="../media/image197.png"/><Relationship Id="rId24" Type="http://schemas.openxmlformats.org/officeDocument/2006/relationships/image" Target="../media/image159.png"/><Relationship Id="rId32" Type="http://schemas.openxmlformats.org/officeDocument/2006/relationships/image" Target="../media/image214.png"/><Relationship Id="rId5" Type="http://schemas.openxmlformats.org/officeDocument/2006/relationships/image" Target="../media/image192.png"/><Relationship Id="rId15" Type="http://schemas.openxmlformats.org/officeDocument/2006/relationships/image" Target="../media/image200.jpeg"/><Relationship Id="rId23" Type="http://schemas.openxmlformats.org/officeDocument/2006/relationships/image" Target="../media/image206.jpeg"/><Relationship Id="rId28" Type="http://schemas.openxmlformats.org/officeDocument/2006/relationships/image" Target="../media/image210.png"/><Relationship Id="rId10" Type="http://schemas.openxmlformats.org/officeDocument/2006/relationships/image" Target="../media/image196.jpeg"/><Relationship Id="rId19" Type="http://schemas.openxmlformats.org/officeDocument/2006/relationships/image" Target="../media/image161.jpeg"/><Relationship Id="rId31" Type="http://schemas.openxmlformats.org/officeDocument/2006/relationships/image" Target="../media/image213.png"/><Relationship Id="rId4" Type="http://schemas.openxmlformats.org/officeDocument/2006/relationships/image" Target="../media/image191.jpeg"/><Relationship Id="rId9" Type="http://schemas.openxmlformats.org/officeDocument/2006/relationships/image" Target="../media/image195.jpeg"/><Relationship Id="rId14" Type="http://schemas.openxmlformats.org/officeDocument/2006/relationships/image" Target="../media/image199.jpeg"/><Relationship Id="rId22" Type="http://schemas.openxmlformats.org/officeDocument/2006/relationships/image" Target="../media/image158.jpeg"/><Relationship Id="rId27" Type="http://schemas.openxmlformats.org/officeDocument/2006/relationships/image" Target="../media/image209.png"/><Relationship Id="rId30" Type="http://schemas.openxmlformats.org/officeDocument/2006/relationships/image" Target="../media/image21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2.png"/><Relationship Id="rId13" Type="http://schemas.openxmlformats.org/officeDocument/2006/relationships/image" Target="../media/image227.jpeg"/><Relationship Id="rId18" Type="http://schemas.openxmlformats.org/officeDocument/2006/relationships/image" Target="../media/image232.jpeg"/><Relationship Id="rId26" Type="http://schemas.openxmlformats.org/officeDocument/2006/relationships/image" Target="../media/image240.png"/><Relationship Id="rId3" Type="http://schemas.openxmlformats.org/officeDocument/2006/relationships/image" Target="../media/image217.jpeg"/><Relationship Id="rId21" Type="http://schemas.openxmlformats.org/officeDocument/2006/relationships/image" Target="../media/image235.jpeg"/><Relationship Id="rId34" Type="http://schemas.openxmlformats.org/officeDocument/2006/relationships/image" Target="../media/image248.png"/><Relationship Id="rId7" Type="http://schemas.openxmlformats.org/officeDocument/2006/relationships/image" Target="../media/image221.png"/><Relationship Id="rId12" Type="http://schemas.openxmlformats.org/officeDocument/2006/relationships/image" Target="../media/image226.png"/><Relationship Id="rId17" Type="http://schemas.openxmlformats.org/officeDocument/2006/relationships/image" Target="../media/image231.jpeg"/><Relationship Id="rId25" Type="http://schemas.openxmlformats.org/officeDocument/2006/relationships/image" Target="../media/image239.jpeg"/><Relationship Id="rId33" Type="http://schemas.openxmlformats.org/officeDocument/2006/relationships/image" Target="../media/image247.jpeg"/><Relationship Id="rId38" Type="http://schemas.openxmlformats.org/officeDocument/2006/relationships/image" Target="../media/image252.jpeg"/><Relationship Id="rId2" Type="http://schemas.openxmlformats.org/officeDocument/2006/relationships/image" Target="../media/image216.jpeg"/><Relationship Id="rId16" Type="http://schemas.openxmlformats.org/officeDocument/2006/relationships/image" Target="../media/image230.jpeg"/><Relationship Id="rId20" Type="http://schemas.openxmlformats.org/officeDocument/2006/relationships/image" Target="../media/image234.jpeg"/><Relationship Id="rId29" Type="http://schemas.openxmlformats.org/officeDocument/2006/relationships/image" Target="../media/image243.png"/><Relationship Id="rId1" Type="http://schemas.openxmlformats.org/officeDocument/2006/relationships/image" Target="../media/image215.png"/><Relationship Id="rId6" Type="http://schemas.openxmlformats.org/officeDocument/2006/relationships/image" Target="../media/image220.png"/><Relationship Id="rId11" Type="http://schemas.openxmlformats.org/officeDocument/2006/relationships/image" Target="../media/image225.png"/><Relationship Id="rId24" Type="http://schemas.openxmlformats.org/officeDocument/2006/relationships/image" Target="../media/image238.jpeg"/><Relationship Id="rId32" Type="http://schemas.openxmlformats.org/officeDocument/2006/relationships/image" Target="../media/image246.jpeg"/><Relationship Id="rId37" Type="http://schemas.openxmlformats.org/officeDocument/2006/relationships/image" Target="../media/image251.png"/><Relationship Id="rId5" Type="http://schemas.openxmlformats.org/officeDocument/2006/relationships/image" Target="../media/image219.png"/><Relationship Id="rId15" Type="http://schemas.openxmlformats.org/officeDocument/2006/relationships/image" Target="../media/image229.png"/><Relationship Id="rId23" Type="http://schemas.openxmlformats.org/officeDocument/2006/relationships/image" Target="../media/image237.jpeg"/><Relationship Id="rId28" Type="http://schemas.openxmlformats.org/officeDocument/2006/relationships/image" Target="../media/image242.png"/><Relationship Id="rId36" Type="http://schemas.openxmlformats.org/officeDocument/2006/relationships/image" Target="../media/image250.jpeg"/><Relationship Id="rId10" Type="http://schemas.openxmlformats.org/officeDocument/2006/relationships/image" Target="../media/image224.png"/><Relationship Id="rId19" Type="http://schemas.openxmlformats.org/officeDocument/2006/relationships/image" Target="../media/image233.jpeg"/><Relationship Id="rId31" Type="http://schemas.openxmlformats.org/officeDocument/2006/relationships/image" Target="../media/image245.png"/><Relationship Id="rId4" Type="http://schemas.openxmlformats.org/officeDocument/2006/relationships/image" Target="../media/image218.png"/><Relationship Id="rId9" Type="http://schemas.openxmlformats.org/officeDocument/2006/relationships/image" Target="../media/image223.jpeg"/><Relationship Id="rId14" Type="http://schemas.openxmlformats.org/officeDocument/2006/relationships/image" Target="../media/image228.jpeg"/><Relationship Id="rId22" Type="http://schemas.openxmlformats.org/officeDocument/2006/relationships/image" Target="../media/image236.jpeg"/><Relationship Id="rId27" Type="http://schemas.openxmlformats.org/officeDocument/2006/relationships/image" Target="../media/image241.png"/><Relationship Id="rId30" Type="http://schemas.openxmlformats.org/officeDocument/2006/relationships/image" Target="../media/image244.png"/><Relationship Id="rId35" Type="http://schemas.openxmlformats.org/officeDocument/2006/relationships/image" Target="../media/image24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0.jpeg"/><Relationship Id="rId3" Type="http://schemas.openxmlformats.org/officeDocument/2006/relationships/image" Target="../media/image255.jpeg"/><Relationship Id="rId7" Type="http://schemas.openxmlformats.org/officeDocument/2006/relationships/image" Target="../media/image259.jpeg"/><Relationship Id="rId2" Type="http://schemas.openxmlformats.org/officeDocument/2006/relationships/image" Target="../media/image254.png"/><Relationship Id="rId1" Type="http://schemas.openxmlformats.org/officeDocument/2006/relationships/image" Target="../media/image253.png"/><Relationship Id="rId6" Type="http://schemas.openxmlformats.org/officeDocument/2006/relationships/image" Target="../media/image258.jpeg"/><Relationship Id="rId11" Type="http://schemas.openxmlformats.org/officeDocument/2006/relationships/image" Target="../media/image263.png"/><Relationship Id="rId5" Type="http://schemas.openxmlformats.org/officeDocument/2006/relationships/image" Target="../media/image257.jpeg"/><Relationship Id="rId10" Type="http://schemas.openxmlformats.org/officeDocument/2006/relationships/image" Target="../media/image262.png"/><Relationship Id="rId4" Type="http://schemas.openxmlformats.org/officeDocument/2006/relationships/image" Target="../media/image256.jpeg"/><Relationship Id="rId9" Type="http://schemas.openxmlformats.org/officeDocument/2006/relationships/image" Target="../media/image26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1.png"/><Relationship Id="rId13" Type="http://schemas.openxmlformats.org/officeDocument/2006/relationships/image" Target="../media/image276.png"/><Relationship Id="rId18" Type="http://schemas.openxmlformats.org/officeDocument/2006/relationships/image" Target="../media/image281.png"/><Relationship Id="rId26" Type="http://schemas.openxmlformats.org/officeDocument/2006/relationships/image" Target="../media/image289.png"/><Relationship Id="rId3" Type="http://schemas.openxmlformats.org/officeDocument/2006/relationships/image" Target="../media/image266.png"/><Relationship Id="rId21" Type="http://schemas.openxmlformats.org/officeDocument/2006/relationships/image" Target="../media/image284.png"/><Relationship Id="rId7" Type="http://schemas.openxmlformats.org/officeDocument/2006/relationships/image" Target="../media/image270.png"/><Relationship Id="rId12" Type="http://schemas.openxmlformats.org/officeDocument/2006/relationships/image" Target="../media/image275.png"/><Relationship Id="rId17" Type="http://schemas.openxmlformats.org/officeDocument/2006/relationships/image" Target="../media/image280.png"/><Relationship Id="rId25" Type="http://schemas.openxmlformats.org/officeDocument/2006/relationships/image" Target="../media/image288.png"/><Relationship Id="rId33" Type="http://schemas.openxmlformats.org/officeDocument/2006/relationships/image" Target="../media/image296.png"/><Relationship Id="rId2" Type="http://schemas.openxmlformats.org/officeDocument/2006/relationships/image" Target="../media/image265.png"/><Relationship Id="rId16" Type="http://schemas.openxmlformats.org/officeDocument/2006/relationships/image" Target="../media/image279.png"/><Relationship Id="rId20" Type="http://schemas.openxmlformats.org/officeDocument/2006/relationships/image" Target="../media/image283.png"/><Relationship Id="rId29" Type="http://schemas.openxmlformats.org/officeDocument/2006/relationships/image" Target="../media/image292.png"/><Relationship Id="rId1" Type="http://schemas.openxmlformats.org/officeDocument/2006/relationships/image" Target="../media/image264.png"/><Relationship Id="rId6" Type="http://schemas.openxmlformats.org/officeDocument/2006/relationships/image" Target="../media/image269.png"/><Relationship Id="rId11" Type="http://schemas.openxmlformats.org/officeDocument/2006/relationships/image" Target="../media/image274.png"/><Relationship Id="rId24" Type="http://schemas.openxmlformats.org/officeDocument/2006/relationships/image" Target="../media/image287.png"/><Relationship Id="rId32" Type="http://schemas.openxmlformats.org/officeDocument/2006/relationships/image" Target="../media/image295.png"/><Relationship Id="rId5" Type="http://schemas.openxmlformats.org/officeDocument/2006/relationships/image" Target="../media/image268.png"/><Relationship Id="rId15" Type="http://schemas.openxmlformats.org/officeDocument/2006/relationships/image" Target="../media/image278.png"/><Relationship Id="rId23" Type="http://schemas.openxmlformats.org/officeDocument/2006/relationships/image" Target="../media/image286.png"/><Relationship Id="rId28" Type="http://schemas.openxmlformats.org/officeDocument/2006/relationships/image" Target="../media/image291.png"/><Relationship Id="rId10" Type="http://schemas.openxmlformats.org/officeDocument/2006/relationships/image" Target="../media/image273.png"/><Relationship Id="rId19" Type="http://schemas.openxmlformats.org/officeDocument/2006/relationships/image" Target="../media/image282.png"/><Relationship Id="rId31" Type="http://schemas.openxmlformats.org/officeDocument/2006/relationships/image" Target="../media/image294.png"/><Relationship Id="rId4" Type="http://schemas.openxmlformats.org/officeDocument/2006/relationships/image" Target="../media/image267.png"/><Relationship Id="rId9" Type="http://schemas.openxmlformats.org/officeDocument/2006/relationships/image" Target="../media/image272.png"/><Relationship Id="rId14" Type="http://schemas.openxmlformats.org/officeDocument/2006/relationships/image" Target="../media/image277.png"/><Relationship Id="rId22" Type="http://schemas.openxmlformats.org/officeDocument/2006/relationships/image" Target="../media/image285.png"/><Relationship Id="rId27" Type="http://schemas.openxmlformats.org/officeDocument/2006/relationships/image" Target="../media/image290.png"/><Relationship Id="rId30" Type="http://schemas.openxmlformats.org/officeDocument/2006/relationships/image" Target="../media/image29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4.jpeg"/><Relationship Id="rId13" Type="http://schemas.openxmlformats.org/officeDocument/2006/relationships/image" Target="../media/image309.png"/><Relationship Id="rId18" Type="http://schemas.openxmlformats.org/officeDocument/2006/relationships/image" Target="../media/image314.png"/><Relationship Id="rId3" Type="http://schemas.openxmlformats.org/officeDocument/2006/relationships/image" Target="../media/image299.jpeg"/><Relationship Id="rId21" Type="http://schemas.openxmlformats.org/officeDocument/2006/relationships/image" Target="../media/image317.png"/><Relationship Id="rId7" Type="http://schemas.openxmlformats.org/officeDocument/2006/relationships/image" Target="../media/image303.jpeg"/><Relationship Id="rId12" Type="http://schemas.openxmlformats.org/officeDocument/2006/relationships/image" Target="../media/image308.png"/><Relationship Id="rId17" Type="http://schemas.openxmlformats.org/officeDocument/2006/relationships/image" Target="../media/image313.png"/><Relationship Id="rId2" Type="http://schemas.openxmlformats.org/officeDocument/2006/relationships/image" Target="../media/image298.png"/><Relationship Id="rId16" Type="http://schemas.openxmlformats.org/officeDocument/2006/relationships/image" Target="../media/image312.png"/><Relationship Id="rId20" Type="http://schemas.openxmlformats.org/officeDocument/2006/relationships/image" Target="../media/image316.jpeg"/><Relationship Id="rId1" Type="http://schemas.openxmlformats.org/officeDocument/2006/relationships/image" Target="../media/image297.png"/><Relationship Id="rId6" Type="http://schemas.openxmlformats.org/officeDocument/2006/relationships/image" Target="../media/image302.png"/><Relationship Id="rId11" Type="http://schemas.openxmlformats.org/officeDocument/2006/relationships/image" Target="../media/image307.png"/><Relationship Id="rId5" Type="http://schemas.openxmlformats.org/officeDocument/2006/relationships/image" Target="../media/image301.png"/><Relationship Id="rId15" Type="http://schemas.openxmlformats.org/officeDocument/2006/relationships/image" Target="../media/image311.png"/><Relationship Id="rId10" Type="http://schemas.openxmlformats.org/officeDocument/2006/relationships/image" Target="../media/image306.jpeg"/><Relationship Id="rId19" Type="http://schemas.openxmlformats.org/officeDocument/2006/relationships/image" Target="../media/image315.png"/><Relationship Id="rId4" Type="http://schemas.openxmlformats.org/officeDocument/2006/relationships/image" Target="../media/image300.jpeg"/><Relationship Id="rId9" Type="http://schemas.openxmlformats.org/officeDocument/2006/relationships/image" Target="../media/image305.jpeg"/><Relationship Id="rId14" Type="http://schemas.openxmlformats.org/officeDocument/2006/relationships/image" Target="../media/image310.png"/><Relationship Id="rId22" Type="http://schemas.openxmlformats.org/officeDocument/2006/relationships/image" Target="../media/image318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6.png"/><Relationship Id="rId13" Type="http://schemas.openxmlformats.org/officeDocument/2006/relationships/image" Target="../media/image331.jpeg"/><Relationship Id="rId3" Type="http://schemas.openxmlformats.org/officeDocument/2006/relationships/image" Target="../media/image321.png"/><Relationship Id="rId7" Type="http://schemas.openxmlformats.org/officeDocument/2006/relationships/image" Target="../media/image325.png"/><Relationship Id="rId12" Type="http://schemas.openxmlformats.org/officeDocument/2006/relationships/image" Target="../media/image330.png"/><Relationship Id="rId2" Type="http://schemas.openxmlformats.org/officeDocument/2006/relationships/image" Target="../media/image320.png"/><Relationship Id="rId1" Type="http://schemas.openxmlformats.org/officeDocument/2006/relationships/image" Target="../media/image319.png"/><Relationship Id="rId6" Type="http://schemas.openxmlformats.org/officeDocument/2006/relationships/image" Target="../media/image324.jpeg"/><Relationship Id="rId11" Type="http://schemas.openxmlformats.org/officeDocument/2006/relationships/image" Target="../media/image329.png"/><Relationship Id="rId5" Type="http://schemas.openxmlformats.org/officeDocument/2006/relationships/image" Target="../media/image323.png"/><Relationship Id="rId10" Type="http://schemas.openxmlformats.org/officeDocument/2006/relationships/image" Target="../media/image328.png"/><Relationship Id="rId4" Type="http://schemas.openxmlformats.org/officeDocument/2006/relationships/image" Target="../media/image322.png"/><Relationship Id="rId9" Type="http://schemas.openxmlformats.org/officeDocument/2006/relationships/image" Target="../media/image327.jpeg"/><Relationship Id="rId14" Type="http://schemas.openxmlformats.org/officeDocument/2006/relationships/image" Target="../media/image33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0.png"/><Relationship Id="rId13" Type="http://schemas.openxmlformats.org/officeDocument/2006/relationships/image" Target="../media/image345.png"/><Relationship Id="rId18" Type="http://schemas.openxmlformats.org/officeDocument/2006/relationships/image" Target="../media/image350.jpeg"/><Relationship Id="rId3" Type="http://schemas.openxmlformats.org/officeDocument/2006/relationships/image" Target="../media/image335.png"/><Relationship Id="rId7" Type="http://schemas.openxmlformats.org/officeDocument/2006/relationships/image" Target="../media/image339.png"/><Relationship Id="rId12" Type="http://schemas.openxmlformats.org/officeDocument/2006/relationships/image" Target="../media/image344.jpeg"/><Relationship Id="rId17" Type="http://schemas.openxmlformats.org/officeDocument/2006/relationships/image" Target="../media/image349.png"/><Relationship Id="rId2" Type="http://schemas.openxmlformats.org/officeDocument/2006/relationships/image" Target="../media/image334.jpeg"/><Relationship Id="rId16" Type="http://schemas.openxmlformats.org/officeDocument/2006/relationships/image" Target="../media/image348.jpeg"/><Relationship Id="rId20" Type="http://schemas.openxmlformats.org/officeDocument/2006/relationships/image" Target="../media/image352.jpeg"/><Relationship Id="rId1" Type="http://schemas.openxmlformats.org/officeDocument/2006/relationships/image" Target="../media/image333.png"/><Relationship Id="rId6" Type="http://schemas.openxmlformats.org/officeDocument/2006/relationships/image" Target="../media/image338.png"/><Relationship Id="rId11" Type="http://schemas.openxmlformats.org/officeDocument/2006/relationships/image" Target="../media/image343.jpeg"/><Relationship Id="rId5" Type="http://schemas.openxmlformats.org/officeDocument/2006/relationships/image" Target="../media/image337.png"/><Relationship Id="rId15" Type="http://schemas.openxmlformats.org/officeDocument/2006/relationships/image" Target="../media/image347.jpeg"/><Relationship Id="rId10" Type="http://schemas.openxmlformats.org/officeDocument/2006/relationships/image" Target="../media/image342.jpeg"/><Relationship Id="rId19" Type="http://schemas.openxmlformats.org/officeDocument/2006/relationships/image" Target="../media/image351.jpeg"/><Relationship Id="rId4" Type="http://schemas.openxmlformats.org/officeDocument/2006/relationships/image" Target="../media/image336.png"/><Relationship Id="rId9" Type="http://schemas.openxmlformats.org/officeDocument/2006/relationships/image" Target="../media/image341.jpeg"/><Relationship Id="rId14" Type="http://schemas.openxmlformats.org/officeDocument/2006/relationships/image" Target="../media/image34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55.png"/><Relationship Id="rId7" Type="http://schemas.openxmlformats.org/officeDocument/2006/relationships/image" Target="../media/image37.jpeg"/><Relationship Id="rId2" Type="http://schemas.openxmlformats.org/officeDocument/2006/relationships/image" Target="../media/image354.jpeg"/><Relationship Id="rId1" Type="http://schemas.openxmlformats.org/officeDocument/2006/relationships/image" Target="../media/image353.png"/><Relationship Id="rId6" Type="http://schemas.openxmlformats.org/officeDocument/2006/relationships/image" Target="../media/image358.png"/><Relationship Id="rId5" Type="http://schemas.openxmlformats.org/officeDocument/2006/relationships/image" Target="../media/image357.png"/><Relationship Id="rId10" Type="http://schemas.openxmlformats.org/officeDocument/2006/relationships/image" Target="../media/image360.png"/><Relationship Id="rId4" Type="http://schemas.openxmlformats.org/officeDocument/2006/relationships/image" Target="../media/image356.png"/><Relationship Id="rId9" Type="http://schemas.openxmlformats.org/officeDocument/2006/relationships/image" Target="../media/image35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3.png"/><Relationship Id="rId2" Type="http://schemas.openxmlformats.org/officeDocument/2006/relationships/image" Target="../media/image362.png"/><Relationship Id="rId1" Type="http://schemas.openxmlformats.org/officeDocument/2006/relationships/image" Target="../media/image361.jpeg"/><Relationship Id="rId4" Type="http://schemas.openxmlformats.org/officeDocument/2006/relationships/image" Target="../media/image3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3.png"/><Relationship Id="rId18" Type="http://schemas.openxmlformats.org/officeDocument/2006/relationships/image" Target="../media/image68.jpeg"/><Relationship Id="rId26" Type="http://schemas.openxmlformats.org/officeDocument/2006/relationships/image" Target="../media/image76.png"/><Relationship Id="rId3" Type="http://schemas.openxmlformats.org/officeDocument/2006/relationships/image" Target="../media/image53.png"/><Relationship Id="rId21" Type="http://schemas.openxmlformats.org/officeDocument/2006/relationships/image" Target="../media/image71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5" Type="http://schemas.openxmlformats.org/officeDocument/2006/relationships/image" Target="../media/image75.jpeg"/><Relationship Id="rId2" Type="http://schemas.openxmlformats.org/officeDocument/2006/relationships/image" Target="../media/image52.png"/><Relationship Id="rId16" Type="http://schemas.openxmlformats.org/officeDocument/2006/relationships/image" Target="../media/image66.png"/><Relationship Id="rId20" Type="http://schemas.openxmlformats.org/officeDocument/2006/relationships/image" Target="../media/image70.jpeg"/><Relationship Id="rId1" Type="http://schemas.openxmlformats.org/officeDocument/2006/relationships/image" Target="../media/image51.jpe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74.png"/><Relationship Id="rId5" Type="http://schemas.openxmlformats.org/officeDocument/2006/relationships/image" Target="../media/image55.png"/><Relationship Id="rId15" Type="http://schemas.openxmlformats.org/officeDocument/2006/relationships/image" Target="../media/image65.png"/><Relationship Id="rId23" Type="http://schemas.openxmlformats.org/officeDocument/2006/relationships/image" Target="../media/image73.jpeg"/><Relationship Id="rId10" Type="http://schemas.openxmlformats.org/officeDocument/2006/relationships/image" Target="../media/image60.png"/><Relationship Id="rId19" Type="http://schemas.openxmlformats.org/officeDocument/2006/relationships/image" Target="../media/image69.jpe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3" Type="http://schemas.openxmlformats.org/officeDocument/2006/relationships/image" Target="../media/image79.pn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0.jpe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3" Type="http://schemas.openxmlformats.org/officeDocument/2006/relationships/image" Target="../media/image93.jpeg"/><Relationship Id="rId21" Type="http://schemas.openxmlformats.org/officeDocument/2006/relationships/image" Target="../media/image111.png"/><Relationship Id="rId7" Type="http://schemas.openxmlformats.org/officeDocument/2006/relationships/image" Target="../media/image97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1" Type="http://schemas.openxmlformats.org/officeDocument/2006/relationships/image" Target="../media/image91.jpeg"/><Relationship Id="rId6" Type="http://schemas.openxmlformats.org/officeDocument/2006/relationships/image" Target="../media/image96.png"/><Relationship Id="rId11" Type="http://schemas.openxmlformats.org/officeDocument/2006/relationships/image" Target="../media/image101.jpe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10" Type="http://schemas.openxmlformats.org/officeDocument/2006/relationships/image" Target="../media/image100.jpe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jpeg"/><Relationship Id="rId14" Type="http://schemas.openxmlformats.org/officeDocument/2006/relationships/image" Target="../media/image104.jpeg"/><Relationship Id="rId22" Type="http://schemas.openxmlformats.org/officeDocument/2006/relationships/image" Target="../media/image1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13" Type="http://schemas.openxmlformats.org/officeDocument/2006/relationships/image" Target="../media/image126.jpeg"/><Relationship Id="rId18" Type="http://schemas.openxmlformats.org/officeDocument/2006/relationships/image" Target="../media/image131.jpeg"/><Relationship Id="rId26" Type="http://schemas.openxmlformats.org/officeDocument/2006/relationships/image" Target="../media/image139.png"/><Relationship Id="rId3" Type="http://schemas.openxmlformats.org/officeDocument/2006/relationships/image" Target="../media/image116.png"/><Relationship Id="rId21" Type="http://schemas.openxmlformats.org/officeDocument/2006/relationships/image" Target="../media/image134.jpeg"/><Relationship Id="rId7" Type="http://schemas.openxmlformats.org/officeDocument/2006/relationships/image" Target="../media/image120.jpeg"/><Relationship Id="rId12" Type="http://schemas.openxmlformats.org/officeDocument/2006/relationships/image" Target="../media/image125.jpeg"/><Relationship Id="rId17" Type="http://schemas.openxmlformats.org/officeDocument/2006/relationships/image" Target="../media/image130.jpeg"/><Relationship Id="rId25" Type="http://schemas.openxmlformats.org/officeDocument/2006/relationships/image" Target="../media/image138.png"/><Relationship Id="rId2" Type="http://schemas.openxmlformats.org/officeDocument/2006/relationships/image" Target="../media/image115.png"/><Relationship Id="rId16" Type="http://schemas.openxmlformats.org/officeDocument/2006/relationships/image" Target="../media/image129.jpeg"/><Relationship Id="rId20" Type="http://schemas.openxmlformats.org/officeDocument/2006/relationships/image" Target="../media/image133.jpeg"/><Relationship Id="rId1" Type="http://schemas.openxmlformats.org/officeDocument/2006/relationships/image" Target="../media/image114.pn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24" Type="http://schemas.openxmlformats.org/officeDocument/2006/relationships/image" Target="../media/image137.png"/><Relationship Id="rId5" Type="http://schemas.openxmlformats.org/officeDocument/2006/relationships/image" Target="../media/image118.jpeg"/><Relationship Id="rId15" Type="http://schemas.openxmlformats.org/officeDocument/2006/relationships/image" Target="../media/image128.jpeg"/><Relationship Id="rId23" Type="http://schemas.openxmlformats.org/officeDocument/2006/relationships/image" Target="../media/image136.png"/><Relationship Id="rId10" Type="http://schemas.openxmlformats.org/officeDocument/2006/relationships/image" Target="../media/image123.png"/><Relationship Id="rId19" Type="http://schemas.openxmlformats.org/officeDocument/2006/relationships/image" Target="../media/image132.jpeg"/><Relationship Id="rId4" Type="http://schemas.openxmlformats.org/officeDocument/2006/relationships/image" Target="../media/image117.jpeg"/><Relationship Id="rId9" Type="http://schemas.openxmlformats.org/officeDocument/2006/relationships/image" Target="../media/image122.png"/><Relationship Id="rId14" Type="http://schemas.openxmlformats.org/officeDocument/2006/relationships/image" Target="../media/image127.jpeg"/><Relationship Id="rId22" Type="http://schemas.openxmlformats.org/officeDocument/2006/relationships/image" Target="../media/image135.jpeg"/><Relationship Id="rId27" Type="http://schemas.openxmlformats.org/officeDocument/2006/relationships/image" Target="../media/image14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png"/><Relationship Id="rId18" Type="http://schemas.openxmlformats.org/officeDocument/2006/relationships/image" Target="../media/image157.jpeg"/><Relationship Id="rId26" Type="http://schemas.openxmlformats.org/officeDocument/2006/relationships/image" Target="../media/image165.png"/><Relationship Id="rId3" Type="http://schemas.openxmlformats.org/officeDocument/2006/relationships/image" Target="../media/image142.jpeg"/><Relationship Id="rId21" Type="http://schemas.openxmlformats.org/officeDocument/2006/relationships/image" Target="../media/image160.jpeg"/><Relationship Id="rId7" Type="http://schemas.openxmlformats.org/officeDocument/2006/relationships/image" Target="../media/image146.png"/><Relationship Id="rId12" Type="http://schemas.openxmlformats.org/officeDocument/2006/relationships/image" Target="../media/image151.png"/><Relationship Id="rId17" Type="http://schemas.openxmlformats.org/officeDocument/2006/relationships/image" Target="../media/image156.png"/><Relationship Id="rId25" Type="http://schemas.openxmlformats.org/officeDocument/2006/relationships/image" Target="../media/image164.png"/><Relationship Id="rId2" Type="http://schemas.openxmlformats.org/officeDocument/2006/relationships/image" Target="../media/image141.jpeg"/><Relationship Id="rId16" Type="http://schemas.openxmlformats.org/officeDocument/2006/relationships/image" Target="../media/image155.png"/><Relationship Id="rId20" Type="http://schemas.openxmlformats.org/officeDocument/2006/relationships/image" Target="../media/image159.png"/><Relationship Id="rId1" Type="http://schemas.openxmlformats.org/officeDocument/2006/relationships/image" Target="../media/image134.jpe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24" Type="http://schemas.openxmlformats.org/officeDocument/2006/relationships/image" Target="../media/image163.jpeg"/><Relationship Id="rId5" Type="http://schemas.openxmlformats.org/officeDocument/2006/relationships/image" Target="../media/image144.png"/><Relationship Id="rId15" Type="http://schemas.openxmlformats.org/officeDocument/2006/relationships/image" Target="../media/image154.png"/><Relationship Id="rId23" Type="http://schemas.openxmlformats.org/officeDocument/2006/relationships/image" Target="../media/image162.jpeg"/><Relationship Id="rId10" Type="http://schemas.openxmlformats.org/officeDocument/2006/relationships/image" Target="../media/image149.png"/><Relationship Id="rId19" Type="http://schemas.openxmlformats.org/officeDocument/2006/relationships/image" Target="../media/image158.jpeg"/><Relationship Id="rId4" Type="http://schemas.openxmlformats.org/officeDocument/2006/relationships/image" Target="../media/image143.jpeg"/><Relationship Id="rId9" Type="http://schemas.openxmlformats.org/officeDocument/2006/relationships/image" Target="../media/image148.png"/><Relationship Id="rId14" Type="http://schemas.openxmlformats.org/officeDocument/2006/relationships/image" Target="../media/image153.png"/><Relationship Id="rId22" Type="http://schemas.openxmlformats.org/officeDocument/2006/relationships/image" Target="../media/image161.jpeg"/><Relationship Id="rId27" Type="http://schemas.openxmlformats.org/officeDocument/2006/relationships/image" Target="../media/image16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13" Type="http://schemas.openxmlformats.org/officeDocument/2006/relationships/image" Target="../media/image179.jpeg"/><Relationship Id="rId18" Type="http://schemas.openxmlformats.org/officeDocument/2006/relationships/image" Target="../media/image184.png"/><Relationship Id="rId3" Type="http://schemas.openxmlformats.org/officeDocument/2006/relationships/image" Target="../media/image169.jpeg"/><Relationship Id="rId21" Type="http://schemas.openxmlformats.org/officeDocument/2006/relationships/image" Target="../media/image187.jpeg"/><Relationship Id="rId7" Type="http://schemas.openxmlformats.org/officeDocument/2006/relationships/image" Target="../media/image173.jpeg"/><Relationship Id="rId12" Type="http://schemas.openxmlformats.org/officeDocument/2006/relationships/image" Target="../media/image178.png"/><Relationship Id="rId17" Type="http://schemas.openxmlformats.org/officeDocument/2006/relationships/image" Target="../media/image183.png"/><Relationship Id="rId2" Type="http://schemas.openxmlformats.org/officeDocument/2006/relationships/image" Target="../media/image168.png"/><Relationship Id="rId16" Type="http://schemas.openxmlformats.org/officeDocument/2006/relationships/image" Target="../media/image182.jpeg"/><Relationship Id="rId20" Type="http://schemas.openxmlformats.org/officeDocument/2006/relationships/image" Target="../media/image186.png"/><Relationship Id="rId1" Type="http://schemas.openxmlformats.org/officeDocument/2006/relationships/image" Target="../media/image167.jpeg"/><Relationship Id="rId6" Type="http://schemas.openxmlformats.org/officeDocument/2006/relationships/image" Target="../media/image172.jpeg"/><Relationship Id="rId11" Type="http://schemas.openxmlformats.org/officeDocument/2006/relationships/image" Target="../media/image177.png"/><Relationship Id="rId5" Type="http://schemas.openxmlformats.org/officeDocument/2006/relationships/image" Target="../media/image171.jpeg"/><Relationship Id="rId15" Type="http://schemas.openxmlformats.org/officeDocument/2006/relationships/image" Target="../media/image181.jpeg"/><Relationship Id="rId10" Type="http://schemas.openxmlformats.org/officeDocument/2006/relationships/image" Target="../media/image176.jpeg"/><Relationship Id="rId19" Type="http://schemas.openxmlformats.org/officeDocument/2006/relationships/image" Target="../media/image185.jpeg"/><Relationship Id="rId4" Type="http://schemas.openxmlformats.org/officeDocument/2006/relationships/image" Target="../media/image170.pn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128</xdr:row>
      <xdr:rowOff>38100</xdr:rowOff>
    </xdr:from>
    <xdr:to>
      <xdr:col>5</xdr:col>
      <xdr:colOff>552450</xdr:colOff>
      <xdr:row>131</xdr:row>
      <xdr:rowOff>0</xdr:rowOff>
    </xdr:to>
    <xdr:pic>
      <xdr:nvPicPr>
        <xdr:cNvPr id="4161537" name="Picture 28755">
          <a:extLst>
            <a:ext uri="{FF2B5EF4-FFF2-40B4-BE49-F238E27FC236}">
              <a16:creationId xmlns:a16="http://schemas.microsoft.com/office/drawing/2014/main" xmlns="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151</xdr:row>
      <xdr:rowOff>38100</xdr:rowOff>
    </xdr:from>
    <xdr:to>
      <xdr:col>5</xdr:col>
      <xdr:colOff>552450</xdr:colOff>
      <xdr:row>154</xdr:row>
      <xdr:rowOff>123825</xdr:rowOff>
    </xdr:to>
    <xdr:pic>
      <xdr:nvPicPr>
        <xdr:cNvPr id="4161538" name="Picture 28755">
          <a:extLst>
            <a:ext uri="{FF2B5EF4-FFF2-40B4-BE49-F238E27FC236}">
              <a16:creationId xmlns:a16="http://schemas.microsoft.com/office/drawing/2014/main" xmlns="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247</xdr:row>
      <xdr:rowOff>88900</xdr:rowOff>
    </xdr:from>
    <xdr:to>
      <xdr:col>7</xdr:col>
      <xdr:colOff>504825</xdr:colOff>
      <xdr:row>247</xdr:row>
      <xdr:rowOff>590550</xdr:rowOff>
    </xdr:to>
    <xdr:pic>
      <xdr:nvPicPr>
        <xdr:cNvPr id="4161539" name="Picture 125" descr="3-8">
          <a:extLst>
            <a:ext uri="{FF2B5EF4-FFF2-40B4-BE49-F238E27FC236}">
              <a16:creationId xmlns:a16="http://schemas.microsoft.com/office/drawing/2014/main" xmlns="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265</xdr:row>
      <xdr:rowOff>107950</xdr:rowOff>
    </xdr:from>
    <xdr:to>
      <xdr:col>7</xdr:col>
      <xdr:colOff>504825</xdr:colOff>
      <xdr:row>268</xdr:row>
      <xdr:rowOff>123825</xdr:rowOff>
    </xdr:to>
    <xdr:pic>
      <xdr:nvPicPr>
        <xdr:cNvPr id="4161540" name="Picture 125" descr="3-8">
          <a:extLst>
            <a:ext uri="{FF2B5EF4-FFF2-40B4-BE49-F238E27FC236}">
              <a16:creationId xmlns:a16="http://schemas.microsoft.com/office/drawing/2014/main" xmlns="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636</xdr:row>
      <xdr:rowOff>0</xdr:rowOff>
    </xdr:from>
    <xdr:to>
      <xdr:col>8</xdr:col>
      <xdr:colOff>139700</xdr:colOff>
      <xdr:row>637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:a16="http://schemas.microsoft.com/office/drawing/2014/main" xmlns="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666</xdr:row>
      <xdr:rowOff>127000</xdr:rowOff>
    </xdr:from>
    <xdr:to>
      <xdr:col>8</xdr:col>
      <xdr:colOff>692150</xdr:colOff>
      <xdr:row>669</xdr:row>
      <xdr:rowOff>41275</xdr:rowOff>
    </xdr:to>
    <xdr:pic>
      <xdr:nvPicPr>
        <xdr:cNvPr id="4161542" name="Picture 133" descr="picjoOwI3">
          <a:extLst>
            <a:ext uri="{FF2B5EF4-FFF2-40B4-BE49-F238E27FC236}">
              <a16:creationId xmlns:a16="http://schemas.microsoft.com/office/drawing/2014/main" xmlns="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738</xdr:row>
      <xdr:rowOff>57150</xdr:rowOff>
    </xdr:from>
    <xdr:to>
      <xdr:col>6</xdr:col>
      <xdr:colOff>174625</xdr:colOff>
      <xdr:row>741</xdr:row>
      <xdr:rowOff>136525</xdr:rowOff>
    </xdr:to>
    <xdr:pic>
      <xdr:nvPicPr>
        <xdr:cNvPr id="4161543" name="Picture 137" descr="picrjtOfY">
          <a:extLst>
            <a:ext uri="{FF2B5EF4-FFF2-40B4-BE49-F238E27FC236}">
              <a16:creationId xmlns:a16="http://schemas.microsoft.com/office/drawing/2014/main" xmlns="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827</xdr:row>
      <xdr:rowOff>38100</xdr:rowOff>
    </xdr:from>
    <xdr:to>
      <xdr:col>5</xdr:col>
      <xdr:colOff>603250</xdr:colOff>
      <xdr:row>830</xdr:row>
      <xdr:rowOff>177800</xdr:rowOff>
    </xdr:to>
    <xdr:pic>
      <xdr:nvPicPr>
        <xdr:cNvPr id="4161544" name="Picture 139" descr="pic2hNnqc">
          <a:extLst>
            <a:ext uri="{FF2B5EF4-FFF2-40B4-BE49-F238E27FC236}">
              <a16:creationId xmlns:a16="http://schemas.microsoft.com/office/drawing/2014/main" xmlns="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877</xdr:row>
      <xdr:rowOff>57150</xdr:rowOff>
    </xdr:from>
    <xdr:to>
      <xdr:col>6</xdr:col>
      <xdr:colOff>333375</xdr:colOff>
      <xdr:row>880</xdr:row>
      <xdr:rowOff>76200</xdr:rowOff>
    </xdr:to>
    <xdr:pic>
      <xdr:nvPicPr>
        <xdr:cNvPr id="4161545" name="Picture 140" descr="picnArys9">
          <a:extLst>
            <a:ext uri="{FF2B5EF4-FFF2-40B4-BE49-F238E27FC236}">
              <a16:creationId xmlns:a16="http://schemas.microsoft.com/office/drawing/2014/main" xmlns="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954</xdr:row>
      <xdr:rowOff>38100</xdr:rowOff>
    </xdr:from>
    <xdr:to>
      <xdr:col>6</xdr:col>
      <xdr:colOff>98425</xdr:colOff>
      <xdr:row>957</xdr:row>
      <xdr:rowOff>133350</xdr:rowOff>
    </xdr:to>
    <xdr:pic>
      <xdr:nvPicPr>
        <xdr:cNvPr id="4161546" name="Picture 141" descr="piccpkZrh">
          <a:extLst>
            <a:ext uri="{FF2B5EF4-FFF2-40B4-BE49-F238E27FC236}">
              <a16:creationId xmlns:a16="http://schemas.microsoft.com/office/drawing/2014/main" xmlns="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996</xdr:row>
      <xdr:rowOff>31750</xdr:rowOff>
    </xdr:from>
    <xdr:to>
      <xdr:col>6</xdr:col>
      <xdr:colOff>485775</xdr:colOff>
      <xdr:row>999</xdr:row>
      <xdr:rowOff>139700</xdr:rowOff>
    </xdr:to>
    <xdr:pic>
      <xdr:nvPicPr>
        <xdr:cNvPr id="4161547" name="Picture 28756">
          <a:extLst>
            <a:ext uri="{FF2B5EF4-FFF2-40B4-BE49-F238E27FC236}">
              <a16:creationId xmlns:a16="http://schemas.microsoft.com/office/drawing/2014/main" xmlns="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27150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1030</xdr:row>
      <xdr:rowOff>88900</xdr:rowOff>
    </xdr:from>
    <xdr:to>
      <xdr:col>6</xdr:col>
      <xdr:colOff>117475</xdr:colOff>
      <xdr:row>1033</xdr:row>
      <xdr:rowOff>165100</xdr:rowOff>
    </xdr:to>
    <xdr:pic>
      <xdr:nvPicPr>
        <xdr:cNvPr id="4161548" name="Picture 142" descr="picP7ef7B">
          <a:extLst>
            <a:ext uri="{FF2B5EF4-FFF2-40B4-BE49-F238E27FC236}">
              <a16:creationId xmlns:a16="http://schemas.microsoft.com/office/drawing/2014/main" xmlns="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4145475"/>
          <a:ext cx="927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1072</xdr:row>
      <xdr:rowOff>69850</xdr:rowOff>
    </xdr:from>
    <xdr:to>
      <xdr:col>6</xdr:col>
      <xdr:colOff>295275</xdr:colOff>
      <xdr:row>1075</xdr:row>
      <xdr:rowOff>139700</xdr:rowOff>
    </xdr:to>
    <xdr:pic>
      <xdr:nvPicPr>
        <xdr:cNvPr id="4161549" name="Picture 39439">
          <a:extLst>
            <a:ext uri="{FF2B5EF4-FFF2-40B4-BE49-F238E27FC236}">
              <a16:creationId xmlns:a16="http://schemas.microsoft.com/office/drawing/2014/main" xmlns="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751</xdr:row>
      <xdr:rowOff>107950</xdr:rowOff>
    </xdr:from>
    <xdr:to>
      <xdr:col>6</xdr:col>
      <xdr:colOff>174625</xdr:colOff>
      <xdr:row>754</xdr:row>
      <xdr:rowOff>184150</xdr:rowOff>
    </xdr:to>
    <xdr:pic>
      <xdr:nvPicPr>
        <xdr:cNvPr id="4161550" name="Picture 137" descr="picrjtOfY">
          <a:extLst>
            <a:ext uri="{FF2B5EF4-FFF2-40B4-BE49-F238E27FC236}">
              <a16:creationId xmlns:a16="http://schemas.microsoft.com/office/drawing/2014/main" xmlns="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844</xdr:row>
      <xdr:rowOff>88900</xdr:rowOff>
    </xdr:from>
    <xdr:to>
      <xdr:col>5</xdr:col>
      <xdr:colOff>603250</xdr:colOff>
      <xdr:row>847</xdr:row>
      <xdr:rowOff>152400</xdr:rowOff>
    </xdr:to>
    <xdr:pic>
      <xdr:nvPicPr>
        <xdr:cNvPr id="4161551" name="Picture 139" descr="pic2hNnqc">
          <a:extLst>
            <a:ext uri="{FF2B5EF4-FFF2-40B4-BE49-F238E27FC236}">
              <a16:creationId xmlns:a16="http://schemas.microsoft.com/office/drawing/2014/main" xmlns="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1098</xdr:row>
      <xdr:rowOff>95250</xdr:rowOff>
    </xdr:from>
    <xdr:to>
      <xdr:col>6</xdr:col>
      <xdr:colOff>288925</xdr:colOff>
      <xdr:row>1101</xdr:row>
      <xdr:rowOff>171450</xdr:rowOff>
    </xdr:to>
    <xdr:pic>
      <xdr:nvPicPr>
        <xdr:cNvPr id="4161552" name="Picture 39439">
          <a:extLst>
            <a:ext uri="{FF2B5EF4-FFF2-40B4-BE49-F238E27FC236}">
              <a16:creationId xmlns:a16="http://schemas.microsoft.com/office/drawing/2014/main" xmlns="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6</xdr:col>
      <xdr:colOff>123825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xmlns="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29</xdr:row>
      <xdr:rowOff>19050</xdr:rowOff>
    </xdr:from>
    <xdr:to>
      <xdr:col>6</xdr:col>
      <xdr:colOff>123825</xdr:colOff>
      <xdr:row>31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xmlns="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86</xdr:row>
      <xdr:rowOff>31750</xdr:rowOff>
    </xdr:from>
    <xdr:to>
      <xdr:col>6</xdr:col>
      <xdr:colOff>676275</xdr:colOff>
      <xdr:row>89</xdr:row>
      <xdr:rowOff>104775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:a16="http://schemas.microsoft.com/office/drawing/2014/main" xmlns="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100</xdr:row>
      <xdr:rowOff>76200</xdr:rowOff>
    </xdr:from>
    <xdr:to>
      <xdr:col>6</xdr:col>
      <xdr:colOff>644525</xdr:colOff>
      <xdr:row>103</xdr:row>
      <xdr:rowOff>149225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:a16="http://schemas.microsoft.com/office/drawing/2014/main" xmlns="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198</xdr:row>
      <xdr:rowOff>19050</xdr:rowOff>
    </xdr:from>
    <xdr:to>
      <xdr:col>7</xdr:col>
      <xdr:colOff>409575</xdr:colOff>
      <xdr:row>198</xdr:row>
      <xdr:rowOff>422275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:a16="http://schemas.microsoft.com/office/drawing/2014/main" xmlns="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217</xdr:row>
      <xdr:rowOff>31750</xdr:rowOff>
    </xdr:from>
    <xdr:to>
      <xdr:col>7</xdr:col>
      <xdr:colOff>409575</xdr:colOff>
      <xdr:row>219</xdr:row>
      <xdr:rowOff>98425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:a16="http://schemas.microsoft.com/office/drawing/2014/main" xmlns="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373</xdr:row>
      <xdr:rowOff>12700</xdr:rowOff>
    </xdr:from>
    <xdr:to>
      <xdr:col>6</xdr:col>
      <xdr:colOff>193675</xdr:colOff>
      <xdr:row>376</xdr:row>
      <xdr:rowOff>168275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:a16="http://schemas.microsoft.com/office/drawing/2014/main" xmlns="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405</xdr:row>
      <xdr:rowOff>19050</xdr:rowOff>
    </xdr:from>
    <xdr:to>
      <xdr:col>6</xdr:col>
      <xdr:colOff>384175</xdr:colOff>
      <xdr:row>405</xdr:row>
      <xdr:rowOff>625475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:a16="http://schemas.microsoft.com/office/drawing/2014/main" xmlns="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423</xdr:row>
      <xdr:rowOff>69850</xdr:rowOff>
    </xdr:from>
    <xdr:to>
      <xdr:col>6</xdr:col>
      <xdr:colOff>384175</xdr:colOff>
      <xdr:row>424</xdr:row>
      <xdr:rowOff>514350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:a16="http://schemas.microsoft.com/office/drawing/2014/main" xmlns="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460</xdr:row>
      <xdr:rowOff>57150</xdr:rowOff>
    </xdr:from>
    <xdr:to>
      <xdr:col>6</xdr:col>
      <xdr:colOff>403225</xdr:colOff>
      <xdr:row>461</xdr:row>
      <xdr:rowOff>463550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:a16="http://schemas.microsoft.com/office/drawing/2014/main" xmlns="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479</xdr:row>
      <xdr:rowOff>95250</xdr:rowOff>
    </xdr:from>
    <xdr:to>
      <xdr:col>6</xdr:col>
      <xdr:colOff>447675</xdr:colOff>
      <xdr:row>479</xdr:row>
      <xdr:rowOff>663575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:a16="http://schemas.microsoft.com/office/drawing/2014/main" xmlns="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514</xdr:row>
      <xdr:rowOff>215900</xdr:rowOff>
    </xdr:from>
    <xdr:to>
      <xdr:col>6</xdr:col>
      <xdr:colOff>612775</xdr:colOff>
      <xdr:row>518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:a16="http://schemas.microsoft.com/office/drawing/2014/main" xmlns="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537</xdr:row>
      <xdr:rowOff>50800</xdr:rowOff>
    </xdr:from>
    <xdr:to>
      <xdr:col>6</xdr:col>
      <xdr:colOff>587375</xdr:colOff>
      <xdr:row>540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:a16="http://schemas.microsoft.com/office/drawing/2014/main" xmlns="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578</xdr:row>
      <xdr:rowOff>0</xdr:rowOff>
    </xdr:from>
    <xdr:to>
      <xdr:col>6</xdr:col>
      <xdr:colOff>625475</xdr:colOff>
      <xdr:row>578</xdr:row>
      <xdr:rowOff>612775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:a16="http://schemas.microsoft.com/office/drawing/2014/main" xmlns="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597</xdr:row>
      <xdr:rowOff>76200</xdr:rowOff>
    </xdr:from>
    <xdr:to>
      <xdr:col>6</xdr:col>
      <xdr:colOff>574675</xdr:colOff>
      <xdr:row>598</xdr:row>
      <xdr:rowOff>520700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:a16="http://schemas.microsoft.com/office/drawing/2014/main" xmlns="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353</xdr:row>
      <xdr:rowOff>215900</xdr:rowOff>
    </xdr:from>
    <xdr:to>
      <xdr:col>6</xdr:col>
      <xdr:colOff>174625</xdr:colOff>
      <xdr:row>357</xdr:row>
      <xdr:rowOff>130175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:a16="http://schemas.microsoft.com/office/drawing/2014/main" xmlns="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688</xdr:row>
      <xdr:rowOff>19050</xdr:rowOff>
    </xdr:from>
    <xdr:to>
      <xdr:col>7</xdr:col>
      <xdr:colOff>409575</xdr:colOff>
      <xdr:row>690</xdr:row>
      <xdr:rowOff>276225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:a16="http://schemas.microsoft.com/office/drawing/2014/main" xmlns="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687</xdr:row>
      <xdr:rowOff>57150</xdr:rowOff>
    </xdr:from>
    <xdr:to>
      <xdr:col>1</xdr:col>
      <xdr:colOff>400050</xdr:colOff>
      <xdr:row>690</xdr:row>
      <xdr:rowOff>254000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:a16="http://schemas.microsoft.com/office/drawing/2014/main" xmlns="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149225</xdr:colOff>
      <xdr:row>707</xdr:row>
      <xdr:rowOff>82550</xdr:rowOff>
    </xdr:from>
    <xdr:to>
      <xdr:col>8</xdr:col>
      <xdr:colOff>403225</xdr:colOff>
      <xdr:row>710</xdr:row>
      <xdr:rowOff>190500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:a16="http://schemas.microsoft.com/office/drawing/2014/main" xmlns="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825" y="151463375"/>
          <a:ext cx="333057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706</xdr:row>
      <xdr:rowOff>76200</xdr:rowOff>
    </xdr:from>
    <xdr:to>
      <xdr:col>1</xdr:col>
      <xdr:colOff>311150</xdr:colOff>
      <xdr:row>710</xdr:row>
      <xdr:rowOff>120650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:a16="http://schemas.microsoft.com/office/drawing/2014/main" xmlns="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726</xdr:row>
      <xdr:rowOff>12700</xdr:rowOff>
    </xdr:from>
    <xdr:to>
      <xdr:col>8</xdr:col>
      <xdr:colOff>463550</xdr:colOff>
      <xdr:row>728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:a16="http://schemas.microsoft.com/office/drawing/2014/main" xmlns="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725</xdr:row>
      <xdr:rowOff>44450</xdr:rowOff>
    </xdr:from>
    <xdr:to>
      <xdr:col>1</xdr:col>
      <xdr:colOff>107950</xdr:colOff>
      <xdr:row>728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:a16="http://schemas.microsoft.com/office/drawing/2014/main" xmlns="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779</xdr:row>
      <xdr:rowOff>12700</xdr:rowOff>
    </xdr:from>
    <xdr:to>
      <xdr:col>6</xdr:col>
      <xdr:colOff>155575</xdr:colOff>
      <xdr:row>781</xdr:row>
      <xdr:rowOff>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:a16="http://schemas.microsoft.com/office/drawing/2014/main" xmlns="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796</xdr:row>
      <xdr:rowOff>76200</xdr:rowOff>
    </xdr:from>
    <xdr:to>
      <xdr:col>6</xdr:col>
      <xdr:colOff>155575</xdr:colOff>
      <xdr:row>797</xdr:row>
      <xdr:rowOff>454025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xmlns="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1006</xdr:row>
      <xdr:rowOff>184150</xdr:rowOff>
    </xdr:from>
    <xdr:to>
      <xdr:col>6</xdr:col>
      <xdr:colOff>485775</xdr:colOff>
      <xdr:row>1008</xdr:row>
      <xdr:rowOff>419100</xdr:rowOff>
    </xdr:to>
    <xdr:pic>
      <xdr:nvPicPr>
        <xdr:cNvPr id="4161577" name="Picture 28756">
          <a:extLst>
            <a:ext uri="{FF2B5EF4-FFF2-40B4-BE49-F238E27FC236}">
              <a16:creationId xmlns:a16="http://schemas.microsoft.com/office/drawing/2014/main" xmlns="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892</xdr:row>
      <xdr:rowOff>57150</xdr:rowOff>
    </xdr:from>
    <xdr:to>
      <xdr:col>6</xdr:col>
      <xdr:colOff>333375</xdr:colOff>
      <xdr:row>895</xdr:row>
      <xdr:rowOff>73025</xdr:rowOff>
    </xdr:to>
    <xdr:pic>
      <xdr:nvPicPr>
        <xdr:cNvPr id="4161578" name="Picture 140" descr="picnArys9">
          <a:extLst>
            <a:ext uri="{FF2B5EF4-FFF2-40B4-BE49-F238E27FC236}">
              <a16:creationId xmlns:a16="http://schemas.microsoft.com/office/drawing/2014/main" xmlns="" id="{00000000-0008-0000-0C00-00002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3336050"/>
          <a:ext cx="13017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968</xdr:row>
      <xdr:rowOff>38100</xdr:rowOff>
    </xdr:from>
    <xdr:to>
      <xdr:col>6</xdr:col>
      <xdr:colOff>98425</xdr:colOff>
      <xdr:row>968</xdr:row>
      <xdr:rowOff>612775</xdr:rowOff>
    </xdr:to>
    <xdr:pic>
      <xdr:nvPicPr>
        <xdr:cNvPr id="4161579" name="Picture 141" descr="piccpkZrh">
          <a:extLst>
            <a:ext uri="{FF2B5EF4-FFF2-40B4-BE49-F238E27FC236}">
              <a16:creationId xmlns:a16="http://schemas.microsoft.com/office/drawing/2014/main" xmlns="" id="{00000000-0008-0000-0C00-00002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9755900"/>
          <a:ext cx="9144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1044</xdr:row>
      <xdr:rowOff>50800</xdr:rowOff>
    </xdr:from>
    <xdr:to>
      <xdr:col>6</xdr:col>
      <xdr:colOff>288925</xdr:colOff>
      <xdr:row>1045</xdr:row>
      <xdr:rowOff>444500</xdr:rowOff>
    </xdr:to>
    <xdr:pic>
      <xdr:nvPicPr>
        <xdr:cNvPr id="4161580" name="Picture 142" descr="picP7ef7B">
          <a:extLst>
            <a:ext uri="{FF2B5EF4-FFF2-40B4-BE49-F238E27FC236}">
              <a16:creationId xmlns:a16="http://schemas.microsoft.com/office/drawing/2014/main" xmlns="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1085</xdr:row>
      <xdr:rowOff>69850</xdr:rowOff>
    </xdr:from>
    <xdr:to>
      <xdr:col>6</xdr:col>
      <xdr:colOff>295275</xdr:colOff>
      <xdr:row>1088</xdr:row>
      <xdr:rowOff>139700</xdr:rowOff>
    </xdr:to>
    <xdr:pic>
      <xdr:nvPicPr>
        <xdr:cNvPr id="4161581" name="Picture 39439">
          <a:extLst>
            <a:ext uri="{FF2B5EF4-FFF2-40B4-BE49-F238E27FC236}">
              <a16:creationId xmlns:a16="http://schemas.microsoft.com/office/drawing/2014/main" xmlns="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1111</xdr:row>
      <xdr:rowOff>95250</xdr:rowOff>
    </xdr:from>
    <xdr:to>
      <xdr:col>6</xdr:col>
      <xdr:colOff>288925</xdr:colOff>
      <xdr:row>1114</xdr:row>
      <xdr:rowOff>171450</xdr:rowOff>
    </xdr:to>
    <xdr:pic>
      <xdr:nvPicPr>
        <xdr:cNvPr id="4161582" name="Picture 39439">
          <a:extLst>
            <a:ext uri="{FF2B5EF4-FFF2-40B4-BE49-F238E27FC236}">
              <a16:creationId xmlns:a16="http://schemas.microsoft.com/office/drawing/2014/main" xmlns="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294</xdr:row>
      <xdr:rowOff>25187</xdr:rowOff>
    </xdr:from>
    <xdr:to>
      <xdr:col>6</xdr:col>
      <xdr:colOff>650875</xdr:colOff>
      <xdr:row>296</xdr:row>
      <xdr:rowOff>38100</xdr:rowOff>
    </xdr:to>
    <xdr:pic>
      <xdr:nvPicPr>
        <xdr:cNvPr id="4161583" name="Рисунок 2">
          <a:extLst>
            <a:ext uri="{FF2B5EF4-FFF2-40B4-BE49-F238E27FC236}">
              <a16:creationId xmlns:a16="http://schemas.microsoft.com/office/drawing/2014/main" xmlns="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311</xdr:row>
      <xdr:rowOff>31750</xdr:rowOff>
    </xdr:from>
    <xdr:to>
      <xdr:col>2</xdr:col>
      <xdr:colOff>279400</xdr:colOff>
      <xdr:row>315</xdr:row>
      <xdr:rowOff>184150</xdr:rowOff>
    </xdr:to>
    <xdr:pic>
      <xdr:nvPicPr>
        <xdr:cNvPr id="4161584" name="Рисунок 3">
          <a:extLst>
            <a:ext uri="{FF2B5EF4-FFF2-40B4-BE49-F238E27FC236}">
              <a16:creationId xmlns:a16="http://schemas.microsoft.com/office/drawing/2014/main" xmlns="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41370250"/>
          <a:ext cx="1212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46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114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174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229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276</xdr:row>
      <xdr:rowOff>479425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924867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322</xdr:row>
      <xdr:rowOff>539537</xdr:rowOff>
    </xdr:from>
    <xdr:ext cx="954319" cy="720000"/>
    <xdr:pic>
      <xdr:nvPicPr>
        <xdr:cNvPr id="55" name="Рисунок 2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0243487"/>
          <a:ext cx="95431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385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441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497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554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614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764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811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859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907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982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1018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1058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552450</xdr:colOff>
      <xdr:row>922</xdr:row>
      <xdr:rowOff>57150</xdr:rowOff>
    </xdr:from>
    <xdr:to>
      <xdr:col>6</xdr:col>
      <xdr:colOff>533399</xdr:colOff>
      <xdr:row>926</xdr:row>
      <xdr:rowOff>1</xdr:rowOff>
    </xdr:to>
    <xdr:pic>
      <xdr:nvPicPr>
        <xdr:cNvPr id="73" name="Рисунок 72" descr="Picture background">
          <a:extLst>
            <a:ext uri="{FF2B5EF4-FFF2-40B4-BE49-F238E27FC236}">
              <a16:creationId xmlns:a16="http://schemas.microsoft.com/office/drawing/2014/main" xmlns="" id="{00000000-0008-0000-0C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3" b="17204"/>
        <a:stretch/>
      </xdr:blipFill>
      <xdr:spPr bwMode="auto">
        <a:xfrm>
          <a:off x="3067050" y="205425675"/>
          <a:ext cx="129539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933</xdr:row>
      <xdr:rowOff>0</xdr:rowOff>
    </xdr:from>
    <xdr:to>
      <xdr:col>6</xdr:col>
      <xdr:colOff>450836</xdr:colOff>
      <xdr:row>934</xdr:row>
      <xdr:rowOff>82349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81325" y="208111725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943</xdr:row>
      <xdr:rowOff>0</xdr:rowOff>
    </xdr:from>
    <xdr:to>
      <xdr:col>6</xdr:col>
      <xdr:colOff>469886</xdr:colOff>
      <xdr:row>946</xdr:row>
      <xdr:rowOff>129974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00375" y="210559650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340</xdr:row>
      <xdr:rowOff>9525</xdr:rowOff>
    </xdr:from>
    <xdr:to>
      <xdr:col>6</xdr:col>
      <xdr:colOff>317225</xdr:colOff>
      <xdr:row>342</xdr:row>
      <xdr:rowOff>369675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81350" y="75266550"/>
          <a:ext cx="964925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71</xdr:row>
      <xdr:rowOff>38100</xdr:rowOff>
    </xdr:from>
    <xdr:to>
      <xdr:col>6</xdr:col>
      <xdr:colOff>368162</xdr:colOff>
      <xdr:row>74</xdr:row>
      <xdr:rowOff>104100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6" y="14792325"/>
          <a:ext cx="1006337" cy="82800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656</xdr:row>
      <xdr:rowOff>0</xdr:rowOff>
    </xdr:from>
    <xdr:ext cx="3260725" cy="263525"/>
    <xdr:pic>
      <xdr:nvPicPr>
        <xdr:cNvPr id="75" name="Picture 132" descr="picedqITN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40465175"/>
          <a:ext cx="326072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4162561" name="Picture 56">
          <a:extLst>
            <a:ext uri="{FF2B5EF4-FFF2-40B4-BE49-F238E27FC236}">
              <a16:creationId xmlns:a16="http://schemas.microsoft.com/office/drawing/2014/main" xmlns="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4162562" name="Picture 195" descr="271">
          <a:extLst>
            <a:ext uri="{FF2B5EF4-FFF2-40B4-BE49-F238E27FC236}">
              <a16:creationId xmlns:a16="http://schemas.microsoft.com/office/drawing/2014/main" xmlns="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494</xdr:row>
      <xdr:rowOff>215900</xdr:rowOff>
    </xdr:from>
    <xdr:to>
      <xdr:col>4</xdr:col>
      <xdr:colOff>292100</xdr:colOff>
      <xdr:row>498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:a16="http://schemas.microsoft.com/office/drawing/2014/main" xmlns="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314</xdr:row>
      <xdr:rowOff>107950</xdr:rowOff>
    </xdr:from>
    <xdr:to>
      <xdr:col>4</xdr:col>
      <xdr:colOff>12700</xdr:colOff>
      <xdr:row>317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:a16="http://schemas.microsoft.com/office/drawing/2014/main" xmlns="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360</xdr:row>
      <xdr:rowOff>0</xdr:rowOff>
    </xdr:from>
    <xdr:to>
      <xdr:col>4</xdr:col>
      <xdr:colOff>838200</xdr:colOff>
      <xdr:row>362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:a16="http://schemas.microsoft.com/office/drawing/2014/main" xmlns="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379</xdr:row>
      <xdr:rowOff>127000</xdr:rowOff>
    </xdr:from>
    <xdr:to>
      <xdr:col>4</xdr:col>
      <xdr:colOff>647700</xdr:colOff>
      <xdr:row>382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:a16="http://schemas.microsoft.com/office/drawing/2014/main" xmlns="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470</xdr:row>
      <xdr:rowOff>31750</xdr:rowOff>
    </xdr:from>
    <xdr:to>
      <xdr:col>5</xdr:col>
      <xdr:colOff>12700</xdr:colOff>
      <xdr:row>473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:a16="http://schemas.microsoft.com/office/drawing/2014/main" xmlns="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482</xdr:row>
      <xdr:rowOff>69850</xdr:rowOff>
    </xdr:from>
    <xdr:to>
      <xdr:col>4</xdr:col>
      <xdr:colOff>692150</xdr:colOff>
      <xdr:row>485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:a16="http://schemas.microsoft.com/office/drawing/2014/main" xmlns="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551</xdr:row>
      <xdr:rowOff>38100</xdr:rowOff>
    </xdr:from>
    <xdr:to>
      <xdr:col>5</xdr:col>
      <xdr:colOff>57150</xdr:colOff>
      <xdr:row>554</xdr:row>
      <xdr:rowOff>127000</xdr:rowOff>
    </xdr:to>
    <xdr:pic>
      <xdr:nvPicPr>
        <xdr:cNvPr id="4162569" name="3">
          <a:extLst>
            <a:ext uri="{FF2B5EF4-FFF2-40B4-BE49-F238E27FC236}">
              <a16:creationId xmlns:a16="http://schemas.microsoft.com/office/drawing/2014/main" xmlns="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432</xdr:row>
      <xdr:rowOff>57150</xdr:rowOff>
    </xdr:from>
    <xdr:to>
      <xdr:col>5</xdr:col>
      <xdr:colOff>673100</xdr:colOff>
      <xdr:row>435</xdr:row>
      <xdr:rowOff>101600</xdr:rowOff>
    </xdr:to>
    <xdr:pic>
      <xdr:nvPicPr>
        <xdr:cNvPr id="4162572" name="Picture 395">
          <a:extLst>
            <a:ext uri="{FF2B5EF4-FFF2-40B4-BE49-F238E27FC236}">
              <a16:creationId xmlns:a16="http://schemas.microsoft.com/office/drawing/2014/main" xmlns="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450</xdr:row>
      <xdr:rowOff>0</xdr:rowOff>
    </xdr:from>
    <xdr:to>
      <xdr:col>5</xdr:col>
      <xdr:colOff>787400</xdr:colOff>
      <xdr:row>452</xdr:row>
      <xdr:rowOff>133350</xdr:rowOff>
    </xdr:to>
    <xdr:pic>
      <xdr:nvPicPr>
        <xdr:cNvPr id="4162573" name="Picture 395">
          <a:extLst>
            <a:ext uri="{FF2B5EF4-FFF2-40B4-BE49-F238E27FC236}">
              <a16:creationId xmlns:a16="http://schemas.microsoft.com/office/drawing/2014/main" xmlns="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289</xdr:row>
      <xdr:rowOff>19050</xdr:rowOff>
    </xdr:from>
    <xdr:to>
      <xdr:col>4</xdr:col>
      <xdr:colOff>679450</xdr:colOff>
      <xdr:row>291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:a16="http://schemas.microsoft.com/office/drawing/2014/main" xmlns="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314</xdr:row>
      <xdr:rowOff>88900</xdr:rowOff>
    </xdr:from>
    <xdr:to>
      <xdr:col>4</xdr:col>
      <xdr:colOff>762000</xdr:colOff>
      <xdr:row>317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:a16="http://schemas.microsoft.com/office/drawing/2014/main" xmlns="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562</xdr:row>
      <xdr:rowOff>57150</xdr:rowOff>
    </xdr:from>
    <xdr:to>
      <xdr:col>5</xdr:col>
      <xdr:colOff>222250</xdr:colOff>
      <xdr:row>566</xdr:row>
      <xdr:rowOff>127000</xdr:rowOff>
    </xdr:to>
    <xdr:pic>
      <xdr:nvPicPr>
        <xdr:cNvPr id="4162577" name="2">
          <a:extLst>
            <a:ext uri="{FF2B5EF4-FFF2-40B4-BE49-F238E27FC236}">
              <a16:creationId xmlns:a16="http://schemas.microsoft.com/office/drawing/2014/main" xmlns="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508</xdr:row>
      <xdr:rowOff>31750</xdr:rowOff>
    </xdr:from>
    <xdr:to>
      <xdr:col>5</xdr:col>
      <xdr:colOff>850900</xdr:colOff>
      <xdr:row>512</xdr:row>
      <xdr:rowOff>139700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:a16="http://schemas.microsoft.com/office/drawing/2014/main" xmlns="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50958550"/>
          <a:ext cx="8826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522</xdr:row>
      <xdr:rowOff>31750</xdr:rowOff>
    </xdr:from>
    <xdr:to>
      <xdr:col>6</xdr:col>
      <xdr:colOff>417830</xdr:colOff>
      <xdr:row>526</xdr:row>
      <xdr:rowOff>139700</xdr:rowOff>
    </xdr:to>
    <xdr:pic>
      <xdr:nvPicPr>
        <xdr:cNvPr id="4162579" name="Picture 1870">
          <a:extLst>
            <a:ext uri="{FF2B5EF4-FFF2-40B4-BE49-F238E27FC236}">
              <a16:creationId xmlns:a16="http://schemas.microsoft.com/office/drawing/2014/main" xmlns="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532</xdr:row>
      <xdr:rowOff>215900</xdr:rowOff>
    </xdr:from>
    <xdr:to>
      <xdr:col>4</xdr:col>
      <xdr:colOff>107950</xdr:colOff>
      <xdr:row>536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:a16="http://schemas.microsoft.com/office/drawing/2014/main" xmlns="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542</xdr:row>
      <xdr:rowOff>57150</xdr:rowOff>
    </xdr:from>
    <xdr:to>
      <xdr:col>3</xdr:col>
      <xdr:colOff>755650</xdr:colOff>
      <xdr:row>545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:a16="http://schemas.microsoft.com/office/drawing/2014/main" xmlns="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232</xdr:row>
      <xdr:rowOff>29036</xdr:rowOff>
    </xdr:from>
    <xdr:to>
      <xdr:col>1</xdr:col>
      <xdr:colOff>160020</xdr:colOff>
      <xdr:row>237</xdr:row>
      <xdr:rowOff>105410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:a16="http://schemas.microsoft.com/office/drawing/2014/main" xmlns="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4948936"/>
          <a:ext cx="1059180" cy="10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:a16="http://schemas.microsoft.com/office/drawing/2014/main" xmlns="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:a16="http://schemas.microsoft.com/office/drawing/2014/main" xmlns="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52</xdr:row>
      <xdr:rowOff>190500</xdr:rowOff>
    </xdr:from>
    <xdr:to>
      <xdr:col>0</xdr:col>
      <xdr:colOff>977900</xdr:colOff>
      <xdr:row>57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:a16="http://schemas.microsoft.com/office/drawing/2014/main" xmlns="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:a16="http://schemas.microsoft.com/office/drawing/2014/main" xmlns="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255</xdr:row>
      <xdr:rowOff>0</xdr:rowOff>
    </xdr:from>
    <xdr:to>
      <xdr:col>2</xdr:col>
      <xdr:colOff>730250</xdr:colOff>
      <xdr:row>259</xdr:row>
      <xdr:rowOff>152400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:a16="http://schemas.microsoft.com/office/drawing/2014/main" xmlns="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266</xdr:row>
      <xdr:rowOff>215900</xdr:rowOff>
    </xdr:from>
    <xdr:to>
      <xdr:col>2</xdr:col>
      <xdr:colOff>800100</xdr:colOff>
      <xdr:row>270</xdr:row>
      <xdr:rowOff>152400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:a16="http://schemas.microsoft.com/office/drawing/2014/main" xmlns="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278</xdr:row>
      <xdr:rowOff>0</xdr:rowOff>
    </xdr:from>
    <xdr:to>
      <xdr:col>3</xdr:col>
      <xdr:colOff>82550</xdr:colOff>
      <xdr:row>281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:a16="http://schemas.microsoft.com/office/drawing/2014/main" xmlns="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:a16="http://schemas.microsoft.com/office/drawing/2014/main" xmlns="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:a16="http://schemas.microsoft.com/office/drawing/2014/main" xmlns="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4162596" name="Picture 56">
          <a:extLst>
            <a:ext uri="{FF2B5EF4-FFF2-40B4-BE49-F238E27FC236}">
              <a16:creationId xmlns:a16="http://schemas.microsoft.com/office/drawing/2014/main" xmlns="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4162597" name="Picture 195" descr="271">
          <a:extLst>
            <a:ext uri="{FF2B5EF4-FFF2-40B4-BE49-F238E27FC236}">
              <a16:creationId xmlns:a16="http://schemas.microsoft.com/office/drawing/2014/main" xmlns="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:a16="http://schemas.microsoft.com/office/drawing/2014/main" xmlns="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:a16="http://schemas.microsoft.com/office/drawing/2014/main" xmlns="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:a16="http://schemas.microsoft.com/office/drawing/2014/main" xmlns="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:a16="http://schemas.microsoft.com/office/drawing/2014/main" xmlns="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332</xdr:row>
      <xdr:rowOff>38100</xdr:rowOff>
    </xdr:from>
    <xdr:to>
      <xdr:col>4</xdr:col>
      <xdr:colOff>876300</xdr:colOff>
      <xdr:row>334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243</xdr:row>
      <xdr:rowOff>38100</xdr:rowOff>
    </xdr:from>
    <xdr:to>
      <xdr:col>1</xdr:col>
      <xdr:colOff>161925</xdr:colOff>
      <xdr:row>248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398</xdr:row>
      <xdr:rowOff>200320</xdr:rowOff>
    </xdr:from>
    <xdr:to>
      <xdr:col>4</xdr:col>
      <xdr:colOff>547184</xdr:colOff>
      <xdr:row>401</xdr:row>
      <xdr:rowOff>76199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415</xdr:row>
      <xdr:rowOff>39998</xdr:rowOff>
    </xdr:from>
    <xdr:to>
      <xdr:col>4</xdr:col>
      <xdr:colOff>352425</xdr:colOff>
      <xdr:row>417</xdr:row>
      <xdr:rowOff>86371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64" name="Picture 56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65" name="Picture 195" descr="271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494</xdr:row>
      <xdr:rowOff>215900</xdr:rowOff>
    </xdr:from>
    <xdr:to>
      <xdr:col>4</xdr:col>
      <xdr:colOff>292100</xdr:colOff>
      <xdr:row>498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314</xdr:row>
      <xdr:rowOff>107950</xdr:rowOff>
    </xdr:from>
    <xdr:to>
      <xdr:col>4</xdr:col>
      <xdr:colOff>12700</xdr:colOff>
      <xdr:row>317</xdr:row>
      <xdr:rowOff>101600</xdr:rowOff>
    </xdr:to>
    <xdr:pic>
      <xdr:nvPicPr>
        <xdr:cNvPr id="67" name="Изображения 11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360</xdr:row>
      <xdr:rowOff>0</xdr:rowOff>
    </xdr:from>
    <xdr:to>
      <xdr:col>4</xdr:col>
      <xdr:colOff>838200</xdr:colOff>
      <xdr:row>362</xdr:row>
      <xdr:rowOff>133350</xdr:rowOff>
    </xdr:to>
    <xdr:pic>
      <xdr:nvPicPr>
        <xdr:cNvPr id="68" name="Изображения 26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5095100"/>
          <a:ext cx="1587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379</xdr:row>
      <xdr:rowOff>127000</xdr:rowOff>
    </xdr:from>
    <xdr:to>
      <xdr:col>4</xdr:col>
      <xdr:colOff>647700</xdr:colOff>
      <xdr:row>382</xdr:row>
      <xdr:rowOff>88900</xdr:rowOff>
    </xdr:to>
    <xdr:pic>
      <xdr:nvPicPr>
        <xdr:cNvPr id="69" name="Изображения 12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575" y="78774925"/>
          <a:ext cx="156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470</xdr:row>
      <xdr:rowOff>31750</xdr:rowOff>
    </xdr:from>
    <xdr:to>
      <xdr:col>5</xdr:col>
      <xdr:colOff>12700</xdr:colOff>
      <xdr:row>473</xdr:row>
      <xdr:rowOff>114300</xdr:rowOff>
    </xdr:to>
    <xdr:pic>
      <xdr:nvPicPr>
        <xdr:cNvPr id="70" name="Изображения 4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368975"/>
          <a:ext cx="18034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482</xdr:row>
      <xdr:rowOff>69850</xdr:rowOff>
    </xdr:from>
    <xdr:to>
      <xdr:col>4</xdr:col>
      <xdr:colOff>692150</xdr:colOff>
      <xdr:row>485</xdr:row>
      <xdr:rowOff>88900</xdr:rowOff>
    </xdr:to>
    <xdr:pic>
      <xdr:nvPicPr>
        <xdr:cNvPr id="71" name="Изображения 5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109893100"/>
          <a:ext cx="1508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551</xdr:row>
      <xdr:rowOff>38100</xdr:rowOff>
    </xdr:from>
    <xdr:to>
      <xdr:col>5</xdr:col>
      <xdr:colOff>57150</xdr:colOff>
      <xdr:row>554</xdr:row>
      <xdr:rowOff>127000</xdr:rowOff>
    </xdr:to>
    <xdr:pic>
      <xdr:nvPicPr>
        <xdr:cNvPr id="73" name="3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432</xdr:row>
      <xdr:rowOff>57150</xdr:rowOff>
    </xdr:from>
    <xdr:to>
      <xdr:col>5</xdr:col>
      <xdr:colOff>673100</xdr:colOff>
      <xdr:row>435</xdr:row>
      <xdr:rowOff>101600</xdr:rowOff>
    </xdr:to>
    <xdr:pic>
      <xdr:nvPicPr>
        <xdr:cNvPr id="77" name="Picture 395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238375" y="100145850"/>
          <a:ext cx="33115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450</xdr:row>
      <xdr:rowOff>0</xdr:rowOff>
    </xdr:from>
    <xdr:to>
      <xdr:col>5</xdr:col>
      <xdr:colOff>787400</xdr:colOff>
      <xdr:row>452</xdr:row>
      <xdr:rowOff>133350</xdr:rowOff>
    </xdr:to>
    <xdr:pic>
      <xdr:nvPicPr>
        <xdr:cNvPr id="78" name="Picture 395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511425" y="103555800"/>
          <a:ext cx="31527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289</xdr:row>
      <xdr:rowOff>19050</xdr:rowOff>
    </xdr:from>
    <xdr:to>
      <xdr:col>4</xdr:col>
      <xdr:colOff>679450</xdr:colOff>
      <xdr:row>291</xdr:row>
      <xdr:rowOff>133350</xdr:rowOff>
    </xdr:to>
    <xdr:pic>
      <xdr:nvPicPr>
        <xdr:cNvPr id="79" name="Изображения 10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61969650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314</xdr:row>
      <xdr:rowOff>88900</xdr:rowOff>
    </xdr:from>
    <xdr:to>
      <xdr:col>4</xdr:col>
      <xdr:colOff>762000</xdr:colOff>
      <xdr:row>317</xdr:row>
      <xdr:rowOff>88900</xdr:rowOff>
    </xdr:to>
    <xdr:pic>
      <xdr:nvPicPr>
        <xdr:cNvPr id="80" name="Изображения 11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66563875"/>
          <a:ext cx="1577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562</xdr:row>
      <xdr:rowOff>57150</xdr:rowOff>
    </xdr:from>
    <xdr:to>
      <xdr:col>5</xdr:col>
      <xdr:colOff>222250</xdr:colOff>
      <xdr:row>566</xdr:row>
      <xdr:rowOff>127000</xdr:rowOff>
    </xdr:to>
    <xdr:pic>
      <xdr:nvPicPr>
        <xdr:cNvPr id="81" name="2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26168150"/>
          <a:ext cx="14033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508</xdr:row>
      <xdr:rowOff>31750</xdr:rowOff>
    </xdr:from>
    <xdr:to>
      <xdr:col>5</xdr:col>
      <xdr:colOff>850900</xdr:colOff>
      <xdr:row>512</xdr:row>
      <xdr:rowOff>139700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:a16="http://schemas.microsoft.com/office/drawing/2014/main" xmlns="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14950875"/>
          <a:ext cx="850900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522</xdr:row>
      <xdr:rowOff>31750</xdr:rowOff>
    </xdr:from>
    <xdr:to>
      <xdr:col>6</xdr:col>
      <xdr:colOff>417830</xdr:colOff>
      <xdr:row>526</xdr:row>
      <xdr:rowOff>139700</xdr:rowOff>
    </xdr:to>
    <xdr:pic>
      <xdr:nvPicPr>
        <xdr:cNvPr id="83" name="Picture 1870">
          <a:extLst>
            <a:ext uri="{FF2B5EF4-FFF2-40B4-BE49-F238E27FC236}">
              <a16:creationId xmlns:a16="http://schemas.microsoft.com/office/drawing/2014/main" xmlns="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532</xdr:row>
      <xdr:rowOff>215900</xdr:rowOff>
    </xdr:from>
    <xdr:to>
      <xdr:col>4</xdr:col>
      <xdr:colOff>107950</xdr:colOff>
      <xdr:row>536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:a16="http://schemas.microsoft.com/office/drawing/2014/main" xmlns="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542</xdr:row>
      <xdr:rowOff>57150</xdr:rowOff>
    </xdr:from>
    <xdr:to>
      <xdr:col>3</xdr:col>
      <xdr:colOff>755650</xdr:colOff>
      <xdr:row>545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:a16="http://schemas.microsoft.com/office/drawing/2014/main" xmlns="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78</xdr:row>
      <xdr:rowOff>66675</xdr:rowOff>
    </xdr:from>
    <xdr:to>
      <xdr:col>1</xdr:col>
      <xdr:colOff>209550</xdr:colOff>
      <xdr:row>83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:a16="http://schemas.microsoft.com/office/drawing/2014/main" xmlns="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:a16="http://schemas.microsoft.com/office/drawing/2014/main" xmlns="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:a16="http://schemas.microsoft.com/office/drawing/2014/main" xmlns="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:a16="http://schemas.microsoft.com/office/drawing/2014/main" xmlns="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255</xdr:row>
      <xdr:rowOff>0</xdr:rowOff>
    </xdr:from>
    <xdr:to>
      <xdr:col>2</xdr:col>
      <xdr:colOff>730250</xdr:colOff>
      <xdr:row>259</xdr:row>
      <xdr:rowOff>152400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:a16="http://schemas.microsoft.com/office/drawing/2014/main" xmlns="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54949725"/>
          <a:ext cx="854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266</xdr:row>
      <xdr:rowOff>215900</xdr:rowOff>
    </xdr:from>
    <xdr:to>
      <xdr:col>2</xdr:col>
      <xdr:colOff>800100</xdr:colOff>
      <xdr:row>270</xdr:row>
      <xdr:rowOff>152400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:a16="http://schemas.microsoft.com/office/drawing/2014/main" xmlns="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25" y="57423050"/>
          <a:ext cx="67945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278</xdr:row>
      <xdr:rowOff>0</xdr:rowOff>
    </xdr:from>
    <xdr:to>
      <xdr:col>3</xdr:col>
      <xdr:colOff>82550</xdr:colOff>
      <xdr:row>281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:a16="http://schemas.microsoft.com/office/drawing/2014/main" xmlns="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:a16="http://schemas.microsoft.com/office/drawing/2014/main" xmlns="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711825"/>
          <a:ext cx="927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:a16="http://schemas.microsoft.com/office/drawing/2014/main" xmlns="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99" name="Picture 56">
          <a:extLst>
            <a:ext uri="{FF2B5EF4-FFF2-40B4-BE49-F238E27FC236}">
              <a16:creationId xmlns:a16="http://schemas.microsoft.com/office/drawing/2014/main" xmlns="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100" name="Picture 195" descr="271">
          <a:extLst>
            <a:ext uri="{FF2B5EF4-FFF2-40B4-BE49-F238E27FC236}">
              <a16:creationId xmlns:a16="http://schemas.microsoft.com/office/drawing/2014/main" xmlns="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:a16="http://schemas.microsoft.com/office/drawing/2014/main" xmlns="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:a16="http://schemas.microsoft.com/office/drawing/2014/main" xmlns="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:a16="http://schemas.microsoft.com/office/drawing/2014/main" xmlns="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:a16="http://schemas.microsoft.com/office/drawing/2014/main" xmlns="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332</xdr:row>
      <xdr:rowOff>38100</xdr:rowOff>
    </xdr:from>
    <xdr:to>
      <xdr:col>4</xdr:col>
      <xdr:colOff>876300</xdr:colOff>
      <xdr:row>334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:a16="http://schemas.microsoft.com/office/drawing/2014/main" xmlns="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243</xdr:row>
      <xdr:rowOff>38100</xdr:rowOff>
    </xdr:from>
    <xdr:to>
      <xdr:col>1</xdr:col>
      <xdr:colOff>335279</xdr:colOff>
      <xdr:row>248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:a16="http://schemas.microsoft.com/office/drawing/2014/main" xmlns="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8333660"/>
          <a:ext cx="123253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398</xdr:row>
      <xdr:rowOff>200320</xdr:rowOff>
    </xdr:from>
    <xdr:to>
      <xdr:col>4</xdr:col>
      <xdr:colOff>547184</xdr:colOff>
      <xdr:row>401</xdr:row>
      <xdr:rowOff>76199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415</xdr:row>
      <xdr:rowOff>39998</xdr:rowOff>
    </xdr:from>
    <xdr:to>
      <xdr:col>4</xdr:col>
      <xdr:colOff>352425</xdr:colOff>
      <xdr:row>417</xdr:row>
      <xdr:rowOff>86371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210</xdr:row>
      <xdr:rowOff>76202</xdr:rowOff>
    </xdr:from>
    <xdr:to>
      <xdr:col>1</xdr:col>
      <xdr:colOff>28575</xdr:colOff>
      <xdr:row>214</xdr:row>
      <xdr:rowOff>157945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160020</xdr:rowOff>
    </xdr:from>
    <xdr:to>
      <xdr:col>1</xdr:col>
      <xdr:colOff>388620</xdr:colOff>
      <xdr:row>226</xdr:row>
      <xdr:rowOff>101831</xdr:rowOff>
    </xdr:to>
    <xdr:pic>
      <xdr:nvPicPr>
        <xdr:cNvPr id="103" name="Рисунок 102" descr="Рондоль шайба для теплоизоляции КРЕП-КОМП 5x50 100 шт. 16-0390 - выгодная  цена, отзывы, характеристики, фото - купить в Москве и РФ">
          <a:extLst>
            <a:ext uri="{FF2B5EF4-FFF2-40B4-BE49-F238E27FC236}">
              <a16:creationId xmlns:a16="http://schemas.microsoft.com/office/drawing/2014/main" xmlns="" id="{A8931BC0-7AE4-425E-B273-27E67051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6" b="18660"/>
        <a:stretch/>
      </xdr:blipFill>
      <xdr:spPr bwMode="auto">
        <a:xfrm>
          <a:off x="0" y="42877740"/>
          <a:ext cx="1447800" cy="88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4163585" name="Picture 1">
          <a:extLst>
            <a:ext uri="{FF2B5EF4-FFF2-40B4-BE49-F238E27FC236}">
              <a16:creationId xmlns:a16="http://schemas.microsoft.com/office/drawing/2014/main" xmlns="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:a16="http://schemas.microsoft.com/office/drawing/2014/main" xmlns="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179916</xdr:colOff>
      <xdr:row>135</xdr:row>
      <xdr:rowOff>215900</xdr:rowOff>
    </xdr:to>
    <xdr:pic>
      <xdr:nvPicPr>
        <xdr:cNvPr id="4163587" name="Picture 3">
          <a:extLst>
            <a:ext uri="{FF2B5EF4-FFF2-40B4-BE49-F238E27FC236}">
              <a16:creationId xmlns:a16="http://schemas.microsoft.com/office/drawing/2014/main" xmlns="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:a16="http://schemas.microsoft.com/office/drawing/2014/main" xmlns="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114300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:a16="http://schemas.microsoft.com/office/drawing/2014/main" xmlns="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114301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:a16="http://schemas.microsoft.com/office/drawing/2014/main" xmlns="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88899</xdr:rowOff>
    </xdr:to>
    <xdr:pic>
      <xdr:nvPicPr>
        <xdr:cNvPr id="4163591" name="Picture 325" descr="Шиферные--гвозди">
          <a:extLst>
            <a:ext uri="{FF2B5EF4-FFF2-40B4-BE49-F238E27FC236}">
              <a16:creationId xmlns:a16="http://schemas.microsoft.com/office/drawing/2014/main" xmlns="" id="{00000000-0008-0000-0E00-000007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9622750"/>
          <a:ext cx="14414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:a16="http://schemas.microsoft.com/office/drawing/2014/main" xmlns="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114301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:a16="http://schemas.microsoft.com/office/drawing/2014/main" xmlns="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127000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:a16="http://schemas.microsoft.com/office/drawing/2014/main" xmlns="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95250</xdr:rowOff>
    </xdr:to>
    <xdr:pic>
      <xdr:nvPicPr>
        <xdr:cNvPr id="4163595" name="Picture 329" descr="vint_chern">
          <a:extLst>
            <a:ext uri="{FF2B5EF4-FFF2-40B4-BE49-F238E27FC236}">
              <a16:creationId xmlns:a16="http://schemas.microsoft.com/office/drawing/2014/main" xmlns="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4163596" name="Picture 1068">
          <a:extLst>
            <a:ext uri="{FF2B5EF4-FFF2-40B4-BE49-F238E27FC236}">
              <a16:creationId xmlns:a16="http://schemas.microsoft.com/office/drawing/2014/main" xmlns="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179916</xdr:colOff>
      <xdr:row>135</xdr:row>
      <xdr:rowOff>215900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20" name="Picture 322" descr="строительные-чёрные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114300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114301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88899</xdr:rowOff>
    </xdr:to>
    <xdr:pic>
      <xdr:nvPicPr>
        <xdr:cNvPr id="23" name="Picture 325" descr="Шиферные--гвозди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1711225"/>
          <a:ext cx="1365250" cy="7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114301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127000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95250</xdr:rowOff>
    </xdr:to>
    <xdr:pic>
      <xdr:nvPicPr>
        <xdr:cNvPr id="27" name="Picture 329" descr="vint_chern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28" name="Picture 1068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148167</xdr:rowOff>
    </xdr:from>
    <xdr:to>
      <xdr:col>1</xdr:col>
      <xdr:colOff>63500</xdr:colOff>
      <xdr:row>8</xdr:row>
      <xdr:rowOff>266662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87967"/>
          <a:ext cx="1545167" cy="922828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5</xdr:col>
      <xdr:colOff>577314</xdr:colOff>
      <xdr:row>8</xdr:row>
      <xdr:rowOff>333801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26</xdr:row>
      <xdr:rowOff>63500</xdr:rowOff>
    </xdr:from>
    <xdr:to>
      <xdr:col>5</xdr:col>
      <xdr:colOff>249609</xdr:colOff>
      <xdr:row>28</xdr:row>
      <xdr:rowOff>233723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74083</xdr:rowOff>
    </xdr:from>
    <xdr:to>
      <xdr:col>1</xdr:col>
      <xdr:colOff>251940</xdr:colOff>
      <xdr:row>28</xdr:row>
      <xdr:rowOff>274068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00" y="5027083"/>
          <a:ext cx="1670107" cy="1004318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40</xdr:row>
      <xdr:rowOff>42333</xdr:rowOff>
    </xdr:from>
    <xdr:to>
      <xdr:col>4</xdr:col>
      <xdr:colOff>820460</xdr:colOff>
      <xdr:row>42</xdr:row>
      <xdr:rowOff>182072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42333</xdr:rowOff>
    </xdr:from>
    <xdr:to>
      <xdr:col>1</xdr:col>
      <xdr:colOff>160492</xdr:colOff>
      <xdr:row>42</xdr:row>
      <xdr:rowOff>242316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00" y="7313083"/>
          <a:ext cx="1536325" cy="993734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51</xdr:row>
      <xdr:rowOff>10583</xdr:rowOff>
    </xdr:from>
    <xdr:to>
      <xdr:col>4</xdr:col>
      <xdr:colOff>684968</xdr:colOff>
      <xdr:row>53</xdr:row>
      <xdr:rowOff>296640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49</xdr:row>
      <xdr:rowOff>52917</xdr:rowOff>
    </xdr:from>
    <xdr:to>
      <xdr:col>1</xdr:col>
      <xdr:colOff>112303</xdr:colOff>
      <xdr:row>53</xdr:row>
      <xdr:rowOff>234853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9917" y="9874250"/>
          <a:ext cx="1371719" cy="816935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73</xdr:row>
      <xdr:rowOff>63500</xdr:rowOff>
    </xdr:from>
    <xdr:to>
      <xdr:col>5</xdr:col>
      <xdr:colOff>380754</xdr:colOff>
      <xdr:row>74</xdr:row>
      <xdr:rowOff>148610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71</xdr:row>
      <xdr:rowOff>10583</xdr:rowOff>
    </xdr:from>
    <xdr:to>
      <xdr:col>1</xdr:col>
      <xdr:colOff>456243</xdr:colOff>
      <xdr:row>74</xdr:row>
      <xdr:rowOff>247627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81</xdr:row>
      <xdr:rowOff>95250</xdr:rowOff>
    </xdr:from>
    <xdr:to>
      <xdr:col>1</xdr:col>
      <xdr:colOff>80449</xdr:colOff>
      <xdr:row>85</xdr:row>
      <xdr:rowOff>210122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92</xdr:row>
      <xdr:rowOff>74083</xdr:rowOff>
    </xdr:from>
    <xdr:to>
      <xdr:col>3</xdr:col>
      <xdr:colOff>314207</xdr:colOff>
      <xdr:row>97</xdr:row>
      <xdr:rowOff>365515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125</xdr:row>
      <xdr:rowOff>137583</xdr:rowOff>
    </xdr:from>
    <xdr:to>
      <xdr:col>3</xdr:col>
      <xdr:colOff>78155</xdr:colOff>
      <xdr:row>130</xdr:row>
      <xdr:rowOff>309379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160</xdr:row>
      <xdr:rowOff>63501</xdr:rowOff>
    </xdr:from>
    <xdr:to>
      <xdr:col>2</xdr:col>
      <xdr:colOff>787238</xdr:colOff>
      <xdr:row>165</xdr:row>
      <xdr:rowOff>161212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178</xdr:row>
      <xdr:rowOff>127000</xdr:rowOff>
    </xdr:from>
    <xdr:to>
      <xdr:col>2</xdr:col>
      <xdr:colOff>687400</xdr:colOff>
      <xdr:row>183</xdr:row>
      <xdr:rowOff>298796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351</xdr:row>
      <xdr:rowOff>127001</xdr:rowOff>
    </xdr:from>
    <xdr:to>
      <xdr:col>2</xdr:col>
      <xdr:colOff>595507</xdr:colOff>
      <xdr:row>356</xdr:row>
      <xdr:rowOff>215740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541866</xdr:colOff>
      <xdr:row>409</xdr:row>
      <xdr:rowOff>65250</xdr:rowOff>
    </xdr:from>
    <xdr:to>
      <xdr:col>2</xdr:col>
      <xdr:colOff>731711</xdr:colOff>
      <xdr:row>413</xdr:row>
      <xdr:rowOff>236056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3533" y="61067583"/>
          <a:ext cx="1078845" cy="92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439</xdr:row>
      <xdr:rowOff>127000</xdr:rowOff>
    </xdr:from>
    <xdr:to>
      <xdr:col>2</xdr:col>
      <xdr:colOff>699113</xdr:colOff>
      <xdr:row>444</xdr:row>
      <xdr:rowOff>127168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470</xdr:row>
      <xdr:rowOff>74083</xdr:rowOff>
    </xdr:from>
    <xdr:to>
      <xdr:col>2</xdr:col>
      <xdr:colOff>850739</xdr:colOff>
      <xdr:row>475</xdr:row>
      <xdr:rowOff>171796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495</xdr:row>
      <xdr:rowOff>211667</xdr:rowOff>
    </xdr:from>
    <xdr:to>
      <xdr:col>3</xdr:col>
      <xdr:colOff>317354</xdr:colOff>
      <xdr:row>497</xdr:row>
      <xdr:rowOff>185394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728</xdr:row>
      <xdr:rowOff>222250</xdr:rowOff>
    </xdr:from>
    <xdr:to>
      <xdr:col>3</xdr:col>
      <xdr:colOff>507855</xdr:colOff>
      <xdr:row>732</xdr:row>
      <xdr:rowOff>84047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60500" y="92392500"/>
          <a:ext cx="2243522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757</xdr:row>
      <xdr:rowOff>243416</xdr:rowOff>
    </xdr:from>
    <xdr:to>
      <xdr:col>3</xdr:col>
      <xdr:colOff>90348</xdr:colOff>
      <xdr:row>762</xdr:row>
      <xdr:rowOff>247489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796</xdr:row>
      <xdr:rowOff>190500</xdr:rowOff>
    </xdr:from>
    <xdr:to>
      <xdr:col>2</xdr:col>
      <xdr:colOff>876873</xdr:colOff>
      <xdr:row>801</xdr:row>
      <xdr:rowOff>144190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821</xdr:row>
      <xdr:rowOff>42333</xdr:rowOff>
    </xdr:from>
    <xdr:to>
      <xdr:col>3</xdr:col>
      <xdr:colOff>222417</xdr:colOff>
      <xdr:row>824</xdr:row>
      <xdr:rowOff>840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55333" y="104044750"/>
          <a:ext cx="963251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830</xdr:row>
      <xdr:rowOff>84667</xdr:rowOff>
    </xdr:from>
    <xdr:to>
      <xdr:col>3</xdr:col>
      <xdr:colOff>190565</xdr:colOff>
      <xdr:row>835</xdr:row>
      <xdr:rowOff>164089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855</xdr:row>
      <xdr:rowOff>105834</xdr:rowOff>
    </xdr:from>
    <xdr:to>
      <xdr:col>1</xdr:col>
      <xdr:colOff>5580</xdr:colOff>
      <xdr:row>860</xdr:row>
      <xdr:rowOff>241051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0916" y="110638167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907</xdr:row>
      <xdr:rowOff>105834</xdr:rowOff>
    </xdr:from>
    <xdr:to>
      <xdr:col>2</xdr:col>
      <xdr:colOff>622050</xdr:colOff>
      <xdr:row>912</xdr:row>
      <xdr:rowOff>93808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934</xdr:row>
      <xdr:rowOff>105833</xdr:rowOff>
    </xdr:from>
    <xdr:to>
      <xdr:col>1</xdr:col>
      <xdr:colOff>144875</xdr:colOff>
      <xdr:row>939</xdr:row>
      <xdr:rowOff>100830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948</xdr:row>
      <xdr:rowOff>95250</xdr:rowOff>
    </xdr:from>
    <xdr:to>
      <xdr:col>1</xdr:col>
      <xdr:colOff>134977</xdr:colOff>
      <xdr:row>951</xdr:row>
      <xdr:rowOff>157789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965</xdr:row>
      <xdr:rowOff>116416</xdr:rowOff>
    </xdr:from>
    <xdr:to>
      <xdr:col>0</xdr:col>
      <xdr:colOff>1373023</xdr:colOff>
      <xdr:row>970</xdr:row>
      <xdr:rowOff>19279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984</xdr:row>
      <xdr:rowOff>21167</xdr:rowOff>
    </xdr:from>
    <xdr:to>
      <xdr:col>0</xdr:col>
      <xdr:colOff>1193106</xdr:colOff>
      <xdr:row>987</xdr:row>
      <xdr:rowOff>180565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1000</xdr:row>
      <xdr:rowOff>148167</xdr:rowOff>
    </xdr:from>
    <xdr:to>
      <xdr:col>0</xdr:col>
      <xdr:colOff>1246364</xdr:colOff>
      <xdr:row>1005</xdr:row>
      <xdr:rowOff>65518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1014</xdr:row>
      <xdr:rowOff>137583</xdr:rowOff>
    </xdr:from>
    <xdr:to>
      <xdr:col>1</xdr:col>
      <xdr:colOff>588654</xdr:colOff>
      <xdr:row>1017</xdr:row>
      <xdr:rowOff>167447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872</xdr:row>
      <xdr:rowOff>50801</xdr:rowOff>
    </xdr:from>
    <xdr:to>
      <xdr:col>0</xdr:col>
      <xdr:colOff>1278467</xdr:colOff>
      <xdr:row>877</xdr:row>
      <xdr:rowOff>287866</xdr:rowOff>
    </xdr:to>
    <xdr:pic>
      <xdr:nvPicPr>
        <xdr:cNvPr id="4155394" name="Picture 2">
          <a:extLst>
            <a:ext uri="{FF2B5EF4-FFF2-40B4-BE49-F238E27FC236}">
              <a16:creationId xmlns:a16="http://schemas.microsoft.com/office/drawing/2014/main" xmlns="" id="{00000000-0008-0000-0F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25664" t="16415" r="20796" b="5027"/>
        <a:stretch>
          <a:fillRect/>
        </a:stretch>
      </xdr:blipFill>
      <xdr:spPr bwMode="auto">
        <a:xfrm>
          <a:off x="254001" y="115595401"/>
          <a:ext cx="1024466" cy="1134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:a16="http://schemas.microsoft.com/office/drawing/2014/main" xmlns="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:a16="http://schemas.microsoft.com/office/drawing/2014/main" xmlns="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245</xdr:row>
      <xdr:rowOff>38100</xdr:rowOff>
    </xdr:from>
    <xdr:to>
      <xdr:col>4</xdr:col>
      <xdr:colOff>850900</xdr:colOff>
      <xdr:row>248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:a16="http://schemas.microsoft.com/office/drawing/2014/main" xmlns="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:a16="http://schemas.microsoft.com/office/drawing/2014/main" xmlns="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:a16="http://schemas.microsoft.com/office/drawing/2014/main" xmlns="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122</xdr:row>
      <xdr:rowOff>66675</xdr:rowOff>
    </xdr:from>
    <xdr:to>
      <xdr:col>3</xdr:col>
      <xdr:colOff>406400</xdr:colOff>
      <xdr:row>124</xdr:row>
      <xdr:rowOff>111125</xdr:rowOff>
    </xdr:to>
    <xdr:pic>
      <xdr:nvPicPr>
        <xdr:cNvPr id="39" name="Изображения 37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164</xdr:row>
      <xdr:rowOff>152400</xdr:rowOff>
    </xdr:from>
    <xdr:to>
      <xdr:col>2</xdr:col>
      <xdr:colOff>692150</xdr:colOff>
      <xdr:row>168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:a16="http://schemas.microsoft.com/office/drawing/2014/main" xmlns="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150</xdr:row>
      <xdr:rowOff>171450</xdr:rowOff>
    </xdr:from>
    <xdr:to>
      <xdr:col>3</xdr:col>
      <xdr:colOff>288925</xdr:colOff>
      <xdr:row>154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:a16="http://schemas.microsoft.com/office/drawing/2014/main" xmlns="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136</xdr:row>
      <xdr:rowOff>203200</xdr:rowOff>
    </xdr:from>
    <xdr:to>
      <xdr:col>3</xdr:col>
      <xdr:colOff>31750</xdr:colOff>
      <xdr:row>140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178</xdr:row>
      <xdr:rowOff>123825</xdr:rowOff>
    </xdr:from>
    <xdr:to>
      <xdr:col>2</xdr:col>
      <xdr:colOff>587375</xdr:colOff>
      <xdr:row>181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193</xdr:row>
      <xdr:rowOff>0</xdr:rowOff>
    </xdr:from>
    <xdr:to>
      <xdr:col>3</xdr:col>
      <xdr:colOff>12700</xdr:colOff>
      <xdr:row>196</xdr:row>
      <xdr:rowOff>82550</xdr:rowOff>
    </xdr:to>
    <xdr:pic>
      <xdr:nvPicPr>
        <xdr:cNvPr id="44" name="Изображения 20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204</xdr:row>
      <xdr:rowOff>76200</xdr:rowOff>
    </xdr:from>
    <xdr:to>
      <xdr:col>3</xdr:col>
      <xdr:colOff>358775</xdr:colOff>
      <xdr:row>207</xdr:row>
      <xdr:rowOff>88900</xdr:rowOff>
    </xdr:to>
    <xdr:pic>
      <xdr:nvPicPr>
        <xdr:cNvPr id="45" name="Изображения 21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216</xdr:row>
      <xdr:rowOff>31750</xdr:rowOff>
    </xdr:from>
    <xdr:to>
      <xdr:col>2</xdr:col>
      <xdr:colOff>511175</xdr:colOff>
      <xdr:row>219</xdr:row>
      <xdr:rowOff>114300</xdr:rowOff>
    </xdr:to>
    <xdr:pic>
      <xdr:nvPicPr>
        <xdr:cNvPr id="46" name="Изображения 16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224</xdr:row>
      <xdr:rowOff>161925</xdr:rowOff>
    </xdr:from>
    <xdr:to>
      <xdr:col>2</xdr:col>
      <xdr:colOff>406400</xdr:colOff>
      <xdr:row>227</xdr:row>
      <xdr:rowOff>149225</xdr:rowOff>
    </xdr:to>
    <xdr:pic>
      <xdr:nvPicPr>
        <xdr:cNvPr id="47" name="Изображения 17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234</xdr:row>
      <xdr:rowOff>127000</xdr:rowOff>
    </xdr:from>
    <xdr:to>
      <xdr:col>2</xdr:col>
      <xdr:colOff>292100</xdr:colOff>
      <xdr:row>237</xdr:row>
      <xdr:rowOff>133350</xdr:rowOff>
    </xdr:to>
    <xdr:pic>
      <xdr:nvPicPr>
        <xdr:cNvPr id="48" name="Изображения 18">
          <a:extLst>
            <a:ext uri="{FF2B5EF4-FFF2-40B4-BE49-F238E27FC236}">
              <a16:creationId xmlns:a16="http://schemas.microsoft.com/office/drawing/2014/main" xmlns="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254</xdr:row>
      <xdr:rowOff>114300</xdr:rowOff>
    </xdr:from>
    <xdr:to>
      <xdr:col>2</xdr:col>
      <xdr:colOff>520700</xdr:colOff>
      <xdr:row>257</xdr:row>
      <xdr:rowOff>95250</xdr:rowOff>
    </xdr:to>
    <xdr:pic>
      <xdr:nvPicPr>
        <xdr:cNvPr id="50" name="Изображения 43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265</xdr:row>
      <xdr:rowOff>57150</xdr:rowOff>
    </xdr:from>
    <xdr:to>
      <xdr:col>2</xdr:col>
      <xdr:colOff>676275</xdr:colOff>
      <xdr:row>267</xdr:row>
      <xdr:rowOff>95250</xdr:rowOff>
    </xdr:to>
    <xdr:pic>
      <xdr:nvPicPr>
        <xdr:cNvPr id="51" name="Изображения 15">
          <a:extLst>
            <a:ext uri="{FF2B5EF4-FFF2-40B4-BE49-F238E27FC236}">
              <a16:creationId xmlns:a16="http://schemas.microsoft.com/office/drawing/2014/main" xmlns="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276</xdr:row>
      <xdr:rowOff>95250</xdr:rowOff>
    </xdr:from>
    <xdr:to>
      <xdr:col>2</xdr:col>
      <xdr:colOff>450850</xdr:colOff>
      <xdr:row>279</xdr:row>
      <xdr:rowOff>95250</xdr:rowOff>
    </xdr:to>
    <xdr:pic>
      <xdr:nvPicPr>
        <xdr:cNvPr id="52" name="Изображения 41">
          <a:extLst>
            <a:ext uri="{FF2B5EF4-FFF2-40B4-BE49-F238E27FC236}">
              <a16:creationId xmlns:a16="http://schemas.microsoft.com/office/drawing/2014/main" xmlns="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293</xdr:row>
      <xdr:rowOff>19050</xdr:rowOff>
    </xdr:from>
    <xdr:to>
      <xdr:col>2</xdr:col>
      <xdr:colOff>641350</xdr:colOff>
      <xdr:row>296</xdr:row>
      <xdr:rowOff>133350</xdr:rowOff>
    </xdr:to>
    <xdr:pic>
      <xdr:nvPicPr>
        <xdr:cNvPr id="53" name="Изображения 25">
          <a:extLst>
            <a:ext uri="{FF2B5EF4-FFF2-40B4-BE49-F238E27FC236}">
              <a16:creationId xmlns:a16="http://schemas.microsoft.com/office/drawing/2014/main" xmlns="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308</xdr:row>
      <xdr:rowOff>22225</xdr:rowOff>
    </xdr:from>
    <xdr:to>
      <xdr:col>3</xdr:col>
      <xdr:colOff>663575</xdr:colOff>
      <xdr:row>311</xdr:row>
      <xdr:rowOff>22225</xdr:rowOff>
    </xdr:to>
    <xdr:pic>
      <xdr:nvPicPr>
        <xdr:cNvPr id="54" name="Изображения 44">
          <a:extLst>
            <a:ext uri="{FF2B5EF4-FFF2-40B4-BE49-F238E27FC236}">
              <a16:creationId xmlns:a16="http://schemas.microsoft.com/office/drawing/2014/main" xmlns="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319</xdr:row>
      <xdr:rowOff>31750</xdr:rowOff>
    </xdr:from>
    <xdr:to>
      <xdr:col>3</xdr:col>
      <xdr:colOff>149225</xdr:colOff>
      <xdr:row>322</xdr:row>
      <xdr:rowOff>127000</xdr:rowOff>
    </xdr:to>
    <xdr:pic>
      <xdr:nvPicPr>
        <xdr:cNvPr id="55" name="Picture 49">
          <a:extLst>
            <a:ext uri="{FF2B5EF4-FFF2-40B4-BE49-F238E27FC236}">
              <a16:creationId xmlns:a16="http://schemas.microsoft.com/office/drawing/2014/main" xmlns="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137159</xdr:colOff>
      <xdr:row>97</xdr:row>
      <xdr:rowOff>30981</xdr:rowOff>
    </xdr:from>
    <xdr:to>
      <xdr:col>1</xdr:col>
      <xdr:colOff>792480</xdr:colOff>
      <xdr:row>101</xdr:row>
      <xdr:rowOff>144780</xdr:rowOff>
    </xdr:to>
    <xdr:pic>
      <xdr:nvPicPr>
        <xdr:cNvPr id="4156417" name="Picture 1" descr="Picture background">
          <a:extLst>
            <a:ext uri="{FF2B5EF4-FFF2-40B4-BE49-F238E27FC236}">
              <a16:creationId xmlns:a16="http://schemas.microsoft.com/office/drawing/2014/main" xmlns="" id="{00000000-0008-0000-10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9000" t="27200" r="28600" b="18600"/>
        <a:stretch>
          <a:fillRect/>
        </a:stretch>
      </xdr:blipFill>
      <xdr:spPr bwMode="auto">
        <a:xfrm>
          <a:off x="1028699" y="19690581"/>
          <a:ext cx="655321" cy="83769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:a16="http://schemas.microsoft.com/office/drawing/2014/main" xmlns="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30</xdr:row>
      <xdr:rowOff>49213</xdr:rowOff>
    </xdr:from>
    <xdr:to>
      <xdr:col>1</xdr:col>
      <xdr:colOff>687636</xdr:colOff>
      <xdr:row>34</xdr:row>
      <xdr:rowOff>67734</xdr:rowOff>
    </xdr:to>
    <xdr:pic>
      <xdr:nvPicPr>
        <xdr:cNvPr id="4165634" name="Изображения 32">
          <a:extLst>
            <a:ext uri="{FF2B5EF4-FFF2-40B4-BE49-F238E27FC236}">
              <a16:creationId xmlns:a16="http://schemas.microsoft.com/office/drawing/2014/main" xmlns="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6009746"/>
          <a:ext cx="1229768" cy="75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4165637" name="Изображения 40">
          <a:extLst>
            <a:ext uri="{FF2B5EF4-FFF2-40B4-BE49-F238E27FC236}">
              <a16:creationId xmlns:a16="http://schemas.microsoft.com/office/drawing/2014/main" xmlns="" id="{00000000-0008-0000-1100-000005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7356932"/>
          <a:ext cx="571500" cy="522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:a16="http://schemas.microsoft.com/office/drawing/2014/main" xmlns="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185</xdr:row>
      <xdr:rowOff>207963</xdr:rowOff>
    </xdr:from>
    <xdr:to>
      <xdr:col>2</xdr:col>
      <xdr:colOff>10319</xdr:colOff>
      <xdr:row>188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:a16="http://schemas.microsoft.com/office/drawing/2014/main" xmlns="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217</xdr:row>
      <xdr:rowOff>86519</xdr:rowOff>
    </xdr:from>
    <xdr:to>
      <xdr:col>2</xdr:col>
      <xdr:colOff>193675</xdr:colOff>
      <xdr:row>220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:a16="http://schemas.microsoft.com/office/drawing/2014/main" xmlns="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249</xdr:row>
      <xdr:rowOff>23812</xdr:rowOff>
    </xdr:from>
    <xdr:to>
      <xdr:col>2</xdr:col>
      <xdr:colOff>263929</xdr:colOff>
      <xdr:row>252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:a16="http://schemas.microsoft.com/office/drawing/2014/main" xmlns="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345</xdr:row>
      <xdr:rowOff>169069</xdr:rowOff>
    </xdr:from>
    <xdr:to>
      <xdr:col>1</xdr:col>
      <xdr:colOff>898524</xdr:colOff>
      <xdr:row>348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:a16="http://schemas.microsoft.com/office/drawing/2014/main" xmlns="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361</xdr:row>
      <xdr:rowOff>102393</xdr:rowOff>
    </xdr:from>
    <xdr:to>
      <xdr:col>1</xdr:col>
      <xdr:colOff>1107281</xdr:colOff>
      <xdr:row>364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:a16="http://schemas.microsoft.com/office/drawing/2014/main" xmlns="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709084</xdr:colOff>
      <xdr:row>378</xdr:row>
      <xdr:rowOff>16933</xdr:rowOff>
    </xdr:from>
    <xdr:to>
      <xdr:col>4</xdr:col>
      <xdr:colOff>268817</xdr:colOff>
      <xdr:row>381</xdr:row>
      <xdr:rowOff>35719</xdr:rowOff>
    </xdr:to>
    <xdr:pic>
      <xdr:nvPicPr>
        <xdr:cNvPr id="4165645" name="Picture 125">
          <a:extLst>
            <a:ext uri="{FF2B5EF4-FFF2-40B4-BE49-F238E27FC236}">
              <a16:creationId xmlns:a16="http://schemas.microsoft.com/office/drawing/2014/main" xmlns="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7" y="70019333"/>
          <a:ext cx="1507067" cy="67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397</xdr:row>
      <xdr:rowOff>71438</xdr:rowOff>
    </xdr:from>
    <xdr:to>
      <xdr:col>4</xdr:col>
      <xdr:colOff>107156</xdr:colOff>
      <xdr:row>400</xdr:row>
      <xdr:rowOff>230798</xdr:rowOff>
    </xdr:to>
    <xdr:pic>
      <xdr:nvPicPr>
        <xdr:cNvPr id="22" name="Picture 844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7" y="74306907"/>
          <a:ext cx="762000" cy="659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60</xdr:row>
      <xdr:rowOff>227806</xdr:rowOff>
    </xdr:from>
    <xdr:to>
      <xdr:col>1</xdr:col>
      <xdr:colOff>441326</xdr:colOff>
      <xdr:row>64</xdr:row>
      <xdr:rowOff>53181</xdr:rowOff>
    </xdr:to>
    <xdr:pic>
      <xdr:nvPicPr>
        <xdr:cNvPr id="19" name="Изображения 39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20" name="Изображения 40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6961644"/>
          <a:ext cx="57150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21" name="Изображения 3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186</xdr:row>
      <xdr:rowOff>5556</xdr:rowOff>
    </xdr:from>
    <xdr:to>
      <xdr:col>2</xdr:col>
      <xdr:colOff>46038</xdr:colOff>
      <xdr:row>189</xdr:row>
      <xdr:rowOff>26193</xdr:rowOff>
    </xdr:to>
    <xdr:pic>
      <xdr:nvPicPr>
        <xdr:cNvPr id="24" name="Изображения 29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217</xdr:row>
      <xdr:rowOff>86519</xdr:rowOff>
    </xdr:from>
    <xdr:to>
      <xdr:col>2</xdr:col>
      <xdr:colOff>241301</xdr:colOff>
      <xdr:row>220</xdr:row>
      <xdr:rowOff>86519</xdr:rowOff>
    </xdr:to>
    <xdr:pic>
      <xdr:nvPicPr>
        <xdr:cNvPr id="25" name="Изображения 29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249</xdr:row>
      <xdr:rowOff>35719</xdr:rowOff>
    </xdr:from>
    <xdr:to>
      <xdr:col>2</xdr:col>
      <xdr:colOff>323460</xdr:colOff>
      <xdr:row>252</xdr:row>
      <xdr:rowOff>59530</xdr:rowOff>
    </xdr:to>
    <xdr:pic>
      <xdr:nvPicPr>
        <xdr:cNvPr id="26" name="Изображения 29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345</xdr:row>
      <xdr:rowOff>157162</xdr:rowOff>
    </xdr:from>
    <xdr:to>
      <xdr:col>1</xdr:col>
      <xdr:colOff>1204768</xdr:colOff>
      <xdr:row>349</xdr:row>
      <xdr:rowOff>76200</xdr:rowOff>
    </xdr:to>
    <xdr:pic>
      <xdr:nvPicPr>
        <xdr:cNvPr id="27" name="Изображения 23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77" y="63750295"/>
          <a:ext cx="975091" cy="65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361</xdr:row>
      <xdr:rowOff>114300</xdr:rowOff>
    </xdr:from>
    <xdr:to>
      <xdr:col>1</xdr:col>
      <xdr:colOff>1236134</xdr:colOff>
      <xdr:row>365</xdr:row>
      <xdr:rowOff>134635</xdr:rowOff>
    </xdr:to>
    <xdr:pic>
      <xdr:nvPicPr>
        <xdr:cNvPr id="28" name="Изображения 33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66797767"/>
          <a:ext cx="1185334" cy="75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397</xdr:row>
      <xdr:rowOff>71438</xdr:rowOff>
    </xdr:from>
    <xdr:to>
      <xdr:col>4</xdr:col>
      <xdr:colOff>107156</xdr:colOff>
      <xdr:row>400</xdr:row>
      <xdr:rowOff>230798</xdr:rowOff>
    </xdr:to>
    <xdr:pic>
      <xdr:nvPicPr>
        <xdr:cNvPr id="30" name="Picture 844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4" y="73109138"/>
          <a:ext cx="764382" cy="64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281</xdr:row>
      <xdr:rowOff>11906</xdr:rowOff>
    </xdr:from>
    <xdr:to>
      <xdr:col>1</xdr:col>
      <xdr:colOff>819229</xdr:colOff>
      <xdr:row>284</xdr:row>
      <xdr:rowOff>31769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313</xdr:row>
      <xdr:rowOff>0</xdr:rowOff>
    </xdr:from>
    <xdr:to>
      <xdr:col>1</xdr:col>
      <xdr:colOff>950197</xdr:colOff>
      <xdr:row>316</xdr:row>
      <xdr:rowOff>19863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450588</xdr:colOff>
      <xdr:row>153</xdr:row>
      <xdr:rowOff>59267</xdr:rowOff>
    </xdr:from>
    <xdr:to>
      <xdr:col>1</xdr:col>
      <xdr:colOff>1075267</xdr:colOff>
      <xdr:row>158</xdr:row>
      <xdr:rowOff>131997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B5FCD6A4-3E0A-4241-BCCE-DA2F180E6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5754" b="19989"/>
        <a:stretch/>
      </xdr:blipFill>
      <xdr:spPr>
        <a:xfrm>
          <a:off x="450588" y="28541134"/>
          <a:ext cx="1615279" cy="10379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408</xdr:row>
      <xdr:rowOff>50800</xdr:rowOff>
    </xdr:from>
    <xdr:to>
      <xdr:col>1</xdr:col>
      <xdr:colOff>842463</xdr:colOff>
      <xdr:row>408</xdr:row>
      <xdr:rowOff>1024466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92C350D9-5299-4B0F-AA9C-274005D75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0" b="21067"/>
        <a:stretch/>
      </xdr:blipFill>
      <xdr:spPr bwMode="auto">
        <a:xfrm>
          <a:off x="127000" y="75810533"/>
          <a:ext cx="1706063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287866</xdr:colOff>
      <xdr:row>421</xdr:row>
      <xdr:rowOff>67734</xdr:rowOff>
    </xdr:from>
    <xdr:to>
      <xdr:col>1</xdr:col>
      <xdr:colOff>1100666</xdr:colOff>
      <xdr:row>421</xdr:row>
      <xdr:rowOff>770467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1784A65-36C4-4858-AB05-29F1008A5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4434" t="29633" r="15693" b="30696"/>
        <a:stretch/>
      </xdr:blipFill>
      <xdr:spPr>
        <a:xfrm>
          <a:off x="287866" y="79053267"/>
          <a:ext cx="1803400" cy="7027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</xdr:colOff>
      <xdr:row>88</xdr:row>
      <xdr:rowOff>304803</xdr:rowOff>
    </xdr:from>
    <xdr:to>
      <xdr:col>4</xdr:col>
      <xdr:colOff>396240</xdr:colOff>
      <xdr:row>88</xdr:row>
      <xdr:rowOff>641542</xdr:rowOff>
    </xdr:to>
    <xdr:pic>
      <xdr:nvPicPr>
        <xdr:cNvPr id="4156424" name="Picture 8">
          <a:extLst>
            <a:ext uri="{FF2B5EF4-FFF2-40B4-BE49-F238E27FC236}">
              <a16:creationId xmlns:a16="http://schemas.microsoft.com/office/drawing/2014/main" xmlns="" id="{00000000-0008-0000-12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8548"/>
        <a:stretch>
          <a:fillRect/>
        </a:stretch>
      </xdr:blipFill>
      <xdr:spPr bwMode="auto">
        <a:xfrm rot="5400000">
          <a:off x="3199670" y="22266373"/>
          <a:ext cx="336739" cy="1569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52</xdr:row>
      <xdr:rowOff>37826</xdr:rowOff>
    </xdr:from>
    <xdr:to>
      <xdr:col>0</xdr:col>
      <xdr:colOff>579120</xdr:colOff>
      <xdr:row>55</xdr:row>
      <xdr:rowOff>205766</xdr:rowOff>
    </xdr:to>
    <xdr:pic>
      <xdr:nvPicPr>
        <xdr:cNvPr id="4156417" name="Picture 1" descr="Picture background">
          <a:extLst>
            <a:ext uri="{FF2B5EF4-FFF2-40B4-BE49-F238E27FC236}">
              <a16:creationId xmlns:a16="http://schemas.microsoft.com/office/drawing/2014/main" xmlns="" id="{00000000-0008-0000-12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69" r="38995"/>
        <a:stretch>
          <a:fillRect/>
        </a:stretch>
      </xdr:blipFill>
      <xdr:spPr bwMode="auto">
        <a:xfrm>
          <a:off x="15240" y="13601426"/>
          <a:ext cx="563880" cy="1166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</xdr:colOff>
      <xdr:row>60</xdr:row>
      <xdr:rowOff>19050</xdr:rowOff>
    </xdr:from>
    <xdr:to>
      <xdr:col>0</xdr:col>
      <xdr:colOff>768350</xdr:colOff>
      <xdr:row>63</xdr:row>
      <xdr:rowOff>133350</xdr:rowOff>
    </xdr:to>
    <xdr:pic>
      <xdr:nvPicPr>
        <xdr:cNvPr id="4166660" name="Рисунок 5">
          <a:extLst>
            <a:ext uri="{FF2B5EF4-FFF2-40B4-BE49-F238E27FC236}">
              <a16:creationId xmlns:a16="http://schemas.microsoft.com/office/drawing/2014/main" xmlns="" id="{00000000-0008-0000-1200-000004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7505700"/>
          <a:ext cx="73660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676909</xdr:colOff>
      <xdr:row>99</xdr:row>
      <xdr:rowOff>60156</xdr:rowOff>
    </xdr:from>
    <xdr:to>
      <xdr:col>3</xdr:col>
      <xdr:colOff>121920</xdr:colOff>
      <xdr:row>101</xdr:row>
      <xdr:rowOff>198119</xdr:rowOff>
    </xdr:to>
    <xdr:pic>
      <xdr:nvPicPr>
        <xdr:cNvPr id="4166663" name="Рисунок 8">
          <a:extLst>
            <a:ext uri="{FF2B5EF4-FFF2-40B4-BE49-F238E27FC236}">
              <a16:creationId xmlns:a16="http://schemas.microsoft.com/office/drawing/2014/main" xmlns="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9" b="8752"/>
        <a:stretch>
          <a:fillRect/>
        </a:stretch>
      </xdr:blipFill>
      <xdr:spPr bwMode="auto">
        <a:xfrm>
          <a:off x="1659889" y="25198536"/>
          <a:ext cx="1494791" cy="68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132</xdr:row>
      <xdr:rowOff>38100</xdr:rowOff>
    </xdr:from>
    <xdr:to>
      <xdr:col>1</xdr:col>
      <xdr:colOff>159908</xdr:colOff>
      <xdr:row>135</xdr:row>
      <xdr:rowOff>129540</xdr:rowOff>
    </xdr:to>
    <xdr:pic>
      <xdr:nvPicPr>
        <xdr:cNvPr id="4166666" name="Рисунок 2">
          <a:extLst>
            <a:ext uri="{FF2B5EF4-FFF2-40B4-BE49-F238E27FC236}">
              <a16:creationId xmlns:a16="http://schemas.microsoft.com/office/drawing/2014/main" xmlns="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/>
        <a:stretch>
          <a:fillRect/>
        </a:stretch>
      </xdr:blipFill>
      <xdr:spPr bwMode="auto">
        <a:xfrm>
          <a:off x="320040" y="31973520"/>
          <a:ext cx="82284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142</xdr:row>
      <xdr:rowOff>95250</xdr:rowOff>
    </xdr:from>
    <xdr:to>
      <xdr:col>1</xdr:col>
      <xdr:colOff>650240</xdr:colOff>
      <xdr:row>144</xdr:row>
      <xdr:rowOff>1270</xdr:rowOff>
    </xdr:to>
    <xdr:pic>
      <xdr:nvPicPr>
        <xdr:cNvPr id="4166667" name="Picture 7926" descr="Сетчатая гильза">
          <a:extLst>
            <a:ext uri="{FF2B5EF4-FFF2-40B4-BE49-F238E27FC236}">
              <a16:creationId xmlns:a16="http://schemas.microsoft.com/office/drawing/2014/main" xmlns="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198</xdr:row>
      <xdr:rowOff>76200</xdr:rowOff>
    </xdr:from>
    <xdr:to>
      <xdr:col>0</xdr:col>
      <xdr:colOff>622300</xdr:colOff>
      <xdr:row>201</xdr:row>
      <xdr:rowOff>209550</xdr:rowOff>
    </xdr:to>
    <xdr:pic>
      <xdr:nvPicPr>
        <xdr:cNvPr id="4166673" name="Рисунок 1">
          <a:extLst>
            <a:ext uri="{FF2B5EF4-FFF2-40B4-BE49-F238E27FC236}">
              <a16:creationId xmlns:a16="http://schemas.microsoft.com/office/drawing/2014/main" xmlns="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2224325"/>
          <a:ext cx="508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60</xdr:row>
      <xdr:rowOff>26172</xdr:rowOff>
    </xdr:from>
    <xdr:to>
      <xdr:col>0</xdr:col>
      <xdr:colOff>693420</xdr:colOff>
      <xdr:row>63</xdr:row>
      <xdr:rowOff>137160</xdr:rowOff>
    </xdr:to>
    <xdr:pic>
      <xdr:nvPicPr>
        <xdr:cNvPr id="21" name="Рисунок 5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7" t="5159" r="17414" b="4365"/>
        <a:stretch>
          <a:fillRect/>
        </a:stretch>
      </xdr:blipFill>
      <xdr:spPr bwMode="auto">
        <a:xfrm>
          <a:off x="114299" y="15807192"/>
          <a:ext cx="579121" cy="95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142</xdr:row>
      <xdr:rowOff>95250</xdr:rowOff>
    </xdr:from>
    <xdr:to>
      <xdr:col>1</xdr:col>
      <xdr:colOff>650240</xdr:colOff>
      <xdr:row>144</xdr:row>
      <xdr:rowOff>1270</xdr:rowOff>
    </xdr:to>
    <xdr:pic>
      <xdr:nvPicPr>
        <xdr:cNvPr id="28" name="Picture 7926" descr="Сетчатая гильза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167</xdr:row>
      <xdr:rowOff>121920</xdr:rowOff>
    </xdr:from>
    <xdr:to>
      <xdr:col>1</xdr:col>
      <xdr:colOff>155386</xdr:colOff>
      <xdr:row>170</xdr:row>
      <xdr:rowOff>68580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xmlns="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7003" r="12817" b="24727"/>
        <a:stretch>
          <a:fillRect/>
        </a:stretch>
      </xdr:blipFill>
      <xdr:spPr bwMode="auto">
        <a:xfrm>
          <a:off x="129540" y="38862000"/>
          <a:ext cx="1008826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815340" cy="815340"/>
    <xdr:pic>
      <xdr:nvPicPr>
        <xdr:cNvPr id="37" name="Рисунок 1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56335"/>
          <a:ext cx="8153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939165" cy="773431"/>
    <xdr:pic>
      <xdr:nvPicPr>
        <xdr:cNvPr id="38" name="Рисунок 1">
          <a:extLst>
            <a:ext uri="{FF2B5EF4-FFF2-40B4-BE49-F238E27FC236}">
              <a16:creationId xmlns:a16="http://schemas.microsoft.com/office/drawing/2014/main" xmlns="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939165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773431" cy="773431"/>
    <xdr:pic>
      <xdr:nvPicPr>
        <xdr:cNvPr id="39" name="Рисунок 1">
          <a:extLst>
            <a:ext uri="{FF2B5EF4-FFF2-40B4-BE49-F238E27FC236}">
              <a16:creationId xmlns:a16="http://schemas.microsoft.com/office/drawing/2014/main" xmlns="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53989"/>
          <a:ext cx="773431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236219</xdr:colOff>
      <xdr:row>27</xdr:row>
      <xdr:rowOff>30480</xdr:rowOff>
    </xdr:from>
    <xdr:ext cx="585409" cy="838199"/>
    <xdr:pic>
      <xdr:nvPicPr>
        <xdr:cNvPr id="36" name="Рисунок 1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57" r="22262"/>
        <a:stretch>
          <a:fillRect/>
        </a:stretch>
      </xdr:blipFill>
      <xdr:spPr bwMode="auto">
        <a:xfrm>
          <a:off x="236219" y="7261860"/>
          <a:ext cx="58540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186690</xdr:colOff>
      <xdr:row>212</xdr:row>
      <xdr:rowOff>99061</xdr:rowOff>
    </xdr:from>
    <xdr:ext cx="467540" cy="990600"/>
    <xdr:pic>
      <xdr:nvPicPr>
        <xdr:cNvPr id="35" name="Рисунок 1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" y="49072801"/>
          <a:ext cx="4675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662940</xdr:colOff>
      <xdr:row>99</xdr:row>
      <xdr:rowOff>74350</xdr:rowOff>
    </xdr:from>
    <xdr:to>
      <xdr:col>5</xdr:col>
      <xdr:colOff>457200</xdr:colOff>
      <xdr:row>101</xdr:row>
      <xdr:rowOff>114300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32" t="36778" r="14092" b="20722"/>
        <a:stretch>
          <a:fillRect/>
        </a:stretch>
      </xdr:blipFill>
      <xdr:spPr>
        <a:xfrm>
          <a:off x="3695700" y="25212730"/>
          <a:ext cx="1188720" cy="5885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53340</xdr:rowOff>
    </xdr:from>
    <xdr:to>
      <xdr:col>0</xdr:col>
      <xdr:colOff>640080</xdr:colOff>
      <xdr:row>47</xdr:row>
      <xdr:rowOff>121920</xdr:rowOff>
    </xdr:to>
    <xdr:pic>
      <xdr:nvPicPr>
        <xdr:cNvPr id="4156418" name="Picture 2" descr="Picture background">
          <a:extLst>
            <a:ext uri="{FF2B5EF4-FFF2-40B4-BE49-F238E27FC236}">
              <a16:creationId xmlns:a16="http://schemas.microsoft.com/office/drawing/2014/main" xmlns="" id="{00000000-0008-0000-12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7481" r="27481"/>
        <a:stretch>
          <a:fillRect/>
        </a:stretch>
      </xdr:blipFill>
      <xdr:spPr bwMode="auto">
        <a:xfrm>
          <a:off x="190500" y="11498580"/>
          <a:ext cx="449580" cy="998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77</xdr:row>
      <xdr:rowOff>15240</xdr:rowOff>
    </xdr:from>
    <xdr:to>
      <xdr:col>0</xdr:col>
      <xdr:colOff>464820</xdr:colOff>
      <xdr:row>80</xdr:row>
      <xdr:rowOff>176496</xdr:rowOff>
    </xdr:to>
    <xdr:pic>
      <xdr:nvPicPr>
        <xdr:cNvPr id="4156420" name="Picture 4" descr="Picture background">
          <a:extLst>
            <a:ext uri="{FF2B5EF4-FFF2-40B4-BE49-F238E27FC236}">
              <a16:creationId xmlns:a16="http://schemas.microsoft.com/office/drawing/2014/main" xmlns="" id="{00000000-0008-0000-12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9362" r="32524" b="5132"/>
        <a:stretch>
          <a:fillRect/>
        </a:stretch>
      </xdr:blipFill>
      <xdr:spPr bwMode="auto">
        <a:xfrm flipH="1">
          <a:off x="167640" y="20269200"/>
          <a:ext cx="297180" cy="915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35</xdr:row>
      <xdr:rowOff>38100</xdr:rowOff>
    </xdr:from>
    <xdr:to>
      <xdr:col>0</xdr:col>
      <xdr:colOff>480060</xdr:colOff>
      <xdr:row>38</xdr:row>
      <xdr:rowOff>144780</xdr:rowOff>
    </xdr:to>
    <xdr:pic>
      <xdr:nvPicPr>
        <xdr:cNvPr id="4156421" name="Picture 5">
          <a:extLst>
            <a:ext uri="{FF2B5EF4-FFF2-40B4-BE49-F238E27FC236}">
              <a16:creationId xmlns:a16="http://schemas.microsoft.com/office/drawing/2014/main" xmlns="" id="{00000000-0008-0000-12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7816" t="7000" r="39414" b="7500"/>
        <a:stretch>
          <a:fillRect/>
        </a:stretch>
      </xdr:blipFill>
      <xdr:spPr bwMode="auto">
        <a:xfrm>
          <a:off x="205740" y="9304020"/>
          <a:ext cx="27432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167515</xdr:colOff>
      <xdr:row>68</xdr:row>
      <xdr:rowOff>53340</xdr:rowOff>
    </xdr:from>
    <xdr:to>
      <xdr:col>0</xdr:col>
      <xdr:colOff>678238</xdr:colOff>
      <xdr:row>71</xdr:row>
      <xdr:rowOff>205740</xdr:rowOff>
    </xdr:to>
    <xdr:pic>
      <xdr:nvPicPr>
        <xdr:cNvPr id="4156422" name="Picture 6" descr="Picture background">
          <a:extLst>
            <a:ext uri="{FF2B5EF4-FFF2-40B4-BE49-F238E27FC236}">
              <a16:creationId xmlns:a16="http://schemas.microsoft.com/office/drawing/2014/main" xmlns="" id="{00000000-0008-0000-12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167515" y="17891760"/>
          <a:ext cx="510723" cy="1082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632460</xdr:colOff>
      <xdr:row>119</xdr:row>
      <xdr:rowOff>243840</xdr:rowOff>
    </xdr:from>
    <xdr:to>
      <xdr:col>4</xdr:col>
      <xdr:colOff>411479</xdr:colOff>
      <xdr:row>122</xdr:row>
      <xdr:rowOff>138282</xdr:rowOff>
    </xdr:to>
    <xdr:pic>
      <xdr:nvPicPr>
        <xdr:cNvPr id="4156423" name="Picture 7" descr="Picture background">
          <a:extLst>
            <a:ext uri="{FF2B5EF4-FFF2-40B4-BE49-F238E27FC236}">
              <a16:creationId xmlns:a16="http://schemas.microsoft.com/office/drawing/2014/main" xmlns="" id="{00000000-0008-0000-12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0274"/>
        <a:stretch>
          <a:fillRect/>
        </a:stretch>
      </xdr:blipFill>
      <xdr:spPr bwMode="auto">
        <a:xfrm>
          <a:off x="2887980" y="29260800"/>
          <a:ext cx="1280159" cy="610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274319</xdr:colOff>
      <xdr:row>180</xdr:row>
      <xdr:rowOff>52550</xdr:rowOff>
    </xdr:from>
    <xdr:to>
      <xdr:col>0</xdr:col>
      <xdr:colOff>601980</xdr:colOff>
      <xdr:row>183</xdr:row>
      <xdr:rowOff>274978</xdr:rowOff>
    </xdr:to>
    <xdr:pic>
      <xdr:nvPicPr>
        <xdr:cNvPr id="4156425" name="Picture 9">
          <a:extLst>
            <a:ext uri="{FF2B5EF4-FFF2-40B4-BE49-F238E27FC236}">
              <a16:creationId xmlns:a16="http://schemas.microsoft.com/office/drawing/2014/main" xmlns="" id="{00000000-0008-0000-12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4319" y="4143677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182880</xdr:colOff>
      <xdr:row>189</xdr:row>
      <xdr:rowOff>38100</xdr:rowOff>
    </xdr:from>
    <xdr:to>
      <xdr:col>0</xdr:col>
      <xdr:colOff>510541</xdr:colOff>
      <xdr:row>192</xdr:row>
      <xdr:rowOff>146228</xdr:rowOff>
    </xdr:to>
    <xdr:pic>
      <xdr:nvPicPr>
        <xdr:cNvPr id="47" name="Picture 9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2880" y="4360926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59</xdr:row>
      <xdr:rowOff>25400</xdr:rowOff>
    </xdr:from>
    <xdr:to>
      <xdr:col>7</xdr:col>
      <xdr:colOff>73025</xdr:colOff>
      <xdr:row>60</xdr:row>
      <xdr:rowOff>177800</xdr:rowOff>
    </xdr:to>
    <xdr:pic>
      <xdr:nvPicPr>
        <xdr:cNvPr id="4167681" name="Picture 37799">
          <a:extLst>
            <a:ext uri="{FF2B5EF4-FFF2-40B4-BE49-F238E27FC236}">
              <a16:creationId xmlns:a16="http://schemas.microsoft.com/office/drawing/2014/main" xmlns="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70</xdr:row>
      <xdr:rowOff>82550</xdr:rowOff>
    </xdr:from>
    <xdr:to>
      <xdr:col>8</xdr:col>
      <xdr:colOff>190500</xdr:colOff>
      <xdr:row>73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:a16="http://schemas.microsoft.com/office/drawing/2014/main" xmlns="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71</xdr:row>
      <xdr:rowOff>317500</xdr:rowOff>
    </xdr:from>
    <xdr:to>
      <xdr:col>7</xdr:col>
      <xdr:colOff>400050</xdr:colOff>
      <xdr:row>72</xdr:row>
      <xdr:rowOff>50800</xdr:rowOff>
    </xdr:to>
    <xdr:pic>
      <xdr:nvPicPr>
        <xdr:cNvPr id="4167685" name="Picture 1279">
          <a:extLst>
            <a:ext uri="{FF2B5EF4-FFF2-40B4-BE49-F238E27FC236}">
              <a16:creationId xmlns:a16="http://schemas.microsoft.com/office/drawing/2014/main" xmlns="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94</xdr:row>
      <xdr:rowOff>279400</xdr:rowOff>
    </xdr:from>
    <xdr:to>
      <xdr:col>5</xdr:col>
      <xdr:colOff>165100</xdr:colOff>
      <xdr:row>95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:a16="http://schemas.microsoft.com/office/drawing/2014/main" xmlns="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94</xdr:row>
      <xdr:rowOff>355600</xdr:rowOff>
    </xdr:from>
    <xdr:to>
      <xdr:col>7</xdr:col>
      <xdr:colOff>660400</xdr:colOff>
      <xdr:row>95</xdr:row>
      <xdr:rowOff>114300</xdr:rowOff>
    </xdr:to>
    <xdr:pic>
      <xdr:nvPicPr>
        <xdr:cNvPr id="4167687" name="Picture 1279">
          <a:extLst>
            <a:ext uri="{FF2B5EF4-FFF2-40B4-BE49-F238E27FC236}">
              <a16:creationId xmlns:a16="http://schemas.microsoft.com/office/drawing/2014/main" xmlns="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:a16="http://schemas.microsoft.com/office/drawing/2014/main" xmlns="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:a16="http://schemas.microsoft.com/office/drawing/2014/main" xmlns="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:a16="http://schemas.microsoft.com/office/drawing/2014/main" xmlns="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:a16="http://schemas.microsoft.com/office/drawing/2014/main" xmlns="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:a16="http://schemas.microsoft.com/office/drawing/2014/main" xmlns="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45</xdr:row>
      <xdr:rowOff>0</xdr:rowOff>
    </xdr:from>
    <xdr:to>
      <xdr:col>2</xdr:col>
      <xdr:colOff>57150</xdr:colOff>
      <xdr:row>46</xdr:row>
      <xdr:rowOff>254000</xdr:rowOff>
    </xdr:to>
    <xdr:pic>
      <xdr:nvPicPr>
        <xdr:cNvPr id="4167694" name="Рисунок 36">
          <a:extLst>
            <a:ext uri="{FF2B5EF4-FFF2-40B4-BE49-F238E27FC236}">
              <a16:creationId xmlns:a16="http://schemas.microsoft.com/office/drawing/2014/main" xmlns="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120650</xdr:rowOff>
    </xdr:from>
    <xdr:to>
      <xdr:col>2</xdr:col>
      <xdr:colOff>57150</xdr:colOff>
      <xdr:row>59</xdr:row>
      <xdr:rowOff>374650</xdr:rowOff>
    </xdr:to>
    <xdr:pic>
      <xdr:nvPicPr>
        <xdr:cNvPr id="4167695" name="Рисунок 36">
          <a:extLst>
            <a:ext uri="{FF2B5EF4-FFF2-40B4-BE49-F238E27FC236}">
              <a16:creationId xmlns:a16="http://schemas.microsoft.com/office/drawing/2014/main" xmlns="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70</xdr:row>
      <xdr:rowOff>95250</xdr:rowOff>
    </xdr:from>
    <xdr:to>
      <xdr:col>2</xdr:col>
      <xdr:colOff>82550</xdr:colOff>
      <xdr:row>71</xdr:row>
      <xdr:rowOff>342900</xdr:rowOff>
    </xdr:to>
    <xdr:pic>
      <xdr:nvPicPr>
        <xdr:cNvPr id="4167697" name="Рисунок 36">
          <a:extLst>
            <a:ext uri="{FF2B5EF4-FFF2-40B4-BE49-F238E27FC236}">
              <a16:creationId xmlns:a16="http://schemas.microsoft.com/office/drawing/2014/main" xmlns="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101600</xdr:rowOff>
    </xdr:from>
    <xdr:to>
      <xdr:col>2</xdr:col>
      <xdr:colOff>38100</xdr:colOff>
      <xdr:row>94</xdr:row>
      <xdr:rowOff>355600</xdr:rowOff>
    </xdr:to>
    <xdr:pic>
      <xdr:nvPicPr>
        <xdr:cNvPr id="4167698" name="Рисунок 36">
          <a:extLst>
            <a:ext uri="{FF2B5EF4-FFF2-40B4-BE49-F238E27FC236}">
              <a16:creationId xmlns:a16="http://schemas.microsoft.com/office/drawing/2014/main" xmlns="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:a16="http://schemas.microsoft.com/office/drawing/2014/main" xmlns="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44</xdr:row>
      <xdr:rowOff>133350</xdr:rowOff>
    </xdr:from>
    <xdr:to>
      <xdr:col>7</xdr:col>
      <xdr:colOff>672788</xdr:colOff>
      <xdr:row>48</xdr:row>
      <xdr:rowOff>131850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:a16="http://schemas.microsoft.com/office/drawing/2014/main" xmlns="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:a16="http://schemas.microsoft.com/office/drawing/2014/main" xmlns="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:a16="http://schemas.microsoft.com/office/drawing/2014/main" xmlns="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:a16="http://schemas.microsoft.com/office/drawing/2014/main" xmlns="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:a16="http://schemas.microsoft.com/office/drawing/2014/main" xmlns="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152400</xdr:rowOff>
        </xdr:from>
        <xdr:to>
          <xdr:col>16</xdr:col>
          <xdr:colOff>66675</xdr:colOff>
          <xdr:row>14</xdr:row>
          <xdr:rowOff>133350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:a16="http://schemas.microsoft.com/office/drawing/2014/main" xmlns="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57150</xdr:rowOff>
        </xdr:from>
        <xdr:to>
          <xdr:col>16</xdr:col>
          <xdr:colOff>66675</xdr:colOff>
          <xdr:row>17</xdr:row>
          <xdr:rowOff>104775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:a16="http://schemas.microsoft.com/office/drawing/2014/main" xmlns="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238125</xdr:colOff>
          <xdr:row>22</xdr:row>
          <xdr:rowOff>85725</xdr:rowOff>
        </xdr:from>
        <xdr:to>
          <xdr:col>16</xdr:col>
          <xdr:colOff>57150</xdr:colOff>
          <xdr:row>24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:a16="http://schemas.microsoft.com/office/drawing/2014/main" xmlns="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47625</xdr:rowOff>
        </xdr:from>
        <xdr:to>
          <xdr:col>16</xdr:col>
          <xdr:colOff>66675</xdr:colOff>
          <xdr:row>22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:a16="http://schemas.microsoft.com/office/drawing/2014/main" xmlns="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123825</xdr:rowOff>
        </xdr:from>
        <xdr:to>
          <xdr:col>16</xdr:col>
          <xdr:colOff>66675</xdr:colOff>
          <xdr:row>12</xdr:row>
          <xdr:rowOff>85725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:a16="http://schemas.microsoft.com/office/drawing/2014/main" xmlns="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:a16="http://schemas.microsoft.com/office/drawing/2014/main" xmlns="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2051</xdr:row>
      <xdr:rowOff>25400</xdr:rowOff>
    </xdr:from>
    <xdr:to>
      <xdr:col>5</xdr:col>
      <xdr:colOff>723900</xdr:colOff>
      <xdr:row>2054</xdr:row>
      <xdr:rowOff>133350</xdr:rowOff>
    </xdr:to>
    <xdr:pic>
      <xdr:nvPicPr>
        <xdr:cNvPr id="4154369" name="Picture 26209">
          <a:extLst>
            <a:ext uri="{FF2B5EF4-FFF2-40B4-BE49-F238E27FC236}">
              <a16:creationId xmlns:a16="http://schemas.microsoft.com/office/drawing/2014/main" xmlns="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2376</xdr:row>
      <xdr:rowOff>123825</xdr:rowOff>
    </xdr:from>
    <xdr:to>
      <xdr:col>5</xdr:col>
      <xdr:colOff>31750</xdr:colOff>
      <xdr:row>2379</xdr:row>
      <xdr:rowOff>180975</xdr:rowOff>
    </xdr:to>
    <xdr:pic>
      <xdr:nvPicPr>
        <xdr:cNvPr id="4154370" name="Picture 35813">
          <a:extLst>
            <a:ext uri="{FF2B5EF4-FFF2-40B4-BE49-F238E27FC236}">
              <a16:creationId xmlns:a16="http://schemas.microsoft.com/office/drawing/2014/main" xmlns="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</xdr:colOff>
      <xdr:row>2133</xdr:row>
      <xdr:rowOff>25400</xdr:rowOff>
    </xdr:from>
    <xdr:to>
      <xdr:col>5</xdr:col>
      <xdr:colOff>355600</xdr:colOff>
      <xdr:row>2136</xdr:row>
      <xdr:rowOff>15875</xdr:rowOff>
    </xdr:to>
    <xdr:pic>
      <xdr:nvPicPr>
        <xdr:cNvPr id="4154371" name="Picture 26209">
          <a:extLst>
            <a:ext uri="{FF2B5EF4-FFF2-40B4-BE49-F238E27FC236}">
              <a16:creationId xmlns:a16="http://schemas.microsoft.com/office/drawing/2014/main" xmlns="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075" y="413124650"/>
          <a:ext cx="1676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814</xdr:row>
      <xdr:rowOff>25400</xdr:rowOff>
    </xdr:from>
    <xdr:to>
      <xdr:col>5</xdr:col>
      <xdr:colOff>234950</xdr:colOff>
      <xdr:row>817</xdr:row>
      <xdr:rowOff>111125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:a16="http://schemas.microsoft.com/office/drawing/2014/main" xmlns="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825</xdr:row>
      <xdr:rowOff>50800</xdr:rowOff>
    </xdr:from>
    <xdr:to>
      <xdr:col>5</xdr:col>
      <xdr:colOff>285750</xdr:colOff>
      <xdr:row>828</xdr:row>
      <xdr:rowOff>123825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:a16="http://schemas.microsoft.com/office/drawing/2014/main" xmlns="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883</xdr:row>
      <xdr:rowOff>31750</xdr:rowOff>
    </xdr:from>
    <xdr:to>
      <xdr:col>5</xdr:col>
      <xdr:colOff>488950</xdr:colOff>
      <xdr:row>886</xdr:row>
      <xdr:rowOff>127000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:a16="http://schemas.microsoft.com/office/drawing/2014/main" xmlns="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894</xdr:row>
      <xdr:rowOff>50800</xdr:rowOff>
    </xdr:from>
    <xdr:to>
      <xdr:col>5</xdr:col>
      <xdr:colOff>558800</xdr:colOff>
      <xdr:row>897</xdr:row>
      <xdr:rowOff>127000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:a16="http://schemas.microsoft.com/office/drawing/2014/main" xmlns="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1229</xdr:row>
      <xdr:rowOff>133350</xdr:rowOff>
    </xdr:from>
    <xdr:to>
      <xdr:col>2</xdr:col>
      <xdr:colOff>167025</xdr:colOff>
      <xdr:row>1232</xdr:row>
      <xdr:rowOff>87000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:a16="http://schemas.microsoft.com/office/drawing/2014/main" xmlns="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1245</xdr:row>
      <xdr:rowOff>12700</xdr:rowOff>
    </xdr:from>
    <xdr:to>
      <xdr:col>2</xdr:col>
      <xdr:colOff>207175</xdr:colOff>
      <xdr:row>1247</xdr:row>
      <xdr:rowOff>101800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:a16="http://schemas.microsoft.com/office/drawing/2014/main" xmlns="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1277</xdr:row>
      <xdr:rowOff>123825</xdr:rowOff>
    </xdr:from>
    <xdr:to>
      <xdr:col>2</xdr:col>
      <xdr:colOff>638174</xdr:colOff>
      <xdr:row>1281</xdr:row>
      <xdr:rowOff>25400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:a16="http://schemas.microsoft.com/office/drawing/2014/main" xmlns="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2018</xdr:row>
      <xdr:rowOff>57150</xdr:rowOff>
    </xdr:from>
    <xdr:to>
      <xdr:col>5</xdr:col>
      <xdr:colOff>464901</xdr:colOff>
      <xdr:row>2021</xdr:row>
      <xdr:rowOff>92325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:a16="http://schemas.microsoft.com/office/drawing/2014/main" xmlns="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2029</xdr:row>
      <xdr:rowOff>6350</xdr:rowOff>
    </xdr:from>
    <xdr:to>
      <xdr:col>5</xdr:col>
      <xdr:colOff>608325</xdr:colOff>
      <xdr:row>2031</xdr:row>
      <xdr:rowOff>167450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:a16="http://schemas.microsoft.com/office/drawing/2014/main" xmlns="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1835</xdr:row>
      <xdr:rowOff>76200</xdr:rowOff>
    </xdr:from>
    <xdr:to>
      <xdr:col>5</xdr:col>
      <xdr:colOff>514350</xdr:colOff>
      <xdr:row>1838</xdr:row>
      <xdr:rowOff>98425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:a16="http://schemas.microsoft.com/office/drawing/2014/main" xmlns="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1911</xdr:row>
      <xdr:rowOff>22225</xdr:rowOff>
    </xdr:from>
    <xdr:to>
      <xdr:col>5</xdr:col>
      <xdr:colOff>742950</xdr:colOff>
      <xdr:row>1914</xdr:row>
      <xdr:rowOff>2350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:a16="http://schemas.microsoft.com/office/drawing/2014/main" xmlns="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5</xdr:col>
      <xdr:colOff>539750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:a16="http://schemas.microsoft.com/office/drawing/2014/main" xmlns="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5</xdr:col>
      <xdr:colOff>419100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:a16="http://schemas.microsoft.com/office/drawing/2014/main" xmlns="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352</xdr:row>
      <xdr:rowOff>228600</xdr:rowOff>
    </xdr:from>
    <xdr:to>
      <xdr:col>5</xdr:col>
      <xdr:colOff>469900</xdr:colOff>
      <xdr:row>354</xdr:row>
      <xdr:rowOff>114300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:a16="http://schemas.microsoft.com/office/drawing/2014/main" xmlns="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373</xdr:row>
      <xdr:rowOff>38100</xdr:rowOff>
    </xdr:from>
    <xdr:to>
      <xdr:col>5</xdr:col>
      <xdr:colOff>444500</xdr:colOff>
      <xdr:row>376</xdr:row>
      <xdr:rowOff>133350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:a16="http://schemas.microsoft.com/office/drawing/2014/main" xmlns="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433</xdr:row>
      <xdr:rowOff>31750</xdr:rowOff>
    </xdr:from>
    <xdr:to>
      <xdr:col>5</xdr:col>
      <xdr:colOff>355600</xdr:colOff>
      <xdr:row>436</xdr:row>
      <xdr:rowOff>104775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:a16="http://schemas.microsoft.com/office/drawing/2014/main" xmlns="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453</xdr:row>
      <xdr:rowOff>3175</xdr:rowOff>
    </xdr:from>
    <xdr:to>
      <xdr:col>5</xdr:col>
      <xdr:colOff>479425</xdr:colOff>
      <xdr:row>454</xdr:row>
      <xdr:rowOff>158750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:a16="http://schemas.microsoft.com/office/drawing/2014/main" xmlns="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848</xdr:row>
      <xdr:rowOff>76200</xdr:rowOff>
    </xdr:from>
    <xdr:to>
      <xdr:col>5</xdr:col>
      <xdr:colOff>400050</xdr:colOff>
      <xdr:row>851</xdr:row>
      <xdr:rowOff>66675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:a16="http://schemas.microsoft.com/office/drawing/2014/main" xmlns="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859</xdr:row>
      <xdr:rowOff>114300</xdr:rowOff>
    </xdr:from>
    <xdr:to>
      <xdr:col>5</xdr:col>
      <xdr:colOff>361950</xdr:colOff>
      <xdr:row>861</xdr:row>
      <xdr:rowOff>295275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:a16="http://schemas.microsoft.com/office/drawing/2014/main" xmlns="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5</xdr:col>
      <xdr:colOff>768350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:a16="http://schemas.microsoft.com/office/drawing/2014/main" xmlns="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5</xdr:col>
      <xdr:colOff>838200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:a16="http://schemas.microsoft.com/office/drawing/2014/main" xmlns="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1578</xdr:row>
      <xdr:rowOff>76200</xdr:rowOff>
    </xdr:from>
    <xdr:to>
      <xdr:col>3</xdr:col>
      <xdr:colOff>1301750</xdr:colOff>
      <xdr:row>1581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1664</xdr:row>
      <xdr:rowOff>50800</xdr:rowOff>
    </xdr:from>
    <xdr:to>
      <xdr:col>7</xdr:col>
      <xdr:colOff>114867</xdr:colOff>
      <xdr:row>1667</xdr:row>
      <xdr:rowOff>112450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1406</xdr:row>
      <xdr:rowOff>12700</xdr:rowOff>
    </xdr:from>
    <xdr:to>
      <xdr:col>5</xdr:col>
      <xdr:colOff>254000</xdr:colOff>
      <xdr:row>1409</xdr:row>
      <xdr:rowOff>66675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1320</xdr:row>
      <xdr:rowOff>50800</xdr:rowOff>
    </xdr:from>
    <xdr:to>
      <xdr:col>5</xdr:col>
      <xdr:colOff>1085850</xdr:colOff>
      <xdr:row>1322</xdr:row>
      <xdr:rowOff>142875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2411</xdr:row>
      <xdr:rowOff>79375</xdr:rowOff>
    </xdr:from>
    <xdr:to>
      <xdr:col>5</xdr:col>
      <xdr:colOff>79375</xdr:colOff>
      <xdr:row>2414</xdr:row>
      <xdr:rowOff>165100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:a16="http://schemas.microsoft.com/office/drawing/2014/main" xmlns="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260350</xdr:colOff>
      <xdr:row>2307</xdr:row>
      <xdr:rowOff>6350</xdr:rowOff>
    </xdr:from>
    <xdr:to>
      <xdr:col>5</xdr:col>
      <xdr:colOff>621842</xdr:colOff>
      <xdr:row>2310</xdr:row>
      <xdr:rowOff>168575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:a16="http://schemas.microsoft.com/office/drawing/2014/main" xmlns="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25" y="4463097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2288</xdr:row>
      <xdr:rowOff>15875</xdr:rowOff>
    </xdr:from>
    <xdr:to>
      <xdr:col>5</xdr:col>
      <xdr:colOff>527050</xdr:colOff>
      <xdr:row>2291</xdr:row>
      <xdr:rowOff>104775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:a16="http://schemas.microsoft.com/office/drawing/2014/main" xmlns="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2521</xdr:row>
      <xdr:rowOff>9525</xdr:rowOff>
    </xdr:from>
    <xdr:to>
      <xdr:col>8</xdr:col>
      <xdr:colOff>130633</xdr:colOff>
      <xdr:row>2524</xdr:row>
      <xdr:rowOff>135750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:a16="http://schemas.microsoft.com/office/drawing/2014/main" xmlns="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461190975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513</xdr:row>
      <xdr:rowOff>0</xdr:rowOff>
    </xdr:from>
    <xdr:to>
      <xdr:col>5</xdr:col>
      <xdr:colOff>774700</xdr:colOff>
      <xdr:row>516</xdr:row>
      <xdr:rowOff>98425</xdr:rowOff>
    </xdr:to>
    <xdr:pic>
      <xdr:nvPicPr>
        <xdr:cNvPr id="4154403" name="Picture 2" descr="presshaib_2">
          <a:extLst>
            <a:ext uri="{FF2B5EF4-FFF2-40B4-BE49-F238E27FC236}">
              <a16:creationId xmlns:a16="http://schemas.microsoft.com/office/drawing/2014/main" xmlns="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566</xdr:row>
      <xdr:rowOff>215900</xdr:rowOff>
    </xdr:from>
    <xdr:to>
      <xdr:col>5</xdr:col>
      <xdr:colOff>635000</xdr:colOff>
      <xdr:row>570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:a16="http://schemas.microsoft.com/office/drawing/2014/main" xmlns="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266</xdr:row>
      <xdr:rowOff>12700</xdr:rowOff>
    </xdr:from>
    <xdr:to>
      <xdr:col>5</xdr:col>
      <xdr:colOff>793750</xdr:colOff>
      <xdr:row>267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:a16="http://schemas.microsoft.com/office/drawing/2014/main" xmlns="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10</xdr:col>
      <xdr:colOff>552450</xdr:colOff>
      <xdr:row>511</xdr:row>
      <xdr:rowOff>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:a16="http://schemas.microsoft.com/office/drawing/2014/main" xmlns="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10</xdr:col>
      <xdr:colOff>438150</xdr:colOff>
      <xdr:row>511</xdr:row>
      <xdr:rowOff>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:a16="http://schemas.microsoft.com/office/drawing/2014/main" xmlns="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531</xdr:row>
      <xdr:rowOff>0</xdr:rowOff>
    </xdr:from>
    <xdr:to>
      <xdr:col>5</xdr:col>
      <xdr:colOff>1279525</xdr:colOff>
      <xdr:row>534</xdr:row>
      <xdr:rowOff>98425</xdr:rowOff>
    </xdr:to>
    <xdr:pic>
      <xdr:nvPicPr>
        <xdr:cNvPr id="4154413" name="Picture 2" descr="presshaib_2">
          <a:extLst>
            <a:ext uri="{FF2B5EF4-FFF2-40B4-BE49-F238E27FC236}">
              <a16:creationId xmlns:a16="http://schemas.microsoft.com/office/drawing/2014/main" xmlns="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807</xdr:row>
      <xdr:rowOff>31750</xdr:rowOff>
    </xdr:from>
    <xdr:to>
      <xdr:col>9</xdr:col>
      <xdr:colOff>0</xdr:colOff>
      <xdr:row>812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:a16="http://schemas.microsoft.com/office/drawing/2014/main" xmlns="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822</xdr:row>
      <xdr:rowOff>31750</xdr:rowOff>
    </xdr:from>
    <xdr:to>
      <xdr:col>9</xdr:col>
      <xdr:colOff>0</xdr:colOff>
      <xdr:row>827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:a16="http://schemas.microsoft.com/office/drawing/2014/main" xmlns="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856</xdr:row>
      <xdr:rowOff>19050</xdr:rowOff>
    </xdr:from>
    <xdr:to>
      <xdr:col>9</xdr:col>
      <xdr:colOff>0</xdr:colOff>
      <xdr:row>861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:a16="http://schemas.microsoft.com/office/drawing/2014/main" xmlns="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873</xdr:row>
      <xdr:rowOff>38100</xdr:rowOff>
    </xdr:from>
    <xdr:to>
      <xdr:col>9</xdr:col>
      <xdr:colOff>0</xdr:colOff>
      <xdr:row>878</xdr:row>
      <xdr:rowOff>412750</xdr:rowOff>
    </xdr:to>
    <xdr:pic>
      <xdr:nvPicPr>
        <xdr:cNvPr id="4154417" name="Picture 16538" descr="Logo">
          <a:extLst>
            <a:ext uri="{FF2B5EF4-FFF2-40B4-BE49-F238E27FC236}">
              <a16:creationId xmlns:a16="http://schemas.microsoft.com/office/drawing/2014/main" xmlns="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886</xdr:row>
      <xdr:rowOff>69850</xdr:rowOff>
    </xdr:from>
    <xdr:to>
      <xdr:col>9</xdr:col>
      <xdr:colOff>0</xdr:colOff>
      <xdr:row>891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:a16="http://schemas.microsoft.com/office/drawing/2014/main" xmlns="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909</xdr:row>
      <xdr:rowOff>31750</xdr:rowOff>
    </xdr:from>
    <xdr:to>
      <xdr:col>8</xdr:col>
      <xdr:colOff>1346200</xdr:colOff>
      <xdr:row>915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:a16="http://schemas.microsoft.com/office/drawing/2014/main" xmlns="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578</xdr:row>
      <xdr:rowOff>215900</xdr:rowOff>
    </xdr:from>
    <xdr:to>
      <xdr:col>5</xdr:col>
      <xdr:colOff>1181100</xdr:colOff>
      <xdr:row>582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:a16="http://schemas.microsoft.com/office/drawing/2014/main" xmlns="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606</xdr:row>
      <xdr:rowOff>15875</xdr:rowOff>
    </xdr:from>
    <xdr:to>
      <xdr:col>3</xdr:col>
      <xdr:colOff>1328783</xdr:colOff>
      <xdr:row>609</xdr:row>
      <xdr:rowOff>106100</xdr:rowOff>
    </xdr:to>
    <xdr:pic>
      <xdr:nvPicPr>
        <xdr:cNvPr id="4154443" name="Picture 16787">
          <a:extLst>
            <a:ext uri="{FF2B5EF4-FFF2-40B4-BE49-F238E27FC236}">
              <a16:creationId xmlns:a16="http://schemas.microsoft.com/office/drawing/2014/main" xmlns="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710</xdr:row>
      <xdr:rowOff>28575</xdr:rowOff>
    </xdr:from>
    <xdr:to>
      <xdr:col>3</xdr:col>
      <xdr:colOff>1363534</xdr:colOff>
      <xdr:row>713</xdr:row>
      <xdr:rowOff>118800</xdr:rowOff>
    </xdr:to>
    <xdr:pic>
      <xdr:nvPicPr>
        <xdr:cNvPr id="4154444" name="Picture 16788">
          <a:extLst>
            <a:ext uri="{FF2B5EF4-FFF2-40B4-BE49-F238E27FC236}">
              <a16:creationId xmlns:a16="http://schemas.microsoft.com/office/drawing/2014/main" xmlns="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928</xdr:row>
      <xdr:rowOff>19051</xdr:rowOff>
    </xdr:from>
    <xdr:to>
      <xdr:col>5</xdr:col>
      <xdr:colOff>647700</xdr:colOff>
      <xdr:row>931</xdr:row>
      <xdr:rowOff>95470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:a16="http://schemas.microsoft.com/office/drawing/2014/main" xmlns="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47975" y="184537351"/>
          <a:ext cx="174307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333376</xdr:colOff>
      <xdr:row>951</xdr:row>
      <xdr:rowOff>79375</xdr:rowOff>
    </xdr:from>
    <xdr:to>
      <xdr:col>5</xdr:col>
      <xdr:colOff>123153</xdr:colOff>
      <xdr:row>953</xdr:row>
      <xdr:rowOff>81775</xdr:rowOff>
    </xdr:to>
    <xdr:pic>
      <xdr:nvPicPr>
        <xdr:cNvPr id="4154467" name="Picture 16869">
          <a:extLst>
            <a:ext uri="{FF2B5EF4-FFF2-40B4-BE49-F238E27FC236}">
              <a16:creationId xmlns:a16="http://schemas.microsoft.com/office/drawing/2014/main" xmlns="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189607825"/>
          <a:ext cx="2075777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523876</xdr:colOff>
      <xdr:row>965</xdr:row>
      <xdr:rowOff>9525</xdr:rowOff>
    </xdr:from>
    <xdr:to>
      <xdr:col>5</xdr:col>
      <xdr:colOff>228309</xdr:colOff>
      <xdr:row>968</xdr:row>
      <xdr:rowOff>35175</xdr:rowOff>
    </xdr:to>
    <xdr:pic>
      <xdr:nvPicPr>
        <xdr:cNvPr id="4154468" name="Picture 16871">
          <a:extLst>
            <a:ext uri="{FF2B5EF4-FFF2-40B4-BE49-F238E27FC236}">
              <a16:creationId xmlns:a16="http://schemas.microsoft.com/office/drawing/2014/main" xmlns="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92595500"/>
          <a:ext cx="19904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511177</xdr:colOff>
      <xdr:row>979</xdr:row>
      <xdr:rowOff>126998</xdr:rowOff>
    </xdr:from>
    <xdr:to>
      <xdr:col>5</xdr:col>
      <xdr:colOff>220020</xdr:colOff>
      <xdr:row>981</xdr:row>
      <xdr:rowOff>144098</xdr:rowOff>
    </xdr:to>
    <xdr:pic>
      <xdr:nvPicPr>
        <xdr:cNvPr id="4154470" name="Picture 16873">
          <a:extLst>
            <a:ext uri="{FF2B5EF4-FFF2-40B4-BE49-F238E27FC236}">
              <a16:creationId xmlns:a16="http://schemas.microsoft.com/office/drawing/2014/main" xmlns="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2" y="195541898"/>
          <a:ext cx="199484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88904</xdr:colOff>
      <xdr:row>1033</xdr:row>
      <xdr:rowOff>203200</xdr:rowOff>
    </xdr:from>
    <xdr:to>
      <xdr:col>5</xdr:col>
      <xdr:colOff>378007</xdr:colOff>
      <xdr:row>1037</xdr:row>
      <xdr:rowOff>28825</xdr:rowOff>
    </xdr:to>
    <xdr:pic>
      <xdr:nvPicPr>
        <xdr:cNvPr id="4154472" name="Picture 16877">
          <a:extLst>
            <a:ext uri="{FF2B5EF4-FFF2-40B4-BE49-F238E27FC236}">
              <a16:creationId xmlns:a16="http://schemas.microsoft.com/office/drawing/2014/main" xmlns="" id="{00000000-0008-0000-0500-00006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4" y="144173575"/>
          <a:ext cx="170515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1052</xdr:row>
      <xdr:rowOff>12700</xdr:rowOff>
    </xdr:from>
    <xdr:to>
      <xdr:col>5</xdr:col>
      <xdr:colOff>453096</xdr:colOff>
      <xdr:row>1055</xdr:row>
      <xdr:rowOff>74350</xdr:rowOff>
    </xdr:to>
    <xdr:pic>
      <xdr:nvPicPr>
        <xdr:cNvPr id="4154473" name="Picture 16878">
          <a:extLst>
            <a:ext uri="{FF2B5EF4-FFF2-40B4-BE49-F238E27FC236}">
              <a16:creationId xmlns:a16="http://schemas.microsoft.com/office/drawing/2014/main" xmlns="" id="{00000000-0008-0000-0500-00006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69710100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1180</xdr:row>
      <xdr:rowOff>225425</xdr:rowOff>
    </xdr:from>
    <xdr:to>
      <xdr:col>2</xdr:col>
      <xdr:colOff>717550</xdr:colOff>
      <xdr:row>1184</xdr:row>
      <xdr:rowOff>336550</xdr:rowOff>
    </xdr:to>
    <xdr:pic>
      <xdr:nvPicPr>
        <xdr:cNvPr id="4154474" name="Picture 16882">
          <a:extLst>
            <a:ext uri="{FF2B5EF4-FFF2-40B4-BE49-F238E27FC236}">
              <a16:creationId xmlns:a16="http://schemas.microsoft.com/office/drawing/2014/main" xmlns="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216652475"/>
          <a:ext cx="2200275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1198</xdr:row>
      <xdr:rowOff>136525</xdr:rowOff>
    </xdr:from>
    <xdr:to>
      <xdr:col>5</xdr:col>
      <xdr:colOff>47745</xdr:colOff>
      <xdr:row>1200</xdr:row>
      <xdr:rowOff>79675</xdr:rowOff>
    </xdr:to>
    <xdr:pic>
      <xdr:nvPicPr>
        <xdr:cNvPr id="4154475" name="Picture 16883">
          <a:extLst>
            <a:ext uri="{FF2B5EF4-FFF2-40B4-BE49-F238E27FC236}">
              <a16:creationId xmlns:a16="http://schemas.microsoft.com/office/drawing/2014/main" xmlns="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42443000"/>
          <a:ext cx="17050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1291</xdr:row>
      <xdr:rowOff>95250</xdr:rowOff>
    </xdr:from>
    <xdr:to>
      <xdr:col>2</xdr:col>
      <xdr:colOff>510184</xdr:colOff>
      <xdr:row>1294</xdr:row>
      <xdr:rowOff>156900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:a16="http://schemas.microsoft.com/office/drawing/2014/main" xmlns="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:a16="http://schemas.microsoft.com/office/drawing/2014/main" xmlns="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:a16="http://schemas.microsoft.com/office/drawing/2014/main" xmlns="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1181</xdr:row>
      <xdr:rowOff>146050</xdr:rowOff>
    </xdr:from>
    <xdr:to>
      <xdr:col>8</xdr:col>
      <xdr:colOff>717550</xdr:colOff>
      <xdr:row>1184</xdr:row>
      <xdr:rowOff>276225</xdr:rowOff>
    </xdr:to>
    <xdr:pic>
      <xdr:nvPicPr>
        <xdr:cNvPr id="4154481" name="Рисунок 36">
          <a:extLst>
            <a:ext uri="{FF2B5EF4-FFF2-40B4-BE49-F238E27FC236}">
              <a16:creationId xmlns:a16="http://schemas.microsoft.com/office/drawing/2014/main" xmlns="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1197</xdr:row>
      <xdr:rowOff>203200</xdr:rowOff>
    </xdr:from>
    <xdr:to>
      <xdr:col>8</xdr:col>
      <xdr:colOff>774700</xdr:colOff>
      <xdr:row>1199</xdr:row>
      <xdr:rowOff>469900</xdr:rowOff>
    </xdr:to>
    <xdr:pic>
      <xdr:nvPicPr>
        <xdr:cNvPr id="4154482" name="Рисунок 36">
          <a:extLst>
            <a:ext uri="{FF2B5EF4-FFF2-40B4-BE49-F238E27FC236}">
              <a16:creationId xmlns:a16="http://schemas.microsoft.com/office/drawing/2014/main" xmlns="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1229</xdr:row>
      <xdr:rowOff>38100</xdr:rowOff>
    </xdr:from>
    <xdr:to>
      <xdr:col>8</xdr:col>
      <xdr:colOff>755650</xdr:colOff>
      <xdr:row>1232</xdr:row>
      <xdr:rowOff>127000</xdr:rowOff>
    </xdr:to>
    <xdr:pic>
      <xdr:nvPicPr>
        <xdr:cNvPr id="4154483" name="Рисунок 36">
          <a:extLst>
            <a:ext uri="{FF2B5EF4-FFF2-40B4-BE49-F238E27FC236}">
              <a16:creationId xmlns:a16="http://schemas.microsoft.com/office/drawing/2014/main" xmlns="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1245</xdr:row>
      <xdr:rowOff>88900</xdr:rowOff>
    </xdr:from>
    <xdr:to>
      <xdr:col>8</xdr:col>
      <xdr:colOff>609600</xdr:colOff>
      <xdr:row>1247</xdr:row>
      <xdr:rowOff>390525</xdr:rowOff>
    </xdr:to>
    <xdr:pic>
      <xdr:nvPicPr>
        <xdr:cNvPr id="4154484" name="Рисунок 36">
          <a:extLst>
            <a:ext uri="{FF2B5EF4-FFF2-40B4-BE49-F238E27FC236}">
              <a16:creationId xmlns:a16="http://schemas.microsoft.com/office/drawing/2014/main" xmlns="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1277</xdr:row>
      <xdr:rowOff>57150</xdr:rowOff>
    </xdr:from>
    <xdr:to>
      <xdr:col>8</xdr:col>
      <xdr:colOff>635000</xdr:colOff>
      <xdr:row>1281</xdr:row>
      <xdr:rowOff>19050</xdr:rowOff>
    </xdr:to>
    <xdr:pic>
      <xdr:nvPicPr>
        <xdr:cNvPr id="4154485" name="Рисунок 36">
          <a:extLst>
            <a:ext uri="{FF2B5EF4-FFF2-40B4-BE49-F238E27FC236}">
              <a16:creationId xmlns:a16="http://schemas.microsoft.com/office/drawing/2014/main" xmlns="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1291</xdr:row>
      <xdr:rowOff>152400</xdr:rowOff>
    </xdr:from>
    <xdr:to>
      <xdr:col>8</xdr:col>
      <xdr:colOff>577850</xdr:colOff>
      <xdr:row>1295</xdr:row>
      <xdr:rowOff>111125</xdr:rowOff>
    </xdr:to>
    <xdr:pic>
      <xdr:nvPicPr>
        <xdr:cNvPr id="4154486" name="Рисунок 36">
          <a:extLst>
            <a:ext uri="{FF2B5EF4-FFF2-40B4-BE49-F238E27FC236}">
              <a16:creationId xmlns:a16="http://schemas.microsoft.com/office/drawing/2014/main" xmlns="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:a16="http://schemas.microsoft.com/office/drawing/2014/main" xmlns="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:a16="http://schemas.microsoft.com/office/drawing/2014/main" xmlns="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777876</xdr:colOff>
      <xdr:row>998</xdr:row>
      <xdr:rowOff>76200</xdr:rowOff>
    </xdr:from>
    <xdr:to>
      <xdr:col>5</xdr:col>
      <xdr:colOff>696526</xdr:colOff>
      <xdr:row>1000</xdr:row>
      <xdr:rowOff>102825</xdr:rowOff>
    </xdr:to>
    <xdr:pic>
      <xdr:nvPicPr>
        <xdr:cNvPr id="4154489" name="Picture 16873">
          <a:extLst>
            <a:ext uri="{FF2B5EF4-FFF2-40B4-BE49-F238E27FC236}">
              <a16:creationId xmlns:a16="http://schemas.microsoft.com/office/drawing/2014/main" xmlns="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1" y="199701150"/>
          <a:ext cx="2204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:a16="http://schemas.microsoft.com/office/drawing/2014/main" xmlns="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:a16="http://schemas.microsoft.com/office/drawing/2014/main" xmlns="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295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371476</xdr:colOff>
      <xdr:row>2626</xdr:row>
      <xdr:rowOff>66674</xdr:rowOff>
    </xdr:from>
    <xdr:to>
      <xdr:col>5</xdr:col>
      <xdr:colOff>107950</xdr:colOff>
      <xdr:row>2631</xdr:row>
      <xdr:rowOff>142874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152651" y="463800824"/>
          <a:ext cx="189864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917</xdr:row>
      <xdr:rowOff>66675</xdr:rowOff>
    </xdr:from>
    <xdr:to>
      <xdr:col>5</xdr:col>
      <xdr:colOff>283825</xdr:colOff>
      <xdr:row>920</xdr:row>
      <xdr:rowOff>56325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393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473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1492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1749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1942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2040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2394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2432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431800</xdr:colOff>
      <xdr:row>2585</xdr:row>
      <xdr:rowOff>19050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975" y="4565999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2665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324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242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549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511</xdr:row>
      <xdr:rowOff>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511</xdr:row>
      <xdr:rowOff>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590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836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870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905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939</xdr:row>
      <xdr:rowOff>1</xdr:rowOff>
    </xdr:from>
    <xdr:ext cx="1647825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67025" y="187223401"/>
          <a:ext cx="164782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968375</xdr:colOff>
      <xdr:row>1016</xdr:row>
      <xdr:rowOff>9525</xdr:rowOff>
    </xdr:from>
    <xdr:to>
      <xdr:col>5</xdr:col>
      <xdr:colOff>731921</xdr:colOff>
      <xdr:row>1017</xdr:row>
      <xdr:rowOff>162075</xdr:rowOff>
    </xdr:to>
    <xdr:pic>
      <xdr:nvPicPr>
        <xdr:cNvPr id="111" name="Picture 16873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1550" y="203625450"/>
          <a:ext cx="2049546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438150</xdr:colOff>
      <xdr:row>1070</xdr:row>
      <xdr:rowOff>107950</xdr:rowOff>
    </xdr:from>
    <xdr:ext cx="1827871" cy="576000"/>
    <xdr:pic>
      <xdr:nvPicPr>
        <xdr:cNvPr id="112" name="Picture 16878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14953850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641350</xdr:colOff>
      <xdr:row>2210</xdr:row>
      <xdr:rowOff>53975</xdr:rowOff>
    </xdr:from>
    <xdr:ext cx="2197100" cy="622300"/>
    <xdr:pic>
      <xdr:nvPicPr>
        <xdr:cNvPr id="113" name="Picture 26209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" y="392283950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2323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2759</xdr:row>
      <xdr:rowOff>28575</xdr:rowOff>
    </xdr:from>
    <xdr:to>
      <xdr:col>2</xdr:col>
      <xdr:colOff>18901</xdr:colOff>
      <xdr:row>2763</xdr:row>
      <xdr:rowOff>142763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2696</xdr:row>
      <xdr:rowOff>57150</xdr:rowOff>
    </xdr:from>
    <xdr:to>
      <xdr:col>1</xdr:col>
      <xdr:colOff>457051</xdr:colOff>
      <xdr:row>2701</xdr:row>
      <xdr:rowOff>9413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3825" y="4930997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244475</xdr:colOff>
      <xdr:row>2453</xdr:row>
      <xdr:rowOff>92075</xdr:rowOff>
    </xdr:from>
    <xdr:ext cx="1958975" cy="755650"/>
    <xdr:pic>
      <xdr:nvPicPr>
        <xdr:cNvPr id="140" name="Рисунок 24" descr="http://krepmetiz.ru/dop/admin_pictures_mib/1079b.jpg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" y="432279425"/>
          <a:ext cx="19589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241</xdr:row>
      <xdr:rowOff>180975</xdr:rowOff>
    </xdr:from>
    <xdr:to>
      <xdr:col>8</xdr:col>
      <xdr:colOff>1126067</xdr:colOff>
      <xdr:row>245</xdr:row>
      <xdr:rowOff>74083</xdr:rowOff>
    </xdr:to>
    <xdr:pic>
      <xdr:nvPicPr>
        <xdr:cNvPr id="118" name="Рисунок 36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9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584200</xdr:colOff>
      <xdr:row>413</xdr:row>
      <xdr:rowOff>381000</xdr:rowOff>
    </xdr:from>
    <xdr:ext cx="2066925" cy="609600"/>
    <xdr:pic>
      <xdr:nvPicPr>
        <xdr:cNvPr id="120" name="Рисунок 77" descr="http://im1-tub-ru.yandex.net/i?id=111413797-15-72&amp;n=21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65375" y="83286600"/>
          <a:ext cx="2066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0</xdr:colOff>
      <xdr:row>413</xdr:row>
      <xdr:rowOff>0</xdr:rowOff>
    </xdr:from>
    <xdr:to>
      <xdr:col>8</xdr:col>
      <xdr:colOff>1164167</xdr:colOff>
      <xdr:row>414</xdr:row>
      <xdr:rowOff>45508</xdr:rowOff>
    </xdr:to>
    <xdr:pic>
      <xdr:nvPicPr>
        <xdr:cNvPr id="121" name="Рисунок 36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493</xdr:row>
      <xdr:rowOff>0</xdr:rowOff>
    </xdr:from>
    <xdr:ext cx="2021417" cy="645583"/>
    <xdr:pic>
      <xdr:nvPicPr>
        <xdr:cNvPr id="123" name="Рисунок 36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493</xdr:row>
      <xdr:rowOff>9525</xdr:rowOff>
    </xdr:from>
    <xdr:ext cx="1797050" cy="727075"/>
    <xdr:pic>
      <xdr:nvPicPr>
        <xdr:cNvPr id="124" name="Рисунок 81" descr="http://im0-tub-ru.yandex.net/i?id=129177604-27-72&amp;n=21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43175" y="10038397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514353</xdr:colOff>
      <xdr:row>1214</xdr:row>
      <xdr:rowOff>31750</xdr:rowOff>
    </xdr:from>
    <xdr:to>
      <xdr:col>3</xdr:col>
      <xdr:colOff>1234440</xdr:colOff>
      <xdr:row>1215</xdr:row>
      <xdr:rowOff>420483</xdr:rowOff>
    </xdr:to>
    <xdr:pic>
      <xdr:nvPicPr>
        <xdr:cNvPr id="126" name="Picture 16883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22954850"/>
          <a:ext cx="1472562" cy="56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1213</xdr:row>
      <xdr:rowOff>203200</xdr:rowOff>
    </xdr:from>
    <xdr:to>
      <xdr:col>8</xdr:col>
      <xdr:colOff>774700</xdr:colOff>
      <xdr:row>1215</xdr:row>
      <xdr:rowOff>469900</xdr:rowOff>
    </xdr:to>
    <xdr:pic>
      <xdr:nvPicPr>
        <xdr:cNvPr id="128" name="Рисунок 36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073650" y="222926275"/>
          <a:ext cx="1978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1261</xdr:row>
      <xdr:rowOff>133350</xdr:rowOff>
    </xdr:from>
    <xdr:to>
      <xdr:col>2</xdr:col>
      <xdr:colOff>167025</xdr:colOff>
      <xdr:row>1264</xdr:row>
      <xdr:rowOff>48900</xdr:rowOff>
    </xdr:to>
    <xdr:pic>
      <xdr:nvPicPr>
        <xdr:cNvPr id="129" name="Рисунок 100" descr="http://im7-tub-ru.yandex.net/i?id=89223826-12-72&amp;n=21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232200450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1261</xdr:row>
      <xdr:rowOff>38100</xdr:rowOff>
    </xdr:from>
    <xdr:to>
      <xdr:col>8</xdr:col>
      <xdr:colOff>755650</xdr:colOff>
      <xdr:row>1264</xdr:row>
      <xdr:rowOff>88900</xdr:rowOff>
    </xdr:to>
    <xdr:pic>
      <xdr:nvPicPr>
        <xdr:cNvPr id="130" name="Рисунок 36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2400" y="232105200"/>
          <a:ext cx="18002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1305</xdr:row>
      <xdr:rowOff>95250</xdr:rowOff>
    </xdr:from>
    <xdr:to>
      <xdr:col>2</xdr:col>
      <xdr:colOff>510184</xdr:colOff>
      <xdr:row>1308</xdr:row>
      <xdr:rowOff>156900</xdr:rowOff>
    </xdr:to>
    <xdr:pic>
      <xdr:nvPicPr>
        <xdr:cNvPr id="131" name="Рисунок 102" descr="http://im6-tub-ru.yandex.net/i?id=115698319-57-72&amp;n=21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241344450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1305</xdr:row>
      <xdr:rowOff>152400</xdr:rowOff>
    </xdr:from>
    <xdr:to>
      <xdr:col>8</xdr:col>
      <xdr:colOff>577850</xdr:colOff>
      <xdr:row>1309</xdr:row>
      <xdr:rowOff>111125</xdr:rowOff>
    </xdr:to>
    <xdr:pic>
      <xdr:nvPicPr>
        <xdr:cNvPr id="132" name="Рисунок 36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870450" y="241401600"/>
          <a:ext cx="19843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368300</xdr:colOff>
      <xdr:row>2489</xdr:row>
      <xdr:rowOff>292100</xdr:rowOff>
    </xdr:from>
    <xdr:ext cx="1965325" cy="939800"/>
    <xdr:pic>
      <xdr:nvPicPr>
        <xdr:cNvPr id="133" name="Рисунок 24" descr="http://krepmetiz.ru/dop/admin_pictures_mib/1079b.jpg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4494911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352425</xdr:colOff>
      <xdr:row>1087</xdr:row>
      <xdr:rowOff>200025</xdr:rowOff>
    </xdr:from>
    <xdr:to>
      <xdr:col>5</xdr:col>
      <xdr:colOff>876299</xdr:colOff>
      <xdr:row>1091</xdr:row>
      <xdr:rowOff>523875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86075" y="218855925"/>
          <a:ext cx="1933574" cy="1038225"/>
        </a:xfrm>
        <a:prstGeom prst="rect">
          <a:avLst/>
        </a:prstGeom>
      </xdr:spPr>
    </xdr:pic>
    <xdr:clientData/>
  </xdr:twoCellAnchor>
  <xdr:oneCellAnchor>
    <xdr:from>
      <xdr:col>3</xdr:col>
      <xdr:colOff>352425</xdr:colOff>
      <xdr:row>1128</xdr:row>
      <xdr:rowOff>200025</xdr:rowOff>
    </xdr:from>
    <xdr:ext cx="1933574" cy="1038225"/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86075" y="218855925"/>
          <a:ext cx="1933574" cy="1038225"/>
        </a:xfrm>
        <a:prstGeom prst="rect">
          <a:avLst/>
        </a:prstGeom>
      </xdr:spPr>
    </xdr:pic>
    <xdr:clientData/>
  </xdr:oneCellAnchor>
  <xdr:oneCellAnchor>
    <xdr:from>
      <xdr:col>3</xdr:col>
      <xdr:colOff>838200</xdr:colOff>
      <xdr:row>1149</xdr:row>
      <xdr:rowOff>19050</xdr:rowOff>
    </xdr:from>
    <xdr:ext cx="1933574" cy="1038225"/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371850" y="227799900"/>
          <a:ext cx="1933574" cy="1038225"/>
        </a:xfrm>
        <a:prstGeom prst="rect">
          <a:avLst/>
        </a:prstGeom>
      </xdr:spPr>
    </xdr:pic>
    <xdr:clientData/>
  </xdr:oneCellAnchor>
  <xdr:twoCellAnchor editAs="oneCell">
    <xdr:from>
      <xdr:col>3</xdr:col>
      <xdr:colOff>942975</xdr:colOff>
      <xdr:row>1168</xdr:row>
      <xdr:rowOff>257175</xdr:rowOff>
    </xdr:from>
    <xdr:to>
      <xdr:col>5</xdr:col>
      <xdr:colOff>397275</xdr:colOff>
      <xdr:row>1172</xdr:row>
      <xdr:rowOff>340125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486150" y="23618190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104770</xdr:colOff>
      <xdr:row>2340</xdr:row>
      <xdr:rowOff>161924</xdr:rowOff>
    </xdr:from>
    <xdr:to>
      <xdr:col>5</xdr:col>
      <xdr:colOff>226542</xdr:colOff>
      <xdr:row>2344</xdr:row>
      <xdr:rowOff>86174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45" y="453199499"/>
          <a:ext cx="1531472" cy="9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434</xdr:row>
      <xdr:rowOff>31750</xdr:rowOff>
    </xdr:from>
    <xdr:to>
      <xdr:col>6</xdr:col>
      <xdr:colOff>574675</xdr:colOff>
      <xdr:row>437</xdr:row>
      <xdr:rowOff>142875</xdr:rowOff>
    </xdr:to>
    <xdr:pic>
      <xdr:nvPicPr>
        <xdr:cNvPr id="4155393" name="Picture 21" descr="Забиваемый анкер">
          <a:extLst>
            <a:ext uri="{FF2B5EF4-FFF2-40B4-BE49-F238E27FC236}">
              <a16:creationId xmlns:a16="http://schemas.microsoft.com/office/drawing/2014/main" xmlns="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462</xdr:row>
      <xdr:rowOff>12700</xdr:rowOff>
    </xdr:from>
    <xdr:to>
      <xdr:col>6</xdr:col>
      <xdr:colOff>739775</xdr:colOff>
      <xdr:row>465</xdr:row>
      <xdr:rowOff>123825</xdr:rowOff>
    </xdr:to>
    <xdr:pic>
      <xdr:nvPicPr>
        <xdr:cNvPr id="4155394" name="Picture 22" descr="picS8cBEM">
          <a:extLst>
            <a:ext uri="{FF2B5EF4-FFF2-40B4-BE49-F238E27FC236}">
              <a16:creationId xmlns:a16="http://schemas.microsoft.com/office/drawing/2014/main" xmlns="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488</xdr:row>
      <xdr:rowOff>38100</xdr:rowOff>
    </xdr:from>
    <xdr:to>
      <xdr:col>6</xdr:col>
      <xdr:colOff>542925</xdr:colOff>
      <xdr:row>489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:a16="http://schemas.microsoft.com/office/drawing/2014/main" xmlns="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520</xdr:row>
      <xdr:rowOff>19050</xdr:rowOff>
    </xdr:from>
    <xdr:to>
      <xdr:col>6</xdr:col>
      <xdr:colOff>593725</xdr:colOff>
      <xdr:row>520</xdr:row>
      <xdr:rowOff>612775</xdr:rowOff>
    </xdr:to>
    <xdr:pic>
      <xdr:nvPicPr>
        <xdr:cNvPr id="4155396" name="Picture 24" descr="picGAaUDA">
          <a:extLst>
            <a:ext uri="{FF2B5EF4-FFF2-40B4-BE49-F238E27FC236}">
              <a16:creationId xmlns:a16="http://schemas.microsoft.com/office/drawing/2014/main" xmlns="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542</xdr:row>
      <xdr:rowOff>50800</xdr:rowOff>
    </xdr:from>
    <xdr:to>
      <xdr:col>7</xdr:col>
      <xdr:colOff>635000</xdr:colOff>
      <xdr:row>545</xdr:row>
      <xdr:rowOff>117475</xdr:rowOff>
    </xdr:to>
    <xdr:pic>
      <xdr:nvPicPr>
        <xdr:cNvPr id="4155397" name="Picture 25" descr="picsN4viY">
          <a:extLst>
            <a:ext uri="{FF2B5EF4-FFF2-40B4-BE49-F238E27FC236}">
              <a16:creationId xmlns:a16="http://schemas.microsoft.com/office/drawing/2014/main" xmlns="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566</xdr:row>
      <xdr:rowOff>152400</xdr:rowOff>
    </xdr:from>
    <xdr:to>
      <xdr:col>8</xdr:col>
      <xdr:colOff>76200</xdr:colOff>
      <xdr:row>569</xdr:row>
      <xdr:rowOff>130175</xdr:rowOff>
    </xdr:to>
    <xdr:pic>
      <xdr:nvPicPr>
        <xdr:cNvPr id="4155398" name="Picture 26" descr="pic3dpArq">
          <a:extLst>
            <a:ext uri="{FF2B5EF4-FFF2-40B4-BE49-F238E27FC236}">
              <a16:creationId xmlns:a16="http://schemas.microsoft.com/office/drawing/2014/main" xmlns="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584</xdr:row>
      <xdr:rowOff>0</xdr:rowOff>
    </xdr:from>
    <xdr:to>
      <xdr:col>7</xdr:col>
      <xdr:colOff>447675</xdr:colOff>
      <xdr:row>587</xdr:row>
      <xdr:rowOff>104775</xdr:rowOff>
    </xdr:to>
    <xdr:pic>
      <xdr:nvPicPr>
        <xdr:cNvPr id="4155399" name="Picture 41047">
          <a:extLst>
            <a:ext uri="{FF2B5EF4-FFF2-40B4-BE49-F238E27FC236}">
              <a16:creationId xmlns:a16="http://schemas.microsoft.com/office/drawing/2014/main" xmlns="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628</xdr:row>
      <xdr:rowOff>31750</xdr:rowOff>
    </xdr:from>
    <xdr:to>
      <xdr:col>7</xdr:col>
      <xdr:colOff>149225</xdr:colOff>
      <xdr:row>631</xdr:row>
      <xdr:rowOff>123825</xdr:rowOff>
    </xdr:to>
    <xdr:pic>
      <xdr:nvPicPr>
        <xdr:cNvPr id="4155400" name="Picture 27" descr="picy7xE7x">
          <a:extLst>
            <a:ext uri="{FF2B5EF4-FFF2-40B4-BE49-F238E27FC236}">
              <a16:creationId xmlns:a16="http://schemas.microsoft.com/office/drawing/2014/main" xmlns="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684</xdr:row>
      <xdr:rowOff>12700</xdr:rowOff>
    </xdr:from>
    <xdr:to>
      <xdr:col>7</xdr:col>
      <xdr:colOff>504825</xdr:colOff>
      <xdr:row>687</xdr:row>
      <xdr:rowOff>123825</xdr:rowOff>
    </xdr:to>
    <xdr:pic>
      <xdr:nvPicPr>
        <xdr:cNvPr id="4155401" name="Picture 28" descr="picdlgmcN">
          <a:extLst>
            <a:ext uri="{FF2B5EF4-FFF2-40B4-BE49-F238E27FC236}">
              <a16:creationId xmlns:a16="http://schemas.microsoft.com/office/drawing/2014/main" xmlns="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743</xdr:row>
      <xdr:rowOff>12700</xdr:rowOff>
    </xdr:from>
    <xdr:to>
      <xdr:col>7</xdr:col>
      <xdr:colOff>269875</xdr:colOff>
      <xdr:row>745</xdr:row>
      <xdr:rowOff>200025</xdr:rowOff>
    </xdr:to>
    <xdr:pic>
      <xdr:nvPicPr>
        <xdr:cNvPr id="4155402" name="Picture 29" descr="picznAReW">
          <a:extLst>
            <a:ext uri="{FF2B5EF4-FFF2-40B4-BE49-F238E27FC236}">
              <a16:creationId xmlns:a16="http://schemas.microsoft.com/office/drawing/2014/main" xmlns="" id="{00000000-0008-0000-0600-00000A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74968100"/>
          <a:ext cx="19050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769</xdr:row>
      <xdr:rowOff>31750</xdr:rowOff>
    </xdr:from>
    <xdr:to>
      <xdr:col>7</xdr:col>
      <xdr:colOff>409575</xdr:colOff>
      <xdr:row>771</xdr:row>
      <xdr:rowOff>41275</xdr:rowOff>
    </xdr:to>
    <xdr:pic>
      <xdr:nvPicPr>
        <xdr:cNvPr id="4155403" name="Picture 30" descr="picpBc6hu">
          <a:extLst>
            <a:ext uri="{FF2B5EF4-FFF2-40B4-BE49-F238E27FC236}">
              <a16:creationId xmlns:a16="http://schemas.microsoft.com/office/drawing/2014/main" xmlns="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876</xdr:row>
      <xdr:rowOff>44450</xdr:rowOff>
    </xdr:from>
    <xdr:to>
      <xdr:col>6</xdr:col>
      <xdr:colOff>644525</xdr:colOff>
      <xdr:row>876</xdr:row>
      <xdr:rowOff>552450</xdr:rowOff>
    </xdr:to>
    <xdr:pic>
      <xdr:nvPicPr>
        <xdr:cNvPr id="4155404" name="Picture 164" descr="3">
          <a:extLst>
            <a:ext uri="{FF2B5EF4-FFF2-40B4-BE49-F238E27FC236}">
              <a16:creationId xmlns:a16="http://schemas.microsoft.com/office/drawing/2014/main" xmlns="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900</xdr:row>
      <xdr:rowOff>38100</xdr:rowOff>
    </xdr:from>
    <xdr:to>
      <xdr:col>6</xdr:col>
      <xdr:colOff>723900</xdr:colOff>
      <xdr:row>901</xdr:row>
      <xdr:rowOff>41275</xdr:rowOff>
    </xdr:to>
    <xdr:pic>
      <xdr:nvPicPr>
        <xdr:cNvPr id="4155405" name="Picture 165" descr="4">
          <a:extLst>
            <a:ext uri="{FF2B5EF4-FFF2-40B4-BE49-F238E27FC236}">
              <a16:creationId xmlns:a16="http://schemas.microsoft.com/office/drawing/2014/main" xmlns="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924</xdr:row>
      <xdr:rowOff>6350</xdr:rowOff>
    </xdr:from>
    <xdr:to>
      <xdr:col>7</xdr:col>
      <xdr:colOff>79375</xdr:colOff>
      <xdr:row>927</xdr:row>
      <xdr:rowOff>127000</xdr:rowOff>
    </xdr:to>
    <xdr:pic>
      <xdr:nvPicPr>
        <xdr:cNvPr id="4155406" name="Picture 163" descr="2">
          <a:extLst>
            <a:ext uri="{FF2B5EF4-FFF2-40B4-BE49-F238E27FC236}">
              <a16:creationId xmlns:a16="http://schemas.microsoft.com/office/drawing/2014/main" xmlns="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971</xdr:row>
      <xdr:rowOff>19050</xdr:rowOff>
    </xdr:from>
    <xdr:to>
      <xdr:col>8</xdr:col>
      <xdr:colOff>304800</xdr:colOff>
      <xdr:row>973</xdr:row>
      <xdr:rowOff>127000</xdr:rowOff>
    </xdr:to>
    <xdr:pic>
      <xdr:nvPicPr>
        <xdr:cNvPr id="4155407" name="Picture 34" descr="pic0ZFMYf">
          <a:extLst>
            <a:ext uri="{FF2B5EF4-FFF2-40B4-BE49-F238E27FC236}">
              <a16:creationId xmlns:a16="http://schemas.microsoft.com/office/drawing/2014/main" xmlns="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1067</xdr:row>
      <xdr:rowOff>38100</xdr:rowOff>
    </xdr:from>
    <xdr:to>
      <xdr:col>6</xdr:col>
      <xdr:colOff>663575</xdr:colOff>
      <xdr:row>1070</xdr:row>
      <xdr:rowOff>127000</xdr:rowOff>
    </xdr:to>
    <xdr:pic>
      <xdr:nvPicPr>
        <xdr:cNvPr id="4155408" name="Picture 37794">
          <a:extLst>
            <a:ext uri="{FF2B5EF4-FFF2-40B4-BE49-F238E27FC236}">
              <a16:creationId xmlns:a16="http://schemas.microsoft.com/office/drawing/2014/main" xmlns="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1087</xdr:row>
      <xdr:rowOff>50800</xdr:rowOff>
    </xdr:from>
    <xdr:to>
      <xdr:col>6</xdr:col>
      <xdr:colOff>739775</xdr:colOff>
      <xdr:row>1090</xdr:row>
      <xdr:rowOff>127000</xdr:rowOff>
    </xdr:to>
    <xdr:pic>
      <xdr:nvPicPr>
        <xdr:cNvPr id="4155409" name="Picture 37793">
          <a:extLst>
            <a:ext uri="{FF2B5EF4-FFF2-40B4-BE49-F238E27FC236}">
              <a16:creationId xmlns:a16="http://schemas.microsoft.com/office/drawing/2014/main" xmlns="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:a16="http://schemas.microsoft.com/office/drawing/2014/main" xmlns="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82</xdr:row>
      <xdr:rowOff>19050</xdr:rowOff>
    </xdr:from>
    <xdr:to>
      <xdr:col>7</xdr:col>
      <xdr:colOff>339725</xdr:colOff>
      <xdr:row>85</xdr:row>
      <xdr:rowOff>139700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:a16="http://schemas.microsoft.com/office/drawing/2014/main" xmlns="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:a16="http://schemas.microsoft.com/office/drawing/2014/main" xmlns="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215</xdr:row>
      <xdr:rowOff>50800</xdr:rowOff>
    </xdr:from>
    <xdr:to>
      <xdr:col>7</xdr:col>
      <xdr:colOff>47625</xdr:colOff>
      <xdr:row>216</xdr:row>
      <xdr:rowOff>187325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:a16="http://schemas.microsoft.com/office/drawing/2014/main" xmlns="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332</xdr:row>
      <xdr:rowOff>57150</xdr:rowOff>
    </xdr:from>
    <xdr:to>
      <xdr:col>6</xdr:col>
      <xdr:colOff>644525</xdr:colOff>
      <xdr:row>335</xdr:row>
      <xdr:rowOff>146050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:a16="http://schemas.microsoft.com/office/drawing/2014/main" xmlns="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821</xdr:row>
      <xdr:rowOff>104775</xdr:rowOff>
    </xdr:from>
    <xdr:to>
      <xdr:col>7</xdr:col>
      <xdr:colOff>22225</xdr:colOff>
      <xdr:row>824</xdr:row>
      <xdr:rowOff>69850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:a16="http://schemas.microsoft.com/office/drawing/2014/main" xmlns="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795</xdr:row>
      <xdr:rowOff>25400</xdr:rowOff>
    </xdr:from>
    <xdr:to>
      <xdr:col>7</xdr:col>
      <xdr:colOff>428625</xdr:colOff>
      <xdr:row>798</xdr:row>
      <xdr:rowOff>282575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:a16="http://schemas.microsoft.com/office/drawing/2014/main" xmlns="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947</xdr:row>
      <xdr:rowOff>120650</xdr:rowOff>
    </xdr:from>
    <xdr:to>
      <xdr:col>6</xdr:col>
      <xdr:colOff>437323</xdr:colOff>
      <xdr:row>949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:a16="http://schemas.microsoft.com/office/drawing/2014/main" xmlns="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150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274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383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448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475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504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531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554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575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606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656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714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82550</xdr:colOff>
      <xdr:row>756</xdr:row>
      <xdr:rowOff>12700</xdr:rowOff>
    </xdr:from>
    <xdr:ext cx="1838325" cy="606425"/>
    <xdr:pic>
      <xdr:nvPicPr>
        <xdr:cNvPr id="41" name="Picture 29" descr="picznAReW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575" y="141754225"/>
          <a:ext cx="18383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782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808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848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888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912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936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959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1019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1077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1098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1107</xdr:row>
      <xdr:rowOff>28575</xdr:rowOff>
    </xdr:from>
    <xdr:to>
      <xdr:col>2</xdr:col>
      <xdr:colOff>539695</xdr:colOff>
      <xdr:row>1112</xdr:row>
      <xdr:rowOff>129600</xdr:rowOff>
    </xdr:to>
    <xdr:pic>
      <xdr:nvPicPr>
        <xdr:cNvPr id="53" name="Рисунок 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290</xdr:row>
      <xdr:rowOff>19050</xdr:rowOff>
    </xdr:from>
    <xdr:to>
      <xdr:col>6</xdr:col>
      <xdr:colOff>146755</xdr:colOff>
      <xdr:row>293</xdr:row>
      <xdr:rowOff>76200</xdr:rowOff>
    </xdr:to>
    <xdr:pic>
      <xdr:nvPicPr>
        <xdr:cNvPr id="4156417" name="Picture 30766">
          <a:extLst>
            <a:ext uri="{FF2B5EF4-FFF2-40B4-BE49-F238E27FC236}">
              <a16:creationId xmlns:a16="http://schemas.microsoft.com/office/drawing/2014/main" xmlns="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575</xdr:row>
      <xdr:rowOff>44450</xdr:rowOff>
    </xdr:from>
    <xdr:to>
      <xdr:col>6</xdr:col>
      <xdr:colOff>57855</xdr:colOff>
      <xdr:row>578</xdr:row>
      <xdr:rowOff>133350</xdr:rowOff>
    </xdr:to>
    <xdr:pic>
      <xdr:nvPicPr>
        <xdr:cNvPr id="4156418" name="Picture 31780">
          <a:extLst>
            <a:ext uri="{FF2B5EF4-FFF2-40B4-BE49-F238E27FC236}">
              <a16:creationId xmlns:a16="http://schemas.microsoft.com/office/drawing/2014/main" xmlns="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696</xdr:row>
      <xdr:rowOff>63500</xdr:rowOff>
    </xdr:from>
    <xdr:to>
      <xdr:col>6</xdr:col>
      <xdr:colOff>546805</xdr:colOff>
      <xdr:row>698</xdr:row>
      <xdr:rowOff>162983</xdr:rowOff>
    </xdr:to>
    <xdr:pic>
      <xdr:nvPicPr>
        <xdr:cNvPr id="4156419" name="Picture 147" descr="picog9Fai">
          <a:extLst>
            <a:ext uri="{FF2B5EF4-FFF2-40B4-BE49-F238E27FC236}">
              <a16:creationId xmlns:a16="http://schemas.microsoft.com/office/drawing/2014/main" xmlns="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747</xdr:row>
      <xdr:rowOff>19050</xdr:rowOff>
    </xdr:from>
    <xdr:to>
      <xdr:col>6</xdr:col>
      <xdr:colOff>723899</xdr:colOff>
      <xdr:row>749</xdr:row>
      <xdr:rowOff>127000</xdr:rowOff>
    </xdr:to>
    <xdr:pic>
      <xdr:nvPicPr>
        <xdr:cNvPr id="4156420" name="Picture 148" descr="pichro0NN">
          <a:extLst>
            <a:ext uri="{FF2B5EF4-FFF2-40B4-BE49-F238E27FC236}">
              <a16:creationId xmlns:a16="http://schemas.microsoft.com/office/drawing/2014/main" xmlns="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927100</xdr:colOff>
      <xdr:row>811</xdr:row>
      <xdr:rowOff>19050</xdr:rowOff>
    </xdr:from>
    <xdr:to>
      <xdr:col>3</xdr:col>
      <xdr:colOff>501650</xdr:colOff>
      <xdr:row>814</xdr:row>
      <xdr:rowOff>82550</xdr:rowOff>
    </xdr:to>
    <xdr:pic>
      <xdr:nvPicPr>
        <xdr:cNvPr id="4156421" name="Picture 31780">
          <a:extLst>
            <a:ext uri="{FF2B5EF4-FFF2-40B4-BE49-F238E27FC236}">
              <a16:creationId xmlns:a16="http://schemas.microsoft.com/office/drawing/2014/main" xmlns="" id="{00000000-0008-0000-07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" t="24146" r="-961" b="24165"/>
        <a:stretch>
          <a:fillRect/>
        </a:stretch>
      </xdr:blipFill>
      <xdr:spPr bwMode="auto">
        <a:xfrm>
          <a:off x="1797050" y="90411300"/>
          <a:ext cx="1409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768350</xdr:colOff>
      <xdr:row>825</xdr:row>
      <xdr:rowOff>6350</xdr:rowOff>
    </xdr:from>
    <xdr:to>
      <xdr:col>3</xdr:col>
      <xdr:colOff>508000</xdr:colOff>
      <xdr:row>828</xdr:row>
      <xdr:rowOff>76200</xdr:rowOff>
    </xdr:to>
    <xdr:pic>
      <xdr:nvPicPr>
        <xdr:cNvPr id="4156422" name="Picture 147" descr="picog9Fai">
          <a:extLst>
            <a:ext uri="{FF2B5EF4-FFF2-40B4-BE49-F238E27FC236}">
              <a16:creationId xmlns:a16="http://schemas.microsoft.com/office/drawing/2014/main" xmlns="" id="{00000000-0008-0000-07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4113350"/>
          <a:ext cx="15748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838</xdr:row>
      <xdr:rowOff>38100</xdr:rowOff>
    </xdr:from>
    <xdr:to>
      <xdr:col>3</xdr:col>
      <xdr:colOff>431800</xdr:colOff>
      <xdr:row>841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:a16="http://schemas.microsoft.com/office/drawing/2014/main" xmlns="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980</xdr:row>
      <xdr:rowOff>57150</xdr:rowOff>
    </xdr:from>
    <xdr:to>
      <xdr:col>5</xdr:col>
      <xdr:colOff>647700</xdr:colOff>
      <xdr:row>983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:a16="http://schemas.microsoft.com/office/drawing/2014/main" xmlns="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1131</xdr:row>
      <xdr:rowOff>71967</xdr:rowOff>
    </xdr:from>
    <xdr:to>
      <xdr:col>5</xdr:col>
      <xdr:colOff>385233</xdr:colOff>
      <xdr:row>1134</xdr:row>
      <xdr:rowOff>40217</xdr:rowOff>
    </xdr:to>
    <xdr:pic>
      <xdr:nvPicPr>
        <xdr:cNvPr id="4156425" name="Picture 30769">
          <a:extLst>
            <a:ext uri="{FF2B5EF4-FFF2-40B4-BE49-F238E27FC236}">
              <a16:creationId xmlns:a16="http://schemas.microsoft.com/office/drawing/2014/main" xmlns="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764752</xdr:colOff>
      <xdr:row>1171</xdr:row>
      <xdr:rowOff>3387</xdr:rowOff>
    </xdr:from>
    <xdr:to>
      <xdr:col>7</xdr:col>
      <xdr:colOff>689016</xdr:colOff>
      <xdr:row>1174</xdr:row>
      <xdr:rowOff>161269</xdr:rowOff>
    </xdr:to>
    <xdr:pic>
      <xdr:nvPicPr>
        <xdr:cNvPr id="4365313" name="Picture 30768">
          <a:extLst>
            <a:ext uri="{FF2B5EF4-FFF2-40B4-BE49-F238E27FC236}">
              <a16:creationId xmlns:a16="http://schemas.microsoft.com/office/drawing/2014/main" xmlns="" id="{00000000-0008-0000-0700-0000019C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72119" y="130583517"/>
          <a:ext cx="775727" cy="6833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313266</xdr:colOff>
      <xdr:row>432</xdr:row>
      <xdr:rowOff>228600</xdr:rowOff>
    </xdr:from>
    <xdr:to>
      <xdr:col>5</xdr:col>
      <xdr:colOff>808567</xdr:colOff>
      <xdr:row>436</xdr:row>
      <xdr:rowOff>74083</xdr:rowOff>
    </xdr:to>
    <xdr:pic>
      <xdr:nvPicPr>
        <xdr:cNvPr id="4156427" name="Picture 30766">
          <a:extLst>
            <a:ext uri="{FF2B5EF4-FFF2-40B4-BE49-F238E27FC236}">
              <a16:creationId xmlns:a16="http://schemas.microsoft.com/office/drawing/2014/main" xmlns="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599" y="78270100"/>
          <a:ext cx="1162051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1144</xdr:row>
      <xdr:rowOff>69850</xdr:rowOff>
    </xdr:from>
    <xdr:to>
      <xdr:col>5</xdr:col>
      <xdr:colOff>385234</xdr:colOff>
      <xdr:row>1147</xdr:row>
      <xdr:rowOff>133350</xdr:rowOff>
    </xdr:to>
    <xdr:pic>
      <xdr:nvPicPr>
        <xdr:cNvPr id="4156428" name="Picture 30769">
          <a:extLst>
            <a:ext uri="{FF2B5EF4-FFF2-40B4-BE49-F238E27FC236}">
              <a16:creationId xmlns:a16="http://schemas.microsoft.com/office/drawing/2014/main" xmlns="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:a16="http://schemas.microsoft.com/office/drawing/2014/main" xmlns="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1040</xdr:row>
      <xdr:rowOff>6350</xdr:rowOff>
    </xdr:from>
    <xdr:to>
      <xdr:col>6</xdr:col>
      <xdr:colOff>591255</xdr:colOff>
      <xdr:row>1043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:a16="http://schemas.microsoft.com/office/drawing/2014/main" xmlns="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1086</xdr:row>
      <xdr:rowOff>44450</xdr:rowOff>
    </xdr:from>
    <xdr:to>
      <xdr:col>6</xdr:col>
      <xdr:colOff>723899</xdr:colOff>
      <xdr:row>1089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:a16="http://schemas.microsoft.com/office/drawing/2014/main" xmlns="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958</xdr:row>
      <xdr:rowOff>44450</xdr:rowOff>
    </xdr:from>
    <xdr:to>
      <xdr:col>5</xdr:col>
      <xdr:colOff>520700</xdr:colOff>
      <xdr:row>961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:a16="http://schemas.microsoft.com/office/drawing/2014/main" xmlns="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947</xdr:row>
      <xdr:rowOff>63500</xdr:rowOff>
    </xdr:from>
    <xdr:to>
      <xdr:col>5</xdr:col>
      <xdr:colOff>539750</xdr:colOff>
      <xdr:row>950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:a16="http://schemas.microsoft.com/office/drawing/2014/main" xmlns="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648</xdr:row>
      <xdr:rowOff>69850</xdr:rowOff>
    </xdr:from>
    <xdr:to>
      <xdr:col>6</xdr:col>
      <xdr:colOff>546805</xdr:colOff>
      <xdr:row>651</xdr:row>
      <xdr:rowOff>88900</xdr:rowOff>
    </xdr:to>
    <xdr:pic>
      <xdr:nvPicPr>
        <xdr:cNvPr id="4156434" name="Picture 147" descr="picog9Fai">
          <a:extLst>
            <a:ext uri="{FF2B5EF4-FFF2-40B4-BE49-F238E27FC236}">
              <a16:creationId xmlns:a16="http://schemas.microsoft.com/office/drawing/2014/main" xmlns="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594</xdr:row>
      <xdr:rowOff>44450</xdr:rowOff>
    </xdr:from>
    <xdr:to>
      <xdr:col>6</xdr:col>
      <xdr:colOff>57855</xdr:colOff>
      <xdr:row>597</xdr:row>
      <xdr:rowOff>137583</xdr:rowOff>
    </xdr:to>
    <xdr:pic>
      <xdr:nvPicPr>
        <xdr:cNvPr id="4156435" name="Picture 31780">
          <a:extLst>
            <a:ext uri="{FF2B5EF4-FFF2-40B4-BE49-F238E27FC236}">
              <a16:creationId xmlns:a16="http://schemas.microsoft.com/office/drawing/2014/main" xmlns="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713</xdr:row>
      <xdr:rowOff>76200</xdr:rowOff>
    </xdr:from>
    <xdr:to>
      <xdr:col>6</xdr:col>
      <xdr:colOff>603955</xdr:colOff>
      <xdr:row>716</xdr:row>
      <xdr:rowOff>95250</xdr:rowOff>
    </xdr:to>
    <xdr:pic>
      <xdr:nvPicPr>
        <xdr:cNvPr id="4156436" name="Picture 147" descr="picog9Fai">
          <a:extLst>
            <a:ext uri="{FF2B5EF4-FFF2-40B4-BE49-F238E27FC236}">
              <a16:creationId xmlns:a16="http://schemas.microsoft.com/office/drawing/2014/main" xmlns="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771</xdr:row>
      <xdr:rowOff>63500</xdr:rowOff>
    </xdr:from>
    <xdr:to>
      <xdr:col>6</xdr:col>
      <xdr:colOff>407105</xdr:colOff>
      <xdr:row>774</xdr:row>
      <xdr:rowOff>65617</xdr:rowOff>
    </xdr:to>
    <xdr:pic>
      <xdr:nvPicPr>
        <xdr:cNvPr id="4156437" name="Picture 148" descr="pichro0NN">
          <a:extLst>
            <a:ext uri="{FF2B5EF4-FFF2-40B4-BE49-F238E27FC236}">
              <a16:creationId xmlns:a16="http://schemas.microsoft.com/office/drawing/2014/main" xmlns="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860</xdr:row>
      <xdr:rowOff>69850</xdr:rowOff>
    </xdr:from>
    <xdr:to>
      <xdr:col>3</xdr:col>
      <xdr:colOff>488950</xdr:colOff>
      <xdr:row>863</xdr:row>
      <xdr:rowOff>167216</xdr:rowOff>
    </xdr:to>
    <xdr:pic>
      <xdr:nvPicPr>
        <xdr:cNvPr id="4156438" name="i-main-pic" descr="Картинка 1 из 323">
          <a:extLst>
            <a:ext uri="{FF2B5EF4-FFF2-40B4-BE49-F238E27FC236}">
              <a16:creationId xmlns:a16="http://schemas.microsoft.com/office/drawing/2014/main" xmlns="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289</xdr:row>
      <xdr:rowOff>95250</xdr:rowOff>
    </xdr:from>
    <xdr:to>
      <xdr:col>8</xdr:col>
      <xdr:colOff>1403351</xdr:colOff>
      <xdr:row>292</xdr:row>
      <xdr:rowOff>158749</xdr:rowOff>
    </xdr:to>
    <xdr:pic>
      <xdr:nvPicPr>
        <xdr:cNvPr id="4156439" name="Рисунок 36">
          <a:extLst>
            <a:ext uri="{FF2B5EF4-FFF2-40B4-BE49-F238E27FC236}">
              <a16:creationId xmlns:a16="http://schemas.microsoft.com/office/drawing/2014/main" xmlns="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664</xdr:row>
      <xdr:rowOff>69850</xdr:rowOff>
    </xdr:from>
    <xdr:to>
      <xdr:col>6</xdr:col>
      <xdr:colOff>546805</xdr:colOff>
      <xdr:row>667</xdr:row>
      <xdr:rowOff>82548</xdr:rowOff>
    </xdr:to>
    <xdr:pic>
      <xdr:nvPicPr>
        <xdr:cNvPr id="4156440" name="Picture 147" descr="picog9Fai">
          <a:extLst>
            <a:ext uri="{FF2B5EF4-FFF2-40B4-BE49-F238E27FC236}">
              <a16:creationId xmlns:a16="http://schemas.microsoft.com/office/drawing/2014/main" xmlns="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1183</xdr:row>
      <xdr:rowOff>114300</xdr:rowOff>
    </xdr:from>
    <xdr:to>
      <xdr:col>7</xdr:col>
      <xdr:colOff>749300</xdr:colOff>
      <xdr:row>1186</xdr:row>
      <xdr:rowOff>76200</xdr:rowOff>
    </xdr:to>
    <xdr:pic>
      <xdr:nvPicPr>
        <xdr:cNvPr id="4156441" name="Рисунок 1">
          <a:extLst>
            <a:ext uri="{FF2B5EF4-FFF2-40B4-BE49-F238E27FC236}">
              <a16:creationId xmlns:a16="http://schemas.microsoft.com/office/drawing/2014/main" xmlns="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2006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1193</xdr:row>
      <xdr:rowOff>127000</xdr:rowOff>
    </xdr:from>
    <xdr:to>
      <xdr:col>7</xdr:col>
      <xdr:colOff>749300</xdr:colOff>
      <xdr:row>1196</xdr:row>
      <xdr:rowOff>88900</xdr:rowOff>
    </xdr:to>
    <xdr:pic>
      <xdr:nvPicPr>
        <xdr:cNvPr id="4156442" name="Рисунок 26">
          <a:extLst>
            <a:ext uri="{FF2B5EF4-FFF2-40B4-BE49-F238E27FC236}">
              <a16:creationId xmlns:a16="http://schemas.microsoft.com/office/drawing/2014/main" xmlns="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5054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980</xdr:row>
      <xdr:rowOff>57150</xdr:rowOff>
    </xdr:from>
    <xdr:to>
      <xdr:col>5</xdr:col>
      <xdr:colOff>635000</xdr:colOff>
      <xdr:row>983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:a16="http://schemas.microsoft.com/office/drawing/2014/main" xmlns="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1000</xdr:row>
      <xdr:rowOff>57150</xdr:rowOff>
    </xdr:from>
    <xdr:to>
      <xdr:col>5</xdr:col>
      <xdr:colOff>635000</xdr:colOff>
      <xdr:row>1003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:a16="http://schemas.microsoft.com/office/drawing/2014/main" xmlns="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1000</xdr:row>
      <xdr:rowOff>57150</xdr:rowOff>
    </xdr:from>
    <xdr:to>
      <xdr:col>5</xdr:col>
      <xdr:colOff>635000</xdr:colOff>
      <xdr:row>1003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:a16="http://schemas.microsoft.com/office/drawing/2014/main" xmlns="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904</xdr:row>
      <xdr:rowOff>38100</xdr:rowOff>
    </xdr:from>
    <xdr:to>
      <xdr:col>3</xdr:col>
      <xdr:colOff>431800</xdr:colOff>
      <xdr:row>907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:a16="http://schemas.microsoft.com/office/drawing/2014/main" xmlns="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680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730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791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882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969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1020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1020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1063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1111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1157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926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159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626</xdr:row>
      <xdr:rowOff>44450</xdr:rowOff>
    </xdr:from>
    <xdr:ext cx="1432984" cy="565150"/>
    <xdr:pic>
      <xdr:nvPicPr>
        <xdr:cNvPr id="47" name="Picture 31780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99390200"/>
          <a:ext cx="1432984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637</xdr:row>
      <xdr:rowOff>44450</xdr:rowOff>
    </xdr:from>
    <xdr:ext cx="1432984" cy="569383"/>
    <xdr:pic>
      <xdr:nvPicPr>
        <xdr:cNvPr id="49" name="Picture 31780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2808617"/>
          <a:ext cx="1432984" cy="56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610</xdr:row>
      <xdr:rowOff>44450</xdr:rowOff>
    </xdr:from>
    <xdr:ext cx="1440039" cy="565150"/>
    <xdr:pic>
      <xdr:nvPicPr>
        <xdr:cNvPr id="48" name="Picture 31780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0300367"/>
          <a:ext cx="1440039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8</xdr:col>
      <xdr:colOff>1565275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:a16="http://schemas.microsoft.com/office/drawing/2014/main" xmlns="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:a16="http://schemas.microsoft.com/office/drawing/2014/main" xmlns="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:a16="http://schemas.microsoft.com/office/drawing/2014/main" xmlns="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171</xdr:row>
      <xdr:rowOff>69850</xdr:rowOff>
    </xdr:from>
    <xdr:to>
      <xdr:col>8</xdr:col>
      <xdr:colOff>730250</xdr:colOff>
      <xdr:row>173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:a16="http://schemas.microsoft.com/office/drawing/2014/main" xmlns="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228</xdr:row>
      <xdr:rowOff>69850</xdr:rowOff>
    </xdr:from>
    <xdr:to>
      <xdr:col>8</xdr:col>
      <xdr:colOff>781050</xdr:colOff>
      <xdr:row>230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:a16="http://schemas.microsoft.com/office/drawing/2014/main" xmlns="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261</xdr:row>
      <xdr:rowOff>76200</xdr:rowOff>
    </xdr:from>
    <xdr:to>
      <xdr:col>8</xdr:col>
      <xdr:colOff>749300</xdr:colOff>
      <xdr:row>263</xdr:row>
      <xdr:rowOff>152400</xdr:rowOff>
    </xdr:to>
    <xdr:pic>
      <xdr:nvPicPr>
        <xdr:cNvPr id="4157446" name="Picture 1283" descr="LOGO">
          <a:extLst>
            <a:ext uri="{FF2B5EF4-FFF2-40B4-BE49-F238E27FC236}">
              <a16:creationId xmlns:a16="http://schemas.microsoft.com/office/drawing/2014/main" xmlns="" id="{00000000-0008-0000-0800-00000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4867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263</xdr:row>
      <xdr:rowOff>31750</xdr:rowOff>
    </xdr:from>
    <xdr:to>
      <xdr:col>7</xdr:col>
      <xdr:colOff>263525</xdr:colOff>
      <xdr:row>266</xdr:row>
      <xdr:rowOff>57150</xdr:rowOff>
    </xdr:to>
    <xdr:pic>
      <xdr:nvPicPr>
        <xdr:cNvPr id="4157447" name="Picture 1" descr="Вытяжные заклепки, заклепка алюминиевая, алюминий-сталь стандартный бортик многозажимная">
          <a:extLst>
            <a:ext uri="{FF2B5EF4-FFF2-40B4-BE49-F238E27FC236}">
              <a16:creationId xmlns:a16="http://schemas.microsoft.com/office/drawing/2014/main" xmlns="" id="{00000000-0008-0000-0800-00000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" t="20860" r="5814" b="15242"/>
        <a:stretch>
          <a:fillRect/>
        </a:stretch>
      </xdr:blipFill>
      <xdr:spPr bwMode="auto">
        <a:xfrm>
          <a:off x="2520950" y="35280600"/>
          <a:ext cx="26543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284</xdr:row>
      <xdr:rowOff>44450</xdr:rowOff>
    </xdr:from>
    <xdr:to>
      <xdr:col>8</xdr:col>
      <xdr:colOff>749300</xdr:colOff>
      <xdr:row>286</xdr:row>
      <xdr:rowOff>120650</xdr:rowOff>
    </xdr:to>
    <xdr:pic>
      <xdr:nvPicPr>
        <xdr:cNvPr id="4157448" name="Picture 1283" descr="LOGO">
          <a:extLst>
            <a:ext uri="{FF2B5EF4-FFF2-40B4-BE49-F238E27FC236}">
              <a16:creationId xmlns:a16="http://schemas.microsoft.com/office/drawing/2014/main" xmlns="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286</xdr:row>
      <xdr:rowOff>63500</xdr:rowOff>
    </xdr:from>
    <xdr:to>
      <xdr:col>7</xdr:col>
      <xdr:colOff>422275</xdr:colOff>
      <xdr:row>288</xdr:row>
      <xdr:rowOff>171450</xdr:rowOff>
    </xdr:to>
    <xdr:pic>
      <xdr:nvPicPr>
        <xdr:cNvPr id="4157449" name="Picture 88" descr="picrKjImd">
          <a:extLst>
            <a:ext uri="{FF2B5EF4-FFF2-40B4-BE49-F238E27FC236}">
              <a16:creationId xmlns:a16="http://schemas.microsoft.com/office/drawing/2014/main" xmlns="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297</xdr:row>
      <xdr:rowOff>69850</xdr:rowOff>
    </xdr:from>
    <xdr:to>
      <xdr:col>8</xdr:col>
      <xdr:colOff>749300</xdr:colOff>
      <xdr:row>299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:a16="http://schemas.microsoft.com/office/drawing/2014/main" xmlns="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299</xdr:row>
      <xdr:rowOff>31750</xdr:rowOff>
    </xdr:from>
    <xdr:to>
      <xdr:col>7</xdr:col>
      <xdr:colOff>444500</xdr:colOff>
      <xdr:row>302</xdr:row>
      <xdr:rowOff>127000</xdr:rowOff>
    </xdr:to>
    <xdr:pic>
      <xdr:nvPicPr>
        <xdr:cNvPr id="4157451" name="Picture 89" descr="picATxm7C">
          <a:extLst>
            <a:ext uri="{FF2B5EF4-FFF2-40B4-BE49-F238E27FC236}">
              <a16:creationId xmlns:a16="http://schemas.microsoft.com/office/drawing/2014/main" xmlns="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310</xdr:row>
      <xdr:rowOff>76200</xdr:rowOff>
    </xdr:from>
    <xdr:to>
      <xdr:col>8</xdr:col>
      <xdr:colOff>730250</xdr:colOff>
      <xdr:row>312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:a16="http://schemas.microsoft.com/office/drawing/2014/main" xmlns="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312</xdr:row>
      <xdr:rowOff>31750</xdr:rowOff>
    </xdr:from>
    <xdr:to>
      <xdr:col>7</xdr:col>
      <xdr:colOff>403225</xdr:colOff>
      <xdr:row>315</xdr:row>
      <xdr:rowOff>114300</xdr:rowOff>
    </xdr:to>
    <xdr:pic>
      <xdr:nvPicPr>
        <xdr:cNvPr id="4157453" name="Picture 91" descr="picOqb5sU">
          <a:extLst>
            <a:ext uri="{FF2B5EF4-FFF2-40B4-BE49-F238E27FC236}">
              <a16:creationId xmlns:a16="http://schemas.microsoft.com/office/drawing/2014/main" xmlns="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323</xdr:row>
      <xdr:rowOff>95250</xdr:rowOff>
    </xdr:from>
    <xdr:to>
      <xdr:col>8</xdr:col>
      <xdr:colOff>1108075</xdr:colOff>
      <xdr:row>326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:a16="http://schemas.microsoft.com/office/drawing/2014/main" xmlns="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353</xdr:row>
      <xdr:rowOff>130175</xdr:rowOff>
    </xdr:from>
    <xdr:to>
      <xdr:col>8</xdr:col>
      <xdr:colOff>1174750</xdr:colOff>
      <xdr:row>356</xdr:row>
      <xdr:rowOff>31750</xdr:rowOff>
    </xdr:to>
    <xdr:pic>
      <xdr:nvPicPr>
        <xdr:cNvPr id="4157456" name="Picture 1283" descr="LOGO">
          <a:extLst>
            <a:ext uri="{FF2B5EF4-FFF2-40B4-BE49-F238E27FC236}">
              <a16:creationId xmlns:a16="http://schemas.microsoft.com/office/drawing/2014/main" xmlns="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368</xdr:row>
      <xdr:rowOff>47625</xdr:rowOff>
    </xdr:from>
    <xdr:to>
      <xdr:col>8</xdr:col>
      <xdr:colOff>1343025</xdr:colOff>
      <xdr:row>371</xdr:row>
      <xdr:rowOff>19050</xdr:rowOff>
    </xdr:to>
    <xdr:pic>
      <xdr:nvPicPr>
        <xdr:cNvPr id="4157458" name="Picture 1283" descr="LOGO">
          <a:extLst>
            <a:ext uri="{FF2B5EF4-FFF2-40B4-BE49-F238E27FC236}">
              <a16:creationId xmlns:a16="http://schemas.microsoft.com/office/drawing/2014/main" xmlns="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402</xdr:row>
      <xdr:rowOff>34925</xdr:rowOff>
    </xdr:from>
    <xdr:to>
      <xdr:col>8</xdr:col>
      <xdr:colOff>1270000</xdr:colOff>
      <xdr:row>405</xdr:row>
      <xdr:rowOff>22225</xdr:rowOff>
    </xdr:to>
    <xdr:pic>
      <xdr:nvPicPr>
        <xdr:cNvPr id="4157460" name="Picture 1283" descr="LOGO">
          <a:extLst>
            <a:ext uri="{FF2B5EF4-FFF2-40B4-BE49-F238E27FC236}">
              <a16:creationId xmlns:a16="http://schemas.microsoft.com/office/drawing/2014/main" xmlns="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411</xdr:row>
      <xdr:rowOff>38100</xdr:rowOff>
    </xdr:from>
    <xdr:to>
      <xdr:col>8</xdr:col>
      <xdr:colOff>768350</xdr:colOff>
      <xdr:row>413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:a16="http://schemas.microsoft.com/office/drawing/2014/main" xmlns="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423</xdr:row>
      <xdr:rowOff>57150</xdr:rowOff>
    </xdr:from>
    <xdr:to>
      <xdr:col>8</xdr:col>
      <xdr:colOff>768350</xdr:colOff>
      <xdr:row>425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:a16="http://schemas.microsoft.com/office/drawing/2014/main" xmlns="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434</xdr:row>
      <xdr:rowOff>57150</xdr:rowOff>
    </xdr:from>
    <xdr:to>
      <xdr:col>8</xdr:col>
      <xdr:colOff>787400</xdr:colOff>
      <xdr:row>436</xdr:row>
      <xdr:rowOff>123825</xdr:rowOff>
    </xdr:to>
    <xdr:pic>
      <xdr:nvPicPr>
        <xdr:cNvPr id="4157463" name="Picture 1283" descr="LOGO">
          <a:extLst>
            <a:ext uri="{FF2B5EF4-FFF2-40B4-BE49-F238E27FC236}">
              <a16:creationId xmlns:a16="http://schemas.microsoft.com/office/drawing/2014/main" xmlns="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445</xdr:row>
      <xdr:rowOff>69850</xdr:rowOff>
    </xdr:from>
    <xdr:to>
      <xdr:col>8</xdr:col>
      <xdr:colOff>800100</xdr:colOff>
      <xdr:row>446</xdr:row>
      <xdr:rowOff>155575</xdr:rowOff>
    </xdr:to>
    <xdr:pic>
      <xdr:nvPicPr>
        <xdr:cNvPr id="4157464" name="Picture 1283" descr="LOGO">
          <a:extLst>
            <a:ext uri="{FF2B5EF4-FFF2-40B4-BE49-F238E27FC236}">
              <a16:creationId xmlns:a16="http://schemas.microsoft.com/office/drawing/2014/main" xmlns="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457</xdr:row>
      <xdr:rowOff>88900</xdr:rowOff>
    </xdr:from>
    <xdr:to>
      <xdr:col>8</xdr:col>
      <xdr:colOff>749300</xdr:colOff>
      <xdr:row>458</xdr:row>
      <xdr:rowOff>171450</xdr:rowOff>
    </xdr:to>
    <xdr:pic>
      <xdr:nvPicPr>
        <xdr:cNvPr id="4157465" name="Picture 1283" descr="LOGO">
          <a:extLst>
            <a:ext uri="{FF2B5EF4-FFF2-40B4-BE49-F238E27FC236}">
              <a16:creationId xmlns:a16="http://schemas.microsoft.com/office/drawing/2014/main" xmlns="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469</xdr:row>
      <xdr:rowOff>57150</xdr:rowOff>
    </xdr:from>
    <xdr:to>
      <xdr:col>8</xdr:col>
      <xdr:colOff>749300</xdr:colOff>
      <xdr:row>470</xdr:row>
      <xdr:rowOff>180975</xdr:rowOff>
    </xdr:to>
    <xdr:pic>
      <xdr:nvPicPr>
        <xdr:cNvPr id="4157466" name="Picture 1283" descr="LOGO">
          <a:extLst>
            <a:ext uri="{FF2B5EF4-FFF2-40B4-BE49-F238E27FC236}">
              <a16:creationId xmlns:a16="http://schemas.microsoft.com/office/drawing/2014/main" xmlns="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403</xdr:row>
      <xdr:rowOff>12700</xdr:rowOff>
    </xdr:from>
    <xdr:to>
      <xdr:col>6</xdr:col>
      <xdr:colOff>228600</xdr:colOff>
      <xdr:row>406</xdr:row>
      <xdr:rowOff>127000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:a16="http://schemas.microsoft.com/office/drawing/2014/main" xmlns="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413</xdr:row>
      <xdr:rowOff>69850</xdr:rowOff>
    </xdr:from>
    <xdr:to>
      <xdr:col>7</xdr:col>
      <xdr:colOff>6350</xdr:colOff>
      <xdr:row>416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:a16="http://schemas.microsoft.com/office/drawing/2014/main" xmlns="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425</xdr:row>
      <xdr:rowOff>19050</xdr:rowOff>
    </xdr:from>
    <xdr:to>
      <xdr:col>6</xdr:col>
      <xdr:colOff>476250</xdr:colOff>
      <xdr:row>428</xdr:row>
      <xdr:rowOff>133350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:a16="http://schemas.microsoft.com/office/drawing/2014/main" xmlns="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436</xdr:row>
      <xdr:rowOff>50800</xdr:rowOff>
    </xdr:from>
    <xdr:to>
      <xdr:col>6</xdr:col>
      <xdr:colOff>644525</xdr:colOff>
      <xdr:row>439</xdr:row>
      <xdr:rowOff>114300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:a16="http://schemas.microsoft.com/office/drawing/2014/main" xmlns="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447</xdr:row>
      <xdr:rowOff>31750</xdr:rowOff>
    </xdr:from>
    <xdr:to>
      <xdr:col>6</xdr:col>
      <xdr:colOff>784225</xdr:colOff>
      <xdr:row>450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:a16="http://schemas.microsoft.com/office/drawing/2014/main" xmlns="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459</xdr:row>
      <xdr:rowOff>19050</xdr:rowOff>
    </xdr:from>
    <xdr:to>
      <xdr:col>7</xdr:col>
      <xdr:colOff>336550</xdr:colOff>
      <xdr:row>462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:a16="http://schemas.microsoft.com/office/drawing/2014/main" xmlns="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471</xdr:row>
      <xdr:rowOff>0</xdr:rowOff>
    </xdr:from>
    <xdr:to>
      <xdr:col>7</xdr:col>
      <xdr:colOff>314325</xdr:colOff>
      <xdr:row>474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:a16="http://schemas.microsoft.com/office/drawing/2014/main" xmlns="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481</xdr:row>
      <xdr:rowOff>88900</xdr:rowOff>
    </xdr:from>
    <xdr:to>
      <xdr:col>8</xdr:col>
      <xdr:colOff>730250</xdr:colOff>
      <xdr:row>482</xdr:row>
      <xdr:rowOff>219075</xdr:rowOff>
    </xdr:to>
    <xdr:pic>
      <xdr:nvPicPr>
        <xdr:cNvPr id="4157474" name="Picture 1283" descr="LOGO">
          <a:extLst>
            <a:ext uri="{FF2B5EF4-FFF2-40B4-BE49-F238E27FC236}">
              <a16:creationId xmlns:a16="http://schemas.microsoft.com/office/drawing/2014/main" xmlns="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483</xdr:row>
      <xdr:rowOff>12700</xdr:rowOff>
    </xdr:from>
    <xdr:to>
      <xdr:col>5</xdr:col>
      <xdr:colOff>565150</xdr:colOff>
      <xdr:row>486</xdr:row>
      <xdr:rowOff>101600</xdr:rowOff>
    </xdr:to>
    <xdr:pic>
      <xdr:nvPicPr>
        <xdr:cNvPr id="4157475" name="Рисунок 60" descr="http://im8-tub-ru.yandex.net/i?id=39068113-39-72&amp;n=21">
          <a:extLst>
            <a:ext uri="{FF2B5EF4-FFF2-40B4-BE49-F238E27FC236}">
              <a16:creationId xmlns:a16="http://schemas.microsoft.com/office/drawing/2014/main" xmlns="" id="{00000000-0008-0000-0800-00002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2" t="8415" r="9888" b="10956"/>
        <a:stretch>
          <a:fillRect/>
        </a:stretch>
      </xdr:blipFill>
      <xdr:spPr bwMode="auto">
        <a:xfrm>
          <a:off x="3270250" y="77628750"/>
          <a:ext cx="5842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493</xdr:row>
      <xdr:rowOff>88900</xdr:rowOff>
    </xdr:from>
    <xdr:to>
      <xdr:col>8</xdr:col>
      <xdr:colOff>730250</xdr:colOff>
      <xdr:row>496</xdr:row>
      <xdr:rowOff>0</xdr:rowOff>
    </xdr:to>
    <xdr:pic>
      <xdr:nvPicPr>
        <xdr:cNvPr id="4157476" name="Picture 1283" descr="LOGO">
          <a:extLst>
            <a:ext uri="{FF2B5EF4-FFF2-40B4-BE49-F238E27FC236}">
              <a16:creationId xmlns:a16="http://schemas.microsoft.com/office/drawing/2014/main" xmlns="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241300</xdr:colOff>
      <xdr:row>495</xdr:row>
      <xdr:rowOff>12700</xdr:rowOff>
    </xdr:from>
    <xdr:to>
      <xdr:col>5</xdr:col>
      <xdr:colOff>549275</xdr:colOff>
      <xdr:row>498</xdr:row>
      <xdr:rowOff>114300</xdr:rowOff>
    </xdr:to>
    <xdr:pic>
      <xdr:nvPicPr>
        <xdr:cNvPr id="4157477" name="Рисунок 64" descr="http://im8-tub-ru.yandex.net/i?id=39068113-39-72&amp;n=21">
          <a:extLst>
            <a:ext uri="{FF2B5EF4-FFF2-40B4-BE49-F238E27FC236}">
              <a16:creationId xmlns:a16="http://schemas.microsoft.com/office/drawing/2014/main" xmlns="" id="{00000000-0008-0000-0800-00002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2" t="8415" r="9888" b="10956"/>
        <a:stretch>
          <a:fillRect/>
        </a:stretch>
      </xdr:blipFill>
      <xdr:spPr bwMode="auto">
        <a:xfrm>
          <a:off x="3270250" y="80333850"/>
          <a:ext cx="5842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505</xdr:row>
      <xdr:rowOff>44450</xdr:rowOff>
    </xdr:from>
    <xdr:to>
      <xdr:col>8</xdr:col>
      <xdr:colOff>755650</xdr:colOff>
      <xdr:row>507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:a16="http://schemas.microsoft.com/office/drawing/2014/main" xmlns="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507</xdr:row>
      <xdr:rowOff>50800</xdr:rowOff>
    </xdr:from>
    <xdr:to>
      <xdr:col>6</xdr:col>
      <xdr:colOff>644525</xdr:colOff>
      <xdr:row>510</xdr:row>
      <xdr:rowOff>88900</xdr:rowOff>
    </xdr:to>
    <xdr:pic>
      <xdr:nvPicPr>
        <xdr:cNvPr id="4157479" name="Picture 100">
          <a:extLst>
            <a:ext uri="{FF2B5EF4-FFF2-40B4-BE49-F238E27FC236}">
              <a16:creationId xmlns:a16="http://schemas.microsoft.com/office/drawing/2014/main" xmlns="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517</xdr:row>
      <xdr:rowOff>69850</xdr:rowOff>
    </xdr:from>
    <xdr:to>
      <xdr:col>8</xdr:col>
      <xdr:colOff>768350</xdr:colOff>
      <xdr:row>519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:a16="http://schemas.microsoft.com/office/drawing/2014/main" xmlns="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519</xdr:row>
      <xdr:rowOff>19050</xdr:rowOff>
    </xdr:from>
    <xdr:to>
      <xdr:col>6</xdr:col>
      <xdr:colOff>352425</xdr:colOff>
      <xdr:row>522</xdr:row>
      <xdr:rowOff>101600</xdr:rowOff>
    </xdr:to>
    <xdr:pic>
      <xdr:nvPicPr>
        <xdr:cNvPr id="4157481" name="Picture 153">
          <a:extLst>
            <a:ext uri="{FF2B5EF4-FFF2-40B4-BE49-F238E27FC236}">
              <a16:creationId xmlns:a16="http://schemas.microsoft.com/office/drawing/2014/main" xmlns="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:a16="http://schemas.microsoft.com/office/drawing/2014/main" xmlns="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230</xdr:row>
      <xdr:rowOff>95250</xdr:rowOff>
    </xdr:from>
    <xdr:to>
      <xdr:col>7</xdr:col>
      <xdr:colOff>34925</xdr:colOff>
      <xdr:row>233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:a16="http://schemas.microsoft.com/office/drawing/2014/main" xmlns="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173</xdr:row>
      <xdr:rowOff>95250</xdr:rowOff>
    </xdr:from>
    <xdr:to>
      <xdr:col>6</xdr:col>
      <xdr:colOff>781050</xdr:colOff>
      <xdr:row>176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:a16="http://schemas.microsoft.com/office/drawing/2014/main" xmlns="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339</xdr:row>
      <xdr:rowOff>209550</xdr:rowOff>
    </xdr:from>
    <xdr:to>
      <xdr:col>8</xdr:col>
      <xdr:colOff>717550</xdr:colOff>
      <xdr:row>342</xdr:row>
      <xdr:rowOff>53975</xdr:rowOff>
    </xdr:to>
    <xdr:pic>
      <xdr:nvPicPr>
        <xdr:cNvPr id="4157487" name="Picture 1283" descr="LOGO">
          <a:extLst>
            <a:ext uri="{FF2B5EF4-FFF2-40B4-BE49-F238E27FC236}">
              <a16:creationId xmlns:a16="http://schemas.microsoft.com/office/drawing/2014/main" xmlns="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339</xdr:row>
      <xdr:rowOff>9525</xdr:rowOff>
    </xdr:from>
    <xdr:to>
      <xdr:col>3</xdr:col>
      <xdr:colOff>272389</xdr:colOff>
      <xdr:row>343</xdr:row>
      <xdr:rowOff>123150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323</xdr:row>
      <xdr:rowOff>47625</xdr:rowOff>
    </xdr:from>
    <xdr:to>
      <xdr:col>3</xdr:col>
      <xdr:colOff>262617</xdr:colOff>
      <xdr:row>327</xdr:row>
      <xdr:rowOff>125250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353</xdr:row>
      <xdr:rowOff>104775</xdr:rowOff>
    </xdr:from>
    <xdr:to>
      <xdr:col>3</xdr:col>
      <xdr:colOff>347408</xdr:colOff>
      <xdr:row>356</xdr:row>
      <xdr:rowOff>402600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14475" y="53016150"/>
          <a:ext cx="1242758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368</xdr:row>
      <xdr:rowOff>47625</xdr:rowOff>
    </xdr:from>
    <xdr:to>
      <xdr:col>1</xdr:col>
      <xdr:colOff>804435</xdr:colOff>
      <xdr:row>372</xdr:row>
      <xdr:rowOff>223725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61950" y="755808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273</xdr:row>
      <xdr:rowOff>76200</xdr:rowOff>
    </xdr:from>
    <xdr:ext cx="558800" cy="533400"/>
    <xdr:pic>
      <xdr:nvPicPr>
        <xdr:cNvPr id="52" name="Picture 1283" descr="LOGO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54437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275</xdr:row>
      <xdr:rowOff>31750</xdr:rowOff>
    </xdr:from>
    <xdr:ext cx="2543175" cy="549275"/>
    <xdr:pic>
      <xdr:nvPicPr>
        <xdr:cNvPr id="53" name="Picture 1" descr="Вытяжные заклепки, заклепка алюминиевая, алюминий-сталь стандартный бортик многозажимная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" t="20860" r="5814" b="15242"/>
        <a:stretch>
          <a:fillRect/>
        </a:stretch>
      </xdr:blipFill>
      <xdr:spPr bwMode="auto">
        <a:xfrm>
          <a:off x="2409825" y="45856525"/>
          <a:ext cx="25431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156</xdr:row>
      <xdr:rowOff>76200</xdr:rowOff>
    </xdr:from>
    <xdr:ext cx="558800" cy="533400"/>
    <xdr:pic>
      <xdr:nvPicPr>
        <xdr:cNvPr id="54" name="Picture 1283" descr="LOGO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051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228600</xdr:colOff>
      <xdr:row>156</xdr:row>
      <xdr:rowOff>38100</xdr:rowOff>
    </xdr:from>
    <xdr:ext cx="558800" cy="533400"/>
    <xdr:pic>
      <xdr:nvPicPr>
        <xdr:cNvPr id="56" name="Picture 1283" descr="LOGO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153602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158</xdr:row>
      <xdr:rowOff>57150</xdr:rowOff>
    </xdr:from>
    <xdr:ext cx="812800" cy="485775"/>
    <xdr:pic>
      <xdr:nvPicPr>
        <xdr:cNvPr id="57" name="Picture 95" descr="picuOCvkK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012275"/>
          <a:ext cx="812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210</xdr:row>
      <xdr:rowOff>69850</xdr:rowOff>
    </xdr:from>
    <xdr:ext cx="558800" cy="533400"/>
    <xdr:pic>
      <xdr:nvPicPr>
        <xdr:cNvPr id="60" name="Picture 1283" descr="LOGO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39121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212</xdr:row>
      <xdr:rowOff>95250</xdr:rowOff>
    </xdr:from>
    <xdr:ext cx="1933575" cy="428625"/>
    <xdr:pic>
      <xdr:nvPicPr>
        <xdr:cNvPr id="61" name="Рисунок 50" descr="http://www.krepiz.ru/upload/iblock/dde/3.jp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638425" y="343947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382</xdr:row>
      <xdr:rowOff>47625</xdr:rowOff>
    </xdr:from>
    <xdr:ext cx="558800" cy="533400"/>
    <xdr:pic>
      <xdr:nvPicPr>
        <xdr:cNvPr id="62" name="Picture 1283" descr="LOGO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55904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238125</xdr:colOff>
      <xdr:row>382</xdr:row>
      <xdr:rowOff>3431</xdr:rowOff>
    </xdr:from>
    <xdr:to>
      <xdr:col>2</xdr:col>
      <xdr:colOff>390525</xdr:colOff>
      <xdr:row>385</xdr:row>
      <xdr:rowOff>142875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90600" y="78441806"/>
          <a:ext cx="1076325" cy="806194"/>
        </a:xfrm>
        <a:prstGeom prst="rect">
          <a:avLst/>
        </a:prstGeom>
      </xdr:spPr>
    </xdr:pic>
    <xdr:clientData/>
  </xdr:twoCellAnchor>
  <xdr:oneCellAnchor>
    <xdr:from>
      <xdr:col>8</xdr:col>
      <xdr:colOff>784225</xdr:colOff>
      <xdr:row>392</xdr:row>
      <xdr:rowOff>47625</xdr:rowOff>
    </xdr:from>
    <xdr:ext cx="558800" cy="533400"/>
    <xdr:pic>
      <xdr:nvPicPr>
        <xdr:cNvPr id="64" name="Picture 1283" descr="LOGO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85622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392</xdr:row>
      <xdr:rowOff>3431</xdr:rowOff>
    </xdr:from>
    <xdr:ext cx="1076325" cy="806194"/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90600" y="78518006"/>
          <a:ext cx="1076325" cy="80619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8</xdr:col>
      <xdr:colOff>796925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:a16="http://schemas.microsoft.com/office/drawing/2014/main" xmlns="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176</xdr:row>
      <xdr:rowOff>38100</xdr:rowOff>
    </xdr:from>
    <xdr:to>
      <xdr:col>6</xdr:col>
      <xdr:colOff>663575</xdr:colOff>
      <xdr:row>177</xdr:row>
      <xdr:rowOff>142875</xdr:rowOff>
    </xdr:to>
    <xdr:pic>
      <xdr:nvPicPr>
        <xdr:cNvPr id="4158466" name="Picture 40417">
          <a:extLst>
            <a:ext uri="{FF2B5EF4-FFF2-40B4-BE49-F238E27FC236}">
              <a16:creationId xmlns:a16="http://schemas.microsoft.com/office/drawing/2014/main" xmlns="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216</xdr:row>
      <xdr:rowOff>31750</xdr:rowOff>
    </xdr:from>
    <xdr:to>
      <xdr:col>6</xdr:col>
      <xdr:colOff>733425</xdr:colOff>
      <xdr:row>219</xdr:row>
      <xdr:rowOff>79375</xdr:rowOff>
    </xdr:to>
    <xdr:pic>
      <xdr:nvPicPr>
        <xdr:cNvPr id="4158467" name="Picture 40416">
          <a:extLst>
            <a:ext uri="{FF2B5EF4-FFF2-40B4-BE49-F238E27FC236}">
              <a16:creationId xmlns:a16="http://schemas.microsoft.com/office/drawing/2014/main" xmlns="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406</xdr:row>
      <xdr:rowOff>73025</xdr:rowOff>
    </xdr:from>
    <xdr:to>
      <xdr:col>5</xdr:col>
      <xdr:colOff>666750</xdr:colOff>
      <xdr:row>409</xdr:row>
      <xdr:rowOff>152400</xdr:rowOff>
    </xdr:to>
    <xdr:pic>
      <xdr:nvPicPr>
        <xdr:cNvPr id="4158468" name="Picture 107" descr="Neilon_kol">
          <a:extLst>
            <a:ext uri="{FF2B5EF4-FFF2-40B4-BE49-F238E27FC236}">
              <a16:creationId xmlns:a16="http://schemas.microsoft.com/office/drawing/2014/main" xmlns="" id="{00000000-0008-0000-0900-00000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79540100"/>
          <a:ext cx="85090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514</xdr:row>
      <xdr:rowOff>12700</xdr:rowOff>
    </xdr:from>
    <xdr:to>
      <xdr:col>5</xdr:col>
      <xdr:colOff>727075</xdr:colOff>
      <xdr:row>517</xdr:row>
      <xdr:rowOff>136525</xdr:rowOff>
    </xdr:to>
    <xdr:pic>
      <xdr:nvPicPr>
        <xdr:cNvPr id="4158469" name="Picture 13749" descr="11">
          <a:extLst>
            <a:ext uri="{FF2B5EF4-FFF2-40B4-BE49-F238E27FC236}">
              <a16:creationId xmlns:a16="http://schemas.microsoft.com/office/drawing/2014/main" xmlns="" id="{00000000-0008-0000-0900-00000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3305075"/>
          <a:ext cx="939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863</xdr:row>
      <xdr:rowOff>57150</xdr:rowOff>
    </xdr:from>
    <xdr:to>
      <xdr:col>5</xdr:col>
      <xdr:colOff>663575</xdr:colOff>
      <xdr:row>866</xdr:row>
      <xdr:rowOff>85725</xdr:rowOff>
    </xdr:to>
    <xdr:pic>
      <xdr:nvPicPr>
        <xdr:cNvPr id="4158470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xmlns="" id="{00000000-0008-0000-0900-00000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87014050"/>
          <a:ext cx="685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426</xdr:row>
      <xdr:rowOff>101600</xdr:rowOff>
    </xdr:from>
    <xdr:to>
      <xdr:col>5</xdr:col>
      <xdr:colOff>733425</xdr:colOff>
      <xdr:row>428</xdr:row>
      <xdr:rowOff>146050</xdr:rowOff>
    </xdr:to>
    <xdr:pic>
      <xdr:nvPicPr>
        <xdr:cNvPr id="4158471" name="Picture 107" descr="Neilon_kol">
          <a:extLst>
            <a:ext uri="{FF2B5EF4-FFF2-40B4-BE49-F238E27FC236}">
              <a16:creationId xmlns:a16="http://schemas.microsoft.com/office/drawing/2014/main" xmlns="" id="{00000000-0008-0000-0900-00000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4396600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530</xdr:row>
      <xdr:rowOff>38100</xdr:rowOff>
    </xdr:from>
    <xdr:to>
      <xdr:col>5</xdr:col>
      <xdr:colOff>784225</xdr:colOff>
      <xdr:row>533</xdr:row>
      <xdr:rowOff>104775</xdr:rowOff>
    </xdr:to>
    <xdr:pic>
      <xdr:nvPicPr>
        <xdr:cNvPr id="4158472" name="Picture 13749" descr="11">
          <a:extLst>
            <a:ext uri="{FF2B5EF4-FFF2-40B4-BE49-F238E27FC236}">
              <a16:creationId xmlns:a16="http://schemas.microsoft.com/office/drawing/2014/main" xmlns="" id="{00000000-0008-0000-0900-00000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52133500"/>
          <a:ext cx="806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881</xdr:row>
      <xdr:rowOff>107950</xdr:rowOff>
    </xdr:from>
    <xdr:to>
      <xdr:col>5</xdr:col>
      <xdr:colOff>663575</xdr:colOff>
      <xdr:row>884</xdr:row>
      <xdr:rowOff>142875</xdr:rowOff>
    </xdr:to>
    <xdr:pic>
      <xdr:nvPicPr>
        <xdr:cNvPr id="4158473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xmlns="" id="{00000000-0008-0000-0900-00000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90785950"/>
          <a:ext cx="685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1798</xdr:row>
      <xdr:rowOff>31750</xdr:rowOff>
    </xdr:from>
    <xdr:to>
      <xdr:col>6</xdr:col>
      <xdr:colOff>593725</xdr:colOff>
      <xdr:row>1801</xdr:row>
      <xdr:rowOff>92075</xdr:rowOff>
    </xdr:to>
    <xdr:pic>
      <xdr:nvPicPr>
        <xdr:cNvPr id="4158474" name="Picture 31778">
          <a:extLst>
            <a:ext uri="{FF2B5EF4-FFF2-40B4-BE49-F238E27FC236}">
              <a16:creationId xmlns:a16="http://schemas.microsoft.com/office/drawing/2014/main" xmlns="" id="{00000000-0008-0000-0900-00000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41550" y="148761450"/>
          <a:ext cx="27876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1861</xdr:row>
      <xdr:rowOff>69850</xdr:rowOff>
    </xdr:from>
    <xdr:to>
      <xdr:col>6</xdr:col>
      <xdr:colOff>714375</xdr:colOff>
      <xdr:row>1864</xdr:row>
      <xdr:rowOff>136525</xdr:rowOff>
    </xdr:to>
    <xdr:pic>
      <xdr:nvPicPr>
        <xdr:cNvPr id="4158475" name="Picture 31778">
          <a:extLst>
            <a:ext uri="{FF2B5EF4-FFF2-40B4-BE49-F238E27FC236}">
              <a16:creationId xmlns:a16="http://schemas.microsoft.com/office/drawing/2014/main" xmlns="" id="{00000000-0008-0000-0900-00000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362200" y="160254950"/>
          <a:ext cx="2787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2518</xdr:row>
      <xdr:rowOff>31750</xdr:rowOff>
    </xdr:from>
    <xdr:to>
      <xdr:col>6</xdr:col>
      <xdr:colOff>869950</xdr:colOff>
      <xdr:row>2521</xdr:row>
      <xdr:rowOff>101600</xdr:rowOff>
    </xdr:to>
    <xdr:pic>
      <xdr:nvPicPr>
        <xdr:cNvPr id="4158476" name="Рисунок 119">
          <a:extLst>
            <a:ext uri="{FF2B5EF4-FFF2-40B4-BE49-F238E27FC236}">
              <a16:creationId xmlns:a16="http://schemas.microsoft.com/office/drawing/2014/main" xmlns="" id="{00000000-0008-0000-0900-00000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0979900"/>
          <a:ext cx="2327275" cy="5556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2582</xdr:row>
      <xdr:rowOff>95250</xdr:rowOff>
    </xdr:from>
    <xdr:to>
      <xdr:col>6</xdr:col>
      <xdr:colOff>561975</xdr:colOff>
      <xdr:row>2585</xdr:row>
      <xdr:rowOff>171450</xdr:rowOff>
    </xdr:to>
    <xdr:pic>
      <xdr:nvPicPr>
        <xdr:cNvPr id="4158477" name="Рисунок 119">
          <a:extLst>
            <a:ext uri="{FF2B5EF4-FFF2-40B4-BE49-F238E27FC236}">
              <a16:creationId xmlns:a16="http://schemas.microsoft.com/office/drawing/2014/main" xmlns="" id="{00000000-0008-0000-0900-00000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79349200"/>
          <a:ext cx="2476500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803275</xdr:colOff>
      <xdr:row>918</xdr:row>
      <xdr:rowOff>19050</xdr:rowOff>
    </xdr:from>
    <xdr:to>
      <xdr:col>6</xdr:col>
      <xdr:colOff>457200</xdr:colOff>
      <xdr:row>921</xdr:row>
      <xdr:rowOff>66675</xdr:rowOff>
    </xdr:to>
    <xdr:pic>
      <xdr:nvPicPr>
        <xdr:cNvPr id="4158478" name="Рисунок 42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0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16062960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1323</xdr:row>
      <xdr:rowOff>57150</xdr:rowOff>
    </xdr:from>
    <xdr:to>
      <xdr:col>6</xdr:col>
      <xdr:colOff>225425</xdr:colOff>
      <xdr:row>1326</xdr:row>
      <xdr:rowOff>104775</xdr:rowOff>
    </xdr:to>
    <xdr:pic>
      <xdr:nvPicPr>
        <xdr:cNvPr id="4158479" name="Рисунок 43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0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30550" y="110413800"/>
          <a:ext cx="1530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527050</xdr:colOff>
      <xdr:row>1000</xdr:row>
      <xdr:rowOff>107950</xdr:rowOff>
    </xdr:from>
    <xdr:to>
      <xdr:col>6</xdr:col>
      <xdr:colOff>171450</xdr:colOff>
      <xdr:row>1003</xdr:row>
      <xdr:rowOff>155575</xdr:rowOff>
    </xdr:to>
    <xdr:pic>
      <xdr:nvPicPr>
        <xdr:cNvPr id="4158480" name="Рисунок 44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1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41650" y="135299450"/>
          <a:ext cx="1536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288925</xdr:colOff>
      <xdr:row>262</xdr:row>
      <xdr:rowOff>180975</xdr:rowOff>
    </xdr:from>
    <xdr:to>
      <xdr:col>5</xdr:col>
      <xdr:colOff>595574</xdr:colOff>
      <xdr:row>266</xdr:row>
      <xdr:rowOff>131550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:a16="http://schemas.microsoft.com/office/drawing/2014/main" xmlns="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4073425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466</xdr:row>
      <xdr:rowOff>12700</xdr:rowOff>
    </xdr:from>
    <xdr:to>
      <xdr:col>5</xdr:col>
      <xdr:colOff>644525</xdr:colOff>
      <xdr:row>469</xdr:row>
      <xdr:rowOff>136525</xdr:rowOff>
    </xdr:to>
    <xdr:pic>
      <xdr:nvPicPr>
        <xdr:cNvPr id="4158482" name="Рисунок 51" descr="http://im6-tub-ru.yandex.net/i?id=217820896-58-72&amp;n=21">
          <a:extLst>
            <a:ext uri="{FF2B5EF4-FFF2-40B4-BE49-F238E27FC236}">
              <a16:creationId xmlns:a16="http://schemas.microsoft.com/office/drawing/2014/main" xmlns="" id="{00000000-0008-0000-0900-00001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03600" y="406717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562</xdr:row>
      <xdr:rowOff>50800</xdr:rowOff>
    </xdr:from>
    <xdr:to>
      <xdr:col>6</xdr:col>
      <xdr:colOff>142875</xdr:colOff>
      <xdr:row>563</xdr:row>
      <xdr:rowOff>123825</xdr:rowOff>
    </xdr:to>
    <xdr:pic>
      <xdr:nvPicPr>
        <xdr:cNvPr id="4158483" name="Рисунок 52" descr="http://im7-tub-ru.yandex.net/i?id=257828696-02-72&amp;n=21">
          <a:extLst>
            <a:ext uri="{FF2B5EF4-FFF2-40B4-BE49-F238E27FC236}">
              <a16:creationId xmlns:a16="http://schemas.microsoft.com/office/drawing/2014/main" xmlns="" id="{00000000-0008-0000-0900-00001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403600" y="5600700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-311150</xdr:colOff>
      <xdr:row>358</xdr:row>
      <xdr:rowOff>38100</xdr:rowOff>
    </xdr:from>
    <xdr:to>
      <xdr:col>5</xdr:col>
      <xdr:colOff>641350</xdr:colOff>
      <xdr:row>359</xdr:row>
      <xdr:rowOff>152400</xdr:rowOff>
    </xdr:to>
    <xdr:pic>
      <xdr:nvPicPr>
        <xdr:cNvPr id="4158484" name="Рисунок 55" descr="http://im0-tub-ru.yandex.net/i?id=74860209-64-72&amp;n=21">
          <a:extLst>
            <a:ext uri="{FF2B5EF4-FFF2-40B4-BE49-F238E27FC236}">
              <a16:creationId xmlns:a16="http://schemas.microsoft.com/office/drawing/2014/main" xmlns="" id="{00000000-0008-0000-0900-00001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450" y="251777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620</xdr:row>
      <xdr:rowOff>57150</xdr:rowOff>
    </xdr:from>
    <xdr:to>
      <xdr:col>5</xdr:col>
      <xdr:colOff>727075</xdr:colOff>
      <xdr:row>622</xdr:row>
      <xdr:rowOff>76200</xdr:rowOff>
    </xdr:to>
    <xdr:pic>
      <xdr:nvPicPr>
        <xdr:cNvPr id="4158485" name="Рисунок 59" descr="http://im6-tub-ru.yandex.net/i?id=145935700-22-72&amp;n=21">
          <a:extLst>
            <a:ext uri="{FF2B5EF4-FFF2-40B4-BE49-F238E27FC236}">
              <a16:creationId xmlns:a16="http://schemas.microsoft.com/office/drawing/2014/main" xmlns="" id="{00000000-0008-0000-0900-00001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573520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607</xdr:row>
      <xdr:rowOff>12700</xdr:rowOff>
    </xdr:from>
    <xdr:to>
      <xdr:col>5</xdr:col>
      <xdr:colOff>727075</xdr:colOff>
      <xdr:row>610</xdr:row>
      <xdr:rowOff>146050</xdr:rowOff>
    </xdr:to>
    <xdr:pic>
      <xdr:nvPicPr>
        <xdr:cNvPr id="4158486" name="Рисунок 60" descr="http://im6-tub-ru.yandex.net/i?id=145935700-22-72&amp;n=21">
          <a:extLst>
            <a:ext uri="{FF2B5EF4-FFF2-40B4-BE49-F238E27FC236}">
              <a16:creationId xmlns:a16="http://schemas.microsoft.com/office/drawing/2014/main" xmlns="" id="{00000000-0008-0000-0900-00001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273165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684</xdr:row>
      <xdr:rowOff>0</xdr:rowOff>
    </xdr:from>
    <xdr:to>
      <xdr:col>5</xdr:col>
      <xdr:colOff>784225</xdr:colOff>
      <xdr:row>687</xdr:row>
      <xdr:rowOff>130175</xdr:rowOff>
    </xdr:to>
    <xdr:pic>
      <xdr:nvPicPr>
        <xdr:cNvPr id="4158487" name="Рисунок 61" descr="http://im2-tub-ru.yandex.net/i?id=103663329-64-72&amp;n=21">
          <a:extLst>
            <a:ext uri="{FF2B5EF4-FFF2-40B4-BE49-F238E27FC236}">
              <a16:creationId xmlns:a16="http://schemas.microsoft.com/office/drawing/2014/main" xmlns="" id="{00000000-0008-0000-0900-00001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403600" y="68630800"/>
          <a:ext cx="8064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799</xdr:row>
      <xdr:rowOff>50800</xdr:rowOff>
    </xdr:from>
    <xdr:to>
      <xdr:col>5</xdr:col>
      <xdr:colOff>765175</xdr:colOff>
      <xdr:row>802</xdr:row>
      <xdr:rowOff>149225</xdr:rowOff>
    </xdr:to>
    <xdr:pic>
      <xdr:nvPicPr>
        <xdr:cNvPr id="4158488" name="Рисунок 64" descr="http://stroitel73.ru/stroitelstvo/uploads/images/u_2/9021_1.jpg">
          <a:extLst>
            <a:ext uri="{FF2B5EF4-FFF2-40B4-BE49-F238E27FC236}">
              <a16:creationId xmlns:a16="http://schemas.microsoft.com/office/drawing/2014/main" xmlns="" id="{00000000-0008-0000-0900-00001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403600" y="82213450"/>
          <a:ext cx="787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292100</xdr:colOff>
      <xdr:row>773</xdr:row>
      <xdr:rowOff>146050</xdr:rowOff>
    </xdr:from>
    <xdr:to>
      <xdr:col>5</xdr:col>
      <xdr:colOff>771525</xdr:colOff>
      <xdr:row>776</xdr:row>
      <xdr:rowOff>206375</xdr:rowOff>
    </xdr:to>
    <xdr:pic>
      <xdr:nvPicPr>
        <xdr:cNvPr id="4158489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xmlns="" id="{00000000-0008-0000-0900-00001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797300" y="1621948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753</xdr:row>
      <xdr:rowOff>47625</xdr:rowOff>
    </xdr:from>
    <xdr:to>
      <xdr:col>5</xdr:col>
      <xdr:colOff>771525</xdr:colOff>
      <xdr:row>756</xdr:row>
      <xdr:rowOff>158750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:a16="http://schemas.microsoft.com/office/drawing/2014/main" xmlns="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13150" y="141255750"/>
          <a:ext cx="7651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375</xdr:row>
      <xdr:rowOff>88900</xdr:rowOff>
    </xdr:from>
    <xdr:to>
      <xdr:col>5</xdr:col>
      <xdr:colOff>606425</xdr:colOff>
      <xdr:row>377</xdr:row>
      <xdr:rowOff>104775</xdr:rowOff>
    </xdr:to>
    <xdr:pic>
      <xdr:nvPicPr>
        <xdr:cNvPr id="4158491" name="Рисунок 68" descr="http://im0-tub-ru.yandex.net/i?id=74860209-64-72&amp;n=21">
          <a:extLst>
            <a:ext uri="{FF2B5EF4-FFF2-40B4-BE49-F238E27FC236}">
              <a16:creationId xmlns:a16="http://schemas.microsoft.com/office/drawing/2014/main" xmlns="" id="{00000000-0008-0000-0900-00001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28733750"/>
          <a:ext cx="628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698500</xdr:colOff>
      <xdr:row>577</xdr:row>
      <xdr:rowOff>88900</xdr:rowOff>
    </xdr:from>
    <xdr:to>
      <xdr:col>5</xdr:col>
      <xdr:colOff>800100</xdr:colOff>
      <xdr:row>578</xdr:row>
      <xdr:rowOff>161925</xdr:rowOff>
    </xdr:to>
    <xdr:pic>
      <xdr:nvPicPr>
        <xdr:cNvPr id="4158492" name="Рисунок 69" descr="http://im7-tub-ru.yandex.net/i?id=257828696-02-72&amp;n=21">
          <a:extLst>
            <a:ext uri="{FF2B5EF4-FFF2-40B4-BE49-F238E27FC236}">
              <a16:creationId xmlns:a16="http://schemas.microsoft.com/office/drawing/2014/main" xmlns="" id="{00000000-0008-0000-0900-00001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213100" y="5946775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1971</xdr:row>
      <xdr:rowOff>0</xdr:rowOff>
    </xdr:from>
    <xdr:to>
      <xdr:col>6</xdr:col>
      <xdr:colOff>171450</xdr:colOff>
      <xdr:row>1974</xdr:row>
      <xdr:rowOff>85725</xdr:rowOff>
    </xdr:to>
    <xdr:pic>
      <xdr:nvPicPr>
        <xdr:cNvPr id="4158493" name="Рисунок 71" descr="http://im1-tub-ru.yandex.net/i?id=85241893-00-72&amp;n=21">
          <a:extLst>
            <a:ext uri="{FF2B5EF4-FFF2-40B4-BE49-F238E27FC236}">
              <a16:creationId xmlns:a16="http://schemas.microsoft.com/office/drawing/2014/main" xmlns="" id="{00000000-0008-0000-0900-00001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698688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2068</xdr:row>
      <xdr:rowOff>69850</xdr:rowOff>
    </xdr:from>
    <xdr:to>
      <xdr:col>6</xdr:col>
      <xdr:colOff>82550</xdr:colOff>
      <xdr:row>2071</xdr:row>
      <xdr:rowOff>155575</xdr:rowOff>
    </xdr:to>
    <xdr:pic>
      <xdr:nvPicPr>
        <xdr:cNvPr id="4158494" name="Рисунок 72" descr="http://im1-tub-ru.yandex.net/i?id=85241893-00-72&amp;n=21">
          <a:extLst>
            <a:ext uri="{FF2B5EF4-FFF2-40B4-BE49-F238E27FC236}">
              <a16:creationId xmlns:a16="http://schemas.microsoft.com/office/drawing/2014/main" xmlns="" id="{00000000-0008-0000-0900-00001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61629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2262</xdr:row>
      <xdr:rowOff>57150</xdr:rowOff>
    </xdr:from>
    <xdr:to>
      <xdr:col>6</xdr:col>
      <xdr:colOff>301625</xdr:colOff>
      <xdr:row>2265</xdr:row>
      <xdr:rowOff>66675</xdr:rowOff>
    </xdr:to>
    <xdr:pic>
      <xdr:nvPicPr>
        <xdr:cNvPr id="4158495" name="Рисунок 73" descr="http://im5-tub-ru.yandex.net/i?id=102275469-33-72&amp;n=21">
          <a:extLst>
            <a:ext uri="{FF2B5EF4-FFF2-40B4-BE49-F238E27FC236}">
              <a16:creationId xmlns:a16="http://schemas.microsoft.com/office/drawing/2014/main" xmlns="" id="{00000000-0008-0000-0900-00001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194050" y="201383900"/>
          <a:ext cx="15430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2705</xdr:row>
      <xdr:rowOff>215900</xdr:rowOff>
    </xdr:from>
    <xdr:to>
      <xdr:col>5</xdr:col>
      <xdr:colOff>781050</xdr:colOff>
      <xdr:row>2709</xdr:row>
      <xdr:rowOff>130175</xdr:rowOff>
    </xdr:to>
    <xdr:pic>
      <xdr:nvPicPr>
        <xdr:cNvPr id="4158496" name="Рисунок 75" descr="http://www.salemarket.ru/listings/dd/717/products/bmd_pr5mULtk.jpg">
          <a:extLst>
            <a:ext uri="{FF2B5EF4-FFF2-40B4-BE49-F238E27FC236}">
              <a16:creationId xmlns:a16="http://schemas.microsoft.com/office/drawing/2014/main" xmlns="" id="{00000000-0008-0000-0900-00002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94050" y="24858345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2348</xdr:row>
      <xdr:rowOff>127000</xdr:rowOff>
    </xdr:from>
    <xdr:to>
      <xdr:col>6</xdr:col>
      <xdr:colOff>76200</xdr:colOff>
      <xdr:row>2351</xdr:row>
      <xdr:rowOff>130175</xdr:rowOff>
    </xdr:to>
    <xdr:pic>
      <xdr:nvPicPr>
        <xdr:cNvPr id="4158497" name="Рисунок 74" descr="http://im5-tub-ru.yandex.net/i?id=102275469-33-72&amp;n=21">
          <a:extLst>
            <a:ext uri="{FF2B5EF4-FFF2-40B4-BE49-F238E27FC236}">
              <a16:creationId xmlns:a16="http://schemas.microsoft.com/office/drawing/2014/main" xmlns="" id="{00000000-0008-0000-0900-00002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933700" y="217214450"/>
          <a:ext cx="15494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2734</xdr:row>
      <xdr:rowOff>57150</xdr:rowOff>
    </xdr:from>
    <xdr:to>
      <xdr:col>5</xdr:col>
      <xdr:colOff>717550</xdr:colOff>
      <xdr:row>2737</xdr:row>
      <xdr:rowOff>196850</xdr:rowOff>
    </xdr:to>
    <xdr:pic>
      <xdr:nvPicPr>
        <xdr:cNvPr id="4158498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xmlns="" id="{00000000-0008-0000-0900-00002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30550" y="25401270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777875</xdr:colOff>
      <xdr:row>288</xdr:row>
      <xdr:rowOff>60325</xdr:rowOff>
    </xdr:from>
    <xdr:to>
      <xdr:col>5</xdr:col>
      <xdr:colOff>584200</xdr:colOff>
      <xdr:row>291</xdr:row>
      <xdr:rowOff>44450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:a16="http://schemas.microsoft.com/office/drawing/2014/main" xmlns="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175" y="26187400"/>
          <a:ext cx="714375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482</xdr:row>
      <xdr:rowOff>12700</xdr:rowOff>
    </xdr:from>
    <xdr:to>
      <xdr:col>5</xdr:col>
      <xdr:colOff>454025</xdr:colOff>
      <xdr:row>483</xdr:row>
      <xdr:rowOff>146050</xdr:rowOff>
    </xdr:to>
    <xdr:pic>
      <xdr:nvPicPr>
        <xdr:cNvPr id="4158500" name="Рисунок 51" descr="http://im6-tub-ru.yandex.net/i?id=217820896-58-72&amp;n=21">
          <a:extLst>
            <a:ext uri="{FF2B5EF4-FFF2-40B4-BE49-F238E27FC236}">
              <a16:creationId xmlns:a16="http://schemas.microsoft.com/office/drawing/2014/main" xmlns="" id="{00000000-0008-0000-0900-00002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295650" y="445325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431800</xdr:colOff>
      <xdr:row>312</xdr:row>
      <xdr:rowOff>57150</xdr:rowOff>
    </xdr:from>
    <xdr:ext cx="727075" cy="835025"/>
    <xdr:pic>
      <xdr:nvPicPr>
        <xdr:cNvPr id="38" name="Рисунок 45" descr="http://im6-tub-ru.yandex.net/i?id=400331614-01-72&amp;n=21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636460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732</xdr:row>
      <xdr:rowOff>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317875" y="7508557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821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1071</xdr:row>
      <xdr:rowOff>85725</xdr:rowOff>
    </xdr:from>
    <xdr:ext cx="1504950" cy="561975"/>
    <xdr:pic>
      <xdr:nvPicPr>
        <xdr:cNvPr id="41" name="Рисунок 42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2201989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118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45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147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196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241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335</xdr:row>
      <xdr:rowOff>152400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6678930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390</xdr:row>
      <xdr:rowOff>88900</xdr:rowOff>
    </xdr:from>
    <xdr:ext cx="628650" cy="568325"/>
    <xdr:pic>
      <xdr:nvPicPr>
        <xdr:cNvPr id="48" name="Рисунок 68" descr="http://im0-tub-ru.yandex.net/i?id=74860209-64-72&amp;n=21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376352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446</xdr:row>
      <xdr:rowOff>53975</xdr:rowOff>
    </xdr:from>
    <xdr:ext cx="727075" cy="654050"/>
    <xdr:pic>
      <xdr:nvPicPr>
        <xdr:cNvPr id="49" name="Picture 107" descr="Neilon_kol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8814117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498</xdr:row>
      <xdr:rowOff>12700</xdr:rowOff>
    </xdr:from>
    <xdr:ext cx="606425" cy="619125"/>
    <xdr:pic>
      <xdr:nvPicPr>
        <xdr:cNvPr id="50" name="Рисунок 51" descr="http://im6-tub-ru.yandex.net/i?id=217820896-58-72&amp;n=21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181350" y="855662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546</xdr:row>
      <xdr:rowOff>38100</xdr:rowOff>
    </xdr:from>
    <xdr:ext cx="777875" cy="619125"/>
    <xdr:pic>
      <xdr:nvPicPr>
        <xdr:cNvPr id="51" name="Picture 13749" descr="11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425" y="94792800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592</xdr:row>
      <xdr:rowOff>88900</xdr:rowOff>
    </xdr:from>
    <xdr:ext cx="1009650" cy="549275"/>
    <xdr:pic>
      <xdr:nvPicPr>
        <xdr:cNvPr id="52" name="Рисунок 69" descr="http://im7-tub-ru.yandex.net/i?id=257828696-02-72&amp;n=21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098800" y="104320975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633</xdr:row>
      <xdr:rowOff>57150</xdr:rowOff>
    </xdr:from>
    <xdr:ext cx="720725" cy="619125"/>
    <xdr:pic>
      <xdr:nvPicPr>
        <xdr:cNvPr id="53" name="Рисунок 59" descr="http://im6-tub-ru.yandex.net/i?id=145935700-22-72&amp;n=21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527425" y="1137285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1911</xdr:row>
      <xdr:rowOff>69850</xdr:rowOff>
    </xdr:from>
    <xdr:ext cx="2635250" cy="581025"/>
    <xdr:pic>
      <xdr:nvPicPr>
        <xdr:cNvPr id="57" name="Picture 31778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82825" y="2657506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2165</xdr:row>
      <xdr:rowOff>69850</xdr:rowOff>
    </xdr:from>
    <xdr:ext cx="1333500" cy="600075"/>
    <xdr:pic>
      <xdr:nvPicPr>
        <xdr:cNvPr id="58" name="Рисунок 72" descr="http://im1-tub-ru.yandex.net/i?id=85241893-00-72&amp;n=21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989643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2433</xdr:row>
      <xdr:rowOff>127000</xdr:rowOff>
    </xdr:from>
    <xdr:ext cx="1479550" cy="517525"/>
    <xdr:pic>
      <xdr:nvPicPr>
        <xdr:cNvPr id="59" name="Рисунок 74" descr="http://im5-tub-ru.yandex.net/i?id=102275469-33-72&amp;n=21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819400" y="343998550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2646</xdr:row>
      <xdr:rowOff>95250</xdr:rowOff>
    </xdr:from>
    <xdr:to>
      <xdr:col>6</xdr:col>
      <xdr:colOff>561975</xdr:colOff>
      <xdr:row>2649</xdr:row>
      <xdr:rowOff>171450</xdr:rowOff>
    </xdr:to>
    <xdr:pic>
      <xdr:nvPicPr>
        <xdr:cNvPr id="60" name="Рисунок 119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80847600"/>
          <a:ext cx="2562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384175</xdr:colOff>
      <xdr:row>81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1493</xdr:row>
      <xdr:rowOff>57150</xdr:rowOff>
    </xdr:from>
    <xdr:ext cx="1460500" cy="561975"/>
    <xdr:pic>
      <xdr:nvPicPr>
        <xdr:cNvPr id="63" name="Рисунок 43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16250" y="239096550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292574</xdr:colOff>
      <xdr:row>1649</xdr:row>
      <xdr:rowOff>166135</xdr:rowOff>
    </xdr:from>
    <xdr:to>
      <xdr:col>6</xdr:col>
      <xdr:colOff>314174</xdr:colOff>
      <xdr:row>1654</xdr:row>
      <xdr:rowOff>95125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0800000">
          <a:off x="4426424" y="322158760"/>
          <a:ext cx="936000" cy="78624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675</xdr:row>
      <xdr:rowOff>9525</xdr:rowOff>
    </xdr:from>
    <xdr:to>
      <xdr:col>5</xdr:col>
      <xdr:colOff>687326</xdr:colOff>
      <xdr:row>678</xdr:row>
      <xdr:rowOff>207750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43275" y="130825875"/>
          <a:ext cx="909576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646</xdr:row>
      <xdr:rowOff>0</xdr:rowOff>
    </xdr:from>
    <xdr:to>
      <xdr:col>5</xdr:col>
      <xdr:colOff>690350</xdr:colOff>
      <xdr:row>649</xdr:row>
      <xdr:rowOff>198225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28606550"/>
          <a:ext cx="684000" cy="68400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842</xdr:row>
      <xdr:rowOff>12700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16350" y="17349152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555625</xdr:colOff>
      <xdr:row>1197</xdr:row>
      <xdr:rowOff>142875</xdr:rowOff>
    </xdr:from>
    <xdr:ext cx="1504950" cy="561975"/>
    <xdr:pic>
      <xdr:nvPicPr>
        <xdr:cNvPr id="69" name="Рисунок 42" descr="http://im4-tub-ru.yandex.net/i?id=368707852-21-72&amp;n=21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13100" y="2431351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190500</xdr:colOff>
      <xdr:row>710</xdr:row>
      <xdr:rowOff>28575</xdr:rowOff>
    </xdr:from>
    <xdr:to>
      <xdr:col>6</xdr:col>
      <xdr:colOff>53975</xdr:colOff>
      <xdr:row>713</xdr:row>
      <xdr:rowOff>139700</xdr:rowOff>
    </xdr:to>
    <xdr:pic>
      <xdr:nvPicPr>
        <xdr:cNvPr id="66" name="Рисунок 61" descr="http://im2-tub-ru.yandex.net/i?id=103663329-64-72&amp;n=21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95700" y="141103350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2734</xdr:row>
      <xdr:rowOff>57150</xdr:rowOff>
    </xdr:from>
    <xdr:to>
      <xdr:col>5</xdr:col>
      <xdr:colOff>717550</xdr:colOff>
      <xdr:row>2737</xdr:row>
      <xdr:rowOff>196850</xdr:rowOff>
    </xdr:to>
    <xdr:pic>
      <xdr:nvPicPr>
        <xdr:cNvPr id="67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48727042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2761</xdr:row>
      <xdr:rowOff>57150</xdr:rowOff>
    </xdr:from>
    <xdr:ext cx="1009650" cy="625475"/>
    <xdr:pic>
      <xdr:nvPicPr>
        <xdr:cNvPr id="70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516369300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657</xdr:row>
      <xdr:rowOff>0</xdr:rowOff>
    </xdr:from>
    <xdr:ext cx="684000" cy="684000"/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0217525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666</xdr:row>
      <xdr:rowOff>0</xdr:rowOff>
    </xdr:from>
    <xdr:ext cx="684000" cy="684000"/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2455900"/>
          <a:ext cx="684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571500</xdr:colOff>
      <xdr:row>2789</xdr:row>
      <xdr:rowOff>19050</xdr:rowOff>
    </xdr:from>
    <xdr:to>
      <xdr:col>5</xdr:col>
      <xdr:colOff>133201</xdr:colOff>
      <xdr:row>2792</xdr:row>
      <xdr:rowOff>219075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14600" y="510787650"/>
          <a:ext cx="1190476" cy="68580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899</xdr:row>
      <xdr:rowOff>57150</xdr:rowOff>
    </xdr:from>
    <xdr:ext cx="663575" cy="552450"/>
    <xdr:pic>
      <xdr:nvPicPr>
        <xdr:cNvPr id="71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571875" y="185051700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:a16="http://schemas.microsoft.com/office/drawing/2014/main" xmlns="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:a16="http://schemas.microsoft.com/office/drawing/2014/main" xmlns="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:a16="http://schemas.microsoft.com/office/drawing/2014/main" xmlns="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546</xdr:row>
      <xdr:rowOff>12700</xdr:rowOff>
    </xdr:from>
    <xdr:to>
      <xdr:col>6</xdr:col>
      <xdr:colOff>92075</xdr:colOff>
      <xdr:row>550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:a16="http://schemas.microsoft.com/office/drawing/2014/main" xmlns="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611</xdr:row>
      <xdr:rowOff>0</xdr:rowOff>
    </xdr:from>
    <xdr:to>
      <xdr:col>6</xdr:col>
      <xdr:colOff>390525</xdr:colOff>
      <xdr:row>615</xdr:row>
      <xdr:rowOff>114300</xdr:rowOff>
    </xdr:to>
    <xdr:pic>
      <xdr:nvPicPr>
        <xdr:cNvPr id="4159494" name="Рисунок 1">
          <a:extLst>
            <a:ext uri="{FF2B5EF4-FFF2-40B4-BE49-F238E27FC236}">
              <a16:creationId xmlns:a16="http://schemas.microsoft.com/office/drawing/2014/main" xmlns="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711</xdr:row>
      <xdr:rowOff>219075</xdr:rowOff>
    </xdr:from>
    <xdr:to>
      <xdr:col>6</xdr:col>
      <xdr:colOff>101600</xdr:colOff>
      <xdr:row>716</xdr:row>
      <xdr:rowOff>171450</xdr:rowOff>
    </xdr:to>
    <xdr:pic>
      <xdr:nvPicPr>
        <xdr:cNvPr id="4159495" name="Рисунок 2">
          <a:extLst>
            <a:ext uri="{FF2B5EF4-FFF2-40B4-BE49-F238E27FC236}">
              <a16:creationId xmlns:a16="http://schemas.microsoft.com/office/drawing/2014/main" xmlns="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766</xdr:row>
      <xdr:rowOff>34925</xdr:rowOff>
    </xdr:from>
    <xdr:to>
      <xdr:col>6</xdr:col>
      <xdr:colOff>174625</xdr:colOff>
      <xdr:row>770</xdr:row>
      <xdr:rowOff>101600</xdr:rowOff>
    </xdr:to>
    <xdr:pic>
      <xdr:nvPicPr>
        <xdr:cNvPr id="4159496" name="Рисунок 3">
          <a:extLst>
            <a:ext uri="{FF2B5EF4-FFF2-40B4-BE49-F238E27FC236}">
              <a16:creationId xmlns:a16="http://schemas.microsoft.com/office/drawing/2014/main" xmlns="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800</xdr:row>
      <xdr:rowOff>44450</xdr:rowOff>
    </xdr:from>
    <xdr:to>
      <xdr:col>6</xdr:col>
      <xdr:colOff>257175</xdr:colOff>
      <xdr:row>804</xdr:row>
      <xdr:rowOff>127000</xdr:rowOff>
    </xdr:to>
    <xdr:pic>
      <xdr:nvPicPr>
        <xdr:cNvPr id="4159497" name="Рисунок 4">
          <a:extLst>
            <a:ext uri="{FF2B5EF4-FFF2-40B4-BE49-F238E27FC236}">
              <a16:creationId xmlns:a16="http://schemas.microsoft.com/office/drawing/2014/main" xmlns="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244475</xdr:colOff>
      <xdr:row>839</xdr:row>
      <xdr:rowOff>441325</xdr:rowOff>
    </xdr:from>
    <xdr:to>
      <xdr:col>6</xdr:col>
      <xdr:colOff>358775</xdr:colOff>
      <xdr:row>842</xdr:row>
      <xdr:rowOff>168275</xdr:rowOff>
    </xdr:to>
    <xdr:pic>
      <xdr:nvPicPr>
        <xdr:cNvPr id="4159498" name="Рисунок 5">
          <a:extLst>
            <a:ext uri="{FF2B5EF4-FFF2-40B4-BE49-F238E27FC236}">
              <a16:creationId xmlns:a16="http://schemas.microsoft.com/office/drawing/2014/main" xmlns="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72967650"/>
          <a:ext cx="11017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884</xdr:row>
      <xdr:rowOff>19050</xdr:rowOff>
    </xdr:from>
    <xdr:to>
      <xdr:col>6</xdr:col>
      <xdr:colOff>111125</xdr:colOff>
      <xdr:row>888</xdr:row>
      <xdr:rowOff>76200</xdr:rowOff>
    </xdr:to>
    <xdr:pic>
      <xdr:nvPicPr>
        <xdr:cNvPr id="4159499" name="Рисунок 7">
          <a:extLst>
            <a:ext uri="{FF2B5EF4-FFF2-40B4-BE49-F238E27FC236}">
              <a16:creationId xmlns:a16="http://schemas.microsoft.com/office/drawing/2014/main" xmlns="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931</xdr:row>
      <xdr:rowOff>38100</xdr:rowOff>
    </xdr:from>
    <xdr:to>
      <xdr:col>6</xdr:col>
      <xdr:colOff>22225</xdr:colOff>
      <xdr:row>935</xdr:row>
      <xdr:rowOff>228600</xdr:rowOff>
    </xdr:to>
    <xdr:pic>
      <xdr:nvPicPr>
        <xdr:cNvPr id="4159500" name="Рисунок 9">
          <a:extLst>
            <a:ext uri="{FF2B5EF4-FFF2-40B4-BE49-F238E27FC236}">
              <a16:creationId xmlns:a16="http://schemas.microsoft.com/office/drawing/2014/main" xmlns="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967</xdr:row>
      <xdr:rowOff>38100</xdr:rowOff>
    </xdr:from>
    <xdr:to>
      <xdr:col>6</xdr:col>
      <xdr:colOff>187325</xdr:colOff>
      <xdr:row>971</xdr:row>
      <xdr:rowOff>114300</xdr:rowOff>
    </xdr:to>
    <xdr:pic>
      <xdr:nvPicPr>
        <xdr:cNvPr id="4159501" name="Рисунок 11">
          <a:extLst>
            <a:ext uri="{FF2B5EF4-FFF2-40B4-BE49-F238E27FC236}">
              <a16:creationId xmlns:a16="http://schemas.microsoft.com/office/drawing/2014/main" xmlns="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1071</xdr:row>
      <xdr:rowOff>31750</xdr:rowOff>
    </xdr:from>
    <xdr:to>
      <xdr:col>6</xdr:col>
      <xdr:colOff>60325</xdr:colOff>
      <xdr:row>1075</xdr:row>
      <xdr:rowOff>69850</xdr:rowOff>
    </xdr:to>
    <xdr:pic>
      <xdr:nvPicPr>
        <xdr:cNvPr id="4159502" name="Рисунок 13">
          <a:extLst>
            <a:ext uri="{FF2B5EF4-FFF2-40B4-BE49-F238E27FC236}">
              <a16:creationId xmlns:a16="http://schemas.microsoft.com/office/drawing/2014/main" xmlns="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1142</xdr:row>
      <xdr:rowOff>19050</xdr:rowOff>
    </xdr:from>
    <xdr:to>
      <xdr:col>6</xdr:col>
      <xdr:colOff>307975</xdr:colOff>
      <xdr:row>1146</xdr:row>
      <xdr:rowOff>133350</xdr:rowOff>
    </xdr:to>
    <xdr:pic>
      <xdr:nvPicPr>
        <xdr:cNvPr id="4159503" name="Рисунок 15">
          <a:extLst>
            <a:ext uri="{FF2B5EF4-FFF2-40B4-BE49-F238E27FC236}">
              <a16:creationId xmlns:a16="http://schemas.microsoft.com/office/drawing/2014/main" xmlns="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434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581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665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339725</xdr:colOff>
      <xdr:row>727</xdr:row>
      <xdr:rowOff>38100</xdr:rowOff>
    </xdr:from>
    <xdr:ext cx="1143000" cy="866775"/>
    <xdr:pic>
      <xdr:nvPicPr>
        <xdr:cNvPr id="21" name="Рисунок 2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451514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783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820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862</xdr:row>
      <xdr:rowOff>31750</xdr:rowOff>
    </xdr:from>
    <xdr:ext cx="1041400" cy="784077"/>
    <xdr:pic>
      <xdr:nvPicPr>
        <xdr:cNvPr id="24" name="Рисунок 5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77063400"/>
          <a:ext cx="1041400" cy="78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908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950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987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1039</xdr:row>
      <xdr:rowOff>28575</xdr:rowOff>
    </xdr:from>
    <xdr:to>
      <xdr:col>6</xdr:col>
      <xdr:colOff>457051</xdr:colOff>
      <xdr:row>1043</xdr:row>
      <xdr:rowOff>209438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741</xdr:row>
      <xdr:rowOff>209550</xdr:rowOff>
    </xdr:from>
    <xdr:to>
      <xdr:col>6</xdr:col>
      <xdr:colOff>38101</xdr:colOff>
      <xdr:row>746</xdr:row>
      <xdr:rowOff>105228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28876" y="149028150"/>
          <a:ext cx="1085850" cy="81007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1273</xdr:row>
      <xdr:rowOff>0</xdr:rowOff>
    </xdr:from>
    <xdr:to>
      <xdr:col>8</xdr:col>
      <xdr:colOff>231775</xdr:colOff>
      <xdr:row>1274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1286</xdr:row>
      <xdr:rowOff>38100</xdr:rowOff>
    </xdr:from>
    <xdr:to>
      <xdr:col>6</xdr:col>
      <xdr:colOff>546003</xdr:colOff>
      <xdr:row>1288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1296</xdr:row>
      <xdr:rowOff>57150</xdr:rowOff>
    </xdr:from>
    <xdr:to>
      <xdr:col>7</xdr:col>
      <xdr:colOff>13808</xdr:colOff>
      <xdr:row>1298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1306</xdr:row>
      <xdr:rowOff>0</xdr:rowOff>
    </xdr:from>
    <xdr:to>
      <xdr:col>5</xdr:col>
      <xdr:colOff>539442</xdr:colOff>
      <xdr:row>1308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1329</xdr:row>
      <xdr:rowOff>9525</xdr:rowOff>
    </xdr:from>
    <xdr:to>
      <xdr:col>6</xdr:col>
      <xdr:colOff>54596</xdr:colOff>
      <xdr:row>1331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1340</xdr:row>
      <xdr:rowOff>9525</xdr:rowOff>
    </xdr:from>
    <xdr:to>
      <xdr:col>5</xdr:col>
      <xdr:colOff>541041</xdr:colOff>
      <xdr:row>1342</xdr:row>
      <xdr:rowOff>153675</xdr:rowOff>
    </xdr:to>
    <xdr:pic>
      <xdr:nvPicPr>
        <xdr:cNvPr id="40" name="Picture 139" descr="pic2hNnqc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1362</xdr:row>
      <xdr:rowOff>0</xdr:rowOff>
    </xdr:from>
    <xdr:to>
      <xdr:col>5</xdr:col>
      <xdr:colOff>595782</xdr:colOff>
      <xdr:row>1364</xdr:row>
      <xdr:rowOff>108150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1199</xdr:row>
      <xdr:rowOff>28576</xdr:rowOff>
    </xdr:from>
    <xdr:to>
      <xdr:col>6</xdr:col>
      <xdr:colOff>461362</xdr:colOff>
      <xdr:row>1203</xdr:row>
      <xdr:rowOff>161925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457200</xdr:colOff>
      <xdr:row>753</xdr:row>
      <xdr:rowOff>676275</xdr:rowOff>
    </xdr:from>
    <xdr:ext cx="1190476" cy="895238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151485600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1350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1372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1007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  <xdr:oneCellAnchor>
    <xdr:from>
      <xdr:col>4</xdr:col>
      <xdr:colOff>2</xdr:colOff>
      <xdr:row>1318</xdr:row>
      <xdr:rowOff>0</xdr:rowOff>
    </xdr:from>
    <xdr:ext cx="539442" cy="432000"/>
    <xdr:pic>
      <xdr:nvPicPr>
        <xdr:cNvPr id="45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6289000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209550</xdr:colOff>
      <xdr:row>1243</xdr:row>
      <xdr:rowOff>209550</xdr:rowOff>
    </xdr:from>
    <xdr:to>
      <xdr:col>5</xdr:col>
      <xdr:colOff>684000</xdr:colOff>
      <xdr:row>1247</xdr:row>
      <xdr:rowOff>179175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52750" y="25373647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1258</xdr:row>
      <xdr:rowOff>66675</xdr:rowOff>
    </xdr:from>
    <xdr:to>
      <xdr:col>6</xdr:col>
      <xdr:colOff>400297</xdr:colOff>
      <xdr:row>1261</xdr:row>
      <xdr:rowOff>192900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05076" y="256974975"/>
          <a:ext cx="1381371" cy="61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1790700</xdr:colOff>
      <xdr:row>31</xdr:row>
      <xdr:rowOff>161925</xdr:rowOff>
    </xdr:from>
    <xdr:to>
      <xdr:col>1</xdr:col>
      <xdr:colOff>1098550</xdr:colOff>
      <xdr:row>34</xdr:row>
      <xdr:rowOff>482600</xdr:rowOff>
    </xdr:to>
    <xdr:pic>
      <xdr:nvPicPr>
        <xdr:cNvPr id="4160515" name="Рисунок 1">
          <a:extLst>
            <a:ext uri="{FF2B5EF4-FFF2-40B4-BE49-F238E27FC236}">
              <a16:creationId xmlns:a16="http://schemas.microsoft.com/office/drawing/2014/main" xmlns="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6276975"/>
          <a:ext cx="113665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150</xdr:row>
      <xdr:rowOff>28575</xdr:rowOff>
    </xdr:from>
    <xdr:to>
      <xdr:col>2</xdr:col>
      <xdr:colOff>463550</xdr:colOff>
      <xdr:row>153</xdr:row>
      <xdr:rowOff>50800</xdr:rowOff>
    </xdr:to>
    <xdr:pic>
      <xdr:nvPicPr>
        <xdr:cNvPr id="4160516" name="Рисунок 3">
          <a:extLst>
            <a:ext uri="{FF2B5EF4-FFF2-40B4-BE49-F238E27FC236}">
              <a16:creationId xmlns:a16="http://schemas.microsoft.com/office/drawing/2014/main" xmlns="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7127200"/>
          <a:ext cx="132080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108</xdr:row>
      <xdr:rowOff>190500</xdr:rowOff>
    </xdr:from>
    <xdr:to>
      <xdr:col>2</xdr:col>
      <xdr:colOff>203200</xdr:colOff>
      <xdr:row>112</xdr:row>
      <xdr:rowOff>0</xdr:rowOff>
    </xdr:to>
    <xdr:pic>
      <xdr:nvPicPr>
        <xdr:cNvPr id="4160527" name="Рисунок 1">
          <a:extLst>
            <a:ext uri="{FF2B5EF4-FFF2-40B4-BE49-F238E27FC236}">
              <a16:creationId xmlns:a16="http://schemas.microsoft.com/office/drawing/2014/main" xmlns="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960245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223</xdr:row>
      <xdr:rowOff>200025</xdr:rowOff>
    </xdr:from>
    <xdr:to>
      <xdr:col>2</xdr:col>
      <xdr:colOff>863600</xdr:colOff>
      <xdr:row>225</xdr:row>
      <xdr:rowOff>174625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225" y="41252775"/>
          <a:ext cx="13906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244</xdr:row>
      <xdr:rowOff>9525</xdr:rowOff>
    </xdr:from>
    <xdr:to>
      <xdr:col>2</xdr:col>
      <xdr:colOff>666750</xdr:colOff>
      <xdr:row>248</xdr:row>
      <xdr:rowOff>158750</xdr:rowOff>
    </xdr:to>
    <xdr:pic>
      <xdr:nvPicPr>
        <xdr:cNvPr id="28" name="Рисунок 5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5424725"/>
          <a:ext cx="13716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320</xdr:row>
      <xdr:rowOff>28575</xdr:rowOff>
    </xdr:from>
    <xdr:to>
      <xdr:col>2</xdr:col>
      <xdr:colOff>541515</xdr:colOff>
      <xdr:row>324</xdr:row>
      <xdr:rowOff>104775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354</xdr:row>
      <xdr:rowOff>142875</xdr:rowOff>
    </xdr:from>
    <xdr:to>
      <xdr:col>2</xdr:col>
      <xdr:colOff>393700</xdr:colOff>
      <xdr:row>358</xdr:row>
      <xdr:rowOff>282575</xdr:rowOff>
    </xdr:to>
    <xdr:pic>
      <xdr:nvPicPr>
        <xdr:cNvPr id="31" name="Рисунок 2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6570225"/>
          <a:ext cx="12319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387350</xdr:colOff>
      <xdr:row>428</xdr:row>
      <xdr:rowOff>41276</xdr:rowOff>
    </xdr:from>
    <xdr:to>
      <xdr:col>2</xdr:col>
      <xdr:colOff>209550</xdr:colOff>
      <xdr:row>432</xdr:row>
      <xdr:rowOff>126241</xdr:rowOff>
    </xdr:to>
    <xdr:pic>
      <xdr:nvPicPr>
        <xdr:cNvPr id="33" name="Рисунок 7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84013676"/>
          <a:ext cx="974725" cy="837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494</xdr:row>
      <xdr:rowOff>60325</xdr:rowOff>
    </xdr:from>
    <xdr:to>
      <xdr:col>2</xdr:col>
      <xdr:colOff>320627</xdr:colOff>
      <xdr:row>498</xdr:row>
      <xdr:rowOff>114300</xdr:rowOff>
    </xdr:to>
    <xdr:pic>
      <xdr:nvPicPr>
        <xdr:cNvPr id="34" name="Рисунок 7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544</xdr:row>
      <xdr:rowOff>203200</xdr:rowOff>
    </xdr:from>
    <xdr:to>
      <xdr:col>2</xdr:col>
      <xdr:colOff>895350</xdr:colOff>
      <xdr:row>547</xdr:row>
      <xdr:rowOff>568325</xdr:rowOff>
    </xdr:to>
    <xdr:pic>
      <xdr:nvPicPr>
        <xdr:cNvPr id="35" name="Рисунок 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06464100"/>
          <a:ext cx="1085850" cy="95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589</xdr:row>
      <xdr:rowOff>0</xdr:rowOff>
    </xdr:from>
    <xdr:to>
      <xdr:col>2</xdr:col>
      <xdr:colOff>362834</xdr:colOff>
      <xdr:row>593</xdr:row>
      <xdr:rowOff>179070</xdr:rowOff>
    </xdr:to>
    <xdr:pic>
      <xdr:nvPicPr>
        <xdr:cNvPr id="36" name="Рисунок 7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5509675"/>
          <a:ext cx="94385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930275</xdr:colOff>
      <xdr:row>534</xdr:row>
      <xdr:rowOff>107950</xdr:rowOff>
    </xdr:from>
    <xdr:to>
      <xdr:col>2</xdr:col>
      <xdr:colOff>708025</xdr:colOff>
      <xdr:row>537</xdr:row>
      <xdr:rowOff>174625</xdr:rowOff>
    </xdr:to>
    <xdr:pic>
      <xdr:nvPicPr>
        <xdr:cNvPr id="39" name="Рисунок 3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103939975"/>
          <a:ext cx="930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542927</xdr:colOff>
      <xdr:row>767</xdr:row>
      <xdr:rowOff>22227</xdr:rowOff>
    </xdr:from>
    <xdr:to>
      <xdr:col>1</xdr:col>
      <xdr:colOff>525781</xdr:colOff>
      <xdr:row>770</xdr:row>
      <xdr:rowOff>144237</xdr:rowOff>
    </xdr:to>
    <xdr:pic>
      <xdr:nvPicPr>
        <xdr:cNvPr id="40" name="Рисунок 7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7" y="97040067"/>
          <a:ext cx="1834514" cy="70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579</xdr:row>
      <xdr:rowOff>25401</xdr:rowOff>
    </xdr:from>
    <xdr:to>
      <xdr:col>2</xdr:col>
      <xdr:colOff>466725</xdr:colOff>
      <xdr:row>583</xdr:row>
      <xdr:rowOff>136172</xdr:rowOff>
    </xdr:to>
    <xdr:pic>
      <xdr:nvPicPr>
        <xdr:cNvPr id="41" name="Рисунок 9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3515776"/>
          <a:ext cx="1114425" cy="86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568</xdr:row>
      <xdr:rowOff>19050</xdr:rowOff>
    </xdr:from>
    <xdr:to>
      <xdr:col>2</xdr:col>
      <xdr:colOff>714375</xdr:colOff>
      <xdr:row>572</xdr:row>
      <xdr:rowOff>133350</xdr:rowOff>
    </xdr:to>
    <xdr:pic>
      <xdr:nvPicPr>
        <xdr:cNvPr id="42" name="Рисунок 10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793</xdr:row>
      <xdr:rowOff>9525</xdr:rowOff>
    </xdr:from>
    <xdr:to>
      <xdr:col>1</xdr:col>
      <xdr:colOff>619437</xdr:colOff>
      <xdr:row>797</xdr:row>
      <xdr:rowOff>85725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876" t="15835" r="1113" b="15823"/>
        <a:stretch/>
      </xdr:blipFill>
      <xdr:spPr>
        <a:xfrm>
          <a:off x="371475" y="140074650"/>
          <a:ext cx="2048187" cy="828675"/>
        </a:xfrm>
        <a:prstGeom prst="rect">
          <a:avLst/>
        </a:prstGeom>
      </xdr:spPr>
    </xdr:pic>
    <xdr:clientData/>
  </xdr:twoCellAnchor>
  <xdr:oneCellAnchor>
    <xdr:from>
      <xdr:col>0</xdr:col>
      <xdr:colOff>1076325</xdr:colOff>
      <xdr:row>403</xdr:row>
      <xdr:rowOff>57150</xdr:rowOff>
    </xdr:from>
    <xdr:ext cx="905121" cy="828675"/>
    <xdr:pic>
      <xdr:nvPicPr>
        <xdr:cNvPr id="44" name="Рисунок 6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3025675"/>
          <a:ext cx="90512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511175</xdr:colOff>
      <xdr:row>197</xdr:row>
      <xdr:rowOff>19050</xdr:rowOff>
    </xdr:from>
    <xdr:to>
      <xdr:col>2</xdr:col>
      <xdr:colOff>182880</xdr:colOff>
      <xdr:row>201</xdr:row>
      <xdr:rowOff>125720</xdr:rowOff>
    </xdr:to>
    <xdr:pic>
      <xdr:nvPicPr>
        <xdr:cNvPr id="47" name="Рисунок 2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835" y="23823930"/>
          <a:ext cx="860425" cy="86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273</xdr:row>
      <xdr:rowOff>219075</xdr:rowOff>
    </xdr:from>
    <xdr:to>
      <xdr:col>2</xdr:col>
      <xdr:colOff>380345</xdr:colOff>
      <xdr:row>277</xdr:row>
      <xdr:rowOff>332307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86025" y="51435000"/>
          <a:ext cx="1237595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752012</xdr:colOff>
      <xdr:row>726</xdr:row>
      <xdr:rowOff>30480</xdr:rowOff>
    </xdr:from>
    <xdr:to>
      <xdr:col>0</xdr:col>
      <xdr:colOff>1607820</xdr:colOff>
      <xdr:row>730</xdr:row>
      <xdr:rowOff>60960</xdr:rowOff>
    </xdr:to>
    <xdr:pic>
      <xdr:nvPicPr>
        <xdr:cNvPr id="4158465" name="Picture 1" descr="Picture background">
          <a:extLst>
            <a:ext uri="{FF2B5EF4-FFF2-40B4-BE49-F238E27FC236}">
              <a16:creationId xmlns:a16="http://schemas.microsoft.com/office/drawing/2014/main" xmlns="" id="{00000000-0008-0000-0B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4570" t="14572" r="28010" b="18522"/>
        <a:stretch>
          <a:fillRect/>
        </a:stretch>
      </xdr:blipFill>
      <xdr:spPr bwMode="auto">
        <a:xfrm>
          <a:off x="752012" y="89984580"/>
          <a:ext cx="855808" cy="784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297181</xdr:colOff>
      <xdr:row>726</xdr:row>
      <xdr:rowOff>30480</xdr:rowOff>
    </xdr:from>
    <xdr:to>
      <xdr:col>2</xdr:col>
      <xdr:colOff>106681</xdr:colOff>
      <xdr:row>730</xdr:row>
      <xdr:rowOff>88754</xdr:rowOff>
    </xdr:to>
    <xdr:pic>
      <xdr:nvPicPr>
        <xdr:cNvPr id="4158466" name="Picture 2" descr="Picture background">
          <a:extLst>
            <a:ext uri="{FF2B5EF4-FFF2-40B4-BE49-F238E27FC236}">
              <a16:creationId xmlns:a16="http://schemas.microsoft.com/office/drawing/2014/main" xmlns="" id="{00000000-0008-0000-0B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9941" t="8333" b="10256"/>
        <a:stretch>
          <a:fillRect/>
        </a:stretch>
      </xdr:blipFill>
      <xdr:spPr bwMode="auto">
        <a:xfrm>
          <a:off x="2148841" y="89984580"/>
          <a:ext cx="998220" cy="81265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&#1055;&#1088;&#1072;&#1081;&#1089;/krep-komp_price%20(&#1045;&#1082;&#1072;&#1090;&#1077;&#1088;&#1080;&#1085;&#1072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Downloads/krep-komp_price%20(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krep-komp_price%20(3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1055;&#1056;&#1040;&#1049;&#1057;%20&#1050;&#1056;&#1045;&#1055;-&#1050;&#1054;&#1052;&#1055;%2002.09.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>
        <row r="12">
          <cell r="I12">
            <v>0</v>
          </cell>
        </row>
        <row r="23">
          <cell r="J23">
            <v>12.7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 refreshError="1">
        <row r="12">
          <cell r="I1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H22"/>
  <sheetViews>
    <sheetView workbookViewId="0">
      <selection activeCell="C31" sqref="C31"/>
    </sheetView>
  </sheetViews>
  <sheetFormatPr defaultColWidth="8" defaultRowHeight="11.25"/>
  <cols>
    <col min="1" max="2" width="8" style="377" customWidth="1"/>
    <col min="3" max="4" width="11.42578125" style="377" customWidth="1"/>
    <col min="5" max="5" width="17.140625" style="377" customWidth="1"/>
    <col min="6" max="6" width="10.42578125" style="377" customWidth="1"/>
    <col min="7" max="7" width="21.42578125" style="377" customWidth="1"/>
    <col min="8" max="16384" width="8" style="377"/>
  </cols>
  <sheetData>
    <row r="1" spans="1:8" ht="12.75">
      <c r="A1" t="s">
        <v>4435</v>
      </c>
      <c r="B1" t="s">
        <v>1034</v>
      </c>
      <c r="C1" t="s">
        <v>2264</v>
      </c>
      <c r="D1" t="s">
        <v>4436</v>
      </c>
      <c r="E1" t="s">
        <v>103</v>
      </c>
      <c r="F1" t="s">
        <v>497</v>
      </c>
      <c r="G1" t="s">
        <v>4437</v>
      </c>
      <c r="H1" t="s">
        <v>4438</v>
      </c>
    </row>
    <row r="6" spans="1:8">
      <c r="A6" s="377">
        <v>6</v>
      </c>
      <c r="B6" s="377">
        <v>1573</v>
      </c>
      <c r="C6" s="377" t="s">
        <v>1051</v>
      </c>
    </row>
    <row r="7" spans="1:8">
      <c r="A7" s="377">
        <v>7</v>
      </c>
      <c r="B7" s="377">
        <v>525</v>
      </c>
      <c r="C7" s="377" t="s">
        <v>104</v>
      </c>
    </row>
    <row r="8" spans="1:8">
      <c r="A8" s="377">
        <v>8</v>
      </c>
      <c r="B8" s="377">
        <v>704</v>
      </c>
      <c r="C8" s="377" t="s">
        <v>1827</v>
      </c>
    </row>
    <row r="9" spans="1:8">
      <c r="A9" s="377">
        <v>9</v>
      </c>
      <c r="B9" s="377">
        <v>500</v>
      </c>
      <c r="C9" s="377" t="s">
        <v>1828</v>
      </c>
    </row>
    <row r="10" spans="1:8">
      <c r="A10" s="377">
        <v>10</v>
      </c>
      <c r="B10" s="377">
        <v>1368</v>
      </c>
      <c r="C10" s="377" t="s">
        <v>1829</v>
      </c>
    </row>
    <row r="11" spans="1:8">
      <c r="A11" s="377">
        <v>11</v>
      </c>
      <c r="B11" s="377">
        <v>106</v>
      </c>
      <c r="C11" s="377" t="s">
        <v>1830</v>
      </c>
    </row>
    <row r="12" spans="1:8">
      <c r="A12" s="377">
        <v>12</v>
      </c>
      <c r="B12" s="377">
        <v>681</v>
      </c>
      <c r="C12" s="377" t="s">
        <v>1042</v>
      </c>
    </row>
    <row r="13" spans="1:8">
      <c r="A13" s="377">
        <v>13</v>
      </c>
      <c r="B13" s="377">
        <v>402</v>
      </c>
      <c r="C13" s="377" t="s">
        <v>1831</v>
      </c>
    </row>
    <row r="14" spans="1:8">
      <c r="A14" s="377">
        <v>14</v>
      </c>
      <c r="B14" s="377">
        <v>93</v>
      </c>
      <c r="C14" s="377" t="s">
        <v>2693</v>
      </c>
    </row>
    <row r="15" spans="1:8">
      <c r="A15" s="377">
        <v>15</v>
      </c>
      <c r="B15" s="377">
        <v>341</v>
      </c>
      <c r="C15" s="377" t="s">
        <v>1832</v>
      </c>
    </row>
    <row r="16" spans="1:8">
      <c r="A16" s="377">
        <v>16</v>
      </c>
      <c r="B16" s="377">
        <v>418</v>
      </c>
      <c r="C16" s="377" t="s">
        <v>1833</v>
      </c>
    </row>
    <row r="17" spans="1:3">
      <c r="A17" s="377">
        <v>17</v>
      </c>
      <c r="B17" s="377">
        <v>75</v>
      </c>
      <c r="C17" s="377" t="s">
        <v>1834</v>
      </c>
    </row>
    <row r="18" spans="1:3">
      <c r="A18" s="377">
        <v>18</v>
      </c>
      <c r="B18" s="377">
        <v>162</v>
      </c>
      <c r="C18" s="377" t="s">
        <v>4576</v>
      </c>
    </row>
    <row r="19" spans="1:3">
      <c r="A19" s="377">
        <v>19</v>
      </c>
      <c r="B19" s="377">
        <v>949</v>
      </c>
      <c r="C19" s="377" t="s">
        <v>1835</v>
      </c>
    </row>
    <row r="20" spans="1:3">
      <c r="A20" s="377">
        <v>20</v>
      </c>
      <c r="B20" s="377">
        <v>433</v>
      </c>
      <c r="C20" s="377" t="s">
        <v>1836</v>
      </c>
    </row>
    <row r="21" spans="1:3">
      <c r="A21" s="377">
        <v>21</v>
      </c>
      <c r="B21" s="377">
        <v>1624</v>
      </c>
      <c r="C21" s="377" t="s">
        <v>1837</v>
      </c>
    </row>
    <row r="22" spans="1:3">
      <c r="A22" s="377">
        <v>22</v>
      </c>
      <c r="B22" s="377">
        <v>1924</v>
      </c>
      <c r="C22" s="377" t="s">
        <v>1838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L2801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P14" sqref="P14"/>
    </sheetView>
  </sheetViews>
  <sheetFormatPr defaultRowHeight="12.75"/>
  <cols>
    <col min="1" max="1" width="16.140625" customWidth="1"/>
    <col min="2" max="2" width="13" customWidth="1"/>
    <col min="3" max="3" width="10.5703125" customWidth="1"/>
    <col min="4" max="4" width="13.5703125" customWidth="1"/>
    <col min="5" max="5" width="16.7109375" style="549" hidden="1" customWidth="1"/>
    <col min="6" max="6" width="13.5703125" style="548" customWidth="1"/>
    <col min="7" max="7" width="14.42578125" style="646" customWidth="1"/>
    <col min="8" max="8" width="12.5703125" customWidth="1"/>
    <col min="9" max="9" width="28.1406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666"/>
      <c r="L1" s="666"/>
    </row>
    <row r="2" spans="1:12" ht="30.75">
      <c r="A2" s="158" t="s">
        <v>3961</v>
      </c>
      <c r="B2" s="158"/>
      <c r="C2" s="158"/>
      <c r="D2" s="158"/>
      <c r="E2" s="895"/>
      <c r="F2" s="629"/>
      <c r="G2" s="162"/>
      <c r="H2" s="161"/>
      <c r="I2" s="162"/>
    </row>
    <row r="3" spans="1:12" ht="13.5" thickBot="1"/>
    <row r="4" spans="1:12" ht="18">
      <c r="A4" s="247"/>
      <c r="B4" s="163"/>
      <c r="C4" s="91"/>
      <c r="D4" s="91" t="s">
        <v>2472</v>
      </c>
      <c r="E4" s="555"/>
      <c r="F4" s="555"/>
      <c r="G4" s="652"/>
      <c r="H4" s="163"/>
      <c r="I4" s="95"/>
    </row>
    <row r="5" spans="1:12" ht="18">
      <c r="A5" s="248"/>
      <c r="B5" s="17"/>
      <c r="C5" s="108"/>
      <c r="D5" s="108" t="s">
        <v>2473</v>
      </c>
      <c r="E5" s="556"/>
      <c r="F5" s="568"/>
      <c r="G5" s="111"/>
      <c r="H5" s="17"/>
      <c r="I5" s="167"/>
    </row>
    <row r="6" spans="1:12">
      <c r="A6" s="248"/>
      <c r="B6" s="17"/>
      <c r="C6" s="97"/>
      <c r="D6" s="97"/>
      <c r="E6" s="896"/>
      <c r="F6" s="596"/>
      <c r="G6" s="874"/>
      <c r="H6" s="17"/>
      <c r="I6" s="167"/>
    </row>
    <row r="7" spans="1:12">
      <c r="A7" s="248"/>
      <c r="B7" s="17"/>
      <c r="C7" s="97"/>
      <c r="D7" s="97"/>
      <c r="E7" s="896"/>
      <c r="F7" s="596"/>
      <c r="G7" s="874"/>
      <c r="H7" s="17"/>
      <c r="I7" s="167"/>
    </row>
    <row r="8" spans="1:12">
      <c r="A8" s="248"/>
      <c r="B8" s="17"/>
      <c r="C8" s="97"/>
      <c r="D8" s="97"/>
      <c r="E8" s="896"/>
      <c r="F8" s="596"/>
      <c r="G8" s="874"/>
      <c r="H8" s="17"/>
      <c r="I8" s="167"/>
    </row>
    <row r="9" spans="1:12" ht="18.75" thickBot="1">
      <c r="A9" s="117" t="s">
        <v>7710</v>
      </c>
      <c r="B9" s="171"/>
      <c r="C9" s="99"/>
      <c r="D9" s="99"/>
      <c r="E9" s="897"/>
      <c r="F9" s="598"/>
      <c r="G9" s="875"/>
      <c r="H9" s="171"/>
      <c r="I9" s="172"/>
    </row>
    <row r="10" spans="1:12" ht="33.75" customHeight="1">
      <c r="A10" s="187" t="s">
        <v>1034</v>
      </c>
      <c r="B10" s="189" t="s">
        <v>1035</v>
      </c>
      <c r="C10" s="192" t="s">
        <v>678</v>
      </c>
      <c r="D10" s="192" t="s">
        <v>3143</v>
      </c>
      <c r="E10" s="599" t="s">
        <v>11378</v>
      </c>
      <c r="F10" s="611" t="s">
        <v>2792</v>
      </c>
      <c r="G10" s="2596" t="s">
        <v>2640</v>
      </c>
      <c r="H10" s="2598" t="s">
        <v>497</v>
      </c>
      <c r="I10" s="173" t="s">
        <v>4268</v>
      </c>
    </row>
    <row r="11" spans="1:12" ht="18.75" customHeight="1">
      <c r="A11" s="195"/>
      <c r="B11" s="414" t="s">
        <v>1826</v>
      </c>
      <c r="C11" s="197" t="s">
        <v>3644</v>
      </c>
      <c r="D11" s="390" t="s">
        <v>2641</v>
      </c>
      <c r="E11" s="898" t="s">
        <v>265</v>
      </c>
      <c r="F11" s="607">
        <f>'Заказ, cкидки и курсы валют'!$I$12</f>
        <v>0</v>
      </c>
      <c r="G11" s="2597"/>
      <c r="H11" s="2599"/>
      <c r="I11" s="325"/>
    </row>
    <row r="12" spans="1:12" ht="15">
      <c r="A12" s="15" t="s">
        <v>5092</v>
      </c>
      <c r="B12" s="525" t="s">
        <v>9052</v>
      </c>
      <c r="C12" s="1669">
        <v>68.8</v>
      </c>
      <c r="D12" s="525">
        <v>150</v>
      </c>
      <c r="E12" s="574">
        <v>2270.5700000000002</v>
      </c>
      <c r="F12" s="603">
        <f>ROUND(E12*(1-$F$11),2)</f>
        <v>2270.5700000000002</v>
      </c>
      <c r="G12" s="862">
        <f>'Заказ, cкидки и курсы валют'!$J$23*F12</f>
        <v>28268.5965</v>
      </c>
      <c r="H12" s="128">
        <f>ROUND((D12/1000)*G12,2)</f>
        <v>4240.29</v>
      </c>
      <c r="I12" s="15"/>
      <c r="J12" s="574"/>
    </row>
    <row r="13" spans="1:12" ht="15">
      <c r="A13" s="15" t="s">
        <v>5093</v>
      </c>
      <c r="B13" s="877" t="s">
        <v>989</v>
      </c>
      <c r="C13" s="1669">
        <v>110.6</v>
      </c>
      <c r="D13" s="877">
        <v>150</v>
      </c>
      <c r="E13" s="574">
        <v>3165.27</v>
      </c>
      <c r="F13" s="603">
        <f t="shared" ref="F13:F23" si="0">ROUND(E13*(1-$F$11),2)</f>
        <v>3165.27</v>
      </c>
      <c r="G13" s="862">
        <f>'Заказ, cкидки и курсы валют'!$J$23*F13</f>
        <v>39407.611499999999</v>
      </c>
      <c r="H13" s="128">
        <f t="shared" ref="H13:H23" si="1">ROUND((D13/1000)*G13,2)</f>
        <v>5911.14</v>
      </c>
      <c r="I13" s="15"/>
      <c r="J13" s="574"/>
    </row>
    <row r="14" spans="1:12" ht="15">
      <c r="A14" s="15" t="s">
        <v>5094</v>
      </c>
      <c r="B14" s="877" t="s">
        <v>3230</v>
      </c>
      <c r="C14" s="1669">
        <v>136</v>
      </c>
      <c r="D14" s="877">
        <v>100</v>
      </c>
      <c r="E14" s="574">
        <v>2960.13</v>
      </c>
      <c r="F14" s="603">
        <f t="shared" si="0"/>
        <v>2960.13</v>
      </c>
      <c r="G14" s="862">
        <f>'Заказ, cкидки и курсы валют'!$J$23*F14</f>
        <v>36853.618499999997</v>
      </c>
      <c r="H14" s="128">
        <f t="shared" si="1"/>
        <v>3685.36</v>
      </c>
      <c r="I14" s="15"/>
      <c r="J14" s="574"/>
    </row>
    <row r="15" spans="1:12" ht="15">
      <c r="A15" s="15" t="s">
        <v>5095</v>
      </c>
      <c r="B15" s="877" t="s">
        <v>3231</v>
      </c>
      <c r="C15" s="1669">
        <v>223.1</v>
      </c>
      <c r="D15" s="877">
        <v>50</v>
      </c>
      <c r="E15" s="574">
        <v>4544.88</v>
      </c>
      <c r="F15" s="603">
        <f t="shared" si="0"/>
        <v>4544.88</v>
      </c>
      <c r="G15" s="862">
        <f>'Заказ, cкидки и курсы валют'!$J$23*F15</f>
        <v>56583.756000000001</v>
      </c>
      <c r="H15" s="128">
        <f t="shared" si="1"/>
        <v>2829.19</v>
      </c>
      <c r="I15" s="15"/>
      <c r="J15" s="574"/>
    </row>
    <row r="16" spans="1:12" ht="15">
      <c r="A16" s="15" t="s">
        <v>5096</v>
      </c>
      <c r="B16" s="877" t="s">
        <v>3232</v>
      </c>
      <c r="C16" s="1669">
        <v>346.29</v>
      </c>
      <c r="D16" s="877">
        <v>25</v>
      </c>
      <c r="E16" s="574">
        <v>6996.11</v>
      </c>
      <c r="F16" s="603">
        <f t="shared" si="0"/>
        <v>6996.11</v>
      </c>
      <c r="G16" s="862">
        <f>'Заказ, cкидки и курсы валют'!$J$23*F16</f>
        <v>87101.569499999998</v>
      </c>
      <c r="H16" s="128">
        <f t="shared" si="1"/>
        <v>2177.54</v>
      </c>
      <c r="I16" s="15"/>
      <c r="J16" s="574"/>
    </row>
    <row r="17" spans="1:10" ht="15">
      <c r="A17" s="15" t="s">
        <v>5097</v>
      </c>
      <c r="B17" s="877" t="s">
        <v>3233</v>
      </c>
      <c r="C17" s="1669">
        <v>533.5</v>
      </c>
      <c r="D17" s="877">
        <v>20</v>
      </c>
      <c r="E17" s="574">
        <v>10515.97</v>
      </c>
      <c r="F17" s="603">
        <f t="shared" si="0"/>
        <v>10515.97</v>
      </c>
      <c r="G17" s="862">
        <f>'Заказ, cкидки и курсы валют'!$J$23*F17</f>
        <v>130923.82649999998</v>
      </c>
      <c r="H17" s="128">
        <f t="shared" si="1"/>
        <v>2618.48</v>
      </c>
      <c r="I17" s="15"/>
      <c r="J17" s="574"/>
    </row>
    <row r="18" spans="1:10" ht="15">
      <c r="A18" s="15" t="s">
        <v>5098</v>
      </c>
      <c r="B18" s="877" t="s">
        <v>3234</v>
      </c>
      <c r="C18" s="1669">
        <v>780.85</v>
      </c>
      <c r="D18" s="877">
        <v>20</v>
      </c>
      <c r="E18" s="574">
        <v>14939.63</v>
      </c>
      <c r="F18" s="603">
        <f t="shared" si="0"/>
        <v>14939.63</v>
      </c>
      <c r="G18" s="862">
        <f>'Заказ, cкидки и курсы валют'!$J$23*F18</f>
        <v>185998.39349999998</v>
      </c>
      <c r="H18" s="128">
        <f t="shared" si="1"/>
        <v>3719.97</v>
      </c>
      <c r="I18" s="15"/>
      <c r="J18" s="574"/>
    </row>
    <row r="19" spans="1:10" ht="15">
      <c r="A19" s="15" t="s">
        <v>5099</v>
      </c>
      <c r="B19" s="877" t="s">
        <v>3235</v>
      </c>
      <c r="C19" s="1669">
        <v>1074.76</v>
      </c>
      <c r="D19" s="877">
        <v>10</v>
      </c>
      <c r="E19" s="574">
        <v>20708.21</v>
      </c>
      <c r="F19" s="603">
        <f t="shared" si="0"/>
        <v>20708.21</v>
      </c>
      <c r="G19" s="862">
        <f>'Заказ, cкидки и курсы валют'!$J$23*F19</f>
        <v>257817.21449999997</v>
      </c>
      <c r="H19" s="128">
        <f t="shared" si="1"/>
        <v>2578.17</v>
      </c>
      <c r="I19" s="15"/>
      <c r="J19" s="574"/>
    </row>
    <row r="20" spans="1:10" ht="15">
      <c r="A20" s="15" t="s">
        <v>5100</v>
      </c>
      <c r="B20" s="877" t="s">
        <v>3236</v>
      </c>
      <c r="C20" s="1669">
        <v>1384</v>
      </c>
      <c r="D20" s="877">
        <v>5</v>
      </c>
      <c r="E20" s="574">
        <v>26482.07</v>
      </c>
      <c r="F20" s="603">
        <f t="shared" si="0"/>
        <v>26482.07</v>
      </c>
      <c r="G20" s="862">
        <f>'Заказ, cкидки и курсы валют'!$J$23*F20</f>
        <v>329701.77149999997</v>
      </c>
      <c r="H20" s="128">
        <f t="shared" si="1"/>
        <v>1648.51</v>
      </c>
      <c r="I20" s="15"/>
      <c r="J20" s="574"/>
    </row>
    <row r="21" spans="1:10" ht="15">
      <c r="A21" s="15" t="s">
        <v>5101</v>
      </c>
      <c r="B21" s="877" t="s">
        <v>3237</v>
      </c>
      <c r="C21" s="1669">
        <v>1739.21</v>
      </c>
      <c r="D21" s="877">
        <v>5</v>
      </c>
      <c r="E21" s="574">
        <v>33897.54</v>
      </c>
      <c r="F21" s="603">
        <f t="shared" si="0"/>
        <v>33897.54</v>
      </c>
      <c r="G21" s="862">
        <f>'Заказ, cкидки и курсы валют'!$J$23*F21</f>
        <v>422024.37299999996</v>
      </c>
      <c r="H21" s="128">
        <f t="shared" si="1"/>
        <v>2110.12</v>
      </c>
      <c r="I21" s="15"/>
      <c r="J21" s="574"/>
    </row>
    <row r="22" spans="1:10" s="486" customFormat="1" ht="15">
      <c r="A22" s="2213" t="s">
        <v>2493</v>
      </c>
      <c r="B22" s="877" t="s">
        <v>2494</v>
      </c>
      <c r="C22" s="1669">
        <v>2286</v>
      </c>
      <c r="D22" s="877">
        <v>5</v>
      </c>
      <c r="E22" s="574">
        <v>45688.59</v>
      </c>
      <c r="F22" s="603">
        <f t="shared" si="0"/>
        <v>45688.59</v>
      </c>
      <c r="G22" s="862">
        <f>'Заказ, cкидки и курсы валют'!$J$23*F22</f>
        <v>568822.94549999991</v>
      </c>
      <c r="H22" s="128">
        <f t="shared" si="1"/>
        <v>2844.11</v>
      </c>
      <c r="I22" s="2213"/>
      <c r="J22" s="574"/>
    </row>
    <row r="23" spans="1:10" ht="15">
      <c r="A23" s="15" t="s">
        <v>5102</v>
      </c>
      <c r="B23" s="877" t="s">
        <v>3238</v>
      </c>
      <c r="C23" s="1669">
        <v>2696</v>
      </c>
      <c r="D23" s="877">
        <v>5</v>
      </c>
      <c r="E23" s="574">
        <v>56028.47</v>
      </c>
      <c r="F23" s="603">
        <f t="shared" si="0"/>
        <v>56028.47</v>
      </c>
      <c r="G23" s="862">
        <f>'Заказ, cкидки и курсы валют'!$J$23*F23</f>
        <v>697554.45149999997</v>
      </c>
      <c r="H23" s="128">
        <f t="shared" si="1"/>
        <v>3487.77</v>
      </c>
      <c r="I23" s="15"/>
      <c r="J23" s="574"/>
    </row>
    <row r="24" spans="1:10" ht="15">
      <c r="A24" s="15" t="s">
        <v>11624</v>
      </c>
      <c r="B24" s="877" t="s">
        <v>11626</v>
      </c>
      <c r="C24" s="1669">
        <v>3349</v>
      </c>
      <c r="D24" s="877">
        <v>5</v>
      </c>
      <c r="E24" s="574">
        <v>73778.429999999993</v>
      </c>
      <c r="F24" s="603">
        <f t="shared" ref="F24" si="2">ROUND(E24*(1-$F$11),2)</f>
        <v>73778.429999999993</v>
      </c>
      <c r="G24" s="862">
        <f>'Заказ, cкидки и курсы валют'!$J$23*F24</f>
        <v>918541.45349999983</v>
      </c>
      <c r="H24" s="128">
        <f t="shared" ref="H24" si="3">ROUND((D24/1000)*G24,2)</f>
        <v>4592.71</v>
      </c>
      <c r="I24" s="15"/>
      <c r="J24" s="574"/>
    </row>
    <row r="25" spans="1:10" ht="15">
      <c r="A25" s="15" t="s">
        <v>5103</v>
      </c>
      <c r="B25" s="877" t="s">
        <v>3239</v>
      </c>
      <c r="C25" s="1669">
        <v>4171</v>
      </c>
      <c r="D25" s="877">
        <v>5</v>
      </c>
      <c r="E25" s="574">
        <v>94644.37</v>
      </c>
      <c r="F25" s="603">
        <f>ROUND(E25*(1-$F$11),2)</f>
        <v>94644.37</v>
      </c>
      <c r="G25" s="862">
        <f>'Заказ, cкидки и курсы валют'!$J$23*F25</f>
        <v>1178322.4064999998</v>
      </c>
      <c r="H25" s="128">
        <f>ROUND((D25/1000)*G25,2)</f>
        <v>5891.61</v>
      </c>
      <c r="I25" s="15"/>
      <c r="J25" s="574"/>
    </row>
    <row r="26" spans="1:10" ht="15">
      <c r="A26" s="15" t="s">
        <v>5104</v>
      </c>
      <c r="B26" s="877" t="s">
        <v>3397</v>
      </c>
      <c r="C26" s="1669">
        <v>6600</v>
      </c>
      <c r="D26" s="877">
        <v>2</v>
      </c>
      <c r="E26" s="574">
        <v>130961.13</v>
      </c>
      <c r="F26" s="603">
        <f>ROUND(E26*(1-$F$11),2)</f>
        <v>130961.13</v>
      </c>
      <c r="G26" s="862">
        <f>'Заказ, cкидки и курсы валют'!$J$23*F26</f>
        <v>1630466.0685000001</v>
      </c>
      <c r="H26" s="128">
        <f>ROUND((D26/1000)*G26,2)</f>
        <v>3260.93</v>
      </c>
      <c r="I26" s="15"/>
      <c r="J26" s="574"/>
    </row>
    <row r="27" spans="1:10" ht="15">
      <c r="A27" s="15" t="s">
        <v>11625</v>
      </c>
      <c r="B27" s="877" t="s">
        <v>11627</v>
      </c>
      <c r="C27" s="1669">
        <v>8910</v>
      </c>
      <c r="D27" s="877">
        <v>1</v>
      </c>
      <c r="E27" s="574">
        <v>175462.74</v>
      </c>
      <c r="F27" s="603">
        <f>ROUND(E27*(1-$F$11),2)</f>
        <v>175462.74</v>
      </c>
      <c r="G27" s="862">
        <f>'Заказ, cкидки и курсы валют'!$J$23*F27</f>
        <v>2184511.1129999999</v>
      </c>
      <c r="H27" s="128">
        <f>ROUND((D27/1000)*G27,2)</f>
        <v>2184.5100000000002</v>
      </c>
      <c r="I27" s="15"/>
      <c r="J27" s="574"/>
    </row>
    <row r="28" spans="1:10" ht="15">
      <c r="A28" s="15" t="s">
        <v>9071</v>
      </c>
      <c r="B28" s="877" t="s">
        <v>9072</v>
      </c>
      <c r="C28" s="1669">
        <v>137.6</v>
      </c>
      <c r="D28" s="877">
        <v>100</v>
      </c>
      <c r="E28" s="574">
        <v>4643.6400000000003</v>
      </c>
      <c r="F28" s="603">
        <f t="shared" ref="F28" si="4">ROUND(E28*(1-$F$11),2)</f>
        <v>4643.6400000000003</v>
      </c>
      <c r="G28" s="862">
        <f>'Заказ, cкидки и курсы валют'!$J$23*F28</f>
        <v>57813.317999999999</v>
      </c>
      <c r="H28" s="128">
        <f t="shared" ref="H28" si="5">ROUND((D28/1000)*G28,2)</f>
        <v>5781.33</v>
      </c>
      <c r="I28" s="15"/>
      <c r="J28" s="574"/>
    </row>
    <row r="29" spans="1:10" ht="15">
      <c r="A29" s="15" t="s">
        <v>5105</v>
      </c>
      <c r="B29" s="877" t="s">
        <v>990</v>
      </c>
      <c r="C29" s="1669">
        <v>221.2</v>
      </c>
      <c r="D29" s="877">
        <v>100</v>
      </c>
      <c r="E29" s="574">
        <v>6330.55</v>
      </c>
      <c r="F29" s="603">
        <f t="shared" ref="F29:F37" si="6">ROUND(E29*(1-$F$11),2)</f>
        <v>6330.55</v>
      </c>
      <c r="G29" s="862">
        <f>'Заказ, cкидки и курсы валют'!$J$23*F29</f>
        <v>78815.347500000003</v>
      </c>
      <c r="H29" s="128">
        <f t="shared" ref="H29:H37" si="7">ROUND((D29/1000)*G29,2)</f>
        <v>7881.53</v>
      </c>
      <c r="I29" s="15"/>
      <c r="J29" s="574"/>
    </row>
    <row r="30" spans="1:10" ht="15">
      <c r="A30" s="15" t="s">
        <v>5106</v>
      </c>
      <c r="B30" s="877" t="s">
        <v>3240</v>
      </c>
      <c r="C30" s="1669">
        <v>269.66000000000003</v>
      </c>
      <c r="D30" s="877">
        <v>50</v>
      </c>
      <c r="E30" s="574">
        <v>5943.09</v>
      </c>
      <c r="F30" s="603">
        <f t="shared" si="6"/>
        <v>5943.09</v>
      </c>
      <c r="G30" s="862">
        <f>'Заказ, cкидки и курсы валют'!$J$23*F30</f>
        <v>73991.470499999996</v>
      </c>
      <c r="H30" s="128">
        <f t="shared" si="7"/>
        <v>3699.57</v>
      </c>
      <c r="I30" s="15"/>
      <c r="J30" s="574"/>
    </row>
    <row r="31" spans="1:10" ht="15">
      <c r="A31" s="15" t="s">
        <v>5107</v>
      </c>
      <c r="B31" s="877" t="s">
        <v>3241</v>
      </c>
      <c r="C31" s="1669">
        <v>446.2</v>
      </c>
      <c r="D31" s="877">
        <v>25</v>
      </c>
      <c r="E31" s="574">
        <v>9110.2000000000007</v>
      </c>
      <c r="F31" s="603">
        <f t="shared" si="6"/>
        <v>9110.2000000000007</v>
      </c>
      <c r="G31" s="862">
        <f>'Заказ, cкидки и курсы валют'!$J$23*F31</f>
        <v>113421.99</v>
      </c>
      <c r="H31" s="128">
        <f t="shared" si="7"/>
        <v>2835.55</v>
      </c>
      <c r="I31" s="15"/>
      <c r="J31" s="574"/>
    </row>
    <row r="32" spans="1:10" ht="15">
      <c r="A32" s="15" t="s">
        <v>5108</v>
      </c>
      <c r="B32" s="877" t="s">
        <v>3242</v>
      </c>
      <c r="C32" s="1669">
        <v>692.58</v>
      </c>
      <c r="D32" s="877">
        <v>25</v>
      </c>
      <c r="E32" s="574">
        <v>13992.21</v>
      </c>
      <c r="F32" s="603">
        <f t="shared" si="6"/>
        <v>13992.21</v>
      </c>
      <c r="G32" s="862">
        <f>'Заказ, cкидки и курсы валют'!$J$23*F32</f>
        <v>174203.01449999999</v>
      </c>
      <c r="H32" s="128">
        <f t="shared" si="7"/>
        <v>4355.08</v>
      </c>
      <c r="I32" s="15"/>
      <c r="J32" s="574"/>
    </row>
    <row r="33" spans="1:10" ht="15">
      <c r="A33" s="15" t="s">
        <v>5109</v>
      </c>
      <c r="B33" s="877" t="s">
        <v>3243</v>
      </c>
      <c r="C33" s="1669">
        <v>1067</v>
      </c>
      <c r="D33" s="877">
        <v>20</v>
      </c>
      <c r="E33" s="574">
        <v>21032.080000000002</v>
      </c>
      <c r="F33" s="603">
        <f t="shared" si="6"/>
        <v>21032.080000000002</v>
      </c>
      <c r="G33" s="862">
        <f>'Заказ, cкидки и курсы валют'!$J$23*F33</f>
        <v>261849.39600000001</v>
      </c>
      <c r="H33" s="128">
        <f t="shared" si="7"/>
        <v>5236.99</v>
      </c>
      <c r="I33" s="15"/>
      <c r="J33" s="574"/>
    </row>
    <row r="34" spans="1:10" ht="15">
      <c r="A34" s="15" t="s">
        <v>5110</v>
      </c>
      <c r="B34" s="877" t="s">
        <v>3244</v>
      </c>
      <c r="C34" s="1669">
        <v>1561.7</v>
      </c>
      <c r="D34" s="877">
        <v>20</v>
      </c>
      <c r="E34" s="574">
        <v>29233.61</v>
      </c>
      <c r="F34" s="603">
        <f t="shared" si="6"/>
        <v>29233.61</v>
      </c>
      <c r="G34" s="862">
        <f>'Заказ, cкидки и курсы валют'!$J$23*F34</f>
        <v>363958.44449999998</v>
      </c>
      <c r="H34" s="128">
        <f t="shared" si="7"/>
        <v>7279.17</v>
      </c>
      <c r="I34" s="15"/>
      <c r="J34" s="574"/>
    </row>
    <row r="35" spans="1:10" ht="15">
      <c r="A35" s="15" t="s">
        <v>5111</v>
      </c>
      <c r="B35" s="877" t="s">
        <v>3245</v>
      </c>
      <c r="C35" s="1669">
        <v>2149.52</v>
      </c>
      <c r="D35" s="877">
        <v>10</v>
      </c>
      <c r="E35" s="574">
        <v>44530.1</v>
      </c>
      <c r="F35" s="603">
        <f t="shared" si="6"/>
        <v>44530.1</v>
      </c>
      <c r="G35" s="862">
        <f>'Заказ, cкидки и курсы валют'!$J$23*F35</f>
        <v>554399.745</v>
      </c>
      <c r="H35" s="128">
        <f t="shared" si="7"/>
        <v>5544</v>
      </c>
      <c r="I35" s="15"/>
      <c r="J35" s="574"/>
    </row>
    <row r="36" spans="1:10" ht="15">
      <c r="A36" s="15" t="s">
        <v>3770</v>
      </c>
      <c r="B36" s="877" t="s">
        <v>3771</v>
      </c>
      <c r="C36" s="1669">
        <v>2852</v>
      </c>
      <c r="D36" s="877">
        <v>5</v>
      </c>
      <c r="E36" s="574">
        <v>51843.43</v>
      </c>
      <c r="F36" s="603">
        <f t="shared" si="6"/>
        <v>51843.43</v>
      </c>
      <c r="G36" s="862">
        <f>'Заказ, cкидки и курсы валют'!$J$23*F36</f>
        <v>645450.70349999995</v>
      </c>
      <c r="H36" s="128">
        <f t="shared" si="7"/>
        <v>3227.25</v>
      </c>
      <c r="I36" s="15"/>
      <c r="J36" s="574"/>
    </row>
    <row r="37" spans="1:10" ht="15">
      <c r="A37" s="15" t="s">
        <v>5112</v>
      </c>
      <c r="B37" s="877" t="s">
        <v>3246</v>
      </c>
      <c r="C37" s="1669">
        <v>3478.42</v>
      </c>
      <c r="D37" s="877">
        <v>5</v>
      </c>
      <c r="E37" s="574">
        <v>67795.05</v>
      </c>
      <c r="F37" s="603">
        <f t="shared" si="6"/>
        <v>67795.05</v>
      </c>
      <c r="G37" s="862">
        <f>'Заказ, cкидки и курсы валют'!$J$23*F37</f>
        <v>844048.37249999994</v>
      </c>
      <c r="H37" s="128">
        <f t="shared" si="7"/>
        <v>4220.24</v>
      </c>
      <c r="I37" s="15"/>
    </row>
    <row r="38" spans="1:10" ht="15">
      <c r="A38" s="15" t="s">
        <v>9618</v>
      </c>
      <c r="B38" s="877" t="s">
        <v>9619</v>
      </c>
      <c r="C38" s="1669">
        <v>4572</v>
      </c>
      <c r="D38" s="877">
        <v>5</v>
      </c>
      <c r="E38" s="574">
        <v>91377.3</v>
      </c>
      <c r="F38" s="603">
        <f t="shared" ref="F38" si="8">ROUND(E38*(1-$F$11),2)</f>
        <v>91377.3</v>
      </c>
      <c r="G38" s="862">
        <f>'Заказ, cкидки и курсы валют'!$J$23*F38</f>
        <v>1137647.385</v>
      </c>
      <c r="H38" s="128">
        <f t="shared" ref="H38" si="9">ROUND((D38/1000)*G38,2)</f>
        <v>5688.24</v>
      </c>
      <c r="I38" s="15"/>
    </row>
    <row r="39" spans="1:10" ht="15">
      <c r="A39" s="15" t="s">
        <v>5113</v>
      </c>
      <c r="B39" s="877" t="s">
        <v>3247</v>
      </c>
      <c r="C39" s="1669">
        <v>5127.42</v>
      </c>
      <c r="D39" s="877">
        <v>5</v>
      </c>
      <c r="E39" s="574">
        <v>106809.89</v>
      </c>
      <c r="F39" s="603">
        <f>ROUND(E39*(1-$F$11),2)</f>
        <v>106809.89</v>
      </c>
      <c r="G39" s="862">
        <f>'Заказ, cкидки и курсы валют'!$J$23*F39</f>
        <v>1329783.1305</v>
      </c>
      <c r="H39" s="128">
        <f>ROUND((D39/1000)*G39,2)</f>
        <v>6648.92</v>
      </c>
      <c r="I39" s="15"/>
    </row>
    <row r="40" spans="1:10" ht="15">
      <c r="A40" s="15" t="s">
        <v>12240</v>
      </c>
      <c r="B40" s="877" t="s">
        <v>12241</v>
      </c>
      <c r="C40" s="1669">
        <v>7500</v>
      </c>
      <c r="D40" s="877">
        <v>5</v>
      </c>
      <c r="E40" s="574">
        <v>139834.95000000001</v>
      </c>
      <c r="F40" s="603">
        <f>ROUND(E40*(1-$F$11),2)</f>
        <v>139834.95000000001</v>
      </c>
      <c r="G40" s="862">
        <f>'Заказ, cкидки и курсы валют'!$J$23*F40</f>
        <v>1740945.1274999999</v>
      </c>
      <c r="H40" s="128">
        <f>ROUND((D40/1000)*G40,2)</f>
        <v>8704.73</v>
      </c>
      <c r="I40" s="15"/>
    </row>
    <row r="41" spans="1:10" ht="15">
      <c r="A41" s="15" t="s">
        <v>5114</v>
      </c>
      <c r="B41" s="877" t="s">
        <v>3248</v>
      </c>
      <c r="C41" s="1669">
        <v>8868</v>
      </c>
      <c r="D41" s="877">
        <v>5</v>
      </c>
      <c r="E41" s="574">
        <v>174155.43</v>
      </c>
      <c r="F41" s="603">
        <f>ROUND(E41*(1-$F$11),2)</f>
        <v>174155.43</v>
      </c>
      <c r="G41" s="862">
        <f>'Заказ, cкидки и курсы валют'!$J$23*F41</f>
        <v>2168235.1034999997</v>
      </c>
      <c r="H41" s="128">
        <f>ROUND((D41/1000)*G41,2)</f>
        <v>10841.18</v>
      </c>
      <c r="I41" s="15"/>
    </row>
    <row r="42" spans="1:10" ht="15">
      <c r="A42" s="15" t="s">
        <v>9620</v>
      </c>
      <c r="B42" s="877" t="s">
        <v>9621</v>
      </c>
      <c r="C42" s="1669">
        <v>13200</v>
      </c>
      <c r="D42" s="877">
        <v>1</v>
      </c>
      <c r="E42" s="574">
        <v>265943.86</v>
      </c>
      <c r="F42" s="603">
        <f>ROUND(E42*(1-$F$11),2)</f>
        <v>265943.86</v>
      </c>
      <c r="G42" s="862">
        <f>'Заказ, cкидки и курсы валют'!$J$23*F42</f>
        <v>3311001.0569999996</v>
      </c>
      <c r="H42" s="128">
        <f>ROUND((D42/1000)*G42,2)</f>
        <v>3311</v>
      </c>
      <c r="I42" s="15"/>
    </row>
    <row r="43" spans="1:10" ht="13.5" thickBot="1"/>
    <row r="44" spans="1:10" ht="33.75" customHeight="1">
      <c r="A44" s="247"/>
      <c r="B44" s="163"/>
      <c r="C44" s="91"/>
      <c r="D44" s="91" t="s">
        <v>2472</v>
      </c>
      <c r="E44" s="555"/>
      <c r="F44" s="555"/>
      <c r="G44" s="652"/>
      <c r="H44" s="163"/>
      <c r="I44" s="95"/>
    </row>
    <row r="45" spans="1:10" ht="45" customHeight="1">
      <c r="A45" s="248"/>
      <c r="B45" s="17"/>
      <c r="C45" s="108"/>
      <c r="D45" s="108" t="s">
        <v>2473</v>
      </c>
      <c r="E45" s="556"/>
      <c r="F45" s="568"/>
      <c r="G45" s="111"/>
      <c r="H45" s="17"/>
      <c r="I45" s="167"/>
    </row>
    <row r="46" spans="1:10" ht="15">
      <c r="A46" s="248"/>
      <c r="B46" s="17"/>
      <c r="C46" s="97"/>
      <c r="D46" s="97"/>
      <c r="E46" s="896"/>
      <c r="F46" s="596"/>
      <c r="G46" s="874"/>
      <c r="H46" s="17"/>
      <c r="I46" s="167"/>
      <c r="J46" s="574"/>
    </row>
    <row r="47" spans="1:10" ht="15">
      <c r="A47" s="248"/>
      <c r="B47" s="17"/>
      <c r="C47" s="97"/>
      <c r="D47" s="97"/>
      <c r="E47" s="896"/>
      <c r="F47" s="596"/>
      <c r="G47" s="874"/>
      <c r="H47" s="17"/>
      <c r="I47" s="167"/>
      <c r="J47" s="574"/>
    </row>
    <row r="48" spans="1:10" ht="15">
      <c r="A48" s="248"/>
      <c r="B48" s="17"/>
      <c r="C48" s="97"/>
      <c r="D48" s="97"/>
      <c r="E48" s="896"/>
      <c r="F48" s="596"/>
      <c r="G48" s="874"/>
      <c r="H48" s="17"/>
      <c r="I48" s="167"/>
      <c r="J48" s="574"/>
    </row>
    <row r="49" spans="1:10" ht="18.75" thickBot="1">
      <c r="A49" s="117" t="s">
        <v>7712</v>
      </c>
      <c r="B49" s="171"/>
      <c r="C49" s="99"/>
      <c r="D49" s="99"/>
      <c r="E49" s="897"/>
      <c r="F49" s="598"/>
      <c r="G49" s="875"/>
      <c r="H49" s="171"/>
      <c r="I49" s="172"/>
      <c r="J49" s="574"/>
    </row>
    <row r="50" spans="1:10" ht="42">
      <c r="A50" s="187" t="s">
        <v>1034</v>
      </c>
      <c r="B50" s="189" t="s">
        <v>1035</v>
      </c>
      <c r="C50" s="192" t="s">
        <v>678</v>
      </c>
      <c r="D50" s="192" t="s">
        <v>3143</v>
      </c>
      <c r="E50" s="605" t="s">
        <v>11378</v>
      </c>
      <c r="F50" s="600" t="s">
        <v>2792</v>
      </c>
      <c r="G50" s="1204" t="s">
        <v>2640</v>
      </c>
      <c r="H50" s="419" t="s">
        <v>497</v>
      </c>
      <c r="I50" s="173" t="s">
        <v>4268</v>
      </c>
      <c r="J50" s="574"/>
    </row>
    <row r="51" spans="1:10" ht="15">
      <c r="A51" s="195"/>
      <c r="B51" s="414" t="s">
        <v>1826</v>
      </c>
      <c r="C51" s="197" t="s">
        <v>3644</v>
      </c>
      <c r="D51" s="390" t="s">
        <v>2641</v>
      </c>
      <c r="E51" s="898" t="s">
        <v>265</v>
      </c>
      <c r="F51" s="607">
        <f>'Заказ, cкидки и курсы валют'!$I$12</f>
        <v>0</v>
      </c>
      <c r="G51" s="948"/>
      <c r="H51" s="455"/>
      <c r="I51" s="325"/>
      <c r="J51" s="574"/>
    </row>
    <row r="52" spans="1:10" ht="15">
      <c r="A52" s="15" t="s">
        <v>7779</v>
      </c>
      <c r="B52" s="46" t="s">
        <v>3390</v>
      </c>
      <c r="C52" s="58">
        <v>68.8</v>
      </c>
      <c r="D52" s="46">
        <v>1</v>
      </c>
      <c r="E52" s="2096">
        <f t="shared" ref="E52:E66" si="10">E12*3</f>
        <v>6811.7100000000009</v>
      </c>
      <c r="F52" s="603">
        <f>ROUND(E52*(1-$F$11),2)</f>
        <v>6811.71</v>
      </c>
      <c r="G52" s="862">
        <f>'Заказ, cкидки и курсы валют'!$J$23*F52</f>
        <v>84805.789499999999</v>
      </c>
      <c r="H52" s="128">
        <f>ROUND((D52/1000)*G52,2)</f>
        <v>84.81</v>
      </c>
      <c r="I52" s="15"/>
      <c r="J52" s="574"/>
    </row>
    <row r="53" spans="1:10" ht="15">
      <c r="A53" s="15" t="s">
        <v>7780</v>
      </c>
      <c r="B53" s="46" t="s">
        <v>989</v>
      </c>
      <c r="C53" s="58">
        <v>110.6</v>
      </c>
      <c r="D53" s="46">
        <v>1</v>
      </c>
      <c r="E53" s="2096">
        <f t="shared" si="10"/>
        <v>9495.81</v>
      </c>
      <c r="F53" s="603">
        <f t="shared" ref="F53:F75" si="11">ROUND(E53*(1-$F$11),2)</f>
        <v>9495.81</v>
      </c>
      <c r="G53" s="862">
        <f>'Заказ, cкидки и курсы валют'!$J$23*F53</f>
        <v>118222.83449999998</v>
      </c>
      <c r="H53" s="128">
        <f t="shared" ref="H53:H75" si="12">ROUND((D53/1000)*G53,2)</f>
        <v>118.22</v>
      </c>
      <c r="I53" s="15"/>
      <c r="J53" s="574"/>
    </row>
    <row r="54" spans="1:10" ht="15">
      <c r="A54" s="15" t="s">
        <v>7781</v>
      </c>
      <c r="B54" s="46" t="s">
        <v>3230</v>
      </c>
      <c r="C54" s="58">
        <v>136</v>
      </c>
      <c r="D54" s="46">
        <v>1</v>
      </c>
      <c r="E54" s="2096">
        <f t="shared" si="10"/>
        <v>8880.39</v>
      </c>
      <c r="F54" s="603">
        <f t="shared" si="11"/>
        <v>8880.39</v>
      </c>
      <c r="G54" s="862">
        <f>'Заказ, cкидки и курсы валют'!$J$23*F54</f>
        <v>110560.85549999999</v>
      </c>
      <c r="H54" s="128">
        <f t="shared" si="12"/>
        <v>110.56</v>
      </c>
      <c r="I54" s="15"/>
      <c r="J54" s="574"/>
    </row>
    <row r="55" spans="1:10" ht="15">
      <c r="A55" s="15" t="s">
        <v>7782</v>
      </c>
      <c r="B55" s="46" t="s">
        <v>3231</v>
      </c>
      <c r="C55" s="58">
        <v>223.1</v>
      </c>
      <c r="D55" s="46">
        <v>1</v>
      </c>
      <c r="E55" s="2096">
        <f t="shared" si="10"/>
        <v>13634.64</v>
      </c>
      <c r="F55" s="603">
        <f t="shared" si="11"/>
        <v>13634.64</v>
      </c>
      <c r="G55" s="862">
        <f>'Заказ, cкидки и курсы валют'!$J$23*F55</f>
        <v>169751.26799999998</v>
      </c>
      <c r="H55" s="128">
        <f t="shared" si="12"/>
        <v>169.75</v>
      </c>
      <c r="I55" s="15"/>
      <c r="J55" s="574"/>
    </row>
    <row r="56" spans="1:10" s="486" customFormat="1" ht="15">
      <c r="A56" s="15" t="s">
        <v>7783</v>
      </c>
      <c r="B56" s="46" t="s">
        <v>3232</v>
      </c>
      <c r="C56" s="58">
        <v>346.29</v>
      </c>
      <c r="D56" s="46">
        <v>1</v>
      </c>
      <c r="E56" s="2096">
        <f t="shared" si="10"/>
        <v>20988.329999999998</v>
      </c>
      <c r="F56" s="603">
        <f t="shared" si="11"/>
        <v>20988.33</v>
      </c>
      <c r="G56" s="862">
        <f>'Заказ, cкидки и курсы валют'!$J$23*F56</f>
        <v>261304.70850000001</v>
      </c>
      <c r="H56" s="128">
        <f t="shared" si="12"/>
        <v>261.3</v>
      </c>
      <c r="I56" s="15"/>
      <c r="J56" s="574"/>
    </row>
    <row r="57" spans="1:10" ht="15">
      <c r="A57" s="15" t="s">
        <v>7784</v>
      </c>
      <c r="B57" s="46" t="s">
        <v>3233</v>
      </c>
      <c r="C57" s="58">
        <v>533.5</v>
      </c>
      <c r="D57" s="46">
        <v>1</v>
      </c>
      <c r="E57" s="2096">
        <f t="shared" si="10"/>
        <v>31547.909999999996</v>
      </c>
      <c r="F57" s="603">
        <f t="shared" si="11"/>
        <v>31547.91</v>
      </c>
      <c r="G57" s="862">
        <f>'Заказ, cкидки и курсы валют'!$J$23*F57</f>
        <v>392771.47949999996</v>
      </c>
      <c r="H57" s="128">
        <f t="shared" si="12"/>
        <v>392.77</v>
      </c>
      <c r="I57" s="15"/>
      <c r="J57" s="574"/>
    </row>
    <row r="58" spans="1:10" ht="15">
      <c r="A58" s="15" t="s">
        <v>7785</v>
      </c>
      <c r="B58" s="46" t="s">
        <v>3234</v>
      </c>
      <c r="C58" s="58">
        <v>780.85</v>
      </c>
      <c r="D58" s="46">
        <v>1</v>
      </c>
      <c r="E58" s="2096">
        <f t="shared" si="10"/>
        <v>44818.89</v>
      </c>
      <c r="F58" s="603">
        <f t="shared" si="11"/>
        <v>44818.89</v>
      </c>
      <c r="G58" s="862">
        <f>'Заказ, cкидки и курсы валют'!$J$23*F58</f>
        <v>557995.18050000002</v>
      </c>
      <c r="H58" s="128">
        <f t="shared" si="12"/>
        <v>558</v>
      </c>
      <c r="I58" s="15"/>
      <c r="J58" s="574"/>
    </row>
    <row r="59" spans="1:10" ht="15">
      <c r="A59" s="15" t="s">
        <v>7786</v>
      </c>
      <c r="B59" s="46" t="s">
        <v>3235</v>
      </c>
      <c r="C59" s="58">
        <v>1074.76</v>
      </c>
      <c r="D59" s="46">
        <v>1</v>
      </c>
      <c r="E59" s="2096">
        <f t="shared" si="10"/>
        <v>62124.63</v>
      </c>
      <c r="F59" s="603">
        <f t="shared" si="11"/>
        <v>62124.63</v>
      </c>
      <c r="G59" s="862">
        <f>'Заказ, cкидки и курсы валют'!$J$23*F59</f>
        <v>773451.64349999989</v>
      </c>
      <c r="H59" s="128">
        <f t="shared" si="12"/>
        <v>773.45</v>
      </c>
      <c r="I59" s="15"/>
      <c r="J59" s="574"/>
    </row>
    <row r="60" spans="1:10" ht="15">
      <c r="A60" s="15" t="s">
        <v>7787</v>
      </c>
      <c r="B60" s="46" t="s">
        <v>3236</v>
      </c>
      <c r="C60" s="58">
        <v>1384</v>
      </c>
      <c r="D60" s="46">
        <v>1</v>
      </c>
      <c r="E60" s="2096">
        <f t="shared" si="10"/>
        <v>79446.209999999992</v>
      </c>
      <c r="F60" s="603">
        <f t="shared" si="11"/>
        <v>79446.210000000006</v>
      </c>
      <c r="G60" s="862">
        <f>'Заказ, cкидки и курсы валют'!$J$23*F60</f>
        <v>989105.31449999998</v>
      </c>
      <c r="H60" s="128">
        <f t="shared" si="12"/>
        <v>989.11</v>
      </c>
      <c r="I60" s="15"/>
      <c r="J60" s="574"/>
    </row>
    <row r="61" spans="1:10" ht="15">
      <c r="A61" s="15" t="s">
        <v>7788</v>
      </c>
      <c r="B61" s="46" t="s">
        <v>3237</v>
      </c>
      <c r="C61" s="58">
        <v>1739.21</v>
      </c>
      <c r="D61" s="46">
        <v>1</v>
      </c>
      <c r="E61" s="2096">
        <f t="shared" si="10"/>
        <v>101692.62</v>
      </c>
      <c r="F61" s="603">
        <f t="shared" si="11"/>
        <v>101692.62</v>
      </c>
      <c r="G61" s="862">
        <f>'Заказ, cкидки и курсы валют'!$J$23*F61</f>
        <v>1266073.1189999999</v>
      </c>
      <c r="H61" s="128">
        <f t="shared" si="12"/>
        <v>1266.07</v>
      </c>
      <c r="I61" s="15"/>
      <c r="J61" s="574"/>
    </row>
    <row r="62" spans="1:10" ht="15">
      <c r="A62" s="20" t="s">
        <v>7789</v>
      </c>
      <c r="B62" s="484" t="s">
        <v>2494</v>
      </c>
      <c r="C62" s="58">
        <v>2286</v>
      </c>
      <c r="D62" s="484">
        <v>1</v>
      </c>
      <c r="E62" s="2096">
        <f t="shared" si="10"/>
        <v>137065.76999999999</v>
      </c>
      <c r="F62" s="603">
        <f t="shared" si="11"/>
        <v>137065.76999999999</v>
      </c>
      <c r="G62" s="862">
        <f>'Заказ, cкидки и курсы валют'!$J$23*F62</f>
        <v>1706468.8364999997</v>
      </c>
      <c r="H62" s="128">
        <f t="shared" si="12"/>
        <v>1706.47</v>
      </c>
      <c r="I62" s="2213"/>
      <c r="J62" s="574"/>
    </row>
    <row r="63" spans="1:10" ht="15">
      <c r="A63" s="15" t="s">
        <v>7790</v>
      </c>
      <c r="B63" s="46" t="s">
        <v>3238</v>
      </c>
      <c r="C63" s="58">
        <v>2696</v>
      </c>
      <c r="D63" s="46">
        <v>1</v>
      </c>
      <c r="E63" s="2096">
        <f t="shared" si="10"/>
        <v>168085.41</v>
      </c>
      <c r="F63" s="603">
        <f>ROUND(E63*(1-$F$11),2)</f>
        <v>168085.41</v>
      </c>
      <c r="G63" s="862">
        <f>'Заказ, cкидки и курсы валют'!$J$23*F63</f>
        <v>2092663.3544999999</v>
      </c>
      <c r="H63" s="128">
        <f>ROUND((D63/1000)*G63,2)</f>
        <v>2092.66</v>
      </c>
      <c r="I63" s="15"/>
      <c r="J63" s="574"/>
    </row>
    <row r="64" spans="1:10" ht="15">
      <c r="A64" s="2275" t="s">
        <v>12062</v>
      </c>
      <c r="B64" s="46" t="s">
        <v>11626</v>
      </c>
      <c r="C64" s="58">
        <v>3200</v>
      </c>
      <c r="D64" s="46">
        <v>1</v>
      </c>
      <c r="E64" s="2096">
        <f t="shared" si="10"/>
        <v>221335.28999999998</v>
      </c>
      <c r="F64" s="603">
        <f t="shared" si="11"/>
        <v>221335.29</v>
      </c>
      <c r="G64" s="862">
        <f>'Заказ, cкидки и курсы валют'!$J$23*F64</f>
        <v>2755624.3605</v>
      </c>
      <c r="H64" s="128">
        <f>ROUND((D64/1000)*G64,2)</f>
        <v>2755.62</v>
      </c>
      <c r="I64" s="15"/>
      <c r="J64" s="574"/>
    </row>
    <row r="65" spans="1:10" ht="15">
      <c r="A65" s="15" t="s">
        <v>7791</v>
      </c>
      <c r="B65" s="46" t="s">
        <v>3239</v>
      </c>
      <c r="C65" s="58">
        <v>4171</v>
      </c>
      <c r="D65" s="46">
        <v>1</v>
      </c>
      <c r="E65" s="2096">
        <f t="shared" si="10"/>
        <v>283933.11</v>
      </c>
      <c r="F65" s="603">
        <f t="shared" si="11"/>
        <v>283933.11</v>
      </c>
      <c r="G65" s="862">
        <f>'Заказ, cкидки и курсы валют'!$J$23*F65</f>
        <v>3534967.2194999997</v>
      </c>
      <c r="H65" s="128">
        <f>ROUND((D65/1000)*G65,2)</f>
        <v>3534.97</v>
      </c>
      <c r="I65" s="15"/>
      <c r="J65" s="574"/>
    </row>
    <row r="66" spans="1:10" ht="15">
      <c r="A66" s="15" t="s">
        <v>7792</v>
      </c>
      <c r="B66" s="46" t="s">
        <v>3397</v>
      </c>
      <c r="C66" s="58">
        <v>6600</v>
      </c>
      <c r="D66" s="46">
        <v>1</v>
      </c>
      <c r="E66" s="2096">
        <f t="shared" si="10"/>
        <v>392883.39</v>
      </c>
      <c r="F66" s="603">
        <f t="shared" si="11"/>
        <v>392883.39</v>
      </c>
      <c r="G66" s="862">
        <f>'Заказ, cкидки и курсы валют'!$J$23*F66</f>
        <v>4891398.2055000002</v>
      </c>
      <c r="H66" s="128">
        <f t="shared" si="12"/>
        <v>4891.3999999999996</v>
      </c>
      <c r="I66" s="15"/>
      <c r="J66" s="574"/>
    </row>
    <row r="67" spans="1:10" ht="15">
      <c r="A67" s="15" t="s">
        <v>7793</v>
      </c>
      <c r="B67" s="46" t="s">
        <v>990</v>
      </c>
      <c r="C67" s="75">
        <v>232</v>
      </c>
      <c r="D67" s="46">
        <v>1</v>
      </c>
      <c r="E67" s="2096">
        <f t="shared" ref="E67:E77" si="13">E29*3</f>
        <v>18991.650000000001</v>
      </c>
      <c r="F67" s="603">
        <f t="shared" si="11"/>
        <v>18991.650000000001</v>
      </c>
      <c r="G67" s="862">
        <f>'Заказ, cкидки и курсы валют'!$J$23*F67</f>
        <v>236446.04250000001</v>
      </c>
      <c r="H67" s="128">
        <f t="shared" si="12"/>
        <v>236.45</v>
      </c>
      <c r="I67" s="15"/>
      <c r="J67" s="574"/>
    </row>
    <row r="68" spans="1:10" ht="15">
      <c r="A68" s="15" t="s">
        <v>7794</v>
      </c>
      <c r="B68" s="46" t="s">
        <v>3240</v>
      </c>
      <c r="C68" s="58">
        <v>269.66000000000003</v>
      </c>
      <c r="D68" s="46">
        <v>1</v>
      </c>
      <c r="E68" s="2096">
        <f t="shared" si="13"/>
        <v>17829.27</v>
      </c>
      <c r="F68" s="603">
        <f t="shared" si="11"/>
        <v>17829.27</v>
      </c>
      <c r="G68" s="862">
        <f>'Заказ, cкидки и курсы валют'!$J$23*F68</f>
        <v>221974.41149999999</v>
      </c>
      <c r="H68" s="128">
        <f t="shared" si="12"/>
        <v>221.97</v>
      </c>
      <c r="I68" s="15"/>
      <c r="J68" s="574"/>
    </row>
    <row r="69" spans="1:10" ht="15">
      <c r="A69" s="15" t="s">
        <v>7795</v>
      </c>
      <c r="B69" s="46" t="s">
        <v>3241</v>
      </c>
      <c r="C69" s="58">
        <v>446.2</v>
      </c>
      <c r="D69" s="46">
        <v>1</v>
      </c>
      <c r="E69" s="2096">
        <f t="shared" si="13"/>
        <v>27330.600000000002</v>
      </c>
      <c r="F69" s="603">
        <f t="shared" si="11"/>
        <v>27330.6</v>
      </c>
      <c r="G69" s="862">
        <f>'Заказ, cкидки и курсы валют'!$J$23*F69</f>
        <v>340265.97</v>
      </c>
      <c r="H69" s="128">
        <f t="shared" si="12"/>
        <v>340.27</v>
      </c>
      <c r="I69" s="15"/>
      <c r="J69" s="574"/>
    </row>
    <row r="70" spans="1:10" ht="15">
      <c r="A70" s="15" t="s">
        <v>7796</v>
      </c>
      <c r="B70" s="46" t="s">
        <v>3242</v>
      </c>
      <c r="C70" s="58">
        <v>692.58</v>
      </c>
      <c r="D70" s="46">
        <v>1</v>
      </c>
      <c r="E70" s="2096">
        <f t="shared" si="13"/>
        <v>41976.63</v>
      </c>
      <c r="F70" s="603">
        <f t="shared" si="11"/>
        <v>41976.63</v>
      </c>
      <c r="G70" s="862">
        <f>'Заказ, cкидки и курсы валют'!$J$23*F70</f>
        <v>522609.04349999991</v>
      </c>
      <c r="H70" s="128">
        <f t="shared" si="12"/>
        <v>522.61</v>
      </c>
      <c r="I70" s="15"/>
      <c r="J70" s="574"/>
    </row>
    <row r="71" spans="1:10" ht="15">
      <c r="A71" s="15" t="s">
        <v>7797</v>
      </c>
      <c r="B71" s="46" t="s">
        <v>3243</v>
      </c>
      <c r="C71" s="58">
        <v>1067</v>
      </c>
      <c r="D71" s="46">
        <v>1</v>
      </c>
      <c r="E71" s="2096">
        <f t="shared" si="13"/>
        <v>63096.240000000005</v>
      </c>
      <c r="F71" s="603">
        <f t="shared" si="11"/>
        <v>63096.24</v>
      </c>
      <c r="G71" s="862">
        <f>'Заказ, cкидки и курсы валют'!$J$23*F71</f>
        <v>785548.18799999997</v>
      </c>
      <c r="H71" s="128">
        <f t="shared" si="12"/>
        <v>785.55</v>
      </c>
      <c r="I71" s="15"/>
      <c r="J71" s="574"/>
    </row>
    <row r="72" spans="1:10" ht="15">
      <c r="A72" s="15" t="s">
        <v>7798</v>
      </c>
      <c r="B72" s="46" t="s">
        <v>3244</v>
      </c>
      <c r="C72" s="58">
        <v>1561.7</v>
      </c>
      <c r="D72" s="46">
        <v>1</v>
      </c>
      <c r="E72" s="2096">
        <f t="shared" si="13"/>
        <v>87700.83</v>
      </c>
      <c r="F72" s="603">
        <f t="shared" si="11"/>
        <v>87700.83</v>
      </c>
      <c r="G72" s="862">
        <f>'Заказ, cкидки и курсы валют'!$J$23*F72</f>
        <v>1091875.3334999999</v>
      </c>
      <c r="H72" s="128">
        <f t="shared" si="12"/>
        <v>1091.8800000000001</v>
      </c>
      <c r="I72" s="15"/>
    </row>
    <row r="73" spans="1:10" ht="15">
      <c r="A73" s="15" t="s">
        <v>7799</v>
      </c>
      <c r="B73" s="46" t="s">
        <v>3245</v>
      </c>
      <c r="C73" s="58">
        <v>2149.52</v>
      </c>
      <c r="D73" s="46">
        <v>1</v>
      </c>
      <c r="E73" s="2096">
        <f t="shared" si="13"/>
        <v>133590.29999999999</v>
      </c>
      <c r="F73" s="603">
        <f t="shared" si="11"/>
        <v>133590.29999999999</v>
      </c>
      <c r="G73" s="862">
        <f>'Заказ, cкидки и курсы валют'!$J$23*F73</f>
        <v>1663199.2349999999</v>
      </c>
      <c r="H73" s="128">
        <f t="shared" si="12"/>
        <v>1663.2</v>
      </c>
      <c r="I73" s="15"/>
    </row>
    <row r="74" spans="1:10" ht="15">
      <c r="A74" s="15" t="s">
        <v>7800</v>
      </c>
      <c r="B74" s="46" t="s">
        <v>3771</v>
      </c>
      <c r="C74" s="58">
        <v>2852</v>
      </c>
      <c r="D74" s="46">
        <v>1</v>
      </c>
      <c r="E74" s="2096">
        <f t="shared" si="13"/>
        <v>155530.29</v>
      </c>
      <c r="F74" s="603">
        <f t="shared" si="11"/>
        <v>155530.29</v>
      </c>
      <c r="G74" s="862">
        <f>'Заказ, cкидки и курсы валют'!$J$23*F74</f>
        <v>1936352.1105</v>
      </c>
      <c r="H74" s="128">
        <f t="shared" si="12"/>
        <v>1936.35</v>
      </c>
      <c r="I74" s="15"/>
    </row>
    <row r="75" spans="1:10" ht="15">
      <c r="A75" s="15" t="s">
        <v>7801</v>
      </c>
      <c r="B75" s="46" t="s">
        <v>3246</v>
      </c>
      <c r="C75" s="58">
        <v>3478.42</v>
      </c>
      <c r="D75" s="46">
        <v>1</v>
      </c>
      <c r="E75" s="2096">
        <f t="shared" si="13"/>
        <v>203385.15000000002</v>
      </c>
      <c r="F75" s="603">
        <f t="shared" si="11"/>
        <v>203385.15</v>
      </c>
      <c r="G75" s="862">
        <f>'Заказ, cкидки и курсы валют'!$J$23*F75</f>
        <v>2532145.1174999997</v>
      </c>
      <c r="H75" s="128">
        <f t="shared" si="12"/>
        <v>2532.15</v>
      </c>
      <c r="I75" s="15"/>
    </row>
    <row r="76" spans="1:10" ht="16.5" customHeight="1">
      <c r="A76" s="15" t="s">
        <v>9622</v>
      </c>
      <c r="B76" s="44" t="s">
        <v>9619</v>
      </c>
      <c r="C76" s="58">
        <v>4578</v>
      </c>
      <c r="D76" s="46">
        <v>1</v>
      </c>
      <c r="E76" s="2096">
        <f t="shared" si="13"/>
        <v>274131.90000000002</v>
      </c>
      <c r="F76" s="603">
        <f t="shared" ref="F76" si="14">ROUND(E76*(1-$F$11),2)</f>
        <v>274131.90000000002</v>
      </c>
      <c r="G76" s="862">
        <f>'Заказ, cкидки и курсы валют'!$J$23*F76</f>
        <v>3412942.1550000003</v>
      </c>
      <c r="H76" s="128">
        <f t="shared" ref="H76" si="15">ROUND((D76/1000)*G76,2)</f>
        <v>3412.94</v>
      </c>
      <c r="I76" s="15"/>
    </row>
    <row r="77" spans="1:10" ht="15.75" customHeight="1">
      <c r="A77" s="15" t="s">
        <v>7802</v>
      </c>
      <c r="B77" s="46" t="s">
        <v>3247</v>
      </c>
      <c r="C77" s="58">
        <v>5127.42</v>
      </c>
      <c r="D77" s="46">
        <v>1</v>
      </c>
      <c r="E77" s="2096">
        <f t="shared" si="13"/>
        <v>320429.67</v>
      </c>
      <c r="F77" s="603">
        <f>ROUND(E77*(1-$F$11),2)</f>
        <v>320429.67</v>
      </c>
      <c r="G77" s="862">
        <f>'Заказ, cкидки и курсы валют'!$J$23*F77</f>
        <v>3989349.3914999994</v>
      </c>
      <c r="H77" s="128">
        <f>ROUND((D77/1000)*G77,2)</f>
        <v>3989.35</v>
      </c>
      <c r="I77" s="15"/>
    </row>
    <row r="78" spans="1:10" ht="15">
      <c r="A78" s="15" t="s">
        <v>7803</v>
      </c>
      <c r="B78" s="46" t="s">
        <v>3248</v>
      </c>
      <c r="C78" s="58">
        <v>8868</v>
      </c>
      <c r="D78" s="46">
        <v>1</v>
      </c>
      <c r="E78" s="2096">
        <f>E41*3</f>
        <v>522466.29</v>
      </c>
      <c r="F78" s="603">
        <f>ROUND(E78*(1-$F$11),2)</f>
        <v>522466.29</v>
      </c>
      <c r="G78" s="862">
        <f>'Заказ, cкидки и курсы валют'!$J$23*F78</f>
        <v>6504705.3104999997</v>
      </c>
      <c r="H78" s="128">
        <f>ROUND((D78/1000)*G78,2)</f>
        <v>6504.71</v>
      </c>
      <c r="I78" s="15"/>
      <c r="J78" s="574"/>
    </row>
    <row r="79" spans="1:10" ht="24.75" customHeight="1" thickBot="1">
      <c r="J79" s="574"/>
    </row>
    <row r="80" spans="1:10" ht="21.75" customHeight="1">
      <c r="A80" s="247"/>
      <c r="B80" s="163"/>
      <c r="C80" s="91"/>
      <c r="D80" s="91" t="s">
        <v>2472</v>
      </c>
      <c r="E80" s="555"/>
      <c r="F80" s="555"/>
      <c r="G80" s="652"/>
      <c r="H80" s="163"/>
      <c r="I80" s="95"/>
      <c r="J80" s="574"/>
    </row>
    <row r="81" spans="1:10" s="486" customFormat="1" ht="15.95" customHeight="1">
      <c r="A81" s="248"/>
      <c r="B81" s="108" t="s">
        <v>9073</v>
      </c>
      <c r="C81" s="556"/>
      <c r="D81" s="568"/>
      <c r="E81" s="568"/>
      <c r="F81" s="553"/>
      <c r="G81" s="167"/>
      <c r="H81"/>
      <c r="I81"/>
      <c r="J81" s="574"/>
    </row>
    <row r="82" spans="1:10" ht="15.95" customHeight="1">
      <c r="A82" s="248"/>
      <c r="B82" s="17"/>
      <c r="C82" s="97"/>
      <c r="D82" s="97"/>
      <c r="E82" s="896"/>
      <c r="F82" s="596"/>
      <c r="G82" s="874"/>
      <c r="H82" s="17"/>
      <c r="I82" s="167"/>
      <c r="J82" s="574"/>
    </row>
    <row r="83" spans="1:10" ht="30.75" customHeight="1">
      <c r="A83" s="248"/>
      <c r="B83" s="17"/>
      <c r="C83" s="97"/>
      <c r="D83" s="97"/>
      <c r="E83" s="896"/>
      <c r="F83" s="596"/>
      <c r="G83" s="874"/>
      <c r="H83" s="17"/>
      <c r="I83" s="167"/>
      <c r="J83" s="574"/>
    </row>
    <row r="84" spans="1:10" ht="15.95" customHeight="1">
      <c r="A84" s="248"/>
      <c r="B84" s="17"/>
      <c r="C84" s="97"/>
      <c r="D84" s="97"/>
      <c r="E84" s="896"/>
      <c r="F84" s="596"/>
      <c r="G84" s="874"/>
      <c r="H84" s="17"/>
      <c r="I84" s="167"/>
      <c r="J84" s="574"/>
    </row>
    <row r="85" spans="1:10" ht="40.5" customHeight="1" thickBot="1">
      <c r="A85" s="117" t="s">
        <v>7710</v>
      </c>
      <c r="B85" s="171"/>
      <c r="C85" s="99"/>
      <c r="D85" s="99"/>
      <c r="E85" s="897"/>
      <c r="F85" s="598"/>
      <c r="G85" s="875"/>
      <c r="H85" s="171"/>
      <c r="I85" s="172"/>
      <c r="J85" s="574"/>
    </row>
    <row r="86" spans="1:10" ht="36" customHeight="1">
      <c r="A86" s="187" t="s">
        <v>1034</v>
      </c>
      <c r="B86" s="189" t="s">
        <v>1035</v>
      </c>
      <c r="C86" s="192" t="s">
        <v>678</v>
      </c>
      <c r="D86" s="192" t="s">
        <v>3143</v>
      </c>
      <c r="E86" s="605" t="s">
        <v>11378</v>
      </c>
      <c r="F86" s="600" t="s">
        <v>2792</v>
      </c>
      <c r="G86" s="1204" t="s">
        <v>2640</v>
      </c>
      <c r="H86" s="419" t="s">
        <v>497</v>
      </c>
      <c r="I86" s="173" t="s">
        <v>4268</v>
      </c>
      <c r="J86" s="574"/>
    </row>
    <row r="87" spans="1:10" ht="14.1" customHeight="1">
      <c r="A87" s="195"/>
      <c r="B87" s="414" t="s">
        <v>1826</v>
      </c>
      <c r="C87" s="197" t="s">
        <v>3644</v>
      </c>
      <c r="D87" s="390" t="s">
        <v>2641</v>
      </c>
      <c r="E87" s="898" t="s">
        <v>265</v>
      </c>
      <c r="F87" s="607">
        <f>'Заказ, cкидки и курсы валют'!$I$12</f>
        <v>0</v>
      </c>
      <c r="G87" s="948"/>
      <c r="H87" s="455"/>
      <c r="I87" s="325"/>
      <c r="J87" s="574"/>
    </row>
    <row r="88" spans="1:10" ht="14.1" customHeight="1">
      <c r="A88" s="525" t="s">
        <v>9074</v>
      </c>
      <c r="B88" s="525" t="s">
        <v>9052</v>
      </c>
      <c r="C88" s="1669">
        <v>68.8</v>
      </c>
      <c r="D88" s="525">
        <v>150</v>
      </c>
      <c r="E88" s="574">
        <v>2945.83</v>
      </c>
      <c r="F88" s="936">
        <f>ROUND(E88*(1-$F$11),2)</f>
        <v>2945.83</v>
      </c>
      <c r="G88" s="866">
        <f>'Заказ, cкидки и курсы валют'!$J$23*F88</f>
        <v>36675.583499999993</v>
      </c>
      <c r="H88" s="128">
        <f>ROUND((D88/1000)*G88,2)</f>
        <v>5501.34</v>
      </c>
      <c r="I88" s="15"/>
      <c r="J88" s="574"/>
    </row>
    <row r="89" spans="1:10" ht="14.1" customHeight="1">
      <c r="A89" s="525" t="s">
        <v>9075</v>
      </c>
      <c r="B89" s="877" t="s">
        <v>989</v>
      </c>
      <c r="C89" s="1669">
        <v>110.6</v>
      </c>
      <c r="D89" s="877">
        <v>150</v>
      </c>
      <c r="E89" s="574">
        <v>4533.05</v>
      </c>
      <c r="F89" s="936">
        <f t="shared" ref="F89:F99" si="16">ROUND(E89*(1-$F$11),2)</f>
        <v>4533.05</v>
      </c>
      <c r="G89" s="866">
        <f>'Заказ, cкидки и курсы валют'!$J$23*F89</f>
        <v>56436.472499999996</v>
      </c>
      <c r="H89" s="128">
        <f t="shared" ref="H89:H99" si="17">ROUND((D89/1000)*G89,2)</f>
        <v>8465.4699999999993</v>
      </c>
      <c r="I89" s="15"/>
      <c r="J89" s="574"/>
    </row>
    <row r="90" spans="1:10" ht="14.1" customHeight="1">
      <c r="A90" s="525" t="s">
        <v>9076</v>
      </c>
      <c r="B90" s="877" t="s">
        <v>3230</v>
      </c>
      <c r="C90" s="1669">
        <v>136</v>
      </c>
      <c r="D90" s="877">
        <v>100</v>
      </c>
      <c r="E90" s="574">
        <v>5215.25</v>
      </c>
      <c r="F90" s="936">
        <f t="shared" si="16"/>
        <v>5215.25</v>
      </c>
      <c r="G90" s="866">
        <f>'Заказ, cкидки и курсы валют'!$J$23*F90</f>
        <v>64929.862499999996</v>
      </c>
      <c r="H90" s="128">
        <f t="shared" si="17"/>
        <v>6492.99</v>
      </c>
      <c r="I90" s="15"/>
    </row>
    <row r="91" spans="1:10" ht="14.1" customHeight="1">
      <c r="A91" s="525" t="s">
        <v>9077</v>
      </c>
      <c r="B91" s="877" t="s">
        <v>3231</v>
      </c>
      <c r="C91" s="1669">
        <v>223.1</v>
      </c>
      <c r="D91" s="877">
        <v>50</v>
      </c>
      <c r="E91" s="574">
        <v>8208.86</v>
      </c>
      <c r="F91" s="936">
        <f t="shared" si="16"/>
        <v>8208.86</v>
      </c>
      <c r="G91" s="866">
        <f>'Заказ, cкидки и курсы валют'!$J$23*F91</f>
        <v>102200.307</v>
      </c>
      <c r="H91" s="128">
        <f t="shared" si="17"/>
        <v>5110.0200000000004</v>
      </c>
      <c r="I91" s="15"/>
    </row>
    <row r="92" spans="1:10" ht="14.1" customHeight="1">
      <c r="A92" s="525" t="s">
        <v>9078</v>
      </c>
      <c r="B92" s="877" t="s">
        <v>3232</v>
      </c>
      <c r="C92" s="1669">
        <v>346.29</v>
      </c>
      <c r="D92" s="877">
        <v>25</v>
      </c>
      <c r="E92" s="574">
        <v>12445.03</v>
      </c>
      <c r="F92" s="936">
        <f t="shared" si="16"/>
        <v>12445.03</v>
      </c>
      <c r="G92" s="866">
        <f>'Заказ, cкидки и курсы валют'!$J$23*F92</f>
        <v>154940.62349999999</v>
      </c>
      <c r="H92" s="128">
        <f t="shared" si="17"/>
        <v>3873.52</v>
      </c>
      <c r="I92" s="15"/>
    </row>
    <row r="93" spans="1:10" ht="14.1" customHeight="1">
      <c r="A93" s="525" t="s">
        <v>9079</v>
      </c>
      <c r="B93" s="877" t="s">
        <v>3233</v>
      </c>
      <c r="C93" s="1669">
        <v>533.5</v>
      </c>
      <c r="D93" s="877">
        <v>20</v>
      </c>
      <c r="E93" s="574">
        <v>18011.189999999999</v>
      </c>
      <c r="F93" s="936">
        <f t="shared" si="16"/>
        <v>18011.189999999999</v>
      </c>
      <c r="G93" s="866">
        <f>'Заказ, cкидки и курсы валют'!$J$23*F93</f>
        <v>224239.31549999997</v>
      </c>
      <c r="H93" s="128">
        <f t="shared" si="17"/>
        <v>4484.79</v>
      </c>
      <c r="I93" s="15"/>
    </row>
    <row r="94" spans="1:10" ht="14.1" customHeight="1">
      <c r="A94" s="525" t="s">
        <v>9080</v>
      </c>
      <c r="B94" s="877" t="s">
        <v>3234</v>
      </c>
      <c r="C94" s="1669">
        <v>780.85</v>
      </c>
      <c r="D94" s="877">
        <v>20</v>
      </c>
      <c r="E94" s="574">
        <v>24669.1</v>
      </c>
      <c r="F94" s="936">
        <f t="shared" si="16"/>
        <v>24669.1</v>
      </c>
      <c r="G94" s="866">
        <f>'Заказ, cкидки и курсы валют'!$J$23*F94</f>
        <v>307130.29499999998</v>
      </c>
      <c r="H94" s="128">
        <f t="shared" si="17"/>
        <v>6142.61</v>
      </c>
      <c r="I94" s="15"/>
    </row>
    <row r="95" spans="1:10" ht="14.1" customHeight="1">
      <c r="A95" s="525" t="s">
        <v>9081</v>
      </c>
      <c r="B95" s="877" t="s">
        <v>3235</v>
      </c>
      <c r="C95" s="1669">
        <v>1074.76</v>
      </c>
      <c r="D95" s="877">
        <v>10</v>
      </c>
      <c r="E95" s="574">
        <v>32679.89</v>
      </c>
      <c r="F95" s="936">
        <f t="shared" si="16"/>
        <v>32679.89</v>
      </c>
      <c r="G95" s="866">
        <f>'Заказ, cкидки и курсы валют'!$J$23*F95</f>
        <v>406864.63049999997</v>
      </c>
      <c r="H95" s="128">
        <f t="shared" si="17"/>
        <v>4068.65</v>
      </c>
      <c r="I95" s="15"/>
    </row>
    <row r="96" spans="1:10" ht="14.1" customHeight="1">
      <c r="A96" s="525" t="s">
        <v>9082</v>
      </c>
      <c r="B96" s="877" t="s">
        <v>3236</v>
      </c>
      <c r="C96" s="1669">
        <v>1384</v>
      </c>
      <c r="D96" s="877">
        <v>5</v>
      </c>
      <c r="E96" s="574">
        <v>40906.15</v>
      </c>
      <c r="F96" s="936">
        <f t="shared" si="16"/>
        <v>40906.15</v>
      </c>
      <c r="G96" s="866">
        <f>'Заказ, cкидки и курсы валют'!$J$23*F96</f>
        <v>509281.5675</v>
      </c>
      <c r="H96" s="128">
        <f t="shared" si="17"/>
        <v>2546.41</v>
      </c>
      <c r="I96" s="15"/>
    </row>
    <row r="97" spans="1:10" ht="14.1" customHeight="1">
      <c r="A97" s="525" t="s">
        <v>9083</v>
      </c>
      <c r="B97" s="877" t="s">
        <v>3237</v>
      </c>
      <c r="C97" s="1669">
        <v>1739.21</v>
      </c>
      <c r="D97" s="877">
        <v>5</v>
      </c>
      <c r="E97" s="574">
        <v>51569.87</v>
      </c>
      <c r="F97" s="936">
        <f t="shared" si="16"/>
        <v>51569.87</v>
      </c>
      <c r="G97" s="866">
        <f>'Заказ, cкидки и курсы валют'!$J$23*F97</f>
        <v>642044.88150000002</v>
      </c>
      <c r="H97" s="128">
        <f t="shared" si="17"/>
        <v>3210.22</v>
      </c>
      <c r="I97" s="15"/>
      <c r="J97" s="574"/>
    </row>
    <row r="98" spans="1:10" ht="14.1" customHeight="1">
      <c r="A98" s="654" t="s">
        <v>9084</v>
      </c>
      <c r="B98" s="877" t="s">
        <v>2494</v>
      </c>
      <c r="C98" s="1669">
        <v>2286</v>
      </c>
      <c r="D98" s="877">
        <v>5</v>
      </c>
      <c r="E98" s="574">
        <v>65343.11</v>
      </c>
      <c r="F98" s="936">
        <f t="shared" si="16"/>
        <v>65343.11</v>
      </c>
      <c r="G98" s="866">
        <f>'Заказ, cкидки и курсы валют'!$J$23*F98</f>
        <v>813521.71950000001</v>
      </c>
      <c r="H98" s="128">
        <f t="shared" si="17"/>
        <v>4067.61</v>
      </c>
      <c r="I98" s="2213"/>
      <c r="J98" s="574"/>
    </row>
    <row r="99" spans="1:10" ht="14.1" customHeight="1">
      <c r="A99" s="525" t="s">
        <v>9085</v>
      </c>
      <c r="B99" s="877" t="s">
        <v>3238</v>
      </c>
      <c r="C99" s="1669">
        <v>2696</v>
      </c>
      <c r="D99" s="877">
        <v>5</v>
      </c>
      <c r="E99" s="574">
        <v>75381.899999999994</v>
      </c>
      <c r="F99" s="936">
        <f t="shared" si="16"/>
        <v>75381.899999999994</v>
      </c>
      <c r="G99" s="866">
        <f>'Заказ, cкидки и курсы валют'!$J$23*F99</f>
        <v>938504.65499999991</v>
      </c>
      <c r="H99" s="128">
        <f t="shared" si="17"/>
        <v>4692.5200000000004</v>
      </c>
      <c r="I99" s="15"/>
      <c r="J99" s="574"/>
    </row>
    <row r="100" spans="1:10" ht="14.1" customHeight="1">
      <c r="A100" s="525" t="s">
        <v>12242</v>
      </c>
      <c r="B100" s="877" t="s">
        <v>11626</v>
      </c>
      <c r="C100" s="1669">
        <v>3200</v>
      </c>
      <c r="D100" s="877">
        <v>3</v>
      </c>
      <c r="E100" s="574">
        <v>97652.33</v>
      </c>
      <c r="F100" s="936">
        <f t="shared" ref="F100" si="18">ROUND(E100*(1-$F$11),2)</f>
        <v>97652.33</v>
      </c>
      <c r="G100" s="866">
        <f>'Заказ, cкидки и курсы валют'!$J$23*F100</f>
        <v>1215771.5085</v>
      </c>
      <c r="H100" s="128">
        <f t="shared" ref="H100" si="19">ROUND((D100/1000)*G100,2)</f>
        <v>3647.31</v>
      </c>
      <c r="I100" s="15"/>
    </row>
    <row r="101" spans="1:10" ht="14.1" customHeight="1">
      <c r="A101" s="525" t="s">
        <v>9086</v>
      </c>
      <c r="B101" s="877" t="s">
        <v>3239</v>
      </c>
      <c r="C101" s="1669">
        <v>4171</v>
      </c>
      <c r="D101" s="877">
        <v>5</v>
      </c>
      <c r="E101" s="574">
        <v>123205.22</v>
      </c>
      <c r="F101" s="936">
        <f t="shared" ref="F101:F116" si="20">ROUND(E101*(1-$F$11),2)</f>
        <v>123205.22</v>
      </c>
      <c r="G101" s="866">
        <f>'Заказ, cкидки и курсы валют'!$J$23*F101</f>
        <v>1533904.9889999998</v>
      </c>
      <c r="H101" s="128">
        <f t="shared" ref="H101:H116" si="21">ROUND((D101/1000)*G101,2)</f>
        <v>7669.52</v>
      </c>
      <c r="I101" s="15"/>
    </row>
    <row r="102" spans="1:10" ht="14.1" customHeight="1">
      <c r="A102" s="525" t="s">
        <v>9087</v>
      </c>
      <c r="B102" s="877" t="s">
        <v>3397</v>
      </c>
      <c r="C102" s="1669">
        <v>6600</v>
      </c>
      <c r="D102" s="877">
        <v>2</v>
      </c>
      <c r="E102" s="574">
        <v>181833.29</v>
      </c>
      <c r="F102" s="936">
        <f t="shared" si="20"/>
        <v>181833.29</v>
      </c>
      <c r="G102" s="866">
        <f>'Заказ, cкидки и курсы валют'!$J$23*F102</f>
        <v>2263824.4605</v>
      </c>
      <c r="H102" s="128">
        <f t="shared" si="21"/>
        <v>4527.6499999999996</v>
      </c>
      <c r="I102" s="15"/>
    </row>
    <row r="103" spans="1:10" ht="14.1" customHeight="1">
      <c r="A103" s="525" t="s">
        <v>9088</v>
      </c>
      <c r="B103" s="877" t="s">
        <v>990</v>
      </c>
      <c r="C103" s="1669">
        <v>221.2</v>
      </c>
      <c r="D103" s="877">
        <v>100</v>
      </c>
      <c r="E103" s="574">
        <v>9066.09</v>
      </c>
      <c r="F103" s="936">
        <f t="shared" si="20"/>
        <v>9066.09</v>
      </c>
      <c r="G103" s="866">
        <f>'Заказ, cкидки и курсы валют'!$J$23*F103</f>
        <v>112872.8205</v>
      </c>
      <c r="H103" s="128">
        <f t="shared" si="21"/>
        <v>11287.28</v>
      </c>
      <c r="I103" s="15"/>
    </row>
    <row r="104" spans="1:10" ht="14.1" customHeight="1">
      <c r="A104" s="525" t="s">
        <v>9089</v>
      </c>
      <c r="B104" s="877" t="s">
        <v>3240</v>
      </c>
      <c r="C104" s="1669">
        <v>269.66000000000003</v>
      </c>
      <c r="D104" s="877">
        <v>50</v>
      </c>
      <c r="E104" s="574">
        <v>10417.459999999999</v>
      </c>
      <c r="F104" s="936">
        <f t="shared" si="20"/>
        <v>10417.459999999999</v>
      </c>
      <c r="G104" s="866">
        <f>'Заказ, cкидки и курсы валют'!$J$23*F104</f>
        <v>129697.37699999998</v>
      </c>
      <c r="H104" s="128">
        <f t="shared" si="21"/>
        <v>6484.87</v>
      </c>
      <c r="I104" s="15"/>
    </row>
    <row r="105" spans="1:10" ht="14.1" customHeight="1">
      <c r="A105" s="525" t="s">
        <v>9090</v>
      </c>
      <c r="B105" s="877" t="s">
        <v>3241</v>
      </c>
      <c r="C105" s="1669">
        <v>446.2</v>
      </c>
      <c r="D105" s="877">
        <v>25</v>
      </c>
      <c r="E105" s="574">
        <v>16417.72</v>
      </c>
      <c r="F105" s="936">
        <f t="shared" si="20"/>
        <v>16417.72</v>
      </c>
      <c r="G105" s="866">
        <f>'Заказ, cкидки и курсы валют'!$J$23*F105</f>
        <v>204400.614</v>
      </c>
      <c r="H105" s="128">
        <f t="shared" si="21"/>
        <v>5110.0200000000004</v>
      </c>
      <c r="I105" s="15"/>
    </row>
    <row r="106" spans="1:10" ht="14.1" customHeight="1">
      <c r="A106" s="525" t="s">
        <v>9091</v>
      </c>
      <c r="B106" s="877" t="s">
        <v>3242</v>
      </c>
      <c r="C106" s="1669">
        <v>692.58</v>
      </c>
      <c r="D106" s="877">
        <v>25</v>
      </c>
      <c r="E106" s="574">
        <v>24890.06</v>
      </c>
      <c r="F106" s="936">
        <f t="shared" si="20"/>
        <v>24890.06</v>
      </c>
      <c r="G106" s="866">
        <f>'Заказ, cкидки и курсы валют'!$J$23*F106</f>
        <v>309881.24699999997</v>
      </c>
      <c r="H106" s="128">
        <f t="shared" si="21"/>
        <v>7747.03</v>
      </c>
      <c r="I106" s="15"/>
    </row>
    <row r="107" spans="1:10" ht="14.1" customHeight="1">
      <c r="A107" s="525" t="s">
        <v>9092</v>
      </c>
      <c r="B107" s="877" t="s">
        <v>3243</v>
      </c>
      <c r="C107" s="1669">
        <v>1067</v>
      </c>
      <c r="D107" s="877">
        <v>20</v>
      </c>
      <c r="E107" s="574">
        <v>36022.39</v>
      </c>
      <c r="F107" s="936">
        <f t="shared" si="20"/>
        <v>36022.39</v>
      </c>
      <c r="G107" s="866">
        <f>'Заказ, cкидки и курсы валют'!$J$23*F107</f>
        <v>448478.75549999997</v>
      </c>
      <c r="H107" s="128">
        <f t="shared" si="21"/>
        <v>8969.58</v>
      </c>
      <c r="I107" s="15"/>
    </row>
    <row r="108" spans="1:10" ht="14.1" customHeight="1">
      <c r="A108" s="525" t="s">
        <v>9093</v>
      </c>
      <c r="B108" s="877" t="s">
        <v>3244</v>
      </c>
      <c r="C108" s="1669">
        <v>1561.7</v>
      </c>
      <c r="D108" s="877">
        <v>10</v>
      </c>
      <c r="E108" s="574">
        <v>49338.21</v>
      </c>
      <c r="F108" s="936">
        <f t="shared" si="20"/>
        <v>49338.21</v>
      </c>
      <c r="G108" s="866">
        <f>'Заказ, cкидки и курсы валют'!$J$23*F108</f>
        <v>614260.7145</v>
      </c>
      <c r="H108" s="128">
        <f t="shared" si="21"/>
        <v>6142.61</v>
      </c>
      <c r="I108" s="15"/>
    </row>
    <row r="109" spans="1:10" ht="14.1" customHeight="1">
      <c r="A109" s="525" t="s">
        <v>9094</v>
      </c>
      <c r="B109" s="877" t="s">
        <v>3245</v>
      </c>
      <c r="C109" s="1669">
        <v>2149.52</v>
      </c>
      <c r="D109" s="877">
        <v>10</v>
      </c>
      <c r="E109" s="574">
        <v>65359.74</v>
      </c>
      <c r="F109" s="936">
        <f t="shared" si="20"/>
        <v>65359.74</v>
      </c>
      <c r="G109" s="866">
        <f>'Заказ, cкидки и курсы валют'!$J$23*F109</f>
        <v>813728.76299999992</v>
      </c>
      <c r="H109" s="128">
        <f t="shared" si="21"/>
        <v>8137.29</v>
      </c>
      <c r="I109" s="15"/>
    </row>
    <row r="110" spans="1:10" ht="14.1" customHeight="1">
      <c r="A110" s="525" t="s">
        <v>9095</v>
      </c>
      <c r="B110" s="877" t="s">
        <v>3771</v>
      </c>
      <c r="C110" s="1669">
        <v>2852</v>
      </c>
      <c r="D110" s="877">
        <v>5</v>
      </c>
      <c r="E110" s="574">
        <v>82194.67</v>
      </c>
      <c r="F110" s="936">
        <f t="shared" si="20"/>
        <v>82194.67</v>
      </c>
      <c r="G110" s="866">
        <f>'Заказ, cкидки и курсы валют'!$J$23*F110</f>
        <v>1023323.6414999999</v>
      </c>
      <c r="H110" s="128">
        <f t="shared" si="21"/>
        <v>5116.62</v>
      </c>
      <c r="I110" s="15"/>
    </row>
    <row r="111" spans="1:10" ht="14.1" customHeight="1">
      <c r="A111" s="525" t="s">
        <v>9096</v>
      </c>
      <c r="B111" s="877" t="s">
        <v>3246</v>
      </c>
      <c r="C111" s="1669">
        <v>3478.42</v>
      </c>
      <c r="D111" s="877">
        <v>5</v>
      </c>
      <c r="E111" s="574">
        <v>103139.7</v>
      </c>
      <c r="F111" s="936">
        <f t="shared" si="20"/>
        <v>103139.7</v>
      </c>
      <c r="G111" s="866">
        <f>'Заказ, cкидки и курсы валют'!$J$23*F111</f>
        <v>1284089.2649999999</v>
      </c>
      <c r="H111" s="128">
        <f t="shared" si="21"/>
        <v>6420.45</v>
      </c>
      <c r="I111" s="15"/>
    </row>
    <row r="112" spans="1:10" ht="14.1" customHeight="1">
      <c r="A112" s="525" t="s">
        <v>12243</v>
      </c>
      <c r="B112" s="877" t="s">
        <v>9619</v>
      </c>
      <c r="C112" s="1669">
        <v>4572</v>
      </c>
      <c r="D112" s="877">
        <v>5</v>
      </c>
      <c r="E112" s="574">
        <v>130686.22</v>
      </c>
      <c r="F112" s="936">
        <f t="shared" si="20"/>
        <v>130686.22</v>
      </c>
      <c r="G112" s="866">
        <f>'Заказ, cкидки и курсы валют'!$J$23*F112</f>
        <v>1627043.439</v>
      </c>
      <c r="H112" s="128">
        <f t="shared" si="21"/>
        <v>8135.22</v>
      </c>
      <c r="I112" s="15"/>
    </row>
    <row r="113" spans="1:12" ht="15.75" customHeight="1">
      <c r="A113" s="525" t="s">
        <v>9097</v>
      </c>
      <c r="B113" s="877" t="s">
        <v>3247</v>
      </c>
      <c r="C113" s="1669">
        <v>5127.42</v>
      </c>
      <c r="D113" s="877">
        <v>5</v>
      </c>
      <c r="E113" s="574">
        <v>149288.76999999999</v>
      </c>
      <c r="F113" s="936">
        <f t="shared" si="20"/>
        <v>149288.76999999999</v>
      </c>
      <c r="G113" s="866">
        <f>'Заказ, cкидки и курсы валют'!$J$23*F113</f>
        <v>1858645.1864999998</v>
      </c>
      <c r="H113" s="128">
        <f t="shared" si="21"/>
        <v>9293.23</v>
      </c>
      <c r="I113" s="15"/>
      <c r="L113" s="346"/>
    </row>
    <row r="114" spans="1:12" ht="15" customHeight="1">
      <c r="A114" s="525" t="s">
        <v>12244</v>
      </c>
      <c r="B114" s="877" t="s">
        <v>12241</v>
      </c>
      <c r="C114" s="1669">
        <v>6400</v>
      </c>
      <c r="D114" s="877">
        <v>3</v>
      </c>
      <c r="E114" s="574">
        <v>195304.66</v>
      </c>
      <c r="F114" s="936">
        <f t="shared" si="20"/>
        <v>195304.66</v>
      </c>
      <c r="G114" s="866">
        <f>'Заказ, cкидки и курсы валют'!$J$23*F114</f>
        <v>2431543.017</v>
      </c>
      <c r="H114" s="128">
        <f t="shared" si="21"/>
        <v>7294.63</v>
      </c>
      <c r="I114" s="15"/>
      <c r="L114" s="346"/>
    </row>
    <row r="115" spans="1:12" ht="15" customHeight="1">
      <c r="A115" s="525" t="s">
        <v>9098</v>
      </c>
      <c r="B115" s="1806" t="s">
        <v>3248</v>
      </c>
      <c r="C115" s="1669">
        <v>8868</v>
      </c>
      <c r="D115" s="877">
        <v>3</v>
      </c>
      <c r="E115" s="574">
        <v>249342.92</v>
      </c>
      <c r="F115" s="936">
        <f t="shared" si="20"/>
        <v>249342.92</v>
      </c>
      <c r="G115" s="866">
        <f>'Заказ, cкидки и курсы валют'!$J$23*F115</f>
        <v>3104319.3539999998</v>
      </c>
      <c r="H115" s="128">
        <f t="shared" si="21"/>
        <v>9312.9599999999991</v>
      </c>
      <c r="I115" s="15"/>
      <c r="L115" s="346"/>
    </row>
    <row r="116" spans="1:12" ht="16.5" customHeight="1">
      <c r="A116" s="525" t="s">
        <v>11628</v>
      </c>
      <c r="B116" s="1806" t="s">
        <v>9621</v>
      </c>
      <c r="C116" s="1669">
        <v>13200</v>
      </c>
      <c r="D116" s="877">
        <v>1</v>
      </c>
      <c r="E116" s="574">
        <v>386091.39</v>
      </c>
      <c r="F116" s="936">
        <f t="shared" si="20"/>
        <v>386091.39</v>
      </c>
      <c r="G116" s="866">
        <f>'Заказ, cкидки и курсы валют'!$J$23*F116</f>
        <v>4806837.8054999998</v>
      </c>
      <c r="H116" s="128">
        <f t="shared" si="21"/>
        <v>4806.84</v>
      </c>
      <c r="I116" s="15"/>
      <c r="L116" s="346"/>
    </row>
    <row r="117" spans="1:12" ht="15" customHeight="1" thickBot="1">
      <c r="L117" s="346"/>
    </row>
    <row r="118" spans="1:12" ht="15" customHeight="1">
      <c r="A118" s="247"/>
      <c r="B118" s="163"/>
      <c r="C118" s="91"/>
      <c r="D118" s="91" t="s">
        <v>2544</v>
      </c>
      <c r="E118" s="555"/>
      <c r="F118" s="555"/>
      <c r="G118" s="569"/>
      <c r="H118" s="163"/>
      <c r="I118" s="95"/>
      <c r="L118" s="346"/>
    </row>
    <row r="119" spans="1:12" ht="47.25" customHeight="1">
      <c r="A119" s="248"/>
      <c r="B119" s="17"/>
      <c r="C119" s="97"/>
      <c r="D119" s="97"/>
      <c r="E119" s="557"/>
      <c r="F119" s="596"/>
      <c r="G119" s="620"/>
      <c r="H119" s="17"/>
      <c r="I119" s="167"/>
      <c r="L119" s="346"/>
    </row>
    <row r="120" spans="1:12" ht="15" customHeight="1">
      <c r="A120" s="248"/>
      <c r="B120" s="17"/>
      <c r="C120" s="97"/>
      <c r="D120" s="97"/>
      <c r="E120" s="557"/>
      <c r="F120" s="596"/>
      <c r="G120" s="620"/>
      <c r="H120" s="17"/>
      <c r="I120" s="167"/>
      <c r="L120" s="346"/>
    </row>
    <row r="121" spans="1:12" ht="15" customHeight="1">
      <c r="A121" s="248"/>
      <c r="B121" s="17"/>
      <c r="C121" s="97"/>
      <c r="D121" s="97"/>
      <c r="E121" s="557"/>
      <c r="F121" s="596"/>
      <c r="G121" s="620"/>
      <c r="H121" s="17"/>
      <c r="I121" s="167"/>
      <c r="L121" s="346"/>
    </row>
    <row r="122" spans="1:12" ht="15" customHeight="1" thickBot="1">
      <c r="A122" s="117" t="s">
        <v>7710</v>
      </c>
      <c r="B122" s="171"/>
      <c r="C122" s="99"/>
      <c r="D122" s="99"/>
      <c r="E122" s="558"/>
      <c r="F122" s="598"/>
      <c r="G122" s="621"/>
      <c r="H122" s="171"/>
      <c r="I122" s="172"/>
      <c r="L122" s="346"/>
    </row>
    <row r="123" spans="1:12" ht="37.5" customHeight="1">
      <c r="A123" s="195" t="s">
        <v>1034</v>
      </c>
      <c r="B123" s="196" t="s">
        <v>1035</v>
      </c>
      <c r="C123" s="197" t="s">
        <v>678</v>
      </c>
      <c r="D123" s="197" t="s">
        <v>3143</v>
      </c>
      <c r="E123" s="605" t="s">
        <v>11378</v>
      </c>
      <c r="F123" s="600" t="s">
        <v>2792</v>
      </c>
      <c r="G123" s="638" t="s">
        <v>2640</v>
      </c>
      <c r="H123" s="338" t="s">
        <v>497</v>
      </c>
      <c r="I123" s="199" t="s">
        <v>4268</v>
      </c>
      <c r="L123" s="346"/>
    </row>
    <row r="124" spans="1:12" ht="15" customHeight="1">
      <c r="A124" s="195"/>
      <c r="B124" s="389"/>
      <c r="C124" s="197" t="s">
        <v>3644</v>
      </c>
      <c r="D124" s="390" t="s">
        <v>2641</v>
      </c>
      <c r="E124" s="564" t="s">
        <v>265</v>
      </c>
      <c r="F124" s="607">
        <f>'Заказ, cкидки и курсы валют'!$I$12</f>
        <v>0</v>
      </c>
      <c r="G124" s="949"/>
      <c r="H124" s="455"/>
      <c r="I124" s="325"/>
      <c r="L124" s="346"/>
    </row>
    <row r="125" spans="1:12" ht="15" customHeight="1">
      <c r="A125" s="15" t="s">
        <v>1274</v>
      </c>
      <c r="B125" s="61" t="s">
        <v>180</v>
      </c>
      <c r="C125" s="61">
        <v>8.1999999999999993</v>
      </c>
      <c r="D125" s="61">
        <v>100</v>
      </c>
      <c r="E125" s="574">
        <v>257.48</v>
      </c>
      <c r="F125" s="603">
        <f t="shared" ref="F125:F145" si="22">ROUND(E125*(1-$F$124),2)</f>
        <v>257.48</v>
      </c>
      <c r="G125" s="862">
        <f>'Заказ, cкидки и курсы валют'!$J$23*F125</f>
        <v>3205.6260000000002</v>
      </c>
      <c r="H125" s="128">
        <f t="shared" ref="H125:H145" si="23">ROUND((D125/1000)*G125,2)</f>
        <v>320.56</v>
      </c>
      <c r="I125" s="15"/>
      <c r="L125" s="346"/>
    </row>
    <row r="126" spans="1:12" ht="15" customHeight="1">
      <c r="A126" s="15" t="s">
        <v>1275</v>
      </c>
      <c r="B126" s="61" t="s">
        <v>182</v>
      </c>
      <c r="C126" s="61">
        <v>13.33</v>
      </c>
      <c r="D126" s="61">
        <v>100</v>
      </c>
      <c r="E126" s="574">
        <v>344.33</v>
      </c>
      <c r="F126" s="603">
        <f t="shared" si="22"/>
        <v>344.33</v>
      </c>
      <c r="G126" s="862">
        <f>'Заказ, cкидки и курсы валют'!$J$23*F126</f>
        <v>4286.9084999999995</v>
      </c>
      <c r="H126" s="128">
        <f t="shared" si="23"/>
        <v>428.69</v>
      </c>
      <c r="I126" s="15"/>
      <c r="L126" s="346"/>
    </row>
    <row r="127" spans="1:12" ht="15" customHeight="1">
      <c r="A127" s="15" t="s">
        <v>1276</v>
      </c>
      <c r="B127" s="61" t="s">
        <v>184</v>
      </c>
      <c r="C127" s="61">
        <v>18</v>
      </c>
      <c r="D127" s="61">
        <v>100</v>
      </c>
      <c r="E127" s="574">
        <v>449.95</v>
      </c>
      <c r="F127" s="603">
        <f t="shared" si="22"/>
        <v>449.95</v>
      </c>
      <c r="G127" s="862">
        <f>'Заказ, cкидки и курсы валют'!$J$23*F127</f>
        <v>5601.8774999999996</v>
      </c>
      <c r="H127" s="128">
        <f t="shared" si="23"/>
        <v>560.19000000000005</v>
      </c>
      <c r="I127" s="15"/>
      <c r="L127" s="346"/>
    </row>
    <row r="128" spans="1:12" ht="15" customHeight="1">
      <c r="A128" s="15" t="s">
        <v>1277</v>
      </c>
      <c r="B128" s="61" t="s">
        <v>191</v>
      </c>
      <c r="C128" s="61">
        <v>11.95</v>
      </c>
      <c r="D128" s="61">
        <v>100</v>
      </c>
      <c r="E128" s="574">
        <v>289.58999999999997</v>
      </c>
      <c r="F128" s="603">
        <f t="shared" si="22"/>
        <v>289.58999999999997</v>
      </c>
      <c r="G128" s="862">
        <f>'Заказ, cкидки и курсы валют'!$J$23*F128</f>
        <v>3605.3954999999996</v>
      </c>
      <c r="H128" s="128">
        <f t="shared" si="23"/>
        <v>360.54</v>
      </c>
      <c r="I128" s="15"/>
      <c r="L128" s="346"/>
    </row>
    <row r="129" spans="1:12" ht="15" customHeight="1">
      <c r="A129" s="15" t="s">
        <v>1278</v>
      </c>
      <c r="B129" s="46" t="s">
        <v>192</v>
      </c>
      <c r="C129" s="46">
        <v>14.8</v>
      </c>
      <c r="D129" s="46">
        <v>100</v>
      </c>
      <c r="E129" s="574">
        <v>364.07</v>
      </c>
      <c r="F129" s="603">
        <f t="shared" si="22"/>
        <v>364.07</v>
      </c>
      <c r="G129" s="862">
        <f>'Заказ, cкидки и курсы валют'!$J$23*F129</f>
        <v>4532.6714999999995</v>
      </c>
      <c r="H129" s="128">
        <f t="shared" si="23"/>
        <v>453.27</v>
      </c>
      <c r="I129" s="15"/>
      <c r="L129" s="346"/>
    </row>
    <row r="130" spans="1:12" ht="15" customHeight="1">
      <c r="A130" s="15" t="s">
        <v>1279</v>
      </c>
      <c r="B130" s="46" t="s">
        <v>194</v>
      </c>
      <c r="C130" s="46">
        <v>20</v>
      </c>
      <c r="D130" s="46">
        <v>100</v>
      </c>
      <c r="E130" s="574">
        <v>506.77</v>
      </c>
      <c r="F130" s="603">
        <f t="shared" si="22"/>
        <v>506.77</v>
      </c>
      <c r="G130" s="862">
        <f>'Заказ, cкидки и курсы валют'!$J$23*F130</f>
        <v>6309.2864999999993</v>
      </c>
      <c r="H130" s="128">
        <f t="shared" si="23"/>
        <v>630.92999999999995</v>
      </c>
      <c r="I130" s="15"/>
      <c r="L130" s="346"/>
    </row>
    <row r="131" spans="1:12" ht="15" customHeight="1">
      <c r="A131" s="15" t="s">
        <v>1280</v>
      </c>
      <c r="B131" s="46" t="s">
        <v>3121</v>
      </c>
      <c r="C131" s="46">
        <v>23</v>
      </c>
      <c r="D131" s="46">
        <v>100</v>
      </c>
      <c r="E131" s="574">
        <v>569.28</v>
      </c>
      <c r="F131" s="603">
        <f t="shared" si="22"/>
        <v>569.28</v>
      </c>
      <c r="G131" s="862">
        <f>'Заказ, cкидки и курсы валют'!$J$23*F131</f>
        <v>7087.5359999999991</v>
      </c>
      <c r="H131" s="128">
        <f t="shared" si="23"/>
        <v>708.75</v>
      </c>
      <c r="I131" s="15"/>
      <c r="L131" s="346"/>
    </row>
    <row r="132" spans="1:12" ht="15" customHeight="1">
      <c r="A132" s="15" t="s">
        <v>1281</v>
      </c>
      <c r="B132" s="46" t="s">
        <v>195</v>
      </c>
      <c r="C132" s="46">
        <v>25.5</v>
      </c>
      <c r="D132" s="46">
        <v>100</v>
      </c>
      <c r="E132" s="574">
        <v>623.66999999999996</v>
      </c>
      <c r="F132" s="603">
        <f t="shared" si="22"/>
        <v>623.66999999999996</v>
      </c>
      <c r="G132" s="862">
        <f>'Заказ, cкидки и курсы валют'!$J$23*F132</f>
        <v>7764.691499999999</v>
      </c>
      <c r="H132" s="128">
        <f t="shared" si="23"/>
        <v>776.47</v>
      </c>
      <c r="I132" s="15"/>
      <c r="L132" s="346"/>
    </row>
    <row r="133" spans="1:12" ht="15" customHeight="1">
      <c r="A133" s="15" t="s">
        <v>1282</v>
      </c>
      <c r="B133" s="46" t="s">
        <v>196</v>
      </c>
      <c r="C133" s="46">
        <v>29</v>
      </c>
      <c r="D133" s="622">
        <v>50</v>
      </c>
      <c r="E133" s="574">
        <v>770.94</v>
      </c>
      <c r="F133" s="603">
        <f t="shared" si="22"/>
        <v>770.94</v>
      </c>
      <c r="G133" s="862">
        <f>'Заказ, cкидки и курсы валют'!$J$23*F133</f>
        <v>9598.2029999999995</v>
      </c>
      <c r="H133" s="128">
        <f t="shared" si="23"/>
        <v>479.91</v>
      </c>
      <c r="I133" s="15"/>
      <c r="L133" s="346"/>
    </row>
    <row r="134" spans="1:12" ht="15" customHeight="1">
      <c r="A134" s="15" t="s">
        <v>1283</v>
      </c>
      <c r="B134" s="46" t="s">
        <v>197</v>
      </c>
      <c r="C134" s="46">
        <v>35</v>
      </c>
      <c r="D134" s="46">
        <v>50</v>
      </c>
      <c r="E134" s="574">
        <v>874.07</v>
      </c>
      <c r="F134" s="603">
        <f t="shared" si="22"/>
        <v>874.07</v>
      </c>
      <c r="G134" s="862">
        <f>'Заказ, cкидки и курсы валют'!$J$23*F134</f>
        <v>10882.1715</v>
      </c>
      <c r="H134" s="128">
        <f t="shared" si="23"/>
        <v>544.11</v>
      </c>
      <c r="I134" s="15"/>
      <c r="L134" s="346"/>
    </row>
    <row r="135" spans="1:12" ht="15">
      <c r="A135" s="15" t="s">
        <v>1284</v>
      </c>
      <c r="B135" s="46" t="s">
        <v>198</v>
      </c>
      <c r="C135" s="46">
        <v>41</v>
      </c>
      <c r="D135" s="46">
        <v>50</v>
      </c>
      <c r="E135" s="574">
        <v>1048.8900000000001</v>
      </c>
      <c r="F135" s="603">
        <f t="shared" si="22"/>
        <v>1048.8900000000001</v>
      </c>
      <c r="G135" s="862">
        <f>'Заказ, cкидки и курсы валют'!$J$23*F135</f>
        <v>13058.6805</v>
      </c>
      <c r="H135" s="128">
        <f t="shared" si="23"/>
        <v>652.92999999999995</v>
      </c>
      <c r="I135" s="15"/>
      <c r="L135" s="346"/>
    </row>
    <row r="136" spans="1:12" ht="15">
      <c r="A136" s="15" t="s">
        <v>1285</v>
      </c>
      <c r="B136" s="46" t="s">
        <v>199</v>
      </c>
      <c r="C136" s="46">
        <v>47</v>
      </c>
      <c r="D136" s="46">
        <v>50</v>
      </c>
      <c r="E136" s="574">
        <v>1195.6300000000001</v>
      </c>
      <c r="F136" s="603">
        <f t="shared" si="22"/>
        <v>1195.6300000000001</v>
      </c>
      <c r="G136" s="862">
        <f>'Заказ, cкидки и курсы валют'!$J$23*F136</f>
        <v>14885.593500000001</v>
      </c>
      <c r="H136" s="128">
        <f t="shared" si="23"/>
        <v>744.28</v>
      </c>
      <c r="I136" s="15"/>
      <c r="L136" s="346"/>
    </row>
    <row r="137" spans="1:12" ht="15">
      <c r="A137" s="15" t="s">
        <v>1286</v>
      </c>
      <c r="B137" s="46" t="s">
        <v>200</v>
      </c>
      <c r="C137" s="46">
        <v>53</v>
      </c>
      <c r="D137" s="46">
        <v>50</v>
      </c>
      <c r="E137" s="574">
        <v>1374.67</v>
      </c>
      <c r="F137" s="603">
        <f t="shared" si="22"/>
        <v>1374.67</v>
      </c>
      <c r="G137" s="862">
        <f>'Заказ, cкидки и курсы валют'!$J$23*F137</f>
        <v>17114.641500000002</v>
      </c>
      <c r="H137" s="128">
        <f t="shared" si="23"/>
        <v>855.73</v>
      </c>
      <c r="I137" s="15"/>
      <c r="L137" s="346"/>
    </row>
    <row r="138" spans="1:12" ht="15">
      <c r="A138" s="15" t="s">
        <v>1287</v>
      </c>
      <c r="B138" s="46" t="s">
        <v>202</v>
      </c>
      <c r="C138" s="46">
        <v>36</v>
      </c>
      <c r="D138" s="46">
        <v>100</v>
      </c>
      <c r="E138" s="574">
        <v>565.34</v>
      </c>
      <c r="F138" s="603">
        <f t="shared" si="22"/>
        <v>565.34</v>
      </c>
      <c r="G138" s="862">
        <f>'Заказ, cкидки и курсы валют'!$J$23*F138</f>
        <v>7038.4830000000002</v>
      </c>
      <c r="H138" s="128">
        <f t="shared" si="23"/>
        <v>703.85</v>
      </c>
      <c r="I138" s="15"/>
      <c r="L138" s="346"/>
    </row>
    <row r="139" spans="1:12" ht="15">
      <c r="A139" s="15" t="s">
        <v>501</v>
      </c>
      <c r="B139" s="46" t="s">
        <v>203</v>
      </c>
      <c r="C139" s="46">
        <v>38</v>
      </c>
      <c r="D139" s="46">
        <v>100</v>
      </c>
      <c r="E139" s="574">
        <v>770.94</v>
      </c>
      <c r="F139" s="603">
        <f t="shared" si="22"/>
        <v>770.94</v>
      </c>
      <c r="G139" s="862">
        <f>'Заказ, cкидки и курсы валют'!$J$23*F139</f>
        <v>9598.2029999999995</v>
      </c>
      <c r="H139" s="128">
        <f t="shared" si="23"/>
        <v>959.82</v>
      </c>
      <c r="I139" s="15"/>
      <c r="L139" s="346"/>
    </row>
    <row r="140" spans="1:12" ht="15">
      <c r="A140" s="15" t="s">
        <v>502</v>
      </c>
      <c r="B140" s="46" t="s">
        <v>204</v>
      </c>
      <c r="C140" s="46">
        <v>40</v>
      </c>
      <c r="D140" s="46">
        <v>50</v>
      </c>
      <c r="E140" s="574">
        <v>943.83</v>
      </c>
      <c r="F140" s="603">
        <f t="shared" si="22"/>
        <v>943.83</v>
      </c>
      <c r="G140" s="862">
        <f>'Заказ, cкидки и курсы валют'!$J$23*F140</f>
        <v>11750.683499999999</v>
      </c>
      <c r="H140" s="128">
        <f t="shared" si="23"/>
        <v>587.53</v>
      </c>
      <c r="I140" s="15"/>
      <c r="L140" s="346"/>
    </row>
    <row r="141" spans="1:12" ht="15">
      <c r="A141" s="15" t="s">
        <v>503</v>
      </c>
      <c r="B141" s="46" t="s">
        <v>205</v>
      </c>
      <c r="C141" s="46">
        <v>48</v>
      </c>
      <c r="D141" s="46">
        <v>50</v>
      </c>
      <c r="E141" s="574">
        <v>1226.6600000000001</v>
      </c>
      <c r="F141" s="603">
        <f t="shared" si="22"/>
        <v>1226.6600000000001</v>
      </c>
      <c r="G141" s="862">
        <f>'Заказ, cкидки и курсы валют'!$J$23*F141</f>
        <v>15271.916999999999</v>
      </c>
      <c r="H141" s="128">
        <f t="shared" si="23"/>
        <v>763.6</v>
      </c>
      <c r="I141" s="15"/>
      <c r="L141" s="346"/>
    </row>
    <row r="142" spans="1:12" ht="15">
      <c r="A142" s="15" t="s">
        <v>504</v>
      </c>
      <c r="B142" s="46" t="s">
        <v>206</v>
      </c>
      <c r="C142" s="46">
        <v>64</v>
      </c>
      <c r="D142" s="46">
        <v>50</v>
      </c>
      <c r="E142" s="574">
        <v>1494.78</v>
      </c>
      <c r="F142" s="603">
        <f t="shared" si="22"/>
        <v>1494.78</v>
      </c>
      <c r="G142" s="862">
        <f>'Заказ, cкидки и курсы валют'!$J$23*F142</f>
        <v>18610.010999999999</v>
      </c>
      <c r="H142" s="128">
        <f t="shared" si="23"/>
        <v>930.5</v>
      </c>
      <c r="I142" s="15"/>
      <c r="L142" s="346"/>
    </row>
    <row r="143" spans="1:12" ht="15" customHeight="1">
      <c r="A143" s="15" t="s">
        <v>505</v>
      </c>
      <c r="B143" s="46" t="s">
        <v>207</v>
      </c>
      <c r="C143" s="46">
        <v>74</v>
      </c>
      <c r="D143" s="46">
        <v>50</v>
      </c>
      <c r="E143" s="574">
        <v>1812.45</v>
      </c>
      <c r="F143" s="603">
        <f t="shared" si="22"/>
        <v>1812.45</v>
      </c>
      <c r="G143" s="862">
        <f>'Заказ, cкидки и курсы валют'!$J$23*F143</f>
        <v>22565.002499999999</v>
      </c>
      <c r="H143" s="128">
        <f t="shared" si="23"/>
        <v>1128.25</v>
      </c>
      <c r="I143" s="15"/>
      <c r="L143" s="346"/>
    </row>
    <row r="144" spans="1:12" ht="15" customHeight="1">
      <c r="A144" s="15" t="s">
        <v>506</v>
      </c>
      <c r="B144" s="46" t="s">
        <v>208</v>
      </c>
      <c r="C144" s="46">
        <v>84</v>
      </c>
      <c r="D144" s="46">
        <v>50</v>
      </c>
      <c r="E144" s="574">
        <v>2091.73</v>
      </c>
      <c r="F144" s="603">
        <f t="shared" si="22"/>
        <v>2091.73</v>
      </c>
      <c r="G144" s="862">
        <f>'Заказ, cкидки и курсы валют'!$J$23*F144</f>
        <v>26042.038499999999</v>
      </c>
      <c r="H144" s="128">
        <f t="shared" si="23"/>
        <v>1302.0999999999999</v>
      </c>
      <c r="I144" s="15"/>
      <c r="L144" s="346"/>
    </row>
    <row r="145" spans="1:12" ht="16.5" customHeight="1">
      <c r="A145" s="15" t="s">
        <v>507</v>
      </c>
      <c r="B145" s="46" t="s">
        <v>209</v>
      </c>
      <c r="C145" s="46">
        <v>94</v>
      </c>
      <c r="D145" s="46">
        <v>50</v>
      </c>
      <c r="E145" s="574">
        <v>2274.88</v>
      </c>
      <c r="F145" s="603">
        <f t="shared" si="22"/>
        <v>2274.88</v>
      </c>
      <c r="G145" s="862">
        <f>'Заказ, cкидки и курсы валют'!$J$23*F145</f>
        <v>28322.256000000001</v>
      </c>
      <c r="H145" s="128">
        <f t="shared" si="23"/>
        <v>1416.11</v>
      </c>
      <c r="I145" s="15"/>
      <c r="L145" s="346"/>
    </row>
    <row r="146" spans="1:12" ht="15" customHeight="1" thickBot="1">
      <c r="L146" s="346"/>
    </row>
    <row r="147" spans="1:12" ht="15" customHeight="1">
      <c r="A147" s="247"/>
      <c r="B147" s="163"/>
      <c r="C147" s="91"/>
      <c r="D147" s="91" t="s">
        <v>2544</v>
      </c>
      <c r="E147" s="555"/>
      <c r="F147" s="555"/>
      <c r="G147" s="569"/>
      <c r="H147" s="163"/>
      <c r="I147" s="95"/>
      <c r="L147" s="346"/>
    </row>
    <row r="148" spans="1:12" ht="33" customHeight="1">
      <c r="A148" s="248"/>
      <c r="B148" s="17"/>
      <c r="C148" s="97"/>
      <c r="D148" s="97"/>
      <c r="E148" s="557"/>
      <c r="F148" s="596"/>
      <c r="G148" s="620"/>
      <c r="H148" s="17"/>
      <c r="I148" s="167"/>
      <c r="L148" s="346"/>
    </row>
    <row r="149" spans="1:12" ht="15" customHeight="1">
      <c r="A149" s="248"/>
      <c r="B149" s="17"/>
      <c r="C149" s="97"/>
      <c r="D149" s="97"/>
      <c r="E149" s="557"/>
      <c r="F149" s="596"/>
      <c r="G149" s="620"/>
      <c r="H149" s="17"/>
      <c r="I149" s="167"/>
      <c r="L149" s="346"/>
    </row>
    <row r="150" spans="1:12" ht="15" customHeight="1">
      <c r="A150" s="248"/>
      <c r="B150" s="17"/>
      <c r="C150" s="97"/>
      <c r="D150" s="97"/>
      <c r="E150" s="557"/>
      <c r="F150" s="596"/>
      <c r="G150" s="620"/>
      <c r="H150" s="17"/>
      <c r="I150" s="167"/>
      <c r="L150" s="346"/>
    </row>
    <row r="151" spans="1:12" ht="15" customHeight="1" thickBot="1">
      <c r="A151" s="117" t="s">
        <v>7712</v>
      </c>
      <c r="B151" s="171"/>
      <c r="C151" s="99"/>
      <c r="D151" s="99"/>
      <c r="E151" s="558"/>
      <c r="F151" s="598"/>
      <c r="G151" s="621"/>
      <c r="H151" s="171"/>
      <c r="I151" s="172"/>
      <c r="L151" s="346"/>
    </row>
    <row r="152" spans="1:12" ht="43.5" customHeight="1">
      <c r="A152" s="195" t="s">
        <v>1034</v>
      </c>
      <c r="B152" s="196" t="s">
        <v>1035</v>
      </c>
      <c r="C152" s="197" t="s">
        <v>678</v>
      </c>
      <c r="D152" s="197" t="s">
        <v>3143</v>
      </c>
      <c r="E152" s="605" t="s">
        <v>11378</v>
      </c>
      <c r="F152" s="600" t="s">
        <v>2792</v>
      </c>
      <c r="G152" s="638" t="s">
        <v>2640</v>
      </c>
      <c r="H152" s="338" t="s">
        <v>497</v>
      </c>
      <c r="I152" s="199" t="s">
        <v>4268</v>
      </c>
      <c r="L152" s="346"/>
    </row>
    <row r="153" spans="1:12" ht="15" customHeight="1">
      <c r="A153" s="195"/>
      <c r="B153" s="389"/>
      <c r="C153" s="197" t="s">
        <v>3644</v>
      </c>
      <c r="D153" s="390" t="s">
        <v>2641</v>
      </c>
      <c r="E153" s="564" t="s">
        <v>265</v>
      </c>
      <c r="F153" s="607">
        <f>'Заказ, cкидки и курсы валют'!$I$12</f>
        <v>0</v>
      </c>
      <c r="G153" s="949"/>
      <c r="H153" s="455"/>
      <c r="I153" s="325"/>
      <c r="L153" s="346"/>
    </row>
    <row r="154" spans="1:12" ht="14.1" customHeight="1">
      <c r="A154" s="15" t="s">
        <v>7804</v>
      </c>
      <c r="B154" s="61" t="s">
        <v>180</v>
      </c>
      <c r="C154" s="61">
        <v>8.1999999999999993</v>
      </c>
      <c r="D154" s="61">
        <v>10</v>
      </c>
      <c r="E154" s="2096">
        <f>E125*3</f>
        <v>772.44</v>
      </c>
      <c r="F154" s="603">
        <f t="shared" ref="F154:F174" si="24">ROUND(E154*(1-$F$124),2)</f>
        <v>772.44</v>
      </c>
      <c r="G154" s="862">
        <f>'Заказ, cкидки и курсы валют'!$J$23*F154</f>
        <v>9616.8780000000006</v>
      </c>
      <c r="H154" s="128">
        <f t="shared" ref="H154:H174" si="25">ROUND((D154/1000)*G154,2)</f>
        <v>96.17</v>
      </c>
      <c r="I154" s="15"/>
      <c r="L154" s="346"/>
    </row>
    <row r="155" spans="1:12" ht="14.1" customHeight="1">
      <c r="A155" s="15" t="s">
        <v>7805</v>
      </c>
      <c r="B155" s="61" t="s">
        <v>182</v>
      </c>
      <c r="C155" s="61">
        <v>13.33</v>
      </c>
      <c r="D155" s="61">
        <v>10</v>
      </c>
      <c r="E155" s="2096">
        <f t="shared" ref="E155:E174" si="26">E126*3</f>
        <v>1032.99</v>
      </c>
      <c r="F155" s="603">
        <f t="shared" si="24"/>
        <v>1032.99</v>
      </c>
      <c r="G155" s="862">
        <f>'Заказ, cкидки и курсы валют'!$J$23*F155</f>
        <v>12860.725499999999</v>
      </c>
      <c r="H155" s="128">
        <f t="shared" si="25"/>
        <v>128.61000000000001</v>
      </c>
      <c r="I155" s="15"/>
      <c r="L155" s="346"/>
    </row>
    <row r="156" spans="1:12" ht="14.1" customHeight="1">
      <c r="A156" s="15" t="s">
        <v>7806</v>
      </c>
      <c r="B156" s="61" t="s">
        <v>184</v>
      </c>
      <c r="C156" s="61">
        <v>18</v>
      </c>
      <c r="D156" s="61">
        <v>10</v>
      </c>
      <c r="E156" s="2096">
        <f t="shared" si="26"/>
        <v>1349.85</v>
      </c>
      <c r="F156" s="603">
        <f t="shared" si="24"/>
        <v>1349.85</v>
      </c>
      <c r="G156" s="862">
        <f>'Заказ, cкидки и курсы валют'!$J$23*F156</f>
        <v>16805.6325</v>
      </c>
      <c r="H156" s="128">
        <f t="shared" si="25"/>
        <v>168.06</v>
      </c>
      <c r="I156" s="15"/>
      <c r="L156" s="346"/>
    </row>
    <row r="157" spans="1:12" ht="14.1" customHeight="1">
      <c r="A157" s="15" t="s">
        <v>7807</v>
      </c>
      <c r="B157" s="61" t="s">
        <v>191</v>
      </c>
      <c r="C157" s="61">
        <v>11.95</v>
      </c>
      <c r="D157" s="61">
        <v>10</v>
      </c>
      <c r="E157" s="2096">
        <f t="shared" si="26"/>
        <v>868.77</v>
      </c>
      <c r="F157" s="603">
        <f t="shared" si="24"/>
        <v>868.77</v>
      </c>
      <c r="G157" s="862">
        <f>'Заказ, cкидки и курсы валют'!$J$23*F157</f>
        <v>10816.1865</v>
      </c>
      <c r="H157" s="128">
        <f t="shared" si="25"/>
        <v>108.16</v>
      </c>
      <c r="I157" s="15"/>
      <c r="J157" s="574"/>
      <c r="L157" s="346"/>
    </row>
    <row r="158" spans="1:12" ht="14.1" customHeight="1">
      <c r="A158" s="15" t="s">
        <v>7808</v>
      </c>
      <c r="B158" s="46" t="s">
        <v>192</v>
      </c>
      <c r="C158" s="46">
        <v>14.8</v>
      </c>
      <c r="D158" s="46">
        <v>10</v>
      </c>
      <c r="E158" s="2096">
        <f t="shared" si="26"/>
        <v>1092.21</v>
      </c>
      <c r="F158" s="603">
        <f t="shared" si="24"/>
        <v>1092.21</v>
      </c>
      <c r="G158" s="862">
        <f>'Заказ, cкидки и курсы валют'!$J$23*F158</f>
        <v>13598.014499999999</v>
      </c>
      <c r="H158" s="128">
        <f t="shared" si="25"/>
        <v>135.97999999999999</v>
      </c>
      <c r="I158" s="15"/>
      <c r="J158" s="574"/>
      <c r="L158" s="346"/>
    </row>
    <row r="159" spans="1:12" ht="14.1" customHeight="1">
      <c r="A159" s="15" t="s">
        <v>7809</v>
      </c>
      <c r="B159" s="46" t="s">
        <v>194</v>
      </c>
      <c r="C159" s="46">
        <v>20</v>
      </c>
      <c r="D159" s="46">
        <v>10</v>
      </c>
      <c r="E159" s="2096">
        <f t="shared" si="26"/>
        <v>1520.31</v>
      </c>
      <c r="F159" s="603">
        <f t="shared" si="24"/>
        <v>1520.31</v>
      </c>
      <c r="G159" s="862">
        <f>'Заказ, cкидки и курсы валют'!$J$23*F159</f>
        <v>18927.859499999999</v>
      </c>
      <c r="H159" s="128">
        <f t="shared" si="25"/>
        <v>189.28</v>
      </c>
      <c r="I159" s="15"/>
      <c r="J159" s="574"/>
      <c r="L159" s="346"/>
    </row>
    <row r="160" spans="1:12" ht="14.1" customHeight="1">
      <c r="A160" s="15" t="s">
        <v>7810</v>
      </c>
      <c r="B160" s="46" t="s">
        <v>3121</v>
      </c>
      <c r="C160" s="46">
        <v>23</v>
      </c>
      <c r="D160" s="46">
        <v>10</v>
      </c>
      <c r="E160" s="2096">
        <f t="shared" si="26"/>
        <v>1707.84</v>
      </c>
      <c r="F160" s="603">
        <f t="shared" si="24"/>
        <v>1707.84</v>
      </c>
      <c r="G160" s="862">
        <f>'Заказ, cкидки и курсы валют'!$J$23*F160</f>
        <v>21262.607999999997</v>
      </c>
      <c r="H160" s="128">
        <f t="shared" si="25"/>
        <v>212.63</v>
      </c>
      <c r="I160" s="15"/>
      <c r="J160" s="574"/>
      <c r="L160" s="346"/>
    </row>
    <row r="161" spans="1:12" ht="14.1" customHeight="1">
      <c r="A161" s="15" t="s">
        <v>7811</v>
      </c>
      <c r="B161" s="46" t="s">
        <v>195</v>
      </c>
      <c r="C161" s="46">
        <v>25.5</v>
      </c>
      <c r="D161" s="46">
        <v>10</v>
      </c>
      <c r="E161" s="2096">
        <f t="shared" si="26"/>
        <v>1871.0099999999998</v>
      </c>
      <c r="F161" s="603">
        <f t="shared" si="24"/>
        <v>1871.01</v>
      </c>
      <c r="G161" s="862">
        <f>'Заказ, cкидки и курсы валют'!$J$23*F161</f>
        <v>23294.074499999999</v>
      </c>
      <c r="H161" s="128">
        <f t="shared" si="25"/>
        <v>232.94</v>
      </c>
      <c r="I161" s="15"/>
      <c r="J161" s="574"/>
      <c r="L161" s="346"/>
    </row>
    <row r="162" spans="1:12" ht="14.1" customHeight="1">
      <c r="A162" s="15" t="s">
        <v>7812</v>
      </c>
      <c r="B162" s="46" t="s">
        <v>196</v>
      </c>
      <c r="C162" s="46">
        <v>29</v>
      </c>
      <c r="D162" s="622">
        <v>5</v>
      </c>
      <c r="E162" s="2096">
        <f t="shared" si="26"/>
        <v>2312.8200000000002</v>
      </c>
      <c r="F162" s="603">
        <f t="shared" si="24"/>
        <v>2312.8200000000002</v>
      </c>
      <c r="G162" s="862">
        <f>'Заказ, cкидки и курсы валют'!$J$23*F162</f>
        <v>28794.609</v>
      </c>
      <c r="H162" s="128">
        <f t="shared" si="25"/>
        <v>143.97</v>
      </c>
      <c r="I162" s="15"/>
      <c r="J162" s="574"/>
      <c r="L162" s="346"/>
    </row>
    <row r="163" spans="1:12" ht="14.1" customHeight="1">
      <c r="A163" s="15" t="s">
        <v>7813</v>
      </c>
      <c r="B163" s="46" t="s">
        <v>197</v>
      </c>
      <c r="C163" s="46">
        <v>35</v>
      </c>
      <c r="D163" s="46">
        <v>5</v>
      </c>
      <c r="E163" s="2096">
        <f t="shared" si="26"/>
        <v>2622.21</v>
      </c>
      <c r="F163" s="603">
        <f t="shared" si="24"/>
        <v>2622.21</v>
      </c>
      <c r="G163" s="862">
        <f>'Заказ, cкидки и курсы валют'!$J$23*F163</f>
        <v>32646.514499999997</v>
      </c>
      <c r="H163" s="128">
        <f t="shared" si="25"/>
        <v>163.22999999999999</v>
      </c>
      <c r="I163" s="15"/>
      <c r="J163" s="574"/>
      <c r="L163" s="346"/>
    </row>
    <row r="164" spans="1:12" ht="14.1" customHeight="1">
      <c r="A164" s="15" t="s">
        <v>7814</v>
      </c>
      <c r="B164" s="46" t="s">
        <v>198</v>
      </c>
      <c r="C164" s="46">
        <v>41</v>
      </c>
      <c r="D164" s="46">
        <v>5</v>
      </c>
      <c r="E164" s="2096">
        <f t="shared" si="26"/>
        <v>3146.67</v>
      </c>
      <c r="F164" s="603">
        <f t="shared" si="24"/>
        <v>3146.67</v>
      </c>
      <c r="G164" s="862">
        <f>'Заказ, cкидки и курсы валют'!$J$23*F164</f>
        <v>39176.041499999999</v>
      </c>
      <c r="H164" s="128">
        <f t="shared" si="25"/>
        <v>195.88</v>
      </c>
      <c r="I164" s="15"/>
      <c r="J164" s="574"/>
      <c r="L164" s="346"/>
    </row>
    <row r="165" spans="1:12" ht="14.1" customHeight="1">
      <c r="A165" s="15" t="s">
        <v>7815</v>
      </c>
      <c r="B165" s="46" t="s">
        <v>199</v>
      </c>
      <c r="C165" s="46">
        <v>47</v>
      </c>
      <c r="D165" s="46">
        <v>5</v>
      </c>
      <c r="E165" s="2096">
        <f t="shared" si="26"/>
        <v>3586.8900000000003</v>
      </c>
      <c r="F165" s="603">
        <f t="shared" si="24"/>
        <v>3586.89</v>
      </c>
      <c r="G165" s="862">
        <f>'Заказ, cкидки и курсы валют'!$J$23*F165</f>
        <v>44656.780499999993</v>
      </c>
      <c r="H165" s="128">
        <f t="shared" si="25"/>
        <v>223.28</v>
      </c>
      <c r="I165" s="15"/>
      <c r="J165" s="574"/>
      <c r="L165" s="346"/>
    </row>
    <row r="166" spans="1:12" ht="14.1" customHeight="1">
      <c r="A166" s="15" t="s">
        <v>7816</v>
      </c>
      <c r="B166" s="46" t="s">
        <v>200</v>
      </c>
      <c r="C166" s="46">
        <v>53</v>
      </c>
      <c r="D166" s="46">
        <v>5</v>
      </c>
      <c r="E166" s="2096">
        <f t="shared" si="26"/>
        <v>4124.01</v>
      </c>
      <c r="F166" s="603">
        <f t="shared" si="24"/>
        <v>4124.01</v>
      </c>
      <c r="G166" s="862">
        <f>'Заказ, cкидки и курсы валют'!$J$23*F166</f>
        <v>51343.924500000001</v>
      </c>
      <c r="H166" s="128">
        <f t="shared" si="25"/>
        <v>256.72000000000003</v>
      </c>
      <c r="I166" s="15"/>
      <c r="J166" s="574"/>
    </row>
    <row r="167" spans="1:12" ht="14.1" customHeight="1">
      <c r="A167" s="15" t="s">
        <v>7817</v>
      </c>
      <c r="B167" s="46" t="s">
        <v>202</v>
      </c>
      <c r="C167" s="46">
        <v>36</v>
      </c>
      <c r="D167" s="46">
        <v>10</v>
      </c>
      <c r="E167" s="2096">
        <f t="shared" si="26"/>
        <v>1696.02</v>
      </c>
      <c r="F167" s="603">
        <f t="shared" si="24"/>
        <v>1696.02</v>
      </c>
      <c r="G167" s="862">
        <f>'Заказ, cкидки и курсы валют'!$J$23*F167</f>
        <v>21115.448999999997</v>
      </c>
      <c r="H167" s="128">
        <f t="shared" si="25"/>
        <v>211.15</v>
      </c>
      <c r="I167" s="15"/>
    </row>
    <row r="168" spans="1:12" ht="14.1" customHeight="1">
      <c r="A168" s="15" t="s">
        <v>7818</v>
      </c>
      <c r="B168" s="46" t="s">
        <v>203</v>
      </c>
      <c r="C168" s="46">
        <v>38</v>
      </c>
      <c r="D168" s="46">
        <v>10</v>
      </c>
      <c r="E168" s="2096">
        <f t="shared" si="26"/>
        <v>2312.8200000000002</v>
      </c>
      <c r="F168" s="603">
        <f t="shared" si="24"/>
        <v>2312.8200000000002</v>
      </c>
      <c r="G168" s="862">
        <f>'Заказ, cкидки и курсы валют'!$J$23*F168</f>
        <v>28794.609</v>
      </c>
      <c r="H168" s="128">
        <f t="shared" si="25"/>
        <v>287.95</v>
      </c>
      <c r="I168" s="15"/>
    </row>
    <row r="169" spans="1:12" ht="14.1" customHeight="1">
      <c r="A169" s="15" t="s">
        <v>7819</v>
      </c>
      <c r="B169" s="46" t="s">
        <v>204</v>
      </c>
      <c r="C169" s="46">
        <v>40</v>
      </c>
      <c r="D169" s="46">
        <v>5</v>
      </c>
      <c r="E169" s="2096">
        <f t="shared" si="26"/>
        <v>2831.4900000000002</v>
      </c>
      <c r="F169" s="603">
        <f t="shared" si="24"/>
        <v>2831.49</v>
      </c>
      <c r="G169" s="862">
        <f>'Заказ, cкидки и курсы валют'!$J$23*F169</f>
        <v>35252.050499999998</v>
      </c>
      <c r="H169" s="128">
        <f t="shared" si="25"/>
        <v>176.26</v>
      </c>
      <c r="I169" s="15"/>
    </row>
    <row r="170" spans="1:12" ht="14.1" customHeight="1">
      <c r="A170" s="15" t="s">
        <v>7820</v>
      </c>
      <c r="B170" s="46" t="s">
        <v>205</v>
      </c>
      <c r="C170" s="46">
        <v>48</v>
      </c>
      <c r="D170" s="46">
        <v>5</v>
      </c>
      <c r="E170" s="2096">
        <f t="shared" si="26"/>
        <v>3679.9800000000005</v>
      </c>
      <c r="F170" s="603">
        <f t="shared" si="24"/>
        <v>3679.98</v>
      </c>
      <c r="G170" s="862">
        <f>'Заказ, cкидки и курсы валют'!$J$23*F170</f>
        <v>45815.750999999997</v>
      </c>
      <c r="H170" s="128">
        <f t="shared" si="25"/>
        <v>229.08</v>
      </c>
      <c r="I170" s="15"/>
    </row>
    <row r="171" spans="1:12" ht="14.1" customHeight="1">
      <c r="A171" s="15" t="s">
        <v>7821</v>
      </c>
      <c r="B171" s="46" t="s">
        <v>206</v>
      </c>
      <c r="C171" s="46">
        <v>64</v>
      </c>
      <c r="D171" s="46">
        <v>5</v>
      </c>
      <c r="E171" s="2096">
        <f t="shared" si="26"/>
        <v>4484.34</v>
      </c>
      <c r="F171" s="603">
        <f t="shared" si="24"/>
        <v>4484.34</v>
      </c>
      <c r="G171" s="862">
        <f>'Заказ, cкидки и курсы валют'!$J$23*F171</f>
        <v>55830.032999999996</v>
      </c>
      <c r="H171" s="128">
        <f t="shared" si="25"/>
        <v>279.14999999999998</v>
      </c>
      <c r="I171" s="15"/>
    </row>
    <row r="172" spans="1:12" ht="14.1" customHeight="1">
      <c r="A172" s="15" t="s">
        <v>7822</v>
      </c>
      <c r="B172" s="46" t="s">
        <v>207</v>
      </c>
      <c r="C172" s="46">
        <v>74</v>
      </c>
      <c r="D172" s="46">
        <v>5</v>
      </c>
      <c r="E172" s="2096">
        <f t="shared" si="26"/>
        <v>5437.35</v>
      </c>
      <c r="F172" s="603">
        <f t="shared" si="24"/>
        <v>5437.35</v>
      </c>
      <c r="G172" s="862">
        <f>'Заказ, cкидки и курсы валют'!$J$23*F172</f>
        <v>67695.007500000007</v>
      </c>
      <c r="H172" s="128">
        <f t="shared" si="25"/>
        <v>338.48</v>
      </c>
      <c r="I172" s="15"/>
    </row>
    <row r="173" spans="1:12" ht="14.1" customHeight="1">
      <c r="A173" s="15" t="s">
        <v>7823</v>
      </c>
      <c r="B173" s="46" t="s">
        <v>208</v>
      </c>
      <c r="C173" s="46">
        <v>84</v>
      </c>
      <c r="D173" s="46">
        <v>5</v>
      </c>
      <c r="E173" s="2096">
        <f t="shared" si="26"/>
        <v>6275.1900000000005</v>
      </c>
      <c r="F173" s="603">
        <f t="shared" si="24"/>
        <v>6275.19</v>
      </c>
      <c r="G173" s="862">
        <f>'Заказ, cкидки и курсы валют'!$J$23*F173</f>
        <v>78126.115499999985</v>
      </c>
      <c r="H173" s="128">
        <f t="shared" si="25"/>
        <v>390.63</v>
      </c>
      <c r="I173" s="15"/>
    </row>
    <row r="174" spans="1:12" ht="14.1" customHeight="1">
      <c r="A174" s="15" t="s">
        <v>7824</v>
      </c>
      <c r="B174" s="46" t="s">
        <v>209</v>
      </c>
      <c r="C174" s="46">
        <v>94</v>
      </c>
      <c r="D174" s="46">
        <v>5</v>
      </c>
      <c r="E174" s="2096">
        <f t="shared" si="26"/>
        <v>6824.64</v>
      </c>
      <c r="F174" s="603">
        <f t="shared" si="24"/>
        <v>6824.64</v>
      </c>
      <c r="G174" s="862">
        <f>'Заказ, cкидки и курсы валют'!$J$23*F174</f>
        <v>84966.767999999996</v>
      </c>
      <c r="H174" s="128">
        <f t="shared" si="25"/>
        <v>424.83</v>
      </c>
      <c r="I174" s="15"/>
    </row>
    <row r="175" spans="1:12" ht="15" customHeight="1" thickBot="1"/>
    <row r="176" spans="1:12" ht="15" customHeight="1">
      <c r="A176" s="247"/>
      <c r="B176" s="163"/>
      <c r="C176" s="91"/>
      <c r="D176" s="91" t="s">
        <v>2474</v>
      </c>
      <c r="E176" s="555"/>
      <c r="F176" s="555"/>
      <c r="G176" s="652"/>
      <c r="H176" s="94"/>
      <c r="I176" s="95"/>
    </row>
    <row r="177" spans="1:10" ht="37.5" customHeight="1">
      <c r="A177" s="248"/>
      <c r="B177" s="17"/>
      <c r="C177" s="97"/>
      <c r="D177" s="97"/>
      <c r="E177" s="896"/>
      <c r="F177" s="596"/>
      <c r="G177" s="874"/>
      <c r="H177" s="17"/>
      <c r="I177" s="167"/>
    </row>
    <row r="178" spans="1:10" ht="15" customHeight="1">
      <c r="A178" s="248"/>
      <c r="B178" s="17"/>
      <c r="C178" s="97"/>
      <c r="D178" s="97"/>
      <c r="E178" s="896"/>
      <c r="F178" s="596"/>
      <c r="G178" s="874"/>
      <c r="H178" s="17"/>
      <c r="I178" s="167"/>
      <c r="J178" s="574"/>
    </row>
    <row r="179" spans="1:10" ht="15" customHeight="1">
      <c r="A179" s="248"/>
      <c r="B179" s="17"/>
      <c r="C179" s="97"/>
      <c r="D179" s="97"/>
      <c r="E179" s="896"/>
      <c r="F179" s="596"/>
      <c r="G179" s="874"/>
      <c r="H179" s="17"/>
      <c r="I179" s="167"/>
      <c r="J179" s="574"/>
    </row>
    <row r="180" spans="1:10" ht="15" customHeight="1" thickBot="1">
      <c r="A180" s="117" t="s">
        <v>7710</v>
      </c>
      <c r="B180" s="171"/>
      <c r="C180" s="99"/>
      <c r="D180" s="99"/>
      <c r="E180" s="897"/>
      <c r="F180" s="598"/>
      <c r="G180" s="875"/>
      <c r="H180" s="171"/>
      <c r="I180" s="172"/>
      <c r="J180" s="574"/>
    </row>
    <row r="181" spans="1:10" ht="39.75" customHeight="1">
      <c r="A181" s="195" t="s">
        <v>1034</v>
      </c>
      <c r="B181" s="196" t="s">
        <v>1035</v>
      </c>
      <c r="C181" s="197" t="s">
        <v>678</v>
      </c>
      <c r="D181" s="197" t="s">
        <v>3143</v>
      </c>
      <c r="E181" s="605" t="s">
        <v>11378</v>
      </c>
      <c r="F181" s="600" t="s">
        <v>2792</v>
      </c>
      <c r="G181" s="864" t="s">
        <v>2640</v>
      </c>
      <c r="H181" s="338" t="s">
        <v>497</v>
      </c>
      <c r="I181" s="199" t="s">
        <v>4268</v>
      </c>
      <c r="J181" s="574"/>
    </row>
    <row r="182" spans="1:10" ht="15" customHeight="1">
      <c r="A182" s="195"/>
      <c r="B182" s="414"/>
      <c r="C182" s="197" t="s">
        <v>3644</v>
      </c>
      <c r="D182" s="390" t="s">
        <v>2641</v>
      </c>
      <c r="E182" s="898" t="s">
        <v>265</v>
      </c>
      <c r="F182" s="607">
        <f>'Заказ, cкидки и курсы валют'!$I$12</f>
        <v>0</v>
      </c>
      <c r="G182" s="948"/>
      <c r="H182" s="455"/>
      <c r="I182" s="325"/>
      <c r="J182" s="574"/>
    </row>
    <row r="183" spans="1:10" ht="14.1" customHeight="1">
      <c r="A183" s="15" t="s">
        <v>5115</v>
      </c>
      <c r="B183" s="46" t="s">
        <v>997</v>
      </c>
      <c r="C183" s="807">
        <v>25.36</v>
      </c>
      <c r="D183" s="46">
        <v>800</v>
      </c>
      <c r="E183" s="574">
        <v>836.73</v>
      </c>
      <c r="F183" s="603">
        <f>ROUND(E183*(1-$F$11),2)</f>
        <v>836.73</v>
      </c>
      <c r="G183" s="862">
        <f>'Заказ, cкидки и курсы валют'!$J$23*F183</f>
        <v>10417.288499999999</v>
      </c>
      <c r="H183" s="128">
        <f>ROUND((D183/1000)*G183,2)</f>
        <v>8333.83</v>
      </c>
      <c r="I183" s="15"/>
      <c r="J183" s="574"/>
    </row>
    <row r="184" spans="1:10" ht="14.1" customHeight="1">
      <c r="A184" s="15" t="s">
        <v>5116</v>
      </c>
      <c r="B184" s="46" t="s">
        <v>998</v>
      </c>
      <c r="C184" s="807">
        <v>32.03</v>
      </c>
      <c r="D184" s="46">
        <v>700</v>
      </c>
      <c r="E184" s="574">
        <v>1197.29</v>
      </c>
      <c r="F184" s="603">
        <f t="shared" ref="F184:F194" si="27">ROUND(E184*(1-$F$11),2)</f>
        <v>1197.29</v>
      </c>
      <c r="G184" s="862">
        <f>'Заказ, cкидки и курсы валют'!$J$23*F184</f>
        <v>14906.260499999999</v>
      </c>
      <c r="H184" s="128">
        <f t="shared" ref="H184:H194" si="28">ROUND((D184/1000)*G184,2)</f>
        <v>10434.379999999999</v>
      </c>
      <c r="I184" s="15"/>
      <c r="J184" s="574"/>
    </row>
    <row r="185" spans="1:10" ht="14.1" customHeight="1">
      <c r="A185" s="15" t="s">
        <v>5117</v>
      </c>
      <c r="B185" s="46" t="s">
        <v>999</v>
      </c>
      <c r="C185" s="807">
        <v>43</v>
      </c>
      <c r="D185" s="46">
        <v>500</v>
      </c>
      <c r="E185" s="574">
        <v>1483.31</v>
      </c>
      <c r="F185" s="603">
        <f t="shared" si="27"/>
        <v>1483.31</v>
      </c>
      <c r="G185" s="862">
        <f>'Заказ, cкидки и курсы валют'!$J$23*F185</f>
        <v>18467.209499999997</v>
      </c>
      <c r="H185" s="128">
        <f t="shared" si="28"/>
        <v>9233.6</v>
      </c>
      <c r="I185" s="15"/>
      <c r="J185" s="574"/>
    </row>
    <row r="186" spans="1:10" ht="14.1" customHeight="1">
      <c r="A186" s="2213" t="s">
        <v>3196</v>
      </c>
      <c r="B186" s="484" t="s">
        <v>3195</v>
      </c>
      <c r="C186" s="807">
        <v>48.24</v>
      </c>
      <c r="D186" s="484">
        <v>500</v>
      </c>
      <c r="E186" s="574">
        <v>1622.48</v>
      </c>
      <c r="F186" s="603">
        <f t="shared" si="27"/>
        <v>1622.48</v>
      </c>
      <c r="G186" s="862">
        <f>'Заказ, cкидки и курсы валют'!$J$23*F186</f>
        <v>20199.876</v>
      </c>
      <c r="H186" s="128">
        <f t="shared" si="28"/>
        <v>10099.94</v>
      </c>
      <c r="I186" s="2213"/>
      <c r="J186" s="574"/>
    </row>
    <row r="187" spans="1:10" ht="14.1" customHeight="1">
      <c r="A187" s="15" t="s">
        <v>5118</v>
      </c>
      <c r="B187" s="46" t="s">
        <v>1000</v>
      </c>
      <c r="C187" s="807">
        <v>68</v>
      </c>
      <c r="D187" s="46">
        <v>300</v>
      </c>
      <c r="E187" s="574">
        <v>2318.25</v>
      </c>
      <c r="F187" s="603">
        <f t="shared" si="27"/>
        <v>2318.25</v>
      </c>
      <c r="G187" s="862">
        <f>'Заказ, cкидки и курсы валют'!$J$23*F187</f>
        <v>28862.212499999998</v>
      </c>
      <c r="H187" s="128">
        <f t="shared" si="28"/>
        <v>8658.66</v>
      </c>
      <c r="I187" s="15"/>
      <c r="J187" s="574"/>
    </row>
    <row r="188" spans="1:10" ht="14.1" customHeight="1">
      <c r="A188" s="15" t="s">
        <v>5119</v>
      </c>
      <c r="B188" s="46" t="s">
        <v>1001</v>
      </c>
      <c r="C188" s="807">
        <v>85.2</v>
      </c>
      <c r="D188" s="46">
        <v>250</v>
      </c>
      <c r="E188" s="574">
        <v>2801.58</v>
      </c>
      <c r="F188" s="603">
        <f t="shared" si="27"/>
        <v>2801.58</v>
      </c>
      <c r="G188" s="862">
        <f>'Заказ, cкидки и курсы валют'!$J$23*F188</f>
        <v>34879.670999999995</v>
      </c>
      <c r="H188" s="128">
        <f t="shared" si="28"/>
        <v>8719.92</v>
      </c>
      <c r="I188" s="15"/>
      <c r="J188" s="574"/>
    </row>
    <row r="189" spans="1:10" ht="14.1" customHeight="1">
      <c r="A189" s="15" t="s">
        <v>5120</v>
      </c>
      <c r="B189" s="46" t="s">
        <v>1002</v>
      </c>
      <c r="C189" s="807">
        <v>97.2</v>
      </c>
      <c r="D189" s="46">
        <v>250</v>
      </c>
      <c r="E189" s="574">
        <v>3300.99</v>
      </c>
      <c r="F189" s="603">
        <f t="shared" si="27"/>
        <v>3300.99</v>
      </c>
      <c r="G189" s="862">
        <f>'Заказ, cкидки и курсы валют'!$J$23*F189</f>
        <v>41097.325499999992</v>
      </c>
      <c r="H189" s="128">
        <f t="shared" si="28"/>
        <v>10274.33</v>
      </c>
      <c r="I189" s="15"/>
      <c r="J189" s="574"/>
    </row>
    <row r="190" spans="1:10" ht="14.1" customHeight="1">
      <c r="A190" s="15" t="s">
        <v>5121</v>
      </c>
      <c r="B190" s="46" t="s">
        <v>1003</v>
      </c>
      <c r="C190" s="807">
        <v>112.5</v>
      </c>
      <c r="D190" s="46">
        <v>200</v>
      </c>
      <c r="E190" s="574">
        <v>4161.87</v>
      </c>
      <c r="F190" s="603">
        <f t="shared" si="27"/>
        <v>4161.87</v>
      </c>
      <c r="G190" s="862">
        <f>'Заказ, cкидки и курсы валют'!$J$23*F190</f>
        <v>51815.281499999997</v>
      </c>
      <c r="H190" s="128">
        <f t="shared" si="28"/>
        <v>10363.06</v>
      </c>
      <c r="I190" s="15"/>
      <c r="J190" s="574"/>
    </row>
    <row r="191" spans="1:10" ht="14.1" customHeight="1">
      <c r="A191" s="15" t="s">
        <v>5122</v>
      </c>
      <c r="B191" s="46" t="s">
        <v>1004</v>
      </c>
      <c r="C191" s="807">
        <v>134.80000000000001</v>
      </c>
      <c r="D191" s="46">
        <v>150</v>
      </c>
      <c r="E191" s="574">
        <v>4882.18</v>
      </c>
      <c r="F191" s="603">
        <f t="shared" si="27"/>
        <v>4882.18</v>
      </c>
      <c r="G191" s="862">
        <f>'Заказ, cкидки и курсы валют'!$J$23*F191</f>
        <v>60783.141000000003</v>
      </c>
      <c r="H191" s="128">
        <f t="shared" si="28"/>
        <v>9117.4699999999993</v>
      </c>
      <c r="I191" s="15"/>
    </row>
    <row r="192" spans="1:10" ht="14.1" customHeight="1">
      <c r="A192" s="15" t="s">
        <v>5123</v>
      </c>
      <c r="B192" s="46" t="s">
        <v>1005</v>
      </c>
      <c r="C192" s="807">
        <v>156.69999999999999</v>
      </c>
      <c r="D192" s="46">
        <v>150</v>
      </c>
      <c r="E192" s="574">
        <v>5044.76</v>
      </c>
      <c r="F192" s="603">
        <f t="shared" si="27"/>
        <v>5044.76</v>
      </c>
      <c r="G192" s="862">
        <f>'Заказ, cкидки и курсы валют'!$J$23*F192</f>
        <v>62807.262000000002</v>
      </c>
      <c r="H192" s="128">
        <f t="shared" si="28"/>
        <v>9421.09</v>
      </c>
      <c r="I192" s="15"/>
    </row>
    <row r="193" spans="1:10" ht="14.1" customHeight="1">
      <c r="A193" s="15" t="s">
        <v>5124</v>
      </c>
      <c r="B193" s="46" t="s">
        <v>1006</v>
      </c>
      <c r="C193" s="807">
        <v>183.25</v>
      </c>
      <c r="D193" s="46">
        <v>120</v>
      </c>
      <c r="E193" s="574">
        <v>10151.219999999999</v>
      </c>
      <c r="F193" s="603">
        <f t="shared" si="27"/>
        <v>10151.219999999999</v>
      </c>
      <c r="G193" s="862">
        <f>'Заказ, cкидки и курсы валют'!$J$23*F193</f>
        <v>126382.68899999998</v>
      </c>
      <c r="H193" s="128">
        <f t="shared" si="28"/>
        <v>15165.92</v>
      </c>
      <c r="I193" s="15"/>
    </row>
    <row r="194" spans="1:10" ht="14.1" customHeight="1">
      <c r="A194" s="15" t="s">
        <v>5125</v>
      </c>
      <c r="B194" s="46" t="s">
        <v>1007</v>
      </c>
      <c r="C194" s="808">
        <v>230</v>
      </c>
      <c r="D194" s="46">
        <v>100</v>
      </c>
      <c r="E194" s="574">
        <v>8568.49</v>
      </c>
      <c r="F194" s="603">
        <f t="shared" si="27"/>
        <v>8568.49</v>
      </c>
      <c r="G194" s="862">
        <f>'Заказ, cкидки и курсы валют'!$J$23*F194</f>
        <v>106677.70049999999</v>
      </c>
      <c r="H194" s="128">
        <f t="shared" si="28"/>
        <v>10667.77</v>
      </c>
      <c r="I194" s="15"/>
    </row>
    <row r="195" spans="1:10" ht="15" customHeight="1" thickBot="1">
      <c r="A195" s="14"/>
      <c r="B195" s="50"/>
      <c r="C195" s="50"/>
      <c r="D195" s="50"/>
      <c r="E195" s="880"/>
      <c r="F195" s="578"/>
      <c r="G195" s="122"/>
      <c r="H195" s="14"/>
      <c r="I195" s="14"/>
    </row>
    <row r="196" spans="1:10" ht="15" customHeight="1">
      <c r="A196" s="247"/>
      <c r="B196" s="163"/>
      <c r="C196" s="91"/>
      <c r="D196" s="91" t="s">
        <v>2474</v>
      </c>
      <c r="E196" s="555"/>
      <c r="F196" s="555"/>
      <c r="G196" s="652"/>
      <c r="H196" s="94"/>
      <c r="I196" s="95"/>
    </row>
    <row r="197" spans="1:10" ht="36" customHeight="1">
      <c r="A197" s="248"/>
      <c r="B197" s="17"/>
      <c r="C197" s="97"/>
      <c r="D197" s="97"/>
      <c r="E197" s="896"/>
      <c r="F197" s="596"/>
      <c r="G197" s="874"/>
      <c r="H197" s="17"/>
      <c r="I197" s="167"/>
    </row>
    <row r="198" spans="1:10" ht="15" customHeight="1">
      <c r="A198" s="248"/>
      <c r="B198" s="17"/>
      <c r="C198" s="97"/>
      <c r="D198" s="97"/>
      <c r="E198" s="896"/>
      <c r="F198" s="596"/>
      <c r="G198" s="874"/>
      <c r="H198" s="17"/>
      <c r="I198" s="167"/>
    </row>
    <row r="199" spans="1:10" ht="15" customHeight="1">
      <c r="A199" s="248"/>
      <c r="B199" s="17"/>
      <c r="C199" s="97"/>
      <c r="D199" s="97"/>
      <c r="E199" s="896"/>
      <c r="F199" s="596"/>
      <c r="G199" s="874"/>
      <c r="H199" s="17"/>
      <c r="I199" s="167"/>
    </row>
    <row r="200" spans="1:10" s="432" customFormat="1" ht="15" customHeight="1" thickBot="1">
      <c r="A200" s="117" t="s">
        <v>7712</v>
      </c>
      <c r="B200" s="171"/>
      <c r="C200" s="99"/>
      <c r="D200" s="99"/>
      <c r="E200" s="897"/>
      <c r="F200" s="598"/>
      <c r="G200" s="875"/>
      <c r="H200" s="171"/>
      <c r="I200" s="172"/>
    </row>
    <row r="201" spans="1:10" ht="41.25" customHeight="1">
      <c r="A201" s="195" t="s">
        <v>1034</v>
      </c>
      <c r="B201" s="196" t="s">
        <v>1035</v>
      </c>
      <c r="C201" s="197" t="s">
        <v>678</v>
      </c>
      <c r="D201" s="197" t="s">
        <v>3143</v>
      </c>
      <c r="E201" s="605" t="s">
        <v>11378</v>
      </c>
      <c r="F201" s="600" t="s">
        <v>2792</v>
      </c>
      <c r="G201" s="864" t="s">
        <v>2640</v>
      </c>
      <c r="H201" s="338" t="s">
        <v>497</v>
      </c>
      <c r="I201" s="199" t="s">
        <v>4268</v>
      </c>
    </row>
    <row r="202" spans="1:10" ht="15" customHeight="1">
      <c r="A202" s="195"/>
      <c r="B202" s="414"/>
      <c r="C202" s="197" t="s">
        <v>3644</v>
      </c>
      <c r="D202" s="390" t="s">
        <v>2641</v>
      </c>
      <c r="E202" s="898" t="s">
        <v>265</v>
      </c>
      <c r="F202" s="607">
        <f>'Заказ, cкидки и курсы валют'!$I$12</f>
        <v>0</v>
      </c>
      <c r="G202" s="948"/>
      <c r="H202" s="455"/>
      <c r="I202" s="325"/>
    </row>
    <row r="203" spans="1:10" ht="14.1" customHeight="1">
      <c r="A203" s="15" t="s">
        <v>7825</v>
      </c>
      <c r="B203" s="46" t="s">
        <v>997</v>
      </c>
      <c r="C203" s="807">
        <v>25.36</v>
      </c>
      <c r="D203" s="46">
        <v>1</v>
      </c>
      <c r="E203" s="2129">
        <f t="shared" ref="E203:E214" si="29">E183*3</f>
        <v>2510.19</v>
      </c>
      <c r="F203" s="603">
        <f>ROUND(E203*(1-$F$11),2)</f>
        <v>2510.19</v>
      </c>
      <c r="G203" s="862">
        <f>'Заказ, cкидки и курсы валют'!$J$23*F203</f>
        <v>31251.8655</v>
      </c>
      <c r="H203" s="128">
        <f>ROUND((D203/1000)*G203,2)</f>
        <v>31.25</v>
      </c>
      <c r="I203" s="15"/>
    </row>
    <row r="204" spans="1:10" ht="14.1" customHeight="1">
      <c r="A204" s="15" t="s">
        <v>7826</v>
      </c>
      <c r="B204" s="46" t="s">
        <v>998</v>
      </c>
      <c r="C204" s="807">
        <v>32.03</v>
      </c>
      <c r="D204" s="46">
        <v>1</v>
      </c>
      <c r="E204" s="2129">
        <f t="shared" si="29"/>
        <v>3591.87</v>
      </c>
      <c r="F204" s="603">
        <f t="shared" ref="F204:F214" si="30">ROUND(E204*(1-$F$11),2)</f>
        <v>3591.87</v>
      </c>
      <c r="G204" s="862">
        <f>'Заказ, cкидки и курсы валют'!$J$23*F204</f>
        <v>44718.781499999997</v>
      </c>
      <c r="H204" s="128">
        <f t="shared" ref="H204:H214" si="31">ROUND((D204/1000)*G204,2)</f>
        <v>44.72</v>
      </c>
      <c r="I204" s="15"/>
    </row>
    <row r="205" spans="1:10" s="486" customFormat="1" ht="14.1" customHeight="1">
      <c r="A205" s="15" t="s">
        <v>7827</v>
      </c>
      <c r="B205" s="46" t="s">
        <v>999</v>
      </c>
      <c r="C205" s="807">
        <v>43</v>
      </c>
      <c r="D205" s="46">
        <v>1</v>
      </c>
      <c r="E205" s="2129">
        <f t="shared" si="29"/>
        <v>4449.93</v>
      </c>
      <c r="F205" s="603">
        <f t="shared" si="30"/>
        <v>4449.93</v>
      </c>
      <c r="G205" s="862">
        <f>'Заказ, cкидки и курсы валют'!$J$23*F205</f>
        <v>55401.628499999999</v>
      </c>
      <c r="H205" s="128">
        <f t="shared" si="31"/>
        <v>55.4</v>
      </c>
      <c r="I205" s="15"/>
    </row>
    <row r="206" spans="1:10" ht="14.1" customHeight="1">
      <c r="A206" s="20" t="s">
        <v>7828</v>
      </c>
      <c r="B206" s="484" t="s">
        <v>3195</v>
      </c>
      <c r="C206" s="807">
        <v>48.24</v>
      </c>
      <c r="D206" s="484">
        <v>1</v>
      </c>
      <c r="E206" s="2129">
        <f t="shared" si="29"/>
        <v>4867.4400000000005</v>
      </c>
      <c r="F206" s="603">
        <f t="shared" si="30"/>
        <v>4867.4399999999996</v>
      </c>
      <c r="G206" s="862">
        <f>'Заказ, cкидки и курсы валют'!$J$23*F206</f>
        <v>60599.62799999999</v>
      </c>
      <c r="H206" s="128">
        <f t="shared" si="31"/>
        <v>60.6</v>
      </c>
      <c r="I206" s="2213"/>
    </row>
    <row r="207" spans="1:10" ht="14.1" customHeight="1">
      <c r="A207" s="15" t="s">
        <v>7829</v>
      </c>
      <c r="B207" s="46" t="s">
        <v>1000</v>
      </c>
      <c r="C207" s="807">
        <v>68</v>
      </c>
      <c r="D207" s="46">
        <v>1</v>
      </c>
      <c r="E207" s="2129">
        <f t="shared" si="29"/>
        <v>6954.75</v>
      </c>
      <c r="F207" s="603">
        <f t="shared" si="30"/>
        <v>6954.75</v>
      </c>
      <c r="G207" s="862">
        <f>'Заказ, cкидки и курсы валют'!$J$23*F207</f>
        <v>86586.637499999997</v>
      </c>
      <c r="H207" s="128">
        <f t="shared" si="31"/>
        <v>86.59</v>
      </c>
      <c r="I207" s="15"/>
    </row>
    <row r="208" spans="1:10" ht="14.1" customHeight="1">
      <c r="A208" s="15" t="s">
        <v>7830</v>
      </c>
      <c r="B208" s="46" t="s">
        <v>1001</v>
      </c>
      <c r="C208" s="807">
        <v>85.2</v>
      </c>
      <c r="D208" s="46">
        <v>1</v>
      </c>
      <c r="E208" s="2129">
        <f t="shared" si="29"/>
        <v>8404.74</v>
      </c>
      <c r="F208" s="603">
        <f t="shared" si="30"/>
        <v>8404.74</v>
      </c>
      <c r="G208" s="862">
        <f>'Заказ, cкидки и курсы валют'!$J$23*F208</f>
        <v>104639.01299999999</v>
      </c>
      <c r="H208" s="128">
        <f t="shared" si="31"/>
        <v>104.64</v>
      </c>
      <c r="I208" s="15"/>
      <c r="J208" s="545"/>
    </row>
    <row r="209" spans="1:10" ht="14.1" customHeight="1">
      <c r="A209" s="15" t="s">
        <v>7831</v>
      </c>
      <c r="B209" s="46" t="s">
        <v>1002</v>
      </c>
      <c r="C209" s="807">
        <v>97.2</v>
      </c>
      <c r="D209" s="46">
        <v>1</v>
      </c>
      <c r="E209" s="2129">
        <f t="shared" si="29"/>
        <v>9902.9699999999993</v>
      </c>
      <c r="F209" s="603">
        <f t="shared" si="30"/>
        <v>9902.9699999999993</v>
      </c>
      <c r="G209" s="862">
        <f>'Заказ, cкидки и курсы валют'!$J$23*F209</f>
        <v>123291.97649999999</v>
      </c>
      <c r="H209" s="128">
        <f t="shared" si="31"/>
        <v>123.29</v>
      </c>
      <c r="I209" s="15"/>
    </row>
    <row r="210" spans="1:10" ht="14.1" customHeight="1">
      <c r="A210" s="15" t="s">
        <v>7832</v>
      </c>
      <c r="B210" s="46" t="s">
        <v>1003</v>
      </c>
      <c r="C210" s="807">
        <v>112.5</v>
      </c>
      <c r="D210" s="46">
        <v>1</v>
      </c>
      <c r="E210" s="2129">
        <f t="shared" si="29"/>
        <v>12485.61</v>
      </c>
      <c r="F210" s="603">
        <f t="shared" si="30"/>
        <v>12485.61</v>
      </c>
      <c r="G210" s="862">
        <f>'Заказ, cкидки и курсы валют'!$J$23*F210</f>
        <v>155445.84450000001</v>
      </c>
      <c r="H210" s="128">
        <f t="shared" si="31"/>
        <v>155.44999999999999</v>
      </c>
      <c r="I210" s="15"/>
    </row>
    <row r="211" spans="1:10" ht="14.1" customHeight="1">
      <c r="A211" s="15" t="s">
        <v>7833</v>
      </c>
      <c r="B211" s="46" t="s">
        <v>1004</v>
      </c>
      <c r="C211" s="807">
        <v>134.80000000000001</v>
      </c>
      <c r="D211" s="46">
        <v>1</v>
      </c>
      <c r="E211" s="2129">
        <f t="shared" si="29"/>
        <v>14646.54</v>
      </c>
      <c r="F211" s="603">
        <f t="shared" si="30"/>
        <v>14646.54</v>
      </c>
      <c r="G211" s="862">
        <f>'Заказ, cкидки и курсы валют'!$J$23*F211</f>
        <v>182349.42300000001</v>
      </c>
      <c r="H211" s="128">
        <f t="shared" si="31"/>
        <v>182.35</v>
      </c>
      <c r="I211" s="15"/>
    </row>
    <row r="212" spans="1:10" ht="14.1" customHeight="1">
      <c r="A212" s="15" t="s">
        <v>7834</v>
      </c>
      <c r="B212" s="46" t="s">
        <v>1005</v>
      </c>
      <c r="C212" s="807">
        <v>156.69999999999999</v>
      </c>
      <c r="D212" s="46">
        <v>1</v>
      </c>
      <c r="E212" s="2129">
        <f t="shared" si="29"/>
        <v>15134.28</v>
      </c>
      <c r="F212" s="603">
        <f t="shared" si="30"/>
        <v>15134.28</v>
      </c>
      <c r="G212" s="862">
        <f>'Заказ, cкидки и курсы валют'!$J$23*F212</f>
        <v>188421.78599999999</v>
      </c>
      <c r="H212" s="128">
        <f t="shared" si="31"/>
        <v>188.42</v>
      </c>
      <c r="I212" s="15"/>
    </row>
    <row r="213" spans="1:10" ht="14.1" customHeight="1">
      <c r="A213" s="15" t="s">
        <v>7835</v>
      </c>
      <c r="B213" s="46" t="s">
        <v>1006</v>
      </c>
      <c r="C213" s="807">
        <v>183.25</v>
      </c>
      <c r="D213" s="46">
        <v>1</v>
      </c>
      <c r="E213" s="2129">
        <f t="shared" si="29"/>
        <v>30453.659999999996</v>
      </c>
      <c r="F213" s="603">
        <f t="shared" si="30"/>
        <v>30453.66</v>
      </c>
      <c r="G213" s="862">
        <f>'Заказ, cкидки и курсы валют'!$J$23*F213</f>
        <v>379148.06699999998</v>
      </c>
      <c r="H213" s="128">
        <f t="shared" si="31"/>
        <v>379.15</v>
      </c>
      <c r="I213" s="15"/>
    </row>
    <row r="214" spans="1:10" ht="14.1" customHeight="1">
      <c r="A214" s="15" t="s">
        <v>7836</v>
      </c>
      <c r="B214" s="46" t="s">
        <v>1007</v>
      </c>
      <c r="C214" s="808">
        <v>230</v>
      </c>
      <c r="D214" s="46">
        <v>1</v>
      </c>
      <c r="E214" s="2129">
        <f t="shared" si="29"/>
        <v>25705.47</v>
      </c>
      <c r="F214" s="603">
        <f t="shared" si="30"/>
        <v>25705.47</v>
      </c>
      <c r="G214" s="862">
        <f>'Заказ, cкидки и курсы валют'!$J$23*F214</f>
        <v>320033.10149999999</v>
      </c>
      <c r="H214" s="128">
        <f t="shared" si="31"/>
        <v>320.02999999999997</v>
      </c>
      <c r="I214" s="15"/>
    </row>
    <row r="215" spans="1:10" ht="15.75" thickBot="1">
      <c r="A215" s="14"/>
      <c r="B215" s="50"/>
      <c r="C215" s="50"/>
      <c r="D215" s="50"/>
      <c r="E215" s="880"/>
      <c r="F215" s="578"/>
      <c r="G215" s="122"/>
      <c r="H215" s="14"/>
      <c r="I215" s="14"/>
      <c r="J215" s="574"/>
    </row>
    <row r="216" spans="1:10" ht="18">
      <c r="A216" s="247"/>
      <c r="B216" s="163"/>
      <c r="C216" s="91"/>
      <c r="D216" s="91" t="s">
        <v>2475</v>
      </c>
      <c r="E216" s="555"/>
      <c r="F216" s="555"/>
      <c r="G216" s="652"/>
      <c r="H216" s="94"/>
      <c r="I216" s="95"/>
      <c r="J216" s="574"/>
    </row>
    <row r="217" spans="1:10" ht="15">
      <c r="A217" s="248"/>
      <c r="B217" s="17"/>
      <c r="C217" s="97"/>
      <c r="D217" s="97"/>
      <c r="E217" s="896"/>
      <c r="F217" s="596"/>
      <c r="G217" s="874"/>
      <c r="H217" s="17"/>
      <c r="I217" s="167"/>
      <c r="J217" s="574"/>
    </row>
    <row r="218" spans="1:10" ht="13.5" customHeight="1">
      <c r="A218" s="248"/>
      <c r="B218" s="17"/>
      <c r="C218" s="97"/>
      <c r="D218" s="97"/>
      <c r="E218" s="896"/>
      <c r="F218" s="596"/>
      <c r="G218" s="874"/>
      <c r="H218" s="17"/>
      <c r="I218" s="167"/>
      <c r="J218" s="574"/>
    </row>
    <row r="219" spans="1:10" ht="13.5" customHeight="1">
      <c r="A219" s="248"/>
      <c r="B219" s="17"/>
      <c r="C219" s="97"/>
      <c r="D219" s="97"/>
      <c r="E219" s="896"/>
      <c r="F219" s="596"/>
      <c r="G219" s="874"/>
      <c r="H219" s="17"/>
      <c r="I219" s="167"/>
      <c r="J219" s="574"/>
    </row>
    <row r="220" spans="1:10" ht="13.5" customHeight="1" thickBot="1">
      <c r="A220" s="117" t="s">
        <v>7710</v>
      </c>
      <c r="B220" s="171"/>
      <c r="C220" s="99"/>
      <c r="D220" s="99"/>
      <c r="E220" s="897"/>
      <c r="F220" s="598"/>
      <c r="G220" s="875"/>
      <c r="H220" s="171"/>
      <c r="I220" s="172"/>
      <c r="J220" s="574"/>
    </row>
    <row r="221" spans="1:10" ht="34.5" customHeight="1">
      <c r="A221" s="195" t="s">
        <v>1034</v>
      </c>
      <c r="B221" s="196" t="s">
        <v>1035</v>
      </c>
      <c r="C221" s="197" t="s">
        <v>678</v>
      </c>
      <c r="D221" s="197" t="s">
        <v>3143</v>
      </c>
      <c r="E221" s="605" t="s">
        <v>11378</v>
      </c>
      <c r="F221" s="600" t="s">
        <v>2792</v>
      </c>
      <c r="G221" s="864" t="s">
        <v>2640</v>
      </c>
      <c r="H221" s="338" t="s">
        <v>497</v>
      </c>
      <c r="I221" s="199" t="s">
        <v>4268</v>
      </c>
      <c r="J221" s="574"/>
    </row>
    <row r="222" spans="1:10" ht="13.5" customHeight="1">
      <c r="A222" s="195"/>
      <c r="B222" s="389"/>
      <c r="C222" s="197" t="s">
        <v>3644</v>
      </c>
      <c r="D222" s="390" t="s">
        <v>2641</v>
      </c>
      <c r="E222" s="898" t="s">
        <v>265</v>
      </c>
      <c r="F222" s="607">
        <f>'Заказ, cкидки и курсы валют'!$I$12</f>
        <v>0</v>
      </c>
      <c r="G222" s="948"/>
      <c r="H222" s="455"/>
      <c r="I222" s="325"/>
      <c r="J222" s="574"/>
    </row>
    <row r="223" spans="1:10" ht="14.1" customHeight="1">
      <c r="A223" s="12" t="s">
        <v>11912</v>
      </c>
      <c r="B223" s="44" t="s">
        <v>11913</v>
      </c>
      <c r="C223" s="671"/>
      <c r="D223" s="2203">
        <v>100</v>
      </c>
      <c r="E223" s="574">
        <v>586.33000000000004</v>
      </c>
      <c r="F223" s="603">
        <f>ROUND(E223*(1-$F$11),2)</f>
        <v>586.33000000000004</v>
      </c>
      <c r="G223" s="862">
        <f>'Заказ, cкидки и курсы валют'!$J$23*F223</f>
        <v>7299.8085000000001</v>
      </c>
      <c r="H223" s="128">
        <f>ROUND((D223/1000)*G223,2)</f>
        <v>729.98</v>
      </c>
      <c r="I223" s="16"/>
    </row>
    <row r="224" spans="1:10" ht="14.1" customHeight="1">
      <c r="A224" s="12" t="s">
        <v>11914</v>
      </c>
      <c r="B224" s="44" t="s">
        <v>11915</v>
      </c>
      <c r="C224" s="671"/>
      <c r="D224" s="2203">
        <v>80</v>
      </c>
      <c r="E224" s="574">
        <v>698.58</v>
      </c>
      <c r="F224" s="603">
        <f t="shared" ref="F224:F225" si="32">ROUND(E224*(1-$F$11),2)</f>
        <v>698.58</v>
      </c>
      <c r="G224" s="862">
        <f>'Заказ, cкидки и курсы валют'!$J$23*F224</f>
        <v>8697.3209999999999</v>
      </c>
      <c r="H224" s="128">
        <f t="shared" ref="H224" si="33">ROUND((D224/1000)*G224,2)</f>
        <v>695.79</v>
      </c>
      <c r="I224" s="16"/>
      <c r="J224" s="574"/>
    </row>
    <row r="225" spans="1:10" ht="14.1" customHeight="1">
      <c r="A225" s="15" t="s">
        <v>5620</v>
      </c>
      <c r="B225" s="44" t="s">
        <v>5602</v>
      </c>
      <c r="C225" s="807">
        <v>22.36</v>
      </c>
      <c r="D225" s="46">
        <v>900</v>
      </c>
      <c r="E225" s="574">
        <v>1534.11</v>
      </c>
      <c r="F225" s="603">
        <f t="shared" si="32"/>
        <v>1534.11</v>
      </c>
      <c r="G225" s="862">
        <f>'Заказ, cкидки и курсы валют'!$J$23*F225</f>
        <v>19099.669499999996</v>
      </c>
      <c r="H225" s="128">
        <f>ROUND((D225/1000)*G225,2)</f>
        <v>17189.7</v>
      </c>
      <c r="I225" s="15"/>
      <c r="J225" s="574"/>
    </row>
    <row r="226" spans="1:10" ht="14.1" customHeight="1">
      <c r="A226" s="15" t="s">
        <v>5126</v>
      </c>
      <c r="B226" s="46" t="s">
        <v>997</v>
      </c>
      <c r="C226" s="807">
        <v>25.69</v>
      </c>
      <c r="D226" s="46">
        <v>800</v>
      </c>
      <c r="E226" s="574">
        <v>1653.03</v>
      </c>
      <c r="F226" s="603">
        <f t="shared" ref="F226:F239" si="34">ROUND(E226*(1-$F$11),2)</f>
        <v>1653.03</v>
      </c>
      <c r="G226" s="862">
        <f>'Заказ, cкидки и курсы валют'!$J$23*F226</f>
        <v>20580.2235</v>
      </c>
      <c r="H226" s="128">
        <f t="shared" ref="H226:H239" si="35">ROUND((D226/1000)*G226,2)</f>
        <v>16464.18</v>
      </c>
      <c r="I226" s="15"/>
      <c r="J226" s="574"/>
    </row>
    <row r="227" spans="1:10" ht="14.1" customHeight="1">
      <c r="A227" s="15" t="s">
        <v>5127</v>
      </c>
      <c r="B227" s="46" t="s">
        <v>998</v>
      </c>
      <c r="C227" s="53">
        <v>34.03</v>
      </c>
      <c r="D227" s="46">
        <v>700</v>
      </c>
      <c r="E227" s="574">
        <v>1889.94</v>
      </c>
      <c r="F227" s="603">
        <f t="shared" si="34"/>
        <v>1889.94</v>
      </c>
      <c r="G227" s="862">
        <f>'Заказ, cкидки и курсы валют'!$J$23*F227</f>
        <v>23529.753000000001</v>
      </c>
      <c r="H227" s="128">
        <f t="shared" si="35"/>
        <v>16470.830000000002</v>
      </c>
      <c r="I227" s="15"/>
    </row>
    <row r="228" spans="1:10" ht="14.1" customHeight="1">
      <c r="A228" s="15" t="s">
        <v>5128</v>
      </c>
      <c r="B228" s="46" t="s">
        <v>999</v>
      </c>
      <c r="C228" s="808">
        <v>45</v>
      </c>
      <c r="D228" s="46">
        <v>500</v>
      </c>
      <c r="E228" s="574">
        <v>2359.66</v>
      </c>
      <c r="F228" s="603">
        <f t="shared" si="34"/>
        <v>2359.66</v>
      </c>
      <c r="G228" s="862">
        <f>'Заказ, cкидки и курсы валют'!$J$23*F228</f>
        <v>29377.766999999996</v>
      </c>
      <c r="H228" s="128">
        <f t="shared" si="35"/>
        <v>14688.88</v>
      </c>
      <c r="I228" s="15"/>
    </row>
    <row r="229" spans="1:10" ht="14.1" customHeight="1">
      <c r="A229" s="15" t="s">
        <v>11916</v>
      </c>
      <c r="B229" s="44" t="s">
        <v>11917</v>
      </c>
      <c r="C229" s="808"/>
      <c r="D229" s="44">
        <v>50</v>
      </c>
      <c r="E229" s="574">
        <v>1458.3</v>
      </c>
      <c r="F229" s="603">
        <f t="shared" si="34"/>
        <v>1458.3</v>
      </c>
      <c r="G229" s="862">
        <f>'Заказ, cкидки и курсы валют'!$J$23*F229</f>
        <v>18155.834999999999</v>
      </c>
      <c r="H229" s="128">
        <f t="shared" si="35"/>
        <v>907.79</v>
      </c>
      <c r="I229" s="15"/>
    </row>
    <row r="230" spans="1:10" ht="14.1" customHeight="1">
      <c r="A230" s="15" t="s">
        <v>11918</v>
      </c>
      <c r="B230" s="44" t="s">
        <v>11919</v>
      </c>
      <c r="C230" s="808"/>
      <c r="D230" s="44">
        <v>50</v>
      </c>
      <c r="E230" s="574">
        <v>1695.97</v>
      </c>
      <c r="F230" s="603">
        <f t="shared" si="34"/>
        <v>1695.97</v>
      </c>
      <c r="G230" s="862">
        <f>'Заказ, cкидки и курсы валют'!$J$23*F230</f>
        <v>21114.826499999999</v>
      </c>
      <c r="H230" s="128">
        <f t="shared" si="35"/>
        <v>1055.74</v>
      </c>
      <c r="I230" s="15"/>
    </row>
    <row r="231" spans="1:10" ht="14.1" customHeight="1">
      <c r="A231" s="2213" t="s">
        <v>3197</v>
      </c>
      <c r="B231" s="484" t="s">
        <v>3195</v>
      </c>
      <c r="C231" s="53">
        <v>52.58</v>
      </c>
      <c r="D231" s="484">
        <v>500</v>
      </c>
      <c r="E231" s="574">
        <v>2567.21</v>
      </c>
      <c r="F231" s="603">
        <f t="shared" si="34"/>
        <v>2567.21</v>
      </c>
      <c r="G231" s="862">
        <f>'Заказ, cкидки и курсы валют'!$J$23*F231</f>
        <v>31961.764499999997</v>
      </c>
      <c r="H231" s="128">
        <f t="shared" si="35"/>
        <v>15980.88</v>
      </c>
      <c r="I231" s="2213"/>
    </row>
    <row r="232" spans="1:10" s="486" customFormat="1" ht="14.1" customHeight="1">
      <c r="A232" s="15" t="s">
        <v>5129</v>
      </c>
      <c r="B232" s="46" t="s">
        <v>1000</v>
      </c>
      <c r="C232" s="53">
        <v>71.7</v>
      </c>
      <c r="D232" s="46">
        <v>300</v>
      </c>
      <c r="E232" s="574">
        <v>4330.34</v>
      </c>
      <c r="F232" s="603">
        <f t="shared" si="34"/>
        <v>4330.34</v>
      </c>
      <c r="G232" s="862">
        <f>'Заказ, cкидки и курсы валют'!$J$23*F232</f>
        <v>53912.733</v>
      </c>
      <c r="H232" s="128">
        <f t="shared" si="35"/>
        <v>16173.82</v>
      </c>
      <c r="I232" s="15"/>
    </row>
    <row r="233" spans="1:10" ht="14.1" customHeight="1">
      <c r="A233" s="15" t="s">
        <v>5130</v>
      </c>
      <c r="B233" s="46" t="s">
        <v>1001</v>
      </c>
      <c r="C233" s="808">
        <v>89.2</v>
      </c>
      <c r="D233" s="46">
        <v>250</v>
      </c>
      <c r="E233" s="574">
        <v>4054.87</v>
      </c>
      <c r="F233" s="603">
        <f t="shared" si="34"/>
        <v>4054.87</v>
      </c>
      <c r="G233" s="862">
        <f>'Заказ, cкидки и курсы валют'!$J$23*F233</f>
        <v>50483.131499999996</v>
      </c>
      <c r="H233" s="128">
        <f t="shared" si="35"/>
        <v>12620.78</v>
      </c>
      <c r="I233" s="15"/>
    </row>
    <row r="234" spans="1:10" ht="14.1" customHeight="1">
      <c r="A234" s="15" t="s">
        <v>5131</v>
      </c>
      <c r="B234" s="46" t="s">
        <v>1002</v>
      </c>
      <c r="C234" s="808">
        <v>101</v>
      </c>
      <c r="D234" s="46">
        <v>250</v>
      </c>
      <c r="E234" s="574">
        <v>4441.67</v>
      </c>
      <c r="F234" s="603">
        <f t="shared" si="34"/>
        <v>4441.67</v>
      </c>
      <c r="G234" s="862">
        <f>'Заказ, cкидки и курсы валют'!$J$23*F234</f>
        <v>55298.791499999999</v>
      </c>
      <c r="H234" s="128">
        <f t="shared" si="35"/>
        <v>13824.7</v>
      </c>
      <c r="I234" s="15"/>
    </row>
    <row r="235" spans="1:10" ht="14.1" customHeight="1">
      <c r="A235" s="15" t="s">
        <v>5132</v>
      </c>
      <c r="B235" s="46" t="s">
        <v>1003</v>
      </c>
      <c r="C235" s="808">
        <v>117.5</v>
      </c>
      <c r="D235" s="46">
        <v>200</v>
      </c>
      <c r="E235" s="574">
        <v>6612.55</v>
      </c>
      <c r="F235" s="603">
        <f t="shared" si="34"/>
        <v>6612.55</v>
      </c>
      <c r="G235" s="862">
        <f>'Заказ, cкидки и курсы валют'!$J$23*F235</f>
        <v>82326.247499999998</v>
      </c>
      <c r="H235" s="128">
        <f t="shared" si="35"/>
        <v>16465.25</v>
      </c>
      <c r="I235" s="15"/>
    </row>
    <row r="236" spans="1:10" ht="14.1" customHeight="1">
      <c r="A236" s="15" t="s">
        <v>5133</v>
      </c>
      <c r="B236" s="46" t="s">
        <v>1004</v>
      </c>
      <c r="C236" s="53">
        <v>146.69999999999999</v>
      </c>
      <c r="D236" s="46">
        <v>150</v>
      </c>
      <c r="E236" s="574">
        <v>6026.25</v>
      </c>
      <c r="F236" s="603">
        <f t="shared" si="34"/>
        <v>6026.25</v>
      </c>
      <c r="G236" s="862">
        <f>'Заказ, cкидки и курсы валют'!$J$23*F236</f>
        <v>75026.8125</v>
      </c>
      <c r="H236" s="128">
        <f t="shared" si="35"/>
        <v>11254.02</v>
      </c>
      <c r="I236" s="15"/>
    </row>
    <row r="237" spans="1:10" ht="14.1" customHeight="1">
      <c r="A237" s="15" t="s">
        <v>5134</v>
      </c>
      <c r="B237" s="46" t="s">
        <v>1005</v>
      </c>
      <c r="C237" s="53">
        <v>166.53</v>
      </c>
      <c r="D237" s="46">
        <v>150</v>
      </c>
      <c r="E237" s="574">
        <v>6623.15</v>
      </c>
      <c r="F237" s="603">
        <f t="shared" si="34"/>
        <v>6623.15</v>
      </c>
      <c r="G237" s="862">
        <f>'Заказ, cкидки и курсы валют'!$J$23*F237</f>
        <v>82458.217499999984</v>
      </c>
      <c r="H237" s="128">
        <f t="shared" si="35"/>
        <v>12368.73</v>
      </c>
      <c r="I237" s="15"/>
    </row>
    <row r="238" spans="1:10" ht="14.1" customHeight="1">
      <c r="A238" s="15" t="s">
        <v>5135</v>
      </c>
      <c r="B238" s="46" t="s">
        <v>1006</v>
      </c>
      <c r="C238" s="53">
        <v>187.5</v>
      </c>
      <c r="D238" s="46">
        <v>120</v>
      </c>
      <c r="E238" s="574">
        <v>7375.64</v>
      </c>
      <c r="F238" s="603">
        <f t="shared" si="34"/>
        <v>7375.64</v>
      </c>
      <c r="G238" s="862">
        <f>'Заказ, cкидки и курсы валют'!$J$23*F238</f>
        <v>91826.717999999993</v>
      </c>
      <c r="H238" s="128">
        <f t="shared" si="35"/>
        <v>11019.21</v>
      </c>
      <c r="I238" s="15"/>
    </row>
    <row r="239" spans="1:10" ht="14.1" customHeight="1">
      <c r="A239" s="15" t="s">
        <v>5136</v>
      </c>
      <c r="B239" s="46" t="s">
        <v>1007</v>
      </c>
      <c r="C239" s="808">
        <v>239.8</v>
      </c>
      <c r="D239" s="46">
        <v>100</v>
      </c>
      <c r="E239" s="574">
        <v>9958.48</v>
      </c>
      <c r="F239" s="603">
        <f t="shared" si="34"/>
        <v>9958.48</v>
      </c>
      <c r="G239" s="862">
        <f>'Заказ, cкидки и курсы валют'!$J$23*F239</f>
        <v>123983.07599999999</v>
      </c>
      <c r="H239" s="128">
        <f t="shared" si="35"/>
        <v>12398.31</v>
      </c>
      <c r="I239" s="15"/>
    </row>
    <row r="240" spans="1:10" ht="13.5" thickBot="1">
      <c r="A240" s="14"/>
      <c r="B240" s="50"/>
      <c r="C240" s="50"/>
      <c r="D240" s="50"/>
      <c r="E240" s="880"/>
      <c r="F240" s="578"/>
      <c r="G240" s="122"/>
      <c r="H240" s="14"/>
      <c r="I240" s="14"/>
    </row>
    <row r="241" spans="1:12" ht="18">
      <c r="A241" s="247"/>
      <c r="B241" s="163"/>
      <c r="C241" s="91"/>
      <c r="D241" s="91" t="s">
        <v>2475</v>
      </c>
      <c r="E241" s="555"/>
      <c r="F241" s="555"/>
      <c r="G241" s="652"/>
      <c r="H241" s="94"/>
      <c r="I241" s="95"/>
    </row>
    <row r="242" spans="1:12">
      <c r="A242" s="248"/>
      <c r="B242" s="17"/>
      <c r="C242" s="97"/>
      <c r="D242" s="97"/>
      <c r="E242" s="896"/>
      <c r="F242" s="596"/>
      <c r="G242" s="874"/>
      <c r="H242" s="17"/>
      <c r="I242" s="167"/>
    </row>
    <row r="243" spans="1:12" ht="13.5" customHeight="1">
      <c r="A243" s="248"/>
      <c r="B243" s="17"/>
      <c r="C243" s="97"/>
      <c r="D243" s="97"/>
      <c r="E243" s="896"/>
      <c r="F243" s="596"/>
      <c r="G243" s="874"/>
      <c r="H243" s="17"/>
      <c r="I243" s="167"/>
      <c r="L243" s="575"/>
    </row>
    <row r="244" spans="1:12" ht="13.5" customHeight="1">
      <c r="A244" s="248"/>
      <c r="B244" s="17"/>
      <c r="C244" s="97"/>
      <c r="D244" s="97"/>
      <c r="E244" s="896"/>
      <c r="F244" s="596"/>
      <c r="G244" s="874"/>
      <c r="H244" s="17"/>
      <c r="I244" s="167"/>
      <c r="L244" s="575"/>
    </row>
    <row r="245" spans="1:12" ht="13.5" customHeight="1" thickBot="1">
      <c r="A245" s="2017" t="s">
        <v>7712</v>
      </c>
      <c r="B245" s="1113"/>
      <c r="C245" s="2018"/>
      <c r="D245" s="2018"/>
      <c r="E245" s="2019"/>
      <c r="F245" s="2020"/>
      <c r="G245" s="2021"/>
      <c r="H245" s="1113"/>
      <c r="I245" s="1118"/>
      <c r="L245" s="575"/>
    </row>
    <row r="246" spans="1:12" ht="35.25" customHeight="1">
      <c r="A246" s="2022" t="s">
        <v>1034</v>
      </c>
      <c r="B246" s="2023" t="s">
        <v>1035</v>
      </c>
      <c r="C246" s="2024" t="s">
        <v>678</v>
      </c>
      <c r="D246" s="2024" t="s">
        <v>3143</v>
      </c>
      <c r="E246" s="2025" t="s">
        <v>11378</v>
      </c>
      <c r="F246" s="2026" t="s">
        <v>2792</v>
      </c>
      <c r="G246" s="2027" t="s">
        <v>2640</v>
      </c>
      <c r="H246" s="2028" t="s">
        <v>497</v>
      </c>
      <c r="I246" s="2029" t="s">
        <v>4268</v>
      </c>
      <c r="L246" s="575"/>
    </row>
    <row r="247" spans="1:12" ht="13.5" customHeight="1">
      <c r="A247" s="2022"/>
      <c r="B247" s="2224"/>
      <c r="C247" s="2024" t="s">
        <v>3644</v>
      </c>
      <c r="D247" s="2225" t="s">
        <v>2641</v>
      </c>
      <c r="E247" s="2030" t="s">
        <v>265</v>
      </c>
      <c r="F247" s="2226">
        <f>'Заказ, cкидки и курсы валют'!$I$12</f>
        <v>0</v>
      </c>
      <c r="G247" s="2227"/>
      <c r="H247" s="2228"/>
      <c r="I247" s="2229"/>
      <c r="L247" s="575"/>
    </row>
    <row r="248" spans="1:12" ht="14.1" customHeight="1">
      <c r="A248" s="15" t="s">
        <v>7837</v>
      </c>
      <c r="B248" s="44" t="s">
        <v>5602</v>
      </c>
      <c r="C248" s="807">
        <v>22.36</v>
      </c>
      <c r="D248" s="46">
        <v>1</v>
      </c>
      <c r="E248" s="2129">
        <f>E225*3</f>
        <v>4602.33</v>
      </c>
      <c r="F248" s="603">
        <f>ROUND(E248*(1-$F$11),2)</f>
        <v>4602.33</v>
      </c>
      <c r="G248" s="862">
        <f>'Заказ, cкидки и курсы валют'!$J$23*F248</f>
        <v>57299.008499999996</v>
      </c>
      <c r="H248" s="128">
        <f>ROUND((D248/1000)*G248,2)</f>
        <v>57.3</v>
      </c>
      <c r="I248" s="15"/>
      <c r="L248" s="575"/>
    </row>
    <row r="249" spans="1:12" ht="14.1" customHeight="1">
      <c r="A249" s="15" t="s">
        <v>7838</v>
      </c>
      <c r="B249" s="46" t="s">
        <v>997</v>
      </c>
      <c r="C249" s="807">
        <v>25.69</v>
      </c>
      <c r="D249" s="46">
        <v>1</v>
      </c>
      <c r="E249" s="2129">
        <f>E226*3</f>
        <v>4959.09</v>
      </c>
      <c r="F249" s="603">
        <f t="shared" ref="F249:F260" si="36">ROUND(E249*(1-$F$11),2)</f>
        <v>4959.09</v>
      </c>
      <c r="G249" s="862">
        <f>'Заказ, cкидки и курсы валют'!$J$23*F249</f>
        <v>61740.6705</v>
      </c>
      <c r="H249" s="128">
        <f t="shared" ref="H249:H260" si="37">ROUND((D249/1000)*G249,2)</f>
        <v>61.74</v>
      </c>
      <c r="I249" s="15"/>
      <c r="L249" s="575"/>
    </row>
    <row r="250" spans="1:12" ht="14.1" customHeight="1">
      <c r="A250" s="15" t="s">
        <v>7839</v>
      </c>
      <c r="B250" s="46" t="s">
        <v>998</v>
      </c>
      <c r="C250" s="53">
        <v>34.03</v>
      </c>
      <c r="D250" s="46">
        <v>1</v>
      </c>
      <c r="E250" s="2129">
        <f>E227*3</f>
        <v>5669.82</v>
      </c>
      <c r="F250" s="603">
        <f t="shared" si="36"/>
        <v>5669.82</v>
      </c>
      <c r="G250" s="862">
        <f>'Заказ, cкидки и курсы валют'!$J$23*F250</f>
        <v>70589.258999999991</v>
      </c>
      <c r="H250" s="128">
        <f t="shared" si="37"/>
        <v>70.59</v>
      </c>
      <c r="I250" s="15"/>
      <c r="L250" s="575"/>
    </row>
    <row r="251" spans="1:12" ht="14.1" customHeight="1">
      <c r="A251" s="15" t="s">
        <v>7840</v>
      </c>
      <c r="B251" s="46" t="s">
        <v>999</v>
      </c>
      <c r="C251" s="808">
        <v>45</v>
      </c>
      <c r="D251" s="46">
        <v>1</v>
      </c>
      <c r="E251" s="2129">
        <f>E228*3</f>
        <v>7078.98</v>
      </c>
      <c r="F251" s="603">
        <f t="shared" si="36"/>
        <v>7078.98</v>
      </c>
      <c r="G251" s="862">
        <f>'Заказ, cкидки и курсы валют'!$J$23*F251</f>
        <v>88133.300999999992</v>
      </c>
      <c r="H251" s="128">
        <f t="shared" si="37"/>
        <v>88.13</v>
      </c>
      <c r="I251" s="15"/>
      <c r="L251" s="575"/>
    </row>
    <row r="252" spans="1:12" ht="14.1" customHeight="1">
      <c r="A252" s="20" t="s">
        <v>7841</v>
      </c>
      <c r="B252" s="484" t="s">
        <v>3195</v>
      </c>
      <c r="C252" s="53">
        <v>52.58</v>
      </c>
      <c r="D252" s="484">
        <v>1</v>
      </c>
      <c r="E252" s="2129">
        <f t="shared" ref="E252:E260" si="38">E231*3</f>
        <v>7701.63</v>
      </c>
      <c r="F252" s="603">
        <f t="shared" si="36"/>
        <v>7701.63</v>
      </c>
      <c r="G252" s="862">
        <f>'Заказ, cкидки и курсы валют'!$J$23*F252</f>
        <v>95885.2935</v>
      </c>
      <c r="H252" s="128">
        <f t="shared" si="37"/>
        <v>95.89</v>
      </c>
      <c r="I252" s="2213"/>
      <c r="J252" s="574"/>
      <c r="L252" s="575"/>
    </row>
    <row r="253" spans="1:12" ht="14.1" customHeight="1">
      <c r="A253" s="15" t="s">
        <v>7842</v>
      </c>
      <c r="B253" s="46" t="s">
        <v>1000</v>
      </c>
      <c r="C253" s="53">
        <v>71.7</v>
      </c>
      <c r="D253" s="46">
        <v>1</v>
      </c>
      <c r="E253" s="2129">
        <f t="shared" si="38"/>
        <v>12991.02</v>
      </c>
      <c r="F253" s="603">
        <f t="shared" si="36"/>
        <v>12991.02</v>
      </c>
      <c r="G253" s="862">
        <f>'Заказ, cкидки и курсы валют'!$J$23*F253</f>
        <v>161738.19899999999</v>
      </c>
      <c r="H253" s="128">
        <f t="shared" si="37"/>
        <v>161.74</v>
      </c>
      <c r="I253" s="15"/>
      <c r="J253" s="574"/>
      <c r="L253" s="575"/>
    </row>
    <row r="254" spans="1:12" ht="14.1" customHeight="1">
      <c r="A254" s="15" t="s">
        <v>7843</v>
      </c>
      <c r="B254" s="46" t="s">
        <v>1001</v>
      </c>
      <c r="C254" s="808">
        <v>89.2</v>
      </c>
      <c r="D254" s="46">
        <v>1</v>
      </c>
      <c r="E254" s="2129">
        <f t="shared" si="38"/>
        <v>12164.61</v>
      </c>
      <c r="F254" s="603">
        <f t="shared" si="36"/>
        <v>12164.61</v>
      </c>
      <c r="G254" s="862">
        <f>'Заказ, cкидки и курсы валют'!$J$23*F254</f>
        <v>151449.39449999999</v>
      </c>
      <c r="H254" s="128">
        <f t="shared" si="37"/>
        <v>151.44999999999999</v>
      </c>
      <c r="I254" s="15"/>
      <c r="J254" s="574"/>
      <c r="L254" s="575"/>
    </row>
    <row r="255" spans="1:12" ht="14.1" customHeight="1">
      <c r="A255" s="15" t="s">
        <v>7844</v>
      </c>
      <c r="B255" s="46" t="s">
        <v>1002</v>
      </c>
      <c r="C255" s="808">
        <v>101</v>
      </c>
      <c r="D255" s="46">
        <v>1</v>
      </c>
      <c r="E255" s="2129">
        <f t="shared" si="38"/>
        <v>13325.01</v>
      </c>
      <c r="F255" s="603">
        <f t="shared" si="36"/>
        <v>13325.01</v>
      </c>
      <c r="G255" s="862">
        <f>'Заказ, cкидки и курсы валют'!$J$23*F255</f>
        <v>165896.37450000001</v>
      </c>
      <c r="H255" s="128">
        <f t="shared" si="37"/>
        <v>165.9</v>
      </c>
      <c r="I255" s="15"/>
      <c r="J255" s="574"/>
      <c r="L255" s="575"/>
    </row>
    <row r="256" spans="1:12" ht="14.1" customHeight="1">
      <c r="A256" s="15" t="s">
        <v>7845</v>
      </c>
      <c r="B256" s="46" t="s">
        <v>1003</v>
      </c>
      <c r="C256" s="808">
        <v>117.5</v>
      </c>
      <c r="D256" s="46">
        <v>1</v>
      </c>
      <c r="E256" s="2129">
        <f t="shared" si="38"/>
        <v>19837.650000000001</v>
      </c>
      <c r="F256" s="603">
        <f t="shared" si="36"/>
        <v>19837.650000000001</v>
      </c>
      <c r="G256" s="862">
        <f>'Заказ, cкидки и курсы валют'!$J$23*F256</f>
        <v>246978.74249999999</v>
      </c>
      <c r="H256" s="128">
        <f t="shared" si="37"/>
        <v>246.98</v>
      </c>
      <c r="I256" s="15"/>
      <c r="J256" s="574"/>
      <c r="L256" s="575"/>
    </row>
    <row r="257" spans="1:12" ht="14.1" customHeight="1">
      <c r="A257" s="15" t="s">
        <v>7846</v>
      </c>
      <c r="B257" s="46" t="s">
        <v>1004</v>
      </c>
      <c r="C257" s="53">
        <v>146.69999999999999</v>
      </c>
      <c r="D257" s="46">
        <v>1</v>
      </c>
      <c r="E257" s="2129">
        <f t="shared" si="38"/>
        <v>18078.75</v>
      </c>
      <c r="F257" s="603">
        <f t="shared" si="36"/>
        <v>18078.75</v>
      </c>
      <c r="G257" s="862">
        <f>'Заказ, cкидки и курсы валют'!$J$23*F257</f>
        <v>225080.4375</v>
      </c>
      <c r="H257" s="128">
        <f t="shared" si="37"/>
        <v>225.08</v>
      </c>
      <c r="I257" s="15"/>
      <c r="L257" s="575"/>
    </row>
    <row r="258" spans="1:12" ht="14.1" customHeight="1">
      <c r="A258" s="15" t="s">
        <v>7847</v>
      </c>
      <c r="B258" s="46" t="s">
        <v>1005</v>
      </c>
      <c r="C258" s="53">
        <v>166.53</v>
      </c>
      <c r="D258" s="46">
        <v>1</v>
      </c>
      <c r="E258" s="2129">
        <f t="shared" si="38"/>
        <v>19869.449999999997</v>
      </c>
      <c r="F258" s="603">
        <f t="shared" si="36"/>
        <v>19869.45</v>
      </c>
      <c r="G258" s="862">
        <f>'Заказ, cкидки и курсы валют'!$J$23*F258</f>
        <v>247374.6525</v>
      </c>
      <c r="H258" s="128">
        <f t="shared" si="37"/>
        <v>247.37</v>
      </c>
      <c r="I258" s="15"/>
      <c r="L258" s="575"/>
    </row>
    <row r="259" spans="1:12" ht="14.1" customHeight="1">
      <c r="A259" s="15" t="s">
        <v>7848</v>
      </c>
      <c r="B259" s="46" t="s">
        <v>1006</v>
      </c>
      <c r="C259" s="53">
        <v>187.5</v>
      </c>
      <c r="D259" s="46">
        <v>1</v>
      </c>
      <c r="E259" s="2129">
        <f t="shared" si="38"/>
        <v>22126.920000000002</v>
      </c>
      <c r="F259" s="603">
        <f t="shared" si="36"/>
        <v>22126.92</v>
      </c>
      <c r="G259" s="862">
        <f>'Заказ, cкидки и курсы валют'!$J$23*F259</f>
        <v>275480.15399999998</v>
      </c>
      <c r="H259" s="128">
        <f t="shared" si="37"/>
        <v>275.48</v>
      </c>
      <c r="I259" s="15"/>
      <c r="L259" s="575"/>
    </row>
    <row r="260" spans="1:12" ht="14.1" customHeight="1">
      <c r="A260" s="15" t="s">
        <v>7849</v>
      </c>
      <c r="B260" s="46" t="s">
        <v>1007</v>
      </c>
      <c r="C260" s="808">
        <v>239.8</v>
      </c>
      <c r="D260" s="46">
        <v>1</v>
      </c>
      <c r="E260" s="2129">
        <f t="shared" si="38"/>
        <v>29875.439999999999</v>
      </c>
      <c r="F260" s="603">
        <f t="shared" si="36"/>
        <v>29875.439999999999</v>
      </c>
      <c r="G260" s="862">
        <f>'Заказ, cкидки и курсы валют'!$J$23*F260</f>
        <v>371949.22799999994</v>
      </c>
      <c r="H260" s="128">
        <f t="shared" si="37"/>
        <v>371.95</v>
      </c>
      <c r="I260" s="15"/>
      <c r="L260" s="575"/>
    </row>
    <row r="261" spans="1:12" ht="30.75" customHeight="1" thickBot="1">
      <c r="A261" s="14"/>
      <c r="B261" s="50"/>
      <c r="C261" s="50"/>
      <c r="D261" s="50"/>
      <c r="E261" s="880"/>
      <c r="F261" s="578"/>
      <c r="G261" s="122"/>
      <c r="H261" s="14"/>
      <c r="I261" s="14"/>
      <c r="L261" s="575"/>
    </row>
    <row r="262" spans="1:12" ht="18">
      <c r="A262" s="247"/>
      <c r="B262" s="163"/>
      <c r="C262" s="91"/>
      <c r="D262" s="91" t="s">
        <v>2476</v>
      </c>
      <c r="E262" s="881"/>
      <c r="F262" s="555"/>
      <c r="G262" s="647"/>
      <c r="H262" s="93"/>
      <c r="I262" s="95"/>
      <c r="L262" s="575"/>
    </row>
    <row r="263" spans="1:12" ht="18">
      <c r="A263" s="248"/>
      <c r="B263" s="17"/>
      <c r="C263" s="108"/>
      <c r="D263" s="108"/>
      <c r="E263" s="570" t="s">
        <v>2477</v>
      </c>
      <c r="F263" s="556"/>
      <c r="G263" s="111"/>
      <c r="H263" s="111"/>
      <c r="I263" s="167"/>
      <c r="L263" s="575"/>
    </row>
    <row r="264" spans="1:12">
      <c r="A264" s="248"/>
      <c r="B264" s="17"/>
      <c r="C264" s="97"/>
      <c r="D264" s="97"/>
      <c r="E264" s="896"/>
      <c r="F264" s="596"/>
      <c r="G264" s="874"/>
      <c r="H264" s="17"/>
      <c r="I264" s="167"/>
      <c r="L264" s="575"/>
    </row>
    <row r="265" spans="1:12" ht="13.5" customHeight="1">
      <c r="A265" s="248"/>
      <c r="B265" s="17"/>
      <c r="C265" s="97"/>
      <c r="D265" s="97"/>
      <c r="E265" s="896"/>
      <c r="F265" s="596"/>
      <c r="G265" s="874"/>
      <c r="H265" s="17"/>
      <c r="I265" s="167"/>
      <c r="L265" s="575"/>
    </row>
    <row r="266" spans="1:12" ht="13.5" customHeight="1">
      <c r="A266" s="248"/>
      <c r="B266" s="17"/>
      <c r="C266" s="97"/>
      <c r="D266" s="97"/>
      <c r="E266" s="896"/>
      <c r="F266" s="596"/>
      <c r="G266" s="874"/>
      <c r="H266" s="17"/>
      <c r="I266" s="167"/>
      <c r="L266" s="575"/>
    </row>
    <row r="267" spans="1:12" ht="13.5" customHeight="1" thickBot="1">
      <c r="A267" s="117" t="s">
        <v>7710</v>
      </c>
      <c r="B267" s="171"/>
      <c r="C267" s="99"/>
      <c r="D267" s="99"/>
      <c r="E267" s="897"/>
      <c r="F267" s="598"/>
      <c r="G267" s="875"/>
      <c r="H267" s="171"/>
      <c r="I267" s="172"/>
      <c r="L267" s="575"/>
    </row>
    <row r="268" spans="1:12" ht="40.5" customHeight="1">
      <c r="A268" s="195" t="s">
        <v>1034</v>
      </c>
      <c r="B268" s="196" t="s">
        <v>1035</v>
      </c>
      <c r="C268" s="197" t="s">
        <v>678</v>
      </c>
      <c r="D268" s="197" t="s">
        <v>3143</v>
      </c>
      <c r="E268" s="559" t="s">
        <v>11382</v>
      </c>
      <c r="F268" s="600" t="s">
        <v>2792</v>
      </c>
      <c r="G268" s="864" t="s">
        <v>3962</v>
      </c>
      <c r="H268" s="338" t="s">
        <v>497</v>
      </c>
      <c r="I268" s="199" t="s">
        <v>4268</v>
      </c>
      <c r="L268" s="575"/>
    </row>
    <row r="269" spans="1:12" ht="13.5" customHeight="1">
      <c r="A269" s="195"/>
      <c r="B269" s="389"/>
      <c r="C269" s="197" t="s">
        <v>3644</v>
      </c>
      <c r="D269" s="390" t="s">
        <v>3963</v>
      </c>
      <c r="E269" s="898"/>
      <c r="F269" s="607">
        <f>'Заказ, cкидки и курсы валют'!$I$12</f>
        <v>0</v>
      </c>
      <c r="G269" s="948"/>
      <c r="H269" s="455"/>
      <c r="I269" s="325"/>
      <c r="L269" s="575"/>
    </row>
    <row r="270" spans="1:12" ht="14.1" customHeight="1">
      <c r="A270" s="15" t="s">
        <v>11064</v>
      </c>
      <c r="B270" s="46" t="s">
        <v>2491</v>
      </c>
      <c r="C270" s="46">
        <v>0.65</v>
      </c>
      <c r="D270" s="46">
        <v>25</v>
      </c>
      <c r="E270" s="574">
        <v>36.81</v>
      </c>
      <c r="F270" s="603">
        <f>ROUND(E270*(1-$F$11),2)</f>
        <v>36.81</v>
      </c>
      <c r="G270" s="862">
        <f>'Заказ, cкидки и курсы валют'!$J$23*F270</f>
        <v>458.28449999999998</v>
      </c>
      <c r="H270" s="128">
        <f>ROUND((D270)*G270,2)</f>
        <v>11457.11</v>
      </c>
      <c r="I270" s="15"/>
      <c r="L270" s="575"/>
    </row>
    <row r="271" spans="1:12" ht="14.1" customHeight="1">
      <c r="A271" s="15" t="s">
        <v>2119</v>
      </c>
      <c r="B271" s="46" t="s">
        <v>1354</v>
      </c>
      <c r="C271" s="46">
        <v>0.8</v>
      </c>
      <c r="D271" s="46">
        <v>25</v>
      </c>
      <c r="E271" s="574">
        <v>26.33</v>
      </c>
      <c r="F271" s="603">
        <f>ROUND(E271*(1-$F$11),2)</f>
        <v>26.33</v>
      </c>
      <c r="G271" s="862">
        <f>'Заказ, cкидки и курсы валют'!$J$23*F271</f>
        <v>327.80849999999998</v>
      </c>
      <c r="H271" s="128">
        <f>ROUND((D271)*G271,2)</f>
        <v>8195.2099999999991</v>
      </c>
      <c r="I271" s="15"/>
      <c r="L271" s="575"/>
    </row>
    <row r="272" spans="1:12" ht="14.1" customHeight="1">
      <c r="A272" s="15" t="s">
        <v>2120</v>
      </c>
      <c r="B272" s="46" t="s">
        <v>1355</v>
      </c>
      <c r="C272" s="46">
        <v>1.44</v>
      </c>
      <c r="D272" s="46">
        <v>25</v>
      </c>
      <c r="E272" s="574">
        <v>24.78</v>
      </c>
      <c r="F272" s="603">
        <f t="shared" ref="F272:F280" si="39">ROUND(E272*(1-$F$11),2)</f>
        <v>24.78</v>
      </c>
      <c r="G272" s="862">
        <f>'Заказ, cкидки и курсы валют'!$J$23*F272</f>
        <v>308.51100000000002</v>
      </c>
      <c r="H272" s="128">
        <f t="shared" ref="H272:H280" si="40">ROUND((D272)*G272,2)</f>
        <v>7712.78</v>
      </c>
      <c r="I272" s="15"/>
      <c r="L272" s="575"/>
    </row>
    <row r="273" spans="1:12" ht="14.1" customHeight="1">
      <c r="A273" s="15" t="s">
        <v>2121</v>
      </c>
      <c r="B273" s="46" t="s">
        <v>1342</v>
      </c>
      <c r="C273" s="46">
        <v>2.57</v>
      </c>
      <c r="D273" s="46">
        <v>25</v>
      </c>
      <c r="E273" s="574">
        <v>22.41</v>
      </c>
      <c r="F273" s="603">
        <f t="shared" si="39"/>
        <v>22.41</v>
      </c>
      <c r="G273" s="862">
        <f>'Заказ, cкидки и курсы валют'!$J$23*F273</f>
        <v>279.00450000000001</v>
      </c>
      <c r="H273" s="128">
        <f t="shared" si="40"/>
        <v>6975.11</v>
      </c>
      <c r="I273" s="15"/>
      <c r="L273" s="575"/>
    </row>
    <row r="274" spans="1:12" ht="14.1" customHeight="1">
      <c r="A274" s="15" t="s">
        <v>2122</v>
      </c>
      <c r="B274" s="46" t="s">
        <v>1343</v>
      </c>
      <c r="C274" s="46">
        <v>5.55</v>
      </c>
      <c r="D274" s="46">
        <v>25</v>
      </c>
      <c r="E274" s="574">
        <v>21.52</v>
      </c>
      <c r="F274" s="603">
        <f t="shared" si="39"/>
        <v>21.52</v>
      </c>
      <c r="G274" s="862">
        <f>'Заказ, cкидки и курсы валют'!$J$23*F274</f>
        <v>267.92399999999998</v>
      </c>
      <c r="H274" s="128">
        <f t="shared" si="40"/>
        <v>6698.1</v>
      </c>
      <c r="I274" s="15"/>
      <c r="J274" s="574"/>
      <c r="L274" s="575"/>
    </row>
    <row r="275" spans="1:12" ht="14.1" customHeight="1">
      <c r="A275" s="15" t="s">
        <v>2123</v>
      </c>
      <c r="B275" s="46" t="s">
        <v>1344</v>
      </c>
      <c r="C275" s="46">
        <v>10.220000000000001</v>
      </c>
      <c r="D275" s="46">
        <v>25</v>
      </c>
      <c r="E275" s="574">
        <v>20.93</v>
      </c>
      <c r="F275" s="603">
        <f t="shared" si="39"/>
        <v>20.93</v>
      </c>
      <c r="G275" s="862">
        <f>'Заказ, cкидки и курсы валют'!$J$23*F275</f>
        <v>260.57849999999996</v>
      </c>
      <c r="H275" s="128">
        <f t="shared" si="40"/>
        <v>6514.46</v>
      </c>
      <c r="I275" s="15"/>
      <c r="J275" s="574"/>
      <c r="L275" s="575"/>
    </row>
    <row r="276" spans="1:12" ht="14.1" customHeight="1">
      <c r="A276" s="15" t="s">
        <v>2124</v>
      </c>
      <c r="B276" s="46" t="s">
        <v>1345</v>
      </c>
      <c r="C276" s="46">
        <v>15.67</v>
      </c>
      <c r="D276" s="46">
        <v>25</v>
      </c>
      <c r="E276" s="574">
        <v>19.55</v>
      </c>
      <c r="F276" s="603">
        <f t="shared" si="39"/>
        <v>19.55</v>
      </c>
      <c r="G276" s="862">
        <f>'Заказ, cкидки и курсы валют'!$J$23*F276</f>
        <v>243.39750000000001</v>
      </c>
      <c r="H276" s="128">
        <f t="shared" si="40"/>
        <v>6084.94</v>
      </c>
      <c r="I276" s="15"/>
      <c r="J276" s="574"/>
      <c r="L276" s="575"/>
    </row>
    <row r="277" spans="1:12" ht="14.1" customHeight="1">
      <c r="A277" s="15" t="s">
        <v>2125</v>
      </c>
      <c r="B277" s="46" t="s">
        <v>3249</v>
      </c>
      <c r="C277" s="46">
        <v>25.33</v>
      </c>
      <c r="D277" s="46">
        <v>25</v>
      </c>
      <c r="E277" s="574">
        <v>20.81</v>
      </c>
      <c r="F277" s="603">
        <f t="shared" si="39"/>
        <v>20.81</v>
      </c>
      <c r="G277" s="862">
        <f>'Заказ, cкидки и курсы валют'!$J$23*F277</f>
        <v>259.08449999999999</v>
      </c>
      <c r="H277" s="128">
        <f t="shared" si="40"/>
        <v>6477.11</v>
      </c>
      <c r="I277" s="15"/>
      <c r="J277" s="574"/>
      <c r="L277" s="575"/>
    </row>
    <row r="278" spans="1:12" ht="14.1" customHeight="1">
      <c r="A278" s="15" t="s">
        <v>2126</v>
      </c>
      <c r="B278" s="46" t="s">
        <v>1346</v>
      </c>
      <c r="C278" s="46">
        <v>37.61</v>
      </c>
      <c r="D278" s="46">
        <v>25</v>
      </c>
      <c r="E278" s="574">
        <v>20.93</v>
      </c>
      <c r="F278" s="603">
        <f t="shared" si="39"/>
        <v>20.93</v>
      </c>
      <c r="G278" s="862">
        <f>'Заказ, cкидки и курсы валют'!$J$23*F278</f>
        <v>260.57849999999996</v>
      </c>
      <c r="H278" s="128">
        <f t="shared" si="40"/>
        <v>6514.46</v>
      </c>
      <c r="I278" s="15"/>
      <c r="J278" s="574"/>
      <c r="L278" s="575"/>
    </row>
    <row r="279" spans="1:12" ht="14.1" customHeight="1">
      <c r="A279" s="15" t="s">
        <v>2127</v>
      </c>
      <c r="B279" s="46" t="s">
        <v>3250</v>
      </c>
      <c r="C279" s="46">
        <v>53.27</v>
      </c>
      <c r="D279" s="46">
        <v>25</v>
      </c>
      <c r="E279" s="574">
        <v>21.37</v>
      </c>
      <c r="F279" s="603">
        <f t="shared" si="39"/>
        <v>21.37</v>
      </c>
      <c r="G279" s="862">
        <f>'Заказ, cкидки и курсы валют'!$J$23*F279</f>
        <v>266.05649999999997</v>
      </c>
      <c r="H279" s="128">
        <f t="shared" si="40"/>
        <v>6651.41</v>
      </c>
      <c r="I279" s="15"/>
      <c r="J279" s="574"/>
      <c r="L279" s="575"/>
    </row>
    <row r="280" spans="1:12" ht="14.1" customHeight="1">
      <c r="A280" s="15" t="s">
        <v>2128</v>
      </c>
      <c r="B280" s="46" t="s">
        <v>1347</v>
      </c>
      <c r="C280" s="46">
        <v>71.44</v>
      </c>
      <c r="D280" s="46">
        <v>25</v>
      </c>
      <c r="E280" s="574">
        <v>22.6</v>
      </c>
      <c r="F280" s="603">
        <f t="shared" si="39"/>
        <v>22.6</v>
      </c>
      <c r="G280" s="862">
        <f>'Заказ, cкидки и курсы валют'!$J$23*F280</f>
        <v>281.37</v>
      </c>
      <c r="H280" s="128">
        <f t="shared" si="40"/>
        <v>7034.25</v>
      </c>
      <c r="I280" s="15"/>
      <c r="J280" s="574"/>
      <c r="L280" s="575"/>
    </row>
    <row r="281" spans="1:12" ht="14.1" customHeight="1">
      <c r="A281" s="15" t="s">
        <v>10872</v>
      </c>
      <c r="B281" s="44" t="s">
        <v>10871</v>
      </c>
      <c r="C281" s="46"/>
      <c r="D281" s="46">
        <v>25</v>
      </c>
      <c r="E281" s="574">
        <v>23.46</v>
      </c>
      <c r="F281" s="603">
        <f t="shared" ref="F281" si="41">ROUND(E281*(1-$F$11),2)</f>
        <v>23.46</v>
      </c>
      <c r="G281" s="862">
        <f>'Заказ, cкидки и курсы валют'!$J$23*F281</f>
        <v>292.077</v>
      </c>
      <c r="H281" s="128">
        <f t="shared" ref="H281" si="42">ROUND((D281)*G281,2)</f>
        <v>7301.93</v>
      </c>
      <c r="I281" s="15"/>
      <c r="J281" s="574"/>
      <c r="L281" s="575"/>
    </row>
    <row r="282" spans="1:12" ht="14.1" customHeight="1">
      <c r="A282" s="15" t="s">
        <v>2129</v>
      </c>
      <c r="B282" s="46" t="s">
        <v>3251</v>
      </c>
      <c r="C282" s="46">
        <v>122.87</v>
      </c>
      <c r="D282" s="46">
        <v>25</v>
      </c>
      <c r="E282" s="574">
        <v>24.16</v>
      </c>
      <c r="F282" s="603">
        <f>ROUND(E282*(1-$F$11),2)</f>
        <v>24.16</v>
      </c>
      <c r="G282" s="862">
        <f>'Заказ, cкидки и курсы валют'!$J$23*F282</f>
        <v>300.79199999999997</v>
      </c>
      <c r="H282" s="128">
        <f>ROUND((D282)*G282,2)</f>
        <v>7519.8</v>
      </c>
      <c r="I282" s="15"/>
      <c r="J282" s="574"/>
      <c r="L282" s="575"/>
    </row>
    <row r="283" spans="1:12" ht="14.1" customHeight="1">
      <c r="A283" s="15" t="s">
        <v>10867</v>
      </c>
      <c r="B283" s="44" t="s">
        <v>10868</v>
      </c>
      <c r="C283" s="46"/>
      <c r="D283" s="46">
        <v>25</v>
      </c>
      <c r="E283" s="574">
        <v>24.57</v>
      </c>
      <c r="F283" s="603">
        <f>ROUND(E283*(1-$F$11),2)</f>
        <v>24.57</v>
      </c>
      <c r="G283" s="862">
        <f>'Заказ, cкидки и курсы валют'!$J$23*F283</f>
        <v>305.8965</v>
      </c>
      <c r="H283" s="128">
        <f>ROUND((D283)*G283,2)</f>
        <v>7647.41</v>
      </c>
      <c r="I283" s="15"/>
      <c r="J283" s="574"/>
      <c r="L283" s="575"/>
    </row>
    <row r="284" spans="1:12" ht="14.1" customHeight="1">
      <c r="A284" s="15" t="s">
        <v>2130</v>
      </c>
      <c r="B284" s="46" t="s">
        <v>966</v>
      </c>
      <c r="C284" s="46">
        <v>242.54</v>
      </c>
      <c r="D284" s="46">
        <v>25</v>
      </c>
      <c r="E284" s="574">
        <v>23.3</v>
      </c>
      <c r="F284" s="603">
        <f t="shared" ref="F284" si="43">ROUND(E284*(1-$F$11),2)</f>
        <v>23.3</v>
      </c>
      <c r="G284" s="862">
        <f>'Заказ, cкидки и курсы валют'!$J$23*F284</f>
        <v>290.08499999999998</v>
      </c>
      <c r="H284" s="128">
        <f t="shared" ref="H284" si="44">ROUND((D284)*G284,2)</f>
        <v>7252.13</v>
      </c>
      <c r="I284" s="15"/>
      <c r="J284" s="574"/>
      <c r="L284" s="575"/>
    </row>
    <row r="285" spans="1:12" ht="14.1" customHeight="1">
      <c r="A285" s="15" t="s">
        <v>2131</v>
      </c>
      <c r="B285" s="46" t="s">
        <v>2636</v>
      </c>
      <c r="C285" s="1663">
        <v>450</v>
      </c>
      <c r="D285" s="46">
        <v>25</v>
      </c>
      <c r="E285" s="574">
        <v>24.29</v>
      </c>
      <c r="F285" s="603">
        <f>ROUND(E285*(1-$F$11),2)</f>
        <v>24.29</v>
      </c>
      <c r="G285" s="862">
        <f>'Заказ, cкидки и курсы валют'!$J$23*F285</f>
        <v>302.41049999999996</v>
      </c>
      <c r="H285" s="128">
        <f>ROUND((D285)*G285,2)</f>
        <v>7560.26</v>
      </c>
      <c r="I285" s="16"/>
      <c r="L285" s="575"/>
    </row>
    <row r="286" spans="1:12" ht="14.1" customHeight="1">
      <c r="A286" s="15" t="s">
        <v>10869</v>
      </c>
      <c r="B286" s="44" t="s">
        <v>10870</v>
      </c>
      <c r="C286" s="1663"/>
      <c r="D286" s="46">
        <v>25</v>
      </c>
      <c r="E286" s="574">
        <v>26.04</v>
      </c>
      <c r="F286" s="603">
        <f>ROUND(E286*(1-$F$11),2)</f>
        <v>26.04</v>
      </c>
      <c r="G286" s="862">
        <f>'Заказ, cкидки и курсы валют'!$J$23*F286</f>
        <v>324.19799999999998</v>
      </c>
      <c r="H286" s="128">
        <f>ROUND((D286)*G286,2)</f>
        <v>8104.95</v>
      </c>
      <c r="I286" s="15"/>
      <c r="L286" s="575"/>
    </row>
    <row r="287" spans="1:12" ht="24" customHeight="1" thickBot="1">
      <c r="L287" s="575"/>
    </row>
    <row r="288" spans="1:12" ht="13.5" customHeight="1">
      <c r="A288" s="247"/>
      <c r="B288" s="163"/>
      <c r="C288" s="91"/>
      <c r="D288" s="91" t="s">
        <v>2476</v>
      </c>
      <c r="E288" s="881"/>
      <c r="F288" s="555"/>
      <c r="G288" s="647"/>
      <c r="H288" s="93"/>
      <c r="I288" s="95"/>
      <c r="L288" s="575"/>
    </row>
    <row r="289" spans="1:12" ht="13.5" customHeight="1">
      <c r="A289" s="248"/>
      <c r="B289" s="17"/>
      <c r="C289" s="108"/>
      <c r="D289" s="108"/>
      <c r="E289" s="570" t="s">
        <v>2477</v>
      </c>
      <c r="F289" s="556"/>
      <c r="G289" s="111"/>
      <c r="H289" s="111"/>
      <c r="I289" s="167"/>
      <c r="L289" s="575"/>
    </row>
    <row r="290" spans="1:12" ht="39.75" customHeight="1">
      <c r="A290" s="248"/>
      <c r="B290" s="17"/>
      <c r="C290" s="97"/>
      <c r="D290" s="97"/>
      <c r="E290" s="896"/>
      <c r="F290" s="596"/>
      <c r="G290" s="874"/>
      <c r="H290" s="17"/>
      <c r="I290" s="167"/>
      <c r="L290" s="575"/>
    </row>
    <row r="291" spans="1:12" ht="13.5" customHeight="1">
      <c r="A291" s="248"/>
      <c r="B291" s="17"/>
      <c r="C291" s="97"/>
      <c r="D291" s="97"/>
      <c r="E291" s="896"/>
      <c r="F291" s="596"/>
      <c r="G291" s="874"/>
      <c r="H291" s="17"/>
      <c r="I291" s="167"/>
      <c r="L291" s="575"/>
    </row>
    <row r="292" spans="1:12" ht="13.5" customHeight="1">
      <c r="A292" s="248"/>
      <c r="B292" s="17"/>
      <c r="C292" s="97"/>
      <c r="D292" s="97"/>
      <c r="E292" s="896"/>
      <c r="F292" s="596"/>
      <c r="G292" s="874"/>
      <c r="H292" s="17"/>
      <c r="I292" s="167"/>
      <c r="L292" s="575"/>
    </row>
    <row r="293" spans="1:12" ht="13.5" customHeight="1" thickBot="1">
      <c r="A293" s="117" t="s">
        <v>8994</v>
      </c>
      <c r="B293" s="118"/>
      <c r="C293" s="100"/>
      <c r="D293" s="171"/>
      <c r="E293" s="900"/>
      <c r="F293" s="598"/>
      <c r="G293" s="875"/>
      <c r="H293" s="171"/>
      <c r="I293" s="172"/>
      <c r="L293" s="575"/>
    </row>
    <row r="294" spans="1:12" ht="33" customHeight="1">
      <c r="A294" s="195" t="s">
        <v>1034</v>
      </c>
      <c r="B294" s="196" t="s">
        <v>1035</v>
      </c>
      <c r="C294" s="197" t="s">
        <v>678</v>
      </c>
      <c r="D294" s="197" t="s">
        <v>3143</v>
      </c>
      <c r="E294" s="559" t="s">
        <v>11382</v>
      </c>
      <c r="F294" s="600" t="s">
        <v>2792</v>
      </c>
      <c r="G294" s="864" t="s">
        <v>3962</v>
      </c>
      <c r="H294" s="338" t="s">
        <v>497</v>
      </c>
      <c r="I294" s="199" t="s">
        <v>4268</v>
      </c>
      <c r="L294" s="575"/>
    </row>
    <row r="295" spans="1:12">
      <c r="A295" s="195"/>
      <c r="B295" s="389"/>
      <c r="C295" s="197" t="s">
        <v>3644</v>
      </c>
      <c r="D295" s="390" t="s">
        <v>3963</v>
      </c>
      <c r="E295" s="898" t="s">
        <v>5257</v>
      </c>
      <c r="F295" s="607">
        <f>'Заказ, cкидки и курсы валют'!$I$12</f>
        <v>0</v>
      </c>
      <c r="G295" s="948"/>
      <c r="H295" s="455"/>
      <c r="I295" s="325"/>
      <c r="L295" s="575"/>
    </row>
    <row r="296" spans="1:12" ht="14.1" customHeight="1">
      <c r="A296" s="15" t="s">
        <v>11065</v>
      </c>
      <c r="B296" s="46" t="s">
        <v>2491</v>
      </c>
      <c r="C296" s="46">
        <v>0.65</v>
      </c>
      <c r="D296" s="48">
        <v>3</v>
      </c>
      <c r="E296" s="2129">
        <f t="shared" ref="E296:E306" si="45">E270*1.2</f>
        <v>44.172000000000004</v>
      </c>
      <c r="F296" s="603">
        <f>ROUND(E296*(1-$F$11),2)</f>
        <v>44.17</v>
      </c>
      <c r="G296" s="862">
        <f>'Заказ, cкидки и курсы валют'!$J$23*F296</f>
        <v>549.91650000000004</v>
      </c>
      <c r="H296" s="128">
        <f>ROUND((D296)*G296,2)</f>
        <v>1649.75</v>
      </c>
      <c r="I296" s="15"/>
      <c r="L296" s="575"/>
    </row>
    <row r="297" spans="1:12" ht="14.1" customHeight="1">
      <c r="A297" s="15" t="s">
        <v>2132</v>
      </c>
      <c r="B297" s="46" t="s">
        <v>1354</v>
      </c>
      <c r="C297" s="46">
        <v>0.8</v>
      </c>
      <c r="D297" s="48">
        <v>3</v>
      </c>
      <c r="E297" s="2129">
        <f t="shared" si="45"/>
        <v>31.595999999999997</v>
      </c>
      <c r="F297" s="603">
        <f>ROUND(E297*(1-$F$11),2)</f>
        <v>31.6</v>
      </c>
      <c r="G297" s="862">
        <f>'Заказ, cкидки и курсы валют'!$J$23*F297</f>
        <v>393.42</v>
      </c>
      <c r="H297" s="128">
        <f>ROUND((D297)*G297,2)</f>
        <v>1180.26</v>
      </c>
      <c r="I297" s="15"/>
      <c r="L297" s="575"/>
    </row>
    <row r="298" spans="1:12" ht="14.1" customHeight="1">
      <c r="A298" s="15" t="s">
        <v>2133</v>
      </c>
      <c r="B298" s="46" t="s">
        <v>1355</v>
      </c>
      <c r="C298" s="46">
        <v>1.44</v>
      </c>
      <c r="D298" s="48">
        <v>3</v>
      </c>
      <c r="E298" s="2129">
        <f t="shared" si="45"/>
        <v>29.736000000000001</v>
      </c>
      <c r="F298" s="603">
        <f t="shared" ref="F298:F310" si="46">ROUND(E298*(1-$F$11),2)</f>
        <v>29.74</v>
      </c>
      <c r="G298" s="862">
        <f>'Заказ, cкидки и курсы валют'!$J$23*F298</f>
        <v>370.26299999999998</v>
      </c>
      <c r="H298" s="128">
        <f t="shared" ref="H298:H310" si="47">ROUND((D298)*G298,2)</f>
        <v>1110.79</v>
      </c>
      <c r="I298" s="15"/>
      <c r="L298" s="575"/>
    </row>
    <row r="299" spans="1:12" ht="14.1" customHeight="1">
      <c r="A299" s="15" t="s">
        <v>2134</v>
      </c>
      <c r="B299" s="46" t="s">
        <v>1342</v>
      </c>
      <c r="C299" s="46">
        <v>2.57</v>
      </c>
      <c r="D299" s="48">
        <v>3</v>
      </c>
      <c r="E299" s="2129">
        <f t="shared" si="45"/>
        <v>26.891999999999999</v>
      </c>
      <c r="F299" s="603">
        <f t="shared" si="46"/>
        <v>26.89</v>
      </c>
      <c r="G299" s="862">
        <f>'Заказ, cкидки и курсы валют'!$J$23*F299</f>
        <v>334.78049999999996</v>
      </c>
      <c r="H299" s="128">
        <f t="shared" si="47"/>
        <v>1004.34</v>
      </c>
      <c r="I299" s="15"/>
      <c r="L299" s="575"/>
    </row>
    <row r="300" spans="1:12" ht="14.1" customHeight="1">
      <c r="A300" s="15" t="s">
        <v>2135</v>
      </c>
      <c r="B300" s="46" t="s">
        <v>1343</v>
      </c>
      <c r="C300" s="46">
        <v>5.55</v>
      </c>
      <c r="D300" s="48">
        <v>3</v>
      </c>
      <c r="E300" s="2129">
        <f t="shared" si="45"/>
        <v>25.823999999999998</v>
      </c>
      <c r="F300" s="603">
        <f t="shared" si="46"/>
        <v>25.82</v>
      </c>
      <c r="G300" s="862">
        <f>'Заказ, cкидки и курсы валют'!$J$23*F300</f>
        <v>321.459</v>
      </c>
      <c r="H300" s="128">
        <f t="shared" si="47"/>
        <v>964.38</v>
      </c>
      <c r="I300" s="15"/>
      <c r="L300" s="575"/>
    </row>
    <row r="301" spans="1:12" ht="14.1" customHeight="1">
      <c r="A301" s="15" t="s">
        <v>2136</v>
      </c>
      <c r="B301" s="46" t="s">
        <v>1344</v>
      </c>
      <c r="C301" s="46">
        <v>10.220000000000001</v>
      </c>
      <c r="D301" s="48">
        <v>3</v>
      </c>
      <c r="E301" s="2129">
        <f t="shared" si="45"/>
        <v>25.116</v>
      </c>
      <c r="F301" s="603">
        <f t="shared" si="46"/>
        <v>25.12</v>
      </c>
      <c r="G301" s="862">
        <f>'Заказ, cкидки и курсы валют'!$J$23*F301</f>
        <v>312.74399999999997</v>
      </c>
      <c r="H301" s="128">
        <f t="shared" si="47"/>
        <v>938.23</v>
      </c>
      <c r="I301" s="15"/>
      <c r="L301" s="575"/>
    </row>
    <row r="302" spans="1:12" ht="14.1" customHeight="1">
      <c r="A302" s="15" t="s">
        <v>2137</v>
      </c>
      <c r="B302" s="46" t="s">
        <v>1345</v>
      </c>
      <c r="C302" s="46">
        <v>15.67</v>
      </c>
      <c r="D302" s="48">
        <v>3</v>
      </c>
      <c r="E302" s="2129">
        <f t="shared" si="45"/>
        <v>23.46</v>
      </c>
      <c r="F302" s="603">
        <f t="shared" si="46"/>
        <v>23.46</v>
      </c>
      <c r="G302" s="862">
        <f>'Заказ, cкидки и курсы валют'!$J$23*F302</f>
        <v>292.077</v>
      </c>
      <c r="H302" s="128">
        <f t="shared" si="47"/>
        <v>876.23</v>
      </c>
      <c r="I302" s="15"/>
      <c r="L302" s="575"/>
    </row>
    <row r="303" spans="1:12" ht="14.1" customHeight="1">
      <c r="A303" s="15" t="s">
        <v>2138</v>
      </c>
      <c r="B303" s="46" t="s">
        <v>3249</v>
      </c>
      <c r="C303" s="46">
        <v>25.33</v>
      </c>
      <c r="D303" s="48">
        <v>3</v>
      </c>
      <c r="E303" s="2129">
        <f t="shared" si="45"/>
        <v>24.971999999999998</v>
      </c>
      <c r="F303" s="603">
        <f t="shared" si="46"/>
        <v>24.97</v>
      </c>
      <c r="G303" s="862">
        <f>'Заказ, cкидки и курсы валют'!$J$23*F303</f>
        <v>310.87649999999996</v>
      </c>
      <c r="H303" s="128">
        <f t="shared" si="47"/>
        <v>932.63</v>
      </c>
      <c r="I303" s="15"/>
      <c r="L303" s="575"/>
    </row>
    <row r="304" spans="1:12" ht="14.1" customHeight="1">
      <c r="A304" s="15" t="s">
        <v>2139</v>
      </c>
      <c r="B304" s="46" t="s">
        <v>1346</v>
      </c>
      <c r="C304" s="46">
        <v>37.61</v>
      </c>
      <c r="D304" s="48">
        <v>3</v>
      </c>
      <c r="E304" s="2129">
        <f t="shared" si="45"/>
        <v>25.116</v>
      </c>
      <c r="F304" s="603">
        <f t="shared" si="46"/>
        <v>25.12</v>
      </c>
      <c r="G304" s="862">
        <f>'Заказ, cкидки и курсы валют'!$J$23*F304</f>
        <v>312.74399999999997</v>
      </c>
      <c r="H304" s="128">
        <f t="shared" si="47"/>
        <v>938.23</v>
      </c>
      <c r="I304" s="15"/>
      <c r="L304" s="575"/>
    </row>
    <row r="305" spans="1:12" ht="14.1" customHeight="1">
      <c r="A305" s="15" t="s">
        <v>2140</v>
      </c>
      <c r="B305" s="46" t="s">
        <v>3250</v>
      </c>
      <c r="C305" s="46">
        <v>53.27</v>
      </c>
      <c r="D305" s="48">
        <v>2.5</v>
      </c>
      <c r="E305" s="2129">
        <f t="shared" si="45"/>
        <v>25.644000000000002</v>
      </c>
      <c r="F305" s="603">
        <f t="shared" si="46"/>
        <v>25.64</v>
      </c>
      <c r="G305" s="862">
        <f>'Заказ, cкидки и курсы валют'!$J$23*F305</f>
        <v>319.21799999999996</v>
      </c>
      <c r="H305" s="128">
        <f t="shared" si="47"/>
        <v>798.05</v>
      </c>
      <c r="I305" s="15"/>
      <c r="L305" s="575"/>
    </row>
    <row r="306" spans="1:12" ht="14.1" customHeight="1">
      <c r="A306" s="15" t="s">
        <v>2141</v>
      </c>
      <c r="B306" s="46" t="s">
        <v>1347</v>
      </c>
      <c r="C306" s="46">
        <v>71.44</v>
      </c>
      <c r="D306" s="48">
        <v>2.5</v>
      </c>
      <c r="E306" s="2129">
        <f t="shared" si="45"/>
        <v>27.12</v>
      </c>
      <c r="F306" s="603">
        <f t="shared" si="46"/>
        <v>27.12</v>
      </c>
      <c r="G306" s="862">
        <f>'Заказ, cкидки и курсы валют'!$J$23*F306</f>
        <v>337.64400000000001</v>
      </c>
      <c r="H306" s="128">
        <f t="shared" si="47"/>
        <v>844.11</v>
      </c>
      <c r="I306" s="15"/>
      <c r="L306" s="575"/>
    </row>
    <row r="307" spans="1:12" ht="14.1" customHeight="1">
      <c r="A307" s="15" t="s">
        <v>11375</v>
      </c>
      <c r="B307" s="44" t="s">
        <v>10871</v>
      </c>
      <c r="C307" s="46">
        <v>83.33</v>
      </c>
      <c r="D307" s="48">
        <v>2.5</v>
      </c>
      <c r="E307" s="2129">
        <f>E281*1.2</f>
        <v>28.152000000000001</v>
      </c>
      <c r="F307" s="603">
        <f t="shared" si="46"/>
        <v>28.15</v>
      </c>
      <c r="G307" s="862">
        <f>'Заказ, cкидки и курсы валют'!$J$23*F307</f>
        <v>350.46749999999997</v>
      </c>
      <c r="H307" s="128">
        <f t="shared" si="47"/>
        <v>876.17</v>
      </c>
      <c r="I307" s="15"/>
      <c r="L307" s="575"/>
    </row>
    <row r="308" spans="1:12" ht="14.1" customHeight="1">
      <c r="A308" s="15" t="s">
        <v>2142</v>
      </c>
      <c r="B308" s="46" t="s">
        <v>3251</v>
      </c>
      <c r="C308" s="46">
        <v>122.87</v>
      </c>
      <c r="D308" s="48">
        <v>2.5</v>
      </c>
      <c r="E308" s="2129">
        <f>E282*1.2</f>
        <v>28.991999999999997</v>
      </c>
      <c r="F308" s="603">
        <f t="shared" si="46"/>
        <v>28.99</v>
      </c>
      <c r="G308" s="862">
        <f>'Заказ, cкидки и курсы валют'!$J$23*F308</f>
        <v>360.92549999999994</v>
      </c>
      <c r="H308" s="128">
        <f t="shared" si="47"/>
        <v>902.31</v>
      </c>
      <c r="I308" s="15"/>
      <c r="L308" s="575"/>
    </row>
    <row r="309" spans="1:12" ht="14.1" customHeight="1">
      <c r="A309" s="15" t="s">
        <v>11376</v>
      </c>
      <c r="B309" s="44" t="s">
        <v>10868</v>
      </c>
      <c r="C309" s="46">
        <v>166.67</v>
      </c>
      <c r="D309" s="48">
        <v>2.5</v>
      </c>
      <c r="E309" s="2129">
        <f>E283*1.2</f>
        <v>29.483999999999998</v>
      </c>
      <c r="F309" s="603">
        <f t="shared" si="46"/>
        <v>29.48</v>
      </c>
      <c r="G309" s="862">
        <f>'Заказ, cкидки и курсы валют'!$J$23*F309</f>
        <v>367.02600000000001</v>
      </c>
      <c r="H309" s="128">
        <f t="shared" si="47"/>
        <v>917.57</v>
      </c>
      <c r="I309" s="15"/>
      <c r="L309" s="575"/>
    </row>
    <row r="310" spans="1:12" ht="14.1" customHeight="1">
      <c r="A310" s="15" t="s">
        <v>2143</v>
      </c>
      <c r="B310" s="46" t="s">
        <v>966</v>
      </c>
      <c r="C310" s="46">
        <v>242.54</v>
      </c>
      <c r="D310" s="48">
        <v>2.5</v>
      </c>
      <c r="E310" s="2129">
        <f>E284*1.2</f>
        <v>27.96</v>
      </c>
      <c r="F310" s="603">
        <f t="shared" si="46"/>
        <v>27.96</v>
      </c>
      <c r="G310" s="862">
        <f>'Заказ, cкидки и курсы валют'!$J$23*F310</f>
        <v>348.10199999999998</v>
      </c>
      <c r="H310" s="128">
        <f t="shared" si="47"/>
        <v>870.26</v>
      </c>
      <c r="I310" s="15"/>
      <c r="L310" s="575"/>
    </row>
    <row r="311" spans="1:12" ht="13.5" customHeight="1">
      <c r="A311" s="14"/>
      <c r="B311" s="50"/>
      <c r="C311" s="50"/>
      <c r="D311" s="267"/>
      <c r="E311" s="579"/>
      <c r="F311" s="1096"/>
      <c r="G311" s="865"/>
      <c r="H311" s="23"/>
      <c r="I311" s="14"/>
      <c r="L311" s="575"/>
    </row>
    <row r="312" spans="1:12" ht="15.75" thickBot="1">
      <c r="A312" s="14"/>
      <c r="B312" s="50"/>
      <c r="C312" s="50"/>
      <c r="D312" s="50"/>
      <c r="E312" s="579"/>
      <c r="F312" s="578"/>
      <c r="G312" s="122"/>
      <c r="H312" s="14"/>
      <c r="I312" s="14"/>
      <c r="J312" s="574"/>
      <c r="L312" s="575"/>
    </row>
    <row r="313" spans="1:12" ht="18">
      <c r="A313" s="247"/>
      <c r="B313" s="163"/>
      <c r="C313" s="91"/>
      <c r="D313" s="91" t="s">
        <v>6698</v>
      </c>
      <c r="E313" s="881"/>
      <c r="F313" s="555"/>
      <c r="G313" s="647"/>
      <c r="H313" s="93"/>
      <c r="I313" s="95"/>
      <c r="L313" s="575"/>
    </row>
    <row r="314" spans="1:12" ht="18">
      <c r="A314" s="248"/>
      <c r="B314" s="17"/>
      <c r="C314" s="108"/>
      <c r="D314" s="108"/>
      <c r="E314" s="570" t="s">
        <v>2477</v>
      </c>
      <c r="F314" s="556"/>
      <c r="G314" s="111"/>
      <c r="H314" s="111"/>
      <c r="I314" s="167"/>
      <c r="L314" s="575"/>
    </row>
    <row r="315" spans="1:12">
      <c r="A315" s="248"/>
      <c r="B315" s="17"/>
      <c r="C315" s="97"/>
      <c r="D315" s="97"/>
      <c r="E315" s="896"/>
      <c r="F315" s="596"/>
      <c r="G315" s="874"/>
      <c r="H315" s="17"/>
      <c r="I315" s="167"/>
      <c r="L315" s="575"/>
    </row>
    <row r="316" spans="1:12">
      <c r="A316" s="248"/>
      <c r="B316" s="17"/>
      <c r="C316" s="97"/>
      <c r="D316" s="97"/>
      <c r="E316" s="896"/>
      <c r="F316" s="596"/>
      <c r="G316" s="874"/>
      <c r="H316" s="17"/>
      <c r="I316" s="167"/>
      <c r="L316" s="575"/>
    </row>
    <row r="317" spans="1:12" ht="14.1" customHeight="1">
      <c r="A317" s="248"/>
      <c r="B317" s="17"/>
      <c r="C317" s="97"/>
      <c r="D317" s="97"/>
      <c r="E317" s="896"/>
      <c r="F317" s="596"/>
      <c r="G317" s="874"/>
      <c r="H317" s="17"/>
      <c r="I317" s="167"/>
      <c r="L317" s="575"/>
    </row>
    <row r="318" spans="1:12" ht="14.1" customHeight="1" thickBot="1">
      <c r="A318" s="117" t="s">
        <v>7710</v>
      </c>
      <c r="B318" s="171"/>
      <c r="C318" s="99"/>
      <c r="D318" s="99"/>
      <c r="E318" s="897"/>
      <c r="F318" s="598"/>
      <c r="G318" s="875"/>
      <c r="H318" s="171"/>
      <c r="I318" s="172"/>
      <c r="L318" s="575"/>
    </row>
    <row r="319" spans="1:12" ht="32.25" customHeight="1">
      <c r="A319" s="195" t="s">
        <v>1034</v>
      </c>
      <c r="B319" s="196" t="s">
        <v>1035</v>
      </c>
      <c r="C319" s="197" t="s">
        <v>678</v>
      </c>
      <c r="D319" s="197" t="s">
        <v>3143</v>
      </c>
      <c r="E319" s="559" t="s">
        <v>11383</v>
      </c>
      <c r="F319" s="600" t="s">
        <v>2792</v>
      </c>
      <c r="G319" s="864" t="s">
        <v>2640</v>
      </c>
      <c r="H319" s="338" t="s">
        <v>497</v>
      </c>
      <c r="I319" s="199" t="s">
        <v>4268</v>
      </c>
      <c r="L319" s="575"/>
    </row>
    <row r="320" spans="1:12" ht="14.1" customHeight="1">
      <c r="A320" s="195"/>
      <c r="B320" s="389"/>
      <c r="C320" s="197" t="s">
        <v>3644</v>
      </c>
      <c r="D320" s="476" t="s">
        <v>6697</v>
      </c>
      <c r="E320" s="898"/>
      <c r="F320" s="607">
        <f>'Заказ, cкидки и курсы валют'!$I$12</f>
        <v>0</v>
      </c>
      <c r="G320" s="948"/>
      <c r="H320" s="455"/>
      <c r="I320" s="325"/>
      <c r="L320" s="575"/>
    </row>
    <row r="321" spans="1:12" ht="14.1" customHeight="1">
      <c r="A321" s="15" t="s">
        <v>6706</v>
      </c>
      <c r="B321" s="46" t="s">
        <v>1354</v>
      </c>
      <c r="C321" s="46">
        <v>0.8</v>
      </c>
      <c r="D321" s="877">
        <v>35000</v>
      </c>
      <c r="E321" s="574">
        <v>19.47</v>
      </c>
      <c r="F321" s="603">
        <f>ROUND(E321*(1-$F$11),2)</f>
        <v>19.47</v>
      </c>
      <c r="G321" s="862">
        <f>'Заказ, cкидки и курсы валют'!$J$23*F321</f>
        <v>242.40149999999997</v>
      </c>
      <c r="H321" s="128">
        <f>ROUND((D321/1000)*G321,2)</f>
        <v>8484.0499999999993</v>
      </c>
      <c r="I321" s="15"/>
      <c r="L321" s="575"/>
    </row>
    <row r="322" spans="1:12" ht="14.1" customHeight="1">
      <c r="A322" s="15" t="s">
        <v>6707</v>
      </c>
      <c r="B322" s="46" t="s">
        <v>1355</v>
      </c>
      <c r="C322" s="46">
        <v>1.44</v>
      </c>
      <c r="D322" s="877">
        <v>24000</v>
      </c>
      <c r="E322" s="574">
        <v>29.08</v>
      </c>
      <c r="F322" s="603">
        <f t="shared" ref="F322:F333" si="48">ROUND(E322*(1-$F$11),2)</f>
        <v>29.08</v>
      </c>
      <c r="G322" s="862">
        <f>'Заказ, cкидки и курсы валют'!$J$23*F322</f>
        <v>362.04599999999994</v>
      </c>
      <c r="H322" s="128">
        <f t="shared" ref="H322:H333" si="49">ROUND((D322/1000)*G322,2)</f>
        <v>8689.1</v>
      </c>
      <c r="I322" s="15"/>
      <c r="L322" s="575"/>
    </row>
    <row r="323" spans="1:12" ht="14.1" customHeight="1">
      <c r="A323" s="15" t="s">
        <v>6708</v>
      </c>
      <c r="B323" s="46" t="s">
        <v>1342</v>
      </c>
      <c r="C323" s="46">
        <v>2.57</v>
      </c>
      <c r="D323" s="877">
        <v>11900</v>
      </c>
      <c r="E323" s="574">
        <v>54.26</v>
      </c>
      <c r="F323" s="603">
        <f t="shared" si="48"/>
        <v>54.26</v>
      </c>
      <c r="G323" s="862">
        <f>'Заказ, cкидки и курсы валют'!$J$23*F323</f>
        <v>675.53699999999992</v>
      </c>
      <c r="H323" s="128">
        <f t="shared" si="49"/>
        <v>8038.89</v>
      </c>
      <c r="I323" s="15"/>
      <c r="L323" s="575"/>
    </row>
    <row r="324" spans="1:12" ht="14.1" customHeight="1">
      <c r="A324" s="15" t="s">
        <v>6709</v>
      </c>
      <c r="B324" s="46" t="s">
        <v>1343</v>
      </c>
      <c r="C324" s="46">
        <v>5.55</v>
      </c>
      <c r="D324" s="877">
        <v>5400</v>
      </c>
      <c r="E324" s="574">
        <v>113.45</v>
      </c>
      <c r="F324" s="603">
        <f t="shared" si="48"/>
        <v>113.45</v>
      </c>
      <c r="G324" s="862">
        <f>'Заказ, cкидки и курсы валют'!$J$23*F324</f>
        <v>1412.4524999999999</v>
      </c>
      <c r="H324" s="128">
        <f t="shared" si="49"/>
        <v>7627.24</v>
      </c>
      <c r="I324" s="15"/>
      <c r="L324" s="575"/>
    </row>
    <row r="325" spans="1:12" ht="14.1" customHeight="1">
      <c r="A325" s="15" t="s">
        <v>6710</v>
      </c>
      <c r="B325" s="46" t="s">
        <v>1344</v>
      </c>
      <c r="C325" s="46">
        <v>10.220000000000001</v>
      </c>
      <c r="D325" s="877">
        <v>2400</v>
      </c>
      <c r="E325" s="574">
        <v>219.19</v>
      </c>
      <c r="F325" s="603">
        <f t="shared" si="48"/>
        <v>219.19</v>
      </c>
      <c r="G325" s="862">
        <f>'Заказ, cкидки и курсы валют'!$J$23*F325</f>
        <v>2728.9154999999996</v>
      </c>
      <c r="H325" s="128">
        <f t="shared" si="49"/>
        <v>6549.4</v>
      </c>
      <c r="I325" s="15"/>
      <c r="L325" s="575"/>
    </row>
    <row r="326" spans="1:12" ht="14.1" customHeight="1">
      <c r="A326" s="15" t="s">
        <v>6711</v>
      </c>
      <c r="B326" s="46" t="s">
        <v>1345</v>
      </c>
      <c r="C326" s="46">
        <v>15.67</v>
      </c>
      <c r="D326" s="877">
        <v>1600</v>
      </c>
      <c r="E326" s="574">
        <v>330.55</v>
      </c>
      <c r="F326" s="603">
        <f t="shared" si="48"/>
        <v>330.55</v>
      </c>
      <c r="G326" s="862">
        <f>'Заказ, cкидки и курсы валют'!$J$23*F326</f>
        <v>4115.3474999999999</v>
      </c>
      <c r="H326" s="128">
        <f t="shared" si="49"/>
        <v>6584.56</v>
      </c>
      <c r="I326" s="15"/>
      <c r="L326" s="575"/>
    </row>
    <row r="327" spans="1:12" ht="14.1" customHeight="1">
      <c r="A327" s="15" t="s">
        <v>6712</v>
      </c>
      <c r="B327" s="46" t="s">
        <v>3249</v>
      </c>
      <c r="C327" s="46">
        <v>25.33</v>
      </c>
      <c r="D327" s="877">
        <v>1100</v>
      </c>
      <c r="E327" s="574">
        <v>564.12</v>
      </c>
      <c r="F327" s="603">
        <f t="shared" si="48"/>
        <v>564.12</v>
      </c>
      <c r="G327" s="862">
        <f>'Заказ, cкидки и курсы валют'!$J$23*F327</f>
        <v>7023.2939999999999</v>
      </c>
      <c r="H327" s="128">
        <f t="shared" si="49"/>
        <v>7725.62</v>
      </c>
      <c r="I327" s="15"/>
      <c r="L327" s="575"/>
    </row>
    <row r="328" spans="1:12" ht="14.1" customHeight="1">
      <c r="A328" s="128" t="s">
        <v>6713</v>
      </c>
      <c r="B328" s="46" t="s">
        <v>1346</v>
      </c>
      <c r="C328" s="46">
        <v>37.61</v>
      </c>
      <c r="D328" s="877">
        <v>800</v>
      </c>
      <c r="E328" s="574">
        <v>685.15</v>
      </c>
      <c r="F328" s="603">
        <f t="shared" si="48"/>
        <v>685.15</v>
      </c>
      <c r="G328" s="862">
        <f>'Заказ, cкидки и курсы валют'!$J$23*F328</f>
        <v>8530.1174999999985</v>
      </c>
      <c r="H328" s="128">
        <f t="shared" si="49"/>
        <v>6824.09</v>
      </c>
      <c r="I328" s="15"/>
      <c r="J328" s="574"/>
      <c r="L328" s="575"/>
    </row>
    <row r="329" spans="1:12" ht="14.1" customHeight="1">
      <c r="A329" s="15" t="s">
        <v>6714</v>
      </c>
      <c r="B329" s="46" t="s">
        <v>3250</v>
      </c>
      <c r="C329" s="46">
        <v>53.27</v>
      </c>
      <c r="D329" s="877">
        <v>600</v>
      </c>
      <c r="E329" s="574">
        <v>977.55</v>
      </c>
      <c r="F329" s="603">
        <f t="shared" si="48"/>
        <v>977.55</v>
      </c>
      <c r="G329" s="862">
        <f>'Заказ, cкидки и курсы валют'!$J$23*F329</f>
        <v>12170.497499999999</v>
      </c>
      <c r="H329" s="128">
        <f t="shared" si="49"/>
        <v>7302.3</v>
      </c>
      <c r="I329" s="15"/>
      <c r="J329" s="574"/>
      <c r="L329" s="575"/>
    </row>
    <row r="330" spans="1:12" ht="14.1" customHeight="1">
      <c r="A330" s="15" t="s">
        <v>6715</v>
      </c>
      <c r="B330" s="46" t="s">
        <v>1347</v>
      </c>
      <c r="C330" s="46">
        <v>71.44</v>
      </c>
      <c r="D330" s="877">
        <v>450</v>
      </c>
      <c r="E330" s="574">
        <v>1361.17</v>
      </c>
      <c r="F330" s="603">
        <f t="shared" si="48"/>
        <v>1361.17</v>
      </c>
      <c r="G330" s="862">
        <f>'Заказ, cкидки и курсы валют'!$J$23*F330</f>
        <v>16946.566500000001</v>
      </c>
      <c r="H330" s="128">
        <f t="shared" si="49"/>
        <v>7625.95</v>
      </c>
      <c r="I330" s="15"/>
      <c r="J330" s="574"/>
      <c r="L330" s="575"/>
    </row>
    <row r="331" spans="1:12" ht="14.1" customHeight="1">
      <c r="A331" s="15" t="s">
        <v>6716</v>
      </c>
      <c r="B331" s="46" t="s">
        <v>3251</v>
      </c>
      <c r="C331" s="46">
        <v>122.87</v>
      </c>
      <c r="D331" s="877">
        <v>260</v>
      </c>
      <c r="E331" s="574">
        <v>2514.83</v>
      </c>
      <c r="F331" s="603">
        <f t="shared" si="48"/>
        <v>2514.83</v>
      </c>
      <c r="G331" s="862">
        <f>'Заказ, cкидки и курсы валют'!$J$23*F331</f>
        <v>31309.633499999996</v>
      </c>
      <c r="H331" s="128">
        <f t="shared" si="49"/>
        <v>8140.5</v>
      </c>
      <c r="I331" s="15"/>
      <c r="J331" s="574"/>
      <c r="L331" s="575"/>
    </row>
    <row r="332" spans="1:12" ht="14.1" customHeight="1">
      <c r="A332" s="15" t="s">
        <v>6717</v>
      </c>
      <c r="B332" s="46" t="s">
        <v>966</v>
      </c>
      <c r="C332" s="46">
        <v>242.54</v>
      </c>
      <c r="D332" s="668">
        <v>120</v>
      </c>
      <c r="E332" s="574">
        <v>4750.72</v>
      </c>
      <c r="F332" s="603">
        <f t="shared" si="48"/>
        <v>4750.72</v>
      </c>
      <c r="G332" s="862">
        <f>'Заказ, cкидки и курсы валют'!$J$23*F332</f>
        <v>59146.464</v>
      </c>
      <c r="H332" s="128">
        <f t="shared" si="49"/>
        <v>7097.58</v>
      </c>
      <c r="I332" s="15"/>
      <c r="J332" s="574"/>
      <c r="L332" s="575"/>
    </row>
    <row r="333" spans="1:12" ht="14.1" customHeight="1">
      <c r="A333" s="15" t="s">
        <v>6718</v>
      </c>
      <c r="B333" s="46" t="s">
        <v>2636</v>
      </c>
      <c r="C333" s="1663">
        <v>450</v>
      </c>
      <c r="D333" s="668">
        <v>65</v>
      </c>
      <c r="E333" s="574">
        <v>8816.36</v>
      </c>
      <c r="F333" s="603">
        <f t="shared" si="48"/>
        <v>8816.36</v>
      </c>
      <c r="G333" s="862">
        <f>'Заказ, cкидки и курсы валют'!$J$23*F333</f>
        <v>109763.682</v>
      </c>
      <c r="H333" s="128">
        <f t="shared" si="49"/>
        <v>7134.64</v>
      </c>
      <c r="I333" s="15"/>
      <c r="J333" s="574"/>
      <c r="L333" s="575"/>
    </row>
    <row r="334" spans="1:12" ht="18" customHeight="1" thickBot="1">
      <c r="J334" s="574"/>
      <c r="L334" s="575"/>
    </row>
    <row r="335" spans="1:12" ht="15" customHeight="1">
      <c r="A335" s="247"/>
      <c r="B335" s="163"/>
      <c r="C335" s="91"/>
      <c r="D335" s="91" t="s">
        <v>6698</v>
      </c>
      <c r="E335" s="881"/>
      <c r="F335" s="555"/>
      <c r="G335" s="647"/>
      <c r="H335" s="93"/>
      <c r="I335" s="95"/>
      <c r="J335" s="574"/>
      <c r="L335" s="575"/>
    </row>
    <row r="336" spans="1:12" ht="18" customHeight="1">
      <c r="A336" s="248"/>
      <c r="B336" s="17"/>
      <c r="C336" s="108"/>
      <c r="D336" s="108"/>
      <c r="E336" s="570" t="s">
        <v>2477</v>
      </c>
      <c r="F336" s="556"/>
      <c r="G336" s="111"/>
      <c r="H336" s="111"/>
      <c r="I336" s="167"/>
      <c r="L336" s="575"/>
    </row>
    <row r="337" spans="1:12" ht="45" customHeight="1">
      <c r="A337" s="248"/>
      <c r="B337" s="17"/>
      <c r="C337" s="97"/>
      <c r="D337" s="97"/>
      <c r="E337" s="896"/>
      <c r="F337" s="596"/>
      <c r="G337" s="874"/>
      <c r="H337" s="17"/>
      <c r="I337" s="167"/>
      <c r="L337" s="575"/>
    </row>
    <row r="338" spans="1:12" ht="12.6" customHeight="1">
      <c r="A338" s="248"/>
      <c r="B338" s="17"/>
      <c r="C338" s="97"/>
      <c r="D338" s="97"/>
      <c r="E338" s="896"/>
      <c r="F338" s="596"/>
      <c r="G338" s="874"/>
      <c r="H338" s="17"/>
      <c r="I338" s="167"/>
      <c r="L338" s="575"/>
    </row>
    <row r="339" spans="1:12" ht="14.1" customHeight="1">
      <c r="A339" s="248"/>
      <c r="B339" s="17"/>
      <c r="C339" s="97"/>
      <c r="D339" s="97"/>
      <c r="E339" s="896"/>
      <c r="F339" s="596"/>
      <c r="G339" s="874"/>
      <c r="H339" s="17"/>
      <c r="I339" s="167"/>
      <c r="L339" s="575"/>
    </row>
    <row r="340" spans="1:12" ht="14.1" customHeight="1" thickBot="1">
      <c r="A340" s="117" t="s">
        <v>7712</v>
      </c>
      <c r="B340" s="171"/>
      <c r="C340" s="99"/>
      <c r="D340" s="99"/>
      <c r="E340" s="897"/>
      <c r="F340" s="598"/>
      <c r="G340" s="875"/>
      <c r="H340" s="171"/>
      <c r="I340" s="172"/>
      <c r="L340" s="575"/>
    </row>
    <row r="341" spans="1:12" ht="42.75" customHeight="1">
      <c r="A341" s="195" t="s">
        <v>1034</v>
      </c>
      <c r="B341" s="196" t="s">
        <v>1035</v>
      </c>
      <c r="C341" s="197" t="s">
        <v>678</v>
      </c>
      <c r="D341" s="197" t="s">
        <v>3143</v>
      </c>
      <c r="E341" s="559" t="s">
        <v>11383</v>
      </c>
      <c r="F341" s="600" t="s">
        <v>2792</v>
      </c>
      <c r="G341" s="864" t="s">
        <v>2640</v>
      </c>
      <c r="H341" s="338" t="s">
        <v>497</v>
      </c>
      <c r="I341" s="199" t="s">
        <v>4268</v>
      </c>
      <c r="L341" s="575"/>
    </row>
    <row r="342" spans="1:12" ht="14.1" customHeight="1">
      <c r="A342" s="195"/>
      <c r="B342" s="389"/>
      <c r="C342" s="197" t="s">
        <v>3644</v>
      </c>
      <c r="D342" s="476" t="s">
        <v>6697</v>
      </c>
      <c r="E342" s="898"/>
      <c r="F342" s="607">
        <f>'Заказ, cкидки и курсы валют'!$I$12</f>
        <v>0</v>
      </c>
      <c r="G342" s="948"/>
      <c r="H342" s="455"/>
      <c r="I342" s="325"/>
      <c r="L342" s="575"/>
    </row>
    <row r="343" spans="1:12" ht="14.1" customHeight="1">
      <c r="A343" s="15" t="s">
        <v>9941</v>
      </c>
      <c r="B343" s="46" t="s">
        <v>1354</v>
      </c>
      <c r="C343" s="46">
        <v>0.8</v>
      </c>
      <c r="D343" s="877">
        <v>100</v>
      </c>
      <c r="E343" s="2096">
        <f>E321*3</f>
        <v>58.41</v>
      </c>
      <c r="F343" s="603">
        <f>ROUND(E343*(1-$F$11),2)</f>
        <v>58.41</v>
      </c>
      <c r="G343" s="862">
        <f>'Заказ, cкидки и курсы валют'!$J$23*F343</f>
        <v>727.20449999999994</v>
      </c>
      <c r="H343" s="128">
        <f>ROUND((D343/1000)*G343,2)</f>
        <v>72.72</v>
      </c>
      <c r="I343" s="15"/>
      <c r="L343" s="575"/>
    </row>
    <row r="344" spans="1:12" ht="14.1" customHeight="1">
      <c r="A344" s="15" t="s">
        <v>9942</v>
      </c>
      <c r="B344" s="46" t="s">
        <v>1355</v>
      </c>
      <c r="C344" s="46">
        <v>1.44</v>
      </c>
      <c r="D344" s="877">
        <v>100</v>
      </c>
      <c r="E344" s="2096">
        <f t="shared" ref="E344:E352" si="50">E322*3</f>
        <v>87.24</v>
      </c>
      <c r="F344" s="603">
        <f t="shared" ref="F344:F356" si="51">ROUND(E344*(1-$F$11),2)</f>
        <v>87.24</v>
      </c>
      <c r="G344" s="862">
        <f>'Заказ, cкидки и курсы валют'!$J$23*F344</f>
        <v>1086.1379999999999</v>
      </c>
      <c r="H344" s="128">
        <f t="shared" ref="H344:H356" si="52">ROUND((D344/1000)*G344,2)</f>
        <v>108.61</v>
      </c>
      <c r="I344" s="15"/>
      <c r="L344" s="575"/>
    </row>
    <row r="345" spans="1:12" ht="14.1" customHeight="1">
      <c r="A345" s="15" t="s">
        <v>9943</v>
      </c>
      <c r="B345" s="46" t="s">
        <v>1342</v>
      </c>
      <c r="C345" s="46">
        <v>2.57</v>
      </c>
      <c r="D345" s="877">
        <v>100</v>
      </c>
      <c r="E345" s="2096">
        <f t="shared" si="50"/>
        <v>162.78</v>
      </c>
      <c r="F345" s="603">
        <f t="shared" si="51"/>
        <v>162.78</v>
      </c>
      <c r="G345" s="862">
        <f>'Заказ, cкидки и курсы валют'!$J$23*F345</f>
        <v>2026.6109999999999</v>
      </c>
      <c r="H345" s="128">
        <f t="shared" si="52"/>
        <v>202.66</v>
      </c>
      <c r="I345" s="15"/>
      <c r="L345" s="575"/>
    </row>
    <row r="346" spans="1:12" ht="14.1" customHeight="1">
      <c r="A346" s="15" t="s">
        <v>9944</v>
      </c>
      <c r="B346" s="46" t="s">
        <v>1343</v>
      </c>
      <c r="C346" s="46">
        <v>5.55</v>
      </c>
      <c r="D346" s="877">
        <v>50</v>
      </c>
      <c r="E346" s="2096">
        <f t="shared" si="50"/>
        <v>340.35</v>
      </c>
      <c r="F346" s="603">
        <f t="shared" si="51"/>
        <v>340.35</v>
      </c>
      <c r="G346" s="862">
        <f>'Заказ, cкидки и курсы валют'!$J$23*F346</f>
        <v>4237.3575000000001</v>
      </c>
      <c r="H346" s="128">
        <f t="shared" si="52"/>
        <v>211.87</v>
      </c>
      <c r="I346" s="15"/>
      <c r="L346" s="575"/>
    </row>
    <row r="347" spans="1:12" ht="14.1" customHeight="1">
      <c r="A347" s="15" t="s">
        <v>9945</v>
      </c>
      <c r="B347" s="46" t="s">
        <v>1344</v>
      </c>
      <c r="C347" s="46">
        <v>10.220000000000001</v>
      </c>
      <c r="D347" s="877">
        <v>25</v>
      </c>
      <c r="E347" s="2096">
        <f t="shared" si="50"/>
        <v>657.56999999999994</v>
      </c>
      <c r="F347" s="603">
        <f t="shared" si="51"/>
        <v>657.57</v>
      </c>
      <c r="G347" s="862">
        <f>'Заказ, cкидки и курсы валют'!$J$23*F347</f>
        <v>8186.7465000000002</v>
      </c>
      <c r="H347" s="128">
        <f t="shared" si="52"/>
        <v>204.67</v>
      </c>
      <c r="I347" s="15"/>
      <c r="L347" s="575"/>
    </row>
    <row r="348" spans="1:12" ht="14.1" customHeight="1">
      <c r="A348" s="15" t="s">
        <v>9946</v>
      </c>
      <c r="B348" s="46" t="s">
        <v>1345</v>
      </c>
      <c r="C348" s="46">
        <v>15.67</v>
      </c>
      <c r="D348" s="877">
        <v>20</v>
      </c>
      <c r="E348" s="2096">
        <f t="shared" si="50"/>
        <v>991.65000000000009</v>
      </c>
      <c r="F348" s="603">
        <f t="shared" si="51"/>
        <v>991.65</v>
      </c>
      <c r="G348" s="862">
        <f>'Заказ, cкидки и курсы валют'!$J$23*F348</f>
        <v>12346.0425</v>
      </c>
      <c r="H348" s="128">
        <f t="shared" si="52"/>
        <v>246.92</v>
      </c>
      <c r="I348" s="15"/>
      <c r="L348" s="575"/>
    </row>
    <row r="349" spans="1:12" ht="14.1" customHeight="1">
      <c r="A349" s="15" t="s">
        <v>9947</v>
      </c>
      <c r="B349" s="46" t="s">
        <v>3249</v>
      </c>
      <c r="C349" s="46">
        <v>25.33</v>
      </c>
      <c r="D349" s="877">
        <v>10</v>
      </c>
      <c r="E349" s="2096">
        <f t="shared" si="50"/>
        <v>1692.3600000000001</v>
      </c>
      <c r="F349" s="603">
        <f t="shared" si="51"/>
        <v>1692.36</v>
      </c>
      <c r="G349" s="862">
        <f>'Заказ, cкидки и курсы валют'!$J$23*F349</f>
        <v>21069.881999999998</v>
      </c>
      <c r="H349" s="128">
        <f t="shared" si="52"/>
        <v>210.7</v>
      </c>
      <c r="I349" s="15"/>
      <c r="L349" s="575"/>
    </row>
    <row r="350" spans="1:12" ht="14.1" customHeight="1">
      <c r="A350" s="128" t="s">
        <v>9948</v>
      </c>
      <c r="B350" s="46" t="s">
        <v>1346</v>
      </c>
      <c r="C350" s="46">
        <v>37.61</v>
      </c>
      <c r="D350" s="877">
        <v>5</v>
      </c>
      <c r="E350" s="2096">
        <f t="shared" si="50"/>
        <v>2055.4499999999998</v>
      </c>
      <c r="F350" s="603">
        <f t="shared" si="51"/>
        <v>2055.4499999999998</v>
      </c>
      <c r="G350" s="862">
        <f>'Заказ, cкидки и курсы валют'!$J$23*F350</f>
        <v>25590.352499999997</v>
      </c>
      <c r="H350" s="128">
        <f t="shared" si="52"/>
        <v>127.95</v>
      </c>
      <c r="I350" s="15"/>
      <c r="L350" s="575"/>
    </row>
    <row r="351" spans="1:12" ht="14.1" customHeight="1">
      <c r="A351" s="15" t="s">
        <v>9949</v>
      </c>
      <c r="B351" s="46" t="s">
        <v>3250</v>
      </c>
      <c r="C351" s="46">
        <v>53.27</v>
      </c>
      <c r="D351" s="877">
        <v>5</v>
      </c>
      <c r="E351" s="2096">
        <f t="shared" si="50"/>
        <v>2932.6499999999996</v>
      </c>
      <c r="F351" s="603">
        <f t="shared" si="51"/>
        <v>2932.65</v>
      </c>
      <c r="G351" s="862">
        <f>'Заказ, cкидки и курсы валют'!$J$23*F351</f>
        <v>36511.4925</v>
      </c>
      <c r="H351" s="128">
        <f t="shared" si="52"/>
        <v>182.56</v>
      </c>
      <c r="I351" s="15"/>
      <c r="L351" s="575"/>
    </row>
    <row r="352" spans="1:12" ht="14.1" customHeight="1">
      <c r="A352" s="15" t="s">
        <v>9950</v>
      </c>
      <c r="B352" s="46" t="s">
        <v>1347</v>
      </c>
      <c r="C352" s="46">
        <v>71.44</v>
      </c>
      <c r="D352" s="877">
        <v>5</v>
      </c>
      <c r="E352" s="2096">
        <f t="shared" si="50"/>
        <v>4083.51</v>
      </c>
      <c r="F352" s="603">
        <f t="shared" si="51"/>
        <v>4083.51</v>
      </c>
      <c r="G352" s="862">
        <f>'Заказ, cкидки и курсы валют'!$J$23*F352</f>
        <v>50839.699500000002</v>
      </c>
      <c r="H352" s="128">
        <f t="shared" si="52"/>
        <v>254.2</v>
      </c>
      <c r="I352" s="15"/>
      <c r="L352" s="575"/>
    </row>
    <row r="353" spans="1:12" ht="14.1" customHeight="1">
      <c r="A353" s="15" t="s">
        <v>11966</v>
      </c>
      <c r="B353" s="44" t="s">
        <v>10871</v>
      </c>
      <c r="C353" s="46">
        <v>83.33</v>
      </c>
      <c r="D353" s="877">
        <v>1</v>
      </c>
      <c r="E353" s="2096">
        <f>E330*4.15</f>
        <v>5648.8555000000006</v>
      </c>
      <c r="F353" s="603">
        <f t="shared" si="51"/>
        <v>5648.86</v>
      </c>
      <c r="G353" s="862">
        <f>'Заказ, cкидки и курсы валют'!$J$23*F353</f>
        <v>70328.306999999986</v>
      </c>
      <c r="H353" s="128">
        <f t="shared" si="52"/>
        <v>70.33</v>
      </c>
      <c r="I353" s="15"/>
      <c r="L353" s="575"/>
    </row>
    <row r="354" spans="1:12" ht="14.1" customHeight="1">
      <c r="A354" s="15" t="s">
        <v>9951</v>
      </c>
      <c r="B354" s="46" t="s">
        <v>3251</v>
      </c>
      <c r="C354" s="46">
        <v>122.87</v>
      </c>
      <c r="D354" s="877">
        <v>2</v>
      </c>
      <c r="E354" s="2096">
        <f>E331*3</f>
        <v>7544.49</v>
      </c>
      <c r="F354" s="603">
        <f t="shared" si="51"/>
        <v>7544.49</v>
      </c>
      <c r="G354" s="862">
        <f>'Заказ, cкидки и курсы валют'!$J$23*F354</f>
        <v>93928.900499999989</v>
      </c>
      <c r="H354" s="128">
        <f t="shared" si="52"/>
        <v>187.86</v>
      </c>
      <c r="I354" s="15"/>
      <c r="L354" s="575"/>
    </row>
    <row r="355" spans="1:12" ht="14.1" customHeight="1">
      <c r="A355" s="15" t="s">
        <v>9952</v>
      </c>
      <c r="B355" s="46" t="s">
        <v>966</v>
      </c>
      <c r="C355" s="46">
        <v>242.54</v>
      </c>
      <c r="D355" s="668">
        <v>1</v>
      </c>
      <c r="E355" s="2096">
        <f>E332*3</f>
        <v>14252.16</v>
      </c>
      <c r="F355" s="603">
        <f t="shared" si="51"/>
        <v>14252.16</v>
      </c>
      <c r="G355" s="862">
        <f>'Заказ, cкидки и курсы валют'!$J$23*F355</f>
        <v>177439.39199999999</v>
      </c>
      <c r="H355" s="128">
        <f t="shared" si="52"/>
        <v>177.44</v>
      </c>
      <c r="I355" s="15"/>
      <c r="L355" s="575"/>
    </row>
    <row r="356" spans="1:12" ht="14.1" customHeight="1">
      <c r="A356" s="15" t="s">
        <v>9953</v>
      </c>
      <c r="B356" s="46" t="s">
        <v>2636</v>
      </c>
      <c r="C356" s="1663">
        <v>450</v>
      </c>
      <c r="D356" s="668">
        <v>1</v>
      </c>
      <c r="E356" s="2096">
        <f>E333*3</f>
        <v>26449.08</v>
      </c>
      <c r="F356" s="603">
        <f t="shared" si="51"/>
        <v>26449.08</v>
      </c>
      <c r="G356" s="862">
        <f>'Заказ, cкидки и курсы валют'!$J$23*F356</f>
        <v>329291.04600000003</v>
      </c>
      <c r="H356" s="128">
        <f t="shared" si="52"/>
        <v>329.29</v>
      </c>
      <c r="I356" s="15"/>
      <c r="L356" s="575"/>
    </row>
    <row r="357" spans="1:12" ht="13.5" customHeight="1" thickBot="1">
      <c r="L357" s="575"/>
    </row>
    <row r="358" spans="1:12" ht="13.5" customHeight="1">
      <c r="A358" s="247"/>
      <c r="B358" s="163"/>
      <c r="C358" s="91"/>
      <c r="D358" s="91" t="s">
        <v>2478</v>
      </c>
      <c r="E358" s="881"/>
      <c r="F358" s="555"/>
      <c r="G358" s="647"/>
      <c r="H358" s="93"/>
      <c r="I358" s="107"/>
      <c r="L358" s="575"/>
    </row>
    <row r="359" spans="1:12" ht="36" customHeight="1">
      <c r="A359" s="248"/>
      <c r="B359" s="17"/>
      <c r="C359" s="97"/>
      <c r="D359" s="97"/>
      <c r="E359" s="896"/>
      <c r="F359" s="596"/>
      <c r="G359" s="874"/>
      <c r="H359" s="17"/>
      <c r="I359" s="167"/>
      <c r="L359" s="575"/>
    </row>
    <row r="360" spans="1:12" ht="13.5" customHeight="1">
      <c r="A360" s="248"/>
      <c r="B360" s="17"/>
      <c r="C360" s="97"/>
      <c r="D360" s="97"/>
      <c r="E360" s="896"/>
      <c r="F360" s="596"/>
      <c r="G360" s="874"/>
      <c r="H360" s="17"/>
      <c r="I360" s="167"/>
      <c r="L360" s="575"/>
    </row>
    <row r="361" spans="1:12" ht="14.1" customHeight="1">
      <c r="A361" s="248"/>
      <c r="B361" s="17"/>
      <c r="C361" s="97"/>
      <c r="D361" s="97"/>
      <c r="E361" s="896"/>
      <c r="F361" s="596"/>
      <c r="G361" s="874"/>
      <c r="H361" s="17"/>
      <c r="I361" s="167"/>
      <c r="J361" s="574"/>
      <c r="L361" s="575"/>
    </row>
    <row r="362" spans="1:12" ht="14.1" customHeight="1" thickBot="1">
      <c r="A362" s="117" t="s">
        <v>7710</v>
      </c>
      <c r="B362" s="171"/>
      <c r="C362" s="99"/>
      <c r="D362" s="99"/>
      <c r="E362" s="897"/>
      <c r="F362" s="598"/>
      <c r="G362" s="875"/>
      <c r="H362" s="171"/>
      <c r="I362" s="172"/>
      <c r="J362" s="574"/>
      <c r="L362" s="575"/>
    </row>
    <row r="363" spans="1:12" ht="31.5" customHeight="1">
      <c r="A363" s="195" t="s">
        <v>1034</v>
      </c>
      <c r="B363" s="196" t="s">
        <v>1035</v>
      </c>
      <c r="C363" s="197" t="s">
        <v>678</v>
      </c>
      <c r="D363" s="197" t="s">
        <v>3143</v>
      </c>
      <c r="E363" s="559" t="s">
        <v>11383</v>
      </c>
      <c r="F363" s="600" t="s">
        <v>2792</v>
      </c>
      <c r="G363" s="864" t="s">
        <v>2640</v>
      </c>
      <c r="H363" s="338" t="s">
        <v>497</v>
      </c>
      <c r="I363" s="199" t="s">
        <v>4268</v>
      </c>
      <c r="J363" s="574"/>
      <c r="L363" s="575"/>
    </row>
    <row r="364" spans="1:12" ht="14.1" customHeight="1">
      <c r="A364" s="195"/>
      <c r="B364" s="389"/>
      <c r="C364" s="197" t="s">
        <v>3644</v>
      </c>
      <c r="D364" s="390" t="s">
        <v>2641</v>
      </c>
      <c r="E364" s="898" t="s">
        <v>265</v>
      </c>
      <c r="F364" s="607">
        <f>'Заказ, cкидки и курсы валют'!$I$12</f>
        <v>0</v>
      </c>
      <c r="G364" s="948"/>
      <c r="H364" s="455"/>
      <c r="I364" s="325"/>
      <c r="J364" s="574"/>
      <c r="L364" s="575"/>
    </row>
    <row r="365" spans="1:12" ht="14.1" customHeight="1">
      <c r="A365" s="525" t="s">
        <v>11629</v>
      </c>
      <c r="B365" s="525" t="s">
        <v>3659</v>
      </c>
      <c r="C365" s="1669">
        <v>6.2</v>
      </c>
      <c r="D365" s="2126">
        <v>3000</v>
      </c>
      <c r="E365" s="574">
        <v>238.85</v>
      </c>
      <c r="F365" s="936">
        <f>ROUND(E365*(1-$F$11),2)</f>
        <v>238.85</v>
      </c>
      <c r="G365" s="866">
        <f>'Заказ, cкидки и курсы валют'!$J$23*F365</f>
        <v>2973.6824999999999</v>
      </c>
      <c r="H365" s="128">
        <f>ROUND((D365/1000)*G365,2)</f>
        <v>8921.0499999999993</v>
      </c>
      <c r="I365" s="15"/>
      <c r="J365" s="574"/>
      <c r="L365" s="575"/>
    </row>
    <row r="366" spans="1:12" ht="14.1" customHeight="1">
      <c r="A366" s="525" t="s">
        <v>2144</v>
      </c>
      <c r="B366" s="877" t="s">
        <v>9248</v>
      </c>
      <c r="C366" s="1669">
        <v>7.88</v>
      </c>
      <c r="D366" s="2075">
        <v>2500</v>
      </c>
      <c r="E366" s="574">
        <v>241.73</v>
      </c>
      <c r="F366" s="936">
        <f>ROUND(E366*(1-$F$11),2)</f>
        <v>241.73</v>
      </c>
      <c r="G366" s="866">
        <f>'Заказ, cкидки и курсы валют'!$J$23*F366</f>
        <v>3009.5384999999997</v>
      </c>
      <c r="H366" s="128">
        <f>ROUND((D366/1000)*G366,2)</f>
        <v>7523.85</v>
      </c>
      <c r="I366" s="15"/>
      <c r="J366" s="574"/>
      <c r="L366" s="575"/>
    </row>
    <row r="367" spans="1:12" ht="14.1" customHeight="1">
      <c r="A367" s="525" t="s">
        <v>2145</v>
      </c>
      <c r="B367" s="877" t="s">
        <v>3119</v>
      </c>
      <c r="C367" s="1669">
        <v>18.670000000000002</v>
      </c>
      <c r="D367" s="2075">
        <v>1500</v>
      </c>
      <c r="E367" s="574">
        <v>538.77</v>
      </c>
      <c r="F367" s="936">
        <f t="shared" ref="F367:F373" si="53">ROUND(E367*(1-$F$11),2)</f>
        <v>538.77</v>
      </c>
      <c r="G367" s="866">
        <f>'Заказ, cкидки и курсы валют'!$J$23*F367</f>
        <v>6707.6864999999998</v>
      </c>
      <c r="H367" s="128">
        <f t="shared" ref="H367:H373" si="54">ROUND((D367/1000)*G367,2)</f>
        <v>10061.530000000001</v>
      </c>
      <c r="I367" s="15"/>
      <c r="J367" s="574"/>
      <c r="L367" s="575"/>
    </row>
    <row r="368" spans="1:12" ht="14.1" customHeight="1">
      <c r="A368" s="525" t="s">
        <v>2146</v>
      </c>
      <c r="B368" s="877" t="s">
        <v>3122</v>
      </c>
      <c r="C368" s="1669">
        <v>40</v>
      </c>
      <c r="D368" s="877">
        <v>600</v>
      </c>
      <c r="E368" s="574">
        <v>1125.17</v>
      </c>
      <c r="F368" s="936">
        <f t="shared" si="53"/>
        <v>1125.17</v>
      </c>
      <c r="G368" s="866">
        <f>'Заказ, cкидки и курсы валют'!$J$23*F368</f>
        <v>14008.3665</v>
      </c>
      <c r="H368" s="128">
        <f t="shared" si="54"/>
        <v>8405.02</v>
      </c>
      <c r="I368" s="15"/>
      <c r="L368" s="575"/>
    </row>
    <row r="369" spans="1:12" ht="14.1" customHeight="1">
      <c r="A369" s="525" t="s">
        <v>2147</v>
      </c>
      <c r="B369" s="877" t="s">
        <v>3344</v>
      </c>
      <c r="C369" s="1669">
        <v>56.67</v>
      </c>
      <c r="D369" s="877">
        <v>420</v>
      </c>
      <c r="E369" s="574">
        <v>1468.46</v>
      </c>
      <c r="F369" s="936">
        <f t="shared" si="53"/>
        <v>1468.46</v>
      </c>
      <c r="G369" s="866">
        <f>'Заказ, cкидки и курсы валют'!$J$23*F369</f>
        <v>18282.327000000001</v>
      </c>
      <c r="H369" s="128">
        <f t="shared" si="54"/>
        <v>7678.58</v>
      </c>
      <c r="I369" s="15"/>
      <c r="L369" s="575"/>
    </row>
    <row r="370" spans="1:12" ht="14.1" customHeight="1">
      <c r="A370" s="2223" t="s">
        <v>2830</v>
      </c>
      <c r="B370" s="877" t="s">
        <v>2831</v>
      </c>
      <c r="C370" s="1669">
        <v>92</v>
      </c>
      <c r="D370" s="877">
        <v>300</v>
      </c>
      <c r="E370" s="574">
        <v>2381.16</v>
      </c>
      <c r="F370" s="936">
        <f t="shared" si="53"/>
        <v>2381.16</v>
      </c>
      <c r="G370" s="866">
        <f>'Заказ, cкидки и курсы валют'!$J$23*F370</f>
        <v>29645.441999999995</v>
      </c>
      <c r="H370" s="128">
        <f t="shared" si="54"/>
        <v>8893.6299999999992</v>
      </c>
      <c r="I370" s="2175"/>
      <c r="L370" s="575"/>
    </row>
    <row r="371" spans="1:12" ht="14.1" customHeight="1">
      <c r="A371" s="525" t="s">
        <v>2148</v>
      </c>
      <c r="B371" s="877" t="s">
        <v>3362</v>
      </c>
      <c r="C371" s="1669">
        <v>115.71</v>
      </c>
      <c r="D371" s="877">
        <v>210</v>
      </c>
      <c r="E371" s="574">
        <v>3267.59</v>
      </c>
      <c r="F371" s="936">
        <f t="shared" si="53"/>
        <v>3267.59</v>
      </c>
      <c r="G371" s="866">
        <f>'Заказ, cкидки и курсы валют'!$J$23*F371</f>
        <v>40681.495499999997</v>
      </c>
      <c r="H371" s="128">
        <f t="shared" si="54"/>
        <v>8543.11</v>
      </c>
      <c r="I371" s="15"/>
      <c r="L371" s="575"/>
    </row>
    <row r="372" spans="1:12" ht="14.1" customHeight="1">
      <c r="A372" s="525" t="s">
        <v>2149</v>
      </c>
      <c r="B372" s="877" t="s">
        <v>3637</v>
      </c>
      <c r="C372" s="1669">
        <v>225</v>
      </c>
      <c r="D372" s="876">
        <v>110</v>
      </c>
      <c r="E372" s="574">
        <v>6805.51</v>
      </c>
      <c r="F372" s="936">
        <f t="shared" si="53"/>
        <v>6805.51</v>
      </c>
      <c r="G372" s="866">
        <f>'Заказ, cкидки и курсы валют'!$J$23*F372</f>
        <v>84728.599499999997</v>
      </c>
      <c r="H372" s="128">
        <f t="shared" si="54"/>
        <v>9320.15</v>
      </c>
      <c r="I372" s="15"/>
      <c r="L372" s="575"/>
    </row>
    <row r="373" spans="1:12" ht="14.1" customHeight="1">
      <c r="A373" s="654" t="s">
        <v>5394</v>
      </c>
      <c r="B373" s="877" t="s">
        <v>2492</v>
      </c>
      <c r="C373" s="1669">
        <v>225.45</v>
      </c>
      <c r="D373" s="876">
        <v>60</v>
      </c>
      <c r="E373" s="574">
        <v>13987.96</v>
      </c>
      <c r="F373" s="936">
        <f t="shared" si="53"/>
        <v>13987.96</v>
      </c>
      <c r="G373" s="866">
        <f>'Заказ, cкидки и курсы валют'!$J$23*F373</f>
        <v>174150.10199999998</v>
      </c>
      <c r="H373" s="128">
        <f t="shared" si="54"/>
        <v>10449.01</v>
      </c>
      <c r="I373" s="2213"/>
      <c r="L373" s="575"/>
    </row>
    <row r="374" spans="1:12" ht="15" customHeight="1" thickBot="1">
      <c r="L374" s="575"/>
    </row>
    <row r="375" spans="1:12" ht="15" customHeight="1">
      <c r="A375" s="247"/>
      <c r="B375" s="163"/>
      <c r="C375" s="91"/>
      <c r="D375" s="91" t="s">
        <v>2478</v>
      </c>
      <c r="E375" s="881"/>
      <c r="F375" s="555"/>
      <c r="G375" s="647"/>
      <c r="H375" s="93"/>
      <c r="I375" s="107"/>
      <c r="L375" s="575"/>
    </row>
    <row r="376" spans="1:12" ht="30" customHeight="1">
      <c r="A376" s="248"/>
      <c r="B376" s="17"/>
      <c r="C376" s="97"/>
      <c r="D376" s="97"/>
      <c r="E376" s="896"/>
      <c r="F376" s="596"/>
      <c r="G376" s="874"/>
      <c r="H376" s="17"/>
      <c r="I376" s="167"/>
      <c r="L376" s="575"/>
    </row>
    <row r="377" spans="1:12" ht="13.5" customHeight="1">
      <c r="A377" s="248"/>
      <c r="B377" s="17"/>
      <c r="C377" s="97"/>
      <c r="D377" s="97"/>
      <c r="E377" s="896"/>
      <c r="F377" s="596"/>
      <c r="G377" s="874"/>
      <c r="H377" s="17"/>
      <c r="I377" s="167"/>
      <c r="L377" s="575"/>
    </row>
    <row r="378" spans="1:12" ht="14.1" customHeight="1">
      <c r="A378" s="248"/>
      <c r="B378" s="17"/>
      <c r="C378" s="97"/>
      <c r="D378" s="97"/>
      <c r="E378" s="896"/>
      <c r="F378" s="596"/>
      <c r="G378" s="874"/>
      <c r="H378" s="17"/>
      <c r="I378" s="167"/>
      <c r="L378" s="575"/>
    </row>
    <row r="379" spans="1:12" ht="14.1" customHeight="1" thickBot="1">
      <c r="A379" s="117" t="s">
        <v>7711</v>
      </c>
      <c r="B379" s="118"/>
      <c r="C379" s="100"/>
      <c r="D379" s="171"/>
      <c r="E379" s="900"/>
      <c r="F379" s="598"/>
      <c r="G379" s="875"/>
      <c r="H379" s="171"/>
      <c r="I379" s="172"/>
      <c r="L379" s="575"/>
    </row>
    <row r="380" spans="1:12" ht="41.25" customHeight="1">
      <c r="A380" s="195" t="s">
        <v>1034</v>
      </c>
      <c r="B380" s="196" t="s">
        <v>1035</v>
      </c>
      <c r="C380" s="197" t="s">
        <v>678</v>
      </c>
      <c r="D380" s="197" t="s">
        <v>3143</v>
      </c>
      <c r="E380" s="559" t="s">
        <v>11383</v>
      </c>
      <c r="F380" s="600" t="s">
        <v>2792</v>
      </c>
      <c r="G380" s="864" t="s">
        <v>2640</v>
      </c>
      <c r="H380" s="338" t="s">
        <v>497</v>
      </c>
      <c r="I380" s="199" t="s">
        <v>4268</v>
      </c>
      <c r="J380" s="574"/>
      <c r="L380" s="575"/>
    </row>
    <row r="381" spans="1:12" ht="14.1" customHeight="1">
      <c r="A381" s="195"/>
      <c r="B381" s="389"/>
      <c r="C381" s="197" t="s">
        <v>3644</v>
      </c>
      <c r="D381" s="390" t="s">
        <v>2641</v>
      </c>
      <c r="E381" s="898" t="s">
        <v>265</v>
      </c>
      <c r="F381" s="607">
        <f>'Заказ, cкидки и курсы валют'!$I$12</f>
        <v>0</v>
      </c>
      <c r="G381" s="948"/>
      <c r="H381" s="455"/>
      <c r="I381" s="325"/>
      <c r="J381" s="574"/>
      <c r="L381" s="575"/>
    </row>
    <row r="382" spans="1:12" ht="14.1" customHeight="1">
      <c r="A382" s="15" t="s">
        <v>2150</v>
      </c>
      <c r="B382" s="46" t="s">
        <v>101</v>
      </c>
      <c r="C382" s="58">
        <v>7.88</v>
      </c>
      <c r="D382" s="2074">
        <v>250</v>
      </c>
      <c r="E382" s="2129">
        <f>E366*1.2</f>
        <v>290.07599999999996</v>
      </c>
      <c r="F382" s="603">
        <f>ROUND(E382*(1-$F$11),2)</f>
        <v>290.08</v>
      </c>
      <c r="G382" s="862">
        <f>'Заказ, cкидки и курсы валют'!$J$23*F382</f>
        <v>3611.4959999999996</v>
      </c>
      <c r="H382" s="128">
        <f>ROUND((D382/1000)*G382,2)</f>
        <v>902.87</v>
      </c>
      <c r="I382" s="15"/>
      <c r="J382" s="574"/>
      <c r="L382" s="575"/>
    </row>
    <row r="383" spans="1:12" ht="14.1" customHeight="1">
      <c r="A383" s="15" t="s">
        <v>2151</v>
      </c>
      <c r="B383" s="46" t="s">
        <v>3119</v>
      </c>
      <c r="C383" s="58">
        <v>18.670000000000002</v>
      </c>
      <c r="D383" s="2074">
        <v>100</v>
      </c>
      <c r="E383" s="2129">
        <f t="shared" ref="E383:E388" si="55">E367*1.2</f>
        <v>646.524</v>
      </c>
      <c r="F383" s="603">
        <f t="shared" ref="F383:F388" si="56">ROUND(E383*(1-$F$11),2)</f>
        <v>646.52</v>
      </c>
      <c r="G383" s="862">
        <f>'Заказ, cкидки и курсы валют'!$J$23*F383</f>
        <v>8049.1739999999991</v>
      </c>
      <c r="H383" s="128">
        <f t="shared" ref="H383:H388" si="57">ROUND((D383/1000)*G383,2)</f>
        <v>804.92</v>
      </c>
      <c r="I383" s="15"/>
      <c r="J383" s="574"/>
      <c r="L383" s="575"/>
    </row>
    <row r="384" spans="1:12" ht="14.1" customHeight="1">
      <c r="A384" s="15" t="s">
        <v>2152</v>
      </c>
      <c r="B384" s="46" t="s">
        <v>3122</v>
      </c>
      <c r="C384" s="58">
        <v>40</v>
      </c>
      <c r="D384" s="48">
        <v>50</v>
      </c>
      <c r="E384" s="2129">
        <f t="shared" si="55"/>
        <v>1350.204</v>
      </c>
      <c r="F384" s="603">
        <f t="shared" si="56"/>
        <v>1350.2</v>
      </c>
      <c r="G384" s="862">
        <f>'Заказ, cкидки и курсы валют'!$J$23*F384</f>
        <v>16809.989999999998</v>
      </c>
      <c r="H384" s="128">
        <f t="shared" si="57"/>
        <v>840.5</v>
      </c>
      <c r="I384" s="15"/>
      <c r="J384" s="574"/>
      <c r="L384" s="575"/>
    </row>
    <row r="385" spans="1:12" ht="14.1" customHeight="1">
      <c r="A385" s="15" t="s">
        <v>2153</v>
      </c>
      <c r="B385" s="46" t="s">
        <v>3344</v>
      </c>
      <c r="C385" s="58">
        <v>56.67</v>
      </c>
      <c r="D385" s="48">
        <v>50</v>
      </c>
      <c r="E385" s="2129">
        <f t="shared" si="55"/>
        <v>1762.152</v>
      </c>
      <c r="F385" s="603">
        <f t="shared" si="56"/>
        <v>1762.15</v>
      </c>
      <c r="G385" s="862">
        <f>'Заказ, cкидки и курсы валют'!$J$23*F385</f>
        <v>21938.767499999998</v>
      </c>
      <c r="H385" s="128">
        <f t="shared" si="57"/>
        <v>1096.94</v>
      </c>
      <c r="I385" s="15"/>
      <c r="J385" s="574"/>
      <c r="L385" s="575"/>
    </row>
    <row r="386" spans="1:12" ht="14.1" customHeight="1">
      <c r="A386" s="15" t="s">
        <v>6584</v>
      </c>
      <c r="B386" s="44" t="s">
        <v>2831</v>
      </c>
      <c r="C386" s="58">
        <v>95.64</v>
      </c>
      <c r="D386" s="48">
        <v>25</v>
      </c>
      <c r="E386" s="2129">
        <f t="shared" si="55"/>
        <v>2857.3919999999998</v>
      </c>
      <c r="F386" s="603">
        <f t="shared" si="56"/>
        <v>2857.39</v>
      </c>
      <c r="G386" s="862">
        <f>'Заказ, cкидки и курсы валют'!$J$23*F386</f>
        <v>35574.505499999999</v>
      </c>
      <c r="H386" s="128">
        <f t="shared" si="57"/>
        <v>889.36</v>
      </c>
      <c r="I386" s="16"/>
      <c r="J386" s="574"/>
      <c r="L386" s="575"/>
    </row>
    <row r="387" spans="1:12" ht="14.1" customHeight="1">
      <c r="A387" s="15" t="s">
        <v>2154</v>
      </c>
      <c r="B387" s="46" t="s">
        <v>3362</v>
      </c>
      <c r="C387" s="58">
        <v>115.71</v>
      </c>
      <c r="D387" s="48">
        <v>20</v>
      </c>
      <c r="E387" s="2129">
        <f t="shared" si="55"/>
        <v>3921.1080000000002</v>
      </c>
      <c r="F387" s="603">
        <f t="shared" si="56"/>
        <v>3921.11</v>
      </c>
      <c r="G387" s="862">
        <f>'Заказ, cкидки и курсы валют'!$J$23*F387</f>
        <v>48817.819499999998</v>
      </c>
      <c r="H387" s="128">
        <f t="shared" si="57"/>
        <v>976.36</v>
      </c>
      <c r="I387" s="15"/>
      <c r="J387" s="574"/>
      <c r="L387" s="575"/>
    </row>
    <row r="388" spans="1:12" ht="14.1" customHeight="1">
      <c r="A388" s="15" t="s">
        <v>2155</v>
      </c>
      <c r="B388" s="46" t="s">
        <v>3363</v>
      </c>
      <c r="C388" s="808">
        <v>225</v>
      </c>
      <c r="D388" s="59">
        <v>10</v>
      </c>
      <c r="E388" s="2129">
        <f t="shared" si="55"/>
        <v>8166.6120000000001</v>
      </c>
      <c r="F388" s="603">
        <f t="shared" si="56"/>
        <v>8166.61</v>
      </c>
      <c r="G388" s="862">
        <f>'Заказ, cкидки и курсы валют'!$J$23*F388</f>
        <v>101674.29449999999</v>
      </c>
      <c r="H388" s="128">
        <f t="shared" si="57"/>
        <v>1016.74</v>
      </c>
      <c r="I388" s="15"/>
      <c r="L388" s="575"/>
    </row>
    <row r="389" spans="1:12" ht="15" customHeight="1" thickBot="1">
      <c r="L389" s="575"/>
    </row>
    <row r="390" spans="1:12" ht="15" customHeight="1">
      <c r="A390" s="247"/>
      <c r="B390" s="163"/>
      <c r="C390" s="91"/>
      <c r="D390" s="91" t="s">
        <v>2478</v>
      </c>
      <c r="E390" s="881"/>
      <c r="F390" s="555"/>
      <c r="G390" s="647"/>
      <c r="H390" s="93"/>
      <c r="I390" s="107"/>
      <c r="L390" s="575"/>
    </row>
    <row r="391" spans="1:12" ht="32.25" customHeight="1">
      <c r="A391" s="248"/>
      <c r="B391" s="17"/>
      <c r="C391" s="97"/>
      <c r="D391" s="97"/>
      <c r="E391" s="896"/>
      <c r="F391" s="596"/>
      <c r="G391" s="874"/>
      <c r="H391" s="17"/>
      <c r="I391" s="167"/>
      <c r="L391" s="575"/>
    </row>
    <row r="392" spans="1:12">
      <c r="A392" s="248"/>
      <c r="B392" s="17"/>
      <c r="C392" s="97"/>
      <c r="D392" s="97"/>
      <c r="E392" s="896"/>
      <c r="F392" s="596"/>
      <c r="G392" s="874"/>
      <c r="H392" s="17"/>
      <c r="I392" s="167"/>
      <c r="L392" s="575"/>
    </row>
    <row r="393" spans="1:12" ht="14.1" customHeight="1">
      <c r="A393" s="248"/>
      <c r="B393" s="17"/>
      <c r="C393" s="97"/>
      <c r="D393" s="97"/>
      <c r="E393" s="896"/>
      <c r="F393" s="596"/>
      <c r="G393" s="874"/>
      <c r="H393" s="17"/>
      <c r="I393" s="167"/>
      <c r="L393" s="575"/>
    </row>
    <row r="394" spans="1:12" ht="14.1" customHeight="1" thickBot="1">
      <c r="A394" s="117" t="s">
        <v>7712</v>
      </c>
      <c r="B394" s="118"/>
      <c r="C394" s="100"/>
      <c r="D394" s="171"/>
      <c r="E394" s="900"/>
      <c r="F394" s="598"/>
      <c r="G394" s="875"/>
      <c r="H394" s="171"/>
      <c r="I394" s="172"/>
      <c r="L394" s="575"/>
    </row>
    <row r="395" spans="1:12" ht="41.25" customHeight="1">
      <c r="A395" s="195" t="s">
        <v>1034</v>
      </c>
      <c r="B395" s="196" t="s">
        <v>1035</v>
      </c>
      <c r="C395" s="197" t="s">
        <v>678</v>
      </c>
      <c r="D395" s="197" t="s">
        <v>3143</v>
      </c>
      <c r="E395" s="559" t="s">
        <v>11383</v>
      </c>
      <c r="F395" s="600" t="s">
        <v>2792</v>
      </c>
      <c r="G395" s="864" t="s">
        <v>2640</v>
      </c>
      <c r="H395" s="338" t="s">
        <v>497</v>
      </c>
      <c r="I395" s="199" t="s">
        <v>4268</v>
      </c>
      <c r="L395" s="575"/>
    </row>
    <row r="396" spans="1:12" ht="14.1" customHeight="1">
      <c r="A396" s="195"/>
      <c r="B396" s="389"/>
      <c r="C396" s="197" t="s">
        <v>3644</v>
      </c>
      <c r="D396" s="390" t="s">
        <v>2641</v>
      </c>
      <c r="E396" s="898" t="s">
        <v>265</v>
      </c>
      <c r="F396" s="607">
        <f>'Заказ, cкидки и курсы валют'!$I$12</f>
        <v>0</v>
      </c>
      <c r="G396" s="948"/>
      <c r="H396" s="455"/>
      <c r="I396" s="325"/>
      <c r="L396" s="575"/>
    </row>
    <row r="397" spans="1:12" ht="14.1" customHeight="1">
      <c r="A397" s="15" t="s">
        <v>7850</v>
      </c>
      <c r="B397" s="46" t="s">
        <v>101</v>
      </c>
      <c r="C397" s="58">
        <v>7.88</v>
      </c>
      <c r="D397" s="2074">
        <v>20</v>
      </c>
      <c r="E397" s="2129">
        <f>E366*3</f>
        <v>725.18999999999994</v>
      </c>
      <c r="F397" s="603">
        <f>ROUND(E397*(1-$F$11),2)</f>
        <v>725.19</v>
      </c>
      <c r="G397" s="862">
        <f>'Заказ, cкидки и курсы валют'!$J$23*F397</f>
        <v>9028.6154999999999</v>
      </c>
      <c r="H397" s="128">
        <f>ROUND((D397/1000)*G397,2)</f>
        <v>180.57</v>
      </c>
      <c r="I397" s="15"/>
      <c r="L397" s="575"/>
    </row>
    <row r="398" spans="1:12" ht="14.1" customHeight="1">
      <c r="A398" s="15" t="s">
        <v>7851</v>
      </c>
      <c r="B398" s="46" t="s">
        <v>3119</v>
      </c>
      <c r="C398" s="58">
        <v>18.670000000000002</v>
      </c>
      <c r="D398" s="2074">
        <v>10</v>
      </c>
      <c r="E398" s="2129">
        <f t="shared" ref="E398:E404" si="58">E367*3</f>
        <v>1616.31</v>
      </c>
      <c r="F398" s="603">
        <f t="shared" ref="F398:F404" si="59">ROUND(E398*(1-$F$11),2)</f>
        <v>1616.31</v>
      </c>
      <c r="G398" s="862">
        <f>'Заказ, cкидки и курсы валют'!$J$23*F398</f>
        <v>20123.059499999999</v>
      </c>
      <c r="H398" s="128">
        <f t="shared" ref="H398:H404" si="60">ROUND((D398/1000)*G398,2)</f>
        <v>201.23</v>
      </c>
      <c r="I398" s="15"/>
      <c r="L398" s="575"/>
    </row>
    <row r="399" spans="1:12" ht="14.1" customHeight="1">
      <c r="A399" s="15" t="s">
        <v>7852</v>
      </c>
      <c r="B399" s="46" t="s">
        <v>3122</v>
      </c>
      <c r="C399" s="58">
        <v>40</v>
      </c>
      <c r="D399" s="48">
        <v>5</v>
      </c>
      <c r="E399" s="2129">
        <f t="shared" si="58"/>
        <v>3375.51</v>
      </c>
      <c r="F399" s="603">
        <f t="shared" si="59"/>
        <v>3375.51</v>
      </c>
      <c r="G399" s="862">
        <f>'Заказ, cкидки и курсы валют'!$J$23*F399</f>
        <v>42025.099500000004</v>
      </c>
      <c r="H399" s="128">
        <f t="shared" si="60"/>
        <v>210.13</v>
      </c>
      <c r="I399" s="15"/>
      <c r="L399" s="575"/>
    </row>
    <row r="400" spans="1:12" ht="14.1" customHeight="1">
      <c r="A400" s="15" t="s">
        <v>7853</v>
      </c>
      <c r="B400" s="46" t="s">
        <v>3344</v>
      </c>
      <c r="C400" s="58">
        <v>56.67</v>
      </c>
      <c r="D400" s="48">
        <v>4</v>
      </c>
      <c r="E400" s="2129">
        <f t="shared" si="58"/>
        <v>4405.38</v>
      </c>
      <c r="F400" s="603">
        <f t="shared" si="59"/>
        <v>4405.38</v>
      </c>
      <c r="G400" s="862">
        <f>'Заказ, cкидки и курсы валют'!$J$23*F400</f>
        <v>54846.981</v>
      </c>
      <c r="H400" s="128">
        <f t="shared" si="60"/>
        <v>219.39</v>
      </c>
      <c r="I400" s="15"/>
      <c r="L400" s="575"/>
    </row>
    <row r="401" spans="1:12" ht="14.1" customHeight="1">
      <c r="A401" s="15" t="s">
        <v>7854</v>
      </c>
      <c r="B401" s="44" t="s">
        <v>2831</v>
      </c>
      <c r="C401" s="58">
        <v>95.64</v>
      </c>
      <c r="D401" s="48">
        <v>3</v>
      </c>
      <c r="E401" s="2129">
        <f t="shared" si="58"/>
        <v>7143.48</v>
      </c>
      <c r="F401" s="603">
        <f t="shared" si="59"/>
        <v>7143.48</v>
      </c>
      <c r="G401" s="862">
        <f>'Заказ, cкидки и курсы валют'!$J$23*F401</f>
        <v>88936.325999999986</v>
      </c>
      <c r="H401" s="128">
        <f t="shared" si="60"/>
        <v>266.81</v>
      </c>
      <c r="I401" s="16"/>
      <c r="L401" s="575"/>
    </row>
    <row r="402" spans="1:12" ht="14.1" customHeight="1">
      <c r="A402" s="15" t="s">
        <v>7855</v>
      </c>
      <c r="B402" s="46" t="s">
        <v>3362</v>
      </c>
      <c r="C402" s="58">
        <v>115.71</v>
      </c>
      <c r="D402" s="48">
        <v>2</v>
      </c>
      <c r="E402" s="2129">
        <f t="shared" si="58"/>
        <v>9802.77</v>
      </c>
      <c r="F402" s="603">
        <f t="shared" si="59"/>
        <v>9802.77</v>
      </c>
      <c r="G402" s="862">
        <f>'Заказ, cкидки и курсы валют'!$J$23*F402</f>
        <v>122044.4865</v>
      </c>
      <c r="H402" s="128">
        <f t="shared" si="60"/>
        <v>244.09</v>
      </c>
      <c r="I402" s="15"/>
      <c r="L402" s="575"/>
    </row>
    <row r="403" spans="1:12" ht="14.1" customHeight="1">
      <c r="A403" s="15" t="s">
        <v>7856</v>
      </c>
      <c r="B403" s="46" t="s">
        <v>3363</v>
      </c>
      <c r="C403" s="808">
        <v>225</v>
      </c>
      <c r="D403" s="59">
        <v>1</v>
      </c>
      <c r="E403" s="2129">
        <f t="shared" si="58"/>
        <v>20416.53</v>
      </c>
      <c r="F403" s="603">
        <f t="shared" si="59"/>
        <v>20416.53</v>
      </c>
      <c r="G403" s="862">
        <f>'Заказ, cкидки и курсы валют'!$J$23*F403</f>
        <v>254185.79849999998</v>
      </c>
      <c r="H403" s="128">
        <f t="shared" si="60"/>
        <v>254.19</v>
      </c>
      <c r="I403" s="15"/>
      <c r="L403" s="575"/>
    </row>
    <row r="404" spans="1:12" ht="14.1" customHeight="1">
      <c r="A404" s="20" t="s">
        <v>7857</v>
      </c>
      <c r="B404" s="484" t="s">
        <v>2492</v>
      </c>
      <c r="C404" s="808">
        <v>325.45</v>
      </c>
      <c r="D404" s="2220">
        <v>1</v>
      </c>
      <c r="E404" s="2129">
        <f t="shared" si="58"/>
        <v>41963.88</v>
      </c>
      <c r="F404" s="603">
        <f t="shared" si="59"/>
        <v>41963.88</v>
      </c>
      <c r="G404" s="862">
        <f>'Заказ, cкидки и курсы валют'!$J$23*F404</f>
        <v>522450.30599999992</v>
      </c>
      <c r="H404" s="128">
        <f t="shared" si="60"/>
        <v>522.45000000000005</v>
      </c>
      <c r="I404" s="2213"/>
      <c r="L404" s="575"/>
    </row>
    <row r="405" spans="1:12" ht="15" customHeight="1" thickBot="1">
      <c r="L405" s="575"/>
    </row>
    <row r="406" spans="1:12" ht="15" customHeight="1">
      <c r="A406" s="247"/>
      <c r="B406" s="163"/>
      <c r="C406" s="91"/>
      <c r="D406" s="91" t="s">
        <v>2479</v>
      </c>
      <c r="E406" s="881"/>
      <c r="F406" s="555"/>
      <c r="G406" s="647"/>
      <c r="H406" s="93"/>
      <c r="I406" s="107"/>
      <c r="L406" s="575"/>
    </row>
    <row r="407" spans="1:12" ht="33" customHeight="1">
      <c r="A407" s="248"/>
      <c r="B407" s="17"/>
      <c r="C407" s="97"/>
      <c r="D407" s="97"/>
      <c r="E407" s="896"/>
      <c r="F407" s="596"/>
      <c r="G407" s="874"/>
      <c r="H407" s="17"/>
      <c r="I407" s="167"/>
      <c r="L407" s="575"/>
    </row>
    <row r="408" spans="1:12" ht="15" customHeight="1">
      <c r="A408" s="248"/>
      <c r="B408" s="17"/>
      <c r="C408" s="97"/>
      <c r="D408" s="97"/>
      <c r="E408" s="896"/>
      <c r="F408" s="596"/>
      <c r="G408" s="874"/>
      <c r="H408" s="17"/>
      <c r="I408" s="167"/>
      <c r="L408" s="575"/>
    </row>
    <row r="409" spans="1:12" ht="14.1" customHeight="1">
      <c r="A409" s="248"/>
      <c r="B409" s="17"/>
      <c r="C409" s="97"/>
      <c r="D409" s="97"/>
      <c r="E409" s="896"/>
      <c r="F409" s="596"/>
      <c r="G409" s="874"/>
      <c r="H409" s="17"/>
      <c r="I409" s="167"/>
      <c r="L409" s="575"/>
    </row>
    <row r="410" spans="1:12" ht="20.25" customHeight="1" thickBot="1">
      <c r="A410" s="117" t="s">
        <v>7710</v>
      </c>
      <c r="B410" s="171"/>
      <c r="C410" s="99"/>
      <c r="D410" s="99"/>
      <c r="E410" s="897"/>
      <c r="F410" s="598"/>
      <c r="G410" s="875"/>
      <c r="H410" s="171"/>
      <c r="I410" s="172"/>
      <c r="L410" s="575"/>
    </row>
    <row r="411" spans="1:12" ht="39.75" customHeight="1">
      <c r="A411" s="195" t="s">
        <v>1034</v>
      </c>
      <c r="B411" s="196" t="s">
        <v>1035</v>
      </c>
      <c r="C411" s="197" t="s">
        <v>678</v>
      </c>
      <c r="D411" s="197" t="s">
        <v>3143</v>
      </c>
      <c r="E411" s="559" t="s">
        <v>11383</v>
      </c>
      <c r="F411" s="600" t="s">
        <v>2792</v>
      </c>
      <c r="G411" s="864" t="s">
        <v>2640</v>
      </c>
      <c r="H411" s="338" t="s">
        <v>497</v>
      </c>
      <c r="I411" s="199" t="s">
        <v>4268</v>
      </c>
      <c r="J411" s="574"/>
      <c r="L411" s="575"/>
    </row>
    <row r="412" spans="1:12" ht="18.75" customHeight="1">
      <c r="A412" s="195"/>
      <c r="B412" s="389"/>
      <c r="C412" s="197" t="s">
        <v>3644</v>
      </c>
      <c r="D412" s="390" t="s">
        <v>2641</v>
      </c>
      <c r="E412" s="898" t="s">
        <v>265</v>
      </c>
      <c r="F412" s="607">
        <f>'Заказ, cкидки и курсы валют'!$I$12</f>
        <v>0</v>
      </c>
      <c r="G412" s="948"/>
      <c r="H412" s="455"/>
      <c r="I412" s="325"/>
      <c r="J412" s="574"/>
      <c r="L412" s="575"/>
    </row>
    <row r="413" spans="1:12" ht="14.1" customHeight="1">
      <c r="A413" s="2213" t="s">
        <v>2490</v>
      </c>
      <c r="B413" s="487" t="s">
        <v>2491</v>
      </c>
      <c r="C413" s="53">
        <v>0.4</v>
      </c>
      <c r="D413" s="2214">
        <v>35000</v>
      </c>
      <c r="E413" s="574">
        <v>35.450000000000003</v>
      </c>
      <c r="F413" s="603">
        <f>ROUND(E413*(1-$F$11),2)</f>
        <v>35.450000000000003</v>
      </c>
      <c r="G413" s="862">
        <f>'Заказ, cкидки и курсы валют'!$J$23*F413</f>
        <v>441.35250000000002</v>
      </c>
      <c r="H413" s="128">
        <f>ROUND((D413/1000)*G413,2)</f>
        <v>15447.34</v>
      </c>
      <c r="I413" s="2213"/>
      <c r="J413" s="574"/>
      <c r="L413" s="575"/>
    </row>
    <row r="414" spans="1:12" ht="14.1" customHeight="1">
      <c r="A414" s="15" t="s">
        <v>2156</v>
      </c>
      <c r="B414" s="62" t="s">
        <v>1354</v>
      </c>
      <c r="C414" s="53">
        <v>0.8</v>
      </c>
      <c r="D414" s="2180">
        <v>30000</v>
      </c>
      <c r="E414" s="574">
        <v>31.29</v>
      </c>
      <c r="F414" s="603">
        <f t="shared" ref="F414:F423" si="61">ROUND(E414*(1-$F$11),2)</f>
        <v>31.29</v>
      </c>
      <c r="G414" s="862">
        <f>'Заказ, cкидки и курсы валют'!$J$23*F414</f>
        <v>389.56049999999999</v>
      </c>
      <c r="H414" s="128">
        <f t="shared" ref="H414:H423" si="62">ROUND((D414/1000)*G414,2)</f>
        <v>11686.82</v>
      </c>
      <c r="I414" s="15"/>
      <c r="J414" s="574"/>
      <c r="L414" s="575"/>
    </row>
    <row r="415" spans="1:12" ht="14.1" customHeight="1">
      <c r="A415" s="15" t="s">
        <v>2157</v>
      </c>
      <c r="B415" s="62" t="s">
        <v>1355</v>
      </c>
      <c r="C415" s="53">
        <v>1.1000000000000001</v>
      </c>
      <c r="D415" s="2180">
        <v>24000</v>
      </c>
      <c r="E415" s="574">
        <v>34.53</v>
      </c>
      <c r="F415" s="603">
        <f t="shared" si="61"/>
        <v>34.53</v>
      </c>
      <c r="G415" s="862">
        <f>'Заказ, cкидки и курсы валют'!$J$23*F415</f>
        <v>429.89850000000001</v>
      </c>
      <c r="H415" s="128">
        <f t="shared" si="62"/>
        <v>10317.56</v>
      </c>
      <c r="I415" s="15"/>
      <c r="J415" s="574"/>
      <c r="L415" s="575"/>
    </row>
    <row r="416" spans="1:12" ht="14.1" customHeight="1">
      <c r="A416" s="15" t="s">
        <v>2158</v>
      </c>
      <c r="B416" s="62" t="s">
        <v>1342</v>
      </c>
      <c r="C416" s="53">
        <v>2</v>
      </c>
      <c r="D416" s="2180">
        <v>11500</v>
      </c>
      <c r="E416" s="574">
        <v>48.87</v>
      </c>
      <c r="F416" s="603">
        <f t="shared" si="61"/>
        <v>48.87</v>
      </c>
      <c r="G416" s="862">
        <f>'Заказ, cкидки и курсы валют'!$J$23*F416</f>
        <v>608.43149999999991</v>
      </c>
      <c r="H416" s="128">
        <f t="shared" si="62"/>
        <v>6996.96</v>
      </c>
      <c r="I416" s="15"/>
      <c r="J416" s="574"/>
      <c r="L416" s="575"/>
    </row>
    <row r="417" spans="1:12" ht="14.1" customHeight="1">
      <c r="A417" s="15" t="s">
        <v>2159</v>
      </c>
      <c r="B417" s="62" t="s">
        <v>1343</v>
      </c>
      <c r="C417" s="53">
        <v>4.5</v>
      </c>
      <c r="D417" s="2180">
        <v>5300</v>
      </c>
      <c r="E417" s="574">
        <v>119.27</v>
      </c>
      <c r="F417" s="603">
        <f t="shared" si="61"/>
        <v>119.27</v>
      </c>
      <c r="G417" s="862">
        <f>'Заказ, cкидки и курсы валют'!$J$23*F417</f>
        <v>1484.9114999999999</v>
      </c>
      <c r="H417" s="128">
        <f t="shared" si="62"/>
        <v>7870.03</v>
      </c>
      <c r="I417" s="15"/>
      <c r="J417" s="574"/>
      <c r="L417" s="575"/>
    </row>
    <row r="418" spans="1:12" ht="14.1" customHeight="1">
      <c r="A418" s="15" t="s">
        <v>2160</v>
      </c>
      <c r="B418" s="62" t="s">
        <v>1344</v>
      </c>
      <c r="C418" s="53">
        <v>10</v>
      </c>
      <c r="D418" s="2180">
        <v>2500</v>
      </c>
      <c r="E418" s="574">
        <v>230.78</v>
      </c>
      <c r="F418" s="603">
        <f t="shared" si="61"/>
        <v>230.78</v>
      </c>
      <c r="G418" s="862">
        <f>'Заказ, cкидки и курсы валют'!$J$23*F418</f>
        <v>2873.2109999999998</v>
      </c>
      <c r="H418" s="128">
        <f t="shared" si="62"/>
        <v>7183.03</v>
      </c>
      <c r="I418" s="15"/>
      <c r="L418" s="575"/>
    </row>
    <row r="419" spans="1:12" ht="14.1" customHeight="1">
      <c r="A419" s="15" t="s">
        <v>2161</v>
      </c>
      <c r="B419" s="62" t="s">
        <v>1345</v>
      </c>
      <c r="C419" s="53">
        <v>14.5</v>
      </c>
      <c r="D419" s="2180">
        <v>1650</v>
      </c>
      <c r="E419" s="574">
        <v>401.87</v>
      </c>
      <c r="F419" s="603">
        <f t="shared" si="61"/>
        <v>401.87</v>
      </c>
      <c r="G419" s="862">
        <f>'Заказ, cкидки и курсы валют'!$J$23*F419</f>
        <v>5003.2815000000001</v>
      </c>
      <c r="H419" s="128">
        <f t="shared" si="62"/>
        <v>8255.41</v>
      </c>
      <c r="I419" s="15"/>
      <c r="L419" s="575"/>
    </row>
    <row r="420" spans="1:12" ht="14.1" customHeight="1">
      <c r="A420" s="15" t="s">
        <v>2162</v>
      </c>
      <c r="B420" s="62" t="s">
        <v>3249</v>
      </c>
      <c r="C420" s="53">
        <v>22</v>
      </c>
      <c r="D420" s="39">
        <v>990</v>
      </c>
      <c r="E420" s="574">
        <v>599.44000000000005</v>
      </c>
      <c r="F420" s="603">
        <f t="shared" si="61"/>
        <v>599.44000000000005</v>
      </c>
      <c r="G420" s="862">
        <f>'Заказ, cкидки и курсы валют'!$J$23*F420</f>
        <v>7463.0280000000002</v>
      </c>
      <c r="H420" s="128">
        <f t="shared" si="62"/>
        <v>7388.4</v>
      </c>
      <c r="I420" s="15"/>
      <c r="L420" s="575"/>
    </row>
    <row r="421" spans="1:12" ht="14.1" customHeight="1">
      <c r="A421" s="15" t="s">
        <v>2163</v>
      </c>
      <c r="B421" s="39" t="s">
        <v>1346</v>
      </c>
      <c r="C421" s="53">
        <v>29</v>
      </c>
      <c r="D421" s="39">
        <v>830</v>
      </c>
      <c r="E421" s="574">
        <v>785.08</v>
      </c>
      <c r="F421" s="603">
        <f t="shared" si="61"/>
        <v>785.08</v>
      </c>
      <c r="G421" s="862">
        <f>'Заказ, cкидки и курсы валют'!$J$23*F421</f>
        <v>9774.2459999999992</v>
      </c>
      <c r="H421" s="128">
        <f t="shared" si="62"/>
        <v>8112.62</v>
      </c>
      <c r="I421" s="15"/>
      <c r="L421" s="575"/>
    </row>
    <row r="422" spans="1:12" ht="14.1" customHeight="1">
      <c r="A422" s="15" t="s">
        <v>2164</v>
      </c>
      <c r="B422" s="62" t="s">
        <v>1347</v>
      </c>
      <c r="C422" s="807">
        <v>56.51</v>
      </c>
      <c r="D422" s="39">
        <v>430</v>
      </c>
      <c r="E422" s="574">
        <v>1784.52</v>
      </c>
      <c r="F422" s="603">
        <f t="shared" si="61"/>
        <v>1784.52</v>
      </c>
      <c r="G422" s="862">
        <f>'Заказ, cкидки и курсы валют'!$J$23*F422</f>
        <v>22217.273999999998</v>
      </c>
      <c r="H422" s="128">
        <f t="shared" si="62"/>
        <v>9553.43</v>
      </c>
      <c r="I422" s="15"/>
      <c r="L422" s="575"/>
    </row>
    <row r="423" spans="1:12" ht="14.1" customHeight="1">
      <c r="A423" s="15" t="s">
        <v>2165</v>
      </c>
      <c r="B423" s="62" t="s">
        <v>3251</v>
      </c>
      <c r="C423" s="808">
        <v>97</v>
      </c>
      <c r="D423" s="39">
        <v>250</v>
      </c>
      <c r="E423" s="574">
        <v>3197.83</v>
      </c>
      <c r="F423" s="603">
        <f t="shared" si="61"/>
        <v>3197.83</v>
      </c>
      <c r="G423" s="862">
        <f>'Заказ, cкидки и курсы валют'!$J$23*F423</f>
        <v>39812.983499999995</v>
      </c>
      <c r="H423" s="128">
        <f t="shared" si="62"/>
        <v>9953.25</v>
      </c>
      <c r="I423" s="15"/>
      <c r="L423" s="575"/>
    </row>
    <row r="424" spans="1:12" ht="14.1" customHeight="1">
      <c r="A424" s="15" t="s">
        <v>9424</v>
      </c>
      <c r="B424" s="62" t="s">
        <v>966</v>
      </c>
      <c r="C424" s="808">
        <v>210</v>
      </c>
      <c r="D424" s="39">
        <v>120</v>
      </c>
      <c r="E424" s="574">
        <v>6951.09</v>
      </c>
      <c r="F424" s="603">
        <f t="shared" ref="F424" si="63">ROUND(E424*(1-$F$11),2)</f>
        <v>6951.09</v>
      </c>
      <c r="G424" s="862">
        <f>'Заказ, cкидки и курсы валют'!$J$23*F424</f>
        <v>86541.070500000002</v>
      </c>
      <c r="H424" s="128">
        <f t="shared" ref="H424" si="64">ROUND((D424/1000)*G424,2)</f>
        <v>10384.93</v>
      </c>
      <c r="I424" s="15"/>
      <c r="L424" s="575"/>
    </row>
    <row r="425" spans="1:12" ht="15" customHeight="1" thickBot="1">
      <c r="L425" s="575"/>
    </row>
    <row r="426" spans="1:12" ht="15" customHeight="1">
      <c r="A426" s="247"/>
      <c r="B426" s="163"/>
      <c r="C426" s="91"/>
      <c r="D426" s="91" t="s">
        <v>2479</v>
      </c>
      <c r="E426" s="569"/>
      <c r="F426" s="562"/>
      <c r="G426" s="651"/>
      <c r="H426" s="163"/>
      <c r="I426" s="95"/>
      <c r="L426" s="575"/>
    </row>
    <row r="427" spans="1:12" ht="33" customHeight="1">
      <c r="A427" s="248"/>
      <c r="B427" s="17"/>
      <c r="C427" s="97"/>
      <c r="D427" s="97"/>
      <c r="E427" s="896"/>
      <c r="F427" s="596"/>
      <c r="G427" s="874"/>
      <c r="H427" s="17"/>
      <c r="I427" s="167"/>
      <c r="J427" s="574"/>
      <c r="L427" s="575"/>
    </row>
    <row r="428" spans="1:12" ht="15" customHeight="1">
      <c r="A428" s="248"/>
      <c r="B428" s="17"/>
      <c r="C428" s="97"/>
      <c r="D428" s="97"/>
      <c r="E428" s="896"/>
      <c r="F428" s="596"/>
      <c r="G428" s="874"/>
      <c r="H428" s="17"/>
      <c r="I428" s="167"/>
      <c r="J428" s="574"/>
      <c r="L428" s="575"/>
    </row>
    <row r="429" spans="1:12" ht="14.1" customHeight="1">
      <c r="A429" s="248"/>
      <c r="B429" s="17"/>
      <c r="C429" s="97"/>
      <c r="D429" s="97"/>
      <c r="E429" s="896"/>
      <c r="F429" s="596"/>
      <c r="G429" s="874"/>
      <c r="H429" s="17"/>
      <c r="I429" s="167"/>
      <c r="J429" s="574"/>
      <c r="L429" s="575"/>
    </row>
    <row r="430" spans="1:12" ht="14.1" customHeight="1" thickBot="1">
      <c r="A430" s="117" t="s">
        <v>7711</v>
      </c>
      <c r="B430" s="118"/>
      <c r="C430" s="100"/>
      <c r="D430" s="171"/>
      <c r="E430" s="900"/>
      <c r="F430" s="598"/>
      <c r="G430" s="875"/>
      <c r="H430" s="171"/>
      <c r="I430" s="172"/>
      <c r="J430" s="574"/>
      <c r="L430" s="575"/>
    </row>
    <row r="431" spans="1:12" ht="43.5" customHeight="1">
      <c r="A431" s="195" t="s">
        <v>1034</v>
      </c>
      <c r="B431" s="196" t="s">
        <v>1035</v>
      </c>
      <c r="C431" s="197" t="s">
        <v>678</v>
      </c>
      <c r="D431" s="197" t="s">
        <v>3143</v>
      </c>
      <c r="E431" s="559" t="s">
        <v>11383</v>
      </c>
      <c r="F431" s="600" t="s">
        <v>2792</v>
      </c>
      <c r="G431" s="864" t="s">
        <v>2640</v>
      </c>
      <c r="H431" s="338" t="s">
        <v>497</v>
      </c>
      <c r="I431" s="199" t="s">
        <v>4268</v>
      </c>
      <c r="J431" s="574"/>
      <c r="L431" s="575"/>
    </row>
    <row r="432" spans="1:12" ht="14.1" customHeight="1">
      <c r="A432" s="195"/>
      <c r="B432" s="389"/>
      <c r="C432" s="197" t="s">
        <v>3644</v>
      </c>
      <c r="D432" s="390" t="s">
        <v>2641</v>
      </c>
      <c r="E432" s="898" t="s">
        <v>265</v>
      </c>
      <c r="F432" s="607">
        <f>'Заказ, cкидки и курсы валют'!$I$12</f>
        <v>0</v>
      </c>
      <c r="G432" s="948"/>
      <c r="H432" s="455"/>
      <c r="I432" s="325"/>
      <c r="J432" s="574"/>
      <c r="L432" s="575"/>
    </row>
    <row r="433" spans="1:12" ht="14.1" customHeight="1">
      <c r="A433" s="15" t="s">
        <v>5979</v>
      </c>
      <c r="B433" s="62" t="s">
        <v>2491</v>
      </c>
      <c r="C433" s="53">
        <v>0.4</v>
      </c>
      <c r="D433" s="2179">
        <v>2200</v>
      </c>
      <c r="E433" s="2129">
        <f t="shared" ref="E433:E444" si="65">E413*1.2</f>
        <v>42.54</v>
      </c>
      <c r="F433" s="603">
        <f>ROUND(E433*(1-$F$11),2)</f>
        <v>42.54</v>
      </c>
      <c r="G433" s="862">
        <f>'Заказ, cкидки и курсы валют'!$J$23*F433</f>
        <v>529.62299999999993</v>
      </c>
      <c r="H433" s="128">
        <f>ROUND((D433/1000)*G433,2)</f>
        <v>1165.17</v>
      </c>
      <c r="I433" s="15"/>
      <c r="J433" s="574"/>
      <c r="L433" s="575"/>
    </row>
    <row r="434" spans="1:12" ht="14.1" customHeight="1">
      <c r="A434" s="15" t="s">
        <v>2166</v>
      </c>
      <c r="B434" s="62" t="s">
        <v>1354</v>
      </c>
      <c r="C434" s="53">
        <v>0.8</v>
      </c>
      <c r="D434" s="2179">
        <v>3000</v>
      </c>
      <c r="E434" s="2129">
        <f t="shared" si="65"/>
        <v>37.547999999999995</v>
      </c>
      <c r="F434" s="603">
        <f t="shared" ref="F434:F443" si="66">ROUND(E434*(1-$F$11),2)</f>
        <v>37.549999999999997</v>
      </c>
      <c r="G434" s="862">
        <f>'Заказ, cкидки и курсы валют'!$J$23*F434</f>
        <v>467.49749999999995</v>
      </c>
      <c r="H434" s="128">
        <f t="shared" ref="H434:H443" si="67">ROUND((D434/1000)*G434,2)</f>
        <v>1402.49</v>
      </c>
      <c r="I434" s="15"/>
      <c r="L434" s="575"/>
    </row>
    <row r="435" spans="1:12" ht="14.1" customHeight="1">
      <c r="A435" s="15" t="s">
        <v>2167</v>
      </c>
      <c r="B435" s="62" t="s">
        <v>1355</v>
      </c>
      <c r="C435" s="53">
        <v>1.1000000000000001</v>
      </c>
      <c r="D435" s="2179">
        <v>3000</v>
      </c>
      <c r="E435" s="2129">
        <f t="shared" si="65"/>
        <v>41.436</v>
      </c>
      <c r="F435" s="603">
        <f t="shared" si="66"/>
        <v>41.44</v>
      </c>
      <c r="G435" s="862">
        <f>'Заказ, cкидки и курсы валют'!$J$23*F435</f>
        <v>515.928</v>
      </c>
      <c r="H435" s="128">
        <f t="shared" si="67"/>
        <v>1547.78</v>
      </c>
      <c r="I435" s="15"/>
      <c r="L435" s="575"/>
    </row>
    <row r="436" spans="1:12" ht="14.1" customHeight="1">
      <c r="A436" s="15" t="s">
        <v>2168</v>
      </c>
      <c r="B436" s="62" t="s">
        <v>1342</v>
      </c>
      <c r="C436" s="53">
        <v>2</v>
      </c>
      <c r="D436" s="2179">
        <v>1000</v>
      </c>
      <c r="E436" s="2129">
        <f t="shared" si="65"/>
        <v>58.643999999999991</v>
      </c>
      <c r="F436" s="603">
        <f t="shared" si="66"/>
        <v>58.64</v>
      </c>
      <c r="G436" s="862">
        <f>'Заказ, cкидки и курсы валют'!$J$23*F436</f>
        <v>730.06799999999998</v>
      </c>
      <c r="H436" s="128">
        <f t="shared" si="67"/>
        <v>730.07</v>
      </c>
      <c r="I436" s="15"/>
      <c r="L436" s="575"/>
    </row>
    <row r="437" spans="1:12" ht="14.1" customHeight="1">
      <c r="A437" s="15" t="s">
        <v>2169</v>
      </c>
      <c r="B437" s="62" t="s">
        <v>1343</v>
      </c>
      <c r="C437" s="53">
        <v>4.5</v>
      </c>
      <c r="D437" s="2179">
        <v>500</v>
      </c>
      <c r="E437" s="2129">
        <f t="shared" si="65"/>
        <v>143.124</v>
      </c>
      <c r="F437" s="603">
        <f t="shared" si="66"/>
        <v>143.12</v>
      </c>
      <c r="G437" s="862">
        <f>'Заказ, cкидки и курсы валют'!$J$23*F437</f>
        <v>1781.8440000000001</v>
      </c>
      <c r="H437" s="128">
        <f t="shared" si="67"/>
        <v>890.92</v>
      </c>
      <c r="I437" s="15"/>
      <c r="L437" s="575"/>
    </row>
    <row r="438" spans="1:12" ht="14.1" customHeight="1">
      <c r="A438" s="15" t="s">
        <v>2170</v>
      </c>
      <c r="B438" s="62" t="s">
        <v>1344</v>
      </c>
      <c r="C438" s="53">
        <v>10</v>
      </c>
      <c r="D438" s="2179">
        <v>200</v>
      </c>
      <c r="E438" s="2129">
        <f t="shared" si="65"/>
        <v>276.93599999999998</v>
      </c>
      <c r="F438" s="603">
        <f t="shared" si="66"/>
        <v>276.94</v>
      </c>
      <c r="G438" s="862">
        <f>'Заказ, cкидки и курсы валют'!$J$23*F438</f>
        <v>3447.9029999999998</v>
      </c>
      <c r="H438" s="128">
        <f t="shared" si="67"/>
        <v>689.58</v>
      </c>
      <c r="I438" s="15"/>
      <c r="L438" s="575"/>
    </row>
    <row r="439" spans="1:12" ht="14.1" customHeight="1">
      <c r="A439" s="15" t="s">
        <v>2171</v>
      </c>
      <c r="B439" s="62" t="s">
        <v>1345</v>
      </c>
      <c r="C439" s="53">
        <v>14.5</v>
      </c>
      <c r="D439" s="2179">
        <v>150</v>
      </c>
      <c r="E439" s="2129">
        <f t="shared" si="65"/>
        <v>482.24399999999997</v>
      </c>
      <c r="F439" s="603">
        <f t="shared" si="66"/>
        <v>482.24</v>
      </c>
      <c r="G439" s="862">
        <f>'Заказ, cкидки и курсы валют'!$J$23*F439</f>
        <v>6003.8879999999999</v>
      </c>
      <c r="H439" s="128">
        <f t="shared" si="67"/>
        <v>900.58</v>
      </c>
      <c r="I439" s="15"/>
      <c r="L439" s="575"/>
    </row>
    <row r="440" spans="1:12" ht="14.1" customHeight="1">
      <c r="A440" s="15" t="s">
        <v>2172</v>
      </c>
      <c r="B440" s="62" t="s">
        <v>3249</v>
      </c>
      <c r="C440" s="53">
        <v>22</v>
      </c>
      <c r="D440" s="64">
        <v>100</v>
      </c>
      <c r="E440" s="2129">
        <f t="shared" si="65"/>
        <v>719.32800000000009</v>
      </c>
      <c r="F440" s="603">
        <f t="shared" si="66"/>
        <v>719.33</v>
      </c>
      <c r="G440" s="862">
        <f>'Заказ, cкидки и курсы валют'!$J$23*F440</f>
        <v>8955.6584999999995</v>
      </c>
      <c r="H440" s="128">
        <f t="shared" si="67"/>
        <v>895.57</v>
      </c>
      <c r="I440" s="15"/>
      <c r="L440" s="575"/>
    </row>
    <row r="441" spans="1:12" ht="14.1" customHeight="1">
      <c r="A441" s="15" t="s">
        <v>2173</v>
      </c>
      <c r="B441" s="39" t="s">
        <v>1346</v>
      </c>
      <c r="C441" s="53">
        <v>29</v>
      </c>
      <c r="D441" s="64">
        <v>50</v>
      </c>
      <c r="E441" s="2129">
        <f t="shared" si="65"/>
        <v>942.096</v>
      </c>
      <c r="F441" s="603">
        <f t="shared" si="66"/>
        <v>942.1</v>
      </c>
      <c r="G441" s="862">
        <f>'Заказ, cкидки и курсы валют'!$J$23*F441</f>
        <v>11729.145</v>
      </c>
      <c r="H441" s="128">
        <f t="shared" si="67"/>
        <v>586.46</v>
      </c>
      <c r="I441" s="15"/>
      <c r="L441" s="575"/>
    </row>
    <row r="442" spans="1:12" ht="14.1" customHeight="1">
      <c r="A442" s="15" t="s">
        <v>2174</v>
      </c>
      <c r="B442" s="62" t="s">
        <v>1347</v>
      </c>
      <c r="C442" s="807">
        <v>56.51</v>
      </c>
      <c r="D442" s="64">
        <v>40</v>
      </c>
      <c r="E442" s="2129">
        <f t="shared" si="65"/>
        <v>2141.424</v>
      </c>
      <c r="F442" s="603">
        <f t="shared" si="66"/>
        <v>2141.42</v>
      </c>
      <c r="G442" s="862">
        <f>'Заказ, cкидки и курсы валют'!$J$23*F442</f>
        <v>26660.679</v>
      </c>
      <c r="H442" s="128">
        <f t="shared" si="67"/>
        <v>1066.43</v>
      </c>
      <c r="I442" s="15"/>
      <c r="L442" s="575"/>
    </row>
    <row r="443" spans="1:12" ht="14.1" customHeight="1">
      <c r="A443" s="15" t="s">
        <v>2175</v>
      </c>
      <c r="B443" s="62" t="s">
        <v>3251</v>
      </c>
      <c r="C443" s="808">
        <v>97</v>
      </c>
      <c r="D443" s="64">
        <v>25</v>
      </c>
      <c r="E443" s="2129">
        <f t="shared" si="65"/>
        <v>3837.3959999999997</v>
      </c>
      <c r="F443" s="603">
        <f t="shared" si="66"/>
        <v>3837.4</v>
      </c>
      <c r="G443" s="862">
        <f>'Заказ, cкидки и курсы валют'!$J$23*F443</f>
        <v>47775.63</v>
      </c>
      <c r="H443" s="128">
        <f t="shared" si="67"/>
        <v>1194.3900000000001</v>
      </c>
      <c r="I443" s="15"/>
      <c r="L443" s="575"/>
    </row>
    <row r="444" spans="1:12" ht="14.1" customHeight="1">
      <c r="A444" s="15" t="s">
        <v>9667</v>
      </c>
      <c r="B444" s="62" t="s">
        <v>966</v>
      </c>
      <c r="C444" s="808">
        <v>210</v>
      </c>
      <c r="D444" s="64">
        <v>10</v>
      </c>
      <c r="E444" s="2129">
        <f t="shared" si="65"/>
        <v>8341.3079999999991</v>
      </c>
      <c r="F444" s="603">
        <f t="shared" ref="F444" si="68">ROUND(E444*(1-$F$11),2)</f>
        <v>8341.31</v>
      </c>
      <c r="G444" s="862">
        <f>'Заказ, cкидки и курсы валют'!$J$23*F444</f>
        <v>103849.30949999999</v>
      </c>
      <c r="H444" s="128">
        <f t="shared" ref="H444" si="69">ROUND((D444/1000)*G444,2)</f>
        <v>1038.49</v>
      </c>
      <c r="I444" s="15"/>
      <c r="L444" s="575"/>
    </row>
    <row r="445" spans="1:12" ht="13.5" customHeight="1" thickBot="1">
      <c r="L445" s="575"/>
    </row>
    <row r="446" spans="1:12" ht="13.5" customHeight="1">
      <c r="A446" s="247"/>
      <c r="B446" s="163"/>
      <c r="C446" s="91"/>
      <c r="D446" s="91" t="s">
        <v>2479</v>
      </c>
      <c r="E446" s="569"/>
      <c r="F446" s="562"/>
      <c r="G446" s="651"/>
      <c r="H446" s="163"/>
      <c r="I446" s="95"/>
      <c r="L446" s="575"/>
    </row>
    <row r="447" spans="1:12" ht="35.25" customHeight="1">
      <c r="A447" s="248"/>
      <c r="B447" s="17"/>
      <c r="C447" s="97"/>
      <c r="D447" s="97"/>
      <c r="E447" s="896"/>
      <c r="F447" s="596"/>
      <c r="G447" s="874"/>
      <c r="H447" s="17"/>
      <c r="I447" s="167"/>
      <c r="L447" s="575"/>
    </row>
    <row r="448" spans="1:12" ht="13.5" customHeight="1">
      <c r="A448" s="248"/>
      <c r="B448" s="17"/>
      <c r="C448" s="97"/>
      <c r="D448" s="97"/>
      <c r="E448" s="896"/>
      <c r="F448" s="596"/>
      <c r="G448" s="874"/>
      <c r="H448" s="17"/>
      <c r="I448" s="167"/>
      <c r="L448" s="575"/>
    </row>
    <row r="449" spans="1:12" ht="14.1" customHeight="1">
      <c r="A449" s="248"/>
      <c r="B449" s="17"/>
      <c r="C449" s="97"/>
      <c r="D449" s="97"/>
      <c r="E449" s="896"/>
      <c r="F449" s="596"/>
      <c r="G449" s="874"/>
      <c r="H449" s="17"/>
      <c r="I449" s="167"/>
      <c r="L449" s="575"/>
    </row>
    <row r="450" spans="1:12" ht="14.1" customHeight="1" thickBot="1">
      <c r="A450" s="117" t="s">
        <v>7712</v>
      </c>
      <c r="B450" s="118"/>
      <c r="C450" s="100"/>
      <c r="D450" s="171"/>
      <c r="E450" s="900"/>
      <c r="F450" s="598"/>
      <c r="G450" s="875"/>
      <c r="H450" s="171"/>
      <c r="I450" s="172"/>
      <c r="L450" s="575"/>
    </row>
    <row r="451" spans="1:12" ht="39.75" customHeight="1">
      <c r="A451" s="195" t="s">
        <v>1034</v>
      </c>
      <c r="B451" s="196" t="s">
        <v>1035</v>
      </c>
      <c r="C451" s="197" t="s">
        <v>678</v>
      </c>
      <c r="D451" s="197" t="s">
        <v>3143</v>
      </c>
      <c r="E451" s="559" t="s">
        <v>11383</v>
      </c>
      <c r="F451" s="600" t="s">
        <v>2792</v>
      </c>
      <c r="G451" s="864" t="s">
        <v>2640</v>
      </c>
      <c r="H451" s="338" t="s">
        <v>497</v>
      </c>
      <c r="I451" s="199" t="s">
        <v>4268</v>
      </c>
      <c r="L451" s="575"/>
    </row>
    <row r="452" spans="1:12" ht="14.1" customHeight="1">
      <c r="A452" s="195"/>
      <c r="B452" s="389"/>
      <c r="C452" s="197" t="s">
        <v>3644</v>
      </c>
      <c r="D452" s="390" t="s">
        <v>2641</v>
      </c>
      <c r="E452" s="898" t="s">
        <v>265</v>
      </c>
      <c r="F452" s="607">
        <f>'Заказ, cкидки и курсы валют'!$I$12</f>
        <v>0</v>
      </c>
      <c r="G452" s="948"/>
      <c r="H452" s="455"/>
      <c r="I452" s="325"/>
      <c r="L452" s="575"/>
    </row>
    <row r="453" spans="1:12" ht="14.1" customHeight="1">
      <c r="A453" s="15" t="s">
        <v>7858</v>
      </c>
      <c r="B453" s="62" t="s">
        <v>2491</v>
      </c>
      <c r="C453" s="53">
        <v>0.4</v>
      </c>
      <c r="D453" s="2179">
        <v>100</v>
      </c>
      <c r="E453" s="2129">
        <f>E413*3</f>
        <v>106.35000000000001</v>
      </c>
      <c r="F453" s="603">
        <f>ROUND(E453*(1-$F$11),2)</f>
        <v>106.35</v>
      </c>
      <c r="G453" s="862">
        <f>'Заказ, cкидки и курсы валют'!$J$23*F453</f>
        <v>1324.0574999999999</v>
      </c>
      <c r="H453" s="128">
        <f>ROUND((D453/1000)*G453,2)</f>
        <v>132.41</v>
      </c>
      <c r="I453" s="15"/>
      <c r="L453" s="575"/>
    </row>
    <row r="454" spans="1:12" ht="14.1" customHeight="1">
      <c r="A454" s="15" t="s">
        <v>7859</v>
      </c>
      <c r="B454" s="62" t="s">
        <v>1354</v>
      </c>
      <c r="C454" s="53">
        <v>0.8</v>
      </c>
      <c r="D454" s="2179">
        <v>100</v>
      </c>
      <c r="E454" s="2129">
        <f t="shared" ref="E454:E464" si="70">E414*3</f>
        <v>93.87</v>
      </c>
      <c r="F454" s="603">
        <f t="shared" ref="F454:F463" si="71">ROUND(E454*(1-$F$11),2)</f>
        <v>93.87</v>
      </c>
      <c r="G454" s="862">
        <f>'Заказ, cкидки и курсы валют'!$J$23*F454</f>
        <v>1168.6814999999999</v>
      </c>
      <c r="H454" s="128">
        <f t="shared" ref="H454:H463" si="72">ROUND((D454/1000)*G454,2)</f>
        <v>116.87</v>
      </c>
      <c r="I454" s="15"/>
      <c r="L454" s="575"/>
    </row>
    <row r="455" spans="1:12" ht="14.1" customHeight="1">
      <c r="A455" s="15" t="s">
        <v>7860</v>
      </c>
      <c r="B455" s="62" t="s">
        <v>1355</v>
      </c>
      <c r="C455" s="53">
        <v>1.1000000000000001</v>
      </c>
      <c r="D455" s="2179">
        <v>100</v>
      </c>
      <c r="E455" s="2129">
        <f t="shared" si="70"/>
        <v>103.59</v>
      </c>
      <c r="F455" s="603">
        <f t="shared" si="71"/>
        <v>103.59</v>
      </c>
      <c r="G455" s="862">
        <f>'Заказ, cкидки и курсы валют'!$J$23*F455</f>
        <v>1289.6955</v>
      </c>
      <c r="H455" s="128">
        <f t="shared" si="72"/>
        <v>128.97</v>
      </c>
      <c r="I455" s="15"/>
      <c r="J455" s="574"/>
      <c r="L455" s="575"/>
    </row>
    <row r="456" spans="1:12" ht="14.1" customHeight="1">
      <c r="A456" s="15" t="s">
        <v>7861</v>
      </c>
      <c r="B456" s="62" t="s">
        <v>1342</v>
      </c>
      <c r="C456" s="53">
        <v>2</v>
      </c>
      <c r="D456" s="2179">
        <v>100</v>
      </c>
      <c r="E456" s="2129">
        <f t="shared" si="70"/>
        <v>146.60999999999999</v>
      </c>
      <c r="F456" s="603">
        <f t="shared" si="71"/>
        <v>146.61000000000001</v>
      </c>
      <c r="G456" s="862">
        <f>'Заказ, cкидки и курсы валют'!$J$23*F456</f>
        <v>1825.2945</v>
      </c>
      <c r="H456" s="128">
        <f t="shared" si="72"/>
        <v>182.53</v>
      </c>
      <c r="I456" s="15"/>
      <c r="J456" s="574"/>
      <c r="L456" s="575"/>
    </row>
    <row r="457" spans="1:12" ht="14.1" customHeight="1">
      <c r="A457" s="15" t="s">
        <v>7862</v>
      </c>
      <c r="B457" s="62" t="s">
        <v>1343</v>
      </c>
      <c r="C457" s="53">
        <v>4.5</v>
      </c>
      <c r="D457" s="2179">
        <v>50</v>
      </c>
      <c r="E457" s="2129">
        <f t="shared" si="70"/>
        <v>357.81</v>
      </c>
      <c r="F457" s="603">
        <f t="shared" si="71"/>
        <v>357.81</v>
      </c>
      <c r="G457" s="862">
        <f>'Заказ, cкидки и курсы валют'!$J$23*F457</f>
        <v>4454.7344999999996</v>
      </c>
      <c r="H457" s="128">
        <f t="shared" si="72"/>
        <v>222.74</v>
      </c>
      <c r="I457" s="15"/>
      <c r="J457" s="574"/>
      <c r="L457" s="575"/>
    </row>
    <row r="458" spans="1:12" ht="14.1" customHeight="1">
      <c r="A458" s="15" t="s">
        <v>7863</v>
      </c>
      <c r="B458" s="62" t="s">
        <v>1344</v>
      </c>
      <c r="C458" s="53">
        <v>10</v>
      </c>
      <c r="D458" s="2179">
        <v>25</v>
      </c>
      <c r="E458" s="2129">
        <f t="shared" si="70"/>
        <v>692.34</v>
      </c>
      <c r="F458" s="603">
        <f t="shared" si="71"/>
        <v>692.34</v>
      </c>
      <c r="G458" s="862">
        <f>'Заказ, cкидки и курсы валют'!$J$23*F458</f>
        <v>8619.6329999999998</v>
      </c>
      <c r="H458" s="128">
        <f t="shared" si="72"/>
        <v>215.49</v>
      </c>
      <c r="I458" s="15"/>
      <c r="J458" s="574"/>
      <c r="L458" s="575"/>
    </row>
    <row r="459" spans="1:12" ht="14.1" customHeight="1">
      <c r="A459" s="15" t="s">
        <v>7864</v>
      </c>
      <c r="B459" s="62" t="s">
        <v>1345</v>
      </c>
      <c r="C459" s="53">
        <v>14.5</v>
      </c>
      <c r="D459" s="2179">
        <v>15</v>
      </c>
      <c r="E459" s="2129">
        <f t="shared" si="70"/>
        <v>1205.6100000000001</v>
      </c>
      <c r="F459" s="603">
        <f t="shared" si="71"/>
        <v>1205.6099999999999</v>
      </c>
      <c r="G459" s="862">
        <f>'Заказ, cкидки и курсы валют'!$J$23*F459</f>
        <v>15009.844499999997</v>
      </c>
      <c r="H459" s="128">
        <f t="shared" si="72"/>
        <v>225.15</v>
      </c>
      <c r="I459" s="15"/>
      <c r="J459" s="574"/>
      <c r="L459" s="575"/>
    </row>
    <row r="460" spans="1:12" ht="14.1" customHeight="1">
      <c r="A460" s="15" t="s">
        <v>7865</v>
      </c>
      <c r="B460" s="62" t="s">
        <v>3249</v>
      </c>
      <c r="C460" s="53">
        <v>22</v>
      </c>
      <c r="D460" s="64">
        <v>10</v>
      </c>
      <c r="E460" s="2129">
        <f t="shared" si="70"/>
        <v>1798.3200000000002</v>
      </c>
      <c r="F460" s="603">
        <f t="shared" si="71"/>
        <v>1798.32</v>
      </c>
      <c r="G460" s="862">
        <f>'Заказ, cкидки и курсы валют'!$J$23*F460</f>
        <v>22389.083999999999</v>
      </c>
      <c r="H460" s="128">
        <f t="shared" si="72"/>
        <v>223.89</v>
      </c>
      <c r="I460" s="15"/>
      <c r="L460" s="575"/>
    </row>
    <row r="461" spans="1:12" ht="14.1" customHeight="1">
      <c r="A461" s="15" t="s">
        <v>7866</v>
      </c>
      <c r="B461" s="39" t="s">
        <v>1346</v>
      </c>
      <c r="C461" s="53">
        <v>29</v>
      </c>
      <c r="D461" s="64">
        <v>5</v>
      </c>
      <c r="E461" s="2129">
        <f t="shared" si="70"/>
        <v>2355.2400000000002</v>
      </c>
      <c r="F461" s="603">
        <f t="shared" si="71"/>
        <v>2355.2399999999998</v>
      </c>
      <c r="G461" s="862">
        <f>'Заказ, cкидки и курсы валют'!$J$23*F461</f>
        <v>29322.737999999994</v>
      </c>
      <c r="H461" s="128">
        <f t="shared" si="72"/>
        <v>146.61000000000001</v>
      </c>
      <c r="I461" s="15"/>
      <c r="L461" s="575"/>
    </row>
    <row r="462" spans="1:12" ht="14.1" customHeight="1">
      <c r="A462" s="15" t="s">
        <v>7867</v>
      </c>
      <c r="B462" s="62" t="s">
        <v>1347</v>
      </c>
      <c r="C462" s="807">
        <v>56.51</v>
      </c>
      <c r="D462" s="64">
        <v>4</v>
      </c>
      <c r="E462" s="2129">
        <f t="shared" si="70"/>
        <v>5353.5599999999995</v>
      </c>
      <c r="F462" s="603">
        <f t="shared" si="71"/>
        <v>5353.56</v>
      </c>
      <c r="G462" s="862">
        <f>'Заказ, cкидки и курсы валют'!$J$23*F462</f>
        <v>66651.822</v>
      </c>
      <c r="H462" s="128">
        <f t="shared" si="72"/>
        <v>266.61</v>
      </c>
      <c r="I462" s="15"/>
      <c r="L462" s="575"/>
    </row>
    <row r="463" spans="1:12" ht="14.1" customHeight="1">
      <c r="A463" s="15" t="s">
        <v>7868</v>
      </c>
      <c r="B463" s="62" t="s">
        <v>3251</v>
      </c>
      <c r="C463" s="808">
        <v>97</v>
      </c>
      <c r="D463" s="64">
        <v>2</v>
      </c>
      <c r="E463" s="2129">
        <f t="shared" si="70"/>
        <v>9593.49</v>
      </c>
      <c r="F463" s="603">
        <f t="shared" si="71"/>
        <v>9593.49</v>
      </c>
      <c r="G463" s="862">
        <f>'Заказ, cкидки и курсы валют'!$J$23*F463</f>
        <v>119438.95049999999</v>
      </c>
      <c r="H463" s="128">
        <f t="shared" si="72"/>
        <v>238.88</v>
      </c>
      <c r="I463" s="15"/>
      <c r="L463" s="575"/>
    </row>
    <row r="464" spans="1:12" ht="14.1" customHeight="1">
      <c r="A464" s="15" t="s">
        <v>9425</v>
      </c>
      <c r="B464" s="62" t="s">
        <v>966</v>
      </c>
      <c r="C464" s="808">
        <v>210</v>
      </c>
      <c r="D464" s="64">
        <v>1</v>
      </c>
      <c r="E464" s="2129">
        <f t="shared" si="70"/>
        <v>20853.27</v>
      </c>
      <c r="F464" s="603">
        <f t="shared" ref="F464" si="73">ROUND(E464*(1-$F$11),2)</f>
        <v>20853.27</v>
      </c>
      <c r="G464" s="862">
        <f>'Заказ, cкидки и курсы валют'!$J$23*F464</f>
        <v>259623.2115</v>
      </c>
      <c r="H464" s="128">
        <f t="shared" ref="H464" si="74">ROUND((D464/1000)*G464,2)</f>
        <v>259.62</v>
      </c>
      <c r="I464" s="15"/>
      <c r="L464" s="575"/>
    </row>
    <row r="465" spans="1:12" ht="13.5" customHeight="1" thickBot="1">
      <c r="L465" s="575"/>
    </row>
    <row r="466" spans="1:12" ht="14.25" customHeight="1">
      <c r="A466" s="247"/>
      <c r="B466" s="163"/>
      <c r="C466" s="91"/>
      <c r="D466" s="91" t="s">
        <v>2480</v>
      </c>
      <c r="E466" s="555"/>
      <c r="F466" s="555"/>
      <c r="G466" s="652"/>
      <c r="H466" s="94"/>
      <c r="I466" s="95"/>
      <c r="L466" s="575"/>
    </row>
    <row r="467" spans="1:12">
      <c r="A467" s="248"/>
      <c r="B467" s="17"/>
      <c r="C467" s="97"/>
      <c r="D467" s="97"/>
      <c r="E467" s="896"/>
      <c r="F467" s="596"/>
      <c r="G467" s="874"/>
      <c r="H467" s="17"/>
      <c r="I467" s="167"/>
      <c r="L467" s="575"/>
    </row>
    <row r="468" spans="1:12">
      <c r="A468" s="248"/>
      <c r="B468" s="17"/>
      <c r="C468" s="97"/>
      <c r="D468" s="97"/>
      <c r="E468" s="896"/>
      <c r="F468" s="596"/>
      <c r="G468" s="874"/>
      <c r="H468" s="17"/>
      <c r="I468" s="167"/>
      <c r="L468" s="575"/>
    </row>
    <row r="469" spans="1:12" ht="14.1" customHeight="1">
      <c r="A469" s="248"/>
      <c r="B469" s="17"/>
      <c r="C469" s="97"/>
      <c r="D469" s="97"/>
      <c r="E469" s="896"/>
      <c r="F469" s="596"/>
      <c r="G469" s="874"/>
      <c r="H469" s="17"/>
      <c r="I469" s="167"/>
      <c r="L469" s="575"/>
    </row>
    <row r="470" spans="1:12" ht="14.1" customHeight="1" thickBot="1">
      <c r="A470" s="117" t="s">
        <v>7710</v>
      </c>
      <c r="B470" s="171"/>
      <c r="C470" s="99"/>
      <c r="D470" s="99"/>
      <c r="E470" s="897"/>
      <c r="F470" s="598"/>
      <c r="G470" s="875"/>
      <c r="H470" s="171"/>
      <c r="I470" s="172"/>
      <c r="L470" s="575"/>
    </row>
    <row r="471" spans="1:12" ht="39.75" customHeight="1">
      <c r="A471" s="195" t="s">
        <v>1034</v>
      </c>
      <c r="B471" s="196" t="s">
        <v>1035</v>
      </c>
      <c r="C471" s="197" t="s">
        <v>678</v>
      </c>
      <c r="D471" s="197" t="s">
        <v>3143</v>
      </c>
      <c r="E471" s="559" t="s">
        <v>11383</v>
      </c>
      <c r="F471" s="600" t="s">
        <v>2792</v>
      </c>
      <c r="G471" s="864" t="s">
        <v>2640</v>
      </c>
      <c r="H471" s="338" t="s">
        <v>497</v>
      </c>
      <c r="I471" s="199" t="s">
        <v>4268</v>
      </c>
      <c r="J471" s="574"/>
      <c r="L471" s="575"/>
    </row>
    <row r="472" spans="1:12" ht="14.1" customHeight="1">
      <c r="A472" s="195"/>
      <c r="B472" s="389"/>
      <c r="C472" s="197" t="s">
        <v>3644</v>
      </c>
      <c r="D472" s="390" t="s">
        <v>2641</v>
      </c>
      <c r="E472" s="898" t="s">
        <v>265</v>
      </c>
      <c r="F472" s="607">
        <f>'Заказ, cкидки и курсы валют'!$I$12</f>
        <v>0</v>
      </c>
      <c r="G472" s="948"/>
      <c r="H472" s="455"/>
      <c r="I472" s="325"/>
      <c r="J472" s="574"/>
      <c r="L472" s="575"/>
    </row>
    <row r="473" spans="1:12" ht="14.1" customHeight="1">
      <c r="A473" s="15" t="s">
        <v>2176</v>
      </c>
      <c r="B473" s="62" t="s">
        <v>3301</v>
      </c>
      <c r="C473" s="810">
        <v>1.5</v>
      </c>
      <c r="D473" s="2179">
        <v>15000</v>
      </c>
      <c r="E473" s="574">
        <v>81.83</v>
      </c>
      <c r="F473" s="603">
        <f>ROUND(E473*(1-$F$11),2)</f>
        <v>81.83</v>
      </c>
      <c r="G473" s="862">
        <f>'Заказ, cкидки и курсы валют'!$J$23*F473</f>
        <v>1018.7834999999999</v>
      </c>
      <c r="H473" s="128">
        <f>ROUND((D473/1000)*G473,2)</f>
        <v>15281.75</v>
      </c>
      <c r="I473" s="15"/>
      <c r="J473" s="574"/>
      <c r="L473" s="575"/>
    </row>
    <row r="474" spans="1:12" ht="14.1" customHeight="1">
      <c r="A474" s="15" t="s">
        <v>2177</v>
      </c>
      <c r="B474" s="62" t="s">
        <v>3663</v>
      </c>
      <c r="C474" s="53">
        <v>2.0499999999999998</v>
      </c>
      <c r="D474" s="2221">
        <v>12000</v>
      </c>
      <c r="E474" s="574">
        <v>84.67</v>
      </c>
      <c r="F474" s="603">
        <f t="shared" ref="F474:F480" si="75">ROUND(E474*(1-$F$11),2)</f>
        <v>84.67</v>
      </c>
      <c r="G474" s="862">
        <f>'Заказ, cкидки и курсы валют'!$J$23*F474</f>
        <v>1054.1415</v>
      </c>
      <c r="H474" s="128">
        <f t="shared" ref="H474:H480" si="76">ROUND((D474/1000)*G474,2)</f>
        <v>12649.7</v>
      </c>
      <c r="I474" s="15"/>
      <c r="J474" s="574"/>
      <c r="L474" s="575"/>
    </row>
    <row r="475" spans="1:12" ht="14.1" customHeight="1">
      <c r="A475" s="15" t="s">
        <v>2178</v>
      </c>
      <c r="B475" s="62" t="s">
        <v>3664</v>
      </c>
      <c r="C475" s="53">
        <v>4.05</v>
      </c>
      <c r="D475" s="2221">
        <v>7000</v>
      </c>
      <c r="E475" s="574">
        <v>112.5</v>
      </c>
      <c r="F475" s="603">
        <f t="shared" si="75"/>
        <v>112.5</v>
      </c>
      <c r="G475" s="862">
        <f>'Заказ, cкидки и курсы валют'!$J$23*F475</f>
        <v>1400.625</v>
      </c>
      <c r="H475" s="128">
        <f t="shared" si="76"/>
        <v>9804.3799999999992</v>
      </c>
      <c r="I475" s="15"/>
      <c r="J475" s="574"/>
      <c r="L475" s="575"/>
    </row>
    <row r="476" spans="1:12" ht="14.1" customHeight="1">
      <c r="A476" s="15" t="s">
        <v>2179</v>
      </c>
      <c r="B476" s="62" t="s">
        <v>3665</v>
      </c>
      <c r="C476" s="53">
        <v>8.75</v>
      </c>
      <c r="D476" s="2221">
        <v>3000</v>
      </c>
      <c r="E476" s="574">
        <v>245.15</v>
      </c>
      <c r="F476" s="603">
        <f t="shared" si="75"/>
        <v>245.15</v>
      </c>
      <c r="G476" s="862">
        <f>'Заказ, cкидки и курсы валют'!$J$23*F476</f>
        <v>3052.1174999999998</v>
      </c>
      <c r="H476" s="128">
        <f t="shared" si="76"/>
        <v>9156.35</v>
      </c>
      <c r="I476" s="15"/>
      <c r="L476" s="575"/>
    </row>
    <row r="477" spans="1:12" ht="14.1" customHeight="1">
      <c r="A477" s="15" t="s">
        <v>2180</v>
      </c>
      <c r="B477" s="62" t="s">
        <v>3289</v>
      </c>
      <c r="C477" s="53">
        <v>18.2</v>
      </c>
      <c r="D477" s="2221">
        <v>1500</v>
      </c>
      <c r="E477" s="574">
        <v>439.82</v>
      </c>
      <c r="F477" s="603">
        <f t="shared" si="75"/>
        <v>439.82</v>
      </c>
      <c r="G477" s="862">
        <f>'Заказ, cкидки и курсы валют'!$J$23*F477</f>
        <v>5475.759</v>
      </c>
      <c r="H477" s="128">
        <f t="shared" si="76"/>
        <v>8213.64</v>
      </c>
      <c r="I477" s="15"/>
      <c r="L477" s="575"/>
    </row>
    <row r="478" spans="1:12" ht="14.1" customHeight="1">
      <c r="A478" s="15" t="s">
        <v>2181</v>
      </c>
      <c r="B478" s="62" t="s">
        <v>3290</v>
      </c>
      <c r="C478" s="53">
        <v>27.5</v>
      </c>
      <c r="D478" s="2221">
        <v>1000</v>
      </c>
      <c r="E478" s="574">
        <v>622.86</v>
      </c>
      <c r="F478" s="603">
        <f t="shared" si="75"/>
        <v>622.86</v>
      </c>
      <c r="G478" s="862">
        <f>'Заказ, cкидки и курсы валют'!$J$23*F478</f>
        <v>7754.607</v>
      </c>
      <c r="H478" s="128">
        <f t="shared" si="76"/>
        <v>7754.61</v>
      </c>
      <c r="I478" s="15"/>
      <c r="L478" s="575"/>
    </row>
    <row r="479" spans="1:12" ht="14.1" customHeight="1">
      <c r="A479" s="15" t="s">
        <v>2182</v>
      </c>
      <c r="B479" s="62" t="s">
        <v>3291</v>
      </c>
      <c r="C479" s="811">
        <v>42</v>
      </c>
      <c r="D479" s="62">
        <v>600</v>
      </c>
      <c r="E479" s="574">
        <v>1065.4100000000001</v>
      </c>
      <c r="F479" s="603">
        <f t="shared" si="75"/>
        <v>1065.4100000000001</v>
      </c>
      <c r="G479" s="862">
        <f>'Заказ, cкидки и курсы валют'!$J$23*F479</f>
        <v>13264.354499999999</v>
      </c>
      <c r="H479" s="128">
        <f t="shared" si="76"/>
        <v>7958.61</v>
      </c>
      <c r="I479" s="15"/>
      <c r="L479" s="575"/>
    </row>
    <row r="480" spans="1:12" ht="14.1" customHeight="1">
      <c r="A480" s="15" t="s">
        <v>2183</v>
      </c>
      <c r="B480" s="62" t="s">
        <v>3292</v>
      </c>
      <c r="C480" s="808">
        <v>53</v>
      </c>
      <c r="D480" s="62">
        <v>500</v>
      </c>
      <c r="E480" s="574">
        <v>1347.61</v>
      </c>
      <c r="F480" s="603">
        <f t="shared" si="75"/>
        <v>1347.61</v>
      </c>
      <c r="G480" s="862">
        <f>'Заказ, cкидки и курсы валют'!$J$23*F480</f>
        <v>16777.744499999997</v>
      </c>
      <c r="H480" s="128">
        <f t="shared" si="76"/>
        <v>8388.8700000000008</v>
      </c>
      <c r="I480" s="15"/>
      <c r="L480" s="575"/>
    </row>
    <row r="481" spans="1:12" ht="15" customHeight="1" thickBot="1">
      <c r="A481" s="14"/>
      <c r="B481" s="77"/>
      <c r="C481" s="113"/>
      <c r="D481" s="77"/>
      <c r="E481" s="604"/>
      <c r="F481" s="578"/>
      <c r="G481" s="122"/>
      <c r="H481" s="14"/>
      <c r="I481" s="14"/>
      <c r="L481" s="575"/>
    </row>
    <row r="482" spans="1:12" ht="15" customHeight="1">
      <c r="A482" s="247"/>
      <c r="B482" s="163"/>
      <c r="C482" s="91"/>
      <c r="D482" s="91" t="s">
        <v>2480</v>
      </c>
      <c r="E482" s="555"/>
      <c r="F482" s="555"/>
      <c r="G482" s="652"/>
      <c r="H482" s="94"/>
      <c r="I482" s="95"/>
      <c r="L482" s="575"/>
    </row>
    <row r="483" spans="1:12" ht="38.25" customHeight="1">
      <c r="A483" s="248"/>
      <c r="B483" s="17"/>
      <c r="C483" s="97"/>
      <c r="D483" s="97"/>
      <c r="E483" s="896"/>
      <c r="F483" s="596"/>
      <c r="G483" s="874"/>
      <c r="H483" s="17"/>
      <c r="I483" s="167"/>
      <c r="L483" s="575"/>
    </row>
    <row r="484" spans="1:12">
      <c r="A484" s="248"/>
      <c r="B484" s="17"/>
      <c r="C484" s="97"/>
      <c r="D484" s="97"/>
      <c r="E484" s="896"/>
      <c r="F484" s="596"/>
      <c r="G484" s="874"/>
      <c r="H484" s="17"/>
      <c r="I484" s="167"/>
      <c r="L484" s="575"/>
    </row>
    <row r="485" spans="1:12" ht="14.1" customHeight="1">
      <c r="A485" s="248"/>
      <c r="B485" s="17"/>
      <c r="C485" s="97"/>
      <c r="D485" s="97"/>
      <c r="E485" s="896"/>
      <c r="F485" s="596"/>
      <c r="G485" s="874"/>
      <c r="H485" s="17"/>
      <c r="I485" s="167"/>
      <c r="L485" s="575"/>
    </row>
    <row r="486" spans="1:12" ht="14.1" customHeight="1" thickBot="1">
      <c r="A486" s="117" t="s">
        <v>7711</v>
      </c>
      <c r="B486" s="118"/>
      <c r="C486" s="100"/>
      <c r="D486" s="171"/>
      <c r="E486" s="900"/>
      <c r="F486" s="598"/>
      <c r="G486" s="875"/>
      <c r="H486" s="171"/>
      <c r="I486" s="172"/>
      <c r="L486" s="575"/>
    </row>
    <row r="487" spans="1:12" ht="43.5" customHeight="1">
      <c r="A487" s="195" t="s">
        <v>1034</v>
      </c>
      <c r="B487" s="196" t="s">
        <v>1035</v>
      </c>
      <c r="C487" s="197" t="s">
        <v>678</v>
      </c>
      <c r="D487" s="197" t="s">
        <v>3143</v>
      </c>
      <c r="E487" s="559" t="s">
        <v>11383</v>
      </c>
      <c r="F487" s="600" t="s">
        <v>2792</v>
      </c>
      <c r="G487" s="864" t="s">
        <v>2640</v>
      </c>
      <c r="H487" s="338" t="s">
        <v>497</v>
      </c>
      <c r="I487" s="199" t="s">
        <v>4268</v>
      </c>
      <c r="L487" s="575"/>
    </row>
    <row r="488" spans="1:12" ht="14.1" customHeight="1">
      <c r="A488" s="195"/>
      <c r="B488" s="389"/>
      <c r="C488" s="197" t="s">
        <v>3644</v>
      </c>
      <c r="D488" s="390" t="s">
        <v>2641</v>
      </c>
      <c r="E488" s="898" t="s">
        <v>265</v>
      </c>
      <c r="F488" s="607">
        <f>'Заказ, cкидки и курсы валют'!$I$12</f>
        <v>0</v>
      </c>
      <c r="G488" s="948"/>
      <c r="H488" s="455"/>
      <c r="I488" s="325"/>
      <c r="L488" s="575"/>
    </row>
    <row r="489" spans="1:12" ht="14.1" customHeight="1">
      <c r="A489" s="15" t="s">
        <v>2184</v>
      </c>
      <c r="B489" s="62" t="s">
        <v>3301</v>
      </c>
      <c r="C489" s="810">
        <v>1.5</v>
      </c>
      <c r="D489" s="2179">
        <v>1500</v>
      </c>
      <c r="E489" s="2129">
        <f>E473*1.2</f>
        <v>98.195999999999998</v>
      </c>
      <c r="F489" s="603">
        <f>ROUND(E489*(1-$F$11),2)</f>
        <v>98.2</v>
      </c>
      <c r="G489" s="862">
        <f>'Заказ, cкидки и курсы валют'!$J$23*F489</f>
        <v>1222.5899999999999</v>
      </c>
      <c r="H489" s="128">
        <f>ROUND((D489/1000)*G489,2)</f>
        <v>1833.89</v>
      </c>
      <c r="I489" s="15"/>
      <c r="L489" s="575"/>
    </row>
    <row r="490" spans="1:12" ht="14.1" customHeight="1">
      <c r="A490" s="15" t="s">
        <v>2185</v>
      </c>
      <c r="B490" s="62" t="s">
        <v>3663</v>
      </c>
      <c r="C490" s="53">
        <v>2.0499999999999998</v>
      </c>
      <c r="D490" s="2179">
        <v>1200</v>
      </c>
      <c r="E490" s="2129">
        <f t="shared" ref="E490:E495" si="77">E474*1.2</f>
        <v>101.604</v>
      </c>
      <c r="F490" s="603">
        <f t="shared" ref="F490:F496" si="78">ROUND(E490*(1-$F$11),2)</f>
        <v>101.6</v>
      </c>
      <c r="G490" s="862">
        <f>'Заказ, cкидки и курсы валют'!$J$23*F490</f>
        <v>1264.9199999999998</v>
      </c>
      <c r="H490" s="128">
        <f t="shared" ref="H490:H496" si="79">ROUND((D490/1000)*G490,2)</f>
        <v>1517.9</v>
      </c>
      <c r="I490" s="15"/>
      <c r="L490" s="575"/>
    </row>
    <row r="491" spans="1:12" ht="14.1" customHeight="1">
      <c r="A491" s="15" t="s">
        <v>2186</v>
      </c>
      <c r="B491" s="62" t="s">
        <v>3664</v>
      </c>
      <c r="C491" s="53">
        <v>4.05</v>
      </c>
      <c r="D491" s="2179">
        <v>700</v>
      </c>
      <c r="E491" s="2129">
        <f>E475*1.2</f>
        <v>135</v>
      </c>
      <c r="F491" s="603">
        <f t="shared" si="78"/>
        <v>135</v>
      </c>
      <c r="G491" s="862">
        <f>'Заказ, cкидки и курсы валют'!$J$23*F491</f>
        <v>1680.75</v>
      </c>
      <c r="H491" s="128">
        <f t="shared" si="79"/>
        <v>1176.53</v>
      </c>
      <c r="I491" s="15"/>
      <c r="L491" s="575"/>
    </row>
    <row r="492" spans="1:12" ht="14.1" customHeight="1">
      <c r="A492" s="15" t="s">
        <v>2187</v>
      </c>
      <c r="B492" s="62" t="s">
        <v>3665</v>
      </c>
      <c r="C492" s="53">
        <v>8.75</v>
      </c>
      <c r="D492" s="2179">
        <v>300</v>
      </c>
      <c r="E492" s="2129">
        <f t="shared" si="77"/>
        <v>294.18</v>
      </c>
      <c r="F492" s="603">
        <f t="shared" si="78"/>
        <v>294.18</v>
      </c>
      <c r="G492" s="862">
        <f>'Заказ, cкидки и курсы валют'!$J$23*F492</f>
        <v>3662.5409999999997</v>
      </c>
      <c r="H492" s="128">
        <f t="shared" si="79"/>
        <v>1098.76</v>
      </c>
      <c r="I492" s="15"/>
      <c r="L492" s="575"/>
    </row>
    <row r="493" spans="1:12" ht="14.1" customHeight="1">
      <c r="A493" s="15" t="s">
        <v>2188</v>
      </c>
      <c r="B493" s="62" t="s">
        <v>3289</v>
      </c>
      <c r="C493" s="53">
        <v>18.2</v>
      </c>
      <c r="D493" s="2179">
        <v>150</v>
      </c>
      <c r="E493" s="2129">
        <f t="shared" si="77"/>
        <v>527.78399999999999</v>
      </c>
      <c r="F493" s="603">
        <f t="shared" si="78"/>
        <v>527.78</v>
      </c>
      <c r="G493" s="862">
        <f>'Заказ, cкидки и курсы валют'!$J$23*F493</f>
        <v>6570.860999999999</v>
      </c>
      <c r="H493" s="128">
        <f t="shared" si="79"/>
        <v>985.63</v>
      </c>
      <c r="I493" s="15"/>
      <c r="L493" s="575"/>
    </row>
    <row r="494" spans="1:12" ht="14.1" customHeight="1">
      <c r="A494" s="15" t="s">
        <v>2189</v>
      </c>
      <c r="B494" s="62" t="s">
        <v>3290</v>
      </c>
      <c r="C494" s="53">
        <v>27.5</v>
      </c>
      <c r="D494" s="2179">
        <v>45</v>
      </c>
      <c r="E494" s="2129">
        <f>E478*1.2</f>
        <v>747.43200000000002</v>
      </c>
      <c r="F494" s="603">
        <f t="shared" si="78"/>
        <v>747.43</v>
      </c>
      <c r="G494" s="862">
        <f>'Заказ, cкидки и курсы валют'!$J$23*F494</f>
        <v>9305.5034999999989</v>
      </c>
      <c r="H494" s="128">
        <f t="shared" si="79"/>
        <v>418.75</v>
      </c>
      <c r="I494" s="15"/>
      <c r="L494" s="575"/>
    </row>
    <row r="495" spans="1:12" ht="14.1" customHeight="1">
      <c r="A495" s="15" t="s">
        <v>2190</v>
      </c>
      <c r="B495" s="62" t="s">
        <v>3291</v>
      </c>
      <c r="C495" s="811">
        <v>42</v>
      </c>
      <c r="D495" s="64">
        <v>30</v>
      </c>
      <c r="E495" s="2129">
        <f t="shared" si="77"/>
        <v>1278.492</v>
      </c>
      <c r="F495" s="603">
        <f t="shared" si="78"/>
        <v>1278.49</v>
      </c>
      <c r="G495" s="862">
        <f>'Заказ, cкидки и курсы валют'!$J$23*F495</f>
        <v>15917.200499999999</v>
      </c>
      <c r="H495" s="128">
        <f t="shared" si="79"/>
        <v>477.52</v>
      </c>
      <c r="I495" s="15"/>
      <c r="L495" s="575"/>
    </row>
    <row r="496" spans="1:12" ht="14.1" customHeight="1">
      <c r="A496" s="15" t="s">
        <v>2191</v>
      </c>
      <c r="B496" s="62" t="s">
        <v>3292</v>
      </c>
      <c r="C496" s="808">
        <v>53</v>
      </c>
      <c r="D496" s="64">
        <v>30</v>
      </c>
      <c r="E496" s="2129">
        <f>E480*1.2</f>
        <v>1617.1319999999998</v>
      </c>
      <c r="F496" s="603">
        <f t="shared" si="78"/>
        <v>1617.13</v>
      </c>
      <c r="G496" s="862">
        <f>'Заказ, cкидки и курсы валют'!$J$23*F496</f>
        <v>20133.268500000002</v>
      </c>
      <c r="H496" s="128">
        <f t="shared" si="79"/>
        <v>604</v>
      </c>
      <c r="I496" s="15"/>
      <c r="L496" s="575"/>
    </row>
    <row r="497" spans="1:12" ht="13.5" thickBot="1">
      <c r="A497" s="14"/>
      <c r="B497" s="77"/>
      <c r="C497" s="113"/>
      <c r="D497" s="77"/>
      <c r="E497" s="604"/>
      <c r="F497" s="578"/>
      <c r="G497" s="122"/>
      <c r="H497" s="14"/>
      <c r="I497" s="14"/>
      <c r="L497" s="575"/>
    </row>
    <row r="498" spans="1:12" ht="18">
      <c r="A498" s="247"/>
      <c r="B498" s="163"/>
      <c r="C498" s="91"/>
      <c r="D498" s="91" t="s">
        <v>2480</v>
      </c>
      <c r="E498" s="555"/>
      <c r="F498" s="555"/>
      <c r="G498" s="652"/>
      <c r="H498" s="94"/>
      <c r="I498" s="95"/>
      <c r="L498" s="575"/>
    </row>
    <row r="499" spans="1:12">
      <c r="A499" s="248"/>
      <c r="B499" s="17"/>
      <c r="C499" s="97"/>
      <c r="D499" s="97"/>
      <c r="E499" s="896"/>
      <c r="F499" s="596"/>
      <c r="G499" s="874"/>
      <c r="H499" s="17"/>
      <c r="I499" s="167"/>
      <c r="L499" s="575"/>
    </row>
    <row r="500" spans="1:12">
      <c r="A500" s="248"/>
      <c r="B500" s="17"/>
      <c r="C500" s="97"/>
      <c r="D500" s="97"/>
      <c r="E500" s="896"/>
      <c r="F500" s="596"/>
      <c r="G500" s="874"/>
      <c r="H500" s="17"/>
      <c r="I500" s="167"/>
      <c r="L500" s="575"/>
    </row>
    <row r="501" spans="1:12" ht="14.1" customHeight="1">
      <c r="A501" s="248"/>
      <c r="B501" s="17"/>
      <c r="C501" s="97"/>
      <c r="D501" s="97"/>
      <c r="E501" s="896"/>
      <c r="F501" s="596"/>
      <c r="G501" s="874"/>
      <c r="H501" s="17"/>
      <c r="I501" s="167"/>
      <c r="L501" s="575"/>
    </row>
    <row r="502" spans="1:12" ht="14.1" customHeight="1" thickBot="1">
      <c r="A502" s="117" t="s">
        <v>7712</v>
      </c>
      <c r="B502" s="118"/>
      <c r="C502" s="100"/>
      <c r="D502" s="171"/>
      <c r="E502" s="900"/>
      <c r="F502" s="598"/>
      <c r="G502" s="875"/>
      <c r="H502" s="171"/>
      <c r="I502" s="172"/>
      <c r="L502" s="575"/>
    </row>
    <row r="503" spans="1:12" ht="43.5" customHeight="1">
      <c r="A503" s="195" t="s">
        <v>1034</v>
      </c>
      <c r="B503" s="196" t="s">
        <v>1035</v>
      </c>
      <c r="C503" s="197" t="s">
        <v>678</v>
      </c>
      <c r="D503" s="197" t="s">
        <v>3143</v>
      </c>
      <c r="E503" s="559" t="s">
        <v>11383</v>
      </c>
      <c r="F503" s="600" t="s">
        <v>2792</v>
      </c>
      <c r="G503" s="864" t="s">
        <v>2640</v>
      </c>
      <c r="H503" s="338" t="s">
        <v>497</v>
      </c>
      <c r="I503" s="199" t="s">
        <v>4268</v>
      </c>
      <c r="L503" s="575"/>
    </row>
    <row r="504" spans="1:12" ht="14.1" customHeight="1">
      <c r="A504" s="195"/>
      <c r="B504" s="389"/>
      <c r="C504" s="197" t="s">
        <v>3644</v>
      </c>
      <c r="D504" s="390" t="s">
        <v>2641</v>
      </c>
      <c r="E504" s="898" t="s">
        <v>265</v>
      </c>
      <c r="F504" s="607">
        <f>'Заказ, cкидки и курсы валют'!$I$12</f>
        <v>0</v>
      </c>
      <c r="G504" s="948"/>
      <c r="H504" s="455"/>
      <c r="I504" s="325"/>
      <c r="L504" s="575"/>
    </row>
    <row r="505" spans="1:12" ht="14.1" customHeight="1">
      <c r="A505" s="15" t="s">
        <v>7869</v>
      </c>
      <c r="B505" s="62" t="s">
        <v>3301</v>
      </c>
      <c r="C505" s="810">
        <v>1.5</v>
      </c>
      <c r="D505" s="2179">
        <v>150</v>
      </c>
      <c r="E505" s="2129">
        <f>E473*3</f>
        <v>245.49</v>
      </c>
      <c r="F505" s="603">
        <f>ROUND(E505*(1-$F$11),2)</f>
        <v>245.49</v>
      </c>
      <c r="G505" s="862">
        <f>'Заказ, cкидки и курсы валют'!$J$23*F505</f>
        <v>3056.3505</v>
      </c>
      <c r="H505" s="128">
        <f>ROUND((D505/1000)*G505,2)</f>
        <v>458.45</v>
      </c>
      <c r="I505" s="15"/>
      <c r="J505" s="574"/>
      <c r="L505" s="575"/>
    </row>
    <row r="506" spans="1:12" ht="14.1" customHeight="1">
      <c r="A506" s="15" t="s">
        <v>7870</v>
      </c>
      <c r="B506" s="62" t="s">
        <v>3663</v>
      </c>
      <c r="C506" s="53">
        <v>2.0499999999999998</v>
      </c>
      <c r="D506" s="2179">
        <v>120</v>
      </c>
      <c r="E506" s="2129">
        <f t="shared" ref="E506:E512" si="80">E474*3</f>
        <v>254.01</v>
      </c>
      <c r="F506" s="603">
        <f t="shared" ref="F506:F512" si="81">ROUND(E506*(1-$F$11),2)</f>
        <v>254.01</v>
      </c>
      <c r="G506" s="862">
        <f>'Заказ, cкидки и курсы валют'!$J$23*F506</f>
        <v>3162.4244999999996</v>
      </c>
      <c r="H506" s="128">
        <f t="shared" ref="H506:H512" si="82">ROUND((D506/1000)*G506,2)</f>
        <v>379.49</v>
      </c>
      <c r="I506" s="15"/>
      <c r="J506" s="574"/>
      <c r="L506" s="575"/>
    </row>
    <row r="507" spans="1:12" ht="14.1" customHeight="1">
      <c r="A507" s="15" t="s">
        <v>7871</v>
      </c>
      <c r="B507" s="62" t="s">
        <v>3664</v>
      </c>
      <c r="C507" s="53">
        <v>4.05</v>
      </c>
      <c r="D507" s="2179">
        <v>70</v>
      </c>
      <c r="E507" s="2129">
        <f t="shared" si="80"/>
        <v>337.5</v>
      </c>
      <c r="F507" s="603">
        <f t="shared" si="81"/>
        <v>337.5</v>
      </c>
      <c r="G507" s="862">
        <f>'Заказ, cкидки и курсы валют'!$J$23*F507</f>
        <v>4201.875</v>
      </c>
      <c r="H507" s="128">
        <f t="shared" si="82"/>
        <v>294.13</v>
      </c>
      <c r="I507" s="15"/>
      <c r="J507" s="574"/>
      <c r="L507" s="575"/>
    </row>
    <row r="508" spans="1:12" ht="14.1" customHeight="1">
      <c r="A508" s="15" t="s">
        <v>7872</v>
      </c>
      <c r="B508" s="62" t="s">
        <v>3665</v>
      </c>
      <c r="C508" s="53">
        <v>8.75</v>
      </c>
      <c r="D508" s="2179">
        <v>30</v>
      </c>
      <c r="E508" s="2129">
        <f t="shared" si="80"/>
        <v>735.45</v>
      </c>
      <c r="F508" s="603">
        <f t="shared" si="81"/>
        <v>735.45</v>
      </c>
      <c r="G508" s="862">
        <f>'Заказ, cкидки и курсы валют'!$J$23*F508</f>
        <v>9156.3525000000009</v>
      </c>
      <c r="H508" s="128">
        <f t="shared" si="82"/>
        <v>274.69</v>
      </c>
      <c r="I508" s="15"/>
      <c r="J508" s="574"/>
      <c r="L508" s="575"/>
    </row>
    <row r="509" spans="1:12" ht="14.1" customHeight="1">
      <c r="A509" s="15" t="s">
        <v>7873</v>
      </c>
      <c r="B509" s="62" t="s">
        <v>3289</v>
      </c>
      <c r="C509" s="53">
        <v>18.2</v>
      </c>
      <c r="D509" s="2179">
        <v>15</v>
      </c>
      <c r="E509" s="2129">
        <f t="shared" si="80"/>
        <v>1319.46</v>
      </c>
      <c r="F509" s="603">
        <f t="shared" si="81"/>
        <v>1319.46</v>
      </c>
      <c r="G509" s="862">
        <f>'Заказ, cкидки и курсы валют'!$J$23*F509</f>
        <v>16427.276999999998</v>
      </c>
      <c r="H509" s="128">
        <f t="shared" si="82"/>
        <v>246.41</v>
      </c>
      <c r="I509" s="15"/>
      <c r="J509" s="574"/>
      <c r="L509" s="575"/>
    </row>
    <row r="510" spans="1:12" ht="14.1" customHeight="1">
      <c r="A510" s="15" t="s">
        <v>7874</v>
      </c>
      <c r="B510" s="62" t="s">
        <v>3290</v>
      </c>
      <c r="C510" s="53">
        <v>27.5</v>
      </c>
      <c r="D510" s="2179">
        <v>10</v>
      </c>
      <c r="E510" s="2129">
        <f t="shared" si="80"/>
        <v>1868.58</v>
      </c>
      <c r="F510" s="603">
        <f t="shared" si="81"/>
        <v>1868.58</v>
      </c>
      <c r="G510" s="862">
        <f>'Заказ, cкидки и курсы валют'!$J$23*F510</f>
        <v>23263.820999999996</v>
      </c>
      <c r="H510" s="128">
        <f t="shared" si="82"/>
        <v>232.64</v>
      </c>
      <c r="I510" s="15"/>
      <c r="J510" s="574"/>
      <c r="L510" s="575"/>
    </row>
    <row r="511" spans="1:12" ht="14.1" customHeight="1">
      <c r="A511" s="15" t="s">
        <v>7875</v>
      </c>
      <c r="B511" s="62" t="s">
        <v>3291</v>
      </c>
      <c r="C511" s="811">
        <v>42</v>
      </c>
      <c r="D511" s="64">
        <v>6</v>
      </c>
      <c r="E511" s="2129">
        <f t="shared" si="80"/>
        <v>3196.2300000000005</v>
      </c>
      <c r="F511" s="603">
        <f t="shared" si="81"/>
        <v>3196.23</v>
      </c>
      <c r="G511" s="862">
        <f>'Заказ, cкидки и курсы валют'!$J$23*F511</f>
        <v>39793.063499999997</v>
      </c>
      <c r="H511" s="128">
        <f t="shared" si="82"/>
        <v>238.76</v>
      </c>
      <c r="I511" s="15"/>
      <c r="J511" s="574"/>
      <c r="L511" s="575"/>
    </row>
    <row r="512" spans="1:12" ht="14.1" customHeight="1">
      <c r="A512" s="15" t="s">
        <v>7876</v>
      </c>
      <c r="B512" s="62" t="s">
        <v>3292</v>
      </c>
      <c r="C512" s="808">
        <v>53</v>
      </c>
      <c r="D512" s="64">
        <v>5</v>
      </c>
      <c r="E512" s="2129">
        <f t="shared" si="80"/>
        <v>4042.83</v>
      </c>
      <c r="F512" s="603">
        <f t="shared" si="81"/>
        <v>4042.83</v>
      </c>
      <c r="G512" s="862">
        <f>'Заказ, cкидки и курсы валют'!$J$23*F512</f>
        <v>50333.233499999995</v>
      </c>
      <c r="H512" s="128">
        <f t="shared" si="82"/>
        <v>251.67</v>
      </c>
      <c r="I512" s="15"/>
      <c r="J512" s="574"/>
      <c r="L512" s="575"/>
    </row>
    <row r="513" spans="1:12" ht="13.5" thickBot="1">
      <c r="A513" s="14"/>
      <c r="B513" s="77"/>
      <c r="C513" s="113"/>
      <c r="D513" s="77"/>
      <c r="E513" s="604"/>
      <c r="F513" s="578"/>
      <c r="G513" s="122"/>
      <c r="H513" s="14"/>
      <c r="I513" s="14"/>
      <c r="L513" s="575"/>
    </row>
    <row r="514" spans="1:12" ht="18">
      <c r="A514" s="247"/>
      <c r="B514" s="163"/>
      <c r="C514" s="91"/>
      <c r="D514" s="91" t="s">
        <v>2481</v>
      </c>
      <c r="E514" s="555"/>
      <c r="F514" s="555"/>
      <c r="G514" s="652"/>
      <c r="H514" s="163"/>
      <c r="I514" s="95"/>
      <c r="L514" s="575"/>
    </row>
    <row r="515" spans="1:12">
      <c r="A515" s="248"/>
      <c r="B515" s="17"/>
      <c r="C515" s="97"/>
      <c r="D515" s="97"/>
      <c r="E515" s="896"/>
      <c r="F515" s="596"/>
      <c r="G515" s="874"/>
      <c r="H515" s="17"/>
      <c r="I515" s="167"/>
      <c r="L515" s="575"/>
    </row>
    <row r="516" spans="1:12">
      <c r="A516" s="248"/>
      <c r="B516" s="17"/>
      <c r="C516" s="97"/>
      <c r="D516" s="97"/>
      <c r="E516" s="896"/>
      <c r="F516" s="596"/>
      <c r="G516" s="874"/>
      <c r="H516" s="17"/>
      <c r="I516" s="167"/>
      <c r="L516" s="575"/>
    </row>
    <row r="517" spans="1:12" ht="14.1" customHeight="1">
      <c r="A517" s="248"/>
      <c r="B517" s="17"/>
      <c r="C517" s="97"/>
      <c r="D517" s="97"/>
      <c r="E517" s="896"/>
      <c r="F517" s="596"/>
      <c r="G517" s="874"/>
      <c r="H517" s="17"/>
      <c r="I517" s="167"/>
      <c r="L517" s="575"/>
    </row>
    <row r="518" spans="1:12" ht="14.1" customHeight="1" thickBot="1">
      <c r="A518" s="117" t="s">
        <v>7710</v>
      </c>
      <c r="B518" s="171"/>
      <c r="C518" s="99"/>
      <c r="D518" s="99"/>
      <c r="E518" s="897"/>
      <c r="F518" s="598"/>
      <c r="G518" s="875"/>
      <c r="H518" s="171"/>
      <c r="I518" s="172"/>
      <c r="L518" s="575"/>
    </row>
    <row r="519" spans="1:12" ht="42" customHeight="1">
      <c r="A519" s="195" t="s">
        <v>1034</v>
      </c>
      <c r="B519" s="196" t="s">
        <v>1035</v>
      </c>
      <c r="C519" s="197" t="s">
        <v>678</v>
      </c>
      <c r="D519" s="197" t="s">
        <v>3143</v>
      </c>
      <c r="E519" s="559" t="s">
        <v>11383</v>
      </c>
      <c r="F519" s="600" t="s">
        <v>2792</v>
      </c>
      <c r="G519" s="864" t="s">
        <v>2640</v>
      </c>
      <c r="H519" s="338" t="s">
        <v>497</v>
      </c>
      <c r="I519" s="199" t="s">
        <v>4268</v>
      </c>
      <c r="L519" s="575"/>
    </row>
    <row r="520" spans="1:12" ht="14.1" customHeight="1">
      <c r="A520" s="195"/>
      <c r="B520" s="389"/>
      <c r="C520" s="197" t="s">
        <v>3644</v>
      </c>
      <c r="D520" s="390" t="s">
        <v>2641</v>
      </c>
      <c r="E520" s="898" t="s">
        <v>265</v>
      </c>
      <c r="F520" s="607">
        <f>'Заказ, cкидки и курсы валют'!$I$12</f>
        <v>0</v>
      </c>
      <c r="G520" s="948"/>
      <c r="H520" s="455"/>
      <c r="I520" s="325"/>
      <c r="J520" s="574"/>
      <c r="L520" s="575"/>
    </row>
    <row r="521" spans="1:12" ht="14.1" customHeight="1">
      <c r="A521" s="15" t="s">
        <v>2192</v>
      </c>
      <c r="B521" s="62" t="s">
        <v>3301</v>
      </c>
      <c r="C521" s="53">
        <v>1.2</v>
      </c>
      <c r="D521" s="64">
        <v>18000</v>
      </c>
      <c r="E521" s="574">
        <v>35.29</v>
      </c>
      <c r="F521" s="603">
        <f>ROUND(E521*(1-$F$11),2)</f>
        <v>35.29</v>
      </c>
      <c r="G521" s="862">
        <f>'Заказ, cкидки и курсы валют'!$J$23*F521</f>
        <v>439.36049999999994</v>
      </c>
      <c r="H521" s="128">
        <f>ROUND((D521/1000)*G521,2)</f>
        <v>7908.49</v>
      </c>
      <c r="I521" s="15"/>
      <c r="J521" s="574"/>
      <c r="L521" s="575"/>
    </row>
    <row r="522" spans="1:12" ht="14.1" customHeight="1">
      <c r="A522" s="15" t="s">
        <v>2193</v>
      </c>
      <c r="B522" s="62" t="s">
        <v>3663</v>
      </c>
      <c r="C522" s="53">
        <v>1.7</v>
      </c>
      <c r="D522" s="2222">
        <v>14000</v>
      </c>
      <c r="E522" s="574">
        <v>49.87</v>
      </c>
      <c r="F522" s="603">
        <f t="shared" ref="F522:F528" si="83">ROUND(E522*(1-$F$11),2)</f>
        <v>49.87</v>
      </c>
      <c r="G522" s="862">
        <f>'Заказ, cкидки и курсы валют'!$J$23*F522</f>
        <v>620.88149999999996</v>
      </c>
      <c r="H522" s="128">
        <f t="shared" ref="H522:H528" si="84">ROUND((D522/1000)*G522,2)</f>
        <v>8692.34</v>
      </c>
      <c r="I522" s="15"/>
      <c r="J522" s="574"/>
      <c r="L522" s="575"/>
    </row>
    <row r="523" spans="1:12" ht="14.1" customHeight="1">
      <c r="A523" s="15" t="s">
        <v>2194</v>
      </c>
      <c r="B523" s="62" t="s">
        <v>3664</v>
      </c>
      <c r="C523" s="53">
        <v>3</v>
      </c>
      <c r="D523" s="2222">
        <v>7500</v>
      </c>
      <c r="E523" s="574">
        <v>74.91</v>
      </c>
      <c r="F523" s="603">
        <f t="shared" si="83"/>
        <v>74.91</v>
      </c>
      <c r="G523" s="862">
        <f>'Заказ, cкидки и курсы валют'!$J$23*F523</f>
        <v>932.62949999999989</v>
      </c>
      <c r="H523" s="128">
        <f t="shared" si="84"/>
        <v>6994.72</v>
      </c>
      <c r="I523" s="15"/>
      <c r="J523" s="574"/>
      <c r="L523" s="575"/>
    </row>
    <row r="524" spans="1:12" ht="14.1" customHeight="1">
      <c r="A524" s="15" t="s">
        <v>2195</v>
      </c>
      <c r="B524" s="62" t="s">
        <v>3665</v>
      </c>
      <c r="C524" s="53">
        <v>6.7</v>
      </c>
      <c r="D524" s="2222">
        <v>3500</v>
      </c>
      <c r="E524" s="574">
        <v>155.9</v>
      </c>
      <c r="F524" s="603">
        <f t="shared" si="83"/>
        <v>155.9</v>
      </c>
      <c r="G524" s="862">
        <f>'Заказ, cкидки и курсы валют'!$J$23*F524</f>
        <v>1940.9549999999999</v>
      </c>
      <c r="H524" s="128">
        <f t="shared" si="84"/>
        <v>6793.34</v>
      </c>
      <c r="I524" s="15"/>
      <c r="J524" s="574"/>
      <c r="L524" s="575"/>
    </row>
    <row r="525" spans="1:12" ht="14.1" customHeight="1">
      <c r="A525" s="15" t="s">
        <v>2196</v>
      </c>
      <c r="B525" s="62" t="s">
        <v>3289</v>
      </c>
      <c r="C525" s="53">
        <v>10.5</v>
      </c>
      <c r="D525" s="2222">
        <v>2000</v>
      </c>
      <c r="E525" s="574">
        <v>262.58999999999997</v>
      </c>
      <c r="F525" s="603">
        <f t="shared" si="83"/>
        <v>262.58999999999997</v>
      </c>
      <c r="G525" s="862">
        <f>'Заказ, cкидки и курсы валют'!$J$23*F525</f>
        <v>3269.2454999999995</v>
      </c>
      <c r="H525" s="128">
        <f t="shared" si="84"/>
        <v>6538.49</v>
      </c>
      <c r="I525" s="15"/>
      <c r="J525" s="574"/>
      <c r="L525" s="575"/>
    </row>
    <row r="526" spans="1:12" ht="14.1" customHeight="1">
      <c r="A526" s="15" t="s">
        <v>2197</v>
      </c>
      <c r="B526" s="62" t="s">
        <v>3290</v>
      </c>
      <c r="C526" s="53">
        <v>18.3</v>
      </c>
      <c r="D526" s="2222">
        <v>1000</v>
      </c>
      <c r="E526" s="574">
        <v>419.03</v>
      </c>
      <c r="F526" s="603">
        <f t="shared" si="83"/>
        <v>419.03</v>
      </c>
      <c r="G526" s="862">
        <f>'Заказ, cкидки и курсы валют'!$J$23*F526</f>
        <v>5216.923499999999</v>
      </c>
      <c r="H526" s="128">
        <f t="shared" si="84"/>
        <v>5216.92</v>
      </c>
      <c r="I526" s="15"/>
      <c r="J526" s="574"/>
      <c r="L526" s="575"/>
    </row>
    <row r="527" spans="1:12" ht="14.1" customHeight="1">
      <c r="A527" s="15" t="s">
        <v>2198</v>
      </c>
      <c r="B527" s="62" t="s">
        <v>3291</v>
      </c>
      <c r="C527" s="53">
        <v>30.2</v>
      </c>
      <c r="D527" s="2222">
        <v>800</v>
      </c>
      <c r="E527" s="574">
        <v>647.66</v>
      </c>
      <c r="F527" s="603">
        <f t="shared" si="83"/>
        <v>647.66</v>
      </c>
      <c r="G527" s="862">
        <f>'Заказ, cкидки и курсы валют'!$J$23*F527</f>
        <v>8063.3669999999993</v>
      </c>
      <c r="H527" s="128">
        <f t="shared" si="84"/>
        <v>6450.69</v>
      </c>
      <c r="I527" s="15"/>
      <c r="J527" s="574"/>
      <c r="L527" s="575"/>
    </row>
    <row r="528" spans="1:12" ht="14.1" customHeight="1">
      <c r="A528" s="15" t="s">
        <v>2199</v>
      </c>
      <c r="B528" s="62" t="s">
        <v>3292</v>
      </c>
      <c r="C528" s="808">
        <v>43</v>
      </c>
      <c r="D528" s="2222">
        <v>500</v>
      </c>
      <c r="E528" s="574">
        <v>949.77</v>
      </c>
      <c r="F528" s="603">
        <f t="shared" si="83"/>
        <v>949.77</v>
      </c>
      <c r="G528" s="862">
        <f>'Заказ, cкидки и курсы валют'!$J$23*F528</f>
        <v>11824.636499999999</v>
      </c>
      <c r="H528" s="128">
        <f t="shared" si="84"/>
        <v>5912.32</v>
      </c>
      <c r="I528" s="15"/>
      <c r="J528" s="574"/>
      <c r="L528" s="575"/>
    </row>
    <row r="529" spans="1:12" ht="15.75" thickBot="1">
      <c r="A529" s="14"/>
      <c r="B529" s="77"/>
      <c r="C529" s="76"/>
      <c r="D529" s="114"/>
      <c r="E529" s="604"/>
      <c r="F529" s="578"/>
      <c r="G529" s="122"/>
      <c r="H529" s="14"/>
      <c r="I529" s="14"/>
      <c r="J529" s="574"/>
      <c r="L529" s="575"/>
    </row>
    <row r="530" spans="1:12" ht="18">
      <c r="A530" s="247"/>
      <c r="B530" s="163"/>
      <c r="C530" s="91"/>
      <c r="D530" s="91" t="s">
        <v>2481</v>
      </c>
      <c r="E530" s="555"/>
      <c r="F530" s="555"/>
      <c r="G530" s="652"/>
      <c r="H530" s="163"/>
      <c r="I530" s="95"/>
      <c r="J530" s="574"/>
      <c r="L530" s="575"/>
    </row>
    <row r="531" spans="1:12" ht="15">
      <c r="A531" s="248"/>
      <c r="B531" s="17"/>
      <c r="C531" s="97"/>
      <c r="D531" s="97"/>
      <c r="E531" s="896"/>
      <c r="F531" s="596"/>
      <c r="G531" s="874"/>
      <c r="H531" s="17"/>
      <c r="I531" s="167"/>
      <c r="J531" s="574"/>
      <c r="L531" s="575"/>
    </row>
    <row r="532" spans="1:12" ht="15">
      <c r="A532" s="248"/>
      <c r="B532" s="17"/>
      <c r="C532" s="97"/>
      <c r="D532" s="97"/>
      <c r="E532" s="896"/>
      <c r="F532" s="596"/>
      <c r="G532" s="874"/>
      <c r="H532" s="17"/>
      <c r="I532" s="167"/>
      <c r="J532" s="820"/>
      <c r="L532" s="575"/>
    </row>
    <row r="533" spans="1:12" ht="14.1" customHeight="1">
      <c r="A533" s="248"/>
      <c r="B533" s="17"/>
      <c r="C533" s="97"/>
      <c r="D533" s="97"/>
      <c r="E533" s="896"/>
      <c r="F533" s="596"/>
      <c r="G533" s="874"/>
      <c r="H533" s="17"/>
      <c r="I533" s="167"/>
      <c r="L533" s="575"/>
    </row>
    <row r="534" spans="1:12" ht="14.1" customHeight="1" thickBot="1">
      <c r="A534" s="117" t="s">
        <v>7711</v>
      </c>
      <c r="B534" s="118"/>
      <c r="C534" s="100"/>
      <c r="D534" s="171"/>
      <c r="E534" s="900"/>
      <c r="F534" s="598"/>
      <c r="G534" s="875"/>
      <c r="H534" s="171"/>
      <c r="I534" s="172"/>
      <c r="L534" s="575"/>
    </row>
    <row r="535" spans="1:12" ht="44.25" customHeight="1">
      <c r="A535" s="195" t="s">
        <v>1034</v>
      </c>
      <c r="B535" s="196" t="s">
        <v>1035</v>
      </c>
      <c r="C535" s="197" t="s">
        <v>678</v>
      </c>
      <c r="D535" s="197" t="s">
        <v>3143</v>
      </c>
      <c r="E535" s="559" t="s">
        <v>11383</v>
      </c>
      <c r="F535" s="600" t="s">
        <v>2792</v>
      </c>
      <c r="G535" s="864" t="s">
        <v>2640</v>
      </c>
      <c r="H535" s="338" t="s">
        <v>497</v>
      </c>
      <c r="I535" s="199" t="s">
        <v>4268</v>
      </c>
      <c r="L535" s="575"/>
    </row>
    <row r="536" spans="1:12" ht="14.1" customHeight="1">
      <c r="A536" s="195"/>
      <c r="B536" s="389"/>
      <c r="C536" s="197" t="s">
        <v>3644</v>
      </c>
      <c r="D536" s="390" t="s">
        <v>2641</v>
      </c>
      <c r="E536" s="898" t="s">
        <v>265</v>
      </c>
      <c r="F536" s="607">
        <f>'Заказ, cкидки и курсы валют'!$I$12</f>
        <v>0</v>
      </c>
      <c r="G536" s="948"/>
      <c r="H536" s="455"/>
      <c r="I536" s="325"/>
      <c r="L536" s="575"/>
    </row>
    <row r="537" spans="1:12" ht="14.1" customHeight="1">
      <c r="A537" s="15" t="s">
        <v>2200</v>
      </c>
      <c r="B537" s="62" t="s">
        <v>3301</v>
      </c>
      <c r="C537" s="53">
        <v>1.2</v>
      </c>
      <c r="D537" s="2179">
        <v>1800</v>
      </c>
      <c r="E537" s="2129">
        <f>E521*1.2</f>
        <v>42.347999999999999</v>
      </c>
      <c r="F537" s="603">
        <f>ROUND(E537*(1-$F$11),2)</f>
        <v>42.35</v>
      </c>
      <c r="G537" s="862">
        <f>'Заказ, cкидки и курсы валют'!$J$23*F537</f>
        <v>527.25749999999994</v>
      </c>
      <c r="H537" s="128">
        <f>ROUND((D537/1000)*G537,2)</f>
        <v>949.06</v>
      </c>
      <c r="I537" s="15"/>
      <c r="L537" s="575"/>
    </row>
    <row r="538" spans="1:12" ht="14.1" customHeight="1">
      <c r="A538" s="15" t="s">
        <v>2201</v>
      </c>
      <c r="B538" s="62" t="s">
        <v>3663</v>
      </c>
      <c r="C538" s="53">
        <v>1.7</v>
      </c>
      <c r="D538" s="2210">
        <v>1400</v>
      </c>
      <c r="E538" s="2129">
        <f t="shared" ref="E538:E544" si="85">E522*1.2</f>
        <v>59.843999999999994</v>
      </c>
      <c r="F538" s="603">
        <f t="shared" ref="F538:F544" si="86">ROUND(E538*(1-$F$11),2)</f>
        <v>59.84</v>
      </c>
      <c r="G538" s="862">
        <f>'Заказ, cкидки и курсы валют'!$J$23*F538</f>
        <v>745.00800000000004</v>
      </c>
      <c r="H538" s="128">
        <f t="shared" ref="H538:H544" si="87">ROUND((D538/1000)*G538,2)</f>
        <v>1043.01</v>
      </c>
      <c r="I538" s="15"/>
      <c r="L538" s="575"/>
    </row>
    <row r="539" spans="1:12" ht="14.1" customHeight="1">
      <c r="A539" s="15" t="s">
        <v>2202</v>
      </c>
      <c r="B539" s="62" t="s">
        <v>3664</v>
      </c>
      <c r="C539" s="53">
        <v>3</v>
      </c>
      <c r="D539" s="2210">
        <v>750</v>
      </c>
      <c r="E539" s="2129">
        <f t="shared" si="85"/>
        <v>89.891999999999996</v>
      </c>
      <c r="F539" s="603">
        <f t="shared" si="86"/>
        <v>89.89</v>
      </c>
      <c r="G539" s="862">
        <f>'Заказ, cкидки и курсы валют'!$J$23*F539</f>
        <v>1119.1305</v>
      </c>
      <c r="H539" s="128">
        <f t="shared" si="87"/>
        <v>839.35</v>
      </c>
      <c r="I539" s="15"/>
      <c r="L539" s="575"/>
    </row>
    <row r="540" spans="1:12" ht="14.1" customHeight="1">
      <c r="A540" s="15" t="s">
        <v>2203</v>
      </c>
      <c r="B540" s="62" t="s">
        <v>3665</v>
      </c>
      <c r="C540" s="53">
        <v>6.7</v>
      </c>
      <c r="D540" s="2210">
        <v>350</v>
      </c>
      <c r="E540" s="2129">
        <f t="shared" si="85"/>
        <v>187.08</v>
      </c>
      <c r="F540" s="603">
        <f t="shared" si="86"/>
        <v>187.08</v>
      </c>
      <c r="G540" s="862">
        <f>'Заказ, cкидки и курсы валют'!$J$23*F540</f>
        <v>2329.1460000000002</v>
      </c>
      <c r="H540" s="128">
        <f t="shared" si="87"/>
        <v>815.2</v>
      </c>
      <c r="I540" s="15"/>
      <c r="L540" s="575"/>
    </row>
    <row r="541" spans="1:12" ht="14.1" customHeight="1">
      <c r="A541" s="15" t="s">
        <v>2204</v>
      </c>
      <c r="B541" s="62" t="s">
        <v>3289</v>
      </c>
      <c r="C541" s="53">
        <v>10.5</v>
      </c>
      <c r="D541" s="2210">
        <v>200</v>
      </c>
      <c r="E541" s="2129">
        <f t="shared" si="85"/>
        <v>315.10799999999995</v>
      </c>
      <c r="F541" s="603">
        <f t="shared" si="86"/>
        <v>315.11</v>
      </c>
      <c r="G541" s="862">
        <f>'Заказ, cкидки и курсы валют'!$J$23*F541</f>
        <v>3923.1194999999998</v>
      </c>
      <c r="H541" s="128">
        <f t="shared" si="87"/>
        <v>784.62</v>
      </c>
      <c r="I541" s="15"/>
      <c r="L541" s="575"/>
    </row>
    <row r="542" spans="1:12" ht="14.1" customHeight="1">
      <c r="A542" s="15" t="s">
        <v>2205</v>
      </c>
      <c r="B542" s="62" t="s">
        <v>3290</v>
      </c>
      <c r="C542" s="53">
        <v>18.3</v>
      </c>
      <c r="D542" s="2210">
        <v>100</v>
      </c>
      <c r="E542" s="2129">
        <f t="shared" si="85"/>
        <v>502.83599999999996</v>
      </c>
      <c r="F542" s="603">
        <f t="shared" si="86"/>
        <v>502.84</v>
      </c>
      <c r="G542" s="862">
        <f>'Заказ, cкидки и курсы валют'!$J$23*F542</f>
        <v>6260.3579999999993</v>
      </c>
      <c r="H542" s="128">
        <f t="shared" si="87"/>
        <v>626.04</v>
      </c>
      <c r="I542" s="15"/>
      <c r="L542" s="575"/>
    </row>
    <row r="543" spans="1:12" ht="14.1" customHeight="1">
      <c r="A543" s="15" t="s">
        <v>2206</v>
      </c>
      <c r="B543" s="62" t="s">
        <v>3291</v>
      </c>
      <c r="C543" s="53">
        <v>30.2</v>
      </c>
      <c r="D543" s="2210">
        <v>80</v>
      </c>
      <c r="E543" s="2129">
        <f t="shared" si="85"/>
        <v>777.19199999999989</v>
      </c>
      <c r="F543" s="603">
        <f t="shared" si="86"/>
        <v>777.19</v>
      </c>
      <c r="G543" s="862">
        <f>'Заказ, cкидки и курсы валют'!$J$23*F543</f>
        <v>9676.0154999999995</v>
      </c>
      <c r="H543" s="128">
        <f t="shared" si="87"/>
        <v>774.08</v>
      </c>
      <c r="I543" s="15"/>
      <c r="L543" s="575"/>
    </row>
    <row r="544" spans="1:12" ht="14.1" customHeight="1">
      <c r="A544" s="15" t="s">
        <v>2207</v>
      </c>
      <c r="B544" s="62" t="s">
        <v>3292</v>
      </c>
      <c r="C544" s="808">
        <v>43</v>
      </c>
      <c r="D544" s="2210">
        <v>50</v>
      </c>
      <c r="E544" s="2129">
        <f t="shared" si="85"/>
        <v>1139.7239999999999</v>
      </c>
      <c r="F544" s="603">
        <f t="shared" si="86"/>
        <v>1139.72</v>
      </c>
      <c r="G544" s="862">
        <f>'Заказ, cкидки и курсы валют'!$J$23*F544</f>
        <v>14189.513999999999</v>
      </c>
      <c r="H544" s="128">
        <f t="shared" si="87"/>
        <v>709.48</v>
      </c>
      <c r="I544" s="15"/>
      <c r="L544" s="575"/>
    </row>
    <row r="545" spans="1:12" ht="15" customHeight="1" thickBot="1">
      <c r="A545" s="14"/>
      <c r="B545" s="77"/>
      <c r="C545" s="76"/>
      <c r="D545" s="114"/>
      <c r="E545" s="604"/>
      <c r="F545" s="578"/>
      <c r="G545" s="122"/>
      <c r="H545" s="14"/>
      <c r="I545" s="14"/>
      <c r="L545" s="575"/>
    </row>
    <row r="546" spans="1:12" ht="15" customHeight="1">
      <c r="A546" s="247"/>
      <c r="B546" s="163"/>
      <c r="C546" s="91"/>
      <c r="D546" s="91" t="s">
        <v>2481</v>
      </c>
      <c r="E546" s="555"/>
      <c r="F546" s="555"/>
      <c r="G546" s="652"/>
      <c r="H546" s="163"/>
      <c r="I546" s="95"/>
      <c r="L546" s="575"/>
    </row>
    <row r="547" spans="1:12" ht="36" customHeight="1">
      <c r="A547" s="248"/>
      <c r="B547" s="17"/>
      <c r="C547" s="97"/>
      <c r="D547" s="97"/>
      <c r="E547" s="896"/>
      <c r="F547" s="596"/>
      <c r="G547" s="874"/>
      <c r="H547" s="17"/>
      <c r="I547" s="167"/>
      <c r="L547" s="575"/>
    </row>
    <row r="548" spans="1:12" ht="13.5" customHeight="1">
      <c r="A548" s="248"/>
      <c r="B548" s="17"/>
      <c r="C548" s="97"/>
      <c r="D548" s="97"/>
      <c r="E548" s="896"/>
      <c r="F548" s="596"/>
      <c r="G548" s="874"/>
      <c r="H548" s="17"/>
      <c r="I548" s="167"/>
      <c r="L548" s="575"/>
    </row>
    <row r="549" spans="1:12" ht="14.1" customHeight="1">
      <c r="A549" s="248"/>
      <c r="B549" s="17"/>
      <c r="C549" s="97"/>
      <c r="D549" s="97"/>
      <c r="E549" s="896"/>
      <c r="F549" s="596"/>
      <c r="G549" s="874"/>
      <c r="H549" s="17"/>
      <c r="I549" s="167"/>
      <c r="L549" s="575"/>
    </row>
    <row r="550" spans="1:12" ht="14.1" customHeight="1" thickBot="1">
      <c r="A550" s="117" t="s">
        <v>7712</v>
      </c>
      <c r="B550" s="118"/>
      <c r="C550" s="100"/>
      <c r="D550" s="171"/>
      <c r="E550" s="900"/>
      <c r="F550" s="598"/>
      <c r="G550" s="875"/>
      <c r="H550" s="171"/>
      <c r="I550" s="172"/>
      <c r="L550" s="575"/>
    </row>
    <row r="551" spans="1:12" ht="39.75" customHeight="1">
      <c r="A551" s="195" t="s">
        <v>1034</v>
      </c>
      <c r="B551" s="196" t="s">
        <v>1035</v>
      </c>
      <c r="C551" s="197" t="s">
        <v>678</v>
      </c>
      <c r="D551" s="197" t="s">
        <v>3143</v>
      </c>
      <c r="E551" s="559" t="s">
        <v>11383</v>
      </c>
      <c r="F551" s="600" t="s">
        <v>2792</v>
      </c>
      <c r="G551" s="864" t="s">
        <v>2640</v>
      </c>
      <c r="H551" s="338" t="s">
        <v>497</v>
      </c>
      <c r="I551" s="199" t="s">
        <v>4268</v>
      </c>
      <c r="L551" s="575"/>
    </row>
    <row r="552" spans="1:12" ht="14.1" customHeight="1">
      <c r="A552" s="195"/>
      <c r="B552" s="389"/>
      <c r="C552" s="197" t="s">
        <v>3644</v>
      </c>
      <c r="D552" s="390" t="s">
        <v>2641</v>
      </c>
      <c r="E552" s="898" t="s">
        <v>265</v>
      </c>
      <c r="F552" s="607">
        <f>'Заказ, cкидки и курсы валют'!$I$12</f>
        <v>0</v>
      </c>
      <c r="G552" s="948"/>
      <c r="H552" s="455"/>
      <c r="I552" s="325"/>
      <c r="L552" s="575"/>
    </row>
    <row r="553" spans="1:12" ht="14.1" customHeight="1">
      <c r="A553" s="15" t="s">
        <v>7877</v>
      </c>
      <c r="B553" s="62" t="s">
        <v>3301</v>
      </c>
      <c r="C553" s="53">
        <v>1.2</v>
      </c>
      <c r="D553" s="2179">
        <v>100</v>
      </c>
      <c r="E553" s="2129">
        <f>E521*3</f>
        <v>105.87</v>
      </c>
      <c r="F553" s="603">
        <f>ROUND(E553*(1-$F$11),2)</f>
        <v>105.87</v>
      </c>
      <c r="G553" s="862">
        <f>'Заказ, cкидки и курсы валют'!$J$23*F553</f>
        <v>1318.0815</v>
      </c>
      <c r="H553" s="128">
        <f>ROUND((D553/1000)*G553,2)</f>
        <v>131.81</v>
      </c>
      <c r="I553" s="15"/>
      <c r="L553" s="575"/>
    </row>
    <row r="554" spans="1:12" ht="14.1" customHeight="1">
      <c r="A554" s="15" t="s">
        <v>7878</v>
      </c>
      <c r="B554" s="62" t="s">
        <v>3663</v>
      </c>
      <c r="C554" s="53">
        <v>1.7</v>
      </c>
      <c r="D554" s="2210">
        <v>100</v>
      </c>
      <c r="E554" s="2129">
        <f t="shared" ref="E554:E560" si="88">E522*3</f>
        <v>149.60999999999999</v>
      </c>
      <c r="F554" s="603">
        <f t="shared" ref="F554:F560" si="89">ROUND(E554*(1-$F$11),2)</f>
        <v>149.61000000000001</v>
      </c>
      <c r="G554" s="862">
        <f>'Заказ, cкидки и курсы валют'!$J$23*F554</f>
        <v>1862.6445000000001</v>
      </c>
      <c r="H554" s="128">
        <f t="shared" ref="H554:H560" si="90">ROUND((D554/1000)*G554,2)</f>
        <v>186.26</v>
      </c>
      <c r="I554" s="15"/>
      <c r="L554" s="575"/>
    </row>
    <row r="555" spans="1:12" ht="14.1" customHeight="1">
      <c r="A555" s="15" t="s">
        <v>7879</v>
      </c>
      <c r="B555" s="62" t="s">
        <v>3664</v>
      </c>
      <c r="C555" s="53">
        <v>3</v>
      </c>
      <c r="D555" s="2210">
        <v>75</v>
      </c>
      <c r="E555" s="2129">
        <f t="shared" si="88"/>
        <v>224.73</v>
      </c>
      <c r="F555" s="603">
        <f t="shared" si="89"/>
        <v>224.73</v>
      </c>
      <c r="G555" s="862">
        <f>'Заказ, cкидки и курсы валют'!$J$23*F555</f>
        <v>2797.8884999999996</v>
      </c>
      <c r="H555" s="128">
        <f t="shared" si="90"/>
        <v>209.84</v>
      </c>
      <c r="I555" s="15"/>
      <c r="L555" s="575"/>
    </row>
    <row r="556" spans="1:12" ht="14.1" customHeight="1">
      <c r="A556" s="15" t="s">
        <v>7880</v>
      </c>
      <c r="B556" s="62" t="s">
        <v>3665</v>
      </c>
      <c r="C556" s="53">
        <v>6.7</v>
      </c>
      <c r="D556" s="2210">
        <v>35</v>
      </c>
      <c r="E556" s="2129">
        <f t="shared" si="88"/>
        <v>467.70000000000005</v>
      </c>
      <c r="F556" s="603">
        <f t="shared" si="89"/>
        <v>467.7</v>
      </c>
      <c r="G556" s="862">
        <f>'Заказ, cкидки и курсы валют'!$J$23*F556</f>
        <v>5822.8649999999998</v>
      </c>
      <c r="H556" s="128">
        <f t="shared" si="90"/>
        <v>203.8</v>
      </c>
      <c r="I556" s="15"/>
      <c r="L556" s="575"/>
    </row>
    <row r="557" spans="1:12" ht="14.1" customHeight="1">
      <c r="A557" s="15" t="s">
        <v>7881</v>
      </c>
      <c r="B557" s="62" t="s">
        <v>3289</v>
      </c>
      <c r="C557" s="53">
        <v>10.5</v>
      </c>
      <c r="D557" s="2210">
        <v>20</v>
      </c>
      <c r="E557" s="2129">
        <f t="shared" si="88"/>
        <v>787.77</v>
      </c>
      <c r="F557" s="603">
        <f t="shared" si="89"/>
        <v>787.77</v>
      </c>
      <c r="G557" s="862">
        <f>'Заказ, cкидки и курсы валют'!$J$23*F557</f>
        <v>9807.7364999999991</v>
      </c>
      <c r="H557" s="128">
        <f t="shared" si="90"/>
        <v>196.15</v>
      </c>
      <c r="I557" s="15"/>
      <c r="L557" s="575"/>
    </row>
    <row r="558" spans="1:12" ht="14.1" customHeight="1">
      <c r="A558" s="15" t="s">
        <v>7882</v>
      </c>
      <c r="B558" s="62" t="s">
        <v>3290</v>
      </c>
      <c r="C558" s="53">
        <v>18.3</v>
      </c>
      <c r="D558" s="2210">
        <v>10</v>
      </c>
      <c r="E558" s="2129">
        <f t="shared" si="88"/>
        <v>1257.0899999999999</v>
      </c>
      <c r="F558" s="603">
        <f t="shared" si="89"/>
        <v>1257.0899999999999</v>
      </c>
      <c r="G558" s="862">
        <f>'Заказ, cкидки и курсы валют'!$J$23*F558</f>
        <v>15650.770499999999</v>
      </c>
      <c r="H558" s="128">
        <f t="shared" si="90"/>
        <v>156.51</v>
      </c>
      <c r="I558" s="15"/>
      <c r="L558" s="575"/>
    </row>
    <row r="559" spans="1:12" ht="14.1" customHeight="1">
      <c r="A559" s="15" t="s">
        <v>7883</v>
      </c>
      <c r="B559" s="62" t="s">
        <v>3291</v>
      </c>
      <c r="C559" s="53">
        <v>30.2</v>
      </c>
      <c r="D559" s="2210">
        <v>8</v>
      </c>
      <c r="E559" s="2129">
        <f t="shared" si="88"/>
        <v>1942.98</v>
      </c>
      <c r="F559" s="603">
        <f t="shared" si="89"/>
        <v>1942.98</v>
      </c>
      <c r="G559" s="862">
        <f>'Заказ, cкидки и курсы валют'!$J$23*F559</f>
        <v>24190.100999999999</v>
      </c>
      <c r="H559" s="128">
        <f t="shared" si="90"/>
        <v>193.52</v>
      </c>
      <c r="I559" s="15"/>
      <c r="L559" s="575"/>
    </row>
    <row r="560" spans="1:12" ht="14.1" customHeight="1">
      <c r="A560" s="15" t="s">
        <v>7884</v>
      </c>
      <c r="B560" s="62" t="s">
        <v>3292</v>
      </c>
      <c r="C560" s="808">
        <v>43</v>
      </c>
      <c r="D560" s="2210">
        <v>5</v>
      </c>
      <c r="E560" s="2129">
        <f t="shared" si="88"/>
        <v>2849.31</v>
      </c>
      <c r="F560" s="603">
        <f t="shared" si="89"/>
        <v>2849.31</v>
      </c>
      <c r="G560" s="862">
        <f>'Заказ, cкидки и курсы валют'!$J$23*F560</f>
        <v>35473.909499999994</v>
      </c>
      <c r="H560" s="128">
        <f t="shared" si="90"/>
        <v>177.37</v>
      </c>
      <c r="I560" s="15"/>
      <c r="L560" s="575"/>
    </row>
    <row r="561" spans="1:12" ht="15" customHeight="1" thickBot="1">
      <c r="A561" s="14"/>
      <c r="B561" s="77"/>
      <c r="C561" s="76"/>
      <c r="D561" s="114"/>
      <c r="E561" s="604"/>
      <c r="F561" s="578"/>
      <c r="G561" s="122"/>
      <c r="H561" s="14"/>
      <c r="I561" s="14"/>
      <c r="L561" s="575"/>
    </row>
    <row r="562" spans="1:12" ht="15" customHeight="1">
      <c r="A562" s="247"/>
      <c r="B562" s="163"/>
      <c r="C562" s="91"/>
      <c r="D562" s="91" t="s">
        <v>2482</v>
      </c>
      <c r="E562" s="555"/>
      <c r="F562" s="555"/>
      <c r="G562" s="652"/>
      <c r="H562" s="163"/>
      <c r="I562" s="95"/>
      <c r="L562" s="575"/>
    </row>
    <row r="563" spans="1:12" ht="37.5" customHeight="1">
      <c r="A563" s="248"/>
      <c r="B563" s="17"/>
      <c r="C563" s="97"/>
      <c r="D563" s="97"/>
      <c r="E563" s="896"/>
      <c r="F563" s="596"/>
      <c r="G563" s="874"/>
      <c r="H563" s="17"/>
      <c r="I563" s="167"/>
      <c r="L563" s="575"/>
    </row>
    <row r="564" spans="1:12" ht="13.5" customHeight="1">
      <c r="A564" s="248"/>
      <c r="B564" s="17"/>
      <c r="C564" s="97"/>
      <c r="D564" s="97"/>
      <c r="E564" s="896"/>
      <c r="F564" s="596"/>
      <c r="G564" s="874"/>
      <c r="H564" s="17"/>
      <c r="I564" s="167"/>
      <c r="L564" s="575"/>
    </row>
    <row r="565" spans="1:12" ht="13.5" customHeight="1">
      <c r="A565" s="248"/>
      <c r="B565" s="17"/>
      <c r="C565" s="97"/>
      <c r="D565" s="97"/>
      <c r="E565" s="896"/>
      <c r="F565" s="596"/>
      <c r="G565" s="874"/>
      <c r="H565" s="17"/>
      <c r="I565" s="167"/>
      <c r="L565" s="575"/>
    </row>
    <row r="566" spans="1:12" ht="18.75" thickBot="1">
      <c r="A566" s="117" t="s">
        <v>7710</v>
      </c>
      <c r="B566" s="171"/>
      <c r="C566" s="99"/>
      <c r="D566" s="99"/>
      <c r="E566" s="897"/>
      <c r="F566" s="598"/>
      <c r="G566" s="875"/>
      <c r="H566" s="171"/>
      <c r="I566" s="172"/>
      <c r="L566" s="575"/>
    </row>
    <row r="567" spans="1:12" ht="42">
      <c r="A567" s="195" t="s">
        <v>1034</v>
      </c>
      <c r="B567" s="196" t="s">
        <v>1035</v>
      </c>
      <c r="C567" s="197" t="s">
        <v>678</v>
      </c>
      <c r="D567" s="197" t="s">
        <v>3143</v>
      </c>
      <c r="E567" s="559" t="s">
        <v>11383</v>
      </c>
      <c r="F567" s="600" t="s">
        <v>2792</v>
      </c>
      <c r="G567" s="864" t="s">
        <v>2640</v>
      </c>
      <c r="H567" s="338" t="s">
        <v>497</v>
      </c>
      <c r="I567" s="199" t="s">
        <v>4268</v>
      </c>
      <c r="L567" s="575"/>
    </row>
    <row r="568" spans="1:12">
      <c r="A568" s="195"/>
      <c r="B568" s="389"/>
      <c r="C568" s="197" t="s">
        <v>3644</v>
      </c>
      <c r="D568" s="390" t="s">
        <v>2641</v>
      </c>
      <c r="E568" s="898" t="s">
        <v>265</v>
      </c>
      <c r="F568" s="607">
        <f>'Заказ, cкидки и курсы валют'!$I$12</f>
        <v>0</v>
      </c>
      <c r="G568" s="948"/>
      <c r="H568" s="455"/>
      <c r="I568" s="325"/>
      <c r="L568" s="575"/>
    </row>
    <row r="569" spans="1:12" ht="14.1" customHeight="1">
      <c r="A569" s="15" t="s">
        <v>2208</v>
      </c>
      <c r="B569" s="39" t="s">
        <v>3301</v>
      </c>
      <c r="C569" s="807">
        <v>3</v>
      </c>
      <c r="D569" s="2180">
        <v>7800</v>
      </c>
      <c r="E569" s="574">
        <v>100.74</v>
      </c>
      <c r="F569" s="603">
        <f>ROUND(E569*(1-$F$11),2)</f>
        <v>100.74</v>
      </c>
      <c r="G569" s="862">
        <f>'Заказ, cкидки и курсы валют'!$J$23*F569</f>
        <v>1254.213</v>
      </c>
      <c r="H569" s="128">
        <f>ROUND((D569/1000)*G569,2)</f>
        <v>9782.86</v>
      </c>
      <c r="I569" s="15"/>
      <c r="L569" s="575"/>
    </row>
    <row r="570" spans="1:12" ht="14.1" customHeight="1">
      <c r="A570" s="15" t="s">
        <v>2209</v>
      </c>
      <c r="B570" s="39" t="s">
        <v>3663</v>
      </c>
      <c r="C570" s="807">
        <v>3</v>
      </c>
      <c r="D570" s="2180">
        <v>8000</v>
      </c>
      <c r="E570" s="574">
        <v>98.84</v>
      </c>
      <c r="F570" s="603">
        <f t="shared" ref="F570:F575" si="91">ROUND(E570*(1-$F$11),2)</f>
        <v>98.84</v>
      </c>
      <c r="G570" s="862">
        <f>'Заказ, cкидки и курсы валют'!$J$23*F570</f>
        <v>1230.558</v>
      </c>
      <c r="H570" s="128">
        <f t="shared" ref="H570:H575" si="92">ROUND((D570/1000)*G570,2)</f>
        <v>9844.4599999999991</v>
      </c>
      <c r="I570" s="15"/>
      <c r="L570" s="575"/>
    </row>
    <row r="571" spans="1:12" ht="14.1" customHeight="1">
      <c r="A571" s="15" t="s">
        <v>2210</v>
      </c>
      <c r="B571" s="39" t="s">
        <v>3664</v>
      </c>
      <c r="C571" s="807">
        <v>4.5</v>
      </c>
      <c r="D571" s="2180">
        <v>5000</v>
      </c>
      <c r="E571" s="574">
        <v>129.03</v>
      </c>
      <c r="F571" s="603">
        <f t="shared" si="91"/>
        <v>129.03</v>
      </c>
      <c r="G571" s="862">
        <f>'Заказ, cкидки и курсы валют'!$J$23*F571</f>
        <v>1606.4234999999999</v>
      </c>
      <c r="H571" s="128">
        <f t="shared" si="92"/>
        <v>8032.12</v>
      </c>
      <c r="I571" s="15"/>
      <c r="L571" s="575"/>
    </row>
    <row r="572" spans="1:12" ht="14.1" customHeight="1">
      <c r="A572" s="15" t="s">
        <v>2211</v>
      </c>
      <c r="B572" s="39" t="s">
        <v>3665</v>
      </c>
      <c r="C572" s="807">
        <v>6.1</v>
      </c>
      <c r="D572" s="2180">
        <v>4000</v>
      </c>
      <c r="E572" s="574">
        <v>159.72999999999999</v>
      </c>
      <c r="F572" s="603">
        <f t="shared" si="91"/>
        <v>159.72999999999999</v>
      </c>
      <c r="G572" s="862">
        <f>'Заказ, cкидки и курсы валют'!$J$23*F572</f>
        <v>1988.6384999999998</v>
      </c>
      <c r="H572" s="128">
        <f t="shared" si="92"/>
        <v>7954.55</v>
      </c>
      <c r="I572" s="15"/>
      <c r="L572" s="575"/>
    </row>
    <row r="573" spans="1:12" ht="14.1" customHeight="1">
      <c r="A573" s="15" t="s">
        <v>2212</v>
      </c>
      <c r="B573" s="39" t="s">
        <v>3289</v>
      </c>
      <c r="C573" s="807">
        <v>10</v>
      </c>
      <c r="D573" s="2180">
        <v>1500</v>
      </c>
      <c r="E573" s="574">
        <v>330.55</v>
      </c>
      <c r="F573" s="603">
        <f t="shared" si="91"/>
        <v>330.55</v>
      </c>
      <c r="G573" s="862">
        <f>'Заказ, cкидки и курсы валют'!$J$23*F573</f>
        <v>4115.3474999999999</v>
      </c>
      <c r="H573" s="128">
        <f t="shared" si="92"/>
        <v>6173.02</v>
      </c>
      <c r="I573" s="15"/>
      <c r="L573" s="575"/>
    </row>
    <row r="574" spans="1:12" ht="14.1" customHeight="1">
      <c r="A574" s="15" t="s">
        <v>2213</v>
      </c>
      <c r="B574" s="39" t="s">
        <v>3290</v>
      </c>
      <c r="C574" s="807">
        <v>15.85</v>
      </c>
      <c r="D574" s="39">
        <v>1100</v>
      </c>
      <c r="E574" s="574">
        <v>499.4</v>
      </c>
      <c r="F574" s="603">
        <f t="shared" si="91"/>
        <v>499.4</v>
      </c>
      <c r="G574" s="862">
        <f>'Заказ, cкидки и курсы валют'!$J$23*F574</f>
        <v>6217.53</v>
      </c>
      <c r="H574" s="128">
        <f t="shared" si="92"/>
        <v>6839.28</v>
      </c>
      <c r="I574" s="15"/>
      <c r="L574" s="575"/>
    </row>
    <row r="575" spans="1:12" ht="14.1" customHeight="1">
      <c r="A575" s="15" t="s">
        <v>2214</v>
      </c>
      <c r="B575" s="39" t="s">
        <v>3292</v>
      </c>
      <c r="C575" s="808">
        <v>55.12</v>
      </c>
      <c r="D575" s="39">
        <v>250</v>
      </c>
      <c r="E575" s="574">
        <v>2540.83</v>
      </c>
      <c r="F575" s="603">
        <f t="shared" si="91"/>
        <v>2540.83</v>
      </c>
      <c r="G575" s="862">
        <f>'Заказ, cкидки и курсы валют'!$J$23*F575</f>
        <v>31633.333499999997</v>
      </c>
      <c r="H575" s="128">
        <f t="shared" si="92"/>
        <v>7908.33</v>
      </c>
      <c r="I575" s="15"/>
      <c r="L575" s="575"/>
    </row>
    <row r="576" spans="1:12" ht="15" customHeight="1" thickBot="1">
      <c r="A576" s="14"/>
      <c r="B576" s="80"/>
      <c r="C576" s="115"/>
      <c r="D576" s="80"/>
      <c r="E576" s="604"/>
      <c r="F576" s="578"/>
      <c r="G576" s="122"/>
      <c r="H576" s="14"/>
      <c r="I576" s="14"/>
      <c r="J576" s="574"/>
      <c r="L576" s="575"/>
    </row>
    <row r="577" spans="1:12" ht="15" customHeight="1">
      <c r="A577" s="247"/>
      <c r="B577" s="163"/>
      <c r="C577" s="91"/>
      <c r="D577" s="91" t="s">
        <v>2482</v>
      </c>
      <c r="E577" s="555"/>
      <c r="F577" s="555"/>
      <c r="G577" s="652"/>
      <c r="H577" s="163"/>
      <c r="I577" s="95"/>
      <c r="J577" s="574"/>
      <c r="L577" s="575"/>
    </row>
    <row r="578" spans="1:12" ht="37.5" customHeight="1">
      <c r="A578" s="248"/>
      <c r="B578" s="17"/>
      <c r="C578" s="97"/>
      <c r="D578" s="97"/>
      <c r="E578" s="896"/>
      <c r="F578" s="596"/>
      <c r="G578" s="874"/>
      <c r="H578" s="17"/>
      <c r="I578" s="167"/>
      <c r="J578" s="574"/>
      <c r="L578" s="575"/>
    </row>
    <row r="579" spans="1:12" ht="13.5" customHeight="1">
      <c r="A579" s="248"/>
      <c r="B579" s="17"/>
      <c r="C579" s="97"/>
      <c r="D579" s="97"/>
      <c r="E579" s="896"/>
      <c r="F579" s="596"/>
      <c r="G579" s="874"/>
      <c r="H579" s="17"/>
      <c r="I579" s="167"/>
      <c r="J579" s="574"/>
      <c r="L579" s="575"/>
    </row>
    <row r="580" spans="1:12" ht="14.1" customHeight="1">
      <c r="A580" s="248"/>
      <c r="B580" s="17"/>
      <c r="C580" s="97"/>
      <c r="D580" s="97"/>
      <c r="E580" s="896"/>
      <c r="F580" s="596"/>
      <c r="G580" s="874"/>
      <c r="H580" s="17"/>
      <c r="I580" s="167"/>
      <c r="J580" s="574"/>
      <c r="L580" s="575"/>
    </row>
    <row r="581" spans="1:12" ht="14.1" customHeight="1" thickBot="1">
      <c r="A581" s="117" t="s">
        <v>7711</v>
      </c>
      <c r="B581" s="118"/>
      <c r="C581" s="100"/>
      <c r="D581" s="171"/>
      <c r="E581" s="900"/>
      <c r="F581" s="598"/>
      <c r="G581" s="875"/>
      <c r="H581" s="171"/>
      <c r="I581" s="172"/>
      <c r="J581" s="574"/>
      <c r="L581" s="575"/>
    </row>
    <row r="582" spans="1:12" ht="43.5" customHeight="1">
      <c r="A582" s="195" t="s">
        <v>1034</v>
      </c>
      <c r="B582" s="196" t="s">
        <v>1035</v>
      </c>
      <c r="C582" s="197" t="s">
        <v>678</v>
      </c>
      <c r="D582" s="197" t="s">
        <v>3143</v>
      </c>
      <c r="E582" s="559" t="s">
        <v>11383</v>
      </c>
      <c r="F582" s="600" t="s">
        <v>2792</v>
      </c>
      <c r="G582" s="864" t="s">
        <v>2640</v>
      </c>
      <c r="H582" s="338" t="s">
        <v>497</v>
      </c>
      <c r="I582" s="199" t="s">
        <v>4268</v>
      </c>
      <c r="J582" s="574"/>
      <c r="L582" s="575"/>
    </row>
    <row r="583" spans="1:12" ht="14.1" customHeight="1">
      <c r="A583" s="195"/>
      <c r="B583" s="389"/>
      <c r="C583" s="197" t="s">
        <v>3644</v>
      </c>
      <c r="D583" s="390" t="s">
        <v>2641</v>
      </c>
      <c r="E583" s="898" t="s">
        <v>265</v>
      </c>
      <c r="F583" s="607">
        <f>'Заказ, cкидки и курсы валют'!$I$12</f>
        <v>0</v>
      </c>
      <c r="G583" s="948"/>
      <c r="H583" s="455"/>
      <c r="I583" s="325"/>
      <c r="J583" s="574"/>
      <c r="L583" s="575"/>
    </row>
    <row r="584" spans="1:12" ht="14.1" customHeight="1">
      <c r="A584" s="15" t="s">
        <v>2215</v>
      </c>
      <c r="B584" s="39" t="s">
        <v>3301</v>
      </c>
      <c r="C584" s="807">
        <v>3</v>
      </c>
      <c r="D584" s="2179">
        <v>1000</v>
      </c>
      <c r="E584" s="2129">
        <f>E569*1.2</f>
        <v>120.88799999999999</v>
      </c>
      <c r="F584" s="603">
        <f>ROUND(E584*(1-$F$11),2)</f>
        <v>120.89</v>
      </c>
      <c r="G584" s="862">
        <f>'Заказ, cкидки и курсы валют'!$J$23*F584</f>
        <v>1505.0805</v>
      </c>
      <c r="H584" s="128">
        <f>ROUND((D584/1000)*G584,2)</f>
        <v>1505.08</v>
      </c>
      <c r="I584" s="15"/>
      <c r="J584" s="574"/>
      <c r="L584" s="575"/>
    </row>
    <row r="585" spans="1:12" ht="14.1" customHeight="1">
      <c r="A585" s="15" t="s">
        <v>2216</v>
      </c>
      <c r="B585" s="39" t="s">
        <v>3663</v>
      </c>
      <c r="C585" s="807">
        <v>3</v>
      </c>
      <c r="D585" s="2179">
        <v>800</v>
      </c>
      <c r="E585" s="2129">
        <f t="shared" ref="E585:E590" si="93">E570*1.2</f>
        <v>118.608</v>
      </c>
      <c r="F585" s="603">
        <f t="shared" ref="F585:F590" si="94">ROUND(E585*(1-$F$11),2)</f>
        <v>118.61</v>
      </c>
      <c r="G585" s="862">
        <f>'Заказ, cкидки и курсы валют'!$J$23*F585</f>
        <v>1476.6944999999998</v>
      </c>
      <c r="H585" s="128">
        <f t="shared" ref="H585:H590" si="95">ROUND((D585/1000)*G585,2)</f>
        <v>1181.3599999999999</v>
      </c>
      <c r="I585" s="15"/>
      <c r="J585" s="574"/>
      <c r="L585" s="575"/>
    </row>
    <row r="586" spans="1:12" ht="14.1" customHeight="1">
      <c r="A586" s="15" t="s">
        <v>2217</v>
      </c>
      <c r="B586" s="39" t="s">
        <v>3664</v>
      </c>
      <c r="C586" s="807">
        <v>4.5</v>
      </c>
      <c r="D586" s="2179">
        <v>400</v>
      </c>
      <c r="E586" s="2129">
        <f t="shared" si="93"/>
        <v>154.83599999999998</v>
      </c>
      <c r="F586" s="603">
        <f t="shared" si="94"/>
        <v>154.84</v>
      </c>
      <c r="G586" s="862">
        <f>'Заказ, cкидки и курсы валют'!$J$23*F586</f>
        <v>1927.758</v>
      </c>
      <c r="H586" s="128">
        <f t="shared" si="95"/>
        <v>771.1</v>
      </c>
      <c r="I586" s="15"/>
      <c r="J586" s="574"/>
      <c r="L586" s="575"/>
    </row>
    <row r="587" spans="1:12" ht="14.1" customHeight="1">
      <c r="A587" s="15" t="s">
        <v>2218</v>
      </c>
      <c r="B587" s="39" t="s">
        <v>3665</v>
      </c>
      <c r="C587" s="807">
        <v>6.1</v>
      </c>
      <c r="D587" s="2179">
        <v>300</v>
      </c>
      <c r="E587" s="2129">
        <f t="shared" si="93"/>
        <v>191.67599999999999</v>
      </c>
      <c r="F587" s="603">
        <f t="shared" si="94"/>
        <v>191.68</v>
      </c>
      <c r="G587" s="862">
        <f>'Заказ, cкидки и курсы валют'!$J$23*F587</f>
        <v>2386.4160000000002</v>
      </c>
      <c r="H587" s="128">
        <f t="shared" si="95"/>
        <v>715.92</v>
      </c>
      <c r="I587" s="15"/>
      <c r="J587" s="574"/>
      <c r="L587" s="575"/>
    </row>
    <row r="588" spans="1:12" ht="14.1" customHeight="1">
      <c r="A588" s="15" t="s">
        <v>2219</v>
      </c>
      <c r="B588" s="39" t="s">
        <v>3289</v>
      </c>
      <c r="C588" s="807">
        <v>10</v>
      </c>
      <c r="D588" s="2179">
        <v>200</v>
      </c>
      <c r="E588" s="2129">
        <f t="shared" si="93"/>
        <v>396.66</v>
      </c>
      <c r="F588" s="603">
        <f t="shared" si="94"/>
        <v>396.66</v>
      </c>
      <c r="G588" s="862">
        <f>'Заказ, cкидки и курсы валют'!$J$23*F588</f>
        <v>4938.4170000000004</v>
      </c>
      <c r="H588" s="128">
        <f t="shared" si="95"/>
        <v>987.68</v>
      </c>
      <c r="I588" s="15"/>
      <c r="J588" s="574"/>
      <c r="L588" s="575"/>
    </row>
    <row r="589" spans="1:12" ht="14.1" customHeight="1">
      <c r="A589" s="15" t="s">
        <v>2220</v>
      </c>
      <c r="B589" s="39" t="s">
        <v>3290</v>
      </c>
      <c r="C589" s="807">
        <v>15.85</v>
      </c>
      <c r="D589" s="64">
        <v>80</v>
      </c>
      <c r="E589" s="2129">
        <f t="shared" si="93"/>
        <v>599.28</v>
      </c>
      <c r="F589" s="603">
        <f t="shared" si="94"/>
        <v>599.28</v>
      </c>
      <c r="G589" s="862">
        <f>'Заказ, cкидки и курсы валют'!$J$23*F589</f>
        <v>7461.0359999999991</v>
      </c>
      <c r="H589" s="128">
        <f t="shared" si="95"/>
        <v>596.88</v>
      </c>
      <c r="I589" s="15"/>
      <c r="L589" s="575"/>
    </row>
    <row r="590" spans="1:12" ht="14.1" customHeight="1">
      <c r="A590" s="15" t="s">
        <v>2221</v>
      </c>
      <c r="B590" s="39" t="s">
        <v>3292</v>
      </c>
      <c r="C590" s="808">
        <v>55.12</v>
      </c>
      <c r="D590" s="64">
        <v>25</v>
      </c>
      <c r="E590" s="2129">
        <f t="shared" si="93"/>
        <v>3048.9959999999996</v>
      </c>
      <c r="F590" s="603">
        <f t="shared" si="94"/>
        <v>3049</v>
      </c>
      <c r="G590" s="862">
        <f>'Заказ, cкидки и курсы валют'!$J$23*F590</f>
        <v>37960.049999999996</v>
      </c>
      <c r="H590" s="128">
        <f t="shared" si="95"/>
        <v>949</v>
      </c>
      <c r="I590" s="15"/>
      <c r="L590" s="575"/>
    </row>
    <row r="591" spans="1:12" ht="15" customHeight="1" thickBot="1">
      <c r="A591" s="14"/>
      <c r="B591" s="80"/>
      <c r="C591" s="115"/>
      <c r="D591" s="80"/>
      <c r="E591" s="604"/>
      <c r="F591" s="578"/>
      <c r="G591" s="122"/>
      <c r="H591" s="14"/>
      <c r="I591" s="14"/>
      <c r="L591" s="575"/>
    </row>
    <row r="592" spans="1:12" ht="15" customHeight="1">
      <c r="A592" s="247"/>
      <c r="B592" s="163"/>
      <c r="C592" s="91"/>
      <c r="D592" s="91" t="s">
        <v>2482</v>
      </c>
      <c r="E592" s="555"/>
      <c r="F592" s="555"/>
      <c r="G592" s="652"/>
      <c r="H592" s="163"/>
      <c r="I592" s="95"/>
      <c r="L592" s="575"/>
    </row>
    <row r="593" spans="1:12">
      <c r="A593" s="248"/>
      <c r="B593" s="17"/>
      <c r="C593" s="97"/>
      <c r="D593" s="97"/>
      <c r="E593" s="896"/>
      <c r="F593" s="596"/>
      <c r="G593" s="874"/>
      <c r="H593" s="17"/>
      <c r="I593" s="167"/>
      <c r="L593" s="575"/>
    </row>
    <row r="594" spans="1:12" ht="15" customHeight="1">
      <c r="A594" s="248"/>
      <c r="B594" s="17"/>
      <c r="C594" s="97"/>
      <c r="D594" s="97"/>
      <c r="E594" s="896"/>
      <c r="F594" s="596"/>
      <c r="G594" s="874"/>
      <c r="H594" s="17"/>
      <c r="I594" s="167"/>
      <c r="L594" s="575"/>
    </row>
    <row r="595" spans="1:12" ht="14.1" customHeight="1">
      <c r="A595" s="248"/>
      <c r="B595" s="17"/>
      <c r="C595" s="97"/>
      <c r="D595" s="97"/>
      <c r="E595" s="896"/>
      <c r="F595" s="596"/>
      <c r="G595" s="874"/>
      <c r="H595" s="17"/>
      <c r="I595" s="167"/>
      <c r="L595" s="575"/>
    </row>
    <row r="596" spans="1:12" ht="14.1" customHeight="1" thickBot="1">
      <c r="A596" s="117" t="s">
        <v>7712</v>
      </c>
      <c r="B596" s="118"/>
      <c r="C596" s="100"/>
      <c r="D596" s="171"/>
      <c r="E596" s="900"/>
      <c r="F596" s="598"/>
      <c r="G596" s="875"/>
      <c r="H596" s="171"/>
      <c r="I596" s="172"/>
      <c r="L596" s="575"/>
    </row>
    <row r="597" spans="1:12" ht="43.5" customHeight="1">
      <c r="A597" s="195" t="s">
        <v>1034</v>
      </c>
      <c r="B597" s="196" t="s">
        <v>1035</v>
      </c>
      <c r="C597" s="197" t="s">
        <v>678</v>
      </c>
      <c r="D597" s="197" t="s">
        <v>3143</v>
      </c>
      <c r="E597" s="559" t="s">
        <v>11383</v>
      </c>
      <c r="F597" s="600" t="s">
        <v>2792</v>
      </c>
      <c r="G597" s="864" t="s">
        <v>2640</v>
      </c>
      <c r="H597" s="338" t="s">
        <v>497</v>
      </c>
      <c r="I597" s="199" t="s">
        <v>4268</v>
      </c>
      <c r="L597" s="575"/>
    </row>
    <row r="598" spans="1:12" ht="14.1" customHeight="1">
      <c r="A598" s="195"/>
      <c r="B598" s="389"/>
      <c r="C598" s="197" t="s">
        <v>3644</v>
      </c>
      <c r="D598" s="390" t="s">
        <v>2641</v>
      </c>
      <c r="E598" s="898" t="s">
        <v>265</v>
      </c>
      <c r="F598" s="607">
        <f>'Заказ, cкидки и курсы валют'!$I$12</f>
        <v>0</v>
      </c>
      <c r="G598" s="948"/>
      <c r="H598" s="455"/>
      <c r="I598" s="325"/>
      <c r="L598" s="575"/>
    </row>
    <row r="599" spans="1:12" ht="14.1" customHeight="1">
      <c r="A599" s="15" t="s">
        <v>7885</v>
      </c>
      <c r="B599" s="39" t="s">
        <v>3301</v>
      </c>
      <c r="C599" s="807">
        <v>3</v>
      </c>
      <c r="D599" s="2179">
        <v>50</v>
      </c>
      <c r="E599" s="2129">
        <f>E569*3</f>
        <v>302.21999999999997</v>
      </c>
      <c r="F599" s="603">
        <f>ROUND(E599*(1-$F$11),2)</f>
        <v>302.22000000000003</v>
      </c>
      <c r="G599" s="862">
        <f>'Заказ, cкидки и курсы валют'!$J$23*F599</f>
        <v>3762.6390000000001</v>
      </c>
      <c r="H599" s="128">
        <f>ROUND((D599/1000)*G599,2)</f>
        <v>188.13</v>
      </c>
      <c r="I599" s="15"/>
      <c r="L599" s="575"/>
    </row>
    <row r="600" spans="1:12" ht="14.1" customHeight="1">
      <c r="A600" s="15" t="s">
        <v>7886</v>
      </c>
      <c r="B600" s="39" t="s">
        <v>3663</v>
      </c>
      <c r="C600" s="807">
        <v>3</v>
      </c>
      <c r="D600" s="2179">
        <v>50</v>
      </c>
      <c r="E600" s="2129">
        <f t="shared" ref="E600:E605" si="96">E570*3</f>
        <v>296.52</v>
      </c>
      <c r="F600" s="603">
        <f t="shared" ref="F600:F605" si="97">ROUND(E600*(1-$F$11),2)</f>
        <v>296.52</v>
      </c>
      <c r="G600" s="862">
        <f>'Заказ, cкидки и курсы валют'!$J$23*F600</f>
        <v>3691.6739999999995</v>
      </c>
      <c r="H600" s="128">
        <f t="shared" ref="H600:H605" si="98">ROUND((D600/1000)*G600,2)</f>
        <v>184.58</v>
      </c>
      <c r="I600" s="15"/>
      <c r="L600" s="575"/>
    </row>
    <row r="601" spans="1:12" ht="14.1" customHeight="1">
      <c r="A601" s="15" t="s">
        <v>7887</v>
      </c>
      <c r="B601" s="39" t="s">
        <v>3664</v>
      </c>
      <c r="C601" s="807">
        <v>4.5</v>
      </c>
      <c r="D601" s="2179">
        <v>50</v>
      </c>
      <c r="E601" s="2129">
        <f t="shared" si="96"/>
        <v>387.09000000000003</v>
      </c>
      <c r="F601" s="603">
        <f t="shared" si="97"/>
        <v>387.09</v>
      </c>
      <c r="G601" s="862">
        <f>'Заказ, cкидки и курсы валют'!$J$23*F601</f>
        <v>4819.2704999999996</v>
      </c>
      <c r="H601" s="128">
        <f t="shared" si="98"/>
        <v>240.96</v>
      </c>
      <c r="I601" s="15"/>
      <c r="L601" s="575"/>
    </row>
    <row r="602" spans="1:12" ht="14.1" customHeight="1">
      <c r="A602" s="15" t="s">
        <v>7888</v>
      </c>
      <c r="B602" s="39" t="s">
        <v>3665</v>
      </c>
      <c r="C602" s="807">
        <v>6.1</v>
      </c>
      <c r="D602" s="2179">
        <v>40</v>
      </c>
      <c r="E602" s="2129">
        <f t="shared" si="96"/>
        <v>479.18999999999994</v>
      </c>
      <c r="F602" s="603">
        <f t="shared" si="97"/>
        <v>479.19</v>
      </c>
      <c r="G602" s="862">
        <f>'Заказ, cкидки и курсы валют'!$J$23*F602</f>
        <v>5965.9155000000001</v>
      </c>
      <c r="H602" s="128">
        <f t="shared" si="98"/>
        <v>238.64</v>
      </c>
      <c r="I602" s="15"/>
      <c r="L602" s="575"/>
    </row>
    <row r="603" spans="1:12" ht="14.1" customHeight="1">
      <c r="A603" s="15" t="s">
        <v>7889</v>
      </c>
      <c r="B603" s="39" t="s">
        <v>3289</v>
      </c>
      <c r="C603" s="807">
        <v>10</v>
      </c>
      <c r="D603" s="2179">
        <v>15</v>
      </c>
      <c r="E603" s="2129">
        <f t="shared" si="96"/>
        <v>991.65000000000009</v>
      </c>
      <c r="F603" s="603">
        <f t="shared" si="97"/>
        <v>991.65</v>
      </c>
      <c r="G603" s="862">
        <f>'Заказ, cкидки и курсы валют'!$J$23*F603</f>
        <v>12346.0425</v>
      </c>
      <c r="H603" s="128">
        <f t="shared" si="98"/>
        <v>185.19</v>
      </c>
      <c r="I603" s="15"/>
      <c r="L603" s="575"/>
    </row>
    <row r="604" spans="1:12" ht="14.1" customHeight="1">
      <c r="A604" s="15" t="s">
        <v>7890</v>
      </c>
      <c r="B604" s="39" t="s">
        <v>3290</v>
      </c>
      <c r="C604" s="807">
        <v>15.85</v>
      </c>
      <c r="D604" s="64">
        <v>10</v>
      </c>
      <c r="E604" s="2129">
        <f t="shared" si="96"/>
        <v>1498.1999999999998</v>
      </c>
      <c r="F604" s="603">
        <f t="shared" si="97"/>
        <v>1498.2</v>
      </c>
      <c r="G604" s="862">
        <f>'Заказ, cкидки и курсы валют'!$J$23*F604</f>
        <v>18652.59</v>
      </c>
      <c r="H604" s="128">
        <f t="shared" si="98"/>
        <v>186.53</v>
      </c>
      <c r="I604" s="15"/>
      <c r="L604" s="575"/>
    </row>
    <row r="605" spans="1:12" ht="14.1" customHeight="1">
      <c r="A605" s="15" t="s">
        <v>7891</v>
      </c>
      <c r="B605" s="39" t="s">
        <v>3292</v>
      </c>
      <c r="C605" s="808">
        <v>55.12</v>
      </c>
      <c r="D605" s="64">
        <v>5</v>
      </c>
      <c r="E605" s="2129">
        <f t="shared" si="96"/>
        <v>7622.49</v>
      </c>
      <c r="F605" s="603">
        <f t="shared" si="97"/>
        <v>7622.49</v>
      </c>
      <c r="G605" s="862">
        <f>'Заказ, cкидки и курсы валют'!$J$23*F605</f>
        <v>94900.000499999995</v>
      </c>
      <c r="H605" s="128">
        <f t="shared" si="98"/>
        <v>474.5</v>
      </c>
      <c r="I605" s="15"/>
      <c r="L605" s="575"/>
    </row>
    <row r="606" spans="1:12" ht="13.5" customHeight="1" thickBot="1">
      <c r="A606" s="14"/>
      <c r="B606" s="80"/>
      <c r="C606" s="115"/>
      <c r="D606" s="80"/>
      <c r="E606" s="604"/>
      <c r="F606" s="578"/>
      <c r="G606" s="122"/>
      <c r="H606" s="14"/>
      <c r="I606" s="14"/>
      <c r="L606" s="575"/>
    </row>
    <row r="607" spans="1:12" ht="19.5" customHeight="1">
      <c r="A607" s="247"/>
      <c r="B607" s="163"/>
      <c r="C607" s="91"/>
      <c r="D607" s="91" t="s">
        <v>2483</v>
      </c>
      <c r="E607" s="569"/>
      <c r="F607" s="562"/>
      <c r="G607" s="651"/>
      <c r="H607" s="163"/>
      <c r="I607" s="95"/>
      <c r="L607" s="575"/>
    </row>
    <row r="608" spans="1:12">
      <c r="A608" s="248"/>
      <c r="B608" s="17"/>
      <c r="C608" s="97"/>
      <c r="D608" s="97"/>
      <c r="E608" s="896"/>
      <c r="F608" s="596"/>
      <c r="G608" s="874"/>
      <c r="H608" s="17"/>
      <c r="I608" s="167"/>
      <c r="L608" s="575"/>
    </row>
    <row r="609" spans="1:12">
      <c r="A609" s="248"/>
      <c r="B609" s="17"/>
      <c r="C609" s="97"/>
      <c r="D609" s="97"/>
      <c r="E609" s="896"/>
      <c r="F609" s="596"/>
      <c r="G609" s="874"/>
      <c r="H609" s="17"/>
      <c r="I609" s="167"/>
      <c r="L609" s="575"/>
    </row>
    <row r="610" spans="1:12">
      <c r="A610" s="248"/>
      <c r="B610" s="17"/>
      <c r="C610" s="97"/>
      <c r="D610" s="97"/>
      <c r="E610" s="896"/>
      <c r="F610" s="596"/>
      <c r="G610" s="874"/>
      <c r="H610" s="17"/>
      <c r="I610" s="167"/>
      <c r="L610" s="575"/>
    </row>
    <row r="611" spans="1:12" ht="18.75" thickBot="1">
      <c r="A611" s="117" t="s">
        <v>7710</v>
      </c>
      <c r="B611" s="171"/>
      <c r="C611" s="99"/>
      <c r="D611" s="99"/>
      <c r="E611" s="897"/>
      <c r="F611" s="598"/>
      <c r="G611" s="875"/>
      <c r="H611" s="171"/>
      <c r="I611" s="172"/>
      <c r="L611" s="575"/>
    </row>
    <row r="612" spans="1:12" ht="42">
      <c r="A612" s="195" t="s">
        <v>1034</v>
      </c>
      <c r="B612" s="196" t="s">
        <v>1035</v>
      </c>
      <c r="C612" s="197" t="s">
        <v>678</v>
      </c>
      <c r="D612" s="197" t="s">
        <v>3143</v>
      </c>
      <c r="E612" s="559" t="s">
        <v>11383</v>
      </c>
      <c r="F612" s="600" t="s">
        <v>2792</v>
      </c>
      <c r="G612" s="864" t="s">
        <v>2640</v>
      </c>
      <c r="H612" s="338" t="s">
        <v>497</v>
      </c>
      <c r="I612" s="199" t="s">
        <v>4268</v>
      </c>
      <c r="L612" s="575"/>
    </row>
    <row r="613" spans="1:12">
      <c r="A613" s="195"/>
      <c r="B613" s="389"/>
      <c r="C613" s="197" t="s">
        <v>3644</v>
      </c>
      <c r="D613" s="390" t="s">
        <v>2641</v>
      </c>
      <c r="E613" s="898" t="s">
        <v>265</v>
      </c>
      <c r="F613" s="607">
        <f>'Заказ, cкидки и курсы валют'!$I$12</f>
        <v>0</v>
      </c>
      <c r="G613" s="948"/>
      <c r="H613" s="455"/>
      <c r="I613" s="325"/>
      <c r="L613" s="575"/>
    </row>
    <row r="614" spans="1:12" ht="14.1" customHeight="1">
      <c r="A614" s="15" t="s">
        <v>2222</v>
      </c>
      <c r="B614" s="46" t="s">
        <v>1012</v>
      </c>
      <c r="C614" s="53">
        <v>2.2000000000000002</v>
      </c>
      <c r="D614" s="2221">
        <v>6000</v>
      </c>
      <c r="E614" s="574">
        <v>122.88</v>
      </c>
      <c r="F614" s="603">
        <f>ROUND(E614*(1-$F$11),2)</f>
        <v>122.88</v>
      </c>
      <c r="G614" s="862">
        <f>'Заказ, cкидки и курсы валют'!$J$23*F614</f>
        <v>1529.8559999999998</v>
      </c>
      <c r="H614" s="128">
        <f>ROUND((D614/1000)*G614,2)</f>
        <v>9179.14</v>
      </c>
      <c r="I614" s="15"/>
      <c r="L614" s="575"/>
    </row>
    <row r="615" spans="1:12" ht="14.1" customHeight="1">
      <c r="A615" s="15" t="s">
        <v>2223</v>
      </c>
      <c r="B615" s="46" t="s">
        <v>1013</v>
      </c>
      <c r="C615" s="53">
        <v>2.75</v>
      </c>
      <c r="D615" s="2221">
        <v>6000</v>
      </c>
      <c r="E615" s="574">
        <v>127.13</v>
      </c>
      <c r="F615" s="603">
        <f t="shared" ref="F615:F618" si="99">ROUND(E615*(1-$F$11),2)</f>
        <v>127.13</v>
      </c>
      <c r="G615" s="862">
        <f>'Заказ, cкидки и курсы валют'!$J$23*F615</f>
        <v>1582.7684999999999</v>
      </c>
      <c r="H615" s="128">
        <f t="shared" ref="H615:H618" si="100">ROUND((D615/1000)*G615,2)</f>
        <v>9496.61</v>
      </c>
      <c r="I615" s="15"/>
      <c r="L615" s="575"/>
    </row>
    <row r="616" spans="1:12" ht="14.1" customHeight="1">
      <c r="A616" s="15" t="s">
        <v>2224</v>
      </c>
      <c r="B616" s="46" t="s">
        <v>1014</v>
      </c>
      <c r="C616" s="53">
        <v>3.6</v>
      </c>
      <c r="D616" s="2221">
        <v>4000</v>
      </c>
      <c r="E616" s="574">
        <v>143.96</v>
      </c>
      <c r="F616" s="603">
        <f t="shared" si="99"/>
        <v>143.96</v>
      </c>
      <c r="G616" s="862">
        <f>'Заказ, cкидки и курсы валют'!$J$23*F616</f>
        <v>1792.3019999999999</v>
      </c>
      <c r="H616" s="128">
        <f t="shared" si="100"/>
        <v>7169.21</v>
      </c>
      <c r="I616" s="15"/>
      <c r="L616" s="575"/>
    </row>
    <row r="617" spans="1:12" ht="14.1" customHeight="1">
      <c r="A617" s="15" t="s">
        <v>2225</v>
      </c>
      <c r="B617" s="46" t="s">
        <v>1015</v>
      </c>
      <c r="C617" s="53">
        <v>5.7</v>
      </c>
      <c r="D617" s="2221">
        <v>2500</v>
      </c>
      <c r="E617" s="574">
        <v>218.1</v>
      </c>
      <c r="F617" s="603">
        <f t="shared" si="99"/>
        <v>218.1</v>
      </c>
      <c r="G617" s="862">
        <f>'Заказ, cкидки и курсы валют'!$J$23*F617</f>
        <v>2715.3449999999998</v>
      </c>
      <c r="H617" s="128">
        <f t="shared" si="100"/>
        <v>6788.36</v>
      </c>
      <c r="I617" s="15"/>
      <c r="L617" s="575"/>
    </row>
    <row r="618" spans="1:12" ht="14.1" customHeight="1">
      <c r="A618" s="15" t="s">
        <v>2226</v>
      </c>
      <c r="B618" s="46" t="s">
        <v>1016</v>
      </c>
      <c r="C618" s="808">
        <v>8.5</v>
      </c>
      <c r="D618" s="2221">
        <v>1500</v>
      </c>
      <c r="E618" s="574">
        <v>305.32</v>
      </c>
      <c r="F618" s="603">
        <f t="shared" si="99"/>
        <v>305.32</v>
      </c>
      <c r="G618" s="862">
        <f>'Заказ, cкидки и курсы валют'!$J$23*F618</f>
        <v>3801.2339999999999</v>
      </c>
      <c r="H618" s="128">
        <f t="shared" si="100"/>
        <v>5701.85</v>
      </c>
      <c r="I618" s="15"/>
      <c r="L618" s="575"/>
    </row>
    <row r="619" spans="1:12" ht="13.5" customHeight="1" thickBot="1">
      <c r="A619" s="14"/>
      <c r="B619" s="50"/>
      <c r="C619" s="76"/>
      <c r="D619" s="116"/>
      <c r="E619" s="604"/>
      <c r="F619" s="578"/>
      <c r="G619" s="122"/>
      <c r="H619" s="14"/>
      <c r="I619" s="14"/>
      <c r="L619" s="575"/>
    </row>
    <row r="620" spans="1:12" ht="13.5" customHeight="1">
      <c r="A620" s="247"/>
      <c r="B620" s="163"/>
      <c r="C620" s="91"/>
      <c r="D620" s="91" t="s">
        <v>2483</v>
      </c>
      <c r="E620" s="569"/>
      <c r="F620" s="562"/>
      <c r="G620" s="651"/>
      <c r="H620" s="163"/>
      <c r="I620" s="95"/>
      <c r="L620" s="575"/>
    </row>
    <row r="621" spans="1:12" ht="33.75" customHeight="1">
      <c r="A621" s="248"/>
      <c r="B621" s="17"/>
      <c r="C621" s="97"/>
      <c r="D621" s="97"/>
      <c r="E621" s="896"/>
      <c r="F621" s="596"/>
      <c r="G621" s="874"/>
      <c r="H621" s="17"/>
      <c r="I621" s="167"/>
      <c r="L621" s="575"/>
    </row>
    <row r="622" spans="1:12" ht="13.5" customHeight="1">
      <c r="A622" s="248"/>
      <c r="B622" s="17"/>
      <c r="C622" s="97"/>
      <c r="D622" s="97"/>
      <c r="E622" s="896"/>
      <c r="F622" s="596"/>
      <c r="G622" s="874"/>
      <c r="H622" s="17"/>
      <c r="I622" s="167"/>
      <c r="L622" s="575"/>
    </row>
    <row r="623" spans="1:12" ht="14.1" customHeight="1">
      <c r="A623" s="248"/>
      <c r="B623" s="17"/>
      <c r="C623" s="97"/>
      <c r="D623" s="97"/>
      <c r="E623" s="896"/>
      <c r="F623" s="596"/>
      <c r="G623" s="874"/>
      <c r="H623" s="17"/>
      <c r="I623" s="167"/>
      <c r="L623" s="575"/>
    </row>
    <row r="624" spans="1:12" ht="14.1" customHeight="1" thickBot="1">
      <c r="A624" s="117" t="s">
        <v>7711</v>
      </c>
      <c r="B624" s="118"/>
      <c r="C624" s="100"/>
      <c r="D624" s="171"/>
      <c r="E624" s="900"/>
      <c r="F624" s="598"/>
      <c r="G624" s="875"/>
      <c r="H624" s="171"/>
      <c r="I624" s="172"/>
      <c r="L624" s="575"/>
    </row>
    <row r="625" spans="1:12" ht="43.5" customHeight="1">
      <c r="A625" s="195" t="s">
        <v>1034</v>
      </c>
      <c r="B625" s="196" t="s">
        <v>1035</v>
      </c>
      <c r="C625" s="197" t="s">
        <v>678</v>
      </c>
      <c r="D625" s="197" t="s">
        <v>3143</v>
      </c>
      <c r="E625" s="559" t="s">
        <v>11383</v>
      </c>
      <c r="F625" s="600" t="s">
        <v>2792</v>
      </c>
      <c r="G625" s="864" t="s">
        <v>2640</v>
      </c>
      <c r="H625" s="338" t="s">
        <v>497</v>
      </c>
      <c r="I625" s="199" t="s">
        <v>4268</v>
      </c>
      <c r="L625" s="575"/>
    </row>
    <row r="626" spans="1:12" ht="14.1" customHeight="1">
      <c r="A626" s="195"/>
      <c r="B626" s="389"/>
      <c r="C626" s="197" t="s">
        <v>3644</v>
      </c>
      <c r="D626" s="390" t="s">
        <v>2641</v>
      </c>
      <c r="E626" s="898" t="s">
        <v>265</v>
      </c>
      <c r="F626" s="607">
        <f>'Заказ, cкидки и курсы валют'!$I$12</f>
        <v>0</v>
      </c>
      <c r="G626" s="948"/>
      <c r="H626" s="455"/>
      <c r="I626" s="325"/>
      <c r="L626" s="575"/>
    </row>
    <row r="627" spans="1:12" ht="14.1" customHeight="1">
      <c r="A627" s="15" t="s">
        <v>2227</v>
      </c>
      <c r="B627" s="46" t="s">
        <v>1012</v>
      </c>
      <c r="C627" s="53">
        <v>2.2000000000000002</v>
      </c>
      <c r="D627" s="2179">
        <v>600</v>
      </c>
      <c r="E627" s="2129">
        <f>E614*1.2</f>
        <v>147.45599999999999</v>
      </c>
      <c r="F627" s="603">
        <f>ROUND(E627*(1-$F$11),2)</f>
        <v>147.46</v>
      </c>
      <c r="G627" s="862">
        <f>'Заказ, cкидки и курсы валют'!$J$23*F627</f>
        <v>1835.877</v>
      </c>
      <c r="H627" s="128">
        <f>ROUND((D627/1000)*G627,2)</f>
        <v>1101.53</v>
      </c>
      <c r="I627" s="15"/>
      <c r="L627" s="575"/>
    </row>
    <row r="628" spans="1:12" ht="14.1" customHeight="1">
      <c r="A628" s="15" t="s">
        <v>2228</v>
      </c>
      <c r="B628" s="46" t="s">
        <v>1013</v>
      </c>
      <c r="C628" s="53">
        <v>2.75</v>
      </c>
      <c r="D628" s="2179">
        <v>500</v>
      </c>
      <c r="E628" s="2129">
        <f t="shared" ref="E628:E631" si="101">E615*1.2</f>
        <v>152.55599999999998</v>
      </c>
      <c r="F628" s="603">
        <f t="shared" ref="F628:F631" si="102">ROUND(E628*(1-$F$11),2)</f>
        <v>152.56</v>
      </c>
      <c r="G628" s="862">
        <f>'Заказ, cкидки и курсы валют'!$J$23*F628</f>
        <v>1899.3719999999998</v>
      </c>
      <c r="H628" s="128">
        <f t="shared" ref="H628:H631" si="103">ROUND((D628/1000)*G628,2)</f>
        <v>949.69</v>
      </c>
      <c r="I628" s="15"/>
      <c r="L628" s="575"/>
    </row>
    <row r="629" spans="1:12" ht="14.1" customHeight="1">
      <c r="A629" s="15" t="s">
        <v>2229</v>
      </c>
      <c r="B629" s="46" t="s">
        <v>1014</v>
      </c>
      <c r="C629" s="53">
        <v>3.6</v>
      </c>
      <c r="D629" s="2179">
        <v>400</v>
      </c>
      <c r="E629" s="2129">
        <f t="shared" si="101"/>
        <v>172.75200000000001</v>
      </c>
      <c r="F629" s="603">
        <f t="shared" si="102"/>
        <v>172.75</v>
      </c>
      <c r="G629" s="862">
        <f>'Заказ, cкидки и курсы валют'!$J$23*F629</f>
        <v>2150.7374999999997</v>
      </c>
      <c r="H629" s="128">
        <f t="shared" si="103"/>
        <v>860.3</v>
      </c>
      <c r="I629" s="15"/>
    </row>
    <row r="630" spans="1:12" ht="14.1" customHeight="1">
      <c r="A630" s="15" t="s">
        <v>2230</v>
      </c>
      <c r="B630" s="46" t="s">
        <v>1015</v>
      </c>
      <c r="C630" s="53">
        <v>5.7</v>
      </c>
      <c r="D630" s="2179">
        <v>250</v>
      </c>
      <c r="E630" s="2129">
        <f t="shared" si="101"/>
        <v>261.71999999999997</v>
      </c>
      <c r="F630" s="603">
        <f t="shared" si="102"/>
        <v>261.72000000000003</v>
      </c>
      <c r="G630" s="862">
        <f>'Заказ, cкидки и курсы валют'!$J$23*F630</f>
        <v>3258.4140000000002</v>
      </c>
      <c r="H630" s="128">
        <f t="shared" si="103"/>
        <v>814.6</v>
      </c>
      <c r="I630" s="15"/>
    </row>
    <row r="631" spans="1:12" ht="14.1" customHeight="1">
      <c r="A631" s="15" t="s">
        <v>2231</v>
      </c>
      <c r="B631" s="46" t="s">
        <v>1016</v>
      </c>
      <c r="C631" s="808">
        <v>8.5</v>
      </c>
      <c r="D631" s="2179">
        <v>150</v>
      </c>
      <c r="E631" s="2129">
        <f t="shared" si="101"/>
        <v>366.38399999999996</v>
      </c>
      <c r="F631" s="603">
        <f t="shared" si="102"/>
        <v>366.38</v>
      </c>
      <c r="G631" s="862">
        <f>'Заказ, cкидки и курсы валют'!$J$23*F631</f>
        <v>4561.4309999999996</v>
      </c>
      <c r="H631" s="128">
        <f t="shared" si="103"/>
        <v>684.21</v>
      </c>
      <c r="I631" s="15"/>
    </row>
    <row r="632" spans="1:12" ht="13.5" thickBot="1">
      <c r="A632" s="14"/>
      <c r="B632" s="50"/>
      <c r="C632" s="76"/>
      <c r="D632" s="116"/>
      <c r="E632" s="604"/>
      <c r="F632" s="578"/>
      <c r="G632" s="122"/>
      <c r="H632" s="14"/>
      <c r="I632" s="14"/>
    </row>
    <row r="633" spans="1:12" ht="18">
      <c r="A633" s="247"/>
      <c r="B633" s="163"/>
      <c r="C633" s="91"/>
      <c r="D633" s="91" t="s">
        <v>2483</v>
      </c>
      <c r="E633" s="569"/>
      <c r="F633" s="562"/>
      <c r="G633" s="651"/>
      <c r="H633" s="163"/>
      <c r="I633" s="95"/>
    </row>
    <row r="634" spans="1:12">
      <c r="A634" s="248"/>
      <c r="B634" s="17"/>
      <c r="C634" s="97"/>
      <c r="D634" s="97"/>
      <c r="E634" s="896"/>
      <c r="F634" s="596"/>
      <c r="G634" s="874"/>
      <c r="H634" s="17"/>
      <c r="I634" s="167"/>
    </row>
    <row r="635" spans="1:12">
      <c r="A635" s="248"/>
      <c r="B635" s="17"/>
      <c r="C635" s="97"/>
      <c r="D635" s="97"/>
      <c r="E635" s="896"/>
      <c r="F635" s="596"/>
      <c r="G635" s="874"/>
      <c r="H635" s="17"/>
      <c r="I635" s="167"/>
    </row>
    <row r="636" spans="1:12">
      <c r="A636" s="248"/>
      <c r="B636" s="17"/>
      <c r="C636" s="97"/>
      <c r="D636" s="97"/>
      <c r="E636" s="896"/>
      <c r="F636" s="596"/>
      <c r="G636" s="874"/>
      <c r="H636" s="17"/>
      <c r="I636" s="167"/>
    </row>
    <row r="637" spans="1:12" ht="18.75" thickBot="1">
      <c r="A637" s="117" t="s">
        <v>7712</v>
      </c>
      <c r="B637" s="118"/>
      <c r="C637" s="100"/>
      <c r="D637" s="171"/>
      <c r="E637" s="900"/>
      <c r="F637" s="598"/>
      <c r="G637" s="875"/>
      <c r="H637" s="171"/>
      <c r="I637" s="172"/>
    </row>
    <row r="638" spans="1:12" ht="42">
      <c r="A638" s="195" t="s">
        <v>1034</v>
      </c>
      <c r="B638" s="196" t="s">
        <v>1035</v>
      </c>
      <c r="C638" s="197" t="s">
        <v>678</v>
      </c>
      <c r="D638" s="197" t="s">
        <v>3143</v>
      </c>
      <c r="E638" s="559" t="s">
        <v>11383</v>
      </c>
      <c r="F638" s="600" t="s">
        <v>2792</v>
      </c>
      <c r="G638" s="864" t="s">
        <v>2640</v>
      </c>
      <c r="H638" s="338" t="s">
        <v>497</v>
      </c>
      <c r="I638" s="199" t="s">
        <v>4268</v>
      </c>
    </row>
    <row r="639" spans="1:12">
      <c r="A639" s="195"/>
      <c r="B639" s="389"/>
      <c r="C639" s="197" t="s">
        <v>3644</v>
      </c>
      <c r="D639" s="390" t="s">
        <v>2641</v>
      </c>
      <c r="E639" s="898" t="s">
        <v>265</v>
      </c>
      <c r="F639" s="607">
        <f>'Заказ, cкидки и курсы валют'!$I$12</f>
        <v>0</v>
      </c>
      <c r="G639" s="948"/>
      <c r="H639" s="455"/>
      <c r="I639" s="325"/>
    </row>
    <row r="640" spans="1:12">
      <c r="A640" s="15" t="s">
        <v>7892</v>
      </c>
      <c r="B640" s="46" t="s">
        <v>1012</v>
      </c>
      <c r="C640" s="53">
        <v>2.2000000000000002</v>
      </c>
      <c r="D640" s="2179">
        <v>60</v>
      </c>
      <c r="E640" s="2129">
        <f>E614*3</f>
        <v>368.64</v>
      </c>
      <c r="F640" s="603">
        <f>ROUND(E640*(1-$F$11),2)</f>
        <v>368.64</v>
      </c>
      <c r="G640" s="862">
        <f>'Заказ, cкидки и курсы валют'!$J$23*F640</f>
        <v>4589.5679999999993</v>
      </c>
      <c r="H640" s="128">
        <f>ROUND((D640/1000)*G640,2)</f>
        <v>275.37</v>
      </c>
      <c r="I640" s="15"/>
    </row>
    <row r="641" spans="1:9">
      <c r="A641" s="15" t="s">
        <v>7893</v>
      </c>
      <c r="B641" s="46" t="s">
        <v>1013</v>
      </c>
      <c r="C641" s="53">
        <v>2.75</v>
      </c>
      <c r="D641" s="2179">
        <v>60</v>
      </c>
      <c r="E641" s="2129">
        <f t="shared" ref="E641:E644" si="104">E615*3</f>
        <v>381.39</v>
      </c>
      <c r="F641" s="603">
        <f t="shared" ref="F641:F644" si="105">ROUND(E641*(1-$F$11),2)</f>
        <v>381.39</v>
      </c>
      <c r="G641" s="862">
        <f>'Заказ, cкидки и курсы валют'!$J$23*F641</f>
        <v>4748.3054999999995</v>
      </c>
      <c r="H641" s="128">
        <f t="shared" ref="H641:H644" si="106">ROUND((D641/1000)*G641,2)</f>
        <v>284.89999999999998</v>
      </c>
      <c r="I641" s="15"/>
    </row>
    <row r="642" spans="1:9">
      <c r="A642" s="15" t="s">
        <v>7894</v>
      </c>
      <c r="B642" s="46" t="s">
        <v>1014</v>
      </c>
      <c r="C642" s="53">
        <v>3.6</v>
      </c>
      <c r="D642" s="2179">
        <v>40</v>
      </c>
      <c r="E642" s="2129">
        <f t="shared" si="104"/>
        <v>431.88</v>
      </c>
      <c r="F642" s="603">
        <f t="shared" si="105"/>
        <v>431.88</v>
      </c>
      <c r="G642" s="862">
        <f>'Заказ, cкидки и курсы валют'!$J$23*F642</f>
        <v>5376.9059999999999</v>
      </c>
      <c r="H642" s="128">
        <f t="shared" si="106"/>
        <v>215.08</v>
      </c>
      <c r="I642" s="15"/>
    </row>
    <row r="643" spans="1:9">
      <c r="A643" s="15" t="s">
        <v>7895</v>
      </c>
      <c r="B643" s="46" t="s">
        <v>1015</v>
      </c>
      <c r="C643" s="53">
        <v>5.7</v>
      </c>
      <c r="D643" s="2179">
        <v>25</v>
      </c>
      <c r="E643" s="2129">
        <f t="shared" si="104"/>
        <v>654.29999999999995</v>
      </c>
      <c r="F643" s="603">
        <f t="shared" si="105"/>
        <v>654.29999999999995</v>
      </c>
      <c r="G643" s="862">
        <f>'Заказ, cкидки и курсы валют'!$J$23*F643</f>
        <v>8146.0349999999989</v>
      </c>
      <c r="H643" s="128">
        <f t="shared" si="106"/>
        <v>203.65</v>
      </c>
      <c r="I643" s="15"/>
    </row>
    <row r="644" spans="1:9">
      <c r="A644" s="15" t="s">
        <v>7896</v>
      </c>
      <c r="B644" s="46" t="s">
        <v>1016</v>
      </c>
      <c r="C644" s="808">
        <v>8.5</v>
      </c>
      <c r="D644" s="2179">
        <v>15</v>
      </c>
      <c r="E644" s="2129">
        <f t="shared" si="104"/>
        <v>915.96</v>
      </c>
      <c r="F644" s="603">
        <f t="shared" si="105"/>
        <v>915.96</v>
      </c>
      <c r="G644" s="862">
        <f>'Заказ, cкидки и курсы валют'!$J$23*F644</f>
        <v>11403.701999999999</v>
      </c>
      <c r="H644" s="128">
        <f t="shared" si="106"/>
        <v>171.06</v>
      </c>
      <c r="I644" s="15"/>
    </row>
    <row r="645" spans="1:9" ht="13.5" thickBot="1">
      <c r="A645" s="14"/>
      <c r="B645" s="50"/>
      <c r="C645" s="76"/>
      <c r="D645" s="116"/>
      <c r="E645" s="604"/>
      <c r="F645" s="578"/>
      <c r="G645" s="122"/>
      <c r="H645" s="14"/>
      <c r="I645" s="14"/>
    </row>
    <row r="646" spans="1:9" ht="18">
      <c r="A646" s="247"/>
      <c r="B646" s="163"/>
      <c r="C646" s="91"/>
      <c r="D646" s="91" t="s">
        <v>9526</v>
      </c>
      <c r="E646" s="569"/>
      <c r="F646" s="562"/>
      <c r="G646" s="651"/>
      <c r="H646" s="163"/>
      <c r="I646" s="95"/>
    </row>
    <row r="647" spans="1:9">
      <c r="A647" s="248"/>
      <c r="B647" s="17"/>
      <c r="C647" s="97"/>
      <c r="D647" s="97"/>
      <c r="E647" s="896"/>
      <c r="F647" s="596"/>
      <c r="G647" s="874"/>
      <c r="H647" s="17"/>
      <c r="I647" s="167"/>
    </row>
    <row r="648" spans="1:9">
      <c r="A648" s="248"/>
      <c r="B648" s="17"/>
      <c r="C648" s="97"/>
      <c r="D648" s="97"/>
      <c r="E648" s="896"/>
      <c r="F648" s="596"/>
      <c r="G648" s="874"/>
      <c r="H648" s="17"/>
      <c r="I648" s="167"/>
    </row>
    <row r="649" spans="1:9">
      <c r="A649" s="248"/>
      <c r="B649" s="17"/>
      <c r="C649" s="97"/>
      <c r="D649" s="97"/>
      <c r="E649" s="896"/>
      <c r="F649" s="596"/>
      <c r="G649" s="874"/>
      <c r="H649" s="17"/>
      <c r="I649" s="167"/>
    </row>
    <row r="650" spans="1:9" ht="18.75" thickBot="1">
      <c r="A650" s="117" t="s">
        <v>7710</v>
      </c>
      <c r="B650" s="171"/>
      <c r="C650" s="99"/>
      <c r="D650" s="99"/>
      <c r="E650" s="897"/>
      <c r="F650" s="598"/>
      <c r="G650" s="875"/>
      <c r="H650" s="171"/>
      <c r="I650" s="172"/>
    </row>
    <row r="651" spans="1:9" ht="42">
      <c r="A651" s="187" t="s">
        <v>1034</v>
      </c>
      <c r="B651" s="189" t="s">
        <v>1035</v>
      </c>
      <c r="C651" s="192" t="s">
        <v>678</v>
      </c>
      <c r="D651" s="192" t="s">
        <v>3143</v>
      </c>
      <c r="E651" s="561" t="s">
        <v>11383</v>
      </c>
      <c r="F651" s="611" t="s">
        <v>2792</v>
      </c>
      <c r="G651" s="1204" t="s">
        <v>2640</v>
      </c>
      <c r="H651" s="419" t="s">
        <v>497</v>
      </c>
      <c r="I651" s="173" t="s">
        <v>4268</v>
      </c>
    </row>
    <row r="652" spans="1:9">
      <c r="A652" s="195"/>
      <c r="B652" s="389"/>
      <c r="C652" s="197" t="s">
        <v>3644</v>
      </c>
      <c r="D652" s="390" t="s">
        <v>2641</v>
      </c>
      <c r="E652" s="898" t="s">
        <v>265</v>
      </c>
      <c r="F652" s="607">
        <f>'Заказ, cкидки и курсы валют'!$I$12</f>
        <v>0</v>
      </c>
      <c r="G652" s="948"/>
      <c r="H652" s="455"/>
      <c r="I652" s="325"/>
    </row>
    <row r="653" spans="1:9" ht="15">
      <c r="A653" s="525" t="s">
        <v>9522</v>
      </c>
      <c r="B653" s="877" t="s">
        <v>9524</v>
      </c>
      <c r="C653" s="1808">
        <v>6.8</v>
      </c>
      <c r="D653" s="2075">
        <v>3000</v>
      </c>
      <c r="E653" s="574">
        <v>267.72000000000003</v>
      </c>
      <c r="F653" s="936">
        <f>ROUND(E653*(1-$F$11),2)</f>
        <v>267.72000000000003</v>
      </c>
      <c r="G653" s="866">
        <f>'Заказ, cкидки и курсы валют'!$J$23*F653</f>
        <v>3333.114</v>
      </c>
      <c r="H653" s="128">
        <f>ROUND((D653/1000)*G653,2)</f>
        <v>9999.34</v>
      </c>
      <c r="I653" s="15"/>
    </row>
    <row r="654" spans="1:9" ht="15">
      <c r="A654" s="525" t="s">
        <v>9523</v>
      </c>
      <c r="B654" s="877" t="s">
        <v>9525</v>
      </c>
      <c r="C654" s="1808">
        <v>10</v>
      </c>
      <c r="D654" s="2075">
        <v>2000</v>
      </c>
      <c r="E654" s="574">
        <v>414.43</v>
      </c>
      <c r="F654" s="936">
        <f t="shared" ref="F654" si="107">ROUND(E654*(1-$F$11),2)</f>
        <v>414.43</v>
      </c>
      <c r="G654" s="866">
        <f>'Заказ, cкидки и курсы валют'!$J$23*F654</f>
        <v>5159.6534999999994</v>
      </c>
      <c r="H654" s="128">
        <f t="shared" ref="H654" si="108">ROUND((D654/1000)*G654,2)</f>
        <v>10319.31</v>
      </c>
      <c r="I654" s="15"/>
    </row>
    <row r="655" spans="1:9" ht="15">
      <c r="A655" s="525" t="s">
        <v>11630</v>
      </c>
      <c r="B655" s="877" t="s">
        <v>11631</v>
      </c>
      <c r="C655" s="1808">
        <v>17</v>
      </c>
      <c r="D655" s="2075">
        <v>1500</v>
      </c>
      <c r="E655" s="574">
        <v>782.61</v>
      </c>
      <c r="F655" s="936">
        <f t="shared" ref="F655" si="109">ROUND(E655*(1-$F$11),2)</f>
        <v>782.61</v>
      </c>
      <c r="G655" s="866">
        <f>'Заказ, cкидки и курсы валют'!$J$23*F655</f>
        <v>9743.4944999999989</v>
      </c>
      <c r="H655" s="128">
        <f t="shared" ref="H655" si="110">ROUND((D655/1000)*G655,2)</f>
        <v>14615.24</v>
      </c>
      <c r="I655" s="15"/>
    </row>
    <row r="656" spans="1:9" ht="15.75" thickBot="1">
      <c r="A656" s="14"/>
      <c r="B656" s="49"/>
      <c r="C656" s="88"/>
      <c r="D656" s="116"/>
      <c r="E656" s="667"/>
      <c r="F656" s="1096"/>
      <c r="G656" s="865"/>
      <c r="H656" s="23"/>
      <c r="I656" s="14"/>
    </row>
    <row r="657" spans="1:9" ht="18">
      <c r="A657" s="247"/>
      <c r="B657" s="163"/>
      <c r="C657" s="91"/>
      <c r="D657" s="91" t="s">
        <v>9526</v>
      </c>
      <c r="E657" s="569"/>
      <c r="F657" s="562"/>
      <c r="G657" s="651"/>
      <c r="H657" s="163"/>
      <c r="I657" s="95"/>
    </row>
    <row r="658" spans="1:9">
      <c r="A658" s="248"/>
      <c r="B658" s="17"/>
      <c r="C658" s="97"/>
      <c r="D658" s="97"/>
      <c r="E658" s="896"/>
      <c r="F658" s="596"/>
      <c r="G658" s="874"/>
      <c r="H658" s="17"/>
      <c r="I658" s="167"/>
    </row>
    <row r="659" spans="1:9">
      <c r="A659" s="248"/>
      <c r="B659" s="17"/>
      <c r="C659" s="97"/>
      <c r="D659" s="97"/>
      <c r="E659" s="896"/>
      <c r="F659" s="596"/>
      <c r="G659" s="874"/>
      <c r="H659" s="17"/>
      <c r="I659" s="167"/>
    </row>
    <row r="660" spans="1:9">
      <c r="A660" s="248"/>
      <c r="B660" s="17"/>
      <c r="C660" s="97"/>
      <c r="D660" s="97"/>
      <c r="E660" s="896"/>
      <c r="F660" s="596"/>
      <c r="G660" s="874"/>
      <c r="H660" s="17"/>
      <c r="I660" s="167"/>
    </row>
    <row r="661" spans="1:9" ht="18.75" thickBot="1">
      <c r="A661" s="117" t="s">
        <v>7711</v>
      </c>
      <c r="B661" s="171"/>
      <c r="C661" s="99"/>
      <c r="D661" s="99"/>
      <c r="E661" s="897"/>
      <c r="F661" s="598"/>
      <c r="G661" s="875"/>
      <c r="H661" s="171"/>
      <c r="I661" s="172"/>
    </row>
    <row r="662" spans="1:9" ht="42">
      <c r="A662" s="195" t="s">
        <v>1034</v>
      </c>
      <c r="B662" s="196" t="s">
        <v>1035</v>
      </c>
      <c r="C662" s="197" t="s">
        <v>678</v>
      </c>
      <c r="D662" s="197" t="s">
        <v>3143</v>
      </c>
      <c r="E662" s="559" t="s">
        <v>11383</v>
      </c>
      <c r="F662" s="600" t="s">
        <v>2792</v>
      </c>
      <c r="G662" s="864" t="s">
        <v>2640</v>
      </c>
      <c r="H662" s="338" t="s">
        <v>497</v>
      </c>
      <c r="I662" s="199" t="s">
        <v>4268</v>
      </c>
    </row>
    <row r="663" spans="1:9">
      <c r="A663" s="195"/>
      <c r="B663" s="389"/>
      <c r="C663" s="197" t="s">
        <v>3644</v>
      </c>
      <c r="D663" s="390" t="s">
        <v>2641</v>
      </c>
      <c r="E663" s="898" t="s">
        <v>265</v>
      </c>
      <c r="F663" s="607">
        <f>'Заказ, cкидки и курсы валют'!$I$12</f>
        <v>0</v>
      </c>
      <c r="G663" s="948"/>
      <c r="H663" s="455"/>
      <c r="I663" s="325"/>
    </row>
    <row r="664" spans="1:9" ht="15">
      <c r="A664" s="15" t="s">
        <v>11358</v>
      </c>
      <c r="B664" s="44" t="s">
        <v>9525</v>
      </c>
      <c r="C664" s="53">
        <v>10</v>
      </c>
      <c r="D664" s="2221">
        <v>200</v>
      </c>
      <c r="E664" s="2096">
        <f>E654*1.2</f>
        <v>497.31599999999997</v>
      </c>
      <c r="F664" s="603">
        <f t="shared" ref="F664" si="111">ROUND(E664*(1-$F$11),2)</f>
        <v>497.32</v>
      </c>
      <c r="G664" s="862">
        <f>'Заказ, cкидки и курсы валют'!$J$23*F664</f>
        <v>6191.634</v>
      </c>
      <c r="H664" s="128">
        <f t="shared" ref="H664" si="112">ROUND((D664/1000)*G664,2)</f>
        <v>1238.33</v>
      </c>
      <c r="I664" s="15"/>
    </row>
    <row r="665" spans="1:9" ht="15.75" thickBot="1">
      <c r="A665" s="1139"/>
      <c r="B665" s="49"/>
      <c r="C665" s="88"/>
      <c r="D665" s="116"/>
      <c r="E665" s="667"/>
      <c r="F665" s="1096"/>
      <c r="G665" s="865"/>
      <c r="H665" s="23"/>
      <c r="I665" s="513"/>
    </row>
    <row r="666" spans="1:9" ht="18">
      <c r="A666" s="247"/>
      <c r="B666" s="163"/>
      <c r="C666" s="91"/>
      <c r="D666" s="91" t="s">
        <v>9526</v>
      </c>
      <c r="E666" s="569"/>
      <c r="F666" s="562"/>
      <c r="G666" s="651"/>
      <c r="H666" s="163"/>
      <c r="I666" s="95"/>
    </row>
    <row r="667" spans="1:9">
      <c r="A667" s="248"/>
      <c r="B667" s="17"/>
      <c r="C667" s="97"/>
      <c r="D667" s="97"/>
      <c r="E667" s="896"/>
      <c r="F667" s="596"/>
      <c r="G667" s="874"/>
      <c r="H667" s="17"/>
      <c r="I667" s="167"/>
    </row>
    <row r="668" spans="1:9">
      <c r="A668" s="248"/>
      <c r="B668" s="17"/>
      <c r="C668" s="97"/>
      <c r="D668" s="97"/>
      <c r="E668" s="896"/>
      <c r="F668" s="596"/>
      <c r="G668" s="874"/>
      <c r="H668" s="17"/>
      <c r="I668" s="167"/>
    </row>
    <row r="669" spans="1:9">
      <c r="A669" s="248"/>
      <c r="B669" s="17"/>
      <c r="C669" s="97"/>
      <c r="D669" s="97"/>
      <c r="E669" s="896"/>
      <c r="F669" s="596"/>
      <c r="G669" s="874"/>
      <c r="H669" s="17"/>
      <c r="I669" s="167"/>
    </row>
    <row r="670" spans="1:9" ht="18.75" thickBot="1">
      <c r="A670" s="117" t="s">
        <v>7712</v>
      </c>
      <c r="B670" s="171"/>
      <c r="C670" s="99"/>
      <c r="D670" s="99"/>
      <c r="E670" s="897"/>
      <c r="F670" s="598"/>
      <c r="G670" s="875"/>
      <c r="H670" s="171"/>
      <c r="I670" s="172"/>
    </row>
    <row r="671" spans="1:9" ht="42">
      <c r="A671" s="195" t="s">
        <v>1034</v>
      </c>
      <c r="B671" s="196" t="s">
        <v>1035</v>
      </c>
      <c r="C671" s="197" t="s">
        <v>678</v>
      </c>
      <c r="D671" s="197" t="s">
        <v>3143</v>
      </c>
      <c r="E671" s="559" t="s">
        <v>11383</v>
      </c>
      <c r="F671" s="600" t="s">
        <v>2792</v>
      </c>
      <c r="G671" s="864" t="s">
        <v>2640</v>
      </c>
      <c r="H671" s="338" t="s">
        <v>497</v>
      </c>
      <c r="I671" s="199" t="s">
        <v>4268</v>
      </c>
    </row>
    <row r="672" spans="1:9">
      <c r="A672" s="195"/>
      <c r="B672" s="389"/>
      <c r="C672" s="197" t="s">
        <v>3644</v>
      </c>
      <c r="D672" s="390" t="s">
        <v>2641</v>
      </c>
      <c r="E672" s="898" t="s">
        <v>265</v>
      </c>
      <c r="F672" s="607">
        <f>'Заказ, cкидки и курсы валют'!$I$12</f>
        <v>0</v>
      </c>
      <c r="G672" s="948"/>
      <c r="H672" s="455"/>
      <c r="I672" s="325"/>
    </row>
    <row r="673" spans="1:12" ht="15">
      <c r="A673" s="15" t="s">
        <v>11359</v>
      </c>
      <c r="B673" s="44" t="s">
        <v>9525</v>
      </c>
      <c r="C673" s="53">
        <v>10</v>
      </c>
      <c r="D673" s="2221">
        <v>20</v>
      </c>
      <c r="E673" s="2096">
        <f>E654*3</f>
        <v>1243.29</v>
      </c>
      <c r="F673" s="603">
        <f t="shared" ref="F673" si="113">ROUND(E673*(1-$F$11),2)</f>
        <v>1243.29</v>
      </c>
      <c r="G673" s="862">
        <f>'Заказ, cкидки и курсы валют'!$J$23*F673</f>
        <v>15478.960499999999</v>
      </c>
      <c r="H673" s="128">
        <f t="shared" ref="H673" si="114">ROUND((D673/1000)*G673,2)</f>
        <v>309.58</v>
      </c>
      <c r="I673" s="15"/>
    </row>
    <row r="674" spans="1:12" ht="15.75" thickBot="1">
      <c r="A674" s="1139"/>
      <c r="B674" s="49"/>
      <c r="C674" s="88"/>
      <c r="D674" s="116"/>
      <c r="E674" s="667"/>
      <c r="F674" s="1096"/>
      <c r="G674" s="865"/>
      <c r="H674" s="23"/>
      <c r="I674" s="513"/>
    </row>
    <row r="675" spans="1:12" ht="18">
      <c r="A675" s="247"/>
      <c r="B675" s="163"/>
      <c r="C675" s="91"/>
      <c r="D675" s="91" t="s">
        <v>9527</v>
      </c>
      <c r="E675" s="569"/>
      <c r="F675" s="562"/>
      <c r="G675" s="651"/>
      <c r="H675" s="163"/>
      <c r="I675" s="95"/>
    </row>
    <row r="676" spans="1:12">
      <c r="A676" s="248"/>
      <c r="B676" s="17"/>
      <c r="C676" s="97"/>
      <c r="D676" s="97"/>
      <c r="E676" s="896"/>
      <c r="F676" s="596"/>
      <c r="G676" s="874"/>
      <c r="H676" s="17"/>
      <c r="I676" s="167"/>
    </row>
    <row r="677" spans="1:12">
      <c r="A677" s="248"/>
      <c r="B677" s="17"/>
      <c r="C677" s="97"/>
      <c r="D677" s="97"/>
      <c r="E677" s="896"/>
      <c r="F677" s="596"/>
      <c r="G677" s="874"/>
      <c r="H677" s="17"/>
      <c r="I677" s="167"/>
    </row>
    <row r="678" spans="1:12">
      <c r="A678" s="248"/>
      <c r="B678" s="17"/>
      <c r="C678" s="97"/>
      <c r="D678" s="97"/>
      <c r="E678" s="896"/>
      <c r="F678" s="596"/>
      <c r="G678" s="874"/>
      <c r="H678" s="17"/>
      <c r="I678" s="167"/>
    </row>
    <row r="679" spans="1:12" ht="18.75" thickBot="1">
      <c r="A679" s="117" t="s">
        <v>7710</v>
      </c>
      <c r="B679" s="171"/>
      <c r="C679" s="99"/>
      <c r="D679" s="99"/>
      <c r="E679" s="897"/>
      <c r="F679" s="598"/>
      <c r="G679" s="875"/>
      <c r="H679" s="171"/>
      <c r="I679" s="172"/>
    </row>
    <row r="680" spans="1:12" ht="42">
      <c r="A680" s="195" t="s">
        <v>1034</v>
      </c>
      <c r="B680" s="196" t="s">
        <v>1035</v>
      </c>
      <c r="C680" s="197" t="s">
        <v>678</v>
      </c>
      <c r="D680" s="197" t="s">
        <v>3143</v>
      </c>
      <c r="E680" s="559" t="s">
        <v>11383</v>
      </c>
      <c r="F680" s="600" t="s">
        <v>2792</v>
      </c>
      <c r="G680" s="864" t="s">
        <v>2640</v>
      </c>
      <c r="H680" s="338" t="s">
        <v>497</v>
      </c>
      <c r="I680" s="199" t="s">
        <v>4268</v>
      </c>
    </row>
    <row r="681" spans="1:12">
      <c r="A681" s="195"/>
      <c r="B681" s="389"/>
      <c r="C681" s="197" t="s">
        <v>3644</v>
      </c>
      <c r="D681" s="390" t="s">
        <v>2641</v>
      </c>
      <c r="E681" s="898" t="s">
        <v>265</v>
      </c>
      <c r="F681" s="607">
        <f>'Заказ, cкидки и курсы валют'!$I$12</f>
        <v>0</v>
      </c>
      <c r="G681" s="948"/>
      <c r="H681" s="455"/>
      <c r="I681" s="325"/>
    </row>
    <row r="682" spans="1:12" ht="15">
      <c r="A682" s="15" t="s">
        <v>9529</v>
      </c>
      <c r="B682" s="44" t="s">
        <v>9528</v>
      </c>
      <c r="C682" s="53">
        <v>10</v>
      </c>
      <c r="D682" s="2221">
        <v>2500</v>
      </c>
      <c r="E682" s="574">
        <v>397.08</v>
      </c>
      <c r="F682" s="603">
        <f>ROUND(E682*(1-$F$11),2)</f>
        <v>397.08</v>
      </c>
      <c r="G682" s="862">
        <f>'Заказ, cкидки и курсы валют'!$J$23*F682</f>
        <v>4943.6459999999997</v>
      </c>
      <c r="H682" s="128">
        <f>ROUND((D682/1000)*G682,2)</f>
        <v>12359.12</v>
      </c>
      <c r="I682" s="15"/>
    </row>
    <row r="683" spans="1:12" ht="13.5" thickBot="1"/>
    <row r="684" spans="1:12" ht="18">
      <c r="A684" s="247"/>
      <c r="B684" s="163"/>
      <c r="C684" s="91"/>
      <c r="D684" s="91" t="s">
        <v>2484</v>
      </c>
      <c r="E684" s="555"/>
      <c r="F684" s="555"/>
      <c r="G684" s="652"/>
      <c r="H684" s="94"/>
      <c r="I684" s="95"/>
    </row>
    <row r="685" spans="1:12">
      <c r="A685" s="248"/>
      <c r="B685" s="17"/>
      <c r="C685" s="97"/>
      <c r="D685" s="97"/>
      <c r="E685" s="896"/>
      <c r="F685" s="596"/>
      <c r="G685" s="874"/>
      <c r="H685" s="17"/>
      <c r="I685" s="167"/>
    </row>
    <row r="686" spans="1:12">
      <c r="A686" s="248"/>
      <c r="B686" s="17"/>
      <c r="C686" s="97"/>
      <c r="D686" s="97"/>
      <c r="E686" s="896"/>
      <c r="F686" s="596"/>
      <c r="G686" s="874"/>
      <c r="H686" s="17"/>
      <c r="I686" s="167"/>
    </row>
    <row r="687" spans="1:12" ht="14.1" customHeight="1">
      <c r="A687" s="248"/>
      <c r="B687" s="17"/>
      <c r="C687" s="97"/>
      <c r="D687" s="97"/>
      <c r="E687" s="896"/>
      <c r="F687" s="596"/>
      <c r="G687" s="874"/>
      <c r="H687" s="17"/>
      <c r="I687" s="167"/>
    </row>
    <row r="688" spans="1:12" ht="19.5" customHeight="1" thickBot="1">
      <c r="A688" s="117" t="s">
        <v>7710</v>
      </c>
      <c r="B688" s="171"/>
      <c r="C688" s="99"/>
      <c r="D688" s="99"/>
      <c r="E688" s="897"/>
      <c r="F688" s="598"/>
      <c r="G688" s="875"/>
      <c r="H688" s="171"/>
      <c r="I688" s="172"/>
      <c r="L688" s="575"/>
    </row>
    <row r="689" spans="1:12" ht="31.5" customHeight="1">
      <c r="A689" s="195" t="s">
        <v>1034</v>
      </c>
      <c r="B689" s="196" t="s">
        <v>1035</v>
      </c>
      <c r="C689" s="197" t="s">
        <v>678</v>
      </c>
      <c r="D689" s="197" t="s">
        <v>3143</v>
      </c>
      <c r="E689" s="559" t="s">
        <v>11382</v>
      </c>
      <c r="F689" s="600" t="s">
        <v>2792</v>
      </c>
      <c r="G689" s="864" t="s">
        <v>3962</v>
      </c>
      <c r="H689" s="338" t="s">
        <v>497</v>
      </c>
      <c r="I689" s="199" t="s">
        <v>4268</v>
      </c>
      <c r="L689" s="575"/>
    </row>
    <row r="690" spans="1:12" ht="14.1" customHeight="1">
      <c r="A690" s="195"/>
      <c r="B690" s="389"/>
      <c r="C690" s="197" t="s">
        <v>3644</v>
      </c>
      <c r="D690" s="390" t="s">
        <v>3963</v>
      </c>
      <c r="E690" s="898" t="s">
        <v>265</v>
      </c>
      <c r="F690" s="607">
        <f>'Заказ, cкидки и курсы валют'!$I$12</f>
        <v>0</v>
      </c>
      <c r="G690" s="948"/>
      <c r="H690" s="455"/>
      <c r="I690" s="325"/>
      <c r="L690" s="575"/>
    </row>
    <row r="691" spans="1:12" ht="14.1" customHeight="1">
      <c r="A691" s="15" t="s">
        <v>12245</v>
      </c>
      <c r="B691" s="44" t="s">
        <v>2491</v>
      </c>
      <c r="C691" s="46"/>
      <c r="D691" s="46">
        <v>25</v>
      </c>
      <c r="E691" s="574">
        <v>26.29</v>
      </c>
      <c r="F691" s="603">
        <f>ROUND(E691*(1-$F$11),2)</f>
        <v>26.29</v>
      </c>
      <c r="G691" s="862">
        <f>'Заказ, cкидки и курсы валют'!$J$23*F691</f>
        <v>327.31049999999999</v>
      </c>
      <c r="H691" s="128">
        <f>ROUND((D691)*G691,2)</f>
        <v>8182.76</v>
      </c>
      <c r="I691" s="15"/>
      <c r="L691" s="575"/>
    </row>
    <row r="692" spans="1:12" ht="14.1" customHeight="1">
      <c r="A692" s="15" t="s">
        <v>2232</v>
      </c>
      <c r="B692" s="46" t="s">
        <v>1354</v>
      </c>
      <c r="C692" s="46">
        <v>0.31</v>
      </c>
      <c r="D692" s="46">
        <v>25</v>
      </c>
      <c r="E692" s="574">
        <v>24.12</v>
      </c>
      <c r="F692" s="603">
        <f>ROUND(E692*(1-$F$11),2)</f>
        <v>24.12</v>
      </c>
      <c r="G692" s="862">
        <f>'Заказ, cкидки и курсы валют'!$J$23*F692</f>
        <v>300.29399999999998</v>
      </c>
      <c r="H692" s="128">
        <f>ROUND((D692)*G692,2)</f>
        <v>7507.35</v>
      </c>
      <c r="I692" s="15"/>
      <c r="L692" s="575"/>
    </row>
    <row r="693" spans="1:12" ht="14.1" customHeight="1">
      <c r="A693" s="15" t="s">
        <v>2233</v>
      </c>
      <c r="B693" s="46" t="s">
        <v>1355</v>
      </c>
      <c r="C693" s="46">
        <v>0.44</v>
      </c>
      <c r="D693" s="46">
        <v>25</v>
      </c>
      <c r="E693" s="574">
        <v>24.12</v>
      </c>
      <c r="F693" s="603">
        <f t="shared" ref="F693:F701" si="115">ROUND(E693*(1-$F$11),2)</f>
        <v>24.12</v>
      </c>
      <c r="G693" s="862">
        <f>'Заказ, cкидки и курсы валют'!$J$23*F693</f>
        <v>300.29399999999998</v>
      </c>
      <c r="H693" s="128">
        <f t="shared" ref="H693:H701" si="116">ROUND((D693)*G693,2)</f>
        <v>7507.35</v>
      </c>
      <c r="I693" s="15"/>
      <c r="L693" s="575"/>
    </row>
    <row r="694" spans="1:12" ht="14.1" customHeight="1">
      <c r="A694" s="15" t="s">
        <v>2234</v>
      </c>
      <c r="B694" s="46" t="s">
        <v>1342</v>
      </c>
      <c r="C694" s="46">
        <v>1.02</v>
      </c>
      <c r="D694" s="46">
        <v>25</v>
      </c>
      <c r="E694" s="574">
        <v>24.41</v>
      </c>
      <c r="F694" s="603">
        <f t="shared" si="115"/>
        <v>24.41</v>
      </c>
      <c r="G694" s="862">
        <f>'Заказ, cкидки и курсы валют'!$J$23*F694</f>
        <v>303.90449999999998</v>
      </c>
      <c r="H694" s="128">
        <f t="shared" si="116"/>
        <v>7597.61</v>
      </c>
      <c r="I694" s="15"/>
      <c r="L694" s="575"/>
    </row>
    <row r="695" spans="1:12" ht="14.1" customHeight="1">
      <c r="A695" s="15" t="s">
        <v>2235</v>
      </c>
      <c r="B695" s="46" t="s">
        <v>1343</v>
      </c>
      <c r="C695" s="46">
        <v>1.83</v>
      </c>
      <c r="D695" s="46">
        <v>25</v>
      </c>
      <c r="E695" s="574">
        <v>23.98</v>
      </c>
      <c r="F695" s="603">
        <f t="shared" si="115"/>
        <v>23.98</v>
      </c>
      <c r="G695" s="862">
        <f>'Заказ, cкидки и курсы валют'!$J$23*F695</f>
        <v>298.55099999999999</v>
      </c>
      <c r="H695" s="128">
        <f t="shared" si="116"/>
        <v>7463.78</v>
      </c>
      <c r="I695" s="15"/>
      <c r="L695" s="575"/>
    </row>
    <row r="696" spans="1:12" ht="14.1" customHeight="1">
      <c r="A696" s="15" t="s">
        <v>2236</v>
      </c>
      <c r="B696" s="46" t="s">
        <v>1344</v>
      </c>
      <c r="C696" s="46">
        <v>3.57</v>
      </c>
      <c r="D696" s="46">
        <v>25</v>
      </c>
      <c r="E696" s="574">
        <v>22.94</v>
      </c>
      <c r="F696" s="603">
        <f t="shared" si="115"/>
        <v>22.94</v>
      </c>
      <c r="G696" s="862">
        <f>'Заказ, cкидки и курсы валют'!$J$23*F696</f>
        <v>285.60300000000001</v>
      </c>
      <c r="H696" s="128">
        <f t="shared" si="116"/>
        <v>7140.08</v>
      </c>
      <c r="I696" s="15"/>
      <c r="L696" s="575"/>
    </row>
    <row r="697" spans="1:12" ht="14.1" customHeight="1">
      <c r="A697" s="15" t="s">
        <v>2237</v>
      </c>
      <c r="B697" s="46" t="s">
        <v>1345</v>
      </c>
      <c r="C697" s="46">
        <v>6.27</v>
      </c>
      <c r="D697" s="46">
        <v>25</v>
      </c>
      <c r="E697" s="574">
        <v>22.64</v>
      </c>
      <c r="F697" s="603">
        <f t="shared" si="115"/>
        <v>22.64</v>
      </c>
      <c r="G697" s="862">
        <f>'Заказ, cкидки и курсы валют'!$J$23*F697</f>
        <v>281.86799999999999</v>
      </c>
      <c r="H697" s="128">
        <f t="shared" si="116"/>
        <v>7046.7</v>
      </c>
      <c r="I697" s="15"/>
      <c r="L697" s="575"/>
    </row>
    <row r="698" spans="1:12" ht="14.1" customHeight="1">
      <c r="A698" s="15" t="s">
        <v>2238</v>
      </c>
      <c r="B698" s="46" t="s">
        <v>3249</v>
      </c>
      <c r="C698" s="46">
        <v>8.61</v>
      </c>
      <c r="D698" s="46">
        <v>25</v>
      </c>
      <c r="E698" s="574">
        <v>22.64</v>
      </c>
      <c r="F698" s="603">
        <f t="shared" si="115"/>
        <v>22.64</v>
      </c>
      <c r="G698" s="862">
        <f>'Заказ, cкидки и курсы валют'!$J$23*F698</f>
        <v>281.86799999999999</v>
      </c>
      <c r="H698" s="128">
        <f t="shared" si="116"/>
        <v>7046.7</v>
      </c>
      <c r="I698" s="15"/>
      <c r="L698" s="575"/>
    </row>
    <row r="699" spans="1:12" ht="14.1" customHeight="1">
      <c r="A699" s="15" t="s">
        <v>2239</v>
      </c>
      <c r="B699" s="46" t="s">
        <v>1346</v>
      </c>
      <c r="C699" s="46">
        <v>11.3</v>
      </c>
      <c r="D699" s="46">
        <v>25</v>
      </c>
      <c r="E699" s="574">
        <v>20.68</v>
      </c>
      <c r="F699" s="603">
        <f t="shared" si="115"/>
        <v>20.68</v>
      </c>
      <c r="G699" s="862">
        <f>'Заказ, cкидки и курсы валют'!$J$23*F699</f>
        <v>257.46600000000001</v>
      </c>
      <c r="H699" s="128">
        <f t="shared" si="116"/>
        <v>6436.65</v>
      </c>
      <c r="I699" s="15"/>
      <c r="L699" s="575"/>
    </row>
    <row r="700" spans="1:12" ht="14.1" customHeight="1">
      <c r="A700" s="15" t="s">
        <v>2240</v>
      </c>
      <c r="B700" s="46" t="s">
        <v>3250</v>
      </c>
      <c r="C700" s="46">
        <v>14.7</v>
      </c>
      <c r="D700" s="46">
        <v>25</v>
      </c>
      <c r="E700" s="574">
        <v>20.440000000000001</v>
      </c>
      <c r="F700" s="603">
        <f t="shared" si="115"/>
        <v>20.440000000000001</v>
      </c>
      <c r="G700" s="862">
        <f>'Заказ, cкидки и курсы валют'!$J$23*F700</f>
        <v>254.47800000000001</v>
      </c>
      <c r="H700" s="128">
        <f t="shared" si="116"/>
        <v>6361.95</v>
      </c>
      <c r="I700" s="15"/>
      <c r="L700" s="575"/>
    </row>
    <row r="701" spans="1:12" ht="14.1" customHeight="1">
      <c r="A701" s="15" t="s">
        <v>2241</v>
      </c>
      <c r="B701" s="46" t="s">
        <v>1347</v>
      </c>
      <c r="C701" s="46">
        <v>17.16</v>
      </c>
      <c r="D701" s="46">
        <v>25</v>
      </c>
      <c r="E701" s="574">
        <v>21.32</v>
      </c>
      <c r="F701" s="603">
        <f t="shared" si="115"/>
        <v>21.32</v>
      </c>
      <c r="G701" s="862">
        <f>'Заказ, cкидки и курсы валют'!$J$23*F701</f>
        <v>265.43399999999997</v>
      </c>
      <c r="H701" s="128">
        <f t="shared" si="116"/>
        <v>6635.85</v>
      </c>
      <c r="I701" s="15"/>
      <c r="L701" s="575"/>
    </row>
    <row r="702" spans="1:12" ht="14.1" customHeight="1">
      <c r="A702" s="15" t="s">
        <v>11066</v>
      </c>
      <c r="B702" s="44" t="s">
        <v>10871</v>
      </c>
      <c r="C702" s="46">
        <v>24</v>
      </c>
      <c r="D702" s="46">
        <v>25</v>
      </c>
      <c r="E702" s="574">
        <v>21.32</v>
      </c>
      <c r="F702" s="603">
        <f t="shared" ref="F702" si="117">ROUND(E702*(1-$F$11),2)</f>
        <v>21.32</v>
      </c>
      <c r="G702" s="862">
        <f>'Заказ, cкидки и курсы валют'!$J$23*F702</f>
        <v>265.43399999999997</v>
      </c>
      <c r="H702" s="128">
        <f t="shared" ref="H702" si="118">ROUND((D702)*G702,2)</f>
        <v>6635.85</v>
      </c>
      <c r="I702" s="15"/>
      <c r="L702" s="575"/>
    </row>
    <row r="703" spans="1:12" ht="14.1" customHeight="1">
      <c r="A703" s="15" t="s">
        <v>2242</v>
      </c>
      <c r="B703" s="46" t="s">
        <v>3251</v>
      </c>
      <c r="C703" s="46">
        <v>32.32</v>
      </c>
      <c r="D703" s="46">
        <v>25</v>
      </c>
      <c r="E703" s="574">
        <v>21.32</v>
      </c>
      <c r="F703" s="603">
        <f t="shared" ref="F703:F708" si="119">ROUND(E703*(1-$F$11),2)</f>
        <v>21.32</v>
      </c>
      <c r="G703" s="862">
        <f>'Заказ, cкидки и курсы валют'!$J$23*F703</f>
        <v>265.43399999999997</v>
      </c>
      <c r="H703" s="128">
        <f t="shared" ref="H703:H708" si="120">ROUND((D703)*G703,2)</f>
        <v>6635.85</v>
      </c>
      <c r="I703" s="15"/>
      <c r="L703" s="575"/>
    </row>
    <row r="704" spans="1:12" ht="14.1" customHeight="1">
      <c r="A704" s="15" t="s">
        <v>12246</v>
      </c>
      <c r="B704" s="44" t="s">
        <v>10868</v>
      </c>
      <c r="C704" s="46"/>
      <c r="D704" s="46">
        <v>25</v>
      </c>
      <c r="E704" s="574">
        <v>21.47</v>
      </c>
      <c r="F704" s="603">
        <f t="shared" si="119"/>
        <v>21.47</v>
      </c>
      <c r="G704" s="862">
        <f>'Заказ, cкидки и курсы валют'!$J$23*F704</f>
        <v>267.30149999999998</v>
      </c>
      <c r="H704" s="128">
        <f t="shared" si="120"/>
        <v>6682.54</v>
      </c>
      <c r="I704" s="15"/>
      <c r="L704" s="575"/>
    </row>
    <row r="705" spans="1:12" ht="14.1" customHeight="1">
      <c r="A705" s="15" t="s">
        <v>2243</v>
      </c>
      <c r="B705" s="46" t="s">
        <v>966</v>
      </c>
      <c r="C705" s="46">
        <v>53.61</v>
      </c>
      <c r="D705" s="46">
        <v>25</v>
      </c>
      <c r="E705" s="574">
        <v>21.62</v>
      </c>
      <c r="F705" s="603">
        <f t="shared" si="119"/>
        <v>21.62</v>
      </c>
      <c r="G705" s="862">
        <f>'Заказ, cкидки и курсы валют'!$J$23*F705</f>
        <v>269.16899999999998</v>
      </c>
      <c r="H705" s="128">
        <f t="shared" si="120"/>
        <v>6729.23</v>
      </c>
      <c r="I705" s="15"/>
      <c r="L705" s="575"/>
    </row>
    <row r="706" spans="1:12" ht="14.1" customHeight="1">
      <c r="A706" s="15" t="s">
        <v>2244</v>
      </c>
      <c r="B706" s="46" t="s">
        <v>2636</v>
      </c>
      <c r="C706" s="46"/>
      <c r="D706" s="46">
        <v>25</v>
      </c>
      <c r="E706" s="574">
        <v>21.62</v>
      </c>
      <c r="F706" s="603">
        <f t="shared" si="119"/>
        <v>21.62</v>
      </c>
      <c r="G706" s="862">
        <f>'Заказ, cкидки и курсы валют'!$J$23*F706</f>
        <v>269.16899999999998</v>
      </c>
      <c r="H706" s="128">
        <f t="shared" si="120"/>
        <v>6729.23</v>
      </c>
      <c r="I706" s="15"/>
      <c r="L706" s="575"/>
    </row>
    <row r="707" spans="1:12" ht="14.1" customHeight="1">
      <c r="A707" s="15" t="s">
        <v>12247</v>
      </c>
      <c r="B707" s="44" t="s">
        <v>10870</v>
      </c>
      <c r="C707" s="46"/>
      <c r="D707" s="46">
        <v>25</v>
      </c>
      <c r="E707" s="574">
        <v>22.64</v>
      </c>
      <c r="F707" s="603">
        <f t="shared" si="119"/>
        <v>22.64</v>
      </c>
      <c r="G707" s="862">
        <f>'Заказ, cкидки и курсы валют'!$J$23*F707</f>
        <v>281.86799999999999</v>
      </c>
      <c r="H707" s="128">
        <f t="shared" si="120"/>
        <v>7046.7</v>
      </c>
      <c r="I707" s="15"/>
      <c r="L707" s="575"/>
    </row>
    <row r="708" spans="1:12" ht="14.1" customHeight="1">
      <c r="A708" s="15" t="s">
        <v>12248</v>
      </c>
      <c r="B708" s="44" t="s">
        <v>12249</v>
      </c>
      <c r="C708" s="46"/>
      <c r="D708" s="46">
        <v>25</v>
      </c>
      <c r="E708" s="574">
        <v>22.64</v>
      </c>
      <c r="F708" s="603">
        <f t="shared" si="119"/>
        <v>22.64</v>
      </c>
      <c r="G708" s="862">
        <f>'Заказ, cкидки и курсы валют'!$J$23*F708</f>
        <v>281.86799999999999</v>
      </c>
      <c r="H708" s="128">
        <f t="shared" si="120"/>
        <v>7046.7</v>
      </c>
      <c r="I708" s="15"/>
      <c r="L708" s="575"/>
    </row>
    <row r="709" spans="1:12" ht="14.1" customHeight="1" thickBot="1">
      <c r="L709" s="575"/>
    </row>
    <row r="710" spans="1:12" ht="14.1" customHeight="1">
      <c r="A710" s="247"/>
      <c r="B710" s="163"/>
      <c r="C710" s="91"/>
      <c r="D710" s="91" t="s">
        <v>2484</v>
      </c>
      <c r="E710" s="555"/>
      <c r="F710" s="555"/>
      <c r="G710" s="652"/>
      <c r="H710" s="94"/>
      <c r="I710" s="95"/>
      <c r="L710" s="575"/>
    </row>
    <row r="711" spans="1:12" ht="14.1" customHeight="1">
      <c r="A711" s="248"/>
      <c r="B711" s="17"/>
      <c r="C711" s="97"/>
      <c r="D711" s="97"/>
      <c r="E711" s="896"/>
      <c r="F711" s="596"/>
      <c r="G711" s="874"/>
      <c r="H711" s="17"/>
      <c r="I711" s="167"/>
      <c r="L711" s="575"/>
    </row>
    <row r="712" spans="1:12" ht="14.1" customHeight="1">
      <c r="A712" s="248"/>
      <c r="B712" s="17"/>
      <c r="C712" s="97"/>
      <c r="D712" s="97"/>
      <c r="E712" s="896"/>
      <c r="F712" s="596"/>
      <c r="G712" s="874"/>
      <c r="H712" s="17"/>
      <c r="I712" s="167"/>
      <c r="L712" s="575"/>
    </row>
    <row r="713" spans="1:12" ht="14.1" customHeight="1">
      <c r="A713" s="248"/>
      <c r="B713" s="17"/>
      <c r="C713" s="97"/>
      <c r="D713" s="97"/>
      <c r="E713" s="896"/>
      <c r="F713" s="596"/>
      <c r="G713" s="874"/>
      <c r="H713" s="17"/>
      <c r="I713" s="167"/>
      <c r="J713" s="574"/>
      <c r="L713" s="575"/>
    </row>
    <row r="714" spans="1:12" ht="14.1" customHeight="1" thickBot="1">
      <c r="A714" s="117" t="s">
        <v>7711</v>
      </c>
      <c r="B714" s="118"/>
      <c r="C714" s="100"/>
      <c r="D714" s="171"/>
      <c r="E714" s="900"/>
      <c r="F714" s="598"/>
      <c r="G714" s="875"/>
      <c r="H714" s="171"/>
      <c r="I714" s="172"/>
      <c r="J714" s="574"/>
      <c r="L714" s="575"/>
    </row>
    <row r="715" spans="1:12" ht="42.75" customHeight="1">
      <c r="A715" s="195" t="s">
        <v>1034</v>
      </c>
      <c r="B715" s="196" t="s">
        <v>1035</v>
      </c>
      <c r="C715" s="197" t="s">
        <v>678</v>
      </c>
      <c r="D715" s="197" t="s">
        <v>3143</v>
      </c>
      <c r="E715" s="559" t="s">
        <v>11382</v>
      </c>
      <c r="F715" s="600" t="s">
        <v>2792</v>
      </c>
      <c r="G715" s="864" t="s">
        <v>3962</v>
      </c>
      <c r="H715" s="338" t="s">
        <v>497</v>
      </c>
      <c r="I715" s="199" t="s">
        <v>4268</v>
      </c>
      <c r="J715" s="574"/>
      <c r="L715" s="575"/>
    </row>
    <row r="716" spans="1:12" ht="14.1" customHeight="1">
      <c r="A716" s="195"/>
      <c r="B716" s="389"/>
      <c r="C716" s="197" t="s">
        <v>3644</v>
      </c>
      <c r="D716" s="390" t="s">
        <v>3963</v>
      </c>
      <c r="E716" s="898" t="s">
        <v>265</v>
      </c>
      <c r="F716" s="607">
        <f>'Заказ, cкидки и курсы валют'!$I$12</f>
        <v>0</v>
      </c>
      <c r="G716" s="948"/>
      <c r="H716" s="455"/>
      <c r="I716" s="325"/>
      <c r="J716" s="574"/>
      <c r="L716" s="575"/>
    </row>
    <row r="717" spans="1:12" ht="14.1" customHeight="1">
      <c r="A717" s="15" t="s">
        <v>2245</v>
      </c>
      <c r="B717" s="46" t="s">
        <v>1354</v>
      </c>
      <c r="C717" s="46">
        <v>0.31</v>
      </c>
      <c r="D717" s="48">
        <v>3</v>
      </c>
      <c r="E717" s="2129">
        <f t="shared" ref="E717:E728" si="121">E692*1.2</f>
        <v>28.943999999999999</v>
      </c>
      <c r="F717" s="603">
        <f t="shared" ref="F717:F727" si="122">ROUND(E717*(1-$F$11),2)</f>
        <v>28.94</v>
      </c>
      <c r="G717" s="862">
        <f>'Заказ, cкидки и курсы валют'!$J$23*F717</f>
        <v>360.303</v>
      </c>
      <c r="H717" s="128">
        <f t="shared" ref="H717:H727" si="123">ROUND((D717)*G717,2)</f>
        <v>1080.9100000000001</v>
      </c>
      <c r="I717" s="15"/>
      <c r="J717" s="574"/>
      <c r="L717" s="575"/>
    </row>
    <row r="718" spans="1:12" ht="14.1" customHeight="1">
      <c r="A718" s="15" t="s">
        <v>2246</v>
      </c>
      <c r="B718" s="46" t="s">
        <v>1355</v>
      </c>
      <c r="C718" s="46">
        <v>0.44</v>
      </c>
      <c r="D718" s="48">
        <v>3</v>
      </c>
      <c r="E718" s="2129">
        <f t="shared" si="121"/>
        <v>28.943999999999999</v>
      </c>
      <c r="F718" s="603">
        <f t="shared" si="122"/>
        <v>28.94</v>
      </c>
      <c r="G718" s="862">
        <f>'Заказ, cкидки и курсы валют'!$J$23*F718</f>
        <v>360.303</v>
      </c>
      <c r="H718" s="128">
        <f t="shared" si="123"/>
        <v>1080.9100000000001</v>
      </c>
      <c r="I718" s="15"/>
      <c r="J718" s="574"/>
      <c r="L718" s="575"/>
    </row>
    <row r="719" spans="1:12" ht="14.1" customHeight="1">
      <c r="A719" s="15" t="s">
        <v>2247</v>
      </c>
      <c r="B719" s="46" t="s">
        <v>1342</v>
      </c>
      <c r="C719" s="46">
        <v>1.02</v>
      </c>
      <c r="D719" s="48">
        <v>3</v>
      </c>
      <c r="E719" s="2129">
        <f t="shared" si="121"/>
        <v>29.291999999999998</v>
      </c>
      <c r="F719" s="603">
        <f t="shared" si="122"/>
        <v>29.29</v>
      </c>
      <c r="G719" s="862">
        <f>'Заказ, cкидки и курсы валют'!$J$23*F719</f>
        <v>364.66049999999996</v>
      </c>
      <c r="H719" s="128">
        <f t="shared" si="123"/>
        <v>1093.98</v>
      </c>
      <c r="I719" s="15"/>
      <c r="J719" s="574"/>
      <c r="L719" s="575"/>
    </row>
    <row r="720" spans="1:12" ht="14.1" customHeight="1">
      <c r="A720" s="15" t="s">
        <v>2248</v>
      </c>
      <c r="B720" s="46" t="s">
        <v>1343</v>
      </c>
      <c r="C720" s="46">
        <v>1.83</v>
      </c>
      <c r="D720" s="48">
        <v>3</v>
      </c>
      <c r="E720" s="2129">
        <f t="shared" si="121"/>
        <v>28.776</v>
      </c>
      <c r="F720" s="603">
        <f t="shared" si="122"/>
        <v>28.78</v>
      </c>
      <c r="G720" s="862">
        <f>'Заказ, cкидки и курсы валют'!$J$23*F720</f>
        <v>358.31099999999998</v>
      </c>
      <c r="H720" s="128">
        <f t="shared" si="123"/>
        <v>1074.93</v>
      </c>
      <c r="I720" s="15"/>
      <c r="J720" s="574"/>
      <c r="L720" s="575"/>
    </row>
    <row r="721" spans="1:12" ht="14.1" customHeight="1">
      <c r="A721" s="15" t="s">
        <v>2249</v>
      </c>
      <c r="B721" s="46" t="s">
        <v>1344</v>
      </c>
      <c r="C721" s="46">
        <v>3.57</v>
      </c>
      <c r="D721" s="48">
        <v>3</v>
      </c>
      <c r="E721" s="2129">
        <f t="shared" si="121"/>
        <v>27.528000000000002</v>
      </c>
      <c r="F721" s="603">
        <f t="shared" si="122"/>
        <v>27.53</v>
      </c>
      <c r="G721" s="862">
        <f>'Заказ, cкидки и курсы валют'!$J$23*F721</f>
        <v>342.74849999999998</v>
      </c>
      <c r="H721" s="128">
        <f t="shared" si="123"/>
        <v>1028.25</v>
      </c>
      <c r="I721" s="15"/>
      <c r="J721" s="574"/>
      <c r="L721" s="575"/>
    </row>
    <row r="722" spans="1:12" ht="14.1" customHeight="1">
      <c r="A722" s="15" t="s">
        <v>2250</v>
      </c>
      <c r="B722" s="46" t="s">
        <v>1345</v>
      </c>
      <c r="C722" s="46">
        <v>6.27</v>
      </c>
      <c r="D722" s="48">
        <v>3</v>
      </c>
      <c r="E722" s="2129">
        <f t="shared" si="121"/>
        <v>27.167999999999999</v>
      </c>
      <c r="F722" s="603">
        <f t="shared" si="122"/>
        <v>27.17</v>
      </c>
      <c r="G722" s="862">
        <f>'Заказ, cкидки и курсы валют'!$J$23*F722</f>
        <v>338.26650000000001</v>
      </c>
      <c r="H722" s="128">
        <f t="shared" si="123"/>
        <v>1014.8</v>
      </c>
      <c r="I722" s="15"/>
      <c r="J722" s="574"/>
      <c r="L722" s="575"/>
    </row>
    <row r="723" spans="1:12" ht="14.1" customHeight="1">
      <c r="A723" s="15" t="s">
        <v>2251</v>
      </c>
      <c r="B723" s="46" t="s">
        <v>3249</v>
      </c>
      <c r="C723" s="46">
        <v>8.61</v>
      </c>
      <c r="D723" s="48">
        <v>2.5</v>
      </c>
      <c r="E723" s="2129">
        <f t="shared" si="121"/>
        <v>27.167999999999999</v>
      </c>
      <c r="F723" s="603">
        <f t="shared" si="122"/>
        <v>27.17</v>
      </c>
      <c r="G723" s="862">
        <f>'Заказ, cкидки и курсы валют'!$J$23*F723</f>
        <v>338.26650000000001</v>
      </c>
      <c r="H723" s="128">
        <f t="shared" si="123"/>
        <v>845.67</v>
      </c>
      <c r="I723" s="15"/>
      <c r="J723" s="574"/>
      <c r="L723" s="575"/>
    </row>
    <row r="724" spans="1:12" ht="14.1" customHeight="1">
      <c r="A724" s="15" t="s">
        <v>2252</v>
      </c>
      <c r="B724" s="46" t="s">
        <v>1346</v>
      </c>
      <c r="C724" s="46">
        <v>11.3</v>
      </c>
      <c r="D724" s="48">
        <v>2.5</v>
      </c>
      <c r="E724" s="2129">
        <f t="shared" si="121"/>
        <v>24.815999999999999</v>
      </c>
      <c r="F724" s="603">
        <f t="shared" si="122"/>
        <v>24.82</v>
      </c>
      <c r="G724" s="862">
        <f>'Заказ, cкидки и курсы валют'!$J$23*F724</f>
        <v>309.00899999999996</v>
      </c>
      <c r="H724" s="128">
        <f t="shared" si="123"/>
        <v>772.52</v>
      </c>
      <c r="I724" s="15"/>
      <c r="J724" s="574"/>
      <c r="L724" s="575"/>
    </row>
    <row r="725" spans="1:12" ht="14.1" customHeight="1">
      <c r="A725" s="15" t="s">
        <v>2253</v>
      </c>
      <c r="B725" s="46" t="s">
        <v>3250</v>
      </c>
      <c r="C725" s="46">
        <v>14.7</v>
      </c>
      <c r="D725" s="48">
        <v>2.5</v>
      </c>
      <c r="E725" s="2129">
        <f t="shared" si="121"/>
        <v>24.528000000000002</v>
      </c>
      <c r="F725" s="603">
        <f t="shared" si="122"/>
        <v>24.53</v>
      </c>
      <c r="G725" s="862">
        <f>'Заказ, cкидки и курсы валют'!$J$23*F725</f>
        <v>305.39850000000001</v>
      </c>
      <c r="H725" s="128">
        <f t="shared" si="123"/>
        <v>763.5</v>
      </c>
      <c r="I725" s="15"/>
      <c r="J725" s="574"/>
      <c r="L725" s="575"/>
    </row>
    <row r="726" spans="1:12" ht="14.1" customHeight="1">
      <c r="A726" s="15" t="s">
        <v>2254</v>
      </c>
      <c r="B726" s="46" t="s">
        <v>1347</v>
      </c>
      <c r="C726" s="46">
        <v>17.16</v>
      </c>
      <c r="D726" s="48">
        <v>2.5</v>
      </c>
      <c r="E726" s="2129">
        <f t="shared" si="121"/>
        <v>25.584</v>
      </c>
      <c r="F726" s="603">
        <f t="shared" si="122"/>
        <v>25.58</v>
      </c>
      <c r="G726" s="862">
        <f>'Заказ, cкидки и курсы валют'!$J$23*F726</f>
        <v>318.47099999999995</v>
      </c>
      <c r="H726" s="128">
        <f t="shared" si="123"/>
        <v>796.18</v>
      </c>
      <c r="I726" s="15"/>
      <c r="J726" s="574"/>
      <c r="L726" s="575"/>
    </row>
    <row r="727" spans="1:12" ht="14.1" customHeight="1">
      <c r="A727" s="15" t="s">
        <v>11067</v>
      </c>
      <c r="B727" s="44" t="s">
        <v>10871</v>
      </c>
      <c r="C727" s="46">
        <v>24</v>
      </c>
      <c r="D727" s="48">
        <v>2</v>
      </c>
      <c r="E727" s="2129">
        <f t="shared" si="121"/>
        <v>25.584</v>
      </c>
      <c r="F727" s="603">
        <f t="shared" si="122"/>
        <v>25.58</v>
      </c>
      <c r="G727" s="862">
        <f>'Заказ, cкидки и курсы валют'!$J$23*F727</f>
        <v>318.47099999999995</v>
      </c>
      <c r="H727" s="128">
        <f t="shared" si="123"/>
        <v>636.94000000000005</v>
      </c>
      <c r="I727" s="15"/>
      <c r="J727" s="574"/>
      <c r="L727" s="575"/>
    </row>
    <row r="728" spans="1:12" ht="14.1" customHeight="1">
      <c r="A728" s="15" t="s">
        <v>2255</v>
      </c>
      <c r="B728" s="46" t="s">
        <v>3251</v>
      </c>
      <c r="C728" s="46">
        <v>32.32</v>
      </c>
      <c r="D728" s="48">
        <v>2.5</v>
      </c>
      <c r="E728" s="2129">
        <f t="shared" si="121"/>
        <v>25.584</v>
      </c>
      <c r="F728" s="603">
        <f t="shared" ref="F728:F730" si="124">ROUND(E728*(1-$F$11),2)</f>
        <v>25.58</v>
      </c>
      <c r="G728" s="862">
        <f>'Заказ, cкидки и курсы валют'!$J$23*F728</f>
        <v>318.47099999999995</v>
      </c>
      <c r="H728" s="128">
        <f t="shared" ref="H728:H730" si="125">ROUND((D728)*G728,2)</f>
        <v>796.18</v>
      </c>
      <c r="I728" s="15"/>
      <c r="J728" s="574"/>
      <c r="L728" s="575"/>
    </row>
    <row r="729" spans="1:12" ht="14.1" customHeight="1">
      <c r="A729" s="15" t="s">
        <v>2256</v>
      </c>
      <c r="B729" s="46" t="s">
        <v>966</v>
      </c>
      <c r="C729" s="46">
        <v>53.61</v>
      </c>
      <c r="D729" s="48">
        <v>2</v>
      </c>
      <c r="E729" s="2129">
        <f>E705*1.2</f>
        <v>25.943999999999999</v>
      </c>
      <c r="F729" s="603">
        <f t="shared" si="124"/>
        <v>25.94</v>
      </c>
      <c r="G729" s="862">
        <f>'Заказ, cкидки и курсы валют'!$J$23*F729</f>
        <v>322.95299999999997</v>
      </c>
      <c r="H729" s="128">
        <f t="shared" si="125"/>
        <v>645.91</v>
      </c>
      <c r="I729" s="15"/>
      <c r="J729" s="574"/>
      <c r="L729" s="575"/>
    </row>
    <row r="730" spans="1:12" ht="14.1" customHeight="1">
      <c r="A730" s="15" t="s">
        <v>2257</v>
      </c>
      <c r="B730" s="46" t="s">
        <v>2636</v>
      </c>
      <c r="C730" s="46"/>
      <c r="D730" s="48">
        <v>2.5</v>
      </c>
      <c r="E730" s="2129">
        <f>E706*1.2</f>
        <v>25.943999999999999</v>
      </c>
      <c r="F730" s="603">
        <f t="shared" si="124"/>
        <v>25.94</v>
      </c>
      <c r="G730" s="862">
        <f>'Заказ, cкидки и курсы валют'!$J$23*F730</f>
        <v>322.95299999999997</v>
      </c>
      <c r="H730" s="128">
        <f t="shared" si="125"/>
        <v>807.38</v>
      </c>
      <c r="I730" s="15"/>
      <c r="J730" s="574"/>
      <c r="L730" s="575"/>
    </row>
    <row r="731" spans="1:12" ht="14.1" customHeight="1" thickBot="1">
      <c r="A731" s="14"/>
      <c r="B731" s="50"/>
      <c r="C731" s="50"/>
      <c r="D731" s="267"/>
      <c r="E731" s="579"/>
      <c r="F731" s="1096"/>
      <c r="G731" s="865"/>
      <c r="H731" s="23"/>
      <c r="I731" s="14"/>
      <c r="J731" s="574"/>
      <c r="L731" s="575"/>
    </row>
    <row r="732" spans="1:12" ht="14.1" customHeight="1">
      <c r="A732" s="247"/>
      <c r="B732" s="163"/>
      <c r="C732" s="91"/>
      <c r="D732" s="91" t="s">
        <v>6699</v>
      </c>
      <c r="E732" s="555"/>
      <c r="F732" s="555"/>
      <c r="G732" s="652"/>
      <c r="H732" s="923"/>
      <c r="I732" s="924"/>
      <c r="J732" s="574"/>
      <c r="L732" s="575"/>
    </row>
    <row r="733" spans="1:12" ht="14.1" customHeight="1">
      <c r="A733" s="248"/>
      <c r="B733" s="17"/>
      <c r="C733" s="97"/>
      <c r="D733" s="97"/>
      <c r="E733" s="896"/>
      <c r="F733" s="596"/>
      <c r="G733" s="874"/>
      <c r="H733" s="17"/>
      <c r="I733" s="167"/>
      <c r="L733" s="575"/>
    </row>
    <row r="734" spans="1:12" ht="14.1" customHeight="1">
      <c r="A734" s="248"/>
      <c r="B734" s="17"/>
      <c r="C734" s="97"/>
      <c r="D734" s="97"/>
      <c r="E734" s="896"/>
      <c r="F734" s="596"/>
      <c r="G734" s="874"/>
      <c r="H734" s="17"/>
      <c r="I734" s="167"/>
      <c r="L734" s="575"/>
    </row>
    <row r="735" spans="1:12" ht="14.1" customHeight="1">
      <c r="A735" s="248"/>
      <c r="B735" s="17"/>
      <c r="C735" s="97"/>
      <c r="D735" s="97"/>
      <c r="E735" s="896"/>
      <c r="F735" s="596"/>
      <c r="G735" s="874"/>
      <c r="H735" s="17"/>
      <c r="I735" s="167"/>
      <c r="L735" s="575"/>
    </row>
    <row r="736" spans="1:12" ht="21.75" customHeight="1" thickBot="1">
      <c r="A736" s="117" t="s">
        <v>7710</v>
      </c>
      <c r="B736" s="171"/>
      <c r="C736" s="99"/>
      <c r="D736" s="99"/>
      <c r="E736" s="897"/>
      <c r="F736" s="598"/>
      <c r="G736" s="875"/>
      <c r="H736" s="171"/>
      <c r="I736" s="172"/>
      <c r="L736" s="575"/>
    </row>
    <row r="737" spans="1:12" ht="45" customHeight="1">
      <c r="A737" s="195" t="s">
        <v>1034</v>
      </c>
      <c r="B737" s="196" t="s">
        <v>1035</v>
      </c>
      <c r="C737" s="197" t="s">
        <v>678</v>
      </c>
      <c r="D737" s="197" t="s">
        <v>3143</v>
      </c>
      <c r="E737" s="559" t="s">
        <v>11384</v>
      </c>
      <c r="F737" s="600" t="s">
        <v>2792</v>
      </c>
      <c r="G737" s="864" t="s">
        <v>6701</v>
      </c>
      <c r="H737" s="338" t="s">
        <v>497</v>
      </c>
      <c r="I737" s="199" t="s">
        <v>4268</v>
      </c>
      <c r="L737" s="575"/>
    </row>
    <row r="738" spans="1:12" ht="14.1" customHeight="1">
      <c r="A738" s="195"/>
      <c r="B738" s="389"/>
      <c r="C738" s="197" t="s">
        <v>3644</v>
      </c>
      <c r="D738" s="476" t="s">
        <v>6700</v>
      </c>
      <c r="E738" s="898" t="s">
        <v>265</v>
      </c>
      <c r="F738" s="607">
        <f>'Заказ, cкидки и курсы валют'!$I$12</f>
        <v>0</v>
      </c>
      <c r="G738" s="948"/>
      <c r="H738" s="455"/>
      <c r="I738" s="325"/>
      <c r="J738" s="574"/>
      <c r="L738" s="575"/>
    </row>
    <row r="739" spans="1:12" ht="14.1" customHeight="1">
      <c r="A739" s="15" t="s">
        <v>6719</v>
      </c>
      <c r="B739" s="46" t="s">
        <v>1354</v>
      </c>
      <c r="C739" s="46">
        <v>0.31</v>
      </c>
      <c r="D739" s="877">
        <v>87000</v>
      </c>
      <c r="E739" s="574">
        <v>7.5</v>
      </c>
      <c r="F739" s="603">
        <f>ROUND(E739*(1-$F$11),2)</f>
        <v>7.5</v>
      </c>
      <c r="G739" s="862">
        <f>'Заказ, cкидки и курсы валют'!$J$23*F739</f>
        <v>93.375</v>
      </c>
      <c r="H739" s="128">
        <f>ROUND((D739/1000)*G739,2)</f>
        <v>8123.63</v>
      </c>
      <c r="I739" s="15"/>
      <c r="J739" s="574"/>
      <c r="L739" s="575"/>
    </row>
    <row r="740" spans="1:12" ht="14.1" customHeight="1">
      <c r="A740" s="15" t="s">
        <v>6720</v>
      </c>
      <c r="B740" s="46" t="s">
        <v>1355</v>
      </c>
      <c r="C740" s="46">
        <v>0.44</v>
      </c>
      <c r="D740" s="877">
        <v>63400</v>
      </c>
      <c r="E740" s="574">
        <v>10.199999999999999</v>
      </c>
      <c r="F740" s="603">
        <f t="shared" ref="F740:F751" si="126">ROUND(E740*(1-$F$11),2)</f>
        <v>10.199999999999999</v>
      </c>
      <c r="G740" s="862">
        <f>'Заказ, cкидки и курсы валют'!$J$23*F740</f>
        <v>126.98999999999998</v>
      </c>
      <c r="H740" s="128">
        <f t="shared" ref="H740:H751" si="127">ROUND((D740/1000)*G740,2)</f>
        <v>8051.17</v>
      </c>
      <c r="I740" s="15"/>
      <c r="J740" s="574"/>
      <c r="L740" s="575"/>
    </row>
    <row r="741" spans="1:12" ht="14.1" customHeight="1">
      <c r="A741" s="15" t="s">
        <v>6721</v>
      </c>
      <c r="B741" s="46" t="s">
        <v>1342</v>
      </c>
      <c r="C741" s="46">
        <v>1.02</v>
      </c>
      <c r="D741" s="668">
        <v>25000</v>
      </c>
      <c r="E741" s="574">
        <v>25.57</v>
      </c>
      <c r="F741" s="603">
        <f t="shared" si="126"/>
        <v>25.57</v>
      </c>
      <c r="G741" s="862">
        <f>'Заказ, cкидки и курсы валют'!$J$23*F741</f>
        <v>318.34649999999999</v>
      </c>
      <c r="H741" s="128">
        <f t="shared" si="127"/>
        <v>7958.66</v>
      </c>
      <c r="I741" s="15"/>
      <c r="L741" s="575"/>
    </row>
    <row r="742" spans="1:12" ht="14.1" customHeight="1">
      <c r="A742" s="15" t="s">
        <v>6722</v>
      </c>
      <c r="B742" s="46" t="s">
        <v>1343</v>
      </c>
      <c r="C742" s="46">
        <v>1.83</v>
      </c>
      <c r="D742" s="668">
        <v>15000</v>
      </c>
      <c r="E742" s="574">
        <v>41.4</v>
      </c>
      <c r="F742" s="603">
        <f t="shared" si="126"/>
        <v>41.4</v>
      </c>
      <c r="G742" s="862">
        <f>'Заказ, cкидки и курсы валют'!$J$23*F742</f>
        <v>515.42999999999995</v>
      </c>
      <c r="H742" s="128">
        <f t="shared" si="127"/>
        <v>7731.45</v>
      </c>
      <c r="I742" s="15"/>
      <c r="L742" s="575"/>
    </row>
    <row r="743" spans="1:12" ht="14.1" customHeight="1">
      <c r="A743" s="15" t="s">
        <v>6723</v>
      </c>
      <c r="B743" s="46" t="s">
        <v>1344</v>
      </c>
      <c r="C743" s="46">
        <v>3.57</v>
      </c>
      <c r="D743" s="668">
        <v>8000</v>
      </c>
      <c r="E743" s="574">
        <v>76.28</v>
      </c>
      <c r="F743" s="603">
        <f t="shared" si="126"/>
        <v>76.28</v>
      </c>
      <c r="G743" s="862">
        <f>'Заказ, cкидки и курсы валют'!$J$23*F743</f>
        <v>949.68599999999992</v>
      </c>
      <c r="H743" s="128">
        <f t="shared" si="127"/>
        <v>7597.49</v>
      </c>
      <c r="I743" s="15"/>
    </row>
    <row r="744" spans="1:12" ht="14.1" customHeight="1">
      <c r="A744" s="15" t="s">
        <v>6724</v>
      </c>
      <c r="B744" s="46" t="s">
        <v>1345</v>
      </c>
      <c r="C744" s="46">
        <v>6.27</v>
      </c>
      <c r="D744" s="668">
        <v>4300</v>
      </c>
      <c r="E744" s="574">
        <v>142.91999999999999</v>
      </c>
      <c r="F744" s="603">
        <f t="shared" si="126"/>
        <v>142.91999999999999</v>
      </c>
      <c r="G744" s="862">
        <f>'Заказ, cкидки и курсы валют'!$J$23*F744</f>
        <v>1779.3539999999998</v>
      </c>
      <c r="H744" s="128">
        <f t="shared" si="127"/>
        <v>7651.22</v>
      </c>
      <c r="I744" s="15"/>
    </row>
    <row r="745" spans="1:12" ht="14.1" customHeight="1">
      <c r="A745" s="15" t="s">
        <v>6725</v>
      </c>
      <c r="B745" s="46" t="s">
        <v>3249</v>
      </c>
      <c r="C745" s="46">
        <v>8.61</v>
      </c>
      <c r="D745" s="668">
        <v>3000</v>
      </c>
      <c r="E745" s="574">
        <v>189.3</v>
      </c>
      <c r="F745" s="603">
        <f t="shared" si="126"/>
        <v>189.3</v>
      </c>
      <c r="G745" s="862">
        <f>'Заказ, cкидки и курсы валют'!$J$23*F745</f>
        <v>2356.7849999999999</v>
      </c>
      <c r="H745" s="128">
        <f t="shared" si="127"/>
        <v>7070.36</v>
      </c>
      <c r="I745" s="15"/>
    </row>
    <row r="746" spans="1:12" ht="14.1" customHeight="1">
      <c r="A746" s="15" t="s">
        <v>6726</v>
      </c>
      <c r="B746" s="46" t="s">
        <v>1346</v>
      </c>
      <c r="C746" s="46">
        <v>11.3</v>
      </c>
      <c r="D746" s="668">
        <v>2200</v>
      </c>
      <c r="E746" s="574">
        <v>235.7</v>
      </c>
      <c r="F746" s="603">
        <f t="shared" si="126"/>
        <v>235.7</v>
      </c>
      <c r="G746" s="862">
        <f>'Заказ, cкидки и курсы валют'!$J$23*F746</f>
        <v>2934.4649999999997</v>
      </c>
      <c r="H746" s="128">
        <f t="shared" si="127"/>
        <v>6455.82</v>
      </c>
      <c r="I746" s="15"/>
    </row>
    <row r="747" spans="1:12" ht="14.1" customHeight="1">
      <c r="A747" s="15" t="s">
        <v>6727</v>
      </c>
      <c r="B747" s="46" t="s">
        <v>3250</v>
      </c>
      <c r="C747" s="46">
        <v>14.7</v>
      </c>
      <c r="D747" s="668">
        <v>1800</v>
      </c>
      <c r="E747" s="574">
        <v>404.97</v>
      </c>
      <c r="F747" s="603">
        <f t="shared" si="126"/>
        <v>404.97</v>
      </c>
      <c r="G747" s="862">
        <f>'Заказ, cкидки и курсы валют'!$J$23*F747</f>
        <v>5041.8765000000003</v>
      </c>
      <c r="H747" s="128">
        <f t="shared" si="127"/>
        <v>9075.3799999999992</v>
      </c>
      <c r="I747" s="15"/>
    </row>
    <row r="748" spans="1:12" ht="14.1" customHeight="1">
      <c r="A748" s="15" t="s">
        <v>6728</v>
      </c>
      <c r="B748" s="46" t="s">
        <v>1347</v>
      </c>
      <c r="C748" s="46">
        <v>17.16</v>
      </c>
      <c r="D748" s="668">
        <v>1500</v>
      </c>
      <c r="E748" s="574">
        <v>353.61</v>
      </c>
      <c r="F748" s="603">
        <f t="shared" si="126"/>
        <v>353.61</v>
      </c>
      <c r="G748" s="862">
        <f>'Заказ, cкидки и курсы валют'!$J$23*F748</f>
        <v>4402.4444999999996</v>
      </c>
      <c r="H748" s="128">
        <f t="shared" si="127"/>
        <v>6603.67</v>
      </c>
      <c r="I748" s="15"/>
    </row>
    <row r="749" spans="1:12" ht="14.1" customHeight="1">
      <c r="A749" s="15" t="s">
        <v>6729</v>
      </c>
      <c r="B749" s="46" t="s">
        <v>3251</v>
      </c>
      <c r="C749" s="46">
        <v>32.32</v>
      </c>
      <c r="D749" s="668">
        <v>750</v>
      </c>
      <c r="E749" s="574">
        <v>796.29</v>
      </c>
      <c r="F749" s="603">
        <f t="shared" si="126"/>
        <v>796.29</v>
      </c>
      <c r="G749" s="862">
        <f>'Заказ, cкидки и курсы валют'!$J$23*F749</f>
        <v>9913.8104999999996</v>
      </c>
      <c r="H749" s="128">
        <f t="shared" si="127"/>
        <v>7435.36</v>
      </c>
      <c r="I749" s="15"/>
    </row>
    <row r="750" spans="1:12" ht="14.1" customHeight="1">
      <c r="A750" s="15" t="s">
        <v>6730</v>
      </c>
      <c r="B750" s="46" t="s">
        <v>966</v>
      </c>
      <c r="C750" s="46">
        <v>53.61</v>
      </c>
      <c r="D750" s="668">
        <v>500</v>
      </c>
      <c r="E750" s="574">
        <v>1133.23</v>
      </c>
      <c r="F750" s="603">
        <f t="shared" si="126"/>
        <v>1133.23</v>
      </c>
      <c r="G750" s="862">
        <f>'Заказ, cкидки и курсы валют'!$J$23*F750</f>
        <v>14108.7135</v>
      </c>
      <c r="H750" s="128">
        <f t="shared" si="127"/>
        <v>7054.36</v>
      </c>
      <c r="I750" s="15"/>
    </row>
    <row r="751" spans="1:12" ht="14.1" customHeight="1">
      <c r="A751" s="15" t="s">
        <v>6731</v>
      </c>
      <c r="B751" s="46" t="s">
        <v>2636</v>
      </c>
      <c r="C751" s="1808">
        <v>88</v>
      </c>
      <c r="D751" s="668">
        <v>290</v>
      </c>
      <c r="E751" s="574">
        <v>1981.54</v>
      </c>
      <c r="F751" s="603">
        <f t="shared" si="126"/>
        <v>1981.54</v>
      </c>
      <c r="G751" s="862">
        <f>'Заказ, cкидки и курсы валют'!$J$23*F751</f>
        <v>24670.172999999999</v>
      </c>
      <c r="H751" s="128">
        <f t="shared" si="127"/>
        <v>7154.35</v>
      </c>
      <c r="I751" s="15"/>
    </row>
    <row r="752" spans="1:12" ht="14.1" customHeight="1" thickBot="1">
      <c r="A752" s="14"/>
      <c r="B752" s="50"/>
      <c r="C752" s="50"/>
      <c r="D752" s="267"/>
      <c r="E752" s="579"/>
      <c r="F752" s="1096"/>
      <c r="G752" s="865"/>
      <c r="H752" s="23"/>
      <c r="I752" s="14"/>
    </row>
    <row r="753" spans="1:12" ht="14.1" customHeight="1">
      <c r="A753" s="247"/>
      <c r="B753" s="163"/>
      <c r="C753" s="91"/>
      <c r="D753" s="91" t="s">
        <v>6699</v>
      </c>
      <c r="E753" s="555"/>
      <c r="F753" s="555"/>
      <c r="G753" s="652"/>
      <c r="H753" s="923"/>
      <c r="I753" s="924"/>
    </row>
    <row r="754" spans="1:12" ht="14.1" customHeight="1">
      <c r="A754" s="248"/>
      <c r="B754" s="17"/>
      <c r="C754" s="97"/>
      <c r="D754" s="97"/>
      <c r="E754" s="896"/>
      <c r="F754" s="596"/>
      <c r="G754" s="874"/>
      <c r="H754" s="17"/>
      <c r="I754" s="167"/>
    </row>
    <row r="755" spans="1:12" ht="14.1" customHeight="1">
      <c r="A755" s="248"/>
      <c r="B755" s="17"/>
      <c r="C755" s="97"/>
      <c r="D755" s="97"/>
      <c r="E755" s="896"/>
      <c r="F755" s="596"/>
      <c r="G755" s="874"/>
      <c r="H755" s="17"/>
      <c r="I755" s="167"/>
    </row>
    <row r="756" spans="1:12" ht="14.1" customHeight="1">
      <c r="A756" s="248"/>
      <c r="B756" s="17"/>
      <c r="C756" s="97"/>
      <c r="D756" s="97"/>
      <c r="E756" s="896"/>
      <c r="F756" s="596"/>
      <c r="G756" s="874"/>
      <c r="H756" s="17"/>
      <c r="I756" s="167"/>
    </row>
    <row r="757" spans="1:12" ht="14.1" customHeight="1" thickBot="1">
      <c r="A757" s="117" t="s">
        <v>7712</v>
      </c>
      <c r="B757" s="171"/>
      <c r="C757" s="99"/>
      <c r="D757" s="99"/>
      <c r="E757" s="897"/>
      <c r="F757" s="598"/>
      <c r="G757" s="875"/>
      <c r="H757" s="171"/>
      <c r="I757" s="172"/>
    </row>
    <row r="758" spans="1:12" ht="43.5" customHeight="1">
      <c r="A758" s="195" t="s">
        <v>1034</v>
      </c>
      <c r="B758" s="196" t="s">
        <v>1035</v>
      </c>
      <c r="C758" s="197" t="s">
        <v>678</v>
      </c>
      <c r="D758" s="197" t="s">
        <v>3143</v>
      </c>
      <c r="E758" s="559" t="s">
        <v>11384</v>
      </c>
      <c r="F758" s="600" t="s">
        <v>2792</v>
      </c>
      <c r="G758" s="864" t="s">
        <v>6701</v>
      </c>
      <c r="H758" s="338" t="s">
        <v>497</v>
      </c>
      <c r="I758" s="199" t="s">
        <v>4268</v>
      </c>
    </row>
    <row r="759" spans="1:12" ht="14.1" customHeight="1">
      <c r="A759" s="195"/>
      <c r="B759" s="389"/>
      <c r="C759" s="197" t="s">
        <v>3644</v>
      </c>
      <c r="D759" s="476" t="s">
        <v>6700</v>
      </c>
      <c r="E759" s="898" t="s">
        <v>265</v>
      </c>
      <c r="F759" s="607">
        <f>'Заказ, cкидки и курсы валют'!$I$12</f>
        <v>0</v>
      </c>
      <c r="G759" s="948"/>
      <c r="H759" s="455"/>
      <c r="I759" s="325"/>
    </row>
    <row r="760" spans="1:12" ht="14.1" customHeight="1">
      <c r="A760" s="15" t="s">
        <v>10490</v>
      </c>
      <c r="B760" s="46" t="s">
        <v>1354</v>
      </c>
      <c r="C760" s="46">
        <v>0.31</v>
      </c>
      <c r="D760" s="877">
        <v>200</v>
      </c>
      <c r="E760" s="2096">
        <f>E739*3</f>
        <v>22.5</v>
      </c>
      <c r="F760" s="603">
        <f>ROUND(E760*(1-$F$11),2)</f>
        <v>22.5</v>
      </c>
      <c r="G760" s="862">
        <f>'Заказ, cкидки и курсы валют'!$J$23*F760</f>
        <v>280.125</v>
      </c>
      <c r="H760" s="128">
        <f>ROUND((D760/1000)*G760,2)</f>
        <v>56.03</v>
      </c>
      <c r="I760" s="15"/>
    </row>
    <row r="761" spans="1:12" ht="14.1" customHeight="1">
      <c r="A761" s="15" t="s">
        <v>10491</v>
      </c>
      <c r="B761" s="46" t="s">
        <v>1355</v>
      </c>
      <c r="C761" s="46">
        <v>0.44</v>
      </c>
      <c r="D761" s="877">
        <v>200</v>
      </c>
      <c r="E761" s="2096">
        <f t="shared" ref="E761:E772" si="128">E740*3</f>
        <v>30.599999999999998</v>
      </c>
      <c r="F761" s="603">
        <f t="shared" ref="F761:F772" si="129">ROUND(E761*(1-$F$11),2)</f>
        <v>30.6</v>
      </c>
      <c r="G761" s="862">
        <f>'Заказ, cкидки и курсы валют'!$J$23*F761</f>
        <v>380.96999999999997</v>
      </c>
      <c r="H761" s="128">
        <f t="shared" ref="H761:H772" si="130">ROUND((D761/1000)*G761,2)</f>
        <v>76.19</v>
      </c>
      <c r="I761" s="15"/>
    </row>
    <row r="762" spans="1:12" ht="14.1" customHeight="1">
      <c r="A762" s="15" t="s">
        <v>10492</v>
      </c>
      <c r="B762" s="46" t="s">
        <v>1342</v>
      </c>
      <c r="C762" s="46">
        <v>1.02</v>
      </c>
      <c r="D762" s="668">
        <v>100</v>
      </c>
      <c r="E762" s="2096">
        <f t="shared" si="128"/>
        <v>76.710000000000008</v>
      </c>
      <c r="F762" s="603">
        <f t="shared" si="129"/>
        <v>76.709999999999994</v>
      </c>
      <c r="G762" s="862">
        <f>'Заказ, cкидки и курсы валют'!$J$23*F762</f>
        <v>955.03949999999986</v>
      </c>
      <c r="H762" s="128">
        <f t="shared" si="130"/>
        <v>95.5</v>
      </c>
      <c r="I762" s="15"/>
    </row>
    <row r="763" spans="1:12" ht="14.1" customHeight="1">
      <c r="A763" s="15" t="s">
        <v>10493</v>
      </c>
      <c r="B763" s="46" t="s">
        <v>1343</v>
      </c>
      <c r="C763" s="46">
        <v>1.83</v>
      </c>
      <c r="D763" s="668">
        <v>100</v>
      </c>
      <c r="E763" s="2096">
        <f t="shared" si="128"/>
        <v>124.19999999999999</v>
      </c>
      <c r="F763" s="603">
        <f t="shared" si="129"/>
        <v>124.2</v>
      </c>
      <c r="G763" s="862">
        <f>'Заказ, cкидки и курсы валют'!$J$23*F763</f>
        <v>1546.29</v>
      </c>
      <c r="H763" s="128">
        <f t="shared" si="130"/>
        <v>154.63</v>
      </c>
      <c r="I763" s="15"/>
      <c r="J763" s="574"/>
      <c r="L763" s="575"/>
    </row>
    <row r="764" spans="1:12" ht="14.1" customHeight="1">
      <c r="A764" s="15" t="s">
        <v>10494</v>
      </c>
      <c r="B764" s="46" t="s">
        <v>1344</v>
      </c>
      <c r="C764" s="46">
        <v>3.57</v>
      </c>
      <c r="D764" s="668">
        <v>50</v>
      </c>
      <c r="E764" s="2096">
        <f t="shared" si="128"/>
        <v>228.84</v>
      </c>
      <c r="F764" s="603">
        <f t="shared" si="129"/>
        <v>228.84</v>
      </c>
      <c r="G764" s="862">
        <f>'Заказ, cкидки и курсы валют'!$J$23*F764</f>
        <v>2849.058</v>
      </c>
      <c r="H764" s="128">
        <f t="shared" si="130"/>
        <v>142.44999999999999</v>
      </c>
      <c r="I764" s="15"/>
      <c r="J764" s="574"/>
      <c r="L764" s="575"/>
    </row>
    <row r="765" spans="1:12" ht="14.1" customHeight="1">
      <c r="A765" s="15" t="s">
        <v>10495</v>
      </c>
      <c r="B765" s="46" t="s">
        <v>1345</v>
      </c>
      <c r="C765" s="46">
        <v>6.27</v>
      </c>
      <c r="D765" s="668">
        <v>40</v>
      </c>
      <c r="E765" s="2096">
        <f t="shared" si="128"/>
        <v>428.76</v>
      </c>
      <c r="F765" s="603">
        <f t="shared" si="129"/>
        <v>428.76</v>
      </c>
      <c r="G765" s="862">
        <f>'Заказ, cкидки и курсы валют'!$J$23*F765</f>
        <v>5338.0619999999999</v>
      </c>
      <c r="H765" s="128">
        <f t="shared" si="130"/>
        <v>213.52</v>
      </c>
      <c r="I765" s="15"/>
      <c r="J765" s="574"/>
      <c r="L765" s="575"/>
    </row>
    <row r="766" spans="1:12" ht="14.1" customHeight="1">
      <c r="A766" s="15" t="s">
        <v>10496</v>
      </c>
      <c r="B766" s="46" t="s">
        <v>3249</v>
      </c>
      <c r="C766" s="46">
        <v>8.61</v>
      </c>
      <c r="D766" s="668">
        <v>30</v>
      </c>
      <c r="E766" s="2096">
        <f t="shared" si="128"/>
        <v>567.90000000000009</v>
      </c>
      <c r="F766" s="603">
        <f t="shared" si="129"/>
        <v>567.9</v>
      </c>
      <c r="G766" s="862">
        <f>'Заказ, cкидки и курсы валют'!$J$23*F766</f>
        <v>7070.3549999999996</v>
      </c>
      <c r="H766" s="128">
        <f t="shared" si="130"/>
        <v>212.11</v>
      </c>
      <c r="I766" s="15"/>
      <c r="J766" s="574"/>
      <c r="L766" s="575"/>
    </row>
    <row r="767" spans="1:12" ht="14.1" customHeight="1">
      <c r="A767" s="15" t="s">
        <v>10497</v>
      </c>
      <c r="B767" s="46" t="s">
        <v>1346</v>
      </c>
      <c r="C767" s="46">
        <v>11.3</v>
      </c>
      <c r="D767" s="668">
        <v>20</v>
      </c>
      <c r="E767" s="2096">
        <f t="shared" si="128"/>
        <v>707.09999999999991</v>
      </c>
      <c r="F767" s="603">
        <f t="shared" si="129"/>
        <v>707.1</v>
      </c>
      <c r="G767" s="862">
        <f>'Заказ, cкидки и курсы валют'!$J$23*F767</f>
        <v>8803.3950000000004</v>
      </c>
      <c r="H767" s="128">
        <f t="shared" si="130"/>
        <v>176.07</v>
      </c>
      <c r="I767" s="15"/>
      <c r="J767" s="574"/>
      <c r="L767" s="575"/>
    </row>
    <row r="768" spans="1:12" ht="14.1" customHeight="1">
      <c r="A768" s="15" t="s">
        <v>10498</v>
      </c>
      <c r="B768" s="46" t="s">
        <v>3250</v>
      </c>
      <c r="C768" s="46">
        <v>14.7</v>
      </c>
      <c r="D768" s="668">
        <v>15</v>
      </c>
      <c r="E768" s="2096">
        <f t="shared" si="128"/>
        <v>1214.9100000000001</v>
      </c>
      <c r="F768" s="603">
        <f t="shared" si="129"/>
        <v>1214.9100000000001</v>
      </c>
      <c r="G768" s="862">
        <f>'Заказ, cкидки и курсы валют'!$J$23*F768</f>
        <v>15125.629500000001</v>
      </c>
      <c r="H768" s="128">
        <f t="shared" si="130"/>
        <v>226.88</v>
      </c>
      <c r="I768" s="15"/>
      <c r="J768" s="574"/>
      <c r="L768" s="575"/>
    </row>
    <row r="769" spans="1:12" ht="14.1" customHeight="1">
      <c r="A769" s="15" t="s">
        <v>10499</v>
      </c>
      <c r="B769" s="46" t="s">
        <v>1347</v>
      </c>
      <c r="C769" s="46">
        <v>17.16</v>
      </c>
      <c r="D769" s="668">
        <v>10</v>
      </c>
      <c r="E769" s="2096">
        <f t="shared" si="128"/>
        <v>1060.83</v>
      </c>
      <c r="F769" s="603">
        <f t="shared" si="129"/>
        <v>1060.83</v>
      </c>
      <c r="G769" s="862">
        <f>'Заказ, cкидки и курсы валют'!$J$23*F769</f>
        <v>13207.333499999999</v>
      </c>
      <c r="H769" s="128">
        <f t="shared" si="130"/>
        <v>132.07</v>
      </c>
      <c r="I769" s="15"/>
      <c r="J769" s="574"/>
      <c r="L769" s="575"/>
    </row>
    <row r="770" spans="1:12" ht="14.1" customHeight="1">
      <c r="A770" s="15" t="s">
        <v>10500</v>
      </c>
      <c r="B770" s="46" t="s">
        <v>3251</v>
      </c>
      <c r="C770" s="46">
        <v>32.32</v>
      </c>
      <c r="D770" s="668">
        <v>5</v>
      </c>
      <c r="E770" s="2096">
        <f t="shared" si="128"/>
        <v>2388.87</v>
      </c>
      <c r="F770" s="603">
        <f t="shared" si="129"/>
        <v>2388.87</v>
      </c>
      <c r="G770" s="862">
        <f>'Заказ, cкидки и курсы валют'!$J$23*F770</f>
        <v>29741.431499999995</v>
      </c>
      <c r="H770" s="128">
        <f t="shared" si="130"/>
        <v>148.71</v>
      </c>
      <c r="I770" s="15"/>
      <c r="J770" s="574"/>
      <c r="L770" s="575"/>
    </row>
    <row r="771" spans="1:12" ht="14.1" customHeight="1">
      <c r="A771" s="15" t="s">
        <v>10501</v>
      </c>
      <c r="B771" s="46" t="s">
        <v>966</v>
      </c>
      <c r="C771" s="46">
        <v>53.61</v>
      </c>
      <c r="D771" s="668">
        <v>5</v>
      </c>
      <c r="E771" s="2096">
        <f t="shared" si="128"/>
        <v>3399.69</v>
      </c>
      <c r="F771" s="603">
        <f t="shared" si="129"/>
        <v>3399.69</v>
      </c>
      <c r="G771" s="862">
        <f>'Заказ, cкидки и курсы валют'!$J$23*F771</f>
        <v>42326.140500000001</v>
      </c>
      <c r="H771" s="128">
        <f t="shared" si="130"/>
        <v>211.63</v>
      </c>
      <c r="I771" s="15"/>
      <c r="J771" s="574"/>
      <c r="L771" s="575"/>
    </row>
    <row r="772" spans="1:12" ht="14.1" customHeight="1">
      <c r="A772" s="15" t="s">
        <v>10502</v>
      </c>
      <c r="B772" s="46" t="s">
        <v>2636</v>
      </c>
      <c r="C772" s="46"/>
      <c r="D772" s="668">
        <v>3</v>
      </c>
      <c r="E772" s="2096">
        <f t="shared" si="128"/>
        <v>5944.62</v>
      </c>
      <c r="F772" s="603">
        <f t="shared" si="129"/>
        <v>5944.62</v>
      </c>
      <c r="G772" s="862">
        <f>'Заказ, cкидки и курсы валют'!$J$23*F772</f>
        <v>74010.519</v>
      </c>
      <c r="H772" s="128">
        <f t="shared" si="130"/>
        <v>222.03</v>
      </c>
      <c r="I772" s="15"/>
      <c r="J772" s="574"/>
      <c r="L772" s="575"/>
    </row>
    <row r="773" spans="1:12" ht="13.5" customHeight="1" thickBot="1">
      <c r="J773" s="574"/>
      <c r="L773" s="575"/>
    </row>
    <row r="774" spans="1:12" ht="13.5" customHeight="1">
      <c r="A774" s="247"/>
      <c r="B774" s="163"/>
      <c r="C774" s="1677"/>
      <c r="D774" s="1677"/>
      <c r="E774" s="1678"/>
      <c r="F774" s="1679"/>
      <c r="G774" s="1680"/>
      <c r="H774" s="163"/>
      <c r="I774" s="95"/>
      <c r="J774" s="574"/>
      <c r="L774" s="575"/>
    </row>
    <row r="775" spans="1:12" ht="15">
      <c r="A775" s="248"/>
      <c r="B775" s="17"/>
      <c r="C775" s="97"/>
      <c r="D775" s="97"/>
      <c r="E775" s="896"/>
      <c r="F775" s="596"/>
      <c r="G775" s="874"/>
      <c r="H775" s="17"/>
      <c r="I775" s="167"/>
      <c r="J775" s="574"/>
      <c r="L775" s="575"/>
    </row>
    <row r="776" spans="1:12" ht="15">
      <c r="A776" s="248"/>
      <c r="B776" s="17"/>
      <c r="C776" s="97"/>
      <c r="D776" s="97"/>
      <c r="E776" s="896"/>
      <c r="F776" s="596"/>
      <c r="G776" s="874"/>
      <c r="H776" s="17"/>
      <c r="I776" s="167"/>
      <c r="J776" s="574"/>
      <c r="L776" s="575"/>
    </row>
    <row r="777" spans="1:12" ht="18.75" thickBot="1">
      <c r="A777" s="117" t="s">
        <v>7710</v>
      </c>
      <c r="B777" s="171"/>
      <c r="C777" s="99"/>
      <c r="D777" s="99"/>
      <c r="E777" s="897"/>
      <c r="F777" s="598"/>
      <c r="G777" s="875"/>
      <c r="H777" s="171"/>
      <c r="I777" s="172"/>
      <c r="J777" s="574"/>
      <c r="L777" s="575"/>
    </row>
    <row r="778" spans="1:12" ht="42">
      <c r="A778" s="195" t="s">
        <v>1034</v>
      </c>
      <c r="B778" s="196" t="s">
        <v>1035</v>
      </c>
      <c r="C778" s="197" t="s">
        <v>678</v>
      </c>
      <c r="D778" s="197" t="s">
        <v>3143</v>
      </c>
      <c r="E778" s="559" t="s">
        <v>11382</v>
      </c>
      <c r="F778" s="600" t="s">
        <v>2792</v>
      </c>
      <c r="G778" s="864" t="s">
        <v>3962</v>
      </c>
      <c r="H778" s="338" t="s">
        <v>497</v>
      </c>
      <c r="I778" s="199" t="s">
        <v>4268</v>
      </c>
      <c r="J778" s="574"/>
      <c r="L778" s="575"/>
    </row>
    <row r="779" spans="1:12" ht="15.95" customHeight="1">
      <c r="A779" s="195"/>
      <c r="B779" s="389"/>
      <c r="C779" s="197" t="s">
        <v>3644</v>
      </c>
      <c r="D779" s="390" t="s">
        <v>3963</v>
      </c>
      <c r="E779" s="898" t="s">
        <v>265</v>
      </c>
      <c r="F779" s="607">
        <f>'Заказ, cкидки и курсы валют'!$I$12</f>
        <v>0</v>
      </c>
      <c r="G779" s="948"/>
      <c r="H779" s="455"/>
      <c r="I779" s="325"/>
      <c r="J779" s="574"/>
      <c r="L779" s="575"/>
    </row>
    <row r="780" spans="1:12" ht="14.1" customHeight="1">
      <c r="A780" s="15" t="s">
        <v>12250</v>
      </c>
      <c r="B780" s="44" t="s">
        <v>2491</v>
      </c>
      <c r="C780" s="46"/>
      <c r="D780" s="46">
        <v>25</v>
      </c>
      <c r="E780" s="574">
        <v>22.99</v>
      </c>
      <c r="F780" s="603">
        <f t="shared" ref="F780:F797" si="131">ROUND(E780*(1-$F$11),2)</f>
        <v>22.99</v>
      </c>
      <c r="G780" s="862">
        <f>'Заказ, cкидки и курсы валют'!$J$23*F780</f>
        <v>286.22549999999995</v>
      </c>
      <c r="H780" s="128">
        <f t="shared" ref="H780:H797" si="132">ROUND((D780)*G780,2)</f>
        <v>7155.64</v>
      </c>
      <c r="I780" s="15"/>
      <c r="J780" s="574"/>
      <c r="L780" s="575"/>
    </row>
    <row r="781" spans="1:12" ht="14.1" customHeight="1">
      <c r="A781" s="15" t="s">
        <v>2258</v>
      </c>
      <c r="B781" s="46" t="s">
        <v>1354</v>
      </c>
      <c r="C781" s="46">
        <v>0.84</v>
      </c>
      <c r="D781" s="46">
        <v>25</v>
      </c>
      <c r="E781" s="574">
        <v>22.69</v>
      </c>
      <c r="F781" s="603">
        <f t="shared" si="131"/>
        <v>22.69</v>
      </c>
      <c r="G781" s="862">
        <f>'Заказ, cкидки и курсы валют'!$J$23*F781</f>
        <v>282.4905</v>
      </c>
      <c r="H781" s="128">
        <f t="shared" si="132"/>
        <v>7062.26</v>
      </c>
      <c r="I781" s="15"/>
      <c r="J781" s="574"/>
      <c r="L781" s="575"/>
    </row>
    <row r="782" spans="1:12" ht="14.1" customHeight="1">
      <c r="A782" s="15" t="s">
        <v>2259</v>
      </c>
      <c r="B782" s="46" t="s">
        <v>1355</v>
      </c>
      <c r="C782" s="46">
        <v>1.39</v>
      </c>
      <c r="D782" s="46">
        <v>25</v>
      </c>
      <c r="E782" s="574">
        <v>22.07</v>
      </c>
      <c r="F782" s="603">
        <f t="shared" si="131"/>
        <v>22.07</v>
      </c>
      <c r="G782" s="862">
        <f>'Заказ, cкидки и курсы валют'!$J$23*F782</f>
        <v>274.7715</v>
      </c>
      <c r="H782" s="128">
        <f t="shared" si="132"/>
        <v>6869.29</v>
      </c>
      <c r="I782" s="15"/>
      <c r="J782" s="574"/>
      <c r="L782" s="575"/>
    </row>
    <row r="783" spans="1:12" ht="14.1" customHeight="1">
      <c r="A783" s="15" t="s">
        <v>2260</v>
      </c>
      <c r="B783" s="46" t="s">
        <v>1342</v>
      </c>
      <c r="C783" s="46">
        <v>2.68</v>
      </c>
      <c r="D783" s="46">
        <v>25</v>
      </c>
      <c r="E783" s="574">
        <v>22.35</v>
      </c>
      <c r="F783" s="603">
        <f t="shared" si="131"/>
        <v>22.35</v>
      </c>
      <c r="G783" s="862">
        <f>'Заказ, cкидки и курсы валют'!$J$23*F783</f>
        <v>278.25749999999999</v>
      </c>
      <c r="H783" s="128">
        <f t="shared" si="132"/>
        <v>6956.44</v>
      </c>
      <c r="I783" s="15"/>
      <c r="J783" s="574"/>
      <c r="L783" s="575"/>
    </row>
    <row r="784" spans="1:12" ht="14.1" customHeight="1">
      <c r="A784" s="15" t="s">
        <v>2261</v>
      </c>
      <c r="B784" s="46" t="s">
        <v>1343</v>
      </c>
      <c r="C784" s="46">
        <v>5.82</v>
      </c>
      <c r="D784" s="46">
        <v>25</v>
      </c>
      <c r="E784" s="574">
        <v>21.62</v>
      </c>
      <c r="F784" s="603">
        <f t="shared" si="131"/>
        <v>21.62</v>
      </c>
      <c r="G784" s="862">
        <f>'Заказ, cкидки и курсы валют'!$J$23*F784</f>
        <v>269.16899999999998</v>
      </c>
      <c r="H784" s="128">
        <f t="shared" si="132"/>
        <v>6729.23</v>
      </c>
      <c r="I784" s="15"/>
      <c r="J784" s="574"/>
      <c r="L784" s="575"/>
    </row>
    <row r="785" spans="1:12" ht="14.1" customHeight="1">
      <c r="A785" s="15" t="s">
        <v>2382</v>
      </c>
      <c r="B785" s="46" t="s">
        <v>1344</v>
      </c>
      <c r="C785" s="46">
        <v>11.64</v>
      </c>
      <c r="D785" s="46">
        <v>25</v>
      </c>
      <c r="E785" s="574">
        <v>21.32</v>
      </c>
      <c r="F785" s="603">
        <f t="shared" si="131"/>
        <v>21.32</v>
      </c>
      <c r="G785" s="862">
        <f>'Заказ, cкидки и курсы валют'!$J$23*F785</f>
        <v>265.43399999999997</v>
      </c>
      <c r="H785" s="128">
        <f t="shared" si="132"/>
        <v>6635.85</v>
      </c>
      <c r="I785" s="15"/>
      <c r="J785" s="574"/>
      <c r="L785" s="575"/>
    </row>
    <row r="786" spans="1:12" ht="14.1" customHeight="1">
      <c r="A786" s="15" t="s">
        <v>2383</v>
      </c>
      <c r="B786" s="46" t="s">
        <v>1345</v>
      </c>
      <c r="C786" s="46">
        <v>20.98</v>
      </c>
      <c r="D786" s="46">
        <v>25</v>
      </c>
      <c r="E786" s="574">
        <v>19.579999999999998</v>
      </c>
      <c r="F786" s="603">
        <f t="shared" si="131"/>
        <v>19.579999999999998</v>
      </c>
      <c r="G786" s="862">
        <f>'Заказ, cкидки и курсы валют'!$J$23*F786</f>
        <v>243.77099999999996</v>
      </c>
      <c r="H786" s="128">
        <f t="shared" si="132"/>
        <v>6094.28</v>
      </c>
      <c r="I786" s="15"/>
      <c r="J786" s="574"/>
      <c r="L786" s="575"/>
    </row>
    <row r="787" spans="1:12" ht="14.1" customHeight="1">
      <c r="A787" s="15" t="s">
        <v>2384</v>
      </c>
      <c r="B787" s="46" t="s">
        <v>3249</v>
      </c>
      <c r="C787" s="46">
        <v>30.61</v>
      </c>
      <c r="D787" s="46">
        <v>25</v>
      </c>
      <c r="E787" s="574">
        <v>19.579999999999998</v>
      </c>
      <c r="F787" s="603">
        <f t="shared" si="131"/>
        <v>19.579999999999998</v>
      </c>
      <c r="G787" s="862">
        <f>'Заказ, cкидки и курсы валют'!$J$23*F787</f>
        <v>243.77099999999996</v>
      </c>
      <c r="H787" s="128">
        <f t="shared" si="132"/>
        <v>6094.28</v>
      </c>
      <c r="I787" s="15"/>
      <c r="J787" s="574"/>
      <c r="L787" s="575"/>
    </row>
    <row r="788" spans="1:12" ht="14.1" customHeight="1">
      <c r="A788" s="15" t="s">
        <v>2385</v>
      </c>
      <c r="B788" s="46" t="s">
        <v>1346</v>
      </c>
      <c r="C788" s="46">
        <v>39.119999999999997</v>
      </c>
      <c r="D788" s="46">
        <v>25</v>
      </c>
      <c r="E788" s="574">
        <v>19.989999999999998</v>
      </c>
      <c r="F788" s="603">
        <f t="shared" si="131"/>
        <v>19.989999999999998</v>
      </c>
      <c r="G788" s="862">
        <f>'Заказ, cкидки и курсы валют'!$J$23*F788</f>
        <v>248.87549999999996</v>
      </c>
      <c r="H788" s="128">
        <f t="shared" si="132"/>
        <v>6221.89</v>
      </c>
      <c r="I788" s="15"/>
      <c r="J788" s="574"/>
      <c r="L788" s="575"/>
    </row>
    <row r="789" spans="1:12" ht="14.1" customHeight="1">
      <c r="A789" s="15" t="s">
        <v>2386</v>
      </c>
      <c r="B789" s="46" t="s">
        <v>3250</v>
      </c>
      <c r="C789" s="46">
        <v>65.12</v>
      </c>
      <c r="D789" s="46">
        <v>25</v>
      </c>
      <c r="E789" s="574">
        <v>21</v>
      </c>
      <c r="F789" s="603">
        <f t="shared" si="131"/>
        <v>21</v>
      </c>
      <c r="G789" s="862">
        <f>'Заказ, cкидки и курсы валют'!$J$23*F789</f>
        <v>261.45</v>
      </c>
      <c r="H789" s="128">
        <f t="shared" si="132"/>
        <v>6536.25</v>
      </c>
      <c r="I789" s="15"/>
      <c r="J789" s="574"/>
      <c r="L789" s="575"/>
    </row>
    <row r="790" spans="1:12" ht="14.1" customHeight="1">
      <c r="A790" s="15" t="s">
        <v>2387</v>
      </c>
      <c r="B790" s="46" t="s">
        <v>1347</v>
      </c>
      <c r="C790" s="46">
        <v>74.69</v>
      </c>
      <c r="D790" s="46">
        <v>25</v>
      </c>
      <c r="E790" s="574">
        <v>21</v>
      </c>
      <c r="F790" s="603">
        <f t="shared" si="131"/>
        <v>21</v>
      </c>
      <c r="G790" s="862">
        <f>'Заказ, cкидки и курсы валют'!$J$23*F790</f>
        <v>261.45</v>
      </c>
      <c r="H790" s="128">
        <f t="shared" si="132"/>
        <v>6536.25</v>
      </c>
      <c r="I790" s="15"/>
      <c r="J790" s="574"/>
      <c r="L790" s="575"/>
    </row>
    <row r="791" spans="1:12" ht="14.1" customHeight="1">
      <c r="A791" s="15" t="s">
        <v>11068</v>
      </c>
      <c r="B791" s="44" t="s">
        <v>10871</v>
      </c>
      <c r="C791" s="46">
        <v>104</v>
      </c>
      <c r="D791" s="46">
        <v>25</v>
      </c>
      <c r="E791" s="574">
        <v>20.52</v>
      </c>
      <c r="F791" s="603">
        <f t="shared" si="131"/>
        <v>20.52</v>
      </c>
      <c r="G791" s="862">
        <f>'Заказ, cкидки и курсы валют'!$J$23*F791</f>
        <v>255.47399999999999</v>
      </c>
      <c r="H791" s="128">
        <f t="shared" si="132"/>
        <v>6386.85</v>
      </c>
      <c r="I791" s="15"/>
      <c r="J791" s="574"/>
      <c r="L791" s="575"/>
    </row>
    <row r="792" spans="1:12" ht="14.1" customHeight="1">
      <c r="A792" s="15" t="s">
        <v>2388</v>
      </c>
      <c r="B792" s="46" t="s">
        <v>3251</v>
      </c>
      <c r="C792" s="46">
        <v>134.83000000000001</v>
      </c>
      <c r="D792" s="46">
        <v>25</v>
      </c>
      <c r="E792" s="574">
        <v>21</v>
      </c>
      <c r="F792" s="603">
        <f t="shared" si="131"/>
        <v>21</v>
      </c>
      <c r="G792" s="862">
        <f>'Заказ, cкидки и курсы валют'!$J$23*F792</f>
        <v>261.45</v>
      </c>
      <c r="H792" s="128">
        <f t="shared" si="132"/>
        <v>6536.25</v>
      </c>
      <c r="I792" s="15"/>
      <c r="J792" s="574"/>
      <c r="L792" s="575"/>
    </row>
    <row r="793" spans="1:12" ht="14.1" customHeight="1">
      <c r="A793" s="15" t="s">
        <v>12251</v>
      </c>
      <c r="B793" s="44" t="s">
        <v>10868</v>
      </c>
      <c r="C793" s="46"/>
      <c r="D793" s="46">
        <v>25</v>
      </c>
      <c r="E793" s="574">
        <v>21</v>
      </c>
      <c r="F793" s="603">
        <f t="shared" si="131"/>
        <v>21</v>
      </c>
      <c r="G793" s="862">
        <f>'Заказ, cкидки и курсы валют'!$J$23*F793</f>
        <v>261.45</v>
      </c>
      <c r="H793" s="128">
        <f t="shared" si="132"/>
        <v>6536.25</v>
      </c>
      <c r="I793" s="15"/>
      <c r="J793" s="574"/>
      <c r="L793" s="575"/>
    </row>
    <row r="794" spans="1:12" ht="14.1" customHeight="1">
      <c r="A794" s="15" t="s">
        <v>2389</v>
      </c>
      <c r="B794" s="46" t="s">
        <v>966</v>
      </c>
      <c r="C794" s="46">
        <v>273</v>
      </c>
      <c r="D794" s="46">
        <v>25</v>
      </c>
      <c r="E794" s="574">
        <v>22.07</v>
      </c>
      <c r="F794" s="603">
        <f t="shared" si="131"/>
        <v>22.07</v>
      </c>
      <c r="G794" s="862">
        <f>'Заказ, cкидки и курсы валют'!$J$23*F794</f>
        <v>274.7715</v>
      </c>
      <c r="H794" s="128">
        <f t="shared" si="132"/>
        <v>6869.29</v>
      </c>
      <c r="I794" s="15"/>
      <c r="J794" s="574"/>
      <c r="L794" s="575"/>
    </row>
    <row r="795" spans="1:12" ht="14.1" customHeight="1">
      <c r="A795" s="15" t="s">
        <v>2390</v>
      </c>
      <c r="B795" s="46" t="s">
        <v>2636</v>
      </c>
      <c r="C795" s="46"/>
      <c r="D795" s="46">
        <v>25</v>
      </c>
      <c r="E795" s="574">
        <v>22.07</v>
      </c>
      <c r="F795" s="603">
        <f t="shared" si="131"/>
        <v>22.07</v>
      </c>
      <c r="G795" s="862">
        <f>'Заказ, cкидки и курсы валют'!$J$23*F795</f>
        <v>274.7715</v>
      </c>
      <c r="H795" s="128">
        <f t="shared" si="132"/>
        <v>6869.29</v>
      </c>
      <c r="I795" s="15"/>
      <c r="J795" s="574"/>
      <c r="L795" s="575"/>
    </row>
    <row r="796" spans="1:12" ht="14.1" customHeight="1">
      <c r="A796" s="15" t="s">
        <v>12252</v>
      </c>
      <c r="B796" s="44" t="s">
        <v>10870</v>
      </c>
      <c r="C796" s="46"/>
      <c r="D796" s="46">
        <v>25</v>
      </c>
      <c r="E796" s="574">
        <v>21</v>
      </c>
      <c r="F796" s="603">
        <f t="shared" si="131"/>
        <v>21</v>
      </c>
      <c r="G796" s="862">
        <f>'Заказ, cкидки и курсы валют'!$J$23*F796</f>
        <v>261.45</v>
      </c>
      <c r="H796" s="128">
        <f t="shared" si="132"/>
        <v>6536.25</v>
      </c>
      <c r="I796" s="15"/>
      <c r="J796" s="574"/>
      <c r="L796" s="575"/>
    </row>
    <row r="797" spans="1:12" ht="14.1" customHeight="1">
      <c r="A797" s="15" t="s">
        <v>12253</v>
      </c>
      <c r="B797" s="44" t="s">
        <v>12249</v>
      </c>
      <c r="C797" s="46"/>
      <c r="D797" s="46">
        <v>25</v>
      </c>
      <c r="E797" s="574">
        <v>21</v>
      </c>
      <c r="F797" s="603">
        <f t="shared" si="131"/>
        <v>21</v>
      </c>
      <c r="G797" s="862">
        <f>'Заказ, cкидки и курсы валют'!$J$23*F797</f>
        <v>261.45</v>
      </c>
      <c r="H797" s="128">
        <f t="shared" si="132"/>
        <v>6536.25</v>
      </c>
      <c r="I797" s="15"/>
      <c r="J797" s="574"/>
      <c r="L797" s="575"/>
    </row>
    <row r="798" spans="1:12" ht="14.1" customHeight="1" thickBot="1">
      <c r="J798" s="574"/>
      <c r="L798" s="575"/>
    </row>
    <row r="799" spans="1:12" ht="14.1" customHeight="1">
      <c r="A799" s="247"/>
      <c r="B799" s="163"/>
      <c r="C799" s="91"/>
      <c r="D799" s="91" t="s">
        <v>2485</v>
      </c>
      <c r="E799" s="569"/>
      <c r="F799" s="562"/>
      <c r="G799" s="651"/>
      <c r="H799" s="163"/>
      <c r="I799" s="95"/>
      <c r="J799" s="574"/>
      <c r="L799" s="575"/>
    </row>
    <row r="800" spans="1:12" ht="14.1" customHeight="1">
      <c r="A800" s="248"/>
      <c r="B800" s="17"/>
      <c r="C800" s="97"/>
      <c r="D800" s="97"/>
      <c r="E800" s="896"/>
      <c r="F800" s="596"/>
      <c r="G800" s="874"/>
      <c r="H800" s="17"/>
      <c r="I800" s="167"/>
      <c r="L800" s="575"/>
    </row>
    <row r="801" spans="1:12" ht="14.1" customHeight="1">
      <c r="A801" s="248"/>
      <c r="B801" s="17"/>
      <c r="C801" s="97"/>
      <c r="D801" s="97"/>
      <c r="E801" s="896"/>
      <c r="F801" s="596"/>
      <c r="G801" s="874"/>
      <c r="H801" s="17"/>
      <c r="I801" s="167"/>
      <c r="L801" s="575"/>
    </row>
    <row r="802" spans="1:12" ht="14.1" customHeight="1">
      <c r="A802" s="248"/>
      <c r="B802" s="17"/>
      <c r="C802" s="97"/>
      <c r="D802" s="97"/>
      <c r="E802" s="896"/>
      <c r="F802" s="596"/>
      <c r="G802" s="874"/>
      <c r="H802" s="17"/>
      <c r="I802" s="167"/>
      <c r="L802" s="575"/>
    </row>
    <row r="803" spans="1:12" ht="14.1" customHeight="1" thickBot="1">
      <c r="A803" s="117" t="s">
        <v>7711</v>
      </c>
      <c r="B803" s="118"/>
      <c r="C803" s="100"/>
      <c r="D803" s="171"/>
      <c r="E803" s="900"/>
      <c r="F803" s="598"/>
      <c r="G803" s="875"/>
      <c r="H803" s="171"/>
      <c r="I803" s="172"/>
      <c r="L803" s="575"/>
    </row>
    <row r="804" spans="1:12" ht="43.5" customHeight="1">
      <c r="A804" s="195" t="s">
        <v>1034</v>
      </c>
      <c r="B804" s="196" t="s">
        <v>1035</v>
      </c>
      <c r="C804" s="197" t="s">
        <v>678</v>
      </c>
      <c r="D804" s="197" t="s">
        <v>3143</v>
      </c>
      <c r="E804" s="559" t="s">
        <v>11382</v>
      </c>
      <c r="F804" s="600" t="s">
        <v>2792</v>
      </c>
      <c r="G804" s="864" t="s">
        <v>3962</v>
      </c>
      <c r="H804" s="338" t="s">
        <v>497</v>
      </c>
      <c r="I804" s="199" t="s">
        <v>4268</v>
      </c>
      <c r="L804" s="575"/>
    </row>
    <row r="805" spans="1:12" ht="14.1" customHeight="1">
      <c r="A805" s="195"/>
      <c r="B805" s="389"/>
      <c r="C805" s="197" t="s">
        <v>3644</v>
      </c>
      <c r="D805" s="390" t="s">
        <v>3963</v>
      </c>
      <c r="E805" s="898" t="s">
        <v>265</v>
      </c>
      <c r="F805" s="607">
        <f>'Заказ, cкидки и курсы валют'!$I$12</f>
        <v>0</v>
      </c>
      <c r="G805" s="948"/>
      <c r="H805" s="455"/>
      <c r="I805" s="325"/>
      <c r="L805" s="575"/>
    </row>
    <row r="806" spans="1:12" ht="14.1" customHeight="1">
      <c r="A806" s="15" t="s">
        <v>2391</v>
      </c>
      <c r="B806" s="46" t="s">
        <v>1354</v>
      </c>
      <c r="C806" s="46">
        <v>0.84</v>
      </c>
      <c r="D806" s="48">
        <v>3</v>
      </c>
      <c r="E806" s="2129">
        <f t="shared" ref="E806:E817" si="133">E781*1.2</f>
        <v>27.228000000000002</v>
      </c>
      <c r="F806" s="603">
        <f t="shared" ref="F806:F819" si="134">ROUND(E806*(1-$F$11),2)</f>
        <v>27.23</v>
      </c>
      <c r="G806" s="862">
        <f>'Заказ, cкидки и курсы валют'!$J$23*F806</f>
        <v>339.01349999999996</v>
      </c>
      <c r="H806" s="128">
        <f t="shared" ref="H806:H819" si="135">ROUND((D806)*G806,2)</f>
        <v>1017.04</v>
      </c>
      <c r="I806" s="15"/>
      <c r="L806" s="575"/>
    </row>
    <row r="807" spans="1:12" ht="14.1" customHeight="1">
      <c r="A807" s="15" t="s">
        <v>2392</v>
      </c>
      <c r="B807" s="46" t="s">
        <v>1355</v>
      </c>
      <c r="C807" s="46">
        <v>1.39</v>
      </c>
      <c r="D807" s="48">
        <v>3</v>
      </c>
      <c r="E807" s="2129">
        <f t="shared" si="133"/>
        <v>26.483999999999998</v>
      </c>
      <c r="F807" s="603">
        <f t="shared" si="134"/>
        <v>26.48</v>
      </c>
      <c r="G807" s="862">
        <f>'Заказ, cкидки и курсы валют'!$J$23*F807</f>
        <v>329.67599999999999</v>
      </c>
      <c r="H807" s="128">
        <f t="shared" si="135"/>
        <v>989.03</v>
      </c>
      <c r="I807" s="15"/>
      <c r="L807" s="575"/>
    </row>
    <row r="808" spans="1:12" ht="14.1" customHeight="1">
      <c r="A808" s="15" t="s">
        <v>2393</v>
      </c>
      <c r="B808" s="46" t="s">
        <v>1342</v>
      </c>
      <c r="C808" s="46">
        <v>2.68</v>
      </c>
      <c r="D808" s="48">
        <v>3</v>
      </c>
      <c r="E808" s="2129">
        <f t="shared" si="133"/>
        <v>26.82</v>
      </c>
      <c r="F808" s="603">
        <f t="shared" si="134"/>
        <v>26.82</v>
      </c>
      <c r="G808" s="862">
        <f>'Заказ, cкидки и курсы валют'!$J$23*F808</f>
        <v>333.90899999999999</v>
      </c>
      <c r="H808" s="128">
        <f t="shared" si="135"/>
        <v>1001.73</v>
      </c>
      <c r="I808" s="15"/>
      <c r="L808" s="575"/>
    </row>
    <row r="809" spans="1:12" ht="14.1" customHeight="1">
      <c r="A809" s="15" t="s">
        <v>2394</v>
      </c>
      <c r="B809" s="46" t="s">
        <v>1343</v>
      </c>
      <c r="C809" s="46">
        <v>5.82</v>
      </c>
      <c r="D809" s="48">
        <v>3</v>
      </c>
      <c r="E809" s="2129">
        <f t="shared" si="133"/>
        <v>25.943999999999999</v>
      </c>
      <c r="F809" s="603">
        <f t="shared" si="134"/>
        <v>25.94</v>
      </c>
      <c r="G809" s="862">
        <f>'Заказ, cкидки и курсы валют'!$J$23*F809</f>
        <v>322.95299999999997</v>
      </c>
      <c r="H809" s="128">
        <f t="shared" si="135"/>
        <v>968.86</v>
      </c>
      <c r="I809" s="15"/>
      <c r="L809" s="575"/>
    </row>
    <row r="810" spans="1:12" ht="14.1" customHeight="1">
      <c r="A810" s="15" t="s">
        <v>2395</v>
      </c>
      <c r="B810" s="46" t="s">
        <v>1344</v>
      </c>
      <c r="C810" s="46">
        <v>11.64</v>
      </c>
      <c r="D810" s="48">
        <v>3</v>
      </c>
      <c r="E810" s="2129">
        <f t="shared" si="133"/>
        <v>25.584</v>
      </c>
      <c r="F810" s="603">
        <f t="shared" si="134"/>
        <v>25.58</v>
      </c>
      <c r="G810" s="862">
        <f>'Заказ, cкидки и курсы валют'!$J$23*F810</f>
        <v>318.47099999999995</v>
      </c>
      <c r="H810" s="128">
        <f t="shared" si="135"/>
        <v>955.41</v>
      </c>
      <c r="I810" s="15"/>
      <c r="L810" s="575"/>
    </row>
    <row r="811" spans="1:12" ht="14.1" customHeight="1">
      <c r="A811" s="15" t="s">
        <v>2396</v>
      </c>
      <c r="B811" s="46" t="s">
        <v>1345</v>
      </c>
      <c r="C811" s="46">
        <v>20.98</v>
      </c>
      <c r="D811" s="48">
        <v>3</v>
      </c>
      <c r="E811" s="2129">
        <f t="shared" si="133"/>
        <v>23.495999999999999</v>
      </c>
      <c r="F811" s="603">
        <f t="shared" si="134"/>
        <v>23.5</v>
      </c>
      <c r="G811" s="862">
        <f>'Заказ, cкидки и курсы валют'!$J$23*F811</f>
        <v>292.57499999999999</v>
      </c>
      <c r="H811" s="128">
        <f t="shared" si="135"/>
        <v>877.73</v>
      </c>
      <c r="I811" s="15"/>
      <c r="L811" s="575"/>
    </row>
    <row r="812" spans="1:12" ht="14.1" customHeight="1">
      <c r="A812" s="15" t="s">
        <v>2397</v>
      </c>
      <c r="B812" s="46" t="s">
        <v>3249</v>
      </c>
      <c r="C812" s="46">
        <v>30.61</v>
      </c>
      <c r="D812" s="48">
        <v>3</v>
      </c>
      <c r="E812" s="2129">
        <f t="shared" si="133"/>
        <v>23.495999999999999</v>
      </c>
      <c r="F812" s="603">
        <f t="shared" si="134"/>
        <v>23.5</v>
      </c>
      <c r="G812" s="862">
        <f>'Заказ, cкидки и курсы валют'!$J$23*F812</f>
        <v>292.57499999999999</v>
      </c>
      <c r="H812" s="128">
        <f t="shared" si="135"/>
        <v>877.73</v>
      </c>
      <c r="I812" s="15"/>
      <c r="L812" s="575"/>
    </row>
    <row r="813" spans="1:12" ht="14.1" customHeight="1">
      <c r="A813" s="15" t="s">
        <v>2398</v>
      </c>
      <c r="B813" s="46" t="s">
        <v>1346</v>
      </c>
      <c r="C813" s="46">
        <v>39.119999999999997</v>
      </c>
      <c r="D813" s="48">
        <v>2.5</v>
      </c>
      <c r="E813" s="2129">
        <f t="shared" si="133"/>
        <v>23.987999999999996</v>
      </c>
      <c r="F813" s="603">
        <f t="shared" si="134"/>
        <v>23.99</v>
      </c>
      <c r="G813" s="862">
        <f>'Заказ, cкидки и курсы валют'!$J$23*F813</f>
        <v>298.67549999999994</v>
      </c>
      <c r="H813" s="128">
        <f t="shared" si="135"/>
        <v>746.69</v>
      </c>
      <c r="I813" s="15"/>
      <c r="L813" s="575"/>
    </row>
    <row r="814" spans="1:12" ht="14.1" customHeight="1">
      <c r="A814" s="15" t="s">
        <v>2399</v>
      </c>
      <c r="B814" s="46" t="s">
        <v>3250</v>
      </c>
      <c r="C814" s="46">
        <v>65.12</v>
      </c>
      <c r="D814" s="48">
        <v>2.5</v>
      </c>
      <c r="E814" s="2129">
        <f t="shared" si="133"/>
        <v>25.2</v>
      </c>
      <c r="F814" s="603">
        <f t="shared" si="134"/>
        <v>25.2</v>
      </c>
      <c r="G814" s="862">
        <f>'Заказ, cкидки и курсы валют'!$J$23*F814</f>
        <v>313.73999999999995</v>
      </c>
      <c r="H814" s="128">
        <f t="shared" si="135"/>
        <v>784.35</v>
      </c>
      <c r="I814" s="15"/>
      <c r="L814" s="575"/>
    </row>
    <row r="815" spans="1:12" ht="14.1" customHeight="1">
      <c r="A815" s="15" t="s">
        <v>2400</v>
      </c>
      <c r="B815" s="46" t="s">
        <v>1347</v>
      </c>
      <c r="C815" s="46">
        <v>74.69</v>
      </c>
      <c r="D815" s="48">
        <v>2.5</v>
      </c>
      <c r="E815" s="2129">
        <f t="shared" si="133"/>
        <v>25.2</v>
      </c>
      <c r="F815" s="603">
        <f t="shared" si="134"/>
        <v>25.2</v>
      </c>
      <c r="G815" s="862">
        <f>'Заказ, cкидки и курсы валют'!$J$23*F815</f>
        <v>313.73999999999995</v>
      </c>
      <c r="H815" s="128">
        <f t="shared" si="135"/>
        <v>784.35</v>
      </c>
      <c r="I815" s="15"/>
      <c r="L815" s="575"/>
    </row>
    <row r="816" spans="1:12" ht="14.1" customHeight="1">
      <c r="A816" s="15" t="s">
        <v>11069</v>
      </c>
      <c r="B816" s="44" t="s">
        <v>10871</v>
      </c>
      <c r="C816" s="46">
        <v>104</v>
      </c>
      <c r="D816" s="48">
        <v>2</v>
      </c>
      <c r="E816" s="2129">
        <f t="shared" si="133"/>
        <v>24.623999999999999</v>
      </c>
      <c r="F816" s="603">
        <f t="shared" si="134"/>
        <v>24.62</v>
      </c>
      <c r="G816" s="862">
        <f>'Заказ, cкидки и курсы валют'!$J$23*F816</f>
        <v>306.51900000000001</v>
      </c>
      <c r="H816" s="128">
        <f t="shared" si="135"/>
        <v>613.04</v>
      </c>
      <c r="I816" s="15"/>
      <c r="L816" s="575"/>
    </row>
    <row r="817" spans="1:12" ht="14.1" customHeight="1">
      <c r="A817" s="15" t="s">
        <v>2401</v>
      </c>
      <c r="B817" s="46" t="s">
        <v>3251</v>
      </c>
      <c r="C817" s="46">
        <v>134.83000000000001</v>
      </c>
      <c r="D817" s="48">
        <v>2.5</v>
      </c>
      <c r="E817" s="2129">
        <f t="shared" si="133"/>
        <v>25.2</v>
      </c>
      <c r="F817" s="603">
        <f t="shared" si="134"/>
        <v>25.2</v>
      </c>
      <c r="G817" s="862">
        <f>'Заказ, cкидки и курсы валют'!$J$23*F817</f>
        <v>313.73999999999995</v>
      </c>
      <c r="H817" s="128">
        <f t="shared" si="135"/>
        <v>784.35</v>
      </c>
      <c r="I817" s="15"/>
      <c r="L817" s="575"/>
    </row>
    <row r="818" spans="1:12" ht="14.1" customHeight="1">
      <c r="A818" s="15" t="s">
        <v>2402</v>
      </c>
      <c r="B818" s="46" t="s">
        <v>966</v>
      </c>
      <c r="C818" s="46">
        <v>273</v>
      </c>
      <c r="D818" s="48">
        <v>2.5</v>
      </c>
      <c r="E818" s="2129">
        <f>E794*1.2</f>
        <v>26.483999999999998</v>
      </c>
      <c r="F818" s="603">
        <f t="shared" si="134"/>
        <v>26.48</v>
      </c>
      <c r="G818" s="862">
        <f>'Заказ, cкидки и курсы валют'!$J$23*F818</f>
        <v>329.67599999999999</v>
      </c>
      <c r="H818" s="128">
        <f t="shared" si="135"/>
        <v>824.19</v>
      </c>
      <c r="I818" s="15"/>
      <c r="L818" s="575"/>
    </row>
    <row r="819" spans="1:12" ht="14.1" customHeight="1">
      <c r="A819" s="15" t="s">
        <v>2403</v>
      </c>
      <c r="B819" s="46" t="s">
        <v>2636</v>
      </c>
      <c r="C819" s="46">
        <v>273</v>
      </c>
      <c r="D819" s="48">
        <v>2.5</v>
      </c>
      <c r="E819" s="2129">
        <f>E795*1.2</f>
        <v>26.483999999999998</v>
      </c>
      <c r="F819" s="603">
        <f t="shared" si="134"/>
        <v>26.48</v>
      </c>
      <c r="G819" s="862">
        <f>'Заказ, cкидки и курсы валют'!$J$23*F819</f>
        <v>329.67599999999999</v>
      </c>
      <c r="H819" s="128">
        <f t="shared" si="135"/>
        <v>824.19</v>
      </c>
      <c r="I819" s="15"/>
      <c r="L819" s="575"/>
    </row>
    <row r="820" spans="1:12" ht="14.1" customHeight="1" thickBot="1">
      <c r="J820" s="574"/>
      <c r="L820" s="575"/>
    </row>
    <row r="821" spans="1:12" ht="14.1" customHeight="1">
      <c r="A821" s="247"/>
      <c r="B821" s="163"/>
      <c r="C821" s="91"/>
      <c r="D821" s="91" t="s">
        <v>6702</v>
      </c>
      <c r="E821" s="569"/>
      <c r="F821" s="562"/>
      <c r="G821" s="651"/>
      <c r="H821" s="163"/>
      <c r="I821" s="924"/>
      <c r="J821" s="574"/>
      <c r="L821" s="575"/>
    </row>
    <row r="822" spans="1:12" ht="14.1" customHeight="1">
      <c r="A822" s="248"/>
      <c r="B822" s="17"/>
      <c r="C822" s="97"/>
      <c r="D822" s="97"/>
      <c r="E822" s="896"/>
      <c r="F822" s="596"/>
      <c r="G822" s="874"/>
      <c r="H822" s="17"/>
      <c r="I822" s="167"/>
      <c r="J822" s="574"/>
      <c r="L822" s="575"/>
    </row>
    <row r="823" spans="1:12" ht="14.1" customHeight="1">
      <c r="A823" s="248"/>
      <c r="B823" s="17"/>
      <c r="C823" s="97"/>
      <c r="D823" s="97"/>
      <c r="E823" s="896"/>
      <c r="F823" s="596"/>
      <c r="G823" s="874"/>
      <c r="H823" s="17"/>
      <c r="I823" s="167"/>
      <c r="J823" s="574"/>
      <c r="L823" s="575"/>
    </row>
    <row r="824" spans="1:12" ht="14.1" customHeight="1">
      <c r="A824" s="1659" t="s">
        <v>10873</v>
      </c>
      <c r="B824" s="1660"/>
      <c r="C824" s="97"/>
      <c r="D824" s="97"/>
      <c r="E824" s="896"/>
      <c r="F824" s="596"/>
      <c r="G824" s="874"/>
      <c r="H824" s="17"/>
      <c r="I824" s="167"/>
      <c r="J824" s="574"/>
      <c r="L824" s="575"/>
    </row>
    <row r="825" spans="1:12" ht="14.1" customHeight="1" thickBot="1">
      <c r="A825" s="1661"/>
      <c r="B825" s="1662"/>
      <c r="C825" s="99"/>
      <c r="D825" s="99"/>
      <c r="E825" s="897"/>
      <c r="F825" s="598"/>
      <c r="G825" s="875"/>
      <c r="H825" s="171"/>
      <c r="I825" s="172"/>
    </row>
    <row r="826" spans="1:12" ht="42.75" customHeight="1">
      <c r="A826" s="195" t="s">
        <v>1034</v>
      </c>
      <c r="B826" s="196" t="s">
        <v>1035</v>
      </c>
      <c r="C826" s="197" t="s">
        <v>678</v>
      </c>
      <c r="D826" s="197" t="s">
        <v>3143</v>
      </c>
      <c r="E826" s="559" t="s">
        <v>11384</v>
      </c>
      <c r="F826" s="600" t="s">
        <v>2792</v>
      </c>
      <c r="G826" s="864" t="s">
        <v>6701</v>
      </c>
      <c r="H826" s="338" t="s">
        <v>497</v>
      </c>
      <c r="I826" s="199" t="s">
        <v>4268</v>
      </c>
    </row>
    <row r="827" spans="1:12" ht="14.1" customHeight="1">
      <c r="A827" s="195"/>
      <c r="B827" s="389"/>
      <c r="C827" s="197" t="s">
        <v>3644</v>
      </c>
      <c r="D827" s="476" t="s">
        <v>6700</v>
      </c>
      <c r="E827" s="898" t="s">
        <v>265</v>
      </c>
      <c r="F827" s="607">
        <f>'Заказ, cкидки и курсы валют'!$I$12</f>
        <v>0</v>
      </c>
      <c r="G827" s="948"/>
      <c r="H827" s="455"/>
      <c r="I827" s="325"/>
    </row>
    <row r="828" spans="1:12" ht="14.1" customHeight="1">
      <c r="A828" s="15" t="s">
        <v>6732</v>
      </c>
      <c r="B828" s="46" t="s">
        <v>1354</v>
      </c>
      <c r="C828" s="46">
        <v>0.84</v>
      </c>
      <c r="D828" s="877">
        <v>36200</v>
      </c>
      <c r="E828" s="574">
        <v>16.54</v>
      </c>
      <c r="F828" s="603">
        <f>ROUND(E828*(1-$F$11),2)</f>
        <v>16.54</v>
      </c>
      <c r="G828" s="862">
        <f>'Заказ, cкидки и курсы валют'!$J$23*F828</f>
        <v>205.92299999999997</v>
      </c>
      <c r="H828" s="128">
        <f>ROUND((D828/1000)*G828,2)</f>
        <v>7454.41</v>
      </c>
      <c r="I828" s="15"/>
    </row>
    <row r="829" spans="1:12" ht="14.1" customHeight="1">
      <c r="A829" s="15" t="s">
        <v>6733</v>
      </c>
      <c r="B829" s="46" t="s">
        <v>1355</v>
      </c>
      <c r="C829" s="46">
        <v>1.39</v>
      </c>
      <c r="D829" s="877">
        <v>20000</v>
      </c>
      <c r="E829" s="574">
        <v>30.65</v>
      </c>
      <c r="F829" s="603">
        <f t="shared" ref="F829:F840" si="136">ROUND(E829*(1-$F$11),2)</f>
        <v>30.65</v>
      </c>
      <c r="G829" s="862">
        <f>'Заказ, cкидки и курсы валют'!$J$23*F829</f>
        <v>381.59249999999997</v>
      </c>
      <c r="H829" s="128">
        <f t="shared" ref="H829:H840" si="137">ROUND((D829/1000)*G829,2)</f>
        <v>7631.85</v>
      </c>
      <c r="I829" s="15"/>
    </row>
    <row r="830" spans="1:12" ht="14.1" customHeight="1">
      <c r="A830" s="15" t="s">
        <v>6734</v>
      </c>
      <c r="B830" s="46" t="s">
        <v>1342</v>
      </c>
      <c r="C830" s="46">
        <v>2.68</v>
      </c>
      <c r="D830" s="877">
        <v>10000</v>
      </c>
      <c r="E830" s="574">
        <v>62.51</v>
      </c>
      <c r="F830" s="603">
        <f t="shared" si="136"/>
        <v>62.51</v>
      </c>
      <c r="G830" s="862">
        <f>'Заказ, cкидки и курсы валют'!$J$23*F830</f>
        <v>778.2494999999999</v>
      </c>
      <c r="H830" s="128">
        <f t="shared" si="137"/>
        <v>7782.5</v>
      </c>
      <c r="I830" s="15"/>
    </row>
    <row r="831" spans="1:12" ht="14.1" customHeight="1">
      <c r="A831" s="15" t="s">
        <v>6735</v>
      </c>
      <c r="B831" s="46" t="s">
        <v>1343</v>
      </c>
      <c r="C831" s="46">
        <v>5.82</v>
      </c>
      <c r="D831" s="877">
        <v>4400</v>
      </c>
      <c r="E831" s="574">
        <v>126.88</v>
      </c>
      <c r="F831" s="603">
        <f t="shared" si="136"/>
        <v>126.88</v>
      </c>
      <c r="G831" s="862">
        <f>'Заказ, cкидки и курсы валют'!$J$23*F831</f>
        <v>1579.6559999999999</v>
      </c>
      <c r="H831" s="128">
        <f t="shared" si="137"/>
        <v>6950.49</v>
      </c>
      <c r="I831" s="15"/>
    </row>
    <row r="832" spans="1:12" ht="14.1" customHeight="1">
      <c r="A832" s="15" t="s">
        <v>6736</v>
      </c>
      <c r="B832" s="46" t="s">
        <v>1344</v>
      </c>
      <c r="C832" s="46">
        <v>11.64</v>
      </c>
      <c r="D832" s="877">
        <v>2400</v>
      </c>
      <c r="E832" s="574">
        <v>253.76</v>
      </c>
      <c r="F832" s="603">
        <f t="shared" si="136"/>
        <v>253.76</v>
      </c>
      <c r="G832" s="862">
        <f>'Заказ, cкидки и курсы валют'!$J$23*F832</f>
        <v>3159.3119999999999</v>
      </c>
      <c r="H832" s="128">
        <f t="shared" si="137"/>
        <v>7582.35</v>
      </c>
      <c r="I832" s="15"/>
    </row>
    <row r="833" spans="1:9" ht="14.1" customHeight="1">
      <c r="A833" s="15" t="s">
        <v>6737</v>
      </c>
      <c r="B833" s="46" t="s">
        <v>1345</v>
      </c>
      <c r="C833" s="46">
        <v>20.98</v>
      </c>
      <c r="D833" s="877">
        <v>1200</v>
      </c>
      <c r="E833" s="574">
        <v>469.79</v>
      </c>
      <c r="F833" s="603">
        <f t="shared" si="136"/>
        <v>469.79</v>
      </c>
      <c r="G833" s="862">
        <f>'Заказ, cкидки и курсы валют'!$J$23*F833</f>
        <v>5848.8855000000003</v>
      </c>
      <c r="H833" s="128">
        <f t="shared" si="137"/>
        <v>7018.66</v>
      </c>
      <c r="I833" s="15"/>
    </row>
    <row r="834" spans="1:9" ht="14.1" customHeight="1">
      <c r="A834" s="15" t="s">
        <v>6738</v>
      </c>
      <c r="B834" s="46" t="s">
        <v>3249</v>
      </c>
      <c r="C834" s="46">
        <v>30.61</v>
      </c>
      <c r="D834" s="877">
        <v>900</v>
      </c>
      <c r="E834" s="574">
        <v>666.46</v>
      </c>
      <c r="F834" s="603">
        <f t="shared" si="136"/>
        <v>666.46</v>
      </c>
      <c r="G834" s="862">
        <f>'Заказ, cкидки и курсы валют'!$J$23*F834</f>
        <v>8297.4269999999997</v>
      </c>
      <c r="H834" s="128">
        <f t="shared" si="137"/>
        <v>7467.68</v>
      </c>
      <c r="I834" s="15"/>
    </row>
    <row r="835" spans="1:9" ht="14.1" customHeight="1">
      <c r="A835" s="15" t="s">
        <v>6739</v>
      </c>
      <c r="B835" s="46" t="s">
        <v>1346</v>
      </c>
      <c r="C835" s="46">
        <v>39.119999999999997</v>
      </c>
      <c r="D835" s="877">
        <v>600</v>
      </c>
      <c r="E835" s="574">
        <v>844.18</v>
      </c>
      <c r="F835" s="603">
        <f t="shared" si="136"/>
        <v>844.18</v>
      </c>
      <c r="G835" s="862">
        <f>'Заказ, cкидки и курсы валют'!$J$23*F835</f>
        <v>10510.040999999999</v>
      </c>
      <c r="H835" s="128">
        <f t="shared" si="137"/>
        <v>6306.02</v>
      </c>
      <c r="I835" s="15"/>
    </row>
    <row r="836" spans="1:9" ht="14.1" customHeight="1">
      <c r="A836" s="15" t="s">
        <v>6740</v>
      </c>
      <c r="B836" s="46" t="s">
        <v>3250</v>
      </c>
      <c r="C836" s="46">
        <v>65.12</v>
      </c>
      <c r="D836" s="877">
        <v>440</v>
      </c>
      <c r="E836" s="574">
        <v>1451.03</v>
      </c>
      <c r="F836" s="603">
        <f t="shared" si="136"/>
        <v>1451.03</v>
      </c>
      <c r="G836" s="862">
        <f>'Заказ, cкидки и курсы валют'!$J$23*F836</f>
        <v>18065.323499999999</v>
      </c>
      <c r="H836" s="128">
        <f t="shared" si="137"/>
        <v>7948.74</v>
      </c>
      <c r="I836" s="15"/>
    </row>
    <row r="837" spans="1:9" ht="14.1" customHeight="1">
      <c r="A837" s="15" t="s">
        <v>6741</v>
      </c>
      <c r="B837" s="46" t="s">
        <v>1347</v>
      </c>
      <c r="C837" s="46">
        <v>74.69</v>
      </c>
      <c r="D837" s="877">
        <v>400</v>
      </c>
      <c r="E837" s="574">
        <v>1667.97</v>
      </c>
      <c r="F837" s="603">
        <f t="shared" si="136"/>
        <v>1667.97</v>
      </c>
      <c r="G837" s="862">
        <f>'Заказ, cкидки и курсы валют'!$J$23*F837</f>
        <v>20766.226500000001</v>
      </c>
      <c r="H837" s="128">
        <f t="shared" si="137"/>
        <v>8306.49</v>
      </c>
      <c r="I837" s="15"/>
    </row>
    <row r="838" spans="1:9" ht="14.1" customHeight="1">
      <c r="A838" s="15" t="s">
        <v>6742</v>
      </c>
      <c r="B838" s="46" t="s">
        <v>3251</v>
      </c>
      <c r="C838" s="46">
        <v>134.83000000000001</v>
      </c>
      <c r="D838" s="877">
        <v>210</v>
      </c>
      <c r="E838" s="574">
        <v>2897.07</v>
      </c>
      <c r="F838" s="603">
        <f t="shared" si="136"/>
        <v>2897.07</v>
      </c>
      <c r="G838" s="862">
        <f>'Заказ, cкидки и курсы валют'!$J$23*F838</f>
        <v>36068.521500000003</v>
      </c>
      <c r="H838" s="128">
        <f t="shared" si="137"/>
        <v>7574.39</v>
      </c>
      <c r="I838" s="15"/>
    </row>
    <row r="839" spans="1:9" ht="14.1" customHeight="1">
      <c r="A839" s="15" t="s">
        <v>6743</v>
      </c>
      <c r="B839" s="46" t="s">
        <v>966</v>
      </c>
      <c r="C839" s="46">
        <v>273</v>
      </c>
      <c r="D839" s="668">
        <v>110</v>
      </c>
      <c r="E839" s="574">
        <v>5303.61</v>
      </c>
      <c r="F839" s="603">
        <f t="shared" si="136"/>
        <v>5303.61</v>
      </c>
      <c r="G839" s="862">
        <f>'Заказ, cкидки и курсы валют'!$J$23*F839</f>
        <v>66029.944499999998</v>
      </c>
      <c r="H839" s="128">
        <f t="shared" si="137"/>
        <v>7263.29</v>
      </c>
      <c r="I839" s="15"/>
    </row>
    <row r="840" spans="1:9" ht="14.1" customHeight="1">
      <c r="A840" s="15" t="s">
        <v>6744</v>
      </c>
      <c r="B840" s="46" t="s">
        <v>2636</v>
      </c>
      <c r="C840" s="46">
        <v>273</v>
      </c>
      <c r="D840" s="668">
        <v>50</v>
      </c>
      <c r="E840" s="574">
        <v>7351.79</v>
      </c>
      <c r="F840" s="603">
        <f t="shared" si="136"/>
        <v>7351.79</v>
      </c>
      <c r="G840" s="862">
        <f>'Заказ, cкидки и курсы валют'!$J$23*F840</f>
        <v>91529.785499999998</v>
      </c>
      <c r="H840" s="128">
        <f t="shared" si="137"/>
        <v>4576.49</v>
      </c>
      <c r="I840" s="15"/>
    </row>
    <row r="841" spans="1:9" ht="14.1" customHeight="1" thickBot="1">
      <c r="B841" s="575"/>
      <c r="E841" s="548"/>
      <c r="F841"/>
      <c r="G841"/>
    </row>
    <row r="842" spans="1:9" ht="14.1" customHeight="1">
      <c r="A842" s="247"/>
      <c r="B842" s="163"/>
      <c r="C842" s="91"/>
      <c r="D842" s="91" t="s">
        <v>6702</v>
      </c>
      <c r="E842" s="569"/>
      <c r="F842" s="562"/>
      <c r="G842" s="651"/>
      <c r="H842" s="163"/>
      <c r="I842" s="924"/>
    </row>
    <row r="843" spans="1:9" ht="14.1" customHeight="1">
      <c r="A843" s="248"/>
      <c r="B843" s="17"/>
      <c r="C843" s="97"/>
      <c r="D843" s="97"/>
      <c r="E843" s="896"/>
      <c r="F843" s="596"/>
      <c r="G843" s="874"/>
      <c r="H843" s="17"/>
      <c r="I843" s="167"/>
    </row>
    <row r="844" spans="1:9" ht="14.1" customHeight="1">
      <c r="A844" s="248"/>
      <c r="B844" s="17"/>
      <c r="C844" s="97"/>
      <c r="D844" s="97"/>
      <c r="E844" s="896"/>
      <c r="F844" s="596"/>
      <c r="G844" s="874"/>
      <c r="H844" s="17"/>
      <c r="I844" s="167"/>
    </row>
    <row r="845" spans="1:9" ht="14.1" customHeight="1">
      <c r="A845" s="248"/>
      <c r="B845" s="17"/>
      <c r="C845" s="97"/>
      <c r="D845" s="97"/>
      <c r="E845" s="896"/>
      <c r="F845" s="596"/>
      <c r="G845" s="874"/>
      <c r="H845" s="17"/>
      <c r="I845" s="167"/>
    </row>
    <row r="846" spans="1:9" ht="14.1" customHeight="1" thickBot="1">
      <c r="A846" s="117" t="s">
        <v>7712</v>
      </c>
      <c r="B846" s="171"/>
      <c r="C846" s="99"/>
      <c r="D846" s="99"/>
      <c r="E846" s="897"/>
      <c r="F846" s="598"/>
      <c r="G846" s="875"/>
      <c r="H846" s="171"/>
      <c r="I846" s="172"/>
    </row>
    <row r="847" spans="1:9" ht="40.5" customHeight="1">
      <c r="A847" s="195" t="s">
        <v>1034</v>
      </c>
      <c r="B847" s="196" t="s">
        <v>1035</v>
      </c>
      <c r="C847" s="197" t="s">
        <v>678</v>
      </c>
      <c r="D847" s="197" t="s">
        <v>3143</v>
      </c>
      <c r="E847" s="559" t="s">
        <v>11384</v>
      </c>
      <c r="F847" s="600" t="s">
        <v>2792</v>
      </c>
      <c r="G847" s="864" t="s">
        <v>6701</v>
      </c>
      <c r="H847" s="338" t="s">
        <v>497</v>
      </c>
      <c r="I847" s="199" t="s">
        <v>4268</v>
      </c>
    </row>
    <row r="848" spans="1:9" ht="14.1" customHeight="1">
      <c r="A848" s="195"/>
      <c r="B848" s="389"/>
      <c r="C848" s="197" t="s">
        <v>3644</v>
      </c>
      <c r="D848" s="476" t="s">
        <v>6700</v>
      </c>
      <c r="E848" s="898" t="s">
        <v>265</v>
      </c>
      <c r="F848" s="607">
        <f>'Заказ, cкидки и курсы валют'!$I$12</f>
        <v>0</v>
      </c>
      <c r="G848" s="948"/>
      <c r="H848" s="455"/>
      <c r="I848" s="325"/>
    </row>
    <row r="849" spans="1:12" ht="14.1" customHeight="1">
      <c r="A849" s="15" t="s">
        <v>10503</v>
      </c>
      <c r="B849" s="46" t="s">
        <v>1354</v>
      </c>
      <c r="C849" s="46">
        <v>0.84</v>
      </c>
      <c r="D849" s="877">
        <v>100</v>
      </c>
      <c r="E849" s="2096">
        <f>E828*3</f>
        <v>49.62</v>
      </c>
      <c r="F849" s="603">
        <f>ROUND(E849*(1-$F$11),2)</f>
        <v>49.62</v>
      </c>
      <c r="G849" s="862">
        <f>'Заказ, cкидки и курсы валют'!$J$23*F849</f>
        <v>617.76899999999989</v>
      </c>
      <c r="H849" s="128">
        <f>ROUND((D849/1000)*G849,2)</f>
        <v>61.78</v>
      </c>
      <c r="I849" s="15"/>
    </row>
    <row r="850" spans="1:12" ht="14.1" customHeight="1">
      <c r="A850" s="15" t="s">
        <v>10504</v>
      </c>
      <c r="B850" s="46" t="s">
        <v>1355</v>
      </c>
      <c r="C850" s="46">
        <v>1.39</v>
      </c>
      <c r="D850" s="877">
        <v>100</v>
      </c>
      <c r="E850" s="2096">
        <f t="shared" ref="E850:E861" si="138">E829*3</f>
        <v>91.949999999999989</v>
      </c>
      <c r="F850" s="603">
        <f t="shared" ref="F850:F861" si="139">ROUND(E850*(1-$F$11),2)</f>
        <v>91.95</v>
      </c>
      <c r="G850" s="862">
        <f>'Заказ, cкидки и курсы валют'!$J$23*F850</f>
        <v>1144.7774999999999</v>
      </c>
      <c r="H850" s="128">
        <f t="shared" ref="H850:H861" si="140">ROUND((D850/1000)*G850,2)</f>
        <v>114.48</v>
      </c>
      <c r="I850" s="15"/>
    </row>
    <row r="851" spans="1:12" ht="14.1" customHeight="1">
      <c r="A851" s="15" t="s">
        <v>10505</v>
      </c>
      <c r="B851" s="46" t="s">
        <v>1342</v>
      </c>
      <c r="C851" s="46">
        <v>2.68</v>
      </c>
      <c r="D851" s="877">
        <v>100</v>
      </c>
      <c r="E851" s="2096">
        <f t="shared" si="138"/>
        <v>187.53</v>
      </c>
      <c r="F851" s="603">
        <f t="shared" si="139"/>
        <v>187.53</v>
      </c>
      <c r="G851" s="862">
        <f>'Заказ, cкидки и курсы валют'!$J$23*F851</f>
        <v>2334.7484999999997</v>
      </c>
      <c r="H851" s="128">
        <f t="shared" si="140"/>
        <v>233.47</v>
      </c>
      <c r="I851" s="15"/>
      <c r="L851" s="575"/>
    </row>
    <row r="852" spans="1:12" ht="14.1" customHeight="1">
      <c r="A852" s="15" t="s">
        <v>10506</v>
      </c>
      <c r="B852" s="46" t="s">
        <v>1343</v>
      </c>
      <c r="C852" s="46">
        <v>5.82</v>
      </c>
      <c r="D852" s="877">
        <v>50</v>
      </c>
      <c r="E852" s="2096">
        <f t="shared" si="138"/>
        <v>380.64</v>
      </c>
      <c r="F852" s="603">
        <f t="shared" si="139"/>
        <v>380.64</v>
      </c>
      <c r="G852" s="862">
        <f>'Заказ, cкидки и курсы валют'!$J$23*F852</f>
        <v>4738.9679999999998</v>
      </c>
      <c r="H852" s="128">
        <f t="shared" si="140"/>
        <v>236.95</v>
      </c>
      <c r="I852" s="15"/>
      <c r="L852" s="575"/>
    </row>
    <row r="853" spans="1:12" ht="14.1" customHeight="1">
      <c r="A853" s="15" t="s">
        <v>10507</v>
      </c>
      <c r="B853" s="46" t="s">
        <v>1344</v>
      </c>
      <c r="C853" s="46">
        <v>11.64</v>
      </c>
      <c r="D853" s="877">
        <v>20</v>
      </c>
      <c r="E853" s="2096">
        <f t="shared" si="138"/>
        <v>761.28</v>
      </c>
      <c r="F853" s="603">
        <f t="shared" si="139"/>
        <v>761.28</v>
      </c>
      <c r="G853" s="862">
        <f>'Заказ, cкидки и курсы валют'!$J$23*F853</f>
        <v>9477.9359999999997</v>
      </c>
      <c r="H853" s="128">
        <f t="shared" si="140"/>
        <v>189.56</v>
      </c>
      <c r="I853" s="15"/>
      <c r="L853" s="575"/>
    </row>
    <row r="854" spans="1:12" ht="14.1" customHeight="1">
      <c r="A854" s="15" t="s">
        <v>10508</v>
      </c>
      <c r="B854" s="46" t="s">
        <v>1345</v>
      </c>
      <c r="C854" s="46">
        <v>20.98</v>
      </c>
      <c r="D854" s="877">
        <v>10</v>
      </c>
      <c r="E854" s="2096">
        <f t="shared" si="138"/>
        <v>1409.3700000000001</v>
      </c>
      <c r="F854" s="603">
        <f t="shared" si="139"/>
        <v>1409.37</v>
      </c>
      <c r="G854" s="862">
        <f>'Заказ, cкидки и курсы валют'!$J$23*F854</f>
        <v>17546.656499999997</v>
      </c>
      <c r="H854" s="128">
        <f t="shared" si="140"/>
        <v>175.47</v>
      </c>
      <c r="I854" s="15"/>
      <c r="L854" s="575"/>
    </row>
    <row r="855" spans="1:12" ht="14.1" customHeight="1">
      <c r="A855" s="15" t="s">
        <v>10509</v>
      </c>
      <c r="B855" s="46" t="s">
        <v>3249</v>
      </c>
      <c r="C855" s="46">
        <v>30.61</v>
      </c>
      <c r="D855" s="877">
        <v>8</v>
      </c>
      <c r="E855" s="2096">
        <f t="shared" si="138"/>
        <v>1999.38</v>
      </c>
      <c r="F855" s="603">
        <f t="shared" si="139"/>
        <v>1999.38</v>
      </c>
      <c r="G855" s="862">
        <f>'Заказ, cкидки и курсы валют'!$J$23*F855</f>
        <v>24892.280999999999</v>
      </c>
      <c r="H855" s="128">
        <f t="shared" si="140"/>
        <v>199.14</v>
      </c>
      <c r="I855" s="15"/>
      <c r="L855" s="575"/>
    </row>
    <row r="856" spans="1:12" ht="14.1" customHeight="1">
      <c r="A856" s="15" t="s">
        <v>10510</v>
      </c>
      <c r="B856" s="46" t="s">
        <v>1346</v>
      </c>
      <c r="C856" s="46">
        <v>39.119999999999997</v>
      </c>
      <c r="D856" s="877">
        <v>6</v>
      </c>
      <c r="E856" s="2096">
        <f t="shared" si="138"/>
        <v>2532.54</v>
      </c>
      <c r="F856" s="603">
        <f t="shared" si="139"/>
        <v>2532.54</v>
      </c>
      <c r="G856" s="862">
        <f>'Заказ, cкидки и курсы валют'!$J$23*F856</f>
        <v>31530.122999999996</v>
      </c>
      <c r="H856" s="128">
        <f t="shared" si="140"/>
        <v>189.18</v>
      </c>
      <c r="I856" s="15"/>
      <c r="L856" s="575"/>
    </row>
    <row r="857" spans="1:12" ht="14.1" customHeight="1">
      <c r="A857" s="15" t="s">
        <v>10511</v>
      </c>
      <c r="B857" s="46" t="s">
        <v>3250</v>
      </c>
      <c r="C857" s="46">
        <v>65.12</v>
      </c>
      <c r="D857" s="877">
        <v>4</v>
      </c>
      <c r="E857" s="2096">
        <f t="shared" si="138"/>
        <v>4353.09</v>
      </c>
      <c r="F857" s="603">
        <f t="shared" si="139"/>
        <v>4353.09</v>
      </c>
      <c r="G857" s="862">
        <f>'Заказ, cкидки и курсы валют'!$J$23*F857</f>
        <v>54195.970499999996</v>
      </c>
      <c r="H857" s="128">
        <f t="shared" si="140"/>
        <v>216.78</v>
      </c>
      <c r="I857" s="15"/>
      <c r="L857" s="575"/>
    </row>
    <row r="858" spans="1:12" ht="14.1" customHeight="1">
      <c r="A858" s="15" t="s">
        <v>10512</v>
      </c>
      <c r="B858" s="46" t="s">
        <v>1347</v>
      </c>
      <c r="C858" s="46">
        <v>74.69</v>
      </c>
      <c r="D858" s="877">
        <v>3</v>
      </c>
      <c r="E858" s="2096">
        <f t="shared" si="138"/>
        <v>5003.91</v>
      </c>
      <c r="F858" s="603">
        <f t="shared" si="139"/>
        <v>5003.91</v>
      </c>
      <c r="G858" s="862">
        <f>'Заказ, cкидки и курсы валют'!$J$23*F858</f>
        <v>62298.679499999991</v>
      </c>
      <c r="H858" s="128">
        <f t="shared" si="140"/>
        <v>186.9</v>
      </c>
      <c r="I858" s="15"/>
      <c r="L858" s="575"/>
    </row>
    <row r="859" spans="1:12" ht="14.1" customHeight="1">
      <c r="A859" s="15" t="s">
        <v>10513</v>
      </c>
      <c r="B859" s="46" t="s">
        <v>3251</v>
      </c>
      <c r="C859" s="46">
        <v>134.83000000000001</v>
      </c>
      <c r="D859" s="877">
        <v>1</v>
      </c>
      <c r="E859" s="2096">
        <f t="shared" si="138"/>
        <v>8691.2100000000009</v>
      </c>
      <c r="F859" s="603">
        <f t="shared" si="139"/>
        <v>8691.2099999999991</v>
      </c>
      <c r="G859" s="862">
        <f>'Заказ, cкидки и курсы валют'!$J$23*F859</f>
        <v>108205.56449999998</v>
      </c>
      <c r="H859" s="128">
        <f t="shared" si="140"/>
        <v>108.21</v>
      </c>
      <c r="I859" s="15"/>
      <c r="L859" s="575"/>
    </row>
    <row r="860" spans="1:12" ht="14.1" customHeight="1">
      <c r="A860" s="15" t="s">
        <v>10514</v>
      </c>
      <c r="B860" s="46" t="s">
        <v>966</v>
      </c>
      <c r="C860" s="46">
        <v>273</v>
      </c>
      <c r="D860" s="668">
        <v>1</v>
      </c>
      <c r="E860" s="2096">
        <f t="shared" si="138"/>
        <v>15910.829999999998</v>
      </c>
      <c r="F860" s="603">
        <f t="shared" si="139"/>
        <v>15910.83</v>
      </c>
      <c r="G860" s="862">
        <f>'Заказ, cкидки и курсы валют'!$J$23*F860</f>
        <v>198089.83349999998</v>
      </c>
      <c r="H860" s="128">
        <f t="shared" si="140"/>
        <v>198.09</v>
      </c>
      <c r="I860" s="15"/>
      <c r="L860" s="575"/>
    </row>
    <row r="861" spans="1:12" ht="14.1" customHeight="1">
      <c r="A861" s="15" t="s">
        <v>10515</v>
      </c>
      <c r="B861" s="46" t="s">
        <v>2636</v>
      </c>
      <c r="C861" s="46">
        <v>273</v>
      </c>
      <c r="D861" s="668">
        <v>1</v>
      </c>
      <c r="E861" s="2096">
        <f t="shared" si="138"/>
        <v>22055.37</v>
      </c>
      <c r="F861" s="603">
        <f t="shared" si="139"/>
        <v>22055.37</v>
      </c>
      <c r="G861" s="862">
        <f>'Заказ, cкидки и курсы валют'!$J$23*F861</f>
        <v>274589.35649999999</v>
      </c>
      <c r="H861" s="128">
        <f t="shared" si="140"/>
        <v>274.58999999999997</v>
      </c>
      <c r="I861" s="15"/>
      <c r="L861" s="575"/>
    </row>
    <row r="862" spans="1:12" ht="14.1" customHeight="1" thickBot="1">
      <c r="L862" s="575"/>
    </row>
    <row r="863" spans="1:12" ht="14.1" customHeight="1">
      <c r="A863" s="247"/>
      <c r="B863" s="163"/>
      <c r="C863" s="91"/>
      <c r="D863" s="91" t="s">
        <v>2486</v>
      </c>
      <c r="E863" s="569"/>
      <c r="F863" s="562"/>
      <c r="G863" s="651"/>
      <c r="H863" s="163"/>
      <c r="I863" s="95"/>
      <c r="L863" s="575"/>
    </row>
    <row r="864" spans="1:12" ht="13.5" customHeight="1">
      <c r="A864" s="248"/>
      <c r="B864" s="17"/>
      <c r="C864" s="97"/>
      <c r="D864" s="97"/>
      <c r="E864" s="896"/>
      <c r="F864" s="596"/>
      <c r="G864" s="874"/>
      <c r="H864" s="17"/>
      <c r="I864" s="167"/>
      <c r="L864" s="575"/>
    </row>
    <row r="865" spans="1:12" ht="14.25" customHeight="1">
      <c r="A865" s="248"/>
      <c r="B865" s="17"/>
      <c r="C865" s="97"/>
      <c r="D865" s="97"/>
      <c r="E865" s="896"/>
      <c r="F865" s="596"/>
      <c r="G865" s="874"/>
      <c r="H865" s="17"/>
      <c r="I865" s="167"/>
      <c r="L865" s="575"/>
    </row>
    <row r="866" spans="1:12" ht="13.5" customHeight="1">
      <c r="A866" s="248"/>
      <c r="B866" s="17"/>
      <c r="C866" s="97"/>
      <c r="D866" s="97"/>
      <c r="E866" s="896"/>
      <c r="F866" s="596"/>
      <c r="G866" s="874"/>
      <c r="H866" s="17"/>
      <c r="I866" s="167"/>
      <c r="L866" s="575"/>
    </row>
    <row r="867" spans="1:12" ht="13.5" customHeight="1" thickBot="1">
      <c r="A867" s="117" t="s">
        <v>7710</v>
      </c>
      <c r="B867" s="171"/>
      <c r="C867" s="99"/>
      <c r="D867" s="99"/>
      <c r="E867" s="897"/>
      <c r="F867" s="598"/>
      <c r="G867" s="875"/>
      <c r="H867" s="171"/>
      <c r="I867" s="172"/>
      <c r="L867" s="575"/>
    </row>
    <row r="868" spans="1:12" ht="42.75" customHeight="1">
      <c r="A868" s="195" t="s">
        <v>1034</v>
      </c>
      <c r="B868" s="196" t="s">
        <v>1035</v>
      </c>
      <c r="C868" s="197" t="s">
        <v>678</v>
      </c>
      <c r="D868" s="197" t="s">
        <v>3143</v>
      </c>
      <c r="E868" s="559" t="s">
        <v>11382</v>
      </c>
      <c r="F868" s="600" t="s">
        <v>2792</v>
      </c>
      <c r="G868" s="864" t="s">
        <v>3962</v>
      </c>
      <c r="H868" s="338" t="s">
        <v>497</v>
      </c>
      <c r="I868" s="199" t="s">
        <v>4268</v>
      </c>
      <c r="L868" s="575"/>
    </row>
    <row r="869" spans="1:12" ht="14.25" customHeight="1">
      <c r="A869" s="195"/>
      <c r="B869" s="389"/>
      <c r="C869" s="197" t="s">
        <v>3644</v>
      </c>
      <c r="D869" s="390" t="s">
        <v>3963</v>
      </c>
      <c r="E869" s="898" t="s">
        <v>265</v>
      </c>
      <c r="F869" s="607">
        <f>'Заказ, cкидки и курсы валют'!$I$12</f>
        <v>0</v>
      </c>
      <c r="G869" s="948"/>
      <c r="H869" s="455"/>
      <c r="I869" s="325"/>
      <c r="L869" s="575"/>
    </row>
    <row r="870" spans="1:12" ht="14.1" customHeight="1">
      <c r="A870" s="15" t="s">
        <v>2404</v>
      </c>
      <c r="B870" s="61" t="s">
        <v>1354</v>
      </c>
      <c r="C870" s="61"/>
      <c r="D870" s="61">
        <v>25</v>
      </c>
      <c r="E870" s="574">
        <v>37.909999999999997</v>
      </c>
      <c r="F870" s="603">
        <f>ROUND(E870*(1-$F$11),2)</f>
        <v>37.909999999999997</v>
      </c>
      <c r="G870" s="862">
        <f>'Заказ, cкидки и курсы валют'!$J$23*F870</f>
        <v>471.97949999999992</v>
      </c>
      <c r="H870" s="128">
        <f>ROUND((D870)*G870,2)</f>
        <v>11799.49</v>
      </c>
      <c r="I870" s="15"/>
      <c r="L870" s="575"/>
    </row>
    <row r="871" spans="1:12" ht="14.1" customHeight="1">
      <c r="A871" s="15" t="s">
        <v>4689</v>
      </c>
      <c r="B871" s="61" t="s">
        <v>1355</v>
      </c>
      <c r="C871" s="61">
        <v>0.23</v>
      </c>
      <c r="D871" s="46">
        <v>25</v>
      </c>
      <c r="E871" s="574">
        <v>33.28</v>
      </c>
      <c r="F871" s="603">
        <f t="shared" ref="F871:F879" si="141">ROUND(E871*(1-$F$11),2)</f>
        <v>33.28</v>
      </c>
      <c r="G871" s="862">
        <f>'Заказ, cкидки и курсы валют'!$J$23*F871</f>
        <v>414.33600000000001</v>
      </c>
      <c r="H871" s="128">
        <f t="shared" ref="H871:H879" si="142">ROUND((D871)*G871,2)</f>
        <v>10358.4</v>
      </c>
      <c r="I871" s="15"/>
      <c r="L871" s="575"/>
    </row>
    <row r="872" spans="1:12" ht="14.1" customHeight="1">
      <c r="A872" s="15" t="s">
        <v>4690</v>
      </c>
      <c r="B872" s="46" t="s">
        <v>1342</v>
      </c>
      <c r="C872" s="46">
        <v>0.38</v>
      </c>
      <c r="D872" s="46">
        <v>25</v>
      </c>
      <c r="E872" s="574">
        <v>27.66</v>
      </c>
      <c r="F872" s="603">
        <f t="shared" si="141"/>
        <v>27.66</v>
      </c>
      <c r="G872" s="862">
        <f>'Заказ, cкидки и курсы валют'!$J$23*F872</f>
        <v>344.36699999999996</v>
      </c>
      <c r="H872" s="128">
        <f t="shared" si="142"/>
        <v>8609.18</v>
      </c>
      <c r="I872" s="15"/>
      <c r="L872" s="575"/>
    </row>
    <row r="873" spans="1:12" ht="14.1" customHeight="1">
      <c r="A873" s="15" t="s">
        <v>4691</v>
      </c>
      <c r="B873" s="46" t="s">
        <v>1343</v>
      </c>
      <c r="C873" s="46">
        <v>1.04</v>
      </c>
      <c r="D873" s="46">
        <v>25</v>
      </c>
      <c r="E873" s="574">
        <v>26.66</v>
      </c>
      <c r="F873" s="603">
        <f t="shared" si="141"/>
        <v>26.66</v>
      </c>
      <c r="G873" s="862">
        <f>'Заказ, cкидки и курсы валют'!$J$23*F873</f>
        <v>331.91699999999997</v>
      </c>
      <c r="H873" s="128">
        <f t="shared" si="142"/>
        <v>8297.93</v>
      </c>
      <c r="I873" s="15"/>
      <c r="L873" s="575"/>
    </row>
    <row r="874" spans="1:12" ht="14.1" customHeight="1">
      <c r="A874" s="15" t="s">
        <v>4692</v>
      </c>
      <c r="B874" s="46" t="s">
        <v>1344</v>
      </c>
      <c r="C874" s="46">
        <v>2.0099999999999998</v>
      </c>
      <c r="D874" s="46">
        <v>25</v>
      </c>
      <c r="E874" s="574">
        <v>26.33</v>
      </c>
      <c r="F874" s="603">
        <f t="shared" si="141"/>
        <v>26.33</v>
      </c>
      <c r="G874" s="862">
        <f>'Заказ, cкидки и курсы валют'!$J$23*F874</f>
        <v>327.80849999999998</v>
      </c>
      <c r="H874" s="128">
        <f t="shared" si="142"/>
        <v>8195.2099999999991</v>
      </c>
      <c r="I874" s="15"/>
      <c r="L874" s="575"/>
    </row>
    <row r="875" spans="1:12" ht="14.1" customHeight="1">
      <c r="A875" s="15" t="s">
        <v>4693</v>
      </c>
      <c r="B875" s="46" t="s">
        <v>1345</v>
      </c>
      <c r="C875" s="46">
        <v>3.45</v>
      </c>
      <c r="D875" s="46">
        <v>25</v>
      </c>
      <c r="E875" s="574">
        <v>26.66</v>
      </c>
      <c r="F875" s="603">
        <f t="shared" si="141"/>
        <v>26.66</v>
      </c>
      <c r="G875" s="862">
        <f>'Заказ, cкидки и курсы валют'!$J$23*F875</f>
        <v>331.91699999999997</v>
      </c>
      <c r="H875" s="128">
        <f t="shared" si="142"/>
        <v>8297.93</v>
      </c>
      <c r="I875" s="15"/>
      <c r="L875" s="575"/>
    </row>
    <row r="876" spans="1:12" ht="14.1" customHeight="1">
      <c r="A876" s="15" t="s">
        <v>4694</v>
      </c>
      <c r="B876" s="46" t="s">
        <v>3249</v>
      </c>
      <c r="C876" s="46">
        <v>5.35</v>
      </c>
      <c r="D876" s="46">
        <v>25</v>
      </c>
      <c r="E876" s="574">
        <v>25.67</v>
      </c>
      <c r="F876" s="603">
        <f t="shared" si="141"/>
        <v>25.67</v>
      </c>
      <c r="G876" s="862">
        <f>'Заказ, cкидки и курсы валют'!$J$23*F876</f>
        <v>319.5915</v>
      </c>
      <c r="H876" s="128">
        <f t="shared" si="142"/>
        <v>7989.79</v>
      </c>
      <c r="I876" s="15"/>
      <c r="L876" s="575"/>
    </row>
    <row r="877" spans="1:12" ht="14.1" customHeight="1">
      <c r="A877" s="15" t="s">
        <v>4695</v>
      </c>
      <c r="B877" s="46" t="s">
        <v>1346</v>
      </c>
      <c r="C877" s="46">
        <v>8.02</v>
      </c>
      <c r="D877" s="46">
        <v>25</v>
      </c>
      <c r="E877" s="574">
        <v>26.33</v>
      </c>
      <c r="F877" s="603">
        <f t="shared" si="141"/>
        <v>26.33</v>
      </c>
      <c r="G877" s="862">
        <f>'Заказ, cкидки и курсы валют'!$J$23*F877</f>
        <v>327.80849999999998</v>
      </c>
      <c r="H877" s="128">
        <f t="shared" si="142"/>
        <v>8195.2099999999991</v>
      </c>
      <c r="I877" s="15"/>
      <c r="L877" s="575"/>
    </row>
    <row r="878" spans="1:12" ht="14.1" customHeight="1">
      <c r="A878" s="15" t="s">
        <v>4696</v>
      </c>
      <c r="B878" s="46" t="s">
        <v>1347</v>
      </c>
      <c r="C878" s="46">
        <v>15.75</v>
      </c>
      <c r="D878" s="46">
        <v>25</v>
      </c>
      <c r="E878" s="574">
        <v>25.67</v>
      </c>
      <c r="F878" s="603">
        <f t="shared" si="141"/>
        <v>25.67</v>
      </c>
      <c r="G878" s="862">
        <f>'Заказ, cкидки и курсы валют'!$J$23*F878</f>
        <v>319.5915</v>
      </c>
      <c r="H878" s="128">
        <f t="shared" si="142"/>
        <v>7989.79</v>
      </c>
      <c r="I878" s="15"/>
      <c r="L878" s="575"/>
    </row>
    <row r="879" spans="1:12" ht="14.1" customHeight="1">
      <c r="A879" s="15" t="s">
        <v>4697</v>
      </c>
      <c r="B879" s="46" t="s">
        <v>3251</v>
      </c>
      <c r="C879" s="61"/>
      <c r="D879" s="46">
        <v>25</v>
      </c>
      <c r="E879" s="574">
        <v>26.66</v>
      </c>
      <c r="F879" s="603">
        <f t="shared" si="141"/>
        <v>26.66</v>
      </c>
      <c r="G879" s="862">
        <f>'Заказ, cкидки и курсы валют'!$J$23*F879</f>
        <v>331.91699999999997</v>
      </c>
      <c r="H879" s="128">
        <f t="shared" si="142"/>
        <v>8297.93</v>
      </c>
      <c r="I879" s="15"/>
      <c r="L879" s="575"/>
    </row>
    <row r="880" spans="1:12" ht="14.1" customHeight="1" thickBot="1">
      <c r="A880" s="14"/>
      <c r="B880" s="50"/>
      <c r="C880" s="70"/>
      <c r="D880" s="50"/>
      <c r="E880" s="604"/>
      <c r="F880" s="578"/>
      <c r="G880" s="122"/>
      <c r="H880" s="14"/>
      <c r="I880" s="14"/>
      <c r="L880" s="575"/>
    </row>
    <row r="881" spans="1:12" ht="14.1" customHeight="1">
      <c r="A881" s="247"/>
      <c r="B881" s="163"/>
      <c r="C881" s="91"/>
      <c r="D881" s="91" t="s">
        <v>2486</v>
      </c>
      <c r="E881" s="569"/>
      <c r="F881" s="562"/>
      <c r="G881" s="651"/>
      <c r="H881" s="163"/>
      <c r="I881" s="95"/>
      <c r="L881" s="575"/>
    </row>
    <row r="882" spans="1:12" ht="14.1" customHeight="1">
      <c r="A882" s="248"/>
      <c r="B882" s="17"/>
      <c r="C882" s="97"/>
      <c r="D882" s="97"/>
      <c r="E882" s="896"/>
      <c r="F882" s="596"/>
      <c r="G882" s="874"/>
      <c r="H882" s="17"/>
      <c r="I882" s="167"/>
      <c r="L882" s="575"/>
    </row>
    <row r="883" spans="1:12" ht="14.1" customHeight="1">
      <c r="A883" s="248"/>
      <c r="B883" s="17"/>
      <c r="C883" s="97"/>
      <c r="D883" s="97"/>
      <c r="E883" s="896"/>
      <c r="F883" s="596"/>
      <c r="G883" s="874"/>
      <c r="H883" s="17"/>
      <c r="I883" s="167"/>
      <c r="L883" s="575"/>
    </row>
    <row r="884" spans="1:12" ht="14.1" customHeight="1">
      <c r="A884" s="248"/>
      <c r="B884" s="17"/>
      <c r="C884" s="97"/>
      <c r="D884" s="97"/>
      <c r="E884" s="896"/>
      <c r="F884" s="596"/>
      <c r="G884" s="874"/>
      <c r="H884" s="17"/>
      <c r="I884" s="167"/>
      <c r="L884" s="575"/>
    </row>
    <row r="885" spans="1:12" ht="14.1" customHeight="1" thickBot="1">
      <c r="A885" s="117" t="s">
        <v>7711</v>
      </c>
      <c r="B885" s="118"/>
      <c r="C885" s="100"/>
      <c r="D885" s="171"/>
      <c r="E885" s="900"/>
      <c r="F885" s="598"/>
      <c r="G885" s="875"/>
      <c r="H885" s="171"/>
      <c r="I885" s="172"/>
      <c r="L885" s="575"/>
    </row>
    <row r="886" spans="1:12" ht="31.5" customHeight="1">
      <c r="A886" s="195" t="s">
        <v>1034</v>
      </c>
      <c r="B886" s="196" t="s">
        <v>1035</v>
      </c>
      <c r="C886" s="197" t="s">
        <v>678</v>
      </c>
      <c r="D886" s="197" t="s">
        <v>3143</v>
      </c>
      <c r="E886" s="559" t="s">
        <v>11382</v>
      </c>
      <c r="F886" s="600" t="s">
        <v>2792</v>
      </c>
      <c r="G886" s="864" t="s">
        <v>3962</v>
      </c>
      <c r="H886" s="338" t="s">
        <v>497</v>
      </c>
      <c r="I886" s="199" t="s">
        <v>4268</v>
      </c>
      <c r="L886" s="575"/>
    </row>
    <row r="887" spans="1:12" ht="18" customHeight="1">
      <c r="A887" s="195"/>
      <c r="B887" s="389"/>
      <c r="C887" s="197" t="s">
        <v>3644</v>
      </c>
      <c r="D887" s="390" t="s">
        <v>3963</v>
      </c>
      <c r="E887" s="898" t="s">
        <v>265</v>
      </c>
      <c r="F887" s="607">
        <f>'Заказ, cкидки и курсы валют'!$I$12</f>
        <v>0</v>
      </c>
      <c r="G887" s="948"/>
      <c r="H887" s="455"/>
      <c r="I887" s="325"/>
      <c r="L887" s="575"/>
    </row>
    <row r="888" spans="1:12" ht="14.1" customHeight="1">
      <c r="A888" s="15" t="s">
        <v>4698</v>
      </c>
      <c r="B888" s="61" t="s">
        <v>1354</v>
      </c>
      <c r="C888" s="61"/>
      <c r="D888" s="48">
        <v>2.5</v>
      </c>
      <c r="E888" s="2129">
        <f>E870*1.2</f>
        <v>45.491999999999997</v>
      </c>
      <c r="F888" s="603">
        <f>ROUND(E888*(1-$F$11),2)</f>
        <v>45.49</v>
      </c>
      <c r="G888" s="862">
        <f>'Заказ, cкидки и курсы валют'!$J$23*F888</f>
        <v>566.35050000000001</v>
      </c>
      <c r="H888" s="128">
        <f>ROUND((D888)*G888,2)</f>
        <v>1415.88</v>
      </c>
      <c r="I888" s="15"/>
      <c r="L888" s="575"/>
    </row>
    <row r="889" spans="1:12" ht="14.1" customHeight="1">
      <c r="A889" s="15" t="s">
        <v>4699</v>
      </c>
      <c r="B889" s="61" t="s">
        <v>1355</v>
      </c>
      <c r="C889" s="61">
        <v>0.23</v>
      </c>
      <c r="D889" s="48">
        <v>2.5</v>
      </c>
      <c r="E889" s="2129">
        <f t="shared" ref="E889:E897" si="143">E871*1.2</f>
        <v>39.936</v>
      </c>
      <c r="F889" s="603">
        <f t="shared" ref="F889:F897" si="144">ROUND(E889*(1-$F$11),2)</f>
        <v>39.94</v>
      </c>
      <c r="G889" s="862">
        <f>'Заказ, cкидки и курсы валют'!$J$23*F889</f>
        <v>497.25299999999993</v>
      </c>
      <c r="H889" s="128">
        <f t="shared" ref="H889:H897" si="145">ROUND((D889)*G889,2)</f>
        <v>1243.1300000000001</v>
      </c>
      <c r="I889" s="15"/>
      <c r="L889" s="575"/>
    </row>
    <row r="890" spans="1:12" ht="14.1" customHeight="1">
      <c r="A890" s="15" t="s">
        <v>4700</v>
      </c>
      <c r="B890" s="46" t="s">
        <v>1342</v>
      </c>
      <c r="C890" s="46">
        <v>0.38</v>
      </c>
      <c r="D890" s="48">
        <v>2.5</v>
      </c>
      <c r="E890" s="2129">
        <f t="shared" si="143"/>
        <v>33.192</v>
      </c>
      <c r="F890" s="603">
        <f t="shared" si="144"/>
        <v>33.19</v>
      </c>
      <c r="G890" s="862">
        <f>'Заказ, cкидки и курсы валют'!$J$23*F890</f>
        <v>413.21549999999996</v>
      </c>
      <c r="H890" s="128">
        <f t="shared" si="145"/>
        <v>1033.04</v>
      </c>
      <c r="I890" s="15"/>
      <c r="L890" s="575"/>
    </row>
    <row r="891" spans="1:12" ht="14.1" customHeight="1">
      <c r="A891" s="15" t="s">
        <v>4701</v>
      </c>
      <c r="B891" s="46" t="s">
        <v>1343</v>
      </c>
      <c r="C891" s="46">
        <v>1.04</v>
      </c>
      <c r="D891" s="48">
        <v>2.5</v>
      </c>
      <c r="E891" s="2129">
        <f t="shared" si="143"/>
        <v>31.991999999999997</v>
      </c>
      <c r="F891" s="603">
        <f t="shared" si="144"/>
        <v>31.99</v>
      </c>
      <c r="G891" s="862">
        <f>'Заказ, cкидки и курсы валют'!$J$23*F891</f>
        <v>398.27549999999997</v>
      </c>
      <c r="H891" s="128">
        <f t="shared" si="145"/>
        <v>995.69</v>
      </c>
      <c r="I891" s="15"/>
      <c r="L891" s="575"/>
    </row>
    <row r="892" spans="1:12" ht="14.1" customHeight="1">
      <c r="A892" s="15" t="s">
        <v>4702</v>
      </c>
      <c r="B892" s="46" t="s">
        <v>1344</v>
      </c>
      <c r="C892" s="46">
        <v>2.0099999999999998</v>
      </c>
      <c r="D892" s="48">
        <v>2.5</v>
      </c>
      <c r="E892" s="2129">
        <f t="shared" si="143"/>
        <v>31.595999999999997</v>
      </c>
      <c r="F892" s="603">
        <f t="shared" si="144"/>
        <v>31.6</v>
      </c>
      <c r="G892" s="862">
        <f>'Заказ, cкидки и курсы валют'!$J$23*F892</f>
        <v>393.42</v>
      </c>
      <c r="H892" s="128">
        <f t="shared" si="145"/>
        <v>983.55</v>
      </c>
      <c r="I892" s="15"/>
      <c r="L892" s="575"/>
    </row>
    <row r="893" spans="1:12" ht="14.1" customHeight="1">
      <c r="A893" s="15" t="s">
        <v>4703</v>
      </c>
      <c r="B893" s="46" t="s">
        <v>1345</v>
      </c>
      <c r="C893" s="46">
        <v>3.45</v>
      </c>
      <c r="D893" s="48">
        <v>2.5</v>
      </c>
      <c r="E893" s="2129">
        <f t="shared" si="143"/>
        <v>31.991999999999997</v>
      </c>
      <c r="F893" s="603">
        <f t="shared" si="144"/>
        <v>31.99</v>
      </c>
      <c r="G893" s="862">
        <f>'Заказ, cкидки и курсы валют'!$J$23*F893</f>
        <v>398.27549999999997</v>
      </c>
      <c r="H893" s="128">
        <f t="shared" si="145"/>
        <v>995.69</v>
      </c>
      <c r="I893" s="15"/>
      <c r="L893" s="575"/>
    </row>
    <row r="894" spans="1:12" ht="14.1" customHeight="1">
      <c r="A894" s="15" t="s">
        <v>4704</v>
      </c>
      <c r="B894" s="46" t="s">
        <v>3249</v>
      </c>
      <c r="C894" s="46">
        <v>5.35</v>
      </c>
      <c r="D894" s="48">
        <v>2.5</v>
      </c>
      <c r="E894" s="2129">
        <f t="shared" si="143"/>
        <v>30.804000000000002</v>
      </c>
      <c r="F894" s="603">
        <f t="shared" si="144"/>
        <v>30.8</v>
      </c>
      <c r="G894" s="862">
        <f>'Заказ, cкидки и курсы валют'!$J$23*F894</f>
        <v>383.46</v>
      </c>
      <c r="H894" s="128">
        <f t="shared" si="145"/>
        <v>958.65</v>
      </c>
      <c r="I894" s="15"/>
      <c r="L894" s="575"/>
    </row>
    <row r="895" spans="1:12" ht="14.1" customHeight="1">
      <c r="A895" s="15" t="s">
        <v>4705</v>
      </c>
      <c r="B895" s="46" t="s">
        <v>1346</v>
      </c>
      <c r="C895" s="46">
        <v>8.02</v>
      </c>
      <c r="D895" s="48">
        <v>2.5</v>
      </c>
      <c r="E895" s="2129">
        <f t="shared" si="143"/>
        <v>31.595999999999997</v>
      </c>
      <c r="F895" s="603">
        <f t="shared" si="144"/>
        <v>31.6</v>
      </c>
      <c r="G895" s="862">
        <f>'Заказ, cкидки и курсы валют'!$J$23*F895</f>
        <v>393.42</v>
      </c>
      <c r="H895" s="128">
        <f t="shared" si="145"/>
        <v>983.55</v>
      </c>
      <c r="I895" s="15"/>
      <c r="L895" s="575"/>
    </row>
    <row r="896" spans="1:12" ht="14.1" customHeight="1">
      <c r="A896" s="15" t="s">
        <v>4706</v>
      </c>
      <c r="B896" s="46" t="s">
        <v>1347</v>
      </c>
      <c r="C896" s="46">
        <v>15.75</v>
      </c>
      <c r="D896" s="48">
        <v>2.5</v>
      </c>
      <c r="E896" s="2129">
        <f t="shared" si="143"/>
        <v>30.804000000000002</v>
      </c>
      <c r="F896" s="603">
        <f t="shared" si="144"/>
        <v>30.8</v>
      </c>
      <c r="G896" s="862">
        <f>'Заказ, cкидки и курсы валют'!$J$23*F896</f>
        <v>383.46</v>
      </c>
      <c r="H896" s="128">
        <f t="shared" si="145"/>
        <v>958.65</v>
      </c>
      <c r="I896" s="15"/>
      <c r="L896" s="575"/>
    </row>
    <row r="897" spans="1:12" ht="14.1" customHeight="1">
      <c r="A897" s="15" t="s">
        <v>4707</v>
      </c>
      <c r="B897" s="46" t="s">
        <v>3251</v>
      </c>
      <c r="C897" s="61"/>
      <c r="D897" s="48">
        <v>2</v>
      </c>
      <c r="E897" s="2129">
        <f t="shared" si="143"/>
        <v>31.991999999999997</v>
      </c>
      <c r="F897" s="603">
        <f t="shared" si="144"/>
        <v>31.99</v>
      </c>
      <c r="G897" s="862">
        <f>'Заказ, cкидки и курсы валют'!$J$23*F897</f>
        <v>398.27549999999997</v>
      </c>
      <c r="H897" s="128">
        <f t="shared" si="145"/>
        <v>796.55</v>
      </c>
      <c r="I897" s="15"/>
      <c r="L897" s="575"/>
    </row>
    <row r="898" spans="1:12" ht="14.1" customHeight="1" thickBot="1">
      <c r="A898" s="14"/>
      <c r="B898" s="50"/>
      <c r="C898" s="70"/>
      <c r="D898" s="120"/>
      <c r="E898" s="579"/>
      <c r="F898" s="1096"/>
      <c r="G898" s="865"/>
      <c r="H898" s="23"/>
      <c r="I898" s="14"/>
      <c r="L898" s="575"/>
    </row>
    <row r="899" spans="1:12" ht="14.1" customHeight="1">
      <c r="A899" s="247"/>
      <c r="B899" s="163"/>
      <c r="C899" s="91"/>
      <c r="D899" s="91" t="s">
        <v>2486</v>
      </c>
      <c r="E899" s="569"/>
      <c r="F899" s="562"/>
      <c r="G899" s="651"/>
      <c r="H899" s="163"/>
      <c r="I899" s="95"/>
      <c r="L899" s="575"/>
    </row>
    <row r="900" spans="1:12" ht="14.1" customHeight="1">
      <c r="A900" s="248"/>
      <c r="B900" s="17"/>
      <c r="C900" s="97"/>
      <c r="D900" s="97"/>
      <c r="E900" s="896"/>
      <c r="F900" s="596"/>
      <c r="G900" s="874"/>
      <c r="H900" s="17"/>
      <c r="I900" s="167"/>
      <c r="L900" s="575"/>
    </row>
    <row r="901" spans="1:12" ht="14.1" customHeight="1">
      <c r="A901" s="248"/>
      <c r="B901" s="17"/>
      <c r="C901" s="97"/>
      <c r="D901" s="97"/>
      <c r="E901" s="896"/>
      <c r="F901" s="596"/>
      <c r="G901" s="874"/>
      <c r="H901" s="17"/>
      <c r="I901" s="167"/>
      <c r="L901" s="575"/>
    </row>
    <row r="902" spans="1:12" ht="14.1" customHeight="1">
      <c r="A902" s="248"/>
      <c r="B902" s="17"/>
      <c r="C902" s="97"/>
      <c r="D902" s="97"/>
      <c r="E902" s="896"/>
      <c r="F902" s="596"/>
      <c r="G902" s="874"/>
      <c r="H902" s="17"/>
      <c r="I902" s="167"/>
      <c r="L902" s="575"/>
    </row>
    <row r="903" spans="1:12" ht="14.1" customHeight="1" thickBot="1">
      <c r="A903" s="117" t="s">
        <v>7712</v>
      </c>
      <c r="B903" s="171"/>
      <c r="C903" s="99"/>
      <c r="D903" s="99"/>
      <c r="E903" s="897"/>
      <c r="F903" s="598"/>
      <c r="G903" s="875"/>
      <c r="H903" s="171"/>
      <c r="I903" s="172"/>
      <c r="L903" s="575"/>
    </row>
    <row r="904" spans="1:12" ht="48" customHeight="1">
      <c r="A904" s="195" t="s">
        <v>1034</v>
      </c>
      <c r="B904" s="196" t="s">
        <v>1035</v>
      </c>
      <c r="C904" s="197" t="s">
        <v>678</v>
      </c>
      <c r="D904" s="197" t="s">
        <v>3143</v>
      </c>
      <c r="E904" s="559" t="s">
        <v>11382</v>
      </c>
      <c r="F904" s="600" t="s">
        <v>2792</v>
      </c>
      <c r="G904" s="864" t="s">
        <v>3962</v>
      </c>
      <c r="H904" s="338" t="s">
        <v>497</v>
      </c>
      <c r="I904" s="199" t="s">
        <v>4268</v>
      </c>
      <c r="L904" s="575"/>
    </row>
    <row r="905" spans="1:12" ht="18.75" customHeight="1">
      <c r="A905" s="195"/>
      <c r="B905" s="389"/>
      <c r="C905" s="197" t="s">
        <v>3644</v>
      </c>
      <c r="D905" s="476" t="s">
        <v>6697</v>
      </c>
      <c r="E905" s="898" t="s">
        <v>265</v>
      </c>
      <c r="F905" s="607">
        <f>'Заказ, cкидки и курсы валют'!$I$12</f>
        <v>0</v>
      </c>
      <c r="G905" s="948"/>
      <c r="H905" s="455"/>
      <c r="I905" s="325"/>
      <c r="L905" s="575"/>
    </row>
    <row r="906" spans="1:12" ht="14.1" customHeight="1">
      <c r="A906" s="15" t="s">
        <v>11980</v>
      </c>
      <c r="B906" s="61" t="s">
        <v>1354</v>
      </c>
      <c r="C906" s="61"/>
      <c r="D906" s="61">
        <v>200</v>
      </c>
      <c r="E906" s="2096">
        <f>E870*3</f>
        <v>113.72999999999999</v>
      </c>
      <c r="F906" s="603">
        <f>ROUND(E906*(1-$F$11),2)</f>
        <v>113.73</v>
      </c>
      <c r="G906" s="862">
        <f>'Заказ, cкидки и курсы валют'!$J$23*F906</f>
        <v>1415.9385</v>
      </c>
      <c r="H906" s="128">
        <f>ROUND((D906/5280)*G906,2)</f>
        <v>53.63</v>
      </c>
      <c r="I906" s="15"/>
      <c r="L906" s="575"/>
    </row>
    <row r="907" spans="1:12" ht="14.1" customHeight="1">
      <c r="A907" s="15" t="s">
        <v>11981</v>
      </c>
      <c r="B907" s="61" t="s">
        <v>1355</v>
      </c>
      <c r="C907" s="61">
        <v>0.23</v>
      </c>
      <c r="D907" s="46">
        <v>200</v>
      </c>
      <c r="E907" s="2096">
        <f>E871*3</f>
        <v>99.84</v>
      </c>
      <c r="F907" s="603">
        <f t="shared" ref="F907:F915" si="146">ROUND(E907*(1-$F$11),2)</f>
        <v>99.84</v>
      </c>
      <c r="G907" s="862">
        <f>'Заказ, cкидки и курсы валют'!$J$23*F907</f>
        <v>1243.008</v>
      </c>
      <c r="H907" s="128">
        <f>ROUND((D907/2800)*G907,2)</f>
        <v>88.79</v>
      </c>
      <c r="I907" s="15"/>
      <c r="L907" s="575"/>
    </row>
    <row r="908" spans="1:12" ht="14.1" customHeight="1">
      <c r="A908" s="15" t="s">
        <v>11982</v>
      </c>
      <c r="B908" s="46" t="s">
        <v>1342</v>
      </c>
      <c r="C908" s="46">
        <v>0.38</v>
      </c>
      <c r="D908" s="46">
        <v>100</v>
      </c>
      <c r="E908" s="2096">
        <f t="shared" ref="E908:E915" si="147">E872*3</f>
        <v>82.98</v>
      </c>
      <c r="F908" s="603">
        <f t="shared" si="146"/>
        <v>82.98</v>
      </c>
      <c r="G908" s="862">
        <f>'Заказ, cкидки и курсы валют'!$J$23*F908</f>
        <v>1033.1009999999999</v>
      </c>
      <c r="H908" s="128">
        <f>ROUND((D908/1216)*G908,2)</f>
        <v>84.96</v>
      </c>
      <c r="I908" s="15"/>
      <c r="L908" s="575"/>
    </row>
    <row r="909" spans="1:12" ht="14.1" customHeight="1">
      <c r="A909" s="15" t="s">
        <v>11983</v>
      </c>
      <c r="B909" s="46" t="s">
        <v>1343</v>
      </c>
      <c r="C909" s="46">
        <v>1.04</v>
      </c>
      <c r="D909" s="46">
        <v>100</v>
      </c>
      <c r="E909" s="2096">
        <f t="shared" si="147"/>
        <v>79.98</v>
      </c>
      <c r="F909" s="603">
        <f t="shared" si="146"/>
        <v>79.98</v>
      </c>
      <c r="G909" s="862">
        <f>'Заказ, cкидки и курсы валют'!$J$23*F909</f>
        <v>995.75099999999998</v>
      </c>
      <c r="H909" s="128">
        <f>ROUND((D909/612)*G909,2)</f>
        <v>162.69999999999999</v>
      </c>
      <c r="I909" s="15"/>
      <c r="L909" s="575"/>
    </row>
    <row r="910" spans="1:12" ht="14.1" customHeight="1">
      <c r="A910" s="15" t="s">
        <v>11984</v>
      </c>
      <c r="B910" s="46" t="s">
        <v>1344</v>
      </c>
      <c r="C910" s="46">
        <v>2.0099999999999998</v>
      </c>
      <c r="D910" s="46">
        <v>50</v>
      </c>
      <c r="E910" s="2096">
        <f t="shared" si="147"/>
        <v>78.989999999999995</v>
      </c>
      <c r="F910" s="603">
        <f t="shared" si="146"/>
        <v>78.989999999999995</v>
      </c>
      <c r="G910" s="862">
        <f>'Заказ, cкидки и курсы валют'!$J$23*F910</f>
        <v>983.42549999999983</v>
      </c>
      <c r="H910" s="128">
        <f>ROUND((D910/400)*G910,2)</f>
        <v>122.93</v>
      </c>
      <c r="I910" s="15"/>
      <c r="L910" s="575"/>
    </row>
    <row r="911" spans="1:12" ht="14.1" customHeight="1">
      <c r="A911" s="15" t="s">
        <v>11985</v>
      </c>
      <c r="B911" s="46" t="s">
        <v>1345</v>
      </c>
      <c r="C911" s="46">
        <v>3.45</v>
      </c>
      <c r="D911" s="46">
        <v>50</v>
      </c>
      <c r="E911" s="2096">
        <f t="shared" si="147"/>
        <v>79.98</v>
      </c>
      <c r="F911" s="603">
        <f t="shared" si="146"/>
        <v>79.98</v>
      </c>
      <c r="G911" s="862">
        <f>'Заказ, cкидки и курсы валют'!$J$23*F911</f>
        <v>995.75099999999998</v>
      </c>
      <c r="H911" s="128">
        <f>ROUND((D911/260)*G911,2)</f>
        <v>191.49</v>
      </c>
      <c r="I911" s="15"/>
      <c r="L911" s="575"/>
    </row>
    <row r="912" spans="1:12" ht="14.1" customHeight="1">
      <c r="A912" s="15" t="s">
        <v>11986</v>
      </c>
      <c r="B912" s="46" t="s">
        <v>3249</v>
      </c>
      <c r="C912" s="46">
        <v>5.35</v>
      </c>
      <c r="D912" s="46">
        <v>40</v>
      </c>
      <c r="E912" s="2096">
        <f t="shared" si="147"/>
        <v>77.010000000000005</v>
      </c>
      <c r="F912" s="603">
        <f t="shared" si="146"/>
        <v>77.010000000000005</v>
      </c>
      <c r="G912" s="862">
        <f>'Заказ, cкидки и курсы валют'!$J$23*F912</f>
        <v>958.77449999999999</v>
      </c>
      <c r="H912" s="128">
        <f>ROUND((D912/166)*G912,2)</f>
        <v>231.03</v>
      </c>
      <c r="I912" s="15"/>
      <c r="L912" s="575"/>
    </row>
    <row r="913" spans="1:12" ht="14.1" customHeight="1">
      <c r="A913" s="15" t="s">
        <v>11987</v>
      </c>
      <c r="B913" s="46" t="s">
        <v>1346</v>
      </c>
      <c r="C913" s="46">
        <v>8.02</v>
      </c>
      <c r="D913" s="46">
        <v>20</v>
      </c>
      <c r="E913" s="2096">
        <f t="shared" si="147"/>
        <v>78.989999999999995</v>
      </c>
      <c r="F913" s="603">
        <f t="shared" si="146"/>
        <v>78.989999999999995</v>
      </c>
      <c r="G913" s="862">
        <f>'Заказ, cкидки и курсы валют'!$J$23*F913</f>
        <v>983.42549999999983</v>
      </c>
      <c r="H913" s="128">
        <f>ROUND((D913/115.2)*G913,2)</f>
        <v>170.73</v>
      </c>
      <c r="I913" s="15"/>
      <c r="K913" s="14"/>
      <c r="L913" s="575"/>
    </row>
    <row r="914" spans="1:12" ht="14.1" customHeight="1">
      <c r="A914" s="15" t="s">
        <v>11988</v>
      </c>
      <c r="B914" s="46" t="s">
        <v>1347</v>
      </c>
      <c r="C914" s="46">
        <v>15.75</v>
      </c>
      <c r="D914" s="46">
        <v>10</v>
      </c>
      <c r="E914" s="2096">
        <f t="shared" si="147"/>
        <v>77.010000000000005</v>
      </c>
      <c r="F914" s="603">
        <f t="shared" si="146"/>
        <v>77.010000000000005</v>
      </c>
      <c r="G914" s="862">
        <f>'Заказ, cкидки и курсы валют'!$J$23*F914</f>
        <v>958.77449999999999</v>
      </c>
      <c r="H914" s="128">
        <f>ROUND((D914/63.2)*G914,2)</f>
        <v>151.69999999999999</v>
      </c>
      <c r="I914" s="15"/>
      <c r="K914" s="14"/>
      <c r="L914" s="575"/>
    </row>
    <row r="915" spans="1:12" ht="14.1" customHeight="1">
      <c r="A915" s="15" t="s">
        <v>11989</v>
      </c>
      <c r="B915" s="46" t="s">
        <v>3251</v>
      </c>
      <c r="C915" s="61"/>
      <c r="D915" s="46">
        <v>5</v>
      </c>
      <c r="E915" s="2096">
        <f t="shared" si="147"/>
        <v>79.98</v>
      </c>
      <c r="F915" s="603">
        <f t="shared" si="146"/>
        <v>79.98</v>
      </c>
      <c r="G915" s="862">
        <f>'Заказ, cкидки и курсы валют'!$J$23*F915</f>
        <v>995.75099999999998</v>
      </c>
      <c r="H915" s="128">
        <f>ROUND((D915/39.6)*G915,2)</f>
        <v>125.73</v>
      </c>
      <c r="I915" s="15"/>
      <c r="K915" s="14"/>
      <c r="L915" s="575"/>
    </row>
    <row r="916" spans="1:12" ht="14.1" customHeight="1" thickBot="1">
      <c r="A916" s="14"/>
      <c r="B916" s="50"/>
      <c r="C916" s="70"/>
      <c r="D916" s="267"/>
      <c r="E916" s="579"/>
      <c r="F916" s="1096"/>
      <c r="G916" s="865"/>
      <c r="H916" s="23"/>
      <c r="I916" s="14"/>
      <c r="K916" s="14"/>
      <c r="L916" s="575"/>
    </row>
    <row r="917" spans="1:12" ht="14.1" customHeight="1">
      <c r="A917" s="247"/>
      <c r="B917" s="163"/>
      <c r="C917" s="91" t="s">
        <v>2528</v>
      </c>
      <c r="D917" s="91"/>
      <c r="E917" s="881"/>
      <c r="F917" s="555"/>
      <c r="G917" s="647"/>
      <c r="H917" s="93"/>
      <c r="I917" s="107"/>
      <c r="K917" s="14"/>
      <c r="L917" s="575"/>
    </row>
    <row r="918" spans="1:12" ht="14.1" customHeight="1">
      <c r="A918" s="248"/>
      <c r="B918" s="17"/>
      <c r="C918" s="108" t="s">
        <v>5396</v>
      </c>
      <c r="D918" s="108"/>
      <c r="E918" s="570" t="s">
        <v>2529</v>
      </c>
      <c r="F918" s="556"/>
      <c r="G918" s="111"/>
      <c r="H918" s="111"/>
      <c r="I918" s="112"/>
      <c r="K918" s="14"/>
      <c r="L918" s="575"/>
    </row>
    <row r="919" spans="1:12" ht="14.1" customHeight="1">
      <c r="A919" s="248"/>
      <c r="B919" s="17"/>
      <c r="C919" s="97"/>
      <c r="D919" s="97"/>
      <c r="E919" s="896"/>
      <c r="F919" s="596"/>
      <c r="G919" s="874"/>
      <c r="H919" s="17"/>
      <c r="I919" s="167"/>
      <c r="K919" s="14"/>
      <c r="L919" s="575"/>
    </row>
    <row r="920" spans="1:12" ht="14.1" customHeight="1">
      <c r="A920" s="248"/>
      <c r="B920" s="17"/>
      <c r="C920" s="97"/>
      <c r="D920" s="97"/>
      <c r="E920" s="896"/>
      <c r="F920" s="596"/>
      <c r="G920" s="874"/>
      <c r="H920" s="17"/>
      <c r="I920" s="167"/>
      <c r="K920" s="14"/>
      <c r="L920" s="575"/>
    </row>
    <row r="921" spans="1:12" ht="14.1" customHeight="1">
      <c r="A921" s="248"/>
      <c r="B921" s="17"/>
      <c r="C921" s="97"/>
      <c r="D921" s="97"/>
      <c r="E921" s="896"/>
      <c r="F921" s="596"/>
      <c r="G921" s="874"/>
      <c r="H921" s="17"/>
      <c r="I921" s="167"/>
      <c r="K921" s="14"/>
      <c r="L921" s="575"/>
    </row>
    <row r="922" spans="1:12" ht="14.1" customHeight="1" thickBot="1">
      <c r="A922" s="117" t="s">
        <v>7710</v>
      </c>
      <c r="B922" s="171"/>
      <c r="C922" s="99"/>
      <c r="D922" s="99"/>
      <c r="E922" s="897"/>
      <c r="F922" s="598"/>
      <c r="G922" s="875"/>
      <c r="H922" s="171"/>
      <c r="I922" s="172"/>
      <c r="K922" s="14"/>
      <c r="L922" s="575"/>
    </row>
    <row r="923" spans="1:12" ht="42" customHeight="1">
      <c r="A923" s="195" t="s">
        <v>1034</v>
      </c>
      <c r="B923" s="196" t="s">
        <v>1035</v>
      </c>
      <c r="C923" s="197" t="s">
        <v>678</v>
      </c>
      <c r="D923" s="197" t="s">
        <v>3143</v>
      </c>
      <c r="E923" s="559" t="s">
        <v>11382</v>
      </c>
      <c r="F923" s="600" t="s">
        <v>2792</v>
      </c>
      <c r="G923" s="864" t="s">
        <v>3962</v>
      </c>
      <c r="H923" s="338" t="s">
        <v>497</v>
      </c>
      <c r="I923" s="199" t="s">
        <v>4268</v>
      </c>
      <c r="K923" s="14"/>
      <c r="L923" s="575"/>
    </row>
    <row r="924" spans="1:12" ht="14.1" customHeight="1">
      <c r="A924" s="195"/>
      <c r="B924" s="389"/>
      <c r="C924" s="197" t="s">
        <v>3644</v>
      </c>
      <c r="D924" s="390" t="s">
        <v>3963</v>
      </c>
      <c r="E924" s="898" t="s">
        <v>265</v>
      </c>
      <c r="F924" s="607">
        <f>'Заказ, cкидки и курсы валют'!$I$12</f>
        <v>0</v>
      </c>
      <c r="G924" s="948"/>
      <c r="H924" s="455"/>
      <c r="I924" s="325"/>
      <c r="K924" s="14"/>
      <c r="L924" s="575"/>
    </row>
    <row r="925" spans="1:12" ht="14.1" customHeight="1">
      <c r="A925" s="15" t="s">
        <v>4708</v>
      </c>
      <c r="B925" s="46" t="s">
        <v>100</v>
      </c>
      <c r="C925" s="46">
        <v>5.1100000000000003</v>
      </c>
      <c r="D925" s="46">
        <v>25</v>
      </c>
      <c r="E925" s="574">
        <v>25.14</v>
      </c>
      <c r="F925" s="603">
        <f>ROUND(E925*(1-$F$11),2)</f>
        <v>25.14</v>
      </c>
      <c r="G925" s="862">
        <f>'Заказ, cкидки и курсы валют'!$J$23*F925</f>
        <v>312.99299999999999</v>
      </c>
      <c r="H925" s="128">
        <f>ROUND((D925)*G925,2)</f>
        <v>7824.83</v>
      </c>
      <c r="I925" s="15"/>
      <c r="K925" s="14"/>
      <c r="L925" s="575"/>
    </row>
    <row r="926" spans="1:12" ht="14.1" customHeight="1">
      <c r="A926" s="15" t="s">
        <v>4709</v>
      </c>
      <c r="B926" s="46" t="s">
        <v>101</v>
      </c>
      <c r="C926" s="46">
        <v>5.8</v>
      </c>
      <c r="D926" s="46">
        <v>25</v>
      </c>
      <c r="E926" s="574">
        <v>24.12</v>
      </c>
      <c r="F926" s="603">
        <f t="shared" ref="F926:F954" si="148">ROUND(E926*(1-$F$11),2)</f>
        <v>24.12</v>
      </c>
      <c r="G926" s="862">
        <f>'Заказ, cкидки и курсы валют'!$J$23*F926</f>
        <v>300.29399999999998</v>
      </c>
      <c r="H926" s="128">
        <f t="shared" ref="H926:H954" si="149">ROUND((D926)*G926,2)</f>
        <v>7507.35</v>
      </c>
      <c r="I926" s="15"/>
      <c r="K926" s="14"/>
      <c r="L926" s="575"/>
    </row>
    <row r="927" spans="1:12" ht="14.1" customHeight="1">
      <c r="A927" s="15" t="s">
        <v>4710</v>
      </c>
      <c r="B927" s="46" t="s">
        <v>1352</v>
      </c>
      <c r="C927" s="46">
        <v>6.65</v>
      </c>
      <c r="D927" s="46">
        <v>25</v>
      </c>
      <c r="E927" s="574">
        <v>23.78</v>
      </c>
      <c r="F927" s="603">
        <f t="shared" si="148"/>
        <v>23.78</v>
      </c>
      <c r="G927" s="862">
        <f>'Заказ, cкидки и курсы валют'!$J$23*F927</f>
        <v>296.06099999999998</v>
      </c>
      <c r="H927" s="128">
        <f t="shared" si="149"/>
        <v>7401.53</v>
      </c>
      <c r="I927" s="15"/>
      <c r="K927" s="14"/>
      <c r="L927" s="575"/>
    </row>
    <row r="928" spans="1:12" ht="14.1" customHeight="1">
      <c r="A928" s="15" t="s">
        <v>4711</v>
      </c>
      <c r="B928" s="46" t="s">
        <v>189</v>
      </c>
      <c r="C928" s="46">
        <v>7.51</v>
      </c>
      <c r="D928" s="46">
        <v>25</v>
      </c>
      <c r="E928" s="574">
        <v>22.51</v>
      </c>
      <c r="F928" s="603">
        <f t="shared" si="148"/>
        <v>22.51</v>
      </c>
      <c r="G928" s="862">
        <f>'Заказ, cкидки и курсы валют'!$J$23*F928</f>
        <v>280.24950000000001</v>
      </c>
      <c r="H928" s="128">
        <f t="shared" si="149"/>
        <v>7006.24</v>
      </c>
      <c r="I928" s="15"/>
      <c r="K928" s="14"/>
      <c r="L928" s="575"/>
    </row>
    <row r="929" spans="1:12" ht="14.1" customHeight="1">
      <c r="A929" s="15" t="s">
        <v>4712</v>
      </c>
      <c r="B929" s="46" t="s">
        <v>616</v>
      </c>
      <c r="C929" s="46">
        <v>8</v>
      </c>
      <c r="D929" s="46">
        <v>25</v>
      </c>
      <c r="E929" s="574">
        <v>23.45</v>
      </c>
      <c r="F929" s="603">
        <f t="shared" si="148"/>
        <v>23.45</v>
      </c>
      <c r="G929" s="862">
        <f>'Заказ, cкидки и курсы валют'!$J$23*F929</f>
        <v>291.95249999999999</v>
      </c>
      <c r="H929" s="128">
        <f t="shared" si="149"/>
        <v>7298.81</v>
      </c>
      <c r="I929" s="15"/>
      <c r="K929" s="14"/>
      <c r="L929" s="575"/>
    </row>
    <row r="930" spans="1:12" ht="14.1" customHeight="1">
      <c r="A930" s="15" t="s">
        <v>4713</v>
      </c>
      <c r="B930" s="46" t="s">
        <v>178</v>
      </c>
      <c r="C930" s="46">
        <v>8.23</v>
      </c>
      <c r="D930" s="46">
        <v>25</v>
      </c>
      <c r="E930" s="574">
        <v>22.51</v>
      </c>
      <c r="F930" s="603">
        <f t="shared" si="148"/>
        <v>22.51</v>
      </c>
      <c r="G930" s="862">
        <f>'Заказ, cкидки и курсы валют'!$J$23*F930</f>
        <v>280.24950000000001</v>
      </c>
      <c r="H930" s="128">
        <f t="shared" si="149"/>
        <v>7006.24</v>
      </c>
      <c r="I930" s="15"/>
      <c r="K930" s="14"/>
      <c r="L930" s="575"/>
    </row>
    <row r="931" spans="1:12" ht="14.1" customHeight="1">
      <c r="A931" s="15" t="s">
        <v>4714</v>
      </c>
      <c r="B931" s="46" t="s">
        <v>84</v>
      </c>
      <c r="C931" s="46">
        <v>10</v>
      </c>
      <c r="D931" s="46">
        <v>25</v>
      </c>
      <c r="E931" s="574">
        <v>24.73</v>
      </c>
      <c r="F931" s="603">
        <f t="shared" si="148"/>
        <v>24.73</v>
      </c>
      <c r="G931" s="862">
        <f>'Заказ, cкидки и курсы валют'!$J$23*F931</f>
        <v>307.88849999999996</v>
      </c>
      <c r="H931" s="128">
        <f t="shared" si="149"/>
        <v>7697.21</v>
      </c>
      <c r="I931" s="15"/>
      <c r="K931" s="14"/>
      <c r="L931" s="575"/>
    </row>
    <row r="932" spans="1:12" ht="14.1" customHeight="1">
      <c r="A932" s="15" t="s">
        <v>4715</v>
      </c>
      <c r="B932" s="46" t="s">
        <v>179</v>
      </c>
      <c r="C932" s="46">
        <v>11</v>
      </c>
      <c r="D932" s="46">
        <v>25</v>
      </c>
      <c r="E932" s="574">
        <v>22.95</v>
      </c>
      <c r="F932" s="603">
        <f t="shared" si="148"/>
        <v>22.95</v>
      </c>
      <c r="G932" s="862">
        <f>'Заказ, cкидки и курсы валют'!$J$23*F932</f>
        <v>285.72749999999996</v>
      </c>
      <c r="H932" s="128">
        <f t="shared" si="149"/>
        <v>7143.19</v>
      </c>
      <c r="I932" s="15"/>
      <c r="K932" s="14"/>
      <c r="L932" s="575"/>
    </row>
    <row r="933" spans="1:12" ht="14.1" customHeight="1">
      <c r="A933" s="15" t="s">
        <v>4716</v>
      </c>
      <c r="B933" s="46" t="s">
        <v>180</v>
      </c>
      <c r="C933" s="46">
        <v>12.7</v>
      </c>
      <c r="D933" s="46">
        <v>25</v>
      </c>
      <c r="E933" s="574">
        <v>24.16</v>
      </c>
      <c r="F933" s="603">
        <f t="shared" si="148"/>
        <v>24.16</v>
      </c>
      <c r="G933" s="862">
        <f>'Заказ, cкидки и курсы валют'!$J$23*F933</f>
        <v>300.79199999999997</v>
      </c>
      <c r="H933" s="128">
        <f t="shared" si="149"/>
        <v>7519.8</v>
      </c>
      <c r="I933" s="15"/>
      <c r="K933" s="14"/>
      <c r="L933" s="575"/>
    </row>
    <row r="934" spans="1:12" ht="14.1" customHeight="1">
      <c r="A934" s="15" t="s">
        <v>4717</v>
      </c>
      <c r="B934" s="46" t="s">
        <v>181</v>
      </c>
      <c r="C934" s="46">
        <v>14.4</v>
      </c>
      <c r="D934" s="46">
        <v>25</v>
      </c>
      <c r="E934" s="574">
        <v>22.95</v>
      </c>
      <c r="F934" s="603">
        <f t="shared" si="148"/>
        <v>22.95</v>
      </c>
      <c r="G934" s="862">
        <f>'Заказ, cкидки и курсы валют'!$J$23*F934</f>
        <v>285.72749999999996</v>
      </c>
      <c r="H934" s="128">
        <f t="shared" si="149"/>
        <v>7143.19</v>
      </c>
      <c r="I934" s="15"/>
      <c r="K934" s="14"/>
      <c r="L934" s="575"/>
    </row>
    <row r="935" spans="1:12" ht="14.1" customHeight="1">
      <c r="A935" s="15" t="s">
        <v>4718</v>
      </c>
      <c r="B935" s="46" t="s">
        <v>182</v>
      </c>
      <c r="C935" s="46">
        <v>16.2</v>
      </c>
      <c r="D935" s="46">
        <v>25</v>
      </c>
      <c r="E935" s="574">
        <v>24.48</v>
      </c>
      <c r="F935" s="603">
        <f t="shared" si="148"/>
        <v>24.48</v>
      </c>
      <c r="G935" s="862">
        <f>'Заказ, cкидки и курсы валют'!$J$23*F935</f>
        <v>304.77600000000001</v>
      </c>
      <c r="H935" s="128">
        <f t="shared" si="149"/>
        <v>7619.4</v>
      </c>
      <c r="I935" s="15"/>
      <c r="K935" s="14"/>
      <c r="L935" s="575"/>
    </row>
    <row r="936" spans="1:12" ht="14.1" customHeight="1">
      <c r="A936" s="15" t="s">
        <v>4719</v>
      </c>
      <c r="B936" s="46" t="s">
        <v>183</v>
      </c>
      <c r="C936" s="46">
        <v>18</v>
      </c>
      <c r="D936" s="46">
        <v>25</v>
      </c>
      <c r="E936" s="574">
        <v>26.35</v>
      </c>
      <c r="F936" s="603">
        <f t="shared" si="148"/>
        <v>26.35</v>
      </c>
      <c r="G936" s="862">
        <f>'Заказ, cкидки и курсы валют'!$J$23*F936</f>
        <v>328.0575</v>
      </c>
      <c r="H936" s="128">
        <f t="shared" si="149"/>
        <v>8201.44</v>
      </c>
      <c r="I936" s="15"/>
      <c r="K936" s="14"/>
      <c r="L936" s="575"/>
    </row>
    <row r="937" spans="1:12" ht="14.1" customHeight="1">
      <c r="A937" s="15" t="s">
        <v>4720</v>
      </c>
      <c r="B937" s="46" t="s">
        <v>184</v>
      </c>
      <c r="C937" s="46">
        <v>19.8</v>
      </c>
      <c r="D937" s="46">
        <v>25</v>
      </c>
      <c r="E937" s="574">
        <v>21.87</v>
      </c>
      <c r="F937" s="603">
        <f t="shared" si="148"/>
        <v>21.87</v>
      </c>
      <c r="G937" s="862">
        <f>'Заказ, cкидки и курсы валют'!$J$23*F937</f>
        <v>272.28149999999999</v>
      </c>
      <c r="H937" s="128">
        <f t="shared" si="149"/>
        <v>6807.04</v>
      </c>
      <c r="I937" s="15"/>
      <c r="K937" s="14"/>
      <c r="L937" s="575"/>
    </row>
    <row r="938" spans="1:12" ht="14.1" customHeight="1">
      <c r="A938" s="15" t="s">
        <v>4721</v>
      </c>
      <c r="B938" s="46" t="s">
        <v>185</v>
      </c>
      <c r="C938" s="46">
        <v>23.4</v>
      </c>
      <c r="D938" s="46">
        <v>25</v>
      </c>
      <c r="E938" s="574">
        <v>24.9</v>
      </c>
      <c r="F938" s="603">
        <f t="shared" si="148"/>
        <v>24.9</v>
      </c>
      <c r="G938" s="862">
        <f>'Заказ, cкидки и курсы валют'!$J$23*F938</f>
        <v>310.00499999999994</v>
      </c>
      <c r="H938" s="128">
        <f t="shared" si="149"/>
        <v>7750.13</v>
      </c>
      <c r="I938" s="15"/>
      <c r="K938" s="14"/>
      <c r="L938" s="575"/>
    </row>
    <row r="939" spans="1:12" ht="14.1" customHeight="1">
      <c r="A939" s="15" t="s">
        <v>4722</v>
      </c>
      <c r="B939" s="46" t="s">
        <v>186</v>
      </c>
      <c r="C939" s="46">
        <v>27</v>
      </c>
      <c r="D939" s="46">
        <v>25</v>
      </c>
      <c r="E939" s="574">
        <v>24.29</v>
      </c>
      <c r="F939" s="603">
        <f t="shared" si="148"/>
        <v>24.29</v>
      </c>
      <c r="G939" s="862">
        <f>'Заказ, cкидки и курсы валют'!$J$23*F939</f>
        <v>302.41049999999996</v>
      </c>
      <c r="H939" s="128">
        <f t="shared" si="149"/>
        <v>7560.26</v>
      </c>
      <c r="I939" s="15"/>
      <c r="K939" s="14"/>
      <c r="L939" s="575"/>
    </row>
    <row r="940" spans="1:12" ht="14.1" customHeight="1">
      <c r="A940" s="15" t="s">
        <v>4723</v>
      </c>
      <c r="B940" s="46" t="s">
        <v>3117</v>
      </c>
      <c r="C940" s="46">
        <v>28.8</v>
      </c>
      <c r="D940" s="46">
        <v>25</v>
      </c>
      <c r="E940" s="574">
        <v>27.18</v>
      </c>
      <c r="F940" s="603">
        <f t="shared" si="148"/>
        <v>27.18</v>
      </c>
      <c r="G940" s="862">
        <f>'Заказ, cкидки и курсы валют'!$J$23*F940</f>
        <v>338.39099999999996</v>
      </c>
      <c r="H940" s="128">
        <f t="shared" si="149"/>
        <v>8459.7800000000007</v>
      </c>
      <c r="I940" s="15"/>
      <c r="K940" s="14"/>
      <c r="L940" s="575"/>
    </row>
    <row r="941" spans="1:12" ht="14.1" customHeight="1">
      <c r="A941" s="15" t="s">
        <v>4724</v>
      </c>
      <c r="B941" s="46" t="s">
        <v>3656</v>
      </c>
      <c r="C941" s="46">
        <v>11.1</v>
      </c>
      <c r="D941" s="46">
        <v>25</v>
      </c>
      <c r="E941" s="574">
        <v>22.74</v>
      </c>
      <c r="F941" s="603">
        <f t="shared" si="148"/>
        <v>22.74</v>
      </c>
      <c r="G941" s="862">
        <f>'Заказ, cкидки и курсы валют'!$J$23*F941</f>
        <v>283.11299999999994</v>
      </c>
      <c r="H941" s="128">
        <f t="shared" si="149"/>
        <v>7077.83</v>
      </c>
      <c r="I941" s="15"/>
      <c r="K941" s="14"/>
      <c r="L941" s="575"/>
    </row>
    <row r="942" spans="1:12" ht="14.1" customHeight="1">
      <c r="A942" s="15" t="s">
        <v>4725</v>
      </c>
      <c r="B942" s="46" t="s">
        <v>3118</v>
      </c>
      <c r="C942" s="46">
        <v>11.93</v>
      </c>
      <c r="D942" s="46">
        <v>25</v>
      </c>
      <c r="E942" s="574">
        <v>22.4</v>
      </c>
      <c r="F942" s="603">
        <f t="shared" si="148"/>
        <v>22.4</v>
      </c>
      <c r="G942" s="862">
        <f>'Заказ, cкидки и курсы валют'!$J$23*F942</f>
        <v>278.87999999999994</v>
      </c>
      <c r="H942" s="128">
        <f t="shared" si="149"/>
        <v>6972</v>
      </c>
      <c r="I942" s="15"/>
      <c r="K942" s="14"/>
      <c r="L942" s="575"/>
    </row>
    <row r="943" spans="1:12" ht="14.1" customHeight="1">
      <c r="A943" s="15" t="s">
        <v>4726</v>
      </c>
      <c r="B943" s="46" t="s">
        <v>3119</v>
      </c>
      <c r="C943" s="46">
        <v>13.48</v>
      </c>
      <c r="D943" s="46">
        <v>25</v>
      </c>
      <c r="E943" s="574">
        <v>22.06</v>
      </c>
      <c r="F943" s="603">
        <f t="shared" si="148"/>
        <v>22.06</v>
      </c>
      <c r="G943" s="862">
        <f>'Заказ, cкидки и курсы валют'!$J$23*F943</f>
        <v>274.64699999999999</v>
      </c>
      <c r="H943" s="128">
        <f t="shared" si="149"/>
        <v>6866.18</v>
      </c>
      <c r="I943" s="15"/>
      <c r="K943" s="14"/>
      <c r="L943" s="575"/>
    </row>
    <row r="944" spans="1:12" ht="14.1" customHeight="1">
      <c r="A944" s="15" t="s">
        <v>4727</v>
      </c>
      <c r="B944" s="46" t="s">
        <v>617</v>
      </c>
      <c r="C944" s="46">
        <v>15.03</v>
      </c>
      <c r="D944" s="46">
        <v>25</v>
      </c>
      <c r="E944" s="574">
        <v>21.88</v>
      </c>
      <c r="F944" s="603">
        <f t="shared" si="148"/>
        <v>21.88</v>
      </c>
      <c r="G944" s="862">
        <f>'Заказ, cкидки и курсы валют'!$J$23*F944</f>
        <v>272.40599999999995</v>
      </c>
      <c r="H944" s="128">
        <f t="shared" si="149"/>
        <v>6810.15</v>
      </c>
      <c r="I944" s="15"/>
      <c r="K944" s="14"/>
      <c r="L944" s="575"/>
    </row>
    <row r="945" spans="1:12" ht="14.1" customHeight="1">
      <c r="A945" s="15" t="s">
        <v>4728</v>
      </c>
      <c r="B945" s="46" t="s">
        <v>3120</v>
      </c>
      <c r="C945" s="46">
        <v>16.579999999999998</v>
      </c>
      <c r="D945" s="46">
        <v>25</v>
      </c>
      <c r="E945" s="574">
        <v>21.73</v>
      </c>
      <c r="F945" s="603">
        <f t="shared" si="148"/>
        <v>21.73</v>
      </c>
      <c r="G945" s="862">
        <f>'Заказ, cкидки и курсы валют'!$J$23*F945</f>
        <v>270.5385</v>
      </c>
      <c r="H945" s="128">
        <f t="shared" si="149"/>
        <v>6763.46</v>
      </c>
      <c r="I945" s="15"/>
      <c r="K945" s="14"/>
      <c r="L945" s="575"/>
    </row>
    <row r="946" spans="1:12" ht="14.1" customHeight="1">
      <c r="A946" s="15" t="s">
        <v>4729</v>
      </c>
      <c r="B946" s="46" t="s">
        <v>190</v>
      </c>
      <c r="C946" s="46">
        <v>18.13</v>
      </c>
      <c r="D946" s="46">
        <v>25</v>
      </c>
      <c r="E946" s="574">
        <v>21.73</v>
      </c>
      <c r="F946" s="603">
        <f t="shared" si="148"/>
        <v>21.73</v>
      </c>
      <c r="G946" s="862">
        <f>'Заказ, cкидки и курсы валют'!$J$23*F946</f>
        <v>270.5385</v>
      </c>
      <c r="H946" s="128">
        <f t="shared" si="149"/>
        <v>6763.46</v>
      </c>
      <c r="I946" s="15"/>
      <c r="K946" s="14"/>
      <c r="L946" s="575"/>
    </row>
    <row r="947" spans="1:12" ht="14.1" customHeight="1">
      <c r="A947" s="15" t="s">
        <v>4730</v>
      </c>
      <c r="B947" s="46" t="s">
        <v>1338</v>
      </c>
      <c r="C947" s="46">
        <v>19.690000000000001</v>
      </c>
      <c r="D947" s="46">
        <v>25</v>
      </c>
      <c r="E947" s="574">
        <v>21.27</v>
      </c>
      <c r="F947" s="603">
        <f t="shared" si="148"/>
        <v>21.27</v>
      </c>
      <c r="G947" s="862">
        <f>'Заказ, cкидки и курсы валют'!$J$23*F947</f>
        <v>264.81149999999997</v>
      </c>
      <c r="H947" s="128">
        <f t="shared" si="149"/>
        <v>6620.29</v>
      </c>
      <c r="I947" s="15"/>
      <c r="K947" s="14"/>
      <c r="L947" s="575"/>
    </row>
    <row r="948" spans="1:12" ht="14.1" customHeight="1">
      <c r="A948" s="15" t="s">
        <v>4731</v>
      </c>
      <c r="B948" s="46" t="s">
        <v>191</v>
      </c>
      <c r="C948" s="46">
        <v>21.14</v>
      </c>
      <c r="D948" s="46">
        <v>25</v>
      </c>
      <c r="E948" s="574">
        <v>21.73</v>
      </c>
      <c r="F948" s="603">
        <f t="shared" si="148"/>
        <v>21.73</v>
      </c>
      <c r="G948" s="862">
        <f>'Заказ, cкидки и курсы валют'!$J$23*F948</f>
        <v>270.5385</v>
      </c>
      <c r="H948" s="128">
        <f t="shared" si="149"/>
        <v>6763.46</v>
      </c>
      <c r="I948" s="15"/>
      <c r="K948" s="14"/>
      <c r="L948" s="575"/>
    </row>
    <row r="949" spans="1:12" ht="14.1" customHeight="1">
      <c r="A949" s="15" t="s">
        <v>4732</v>
      </c>
      <c r="B949" s="46" t="s">
        <v>4313</v>
      </c>
      <c r="C949" s="46">
        <v>23.4</v>
      </c>
      <c r="D949" s="46">
        <v>25</v>
      </c>
      <c r="E949" s="574">
        <v>21.27</v>
      </c>
      <c r="F949" s="603">
        <f t="shared" si="148"/>
        <v>21.27</v>
      </c>
      <c r="G949" s="862">
        <f>'Заказ, cкидки и курсы валют'!$J$23*F949</f>
        <v>264.81149999999997</v>
      </c>
      <c r="H949" s="128">
        <f t="shared" si="149"/>
        <v>6620.29</v>
      </c>
      <c r="I949" s="15"/>
      <c r="K949" s="14"/>
      <c r="L949" s="575"/>
    </row>
    <row r="950" spans="1:12" ht="14.1" customHeight="1">
      <c r="A950" s="15" t="s">
        <v>4733</v>
      </c>
      <c r="B950" s="46" t="s">
        <v>192</v>
      </c>
      <c r="C950" s="46">
        <v>24.25</v>
      </c>
      <c r="D950" s="46">
        <v>25</v>
      </c>
      <c r="E950" s="574">
        <v>21.73</v>
      </c>
      <c r="F950" s="603">
        <f t="shared" si="148"/>
        <v>21.73</v>
      </c>
      <c r="G950" s="862">
        <f>'Заказ, cкидки и курсы валют'!$J$23*F950</f>
        <v>270.5385</v>
      </c>
      <c r="H950" s="128">
        <f t="shared" si="149"/>
        <v>6763.46</v>
      </c>
      <c r="I950" s="15"/>
      <c r="K950" s="14"/>
      <c r="L950" s="575"/>
    </row>
    <row r="951" spans="1:12" ht="14.1" customHeight="1">
      <c r="A951" s="15" t="s">
        <v>4734</v>
      </c>
      <c r="B951" s="46" t="s">
        <v>193</v>
      </c>
      <c r="C951" s="46">
        <v>27.35</v>
      </c>
      <c r="D951" s="46">
        <v>25</v>
      </c>
      <c r="E951" s="574">
        <v>21.27</v>
      </c>
      <c r="F951" s="603">
        <f t="shared" si="148"/>
        <v>21.27</v>
      </c>
      <c r="G951" s="862">
        <f>'Заказ, cкидки и курсы валют'!$J$23*F951</f>
        <v>264.81149999999997</v>
      </c>
      <c r="H951" s="128">
        <f t="shared" si="149"/>
        <v>6620.29</v>
      </c>
      <c r="I951" s="15"/>
      <c r="K951" s="14"/>
      <c r="L951" s="575"/>
    </row>
    <row r="952" spans="1:12" ht="14.1" customHeight="1">
      <c r="A952" s="15" t="s">
        <v>4735</v>
      </c>
      <c r="B952" s="46" t="s">
        <v>194</v>
      </c>
      <c r="C952" s="46">
        <v>30.45</v>
      </c>
      <c r="D952" s="46">
        <v>25</v>
      </c>
      <c r="E952" s="574">
        <v>23.01</v>
      </c>
      <c r="F952" s="603">
        <f t="shared" si="148"/>
        <v>23.01</v>
      </c>
      <c r="G952" s="862">
        <f>'Заказ, cкидки и курсы валют'!$J$23*F952</f>
        <v>286.47449999999998</v>
      </c>
      <c r="H952" s="128">
        <f t="shared" si="149"/>
        <v>7161.86</v>
      </c>
      <c r="I952" s="15"/>
      <c r="K952" s="14"/>
      <c r="L952" s="575"/>
    </row>
    <row r="953" spans="1:12" ht="14.1" customHeight="1">
      <c r="A953" s="15" t="s">
        <v>4736</v>
      </c>
      <c r="B953" s="46" t="s">
        <v>3121</v>
      </c>
      <c r="C953" s="46">
        <v>33.56</v>
      </c>
      <c r="D953" s="46">
        <v>25</v>
      </c>
      <c r="E953" s="574">
        <v>23.01</v>
      </c>
      <c r="F953" s="603">
        <f t="shared" si="148"/>
        <v>23.01</v>
      </c>
      <c r="G953" s="862">
        <f>'Заказ, cкидки и курсы валют'!$J$23*F953</f>
        <v>286.47449999999998</v>
      </c>
      <c r="H953" s="128">
        <f t="shared" si="149"/>
        <v>7161.86</v>
      </c>
      <c r="I953" s="15"/>
      <c r="K953" s="14"/>
      <c r="L953" s="575"/>
    </row>
    <row r="954" spans="1:12" ht="14.1" customHeight="1">
      <c r="A954" s="15" t="s">
        <v>4737</v>
      </c>
      <c r="B954" s="46" t="s">
        <v>195</v>
      </c>
      <c r="C954" s="46">
        <v>36.56</v>
      </c>
      <c r="D954" s="46">
        <v>25</v>
      </c>
      <c r="E954" s="574">
        <v>23.01</v>
      </c>
      <c r="F954" s="603">
        <f t="shared" si="148"/>
        <v>23.01</v>
      </c>
      <c r="G954" s="862">
        <f>'Заказ, cкидки и курсы валют'!$J$23*F954</f>
        <v>286.47449999999998</v>
      </c>
      <c r="H954" s="128">
        <f t="shared" si="149"/>
        <v>7161.86</v>
      </c>
      <c r="I954" s="15"/>
      <c r="K954" s="14"/>
      <c r="L954" s="575"/>
    </row>
    <row r="955" spans="1:12" ht="14.1" customHeight="1">
      <c r="A955" s="15" t="s">
        <v>10874</v>
      </c>
      <c r="B955" s="44" t="s">
        <v>975</v>
      </c>
      <c r="C955" s="46">
        <v>48.73</v>
      </c>
      <c r="D955" s="46">
        <v>25</v>
      </c>
      <c r="E955" s="574">
        <v>23.99</v>
      </c>
      <c r="F955" s="603">
        <f t="shared" ref="F955" si="150">ROUND(E955*(1-$F$11),2)</f>
        <v>23.99</v>
      </c>
      <c r="G955" s="862">
        <f>'Заказ, cкидки и курсы валют'!$J$23*F955</f>
        <v>298.67549999999994</v>
      </c>
      <c r="H955" s="128">
        <f t="shared" ref="H955" si="151">ROUND((D955)*G955,2)</f>
        <v>7466.89</v>
      </c>
      <c r="I955" s="15"/>
      <c r="K955" s="14"/>
      <c r="L955" s="575"/>
    </row>
    <row r="956" spans="1:12" ht="14.1" customHeight="1">
      <c r="A956" s="15" t="s">
        <v>4738</v>
      </c>
      <c r="B956" s="46" t="s">
        <v>196</v>
      </c>
      <c r="C956" s="46">
        <v>42.77</v>
      </c>
      <c r="D956" s="46">
        <v>25</v>
      </c>
      <c r="E956" s="574">
        <v>23.99</v>
      </c>
      <c r="F956" s="603">
        <f t="shared" ref="F956:F990" si="152">ROUND(E956*(1-$F$11),2)</f>
        <v>23.99</v>
      </c>
      <c r="G956" s="862">
        <f>'Заказ, cкидки и курсы валют'!$J$23*F956</f>
        <v>298.67549999999994</v>
      </c>
      <c r="H956" s="128">
        <f t="shared" ref="H956:H990" si="153">ROUND((D956)*G956,2)</f>
        <v>7466.89</v>
      </c>
      <c r="I956" s="15"/>
      <c r="K956" s="14"/>
      <c r="L956" s="575"/>
    </row>
    <row r="957" spans="1:12" ht="14.1" customHeight="1">
      <c r="A957" s="15" t="s">
        <v>4739</v>
      </c>
      <c r="B957" s="46" t="s">
        <v>197</v>
      </c>
      <c r="C957" s="46">
        <v>48.98</v>
      </c>
      <c r="D957" s="46">
        <v>25</v>
      </c>
      <c r="E957" s="574">
        <v>21.4</v>
      </c>
      <c r="F957" s="603">
        <f t="shared" si="152"/>
        <v>21.4</v>
      </c>
      <c r="G957" s="862">
        <f>'Заказ, cкидки и курсы валют'!$J$23*F957</f>
        <v>266.42999999999995</v>
      </c>
      <c r="H957" s="128">
        <f t="shared" si="153"/>
        <v>6660.75</v>
      </c>
      <c r="I957" s="15"/>
      <c r="K957" s="14"/>
      <c r="L957" s="575"/>
    </row>
    <row r="958" spans="1:12" ht="14.1" customHeight="1">
      <c r="A958" s="15" t="s">
        <v>4740</v>
      </c>
      <c r="B958" s="46" t="s">
        <v>198</v>
      </c>
      <c r="C958" s="46">
        <v>55.19</v>
      </c>
      <c r="D958" s="46">
        <v>25</v>
      </c>
      <c r="E958" s="574">
        <v>24.5</v>
      </c>
      <c r="F958" s="603">
        <f t="shared" si="152"/>
        <v>24.5</v>
      </c>
      <c r="G958" s="862">
        <f>'Заказ, cкидки и курсы валют'!$J$23*F958</f>
        <v>305.02499999999998</v>
      </c>
      <c r="H958" s="128">
        <f t="shared" si="153"/>
        <v>7625.63</v>
      </c>
      <c r="I958" s="15"/>
      <c r="K958" s="14"/>
      <c r="L958" s="575"/>
    </row>
    <row r="959" spans="1:12" ht="14.1" customHeight="1">
      <c r="A959" s="15" t="s">
        <v>4741</v>
      </c>
      <c r="B959" s="46" t="s">
        <v>199</v>
      </c>
      <c r="C959" s="46">
        <v>61.4</v>
      </c>
      <c r="D959" s="46">
        <v>25</v>
      </c>
      <c r="E959" s="574">
        <v>24.5</v>
      </c>
      <c r="F959" s="603">
        <f t="shared" si="152"/>
        <v>24.5</v>
      </c>
      <c r="G959" s="862">
        <f>'Заказ, cкидки и курсы валют'!$J$23*F959</f>
        <v>305.02499999999998</v>
      </c>
      <c r="H959" s="128">
        <f t="shared" si="153"/>
        <v>7625.63</v>
      </c>
      <c r="I959" s="15"/>
      <c r="K959" s="14"/>
      <c r="L959" s="575"/>
    </row>
    <row r="960" spans="1:12" ht="14.1" customHeight="1">
      <c r="A960" s="15" t="s">
        <v>4742</v>
      </c>
      <c r="B960" s="46" t="s">
        <v>200</v>
      </c>
      <c r="C960" s="46">
        <v>69.7</v>
      </c>
      <c r="D960" s="46">
        <v>25</v>
      </c>
      <c r="E960" s="574">
        <v>25.96</v>
      </c>
      <c r="F960" s="603">
        <f t="shared" si="152"/>
        <v>25.96</v>
      </c>
      <c r="G960" s="862">
        <f>'Заказ, cкидки и курсы валют'!$J$23*F960</f>
        <v>323.202</v>
      </c>
      <c r="H960" s="128">
        <f t="shared" si="153"/>
        <v>8080.05</v>
      </c>
      <c r="I960" s="15"/>
      <c r="K960" s="14"/>
      <c r="L960" s="575"/>
    </row>
    <row r="961" spans="1:12" ht="14.1" customHeight="1">
      <c r="A961" s="15" t="s">
        <v>5395</v>
      </c>
      <c r="B961" s="46" t="s">
        <v>3364</v>
      </c>
      <c r="C961" s="46">
        <v>19.23</v>
      </c>
      <c r="D961" s="46">
        <v>25</v>
      </c>
      <c r="E961" s="574">
        <v>23.97</v>
      </c>
      <c r="F961" s="603">
        <f t="shared" si="152"/>
        <v>23.97</v>
      </c>
      <c r="G961" s="862">
        <f>'Заказ, cкидки и курсы валют'!$J$23*F961</f>
        <v>298.42649999999998</v>
      </c>
      <c r="H961" s="128">
        <f t="shared" si="153"/>
        <v>7460.66</v>
      </c>
      <c r="I961" s="15"/>
      <c r="K961" s="14"/>
      <c r="L961" s="575"/>
    </row>
    <row r="962" spans="1:12" ht="14.1" customHeight="1">
      <c r="A962" s="15" t="s">
        <v>4743</v>
      </c>
      <c r="B962" s="46" t="s">
        <v>3655</v>
      </c>
      <c r="C962" s="46">
        <v>20.77</v>
      </c>
      <c r="D962" s="46">
        <v>25</v>
      </c>
      <c r="E962" s="574">
        <v>23.5</v>
      </c>
      <c r="F962" s="603">
        <f t="shared" si="152"/>
        <v>23.5</v>
      </c>
      <c r="G962" s="862">
        <f>'Заказ, cкидки и курсы валют'!$J$23*F962</f>
        <v>292.57499999999999</v>
      </c>
      <c r="H962" s="128">
        <f t="shared" si="153"/>
        <v>7314.38</v>
      </c>
      <c r="I962" s="15"/>
      <c r="K962" s="14"/>
      <c r="L962" s="575"/>
    </row>
    <row r="963" spans="1:12" ht="14.1" customHeight="1">
      <c r="A963" s="15" t="s">
        <v>4744</v>
      </c>
      <c r="B963" s="46" t="s">
        <v>3399</v>
      </c>
      <c r="C963" s="46">
        <v>23.22</v>
      </c>
      <c r="D963" s="46">
        <v>25</v>
      </c>
      <c r="E963" s="574">
        <v>21.88</v>
      </c>
      <c r="F963" s="603">
        <f t="shared" si="152"/>
        <v>21.88</v>
      </c>
      <c r="G963" s="862">
        <f>'Заказ, cкидки и курсы валют'!$J$23*F963</f>
        <v>272.40599999999995</v>
      </c>
      <c r="H963" s="128">
        <f t="shared" si="153"/>
        <v>6810.15</v>
      </c>
      <c r="I963" s="15"/>
      <c r="K963" s="14"/>
      <c r="L963" s="575"/>
    </row>
    <row r="964" spans="1:12" ht="14.1" customHeight="1">
      <c r="A964" s="15" t="s">
        <v>4745</v>
      </c>
      <c r="B964" s="46" t="s">
        <v>3122</v>
      </c>
      <c r="C964" s="46">
        <v>25.67</v>
      </c>
      <c r="D964" s="46">
        <v>25</v>
      </c>
      <c r="E964" s="574">
        <v>22.85</v>
      </c>
      <c r="F964" s="603">
        <f t="shared" si="152"/>
        <v>22.85</v>
      </c>
      <c r="G964" s="862">
        <f>'Заказ, cкидки и курсы валют'!$J$23*F964</f>
        <v>284.48250000000002</v>
      </c>
      <c r="H964" s="128">
        <f t="shared" si="153"/>
        <v>7112.06</v>
      </c>
      <c r="I964" s="15"/>
      <c r="K964" s="14"/>
      <c r="L964" s="575"/>
    </row>
    <row r="965" spans="1:12" ht="14.1" customHeight="1">
      <c r="A965" s="15" t="s">
        <v>4746</v>
      </c>
      <c r="B965" s="46" t="s">
        <v>3123</v>
      </c>
      <c r="C965" s="46">
        <v>28.12</v>
      </c>
      <c r="D965" s="46">
        <v>25</v>
      </c>
      <c r="E965" s="574">
        <v>22.85</v>
      </c>
      <c r="F965" s="603">
        <f t="shared" si="152"/>
        <v>22.85</v>
      </c>
      <c r="G965" s="862">
        <f>'Заказ, cкидки и курсы валют'!$J$23*F965</f>
        <v>284.48250000000002</v>
      </c>
      <c r="H965" s="128">
        <f t="shared" si="153"/>
        <v>7112.06</v>
      </c>
      <c r="I965" s="15"/>
      <c r="K965" s="14"/>
      <c r="L965" s="575"/>
    </row>
    <row r="966" spans="1:12" ht="14.1" customHeight="1">
      <c r="A966" s="15" t="s">
        <v>4747</v>
      </c>
      <c r="B966" s="46" t="s">
        <v>3124</v>
      </c>
      <c r="C966" s="46">
        <v>30.57</v>
      </c>
      <c r="D966" s="46">
        <v>25</v>
      </c>
      <c r="E966" s="574">
        <v>20.85</v>
      </c>
      <c r="F966" s="603">
        <f t="shared" si="152"/>
        <v>20.85</v>
      </c>
      <c r="G966" s="862">
        <f>'Заказ, cкидки и курсы валют'!$J$23*F966</f>
        <v>259.58249999999998</v>
      </c>
      <c r="H966" s="128">
        <f t="shared" si="153"/>
        <v>6489.56</v>
      </c>
      <c r="I966" s="15"/>
      <c r="K966" s="14"/>
      <c r="L966" s="575"/>
    </row>
    <row r="967" spans="1:12" ht="14.1" customHeight="1">
      <c r="A967" s="15" t="s">
        <v>4748</v>
      </c>
      <c r="B967" s="46" t="s">
        <v>3125</v>
      </c>
      <c r="C967" s="46">
        <v>33.020000000000003</v>
      </c>
      <c r="D967" s="46">
        <v>25</v>
      </c>
      <c r="E967" s="574">
        <v>19.989999999999998</v>
      </c>
      <c r="F967" s="603">
        <f t="shared" si="152"/>
        <v>19.989999999999998</v>
      </c>
      <c r="G967" s="862">
        <f>'Заказ, cкидки и курсы валют'!$J$23*F967</f>
        <v>248.87549999999996</v>
      </c>
      <c r="H967" s="128">
        <f t="shared" si="153"/>
        <v>6221.89</v>
      </c>
      <c r="I967" s="15"/>
      <c r="K967" s="14"/>
      <c r="L967" s="575"/>
    </row>
    <row r="968" spans="1:12" ht="14.1" customHeight="1">
      <c r="A968" s="15" t="s">
        <v>4749</v>
      </c>
      <c r="B968" s="46" t="s">
        <v>201</v>
      </c>
      <c r="C968" s="46">
        <v>35.47</v>
      </c>
      <c r="D968" s="46">
        <v>25</v>
      </c>
      <c r="E968" s="574">
        <v>20.85</v>
      </c>
      <c r="F968" s="603">
        <f t="shared" si="152"/>
        <v>20.85</v>
      </c>
      <c r="G968" s="862">
        <f>'Заказ, cкидки и курсы валют'!$J$23*F968</f>
        <v>259.58249999999998</v>
      </c>
      <c r="H968" s="128">
        <f t="shared" si="153"/>
        <v>6489.56</v>
      </c>
      <c r="I968" s="15"/>
      <c r="K968" s="14"/>
      <c r="L968" s="575"/>
    </row>
    <row r="969" spans="1:12" ht="14.1" customHeight="1">
      <c r="A969" s="15" t="s">
        <v>4750</v>
      </c>
      <c r="B969" s="46" t="s">
        <v>202</v>
      </c>
      <c r="C969" s="46">
        <v>40.47</v>
      </c>
      <c r="D969" s="46">
        <v>25</v>
      </c>
      <c r="E969" s="574">
        <v>20.85</v>
      </c>
      <c r="F969" s="603">
        <f t="shared" si="152"/>
        <v>20.85</v>
      </c>
      <c r="G969" s="862">
        <f>'Заказ, cкидки и курсы валют'!$J$23*F969</f>
        <v>259.58249999999998</v>
      </c>
      <c r="H969" s="128">
        <f t="shared" si="153"/>
        <v>6489.56</v>
      </c>
      <c r="I969" s="15"/>
      <c r="K969" s="14"/>
      <c r="L969" s="575"/>
    </row>
    <row r="970" spans="1:12" ht="14.1" customHeight="1">
      <c r="A970" s="15" t="s">
        <v>711</v>
      </c>
      <c r="B970" s="46" t="s">
        <v>255</v>
      </c>
      <c r="C970" s="46">
        <v>43.8</v>
      </c>
      <c r="D970" s="46">
        <v>25</v>
      </c>
      <c r="E970" s="574">
        <v>21.88</v>
      </c>
      <c r="F970" s="603">
        <f t="shared" si="152"/>
        <v>21.88</v>
      </c>
      <c r="G970" s="862">
        <f>'Заказ, cкидки и курсы валют'!$J$23*F970</f>
        <v>272.40599999999995</v>
      </c>
      <c r="H970" s="128">
        <f t="shared" si="153"/>
        <v>6810.15</v>
      </c>
      <c r="I970" s="15"/>
      <c r="K970" s="14"/>
      <c r="L970" s="575"/>
    </row>
    <row r="971" spans="1:12" ht="14.1" customHeight="1">
      <c r="A971" s="15" t="s">
        <v>712</v>
      </c>
      <c r="B971" s="46" t="s">
        <v>614</v>
      </c>
      <c r="C971" s="46">
        <v>45.37</v>
      </c>
      <c r="D971" s="46">
        <v>25</v>
      </c>
      <c r="E971" s="574">
        <v>20.74</v>
      </c>
      <c r="F971" s="603">
        <f t="shared" si="152"/>
        <v>20.74</v>
      </c>
      <c r="G971" s="862">
        <f>'Заказ, cкидки и курсы валют'!$J$23*F971</f>
        <v>258.21299999999997</v>
      </c>
      <c r="H971" s="128">
        <f t="shared" si="153"/>
        <v>6455.33</v>
      </c>
      <c r="I971" s="15"/>
      <c r="K971" s="14"/>
      <c r="L971" s="575"/>
    </row>
    <row r="972" spans="1:12" ht="14.1" customHeight="1">
      <c r="A972" s="15" t="s">
        <v>713</v>
      </c>
      <c r="B972" s="46" t="s">
        <v>203</v>
      </c>
      <c r="C972" s="46">
        <v>50.27</v>
      </c>
      <c r="D972" s="46">
        <v>25</v>
      </c>
      <c r="E972" s="574">
        <v>20.85</v>
      </c>
      <c r="F972" s="603">
        <f t="shared" si="152"/>
        <v>20.85</v>
      </c>
      <c r="G972" s="862">
        <f>'Заказ, cкидки и курсы валют'!$J$23*F972</f>
        <v>259.58249999999998</v>
      </c>
      <c r="H972" s="128">
        <f t="shared" si="153"/>
        <v>6489.56</v>
      </c>
      <c r="I972" s="15"/>
      <c r="K972" s="14"/>
      <c r="L972" s="575"/>
    </row>
    <row r="973" spans="1:12" ht="14.1" customHeight="1">
      <c r="A973" s="15" t="s">
        <v>714</v>
      </c>
      <c r="B973" s="46" t="s">
        <v>613</v>
      </c>
      <c r="C973" s="46">
        <v>56.3</v>
      </c>
      <c r="D973" s="46">
        <v>25</v>
      </c>
      <c r="E973" s="574">
        <v>23.85</v>
      </c>
      <c r="F973" s="603">
        <f t="shared" si="152"/>
        <v>23.85</v>
      </c>
      <c r="G973" s="862">
        <f>'Заказ, cкидки и курсы валют'!$J$23*F973</f>
        <v>296.9325</v>
      </c>
      <c r="H973" s="128">
        <f t="shared" si="153"/>
        <v>7423.31</v>
      </c>
      <c r="I973" s="15"/>
      <c r="K973" s="14"/>
      <c r="L973" s="575"/>
    </row>
    <row r="974" spans="1:12" ht="14.1" customHeight="1">
      <c r="A974" s="15" t="s">
        <v>715</v>
      </c>
      <c r="B974" s="46" t="s">
        <v>204</v>
      </c>
      <c r="C974" s="46">
        <v>60.07</v>
      </c>
      <c r="D974" s="46">
        <v>25</v>
      </c>
      <c r="E974" s="574">
        <v>20.74</v>
      </c>
      <c r="F974" s="603">
        <f t="shared" si="152"/>
        <v>20.74</v>
      </c>
      <c r="G974" s="862">
        <f>'Заказ, cкидки и курсы валют'!$J$23*F974</f>
        <v>258.21299999999997</v>
      </c>
      <c r="H974" s="128">
        <f t="shared" si="153"/>
        <v>6455.33</v>
      </c>
      <c r="I974" s="15"/>
      <c r="K974" s="14"/>
      <c r="L974" s="575"/>
    </row>
    <row r="975" spans="1:12" ht="14.1" customHeight="1">
      <c r="A975" s="15" t="s">
        <v>716</v>
      </c>
      <c r="B975" s="46" t="s">
        <v>205</v>
      </c>
      <c r="C975" s="46">
        <v>69.97</v>
      </c>
      <c r="D975" s="46">
        <v>25</v>
      </c>
      <c r="E975" s="574">
        <v>21.04</v>
      </c>
      <c r="F975" s="603">
        <f t="shared" si="152"/>
        <v>21.04</v>
      </c>
      <c r="G975" s="862">
        <f>'Заказ, cкидки и курсы валют'!$J$23*F975</f>
        <v>261.94799999999998</v>
      </c>
      <c r="H975" s="128">
        <f t="shared" si="153"/>
        <v>6548.7</v>
      </c>
      <c r="I975" s="15"/>
      <c r="J975" s="574"/>
      <c r="K975" s="14"/>
      <c r="L975" s="575"/>
    </row>
    <row r="976" spans="1:12" ht="14.1" customHeight="1">
      <c r="A976" s="15" t="s">
        <v>717</v>
      </c>
      <c r="B976" s="46" t="s">
        <v>206</v>
      </c>
      <c r="C976" s="46">
        <v>79.77</v>
      </c>
      <c r="D976" s="46">
        <v>25</v>
      </c>
      <c r="E976" s="574">
        <v>21.04</v>
      </c>
      <c r="F976" s="603">
        <f t="shared" si="152"/>
        <v>21.04</v>
      </c>
      <c r="G976" s="862">
        <f>'Заказ, cкидки и курсы валют'!$J$23*F976</f>
        <v>261.94799999999998</v>
      </c>
      <c r="H976" s="128">
        <f t="shared" si="153"/>
        <v>6548.7</v>
      </c>
      <c r="I976" s="15"/>
      <c r="J976" s="574"/>
      <c r="K976" s="14"/>
      <c r="L976" s="575"/>
    </row>
    <row r="977" spans="1:12" ht="14.1" customHeight="1">
      <c r="A977" s="15" t="s">
        <v>718</v>
      </c>
      <c r="B977" s="46" t="s">
        <v>207</v>
      </c>
      <c r="C977" s="46">
        <v>89.57</v>
      </c>
      <c r="D977" s="46">
        <v>25</v>
      </c>
      <c r="E977" s="574">
        <v>24.83</v>
      </c>
      <c r="F977" s="603">
        <f t="shared" si="152"/>
        <v>24.83</v>
      </c>
      <c r="G977" s="862">
        <f>'Заказ, cкидки и курсы валют'!$J$23*F977</f>
        <v>309.13349999999997</v>
      </c>
      <c r="H977" s="128">
        <f t="shared" si="153"/>
        <v>7728.34</v>
      </c>
      <c r="I977" s="15"/>
      <c r="J977" s="574"/>
      <c r="K977" s="14"/>
      <c r="L977" s="575"/>
    </row>
    <row r="978" spans="1:12" ht="14.1" customHeight="1">
      <c r="A978" s="15" t="s">
        <v>719</v>
      </c>
      <c r="B978" s="46" t="s">
        <v>208</v>
      </c>
      <c r="C978" s="46">
        <v>99.37</v>
      </c>
      <c r="D978" s="46">
        <v>25</v>
      </c>
      <c r="E978" s="574">
        <v>23.99</v>
      </c>
      <c r="F978" s="603">
        <f t="shared" si="152"/>
        <v>23.99</v>
      </c>
      <c r="G978" s="862">
        <f>'Заказ, cкидки и курсы валют'!$J$23*F978</f>
        <v>298.67549999999994</v>
      </c>
      <c r="H978" s="128">
        <f t="shared" si="153"/>
        <v>7466.89</v>
      </c>
      <c r="I978" s="15"/>
      <c r="J978" s="574"/>
      <c r="K978" s="14"/>
      <c r="L978" s="575"/>
    </row>
    <row r="979" spans="1:12" ht="14.1" customHeight="1">
      <c r="A979" s="15" t="s">
        <v>720</v>
      </c>
      <c r="B979" s="46" t="s">
        <v>209</v>
      </c>
      <c r="C979" s="46">
        <v>131.02000000000001</v>
      </c>
      <c r="D979" s="46">
        <v>25</v>
      </c>
      <c r="E979" s="574">
        <v>23.99</v>
      </c>
      <c r="F979" s="603">
        <f t="shared" si="152"/>
        <v>23.99</v>
      </c>
      <c r="G979" s="862">
        <f>'Заказ, cкидки и курсы валют'!$J$23*F979</f>
        <v>298.67549999999994</v>
      </c>
      <c r="H979" s="128">
        <f t="shared" si="153"/>
        <v>7466.89</v>
      </c>
      <c r="I979" s="15"/>
      <c r="J979" s="574"/>
      <c r="K979" s="14"/>
      <c r="L979" s="575"/>
    </row>
    <row r="980" spans="1:12" ht="14.1" customHeight="1">
      <c r="A980" s="15" t="s">
        <v>722</v>
      </c>
      <c r="B980" s="46" t="s">
        <v>4314</v>
      </c>
      <c r="C980" s="46">
        <v>31</v>
      </c>
      <c r="D980" s="46">
        <v>25</v>
      </c>
      <c r="E980" s="574">
        <v>24.33</v>
      </c>
      <c r="F980" s="603">
        <f t="shared" si="152"/>
        <v>24.33</v>
      </c>
      <c r="G980" s="862">
        <f>'Заказ, cкидки и курсы валют'!$J$23*F980</f>
        <v>302.90849999999995</v>
      </c>
      <c r="H980" s="128">
        <f t="shared" si="153"/>
        <v>7572.71</v>
      </c>
      <c r="I980" s="15"/>
      <c r="J980" s="574"/>
      <c r="K980" s="14"/>
      <c r="L980" s="575"/>
    </row>
    <row r="981" spans="1:12" ht="14.1" customHeight="1">
      <c r="A981" s="15" t="s">
        <v>723</v>
      </c>
      <c r="B981" s="46" t="s">
        <v>4315</v>
      </c>
      <c r="C981" s="46">
        <v>34.1</v>
      </c>
      <c r="D981" s="46">
        <v>25</v>
      </c>
      <c r="E981" s="574">
        <v>25.27</v>
      </c>
      <c r="F981" s="603">
        <f t="shared" si="152"/>
        <v>25.27</v>
      </c>
      <c r="G981" s="862">
        <f>'Заказ, cкидки и курсы валют'!$J$23*F981</f>
        <v>314.61149999999998</v>
      </c>
      <c r="H981" s="128">
        <f t="shared" si="153"/>
        <v>7865.29</v>
      </c>
      <c r="I981" s="15"/>
      <c r="J981" s="574"/>
      <c r="K981" s="14"/>
      <c r="L981" s="575"/>
    </row>
    <row r="982" spans="1:12" ht="14.1" customHeight="1">
      <c r="A982" s="15" t="s">
        <v>724</v>
      </c>
      <c r="B982" s="46" t="s">
        <v>3353</v>
      </c>
      <c r="C982" s="46">
        <v>37.700000000000003</v>
      </c>
      <c r="D982" s="46">
        <v>25</v>
      </c>
      <c r="E982" s="574">
        <v>24.26</v>
      </c>
      <c r="F982" s="603">
        <f t="shared" si="152"/>
        <v>24.26</v>
      </c>
      <c r="G982" s="862">
        <f>'Заказ, cкидки и курсы валют'!$J$23*F982</f>
        <v>302.03699999999998</v>
      </c>
      <c r="H982" s="128">
        <f t="shared" si="153"/>
        <v>7550.93</v>
      </c>
      <c r="I982" s="15"/>
      <c r="J982" s="574"/>
      <c r="K982" s="14"/>
      <c r="L982" s="575"/>
    </row>
    <row r="983" spans="1:12" ht="14.1" customHeight="1">
      <c r="A983" s="15" t="s">
        <v>725</v>
      </c>
      <c r="B983" s="46" t="s">
        <v>1027</v>
      </c>
      <c r="C983" s="61">
        <v>41.3</v>
      </c>
      <c r="D983" s="46">
        <v>25</v>
      </c>
      <c r="E983" s="574">
        <v>21.04</v>
      </c>
      <c r="F983" s="603">
        <f t="shared" si="152"/>
        <v>21.04</v>
      </c>
      <c r="G983" s="862">
        <f>'Заказ, cкидки и курсы валют'!$J$23*F983</f>
        <v>261.94799999999998</v>
      </c>
      <c r="H983" s="128">
        <f t="shared" si="153"/>
        <v>6548.7</v>
      </c>
      <c r="I983" s="15"/>
      <c r="J983" s="574"/>
      <c r="L983" s="575"/>
    </row>
    <row r="984" spans="1:12" ht="14.1" customHeight="1">
      <c r="A984" s="15" t="s">
        <v>726</v>
      </c>
      <c r="B984" s="46" t="s">
        <v>3126</v>
      </c>
      <c r="C984" s="46">
        <v>44.9</v>
      </c>
      <c r="D984" s="46">
        <v>25</v>
      </c>
      <c r="E984" s="574">
        <v>22.85</v>
      </c>
      <c r="F984" s="603">
        <f t="shared" si="152"/>
        <v>22.85</v>
      </c>
      <c r="G984" s="862">
        <f>'Заказ, cкидки и курсы валют'!$J$23*F984</f>
        <v>284.48250000000002</v>
      </c>
      <c r="H984" s="128">
        <f t="shared" si="153"/>
        <v>7112.06</v>
      </c>
      <c r="I984" s="15"/>
      <c r="J984" s="574"/>
      <c r="L984" s="575"/>
    </row>
    <row r="985" spans="1:12" ht="14.1" customHeight="1">
      <c r="A985" s="15" t="s">
        <v>727</v>
      </c>
      <c r="B985" s="46" t="s">
        <v>1028</v>
      </c>
      <c r="C985" s="46">
        <v>48.5</v>
      </c>
      <c r="D985" s="46">
        <v>25</v>
      </c>
      <c r="E985" s="574">
        <v>20.7</v>
      </c>
      <c r="F985" s="603">
        <f t="shared" si="152"/>
        <v>20.7</v>
      </c>
      <c r="G985" s="862">
        <f>'Заказ, cкидки и курсы валют'!$J$23*F985</f>
        <v>257.71499999999997</v>
      </c>
      <c r="H985" s="128">
        <f t="shared" si="153"/>
        <v>6442.88</v>
      </c>
      <c r="I985" s="15"/>
      <c r="J985" s="574"/>
      <c r="L985" s="575"/>
    </row>
    <row r="986" spans="1:12" ht="14.1" customHeight="1">
      <c r="A986" s="15" t="s">
        <v>728</v>
      </c>
      <c r="B986" s="46" t="s">
        <v>3127</v>
      </c>
      <c r="C986" s="46">
        <v>52</v>
      </c>
      <c r="D986" s="46">
        <v>25</v>
      </c>
      <c r="E986" s="574">
        <v>20.7</v>
      </c>
      <c r="F986" s="603">
        <f t="shared" si="152"/>
        <v>20.7</v>
      </c>
      <c r="G986" s="862">
        <f>'Заказ, cкидки и курсы валют'!$J$23*F986</f>
        <v>257.71499999999997</v>
      </c>
      <c r="H986" s="128">
        <f t="shared" si="153"/>
        <v>6442.88</v>
      </c>
      <c r="I986" s="15"/>
      <c r="J986" s="574"/>
      <c r="L986" s="575"/>
    </row>
    <row r="987" spans="1:12" ht="14.1" customHeight="1">
      <c r="A987" s="15" t="s">
        <v>729</v>
      </c>
      <c r="B987" s="46" t="s">
        <v>4316</v>
      </c>
      <c r="C987" s="46">
        <v>55.6</v>
      </c>
      <c r="D987" s="46">
        <v>25</v>
      </c>
      <c r="E987" s="574">
        <v>20.7</v>
      </c>
      <c r="F987" s="603">
        <f t="shared" si="152"/>
        <v>20.7</v>
      </c>
      <c r="G987" s="862">
        <f>'Заказ, cкидки и курсы валют'!$J$23*F987</f>
        <v>257.71499999999997</v>
      </c>
      <c r="H987" s="128">
        <f t="shared" si="153"/>
        <v>6442.88</v>
      </c>
      <c r="I987" s="15"/>
      <c r="J987" s="574"/>
      <c r="L987" s="575"/>
    </row>
    <row r="988" spans="1:12" ht="14.1" customHeight="1">
      <c r="A988" s="15" t="s">
        <v>730</v>
      </c>
      <c r="B988" s="46" t="s">
        <v>243</v>
      </c>
      <c r="C988" s="46">
        <v>58.2</v>
      </c>
      <c r="D988" s="46">
        <v>25</v>
      </c>
      <c r="E988" s="574">
        <v>20.7</v>
      </c>
      <c r="F988" s="603">
        <f t="shared" si="152"/>
        <v>20.7</v>
      </c>
      <c r="G988" s="862">
        <f>'Заказ, cкидки и курсы валют'!$J$23*F988</f>
        <v>257.71499999999997</v>
      </c>
      <c r="H988" s="128">
        <f t="shared" si="153"/>
        <v>6442.88</v>
      </c>
      <c r="I988" s="15"/>
      <c r="J988" s="574"/>
      <c r="L988" s="575"/>
    </row>
    <row r="989" spans="1:12" ht="14.1" customHeight="1">
      <c r="A989" s="15" t="s">
        <v>731</v>
      </c>
      <c r="B989" s="46" t="s">
        <v>618</v>
      </c>
      <c r="C989" s="46">
        <v>66.400000000000006</v>
      </c>
      <c r="D989" s="46">
        <v>25</v>
      </c>
      <c r="E989" s="574">
        <v>22.68</v>
      </c>
      <c r="F989" s="603">
        <f t="shared" si="152"/>
        <v>22.68</v>
      </c>
      <c r="G989" s="862">
        <f>'Заказ, cкидки и курсы валют'!$J$23*F989</f>
        <v>282.36599999999999</v>
      </c>
      <c r="H989" s="128">
        <f t="shared" si="153"/>
        <v>7059.15</v>
      </c>
      <c r="I989" s="15"/>
      <c r="J989" s="574"/>
      <c r="L989" s="575"/>
    </row>
    <row r="990" spans="1:12" ht="14.1" customHeight="1">
      <c r="A990" s="15" t="s">
        <v>732</v>
      </c>
      <c r="B990" s="46" t="s">
        <v>3128</v>
      </c>
      <c r="C990" s="46">
        <v>73.599999999999994</v>
      </c>
      <c r="D990" s="46">
        <v>25</v>
      </c>
      <c r="E990" s="574">
        <v>22.68</v>
      </c>
      <c r="F990" s="603">
        <f t="shared" si="152"/>
        <v>22.68</v>
      </c>
      <c r="G990" s="862">
        <f>'Заказ, cкидки и курсы валют'!$J$23*F990</f>
        <v>282.36599999999999</v>
      </c>
      <c r="H990" s="128">
        <f t="shared" si="153"/>
        <v>7059.15</v>
      </c>
      <c r="I990" s="15"/>
      <c r="J990" s="574"/>
      <c r="L990" s="575"/>
    </row>
    <row r="991" spans="1:12" ht="14.1" customHeight="1">
      <c r="A991" s="15" t="s">
        <v>733</v>
      </c>
      <c r="B991" s="46" t="s">
        <v>675</v>
      </c>
      <c r="C991" s="46">
        <v>80.8</v>
      </c>
      <c r="D991" s="46">
        <v>25</v>
      </c>
      <c r="E991" s="574">
        <v>23.86</v>
      </c>
      <c r="F991" s="603">
        <f t="shared" ref="F991:F997" si="154">ROUND(E991*(1-$F$11),2)</f>
        <v>23.86</v>
      </c>
      <c r="G991" s="862">
        <f>'Заказ, cкидки и курсы валют'!$J$23*F991</f>
        <v>297.05699999999996</v>
      </c>
      <c r="H991" s="128">
        <f t="shared" ref="H991:H997" si="155">ROUND((D991)*G991,2)</f>
        <v>7426.43</v>
      </c>
      <c r="I991" s="15"/>
      <c r="J991" s="574"/>
      <c r="L991" s="575"/>
    </row>
    <row r="992" spans="1:12" ht="14.1" customHeight="1">
      <c r="A992" s="15" t="s">
        <v>734</v>
      </c>
      <c r="B992" s="46" t="s">
        <v>1330</v>
      </c>
      <c r="C992" s="46">
        <v>88</v>
      </c>
      <c r="D992" s="46">
        <v>25</v>
      </c>
      <c r="E992" s="574">
        <v>20.39</v>
      </c>
      <c r="F992" s="603">
        <f t="shared" si="154"/>
        <v>20.39</v>
      </c>
      <c r="G992" s="862">
        <f>'Заказ, cкидки и курсы валют'!$J$23*F992</f>
        <v>253.85550000000001</v>
      </c>
      <c r="H992" s="128">
        <f t="shared" si="155"/>
        <v>6346.39</v>
      </c>
      <c r="I992" s="15"/>
      <c r="J992" s="574"/>
      <c r="L992" s="575"/>
    </row>
    <row r="993" spans="1:12" ht="14.1" customHeight="1">
      <c r="A993" s="15" t="s">
        <v>735</v>
      </c>
      <c r="B993" s="46" t="s">
        <v>1331</v>
      </c>
      <c r="C993" s="46">
        <v>102</v>
      </c>
      <c r="D993" s="46">
        <v>25</v>
      </c>
      <c r="E993" s="574">
        <v>20.85</v>
      </c>
      <c r="F993" s="603">
        <f t="shared" si="154"/>
        <v>20.85</v>
      </c>
      <c r="G993" s="862">
        <f>'Заказ, cкидки и курсы валют'!$J$23*F993</f>
        <v>259.58249999999998</v>
      </c>
      <c r="H993" s="128">
        <f t="shared" si="155"/>
        <v>6489.56</v>
      </c>
      <c r="I993" s="15"/>
      <c r="J993" s="574"/>
      <c r="L993" s="575"/>
    </row>
    <row r="994" spans="1:12" ht="14.1" customHeight="1">
      <c r="A994" s="15" t="s">
        <v>736</v>
      </c>
      <c r="B994" s="46" t="s">
        <v>213</v>
      </c>
      <c r="C994" s="46">
        <v>116</v>
      </c>
      <c r="D994" s="46">
        <v>25</v>
      </c>
      <c r="E994" s="574">
        <v>23.01</v>
      </c>
      <c r="F994" s="603">
        <f t="shared" si="154"/>
        <v>23.01</v>
      </c>
      <c r="G994" s="862">
        <f>'Заказ, cкидки и курсы валют'!$J$23*F994</f>
        <v>286.47449999999998</v>
      </c>
      <c r="H994" s="128">
        <f t="shared" si="155"/>
        <v>7161.86</v>
      </c>
      <c r="I994" s="15"/>
      <c r="J994" s="574"/>
      <c r="L994" s="575"/>
    </row>
    <row r="995" spans="1:12" ht="14.1" customHeight="1">
      <c r="A995" s="15" t="s">
        <v>737</v>
      </c>
      <c r="B995" s="46" t="s">
        <v>214</v>
      </c>
      <c r="C995" s="46">
        <v>130</v>
      </c>
      <c r="D995" s="46">
        <v>25</v>
      </c>
      <c r="E995" s="574">
        <v>23.67</v>
      </c>
      <c r="F995" s="603">
        <f t="shared" si="154"/>
        <v>23.67</v>
      </c>
      <c r="G995" s="862">
        <f>'Заказ, cкидки и курсы валют'!$J$23*F995</f>
        <v>294.69150000000002</v>
      </c>
      <c r="H995" s="128">
        <f t="shared" si="155"/>
        <v>7367.29</v>
      </c>
      <c r="I995" s="15"/>
      <c r="J995" s="574"/>
      <c r="L995" s="575"/>
    </row>
    <row r="996" spans="1:12" ht="14.1" customHeight="1">
      <c r="A996" s="15" t="s">
        <v>738</v>
      </c>
      <c r="B996" s="46" t="s">
        <v>215</v>
      </c>
      <c r="C996" s="46">
        <v>149</v>
      </c>
      <c r="D996" s="46">
        <v>25</v>
      </c>
      <c r="E996" s="574">
        <v>22.81</v>
      </c>
      <c r="F996" s="603">
        <f t="shared" si="154"/>
        <v>22.81</v>
      </c>
      <c r="G996" s="862">
        <f>'Заказ, cкидки и курсы валют'!$J$23*F996</f>
        <v>283.98449999999997</v>
      </c>
      <c r="H996" s="128">
        <f t="shared" si="155"/>
        <v>7099.61</v>
      </c>
      <c r="I996" s="15"/>
      <c r="J996" s="574"/>
      <c r="L996" s="575"/>
    </row>
    <row r="997" spans="1:12" ht="14.1" customHeight="1">
      <c r="A997" s="15" t="s">
        <v>721</v>
      </c>
      <c r="B997" s="46" t="s">
        <v>216</v>
      </c>
      <c r="C997" s="46">
        <v>158</v>
      </c>
      <c r="D997" s="46">
        <v>25</v>
      </c>
      <c r="E997" s="574">
        <v>22.81</v>
      </c>
      <c r="F997" s="603">
        <f t="shared" si="154"/>
        <v>22.81</v>
      </c>
      <c r="G997" s="862">
        <f>'Заказ, cкидки и курсы валют'!$J$23*F997</f>
        <v>283.98449999999997</v>
      </c>
      <c r="H997" s="128">
        <f t="shared" si="155"/>
        <v>7099.61</v>
      </c>
      <c r="I997" s="15"/>
      <c r="J997" s="574"/>
      <c r="L997" s="575"/>
    </row>
    <row r="998" spans="1:12" ht="14.1" customHeight="1" thickBot="1">
      <c r="J998" s="574"/>
      <c r="L998" s="575"/>
    </row>
    <row r="999" spans="1:12" ht="14.1" customHeight="1">
      <c r="A999" s="247"/>
      <c r="B999" s="163"/>
      <c r="C999" s="91" t="s">
        <v>2528</v>
      </c>
      <c r="D999" s="91"/>
      <c r="E999" s="881"/>
      <c r="F999" s="555"/>
      <c r="G999" s="647"/>
      <c r="H999" s="93"/>
      <c r="I999" s="107"/>
      <c r="J999" s="574"/>
      <c r="L999" s="575"/>
    </row>
    <row r="1000" spans="1:12" ht="14.1" customHeight="1">
      <c r="A1000" s="248"/>
      <c r="B1000" s="17"/>
      <c r="C1000" s="108"/>
      <c r="D1000" s="108"/>
      <c r="E1000" s="570" t="s">
        <v>4198</v>
      </c>
      <c r="F1000" s="556"/>
      <c r="G1000" s="111"/>
      <c r="H1000" s="111" t="s">
        <v>2531</v>
      </c>
      <c r="I1000" s="112"/>
      <c r="J1000" s="574"/>
      <c r="L1000" s="575"/>
    </row>
    <row r="1001" spans="1:12" ht="14.1" customHeight="1">
      <c r="A1001" s="248"/>
      <c r="B1001" s="17"/>
      <c r="C1001" s="97"/>
      <c r="D1001" s="97"/>
      <c r="E1001" s="896"/>
      <c r="F1001" s="596"/>
      <c r="G1001" s="874"/>
      <c r="H1001" s="17"/>
      <c r="I1001" s="167"/>
      <c r="J1001" s="574"/>
      <c r="L1001" s="575"/>
    </row>
    <row r="1002" spans="1:12" ht="14.1" customHeight="1">
      <c r="A1002" s="248"/>
      <c r="B1002" s="17"/>
      <c r="C1002" s="97"/>
      <c r="D1002" s="97"/>
      <c r="E1002" s="896"/>
      <c r="F1002" s="596"/>
      <c r="G1002" s="874"/>
      <c r="H1002" s="17"/>
      <c r="I1002" s="167"/>
      <c r="J1002" s="574"/>
      <c r="L1002" s="575"/>
    </row>
    <row r="1003" spans="1:12" ht="14.1" customHeight="1">
      <c r="A1003" s="248"/>
      <c r="B1003" s="17"/>
      <c r="C1003" s="97"/>
      <c r="D1003" s="97"/>
      <c r="E1003" s="896"/>
      <c r="F1003" s="596"/>
      <c r="G1003" s="874"/>
      <c r="H1003" s="17"/>
      <c r="I1003" s="167"/>
      <c r="J1003" s="574"/>
      <c r="L1003" s="575"/>
    </row>
    <row r="1004" spans="1:12" ht="14.1" customHeight="1" thickBot="1">
      <c r="A1004" s="117" t="s">
        <v>7711</v>
      </c>
      <c r="B1004" s="118"/>
      <c r="C1004" s="100"/>
      <c r="D1004" s="171"/>
      <c r="E1004" s="900"/>
      <c r="F1004" s="598"/>
      <c r="G1004" s="875"/>
      <c r="H1004" s="171"/>
      <c r="I1004" s="172"/>
      <c r="J1004" s="574"/>
      <c r="L1004" s="575"/>
    </row>
    <row r="1005" spans="1:12" ht="47.25" customHeight="1">
      <c r="A1005" s="195" t="s">
        <v>1034</v>
      </c>
      <c r="B1005" s="196" t="s">
        <v>1035</v>
      </c>
      <c r="C1005" s="197" t="s">
        <v>678</v>
      </c>
      <c r="D1005" s="197" t="s">
        <v>3143</v>
      </c>
      <c r="E1005" s="559" t="s">
        <v>11382</v>
      </c>
      <c r="F1005" s="600" t="s">
        <v>2792</v>
      </c>
      <c r="G1005" s="864" t="s">
        <v>3962</v>
      </c>
      <c r="H1005" s="338" t="s">
        <v>497</v>
      </c>
      <c r="I1005" s="199" t="s">
        <v>4268</v>
      </c>
      <c r="J1005" s="574"/>
      <c r="L1005" s="575"/>
    </row>
    <row r="1006" spans="1:12" ht="14.1" customHeight="1">
      <c r="A1006" s="195"/>
      <c r="B1006" s="389"/>
      <c r="C1006" s="197" t="s">
        <v>3644</v>
      </c>
      <c r="D1006" s="390" t="s">
        <v>3963</v>
      </c>
      <c r="E1006" s="898" t="s">
        <v>265</v>
      </c>
      <c r="F1006" s="607">
        <f>'Заказ, cкидки и курсы валют'!$I$12</f>
        <v>0</v>
      </c>
      <c r="G1006" s="948"/>
      <c r="H1006" s="455"/>
      <c r="I1006" s="325"/>
      <c r="L1006" s="575"/>
    </row>
    <row r="1007" spans="1:12" ht="14.1" customHeight="1">
      <c r="A1007" s="15" t="s">
        <v>4543</v>
      </c>
      <c r="B1007" s="46" t="s">
        <v>100</v>
      </c>
      <c r="C1007" s="46">
        <v>5.1100000000000003</v>
      </c>
      <c r="D1007" s="48">
        <v>2.5</v>
      </c>
      <c r="E1007" s="2129">
        <f>E925*1.2</f>
        <v>30.167999999999999</v>
      </c>
      <c r="F1007" s="603">
        <f>ROUND(E1007*(1-$F$11),2)</f>
        <v>30.17</v>
      </c>
      <c r="G1007" s="862">
        <f>'Заказ, cкидки и курсы валют'!$J$23*F1007</f>
        <v>375.61649999999997</v>
      </c>
      <c r="H1007" s="128">
        <f>ROUND((D1007)*G1007,2)</f>
        <v>939.04</v>
      </c>
      <c r="I1007" s="15"/>
      <c r="J1007" s="574"/>
      <c r="L1007" s="575"/>
    </row>
    <row r="1008" spans="1:12" ht="14.1" customHeight="1">
      <c r="A1008" s="15" t="s">
        <v>4544</v>
      </c>
      <c r="B1008" s="46" t="s">
        <v>101</v>
      </c>
      <c r="C1008" s="46">
        <v>5.8</v>
      </c>
      <c r="D1008" s="48">
        <v>2.5</v>
      </c>
      <c r="E1008" s="2129">
        <f t="shared" ref="E1008:E1030" si="156">E926*1.2</f>
        <v>28.943999999999999</v>
      </c>
      <c r="F1008" s="603">
        <f t="shared" ref="F1008:F1067" si="157">ROUND(E1008*(1-$F$11),2)</f>
        <v>28.94</v>
      </c>
      <c r="G1008" s="862">
        <f>'Заказ, cкидки и курсы валют'!$J$23*F1008</f>
        <v>360.303</v>
      </c>
      <c r="H1008" s="128">
        <f t="shared" ref="H1008:H1067" si="158">ROUND((D1008)*G1008,2)</f>
        <v>900.76</v>
      </c>
      <c r="I1008" s="15"/>
      <c r="J1008" s="574"/>
      <c r="L1008" s="575"/>
    </row>
    <row r="1009" spans="1:12" ht="14.1" customHeight="1">
      <c r="A1009" s="15" t="s">
        <v>4545</v>
      </c>
      <c r="B1009" s="46" t="s">
        <v>1352</v>
      </c>
      <c r="C1009" s="46">
        <v>6.65</v>
      </c>
      <c r="D1009" s="48">
        <v>2.5</v>
      </c>
      <c r="E1009" s="2129">
        <f t="shared" si="156"/>
        <v>28.536000000000001</v>
      </c>
      <c r="F1009" s="603">
        <f t="shared" si="157"/>
        <v>28.54</v>
      </c>
      <c r="G1009" s="862">
        <f>'Заказ, cкидки и курсы валют'!$J$23*F1009</f>
        <v>355.32299999999998</v>
      </c>
      <c r="H1009" s="128">
        <f t="shared" si="158"/>
        <v>888.31</v>
      </c>
      <c r="I1009" s="15"/>
      <c r="J1009" s="574"/>
      <c r="L1009" s="575"/>
    </row>
    <row r="1010" spans="1:12" ht="14.1" customHeight="1">
      <c r="A1010" s="15" t="s">
        <v>4546</v>
      </c>
      <c r="B1010" s="46" t="s">
        <v>189</v>
      </c>
      <c r="C1010" s="46">
        <v>7.51</v>
      </c>
      <c r="D1010" s="48">
        <v>2.5</v>
      </c>
      <c r="E1010" s="2129">
        <f t="shared" si="156"/>
        <v>27.012</v>
      </c>
      <c r="F1010" s="603">
        <f t="shared" si="157"/>
        <v>27.01</v>
      </c>
      <c r="G1010" s="862">
        <f>'Заказ, cкидки и курсы валют'!$J$23*F1010</f>
        <v>336.27449999999999</v>
      </c>
      <c r="H1010" s="128">
        <f t="shared" si="158"/>
        <v>840.69</v>
      </c>
      <c r="I1010" s="15"/>
      <c r="J1010" s="574"/>
      <c r="L1010" s="575"/>
    </row>
    <row r="1011" spans="1:12" ht="14.1" customHeight="1">
      <c r="A1011" s="15" t="s">
        <v>4547</v>
      </c>
      <c r="B1011" s="46" t="s">
        <v>616</v>
      </c>
      <c r="C1011" s="46">
        <v>8</v>
      </c>
      <c r="D1011" s="48">
        <v>2.5</v>
      </c>
      <c r="E1011" s="2129">
        <f t="shared" si="156"/>
        <v>28.139999999999997</v>
      </c>
      <c r="F1011" s="603">
        <f t="shared" si="157"/>
        <v>28.14</v>
      </c>
      <c r="G1011" s="862">
        <f>'Заказ, cкидки и курсы валют'!$J$23*F1011</f>
        <v>350.34299999999996</v>
      </c>
      <c r="H1011" s="128">
        <f t="shared" si="158"/>
        <v>875.86</v>
      </c>
      <c r="I1011" s="15"/>
      <c r="J1011" s="574"/>
      <c r="L1011" s="575"/>
    </row>
    <row r="1012" spans="1:12" ht="14.1" customHeight="1">
      <c r="A1012" s="15" t="s">
        <v>4548</v>
      </c>
      <c r="B1012" s="46" t="s">
        <v>178</v>
      </c>
      <c r="C1012" s="46">
        <v>8.23</v>
      </c>
      <c r="D1012" s="48">
        <v>2.5</v>
      </c>
      <c r="E1012" s="2129">
        <f t="shared" si="156"/>
        <v>27.012</v>
      </c>
      <c r="F1012" s="603">
        <f t="shared" si="157"/>
        <v>27.01</v>
      </c>
      <c r="G1012" s="862">
        <f>'Заказ, cкидки и курсы валют'!$J$23*F1012</f>
        <v>336.27449999999999</v>
      </c>
      <c r="H1012" s="128">
        <f t="shared" si="158"/>
        <v>840.69</v>
      </c>
      <c r="I1012" s="15"/>
      <c r="J1012" s="574"/>
      <c r="L1012" s="575"/>
    </row>
    <row r="1013" spans="1:12" ht="14.1" customHeight="1">
      <c r="A1013" s="15" t="s">
        <v>4549</v>
      </c>
      <c r="B1013" s="46" t="s">
        <v>84</v>
      </c>
      <c r="C1013" s="46">
        <v>10</v>
      </c>
      <c r="D1013" s="48">
        <v>2.5</v>
      </c>
      <c r="E1013" s="2129">
        <f t="shared" si="156"/>
        <v>29.675999999999998</v>
      </c>
      <c r="F1013" s="603">
        <f t="shared" si="157"/>
        <v>29.68</v>
      </c>
      <c r="G1013" s="862">
        <f>'Заказ, cкидки и курсы валют'!$J$23*F1013</f>
        <v>369.51599999999996</v>
      </c>
      <c r="H1013" s="128">
        <f t="shared" si="158"/>
        <v>923.79</v>
      </c>
      <c r="I1013" s="15"/>
      <c r="J1013" s="574"/>
      <c r="L1013" s="575"/>
    </row>
    <row r="1014" spans="1:12" ht="14.1" customHeight="1">
      <c r="A1014" s="15" t="s">
        <v>4550</v>
      </c>
      <c r="B1014" s="46" t="s">
        <v>179</v>
      </c>
      <c r="C1014" s="46">
        <v>11</v>
      </c>
      <c r="D1014" s="48">
        <v>2</v>
      </c>
      <c r="E1014" s="2129">
        <f t="shared" si="156"/>
        <v>27.54</v>
      </c>
      <c r="F1014" s="603">
        <f t="shared" si="157"/>
        <v>27.54</v>
      </c>
      <c r="G1014" s="862">
        <f>'Заказ, cкидки и курсы валют'!$J$23*F1014</f>
        <v>342.87299999999999</v>
      </c>
      <c r="H1014" s="128">
        <f t="shared" si="158"/>
        <v>685.75</v>
      </c>
      <c r="I1014" s="15"/>
      <c r="J1014" s="574"/>
      <c r="L1014" s="575"/>
    </row>
    <row r="1015" spans="1:12" ht="14.1" customHeight="1">
      <c r="A1015" s="15" t="s">
        <v>4551</v>
      </c>
      <c r="B1015" s="46" t="s">
        <v>180</v>
      </c>
      <c r="C1015" s="46">
        <v>12.7</v>
      </c>
      <c r="D1015" s="48">
        <v>2</v>
      </c>
      <c r="E1015" s="2129">
        <f t="shared" si="156"/>
        <v>28.991999999999997</v>
      </c>
      <c r="F1015" s="603">
        <f t="shared" si="157"/>
        <v>28.99</v>
      </c>
      <c r="G1015" s="862">
        <f>'Заказ, cкидки и курсы валют'!$J$23*F1015</f>
        <v>360.92549999999994</v>
      </c>
      <c r="H1015" s="128">
        <f t="shared" si="158"/>
        <v>721.85</v>
      </c>
      <c r="I1015" s="15"/>
      <c r="J1015" s="574"/>
      <c r="L1015" s="575"/>
    </row>
    <row r="1016" spans="1:12" ht="14.1" customHeight="1">
      <c r="A1016" s="15" t="s">
        <v>4552</v>
      </c>
      <c r="B1016" s="46" t="s">
        <v>181</v>
      </c>
      <c r="C1016" s="46">
        <v>14.4</v>
      </c>
      <c r="D1016" s="48">
        <v>2</v>
      </c>
      <c r="E1016" s="2129">
        <f t="shared" si="156"/>
        <v>27.54</v>
      </c>
      <c r="F1016" s="603">
        <f t="shared" si="157"/>
        <v>27.54</v>
      </c>
      <c r="G1016" s="862">
        <f>'Заказ, cкидки и курсы валют'!$J$23*F1016</f>
        <v>342.87299999999999</v>
      </c>
      <c r="H1016" s="128">
        <f t="shared" si="158"/>
        <v>685.75</v>
      </c>
      <c r="I1016" s="15"/>
      <c r="J1016" s="574"/>
      <c r="L1016" s="575"/>
    </row>
    <row r="1017" spans="1:12" ht="14.1" customHeight="1">
      <c r="A1017" s="15" t="s">
        <v>4553</v>
      </c>
      <c r="B1017" s="46" t="s">
        <v>182</v>
      </c>
      <c r="C1017" s="46">
        <v>16.2</v>
      </c>
      <c r="D1017" s="48">
        <v>2.5</v>
      </c>
      <c r="E1017" s="2129">
        <f t="shared" si="156"/>
        <v>29.375999999999998</v>
      </c>
      <c r="F1017" s="603">
        <f t="shared" si="157"/>
        <v>29.38</v>
      </c>
      <c r="G1017" s="862">
        <f>'Заказ, cкидки и курсы валют'!$J$23*F1017</f>
        <v>365.78099999999995</v>
      </c>
      <c r="H1017" s="128">
        <f t="shared" si="158"/>
        <v>914.45</v>
      </c>
      <c r="I1017" s="15"/>
      <c r="J1017" s="574"/>
      <c r="L1017" s="575"/>
    </row>
    <row r="1018" spans="1:12" ht="14.1" customHeight="1">
      <c r="A1018" s="15" t="s">
        <v>4554</v>
      </c>
      <c r="B1018" s="46" t="s">
        <v>183</v>
      </c>
      <c r="C1018" s="46">
        <v>18</v>
      </c>
      <c r="D1018" s="48">
        <v>2</v>
      </c>
      <c r="E1018" s="2129">
        <f t="shared" si="156"/>
        <v>31.62</v>
      </c>
      <c r="F1018" s="603">
        <f t="shared" si="157"/>
        <v>31.62</v>
      </c>
      <c r="G1018" s="862">
        <f>'Заказ, cкидки и курсы валют'!$J$23*F1018</f>
        <v>393.66899999999998</v>
      </c>
      <c r="H1018" s="128">
        <f t="shared" si="158"/>
        <v>787.34</v>
      </c>
      <c r="I1018" s="15"/>
      <c r="J1018" s="574"/>
      <c r="L1018" s="575"/>
    </row>
    <row r="1019" spans="1:12" ht="14.1" customHeight="1">
      <c r="A1019" s="15" t="s">
        <v>4555</v>
      </c>
      <c r="B1019" s="46" t="s">
        <v>184</v>
      </c>
      <c r="C1019" s="46">
        <v>19.8</v>
      </c>
      <c r="D1019" s="48">
        <v>2</v>
      </c>
      <c r="E1019" s="2129">
        <f t="shared" si="156"/>
        <v>26.244</v>
      </c>
      <c r="F1019" s="603">
        <f t="shared" si="157"/>
        <v>26.24</v>
      </c>
      <c r="G1019" s="862">
        <f>'Заказ, cкидки и курсы валют'!$J$23*F1019</f>
        <v>326.68799999999999</v>
      </c>
      <c r="H1019" s="128">
        <f t="shared" si="158"/>
        <v>653.38</v>
      </c>
      <c r="I1019" s="15"/>
      <c r="J1019" s="574"/>
      <c r="L1019" s="575"/>
    </row>
    <row r="1020" spans="1:12" ht="14.1" customHeight="1">
      <c r="A1020" s="15" t="s">
        <v>4556</v>
      </c>
      <c r="B1020" s="46" t="s">
        <v>185</v>
      </c>
      <c r="C1020" s="46">
        <v>23.4</v>
      </c>
      <c r="D1020" s="48">
        <v>2</v>
      </c>
      <c r="E1020" s="2129">
        <f t="shared" si="156"/>
        <v>29.879999999999995</v>
      </c>
      <c r="F1020" s="603">
        <f t="shared" si="157"/>
        <v>29.88</v>
      </c>
      <c r="G1020" s="862">
        <f>'Заказ, cкидки и курсы валют'!$J$23*F1020</f>
        <v>372.00599999999997</v>
      </c>
      <c r="H1020" s="128">
        <f t="shared" si="158"/>
        <v>744.01</v>
      </c>
      <c r="I1020" s="15"/>
      <c r="J1020" s="574"/>
      <c r="L1020" s="575"/>
    </row>
    <row r="1021" spans="1:12" ht="14.1" customHeight="1">
      <c r="A1021" s="15" t="s">
        <v>4557</v>
      </c>
      <c r="B1021" s="46" t="s">
        <v>186</v>
      </c>
      <c r="C1021" s="46">
        <v>27</v>
      </c>
      <c r="D1021" s="48">
        <v>2.5</v>
      </c>
      <c r="E1021" s="2129">
        <f t="shared" si="156"/>
        <v>29.147999999999996</v>
      </c>
      <c r="F1021" s="603">
        <f t="shared" si="157"/>
        <v>29.15</v>
      </c>
      <c r="G1021" s="862">
        <f>'Заказ, cкидки и курсы валют'!$J$23*F1021</f>
        <v>362.91749999999996</v>
      </c>
      <c r="H1021" s="128">
        <f t="shared" si="158"/>
        <v>907.29</v>
      </c>
      <c r="I1021" s="15"/>
      <c r="J1021" s="574"/>
      <c r="L1021" s="575"/>
    </row>
    <row r="1022" spans="1:12" ht="14.1" customHeight="1">
      <c r="A1022" s="15" t="s">
        <v>4558</v>
      </c>
      <c r="B1022" s="46" t="s">
        <v>3117</v>
      </c>
      <c r="C1022" s="46">
        <v>28.8</v>
      </c>
      <c r="D1022" s="48">
        <v>2.5</v>
      </c>
      <c r="E1022" s="2129">
        <f t="shared" si="156"/>
        <v>32.616</v>
      </c>
      <c r="F1022" s="603">
        <f t="shared" si="157"/>
        <v>32.619999999999997</v>
      </c>
      <c r="G1022" s="862">
        <f>'Заказ, cкидки и курсы валют'!$J$23*F1022</f>
        <v>406.11899999999997</v>
      </c>
      <c r="H1022" s="128">
        <f t="shared" si="158"/>
        <v>1015.3</v>
      </c>
      <c r="I1022" s="15"/>
      <c r="J1022" s="574"/>
      <c r="L1022" s="575"/>
    </row>
    <row r="1023" spans="1:12" ht="14.1" customHeight="1">
      <c r="A1023" s="15" t="s">
        <v>4559</v>
      </c>
      <c r="B1023" s="46" t="s">
        <v>3656</v>
      </c>
      <c r="C1023" s="46">
        <v>11.1</v>
      </c>
      <c r="D1023" s="48">
        <v>2.5</v>
      </c>
      <c r="E1023" s="2129">
        <f t="shared" si="156"/>
        <v>27.287999999999997</v>
      </c>
      <c r="F1023" s="603">
        <f t="shared" si="157"/>
        <v>27.29</v>
      </c>
      <c r="G1023" s="862">
        <f>'Заказ, cкидки и курсы валют'!$J$23*F1023</f>
        <v>339.76049999999998</v>
      </c>
      <c r="H1023" s="128">
        <f t="shared" si="158"/>
        <v>849.4</v>
      </c>
      <c r="I1023" s="15"/>
      <c r="J1023" s="574"/>
      <c r="L1023" s="575"/>
    </row>
    <row r="1024" spans="1:12" ht="14.1" customHeight="1">
      <c r="A1024" s="15" t="s">
        <v>4560</v>
      </c>
      <c r="B1024" s="46" t="s">
        <v>3118</v>
      </c>
      <c r="C1024" s="46">
        <v>11.93</v>
      </c>
      <c r="D1024" s="48">
        <v>2.5</v>
      </c>
      <c r="E1024" s="2129">
        <f t="shared" si="156"/>
        <v>26.88</v>
      </c>
      <c r="F1024" s="603">
        <f t="shared" si="157"/>
        <v>26.88</v>
      </c>
      <c r="G1024" s="862">
        <f>'Заказ, cкидки и курсы валют'!$J$23*F1024</f>
        <v>334.65599999999995</v>
      </c>
      <c r="H1024" s="128">
        <f t="shared" si="158"/>
        <v>836.64</v>
      </c>
      <c r="I1024" s="15"/>
      <c r="J1024" s="574"/>
      <c r="L1024" s="575"/>
    </row>
    <row r="1025" spans="1:12" ht="14.1" customHeight="1">
      <c r="A1025" s="15" t="s">
        <v>4561</v>
      </c>
      <c r="B1025" s="46" t="s">
        <v>3119</v>
      </c>
      <c r="C1025" s="46">
        <v>13.48</v>
      </c>
      <c r="D1025" s="48">
        <v>2.5</v>
      </c>
      <c r="E1025" s="2129">
        <f t="shared" si="156"/>
        <v>26.471999999999998</v>
      </c>
      <c r="F1025" s="603">
        <f t="shared" si="157"/>
        <v>26.47</v>
      </c>
      <c r="G1025" s="862">
        <f>'Заказ, cкидки и курсы валют'!$J$23*F1025</f>
        <v>329.55149999999998</v>
      </c>
      <c r="H1025" s="128">
        <f t="shared" si="158"/>
        <v>823.88</v>
      </c>
      <c r="I1025" s="15"/>
      <c r="J1025" s="574"/>
      <c r="L1025" s="575"/>
    </row>
    <row r="1026" spans="1:12" ht="14.1" customHeight="1">
      <c r="A1026" s="15" t="s">
        <v>4562</v>
      </c>
      <c r="B1026" s="46" t="s">
        <v>617</v>
      </c>
      <c r="C1026" s="46">
        <v>15.03</v>
      </c>
      <c r="D1026" s="48">
        <v>2.5</v>
      </c>
      <c r="E1026" s="2129">
        <f t="shared" si="156"/>
        <v>26.255999999999997</v>
      </c>
      <c r="F1026" s="603">
        <f t="shared" si="157"/>
        <v>26.26</v>
      </c>
      <c r="G1026" s="862">
        <f>'Заказ, cкидки и курсы валют'!$J$23*F1026</f>
        <v>326.93700000000001</v>
      </c>
      <c r="H1026" s="128">
        <f t="shared" si="158"/>
        <v>817.34</v>
      </c>
      <c r="I1026" s="15"/>
      <c r="J1026" s="574"/>
      <c r="L1026" s="575"/>
    </row>
    <row r="1027" spans="1:12" ht="14.1" customHeight="1">
      <c r="A1027" s="15" t="s">
        <v>4563</v>
      </c>
      <c r="B1027" s="46" t="s">
        <v>3120</v>
      </c>
      <c r="C1027" s="46">
        <v>16.579999999999998</v>
      </c>
      <c r="D1027" s="48">
        <v>2.5</v>
      </c>
      <c r="E1027" s="2129">
        <f t="shared" si="156"/>
        <v>26.076000000000001</v>
      </c>
      <c r="F1027" s="603">
        <f t="shared" si="157"/>
        <v>26.08</v>
      </c>
      <c r="G1027" s="862">
        <f>'Заказ, cкидки и курсы валют'!$J$23*F1027</f>
        <v>324.69599999999997</v>
      </c>
      <c r="H1027" s="128">
        <f t="shared" si="158"/>
        <v>811.74</v>
      </c>
      <c r="I1027" s="15"/>
      <c r="J1027" s="574"/>
      <c r="L1027" s="575"/>
    </row>
    <row r="1028" spans="1:12" ht="14.1" customHeight="1">
      <c r="A1028" s="15" t="s">
        <v>4564</v>
      </c>
      <c r="B1028" s="46" t="s">
        <v>190</v>
      </c>
      <c r="C1028" s="46">
        <v>18.13</v>
      </c>
      <c r="D1028" s="48">
        <v>2.5</v>
      </c>
      <c r="E1028" s="2129">
        <f t="shared" si="156"/>
        <v>26.076000000000001</v>
      </c>
      <c r="F1028" s="603">
        <f t="shared" si="157"/>
        <v>26.08</v>
      </c>
      <c r="G1028" s="862">
        <f>'Заказ, cкидки и курсы валют'!$J$23*F1028</f>
        <v>324.69599999999997</v>
      </c>
      <c r="H1028" s="128">
        <f t="shared" si="158"/>
        <v>811.74</v>
      </c>
      <c r="I1028" s="15"/>
      <c r="J1028" s="574"/>
      <c r="L1028" s="575"/>
    </row>
    <row r="1029" spans="1:12" ht="14.1" customHeight="1">
      <c r="A1029" s="15" t="s">
        <v>4565</v>
      </c>
      <c r="B1029" s="46" t="s">
        <v>1338</v>
      </c>
      <c r="C1029" s="46">
        <v>19.690000000000001</v>
      </c>
      <c r="D1029" s="48">
        <v>2.5</v>
      </c>
      <c r="E1029" s="2129">
        <f t="shared" si="156"/>
        <v>25.523999999999997</v>
      </c>
      <c r="F1029" s="603">
        <f t="shared" si="157"/>
        <v>25.52</v>
      </c>
      <c r="G1029" s="862">
        <f>'Заказ, cкидки и курсы валют'!$J$23*F1029</f>
        <v>317.72399999999999</v>
      </c>
      <c r="H1029" s="128">
        <f t="shared" si="158"/>
        <v>794.31</v>
      </c>
      <c r="I1029" s="15"/>
      <c r="J1029" s="574"/>
      <c r="L1029" s="575"/>
    </row>
    <row r="1030" spans="1:12" ht="14.1" customHeight="1">
      <c r="A1030" s="15" t="s">
        <v>4566</v>
      </c>
      <c r="B1030" s="46" t="s">
        <v>191</v>
      </c>
      <c r="C1030" s="46">
        <v>21.14</v>
      </c>
      <c r="D1030" s="48">
        <v>2.5</v>
      </c>
      <c r="E1030" s="2129">
        <f t="shared" si="156"/>
        <v>26.076000000000001</v>
      </c>
      <c r="F1030" s="603">
        <f t="shared" si="157"/>
        <v>26.08</v>
      </c>
      <c r="G1030" s="862">
        <f>'Заказ, cкидки и курсы валют'!$J$23*F1030</f>
        <v>324.69599999999997</v>
      </c>
      <c r="H1030" s="128">
        <f t="shared" si="158"/>
        <v>811.74</v>
      </c>
      <c r="I1030" s="15"/>
      <c r="J1030" s="574"/>
      <c r="L1030" s="575"/>
    </row>
    <row r="1031" spans="1:12" ht="14.1" customHeight="1">
      <c r="A1031" s="15" t="s">
        <v>4567</v>
      </c>
      <c r="B1031" s="46" t="s">
        <v>192</v>
      </c>
      <c r="C1031" s="46">
        <v>24.25</v>
      </c>
      <c r="D1031" s="48">
        <v>2.5</v>
      </c>
      <c r="E1031" s="2129">
        <f t="shared" ref="E1031:E1038" si="159">E950*1.2</f>
        <v>26.076000000000001</v>
      </c>
      <c r="F1031" s="603">
        <f t="shared" si="157"/>
        <v>26.08</v>
      </c>
      <c r="G1031" s="862">
        <f>'Заказ, cкидки и курсы валют'!$J$23*F1031</f>
        <v>324.69599999999997</v>
      </c>
      <c r="H1031" s="128">
        <f t="shared" si="158"/>
        <v>811.74</v>
      </c>
      <c r="I1031" s="15"/>
      <c r="J1031" s="574"/>
      <c r="L1031" s="575"/>
    </row>
    <row r="1032" spans="1:12" ht="14.1" customHeight="1">
      <c r="A1032" s="15" t="s">
        <v>4568</v>
      </c>
      <c r="B1032" s="46" t="s">
        <v>193</v>
      </c>
      <c r="C1032" s="46">
        <v>27.35</v>
      </c>
      <c r="D1032" s="48">
        <v>2.5</v>
      </c>
      <c r="E1032" s="2129">
        <f t="shared" si="159"/>
        <v>25.523999999999997</v>
      </c>
      <c r="F1032" s="603">
        <f t="shared" si="157"/>
        <v>25.52</v>
      </c>
      <c r="G1032" s="862">
        <f>'Заказ, cкидки и курсы валют'!$J$23*F1032</f>
        <v>317.72399999999999</v>
      </c>
      <c r="H1032" s="128">
        <f t="shared" si="158"/>
        <v>794.31</v>
      </c>
      <c r="I1032" s="15"/>
      <c r="J1032" s="574"/>
      <c r="L1032" s="575"/>
    </row>
    <row r="1033" spans="1:12" ht="14.1" customHeight="1">
      <c r="A1033" s="15" t="s">
        <v>4569</v>
      </c>
      <c r="B1033" s="46" t="s">
        <v>194</v>
      </c>
      <c r="C1033" s="46">
        <v>30.45</v>
      </c>
      <c r="D1033" s="48">
        <v>2</v>
      </c>
      <c r="E1033" s="2129">
        <f t="shared" si="159"/>
        <v>27.612000000000002</v>
      </c>
      <c r="F1033" s="603">
        <f t="shared" si="157"/>
        <v>27.61</v>
      </c>
      <c r="G1033" s="862">
        <f>'Заказ, cкидки и курсы валют'!$J$23*F1033</f>
        <v>343.74449999999996</v>
      </c>
      <c r="H1033" s="128">
        <f t="shared" si="158"/>
        <v>687.49</v>
      </c>
      <c r="I1033" s="15"/>
      <c r="J1033" s="574"/>
      <c r="L1033" s="575"/>
    </row>
    <row r="1034" spans="1:12" ht="14.1" customHeight="1">
      <c r="A1034" s="15" t="s">
        <v>4570</v>
      </c>
      <c r="B1034" s="46" t="s">
        <v>3121</v>
      </c>
      <c r="C1034" s="46">
        <v>33.56</v>
      </c>
      <c r="D1034" s="48">
        <v>2</v>
      </c>
      <c r="E1034" s="2129">
        <f t="shared" si="159"/>
        <v>27.612000000000002</v>
      </c>
      <c r="F1034" s="603">
        <f t="shared" si="157"/>
        <v>27.61</v>
      </c>
      <c r="G1034" s="862">
        <f>'Заказ, cкидки и курсы валют'!$J$23*F1034</f>
        <v>343.74449999999996</v>
      </c>
      <c r="H1034" s="128">
        <f t="shared" si="158"/>
        <v>687.49</v>
      </c>
      <c r="I1034" s="15"/>
      <c r="J1034" s="574"/>
      <c r="L1034" s="575"/>
    </row>
    <row r="1035" spans="1:12" ht="14.1" customHeight="1">
      <c r="A1035" s="15" t="s">
        <v>4571</v>
      </c>
      <c r="B1035" s="46" t="s">
        <v>195</v>
      </c>
      <c r="C1035" s="46">
        <v>36.56</v>
      </c>
      <c r="D1035" s="48">
        <v>2</v>
      </c>
      <c r="E1035" s="2129">
        <f t="shared" si="159"/>
        <v>27.612000000000002</v>
      </c>
      <c r="F1035" s="603">
        <f t="shared" si="157"/>
        <v>27.61</v>
      </c>
      <c r="G1035" s="862">
        <f>'Заказ, cкидки и курсы валют'!$J$23*F1035</f>
        <v>343.74449999999996</v>
      </c>
      <c r="H1035" s="128">
        <f t="shared" si="158"/>
        <v>687.49</v>
      </c>
      <c r="I1035" s="15"/>
      <c r="J1035" s="574"/>
      <c r="L1035" s="575"/>
    </row>
    <row r="1036" spans="1:12" ht="14.1" customHeight="1">
      <c r="A1036" s="15" t="s">
        <v>11834</v>
      </c>
      <c r="B1036" s="44" t="s">
        <v>975</v>
      </c>
      <c r="C1036" s="46">
        <v>48.73</v>
      </c>
      <c r="D1036" s="48">
        <v>2</v>
      </c>
      <c r="E1036" s="2129">
        <f t="shared" si="159"/>
        <v>28.787999999999997</v>
      </c>
      <c r="F1036" s="603">
        <f t="shared" si="157"/>
        <v>28.79</v>
      </c>
      <c r="G1036" s="862">
        <f>'Заказ, cкидки и курсы валют'!$J$23*F1036</f>
        <v>358.43549999999999</v>
      </c>
      <c r="H1036" s="128">
        <f t="shared" si="158"/>
        <v>716.87</v>
      </c>
      <c r="I1036" s="15"/>
      <c r="J1036" s="574"/>
      <c r="L1036" s="575"/>
    </row>
    <row r="1037" spans="1:12" ht="14.1" customHeight="1">
      <c r="A1037" s="15" t="s">
        <v>4572</v>
      </c>
      <c r="B1037" s="46" t="s">
        <v>196</v>
      </c>
      <c r="C1037" s="46">
        <v>42.77</v>
      </c>
      <c r="D1037" s="48">
        <v>2</v>
      </c>
      <c r="E1037" s="2129">
        <f t="shared" si="159"/>
        <v>28.787999999999997</v>
      </c>
      <c r="F1037" s="603">
        <f t="shared" si="157"/>
        <v>28.79</v>
      </c>
      <c r="G1037" s="862">
        <f>'Заказ, cкидки и курсы валют'!$J$23*F1037</f>
        <v>358.43549999999999</v>
      </c>
      <c r="H1037" s="128">
        <f t="shared" si="158"/>
        <v>716.87</v>
      </c>
      <c r="I1037" s="15"/>
      <c r="J1037" s="574"/>
      <c r="L1037" s="575"/>
    </row>
    <row r="1038" spans="1:12" ht="14.1" customHeight="1">
      <c r="A1038" s="15" t="s">
        <v>4573</v>
      </c>
      <c r="B1038" s="46" t="s">
        <v>197</v>
      </c>
      <c r="C1038" s="46">
        <v>48.98</v>
      </c>
      <c r="D1038" s="48">
        <v>2</v>
      </c>
      <c r="E1038" s="2129">
        <f t="shared" si="159"/>
        <v>25.679999999999996</v>
      </c>
      <c r="F1038" s="603">
        <f t="shared" si="157"/>
        <v>25.68</v>
      </c>
      <c r="G1038" s="862">
        <f>'Заказ, cкидки и курсы валют'!$J$23*F1038</f>
        <v>319.71599999999995</v>
      </c>
      <c r="H1038" s="128">
        <f t="shared" si="158"/>
        <v>639.42999999999995</v>
      </c>
      <c r="I1038" s="15"/>
      <c r="J1038" s="574"/>
      <c r="L1038" s="575"/>
    </row>
    <row r="1039" spans="1:12" ht="14.1" customHeight="1">
      <c r="A1039" s="15" t="s">
        <v>5267</v>
      </c>
      <c r="B1039" s="46" t="s">
        <v>3364</v>
      </c>
      <c r="C1039" s="46">
        <v>19.23</v>
      </c>
      <c r="D1039" s="48">
        <v>2.5</v>
      </c>
      <c r="E1039" s="2129">
        <f t="shared" ref="E1039:E1047" si="160">E961*1.2</f>
        <v>28.763999999999999</v>
      </c>
      <c r="F1039" s="603">
        <f t="shared" si="157"/>
        <v>28.76</v>
      </c>
      <c r="G1039" s="862">
        <f>'Заказ, cкидки и курсы валют'!$J$23*F1039</f>
        <v>358.06200000000001</v>
      </c>
      <c r="H1039" s="128">
        <f t="shared" si="158"/>
        <v>895.16</v>
      </c>
      <c r="I1039" s="15"/>
      <c r="L1039" s="575"/>
    </row>
    <row r="1040" spans="1:12" ht="14.1" customHeight="1">
      <c r="A1040" s="15" t="s">
        <v>3666</v>
      </c>
      <c r="B1040" s="46" t="s">
        <v>3655</v>
      </c>
      <c r="C1040" s="46">
        <v>20.77</v>
      </c>
      <c r="D1040" s="48">
        <v>2.5</v>
      </c>
      <c r="E1040" s="2129">
        <f t="shared" si="160"/>
        <v>28.2</v>
      </c>
      <c r="F1040" s="603">
        <f t="shared" si="157"/>
        <v>28.2</v>
      </c>
      <c r="G1040" s="862">
        <f>'Заказ, cкидки и курсы валют'!$J$23*F1040</f>
        <v>351.09</v>
      </c>
      <c r="H1040" s="128">
        <f t="shared" si="158"/>
        <v>877.73</v>
      </c>
      <c r="I1040" s="15"/>
      <c r="L1040" s="575"/>
    </row>
    <row r="1041" spans="1:12" ht="14.1" customHeight="1">
      <c r="A1041" s="15" t="s">
        <v>3667</v>
      </c>
      <c r="B1041" s="46" t="s">
        <v>3399</v>
      </c>
      <c r="C1041" s="46">
        <v>23.22</v>
      </c>
      <c r="D1041" s="48">
        <v>2.5</v>
      </c>
      <c r="E1041" s="2129">
        <f t="shared" si="160"/>
        <v>26.255999999999997</v>
      </c>
      <c r="F1041" s="603">
        <f t="shared" si="157"/>
        <v>26.26</v>
      </c>
      <c r="G1041" s="862">
        <f>'Заказ, cкидки и курсы валют'!$J$23*F1041</f>
        <v>326.93700000000001</v>
      </c>
      <c r="H1041" s="128">
        <f t="shared" si="158"/>
        <v>817.34</v>
      </c>
      <c r="I1041" s="15"/>
      <c r="L1041" s="575"/>
    </row>
    <row r="1042" spans="1:12" ht="14.1" customHeight="1">
      <c r="A1042" s="15" t="s">
        <v>3668</v>
      </c>
      <c r="B1042" s="46" t="s">
        <v>3122</v>
      </c>
      <c r="C1042" s="46">
        <v>25.67</v>
      </c>
      <c r="D1042" s="48">
        <v>2.5</v>
      </c>
      <c r="E1042" s="2129">
        <f t="shared" si="160"/>
        <v>27.42</v>
      </c>
      <c r="F1042" s="603">
        <f t="shared" si="157"/>
        <v>27.42</v>
      </c>
      <c r="G1042" s="862">
        <f>'Заказ, cкидки и курсы валют'!$J$23*F1042</f>
        <v>341.37900000000002</v>
      </c>
      <c r="H1042" s="128">
        <f t="shared" si="158"/>
        <v>853.45</v>
      </c>
      <c r="I1042" s="15"/>
      <c r="L1042" s="575"/>
    </row>
    <row r="1043" spans="1:12" ht="14.1" customHeight="1">
      <c r="A1043" s="15" t="s">
        <v>3669</v>
      </c>
      <c r="B1043" s="46" t="s">
        <v>3123</v>
      </c>
      <c r="C1043" s="46">
        <v>28.12</v>
      </c>
      <c r="D1043" s="48">
        <v>2.5</v>
      </c>
      <c r="E1043" s="2129">
        <f t="shared" si="160"/>
        <v>27.42</v>
      </c>
      <c r="F1043" s="603">
        <f t="shared" si="157"/>
        <v>27.42</v>
      </c>
      <c r="G1043" s="862">
        <f>'Заказ, cкидки и курсы валют'!$J$23*F1043</f>
        <v>341.37900000000002</v>
      </c>
      <c r="H1043" s="128">
        <f t="shared" si="158"/>
        <v>853.45</v>
      </c>
      <c r="I1043" s="15"/>
      <c r="L1043" s="575"/>
    </row>
    <row r="1044" spans="1:12" ht="14.1" customHeight="1">
      <c r="A1044" s="15" t="s">
        <v>3670</v>
      </c>
      <c r="B1044" s="46" t="s">
        <v>3124</v>
      </c>
      <c r="C1044" s="46">
        <v>30.57</v>
      </c>
      <c r="D1044" s="48">
        <v>2.5</v>
      </c>
      <c r="E1044" s="2129">
        <f t="shared" si="160"/>
        <v>25.02</v>
      </c>
      <c r="F1044" s="603">
        <f t="shared" si="157"/>
        <v>25.02</v>
      </c>
      <c r="G1044" s="862">
        <f>'Заказ, cкидки и курсы валют'!$J$23*F1044</f>
        <v>311.49899999999997</v>
      </c>
      <c r="H1044" s="128">
        <f t="shared" si="158"/>
        <v>778.75</v>
      </c>
      <c r="I1044" s="15"/>
      <c r="L1044" s="575"/>
    </row>
    <row r="1045" spans="1:12" ht="14.1" customHeight="1">
      <c r="A1045" s="15" t="s">
        <v>3671</v>
      </c>
      <c r="B1045" s="46" t="s">
        <v>3125</v>
      </c>
      <c r="C1045" s="46">
        <v>33.020000000000003</v>
      </c>
      <c r="D1045" s="48">
        <v>2.5</v>
      </c>
      <c r="E1045" s="2129">
        <f t="shared" si="160"/>
        <v>23.987999999999996</v>
      </c>
      <c r="F1045" s="603">
        <f t="shared" si="157"/>
        <v>23.99</v>
      </c>
      <c r="G1045" s="862">
        <f>'Заказ, cкидки и курсы валют'!$J$23*F1045</f>
        <v>298.67549999999994</v>
      </c>
      <c r="H1045" s="128">
        <f t="shared" si="158"/>
        <v>746.69</v>
      </c>
      <c r="I1045" s="15"/>
      <c r="L1045" s="575"/>
    </row>
    <row r="1046" spans="1:12" ht="14.1" customHeight="1">
      <c r="A1046" s="15" t="s">
        <v>3672</v>
      </c>
      <c r="B1046" s="46" t="s">
        <v>201</v>
      </c>
      <c r="C1046" s="46">
        <v>35.47</v>
      </c>
      <c r="D1046" s="48">
        <v>2.5</v>
      </c>
      <c r="E1046" s="2129">
        <f t="shared" si="160"/>
        <v>25.02</v>
      </c>
      <c r="F1046" s="603">
        <f t="shared" si="157"/>
        <v>25.02</v>
      </c>
      <c r="G1046" s="862">
        <f>'Заказ, cкидки и курсы валют'!$J$23*F1046</f>
        <v>311.49899999999997</v>
      </c>
      <c r="H1046" s="128">
        <f t="shared" si="158"/>
        <v>778.75</v>
      </c>
      <c r="I1046" s="15"/>
      <c r="L1046" s="575"/>
    </row>
    <row r="1047" spans="1:12" ht="14.1" customHeight="1">
      <c r="A1047" s="15" t="s">
        <v>3673</v>
      </c>
      <c r="B1047" s="46" t="s">
        <v>202</v>
      </c>
      <c r="C1047" s="46">
        <v>40.47</v>
      </c>
      <c r="D1047" s="48">
        <v>2.5</v>
      </c>
      <c r="E1047" s="2129">
        <f t="shared" si="160"/>
        <v>25.02</v>
      </c>
      <c r="F1047" s="603">
        <f t="shared" si="157"/>
        <v>25.02</v>
      </c>
      <c r="G1047" s="862">
        <f>'Заказ, cкидки и курсы валют'!$J$23*F1047</f>
        <v>311.49899999999997</v>
      </c>
      <c r="H1047" s="128">
        <f t="shared" si="158"/>
        <v>778.75</v>
      </c>
      <c r="I1047" s="15"/>
      <c r="L1047" s="575"/>
    </row>
    <row r="1048" spans="1:12" ht="14.1" customHeight="1">
      <c r="A1048" s="15" t="s">
        <v>3674</v>
      </c>
      <c r="B1048" s="46" t="s">
        <v>614</v>
      </c>
      <c r="C1048" s="46">
        <v>45.37</v>
      </c>
      <c r="D1048" s="48">
        <v>2.5</v>
      </c>
      <c r="E1048" s="2129">
        <f t="shared" ref="E1048:E1053" si="161">E971*1.2</f>
        <v>24.887999999999998</v>
      </c>
      <c r="F1048" s="603">
        <f t="shared" si="157"/>
        <v>24.89</v>
      </c>
      <c r="G1048" s="862">
        <f>'Заказ, cкидки и курсы валют'!$J$23*F1048</f>
        <v>309.88049999999998</v>
      </c>
      <c r="H1048" s="128">
        <f t="shared" si="158"/>
        <v>774.7</v>
      </c>
      <c r="I1048" s="15"/>
      <c r="J1048" s="574"/>
      <c r="L1048" s="575"/>
    </row>
    <row r="1049" spans="1:12" ht="14.1" customHeight="1">
      <c r="A1049" s="15" t="s">
        <v>3675</v>
      </c>
      <c r="B1049" s="46" t="s">
        <v>203</v>
      </c>
      <c r="C1049" s="46">
        <v>50.27</v>
      </c>
      <c r="D1049" s="48">
        <v>2.5</v>
      </c>
      <c r="E1049" s="2129">
        <f t="shared" si="161"/>
        <v>25.02</v>
      </c>
      <c r="F1049" s="603">
        <f t="shared" si="157"/>
        <v>25.02</v>
      </c>
      <c r="G1049" s="862">
        <f>'Заказ, cкидки и курсы валют'!$J$23*F1049</f>
        <v>311.49899999999997</v>
      </c>
      <c r="H1049" s="128">
        <f t="shared" si="158"/>
        <v>778.75</v>
      </c>
      <c r="I1049" s="15"/>
      <c r="J1049" s="574"/>
      <c r="L1049" s="575"/>
    </row>
    <row r="1050" spans="1:12" ht="14.1" customHeight="1">
      <c r="A1050" s="15" t="s">
        <v>3676</v>
      </c>
      <c r="B1050" s="46" t="s">
        <v>613</v>
      </c>
      <c r="C1050" s="46">
        <v>56.3</v>
      </c>
      <c r="D1050" s="48">
        <v>2</v>
      </c>
      <c r="E1050" s="2129">
        <f t="shared" si="161"/>
        <v>28.62</v>
      </c>
      <c r="F1050" s="603">
        <f t="shared" si="157"/>
        <v>28.62</v>
      </c>
      <c r="G1050" s="862">
        <f>'Заказ, cкидки и курсы валют'!$J$23*F1050</f>
        <v>356.31900000000002</v>
      </c>
      <c r="H1050" s="128">
        <f t="shared" si="158"/>
        <v>712.64</v>
      </c>
      <c r="I1050" s="15"/>
      <c r="J1050" s="574"/>
      <c r="L1050" s="575"/>
    </row>
    <row r="1051" spans="1:12" ht="14.1" customHeight="1">
      <c r="A1051" s="15" t="s">
        <v>3677</v>
      </c>
      <c r="B1051" s="46" t="s">
        <v>204</v>
      </c>
      <c r="C1051" s="46">
        <v>60.07</v>
      </c>
      <c r="D1051" s="48">
        <v>2</v>
      </c>
      <c r="E1051" s="2129">
        <f t="shared" si="161"/>
        <v>24.887999999999998</v>
      </c>
      <c r="F1051" s="603">
        <f t="shared" si="157"/>
        <v>24.89</v>
      </c>
      <c r="G1051" s="862">
        <f>'Заказ, cкидки и курсы валют'!$J$23*F1051</f>
        <v>309.88049999999998</v>
      </c>
      <c r="H1051" s="128">
        <f t="shared" si="158"/>
        <v>619.76</v>
      </c>
      <c r="I1051" s="15"/>
      <c r="J1051" s="574"/>
      <c r="L1051" s="575"/>
    </row>
    <row r="1052" spans="1:12" ht="14.1" customHeight="1">
      <c r="A1052" s="15" t="s">
        <v>3678</v>
      </c>
      <c r="B1052" s="46" t="s">
        <v>205</v>
      </c>
      <c r="C1052" s="46">
        <v>69.97</v>
      </c>
      <c r="D1052" s="48">
        <v>2.5</v>
      </c>
      <c r="E1052" s="2129">
        <f t="shared" si="161"/>
        <v>25.247999999999998</v>
      </c>
      <c r="F1052" s="603">
        <f t="shared" si="157"/>
        <v>25.25</v>
      </c>
      <c r="G1052" s="862">
        <f>'Заказ, cкидки и курсы валют'!$J$23*F1052</f>
        <v>314.36249999999995</v>
      </c>
      <c r="H1052" s="128">
        <f t="shared" si="158"/>
        <v>785.91</v>
      </c>
      <c r="I1052" s="15"/>
      <c r="J1052" s="574"/>
      <c r="L1052" s="575"/>
    </row>
    <row r="1053" spans="1:12" ht="14.1" customHeight="1">
      <c r="A1053" s="15" t="s">
        <v>3679</v>
      </c>
      <c r="B1053" s="46" t="s">
        <v>206</v>
      </c>
      <c r="C1053" s="46">
        <v>79.77</v>
      </c>
      <c r="D1053" s="48">
        <v>2.5</v>
      </c>
      <c r="E1053" s="2129">
        <f t="shared" si="161"/>
        <v>25.247999999999998</v>
      </c>
      <c r="F1053" s="603">
        <f t="shared" si="157"/>
        <v>25.25</v>
      </c>
      <c r="G1053" s="862">
        <f>'Заказ, cкидки и курсы валют'!$J$23*F1053</f>
        <v>314.36249999999995</v>
      </c>
      <c r="H1053" s="128">
        <f t="shared" si="158"/>
        <v>785.91</v>
      </c>
      <c r="I1053" s="15"/>
      <c r="J1053" s="574"/>
    </row>
    <row r="1054" spans="1:12" ht="14.1" customHeight="1">
      <c r="A1054" s="15" t="s">
        <v>3680</v>
      </c>
      <c r="B1054" s="46" t="s">
        <v>4314</v>
      </c>
      <c r="C1054" s="46">
        <v>31</v>
      </c>
      <c r="D1054" s="48">
        <v>2.5</v>
      </c>
      <c r="E1054" s="2129">
        <f>E980*1.2</f>
        <v>29.195999999999998</v>
      </c>
      <c r="F1054" s="603">
        <f t="shared" si="157"/>
        <v>29.2</v>
      </c>
      <c r="G1054" s="862">
        <f>'Заказ, cкидки и курсы валют'!$J$23*F1054</f>
        <v>363.53999999999996</v>
      </c>
      <c r="H1054" s="128">
        <f t="shared" si="158"/>
        <v>908.85</v>
      </c>
      <c r="I1054" s="15"/>
      <c r="J1054" s="574"/>
    </row>
    <row r="1055" spans="1:12" ht="14.1" customHeight="1">
      <c r="A1055" s="15" t="s">
        <v>3681</v>
      </c>
      <c r="B1055" s="46" t="s">
        <v>4315</v>
      </c>
      <c r="C1055" s="46">
        <v>34.1</v>
      </c>
      <c r="D1055" s="48">
        <v>2.5</v>
      </c>
      <c r="E1055" s="2129">
        <f>E981*1.2</f>
        <v>30.323999999999998</v>
      </c>
      <c r="F1055" s="603">
        <f t="shared" si="157"/>
        <v>30.32</v>
      </c>
      <c r="G1055" s="862">
        <f>'Заказ, cкидки и курсы валют'!$J$23*F1055</f>
        <v>377.48399999999998</v>
      </c>
      <c r="H1055" s="128">
        <f t="shared" si="158"/>
        <v>943.71</v>
      </c>
      <c r="I1055" s="15"/>
      <c r="J1055" s="574"/>
    </row>
    <row r="1056" spans="1:12" ht="14.1" customHeight="1">
      <c r="A1056" s="15" t="s">
        <v>3682</v>
      </c>
      <c r="B1056" s="46" t="s">
        <v>3353</v>
      </c>
      <c r="C1056" s="46">
        <v>37.700000000000003</v>
      </c>
      <c r="D1056" s="48">
        <v>2.5</v>
      </c>
      <c r="E1056" s="2129">
        <f>E982*1.2</f>
        <v>29.112000000000002</v>
      </c>
      <c r="F1056" s="603">
        <f t="shared" si="157"/>
        <v>29.11</v>
      </c>
      <c r="G1056" s="862">
        <f>'Заказ, cкидки и курсы валют'!$J$23*F1056</f>
        <v>362.41949999999997</v>
      </c>
      <c r="H1056" s="128">
        <f t="shared" si="158"/>
        <v>906.05</v>
      </c>
      <c r="I1056" s="15"/>
      <c r="J1056" s="574"/>
    </row>
    <row r="1057" spans="1:10" ht="14.1" customHeight="1">
      <c r="A1057" s="15" t="s">
        <v>3683</v>
      </c>
      <c r="B1057" s="46" t="s">
        <v>1027</v>
      </c>
      <c r="C1057" s="61">
        <v>41.3</v>
      </c>
      <c r="D1057" s="48">
        <v>2.5</v>
      </c>
      <c r="E1057" s="2129">
        <f>E983*1.2</f>
        <v>25.247999999999998</v>
      </c>
      <c r="F1057" s="603">
        <f t="shared" si="157"/>
        <v>25.25</v>
      </c>
      <c r="G1057" s="862">
        <f>'Заказ, cкидки и курсы валют'!$J$23*F1057</f>
        <v>314.36249999999995</v>
      </c>
      <c r="H1057" s="128">
        <f t="shared" si="158"/>
        <v>785.91</v>
      </c>
      <c r="I1057" s="15"/>
      <c r="J1057" s="574"/>
    </row>
    <row r="1058" spans="1:10" ht="14.1" customHeight="1">
      <c r="A1058" s="15" t="s">
        <v>3684</v>
      </c>
      <c r="B1058" s="46" t="s">
        <v>3126</v>
      </c>
      <c r="C1058" s="46">
        <v>44.9</v>
      </c>
      <c r="D1058" s="48">
        <v>2.5</v>
      </c>
      <c r="E1058" s="2129">
        <f>E984*1.2</f>
        <v>27.42</v>
      </c>
      <c r="F1058" s="603">
        <f t="shared" si="157"/>
        <v>27.42</v>
      </c>
      <c r="G1058" s="862">
        <f>'Заказ, cкидки и курсы валют'!$J$23*F1058</f>
        <v>341.37900000000002</v>
      </c>
      <c r="H1058" s="128">
        <f t="shared" si="158"/>
        <v>853.45</v>
      </c>
      <c r="I1058" s="15"/>
      <c r="J1058" s="574"/>
    </row>
    <row r="1059" spans="1:10" ht="14.1" customHeight="1">
      <c r="A1059" s="15" t="s">
        <v>3685</v>
      </c>
      <c r="B1059" s="46" t="s">
        <v>3127</v>
      </c>
      <c r="C1059" s="46">
        <v>52</v>
      </c>
      <c r="D1059" s="48">
        <v>2.5</v>
      </c>
      <c r="E1059" s="2129">
        <f t="shared" ref="E1059:E1067" si="162">E986*1.2</f>
        <v>24.84</v>
      </c>
      <c r="F1059" s="603">
        <f t="shared" si="157"/>
        <v>24.84</v>
      </c>
      <c r="G1059" s="862">
        <f>'Заказ, cкидки и курсы валют'!$J$23*F1059</f>
        <v>309.25799999999998</v>
      </c>
      <c r="H1059" s="128">
        <f t="shared" si="158"/>
        <v>773.15</v>
      </c>
      <c r="I1059" s="15"/>
      <c r="J1059" s="574"/>
    </row>
    <row r="1060" spans="1:10" ht="14.1" customHeight="1">
      <c r="A1060" s="15" t="s">
        <v>3686</v>
      </c>
      <c r="B1060" s="46" t="s">
        <v>4316</v>
      </c>
      <c r="C1060" s="46">
        <v>55.6</v>
      </c>
      <c r="D1060" s="48">
        <v>2.5</v>
      </c>
      <c r="E1060" s="2129">
        <f t="shared" si="162"/>
        <v>24.84</v>
      </c>
      <c r="F1060" s="603">
        <f t="shared" si="157"/>
        <v>24.84</v>
      </c>
      <c r="G1060" s="862">
        <f>'Заказ, cкидки и курсы валют'!$J$23*F1060</f>
        <v>309.25799999999998</v>
      </c>
      <c r="H1060" s="128">
        <f t="shared" si="158"/>
        <v>773.15</v>
      </c>
      <c r="I1060" s="15"/>
      <c r="J1060" s="574"/>
    </row>
    <row r="1061" spans="1:10" ht="14.1" customHeight="1">
      <c r="A1061" s="15" t="s">
        <v>3687</v>
      </c>
      <c r="B1061" s="46" t="s">
        <v>243</v>
      </c>
      <c r="C1061" s="46">
        <v>58.2</v>
      </c>
      <c r="D1061" s="48">
        <v>2.5</v>
      </c>
      <c r="E1061" s="2129">
        <f t="shared" si="162"/>
        <v>24.84</v>
      </c>
      <c r="F1061" s="603">
        <f t="shared" si="157"/>
        <v>24.84</v>
      </c>
      <c r="G1061" s="862">
        <f>'Заказ, cкидки и курсы валют'!$J$23*F1061</f>
        <v>309.25799999999998</v>
      </c>
      <c r="H1061" s="128">
        <f t="shared" si="158"/>
        <v>773.15</v>
      </c>
      <c r="I1061" s="15"/>
      <c r="J1061" s="574"/>
    </row>
    <row r="1062" spans="1:10" ht="14.1" customHeight="1">
      <c r="A1062" s="15" t="s">
        <v>3688</v>
      </c>
      <c r="B1062" s="46" t="s">
        <v>618</v>
      </c>
      <c r="C1062" s="46">
        <v>66.400000000000006</v>
      </c>
      <c r="D1062" s="48">
        <v>2.5</v>
      </c>
      <c r="E1062" s="2129">
        <f t="shared" si="162"/>
        <v>27.215999999999998</v>
      </c>
      <c r="F1062" s="603">
        <f t="shared" si="157"/>
        <v>27.22</v>
      </c>
      <c r="G1062" s="862">
        <f>'Заказ, cкидки и курсы валют'!$J$23*F1062</f>
        <v>338.88899999999995</v>
      </c>
      <c r="H1062" s="128">
        <f t="shared" si="158"/>
        <v>847.22</v>
      </c>
      <c r="I1062" s="15"/>
      <c r="J1062" s="574"/>
    </row>
    <row r="1063" spans="1:10" ht="14.1" customHeight="1">
      <c r="A1063" s="15" t="s">
        <v>3689</v>
      </c>
      <c r="B1063" s="46" t="s">
        <v>3128</v>
      </c>
      <c r="C1063" s="46">
        <v>73.599999999999994</v>
      </c>
      <c r="D1063" s="48">
        <v>2.5</v>
      </c>
      <c r="E1063" s="2129">
        <f t="shared" si="162"/>
        <v>27.215999999999998</v>
      </c>
      <c r="F1063" s="603">
        <f t="shared" si="157"/>
        <v>27.22</v>
      </c>
      <c r="G1063" s="862">
        <f>'Заказ, cкидки и курсы валют'!$J$23*F1063</f>
        <v>338.88899999999995</v>
      </c>
      <c r="H1063" s="128">
        <f t="shared" si="158"/>
        <v>847.22</v>
      </c>
      <c r="I1063" s="15"/>
      <c r="J1063" s="574"/>
    </row>
    <row r="1064" spans="1:10" ht="14.1" customHeight="1">
      <c r="A1064" s="15" t="s">
        <v>3690</v>
      </c>
      <c r="B1064" s="46" t="s">
        <v>675</v>
      </c>
      <c r="C1064" s="46">
        <v>80.8</v>
      </c>
      <c r="D1064" s="48">
        <v>2.5</v>
      </c>
      <c r="E1064" s="2129">
        <f t="shared" si="162"/>
        <v>28.631999999999998</v>
      </c>
      <c r="F1064" s="603">
        <f t="shared" si="157"/>
        <v>28.63</v>
      </c>
      <c r="G1064" s="862">
        <f>'Заказ, cкидки и курсы валют'!$J$23*F1064</f>
        <v>356.44349999999997</v>
      </c>
      <c r="H1064" s="128">
        <f t="shared" si="158"/>
        <v>891.11</v>
      </c>
      <c r="I1064" s="15"/>
      <c r="J1064" s="574"/>
    </row>
    <row r="1065" spans="1:10" ht="14.1" customHeight="1">
      <c r="A1065" s="15" t="s">
        <v>3691</v>
      </c>
      <c r="B1065" s="46" t="s">
        <v>1330</v>
      </c>
      <c r="C1065" s="46">
        <v>88</v>
      </c>
      <c r="D1065" s="48">
        <v>2</v>
      </c>
      <c r="E1065" s="2129">
        <f t="shared" si="162"/>
        <v>24.468</v>
      </c>
      <c r="F1065" s="603">
        <f t="shared" si="157"/>
        <v>24.47</v>
      </c>
      <c r="G1065" s="862">
        <f>'Заказ, cкидки и курсы валют'!$J$23*F1065</f>
        <v>304.65149999999994</v>
      </c>
      <c r="H1065" s="128">
        <f t="shared" si="158"/>
        <v>609.29999999999995</v>
      </c>
      <c r="I1065" s="15"/>
      <c r="J1065" s="574"/>
    </row>
    <row r="1066" spans="1:10" ht="14.1" customHeight="1">
      <c r="A1066" s="15" t="s">
        <v>3692</v>
      </c>
      <c r="B1066" s="46" t="s">
        <v>1331</v>
      </c>
      <c r="C1066" s="46">
        <v>102</v>
      </c>
      <c r="D1066" s="48">
        <v>2.5</v>
      </c>
      <c r="E1066" s="2129">
        <f t="shared" si="162"/>
        <v>25.02</v>
      </c>
      <c r="F1066" s="603">
        <f t="shared" si="157"/>
        <v>25.02</v>
      </c>
      <c r="G1066" s="862">
        <f>'Заказ, cкидки и курсы валют'!$J$23*F1066</f>
        <v>311.49899999999997</v>
      </c>
      <c r="H1066" s="128">
        <f t="shared" si="158"/>
        <v>778.75</v>
      </c>
      <c r="I1066" s="15"/>
      <c r="J1066" s="574"/>
    </row>
    <row r="1067" spans="1:10" ht="14.1" customHeight="1">
      <c r="A1067" s="15" t="s">
        <v>3693</v>
      </c>
      <c r="B1067" s="46" t="s">
        <v>213</v>
      </c>
      <c r="C1067" s="46">
        <v>116</v>
      </c>
      <c r="D1067" s="48">
        <v>2.5</v>
      </c>
      <c r="E1067" s="2129">
        <f t="shared" si="162"/>
        <v>27.612000000000002</v>
      </c>
      <c r="F1067" s="603">
        <f t="shared" si="157"/>
        <v>27.61</v>
      </c>
      <c r="G1067" s="862">
        <f>'Заказ, cкидки и курсы валют'!$J$23*F1067</f>
        <v>343.74449999999996</v>
      </c>
      <c r="H1067" s="128">
        <f t="shared" si="158"/>
        <v>859.36</v>
      </c>
      <c r="I1067" s="15"/>
      <c r="J1067" s="574"/>
    </row>
    <row r="1068" spans="1:10" ht="14.1" customHeight="1">
      <c r="A1068" s="14"/>
      <c r="B1068" s="50"/>
      <c r="C1068" s="50"/>
      <c r="D1068" s="267"/>
      <c r="E1068" s="579"/>
      <c r="F1068" s="1096"/>
      <c r="G1068" s="865"/>
      <c r="H1068" s="23"/>
      <c r="I1068" s="14"/>
      <c r="J1068" s="574"/>
    </row>
    <row r="1069" spans="1:10" ht="14.1" customHeight="1" thickBot="1">
      <c r="A1069" s="14"/>
      <c r="B1069" s="50"/>
      <c r="C1069" s="50"/>
      <c r="D1069" s="267"/>
      <c r="E1069" s="579"/>
      <c r="F1069" s="1096"/>
      <c r="G1069" s="865"/>
      <c r="H1069" s="23"/>
      <c r="I1069" s="14"/>
      <c r="J1069" s="574"/>
    </row>
    <row r="1070" spans="1:10" ht="14.1" customHeight="1">
      <c r="A1070" s="247"/>
      <c r="B1070" s="163"/>
      <c r="C1070" s="91" t="s">
        <v>2528</v>
      </c>
      <c r="D1070" s="91"/>
      <c r="E1070" s="881"/>
      <c r="F1070" s="555"/>
      <c r="G1070" s="647"/>
      <c r="H1070" s="93"/>
      <c r="I1070" s="107"/>
      <c r="J1070" s="574"/>
    </row>
    <row r="1071" spans="1:10" ht="14.1" customHeight="1">
      <c r="A1071" s="248"/>
      <c r="B1071" s="17"/>
      <c r="C1071" s="108" t="s">
        <v>5396</v>
      </c>
      <c r="D1071" s="108"/>
      <c r="E1071" s="570" t="s">
        <v>2529</v>
      </c>
      <c r="F1071" s="556"/>
      <c r="G1071" s="111"/>
      <c r="H1071" s="927" t="s">
        <v>6705</v>
      </c>
      <c r="I1071" s="112"/>
      <c r="J1071" s="574"/>
    </row>
    <row r="1072" spans="1:10" ht="14.1" customHeight="1">
      <c r="A1072" s="248"/>
      <c r="B1072" s="17"/>
      <c r="C1072" s="97"/>
      <c r="D1072" s="97"/>
      <c r="E1072" s="896"/>
      <c r="F1072" s="596"/>
      <c r="G1072" s="874"/>
      <c r="H1072" s="17"/>
      <c r="I1072" s="167"/>
      <c r="J1072" s="574"/>
    </row>
    <row r="1073" spans="1:10" ht="14.1" customHeight="1">
      <c r="A1073" s="248"/>
      <c r="B1073" s="17"/>
      <c r="C1073" s="97"/>
      <c r="D1073" s="97"/>
      <c r="E1073" s="896"/>
      <c r="F1073" s="596"/>
      <c r="G1073" s="874"/>
      <c r="H1073" s="17"/>
      <c r="I1073" s="167"/>
      <c r="J1073" s="574"/>
    </row>
    <row r="1074" spans="1:10" ht="14.1" customHeight="1">
      <c r="A1074" s="248"/>
      <c r="B1074" s="17"/>
      <c r="C1074" s="97"/>
      <c r="D1074" s="97"/>
      <c r="E1074" s="896"/>
      <c r="F1074" s="596"/>
      <c r="G1074" s="874"/>
      <c r="H1074" s="17"/>
      <c r="I1074" s="167"/>
      <c r="J1074" s="574"/>
    </row>
    <row r="1075" spans="1:10" ht="14.1" customHeight="1" thickBot="1">
      <c r="A1075" s="117" t="s">
        <v>7710</v>
      </c>
      <c r="B1075" s="171"/>
      <c r="C1075" s="99"/>
      <c r="D1075" s="99"/>
      <c r="E1075" s="897"/>
      <c r="F1075" s="598"/>
      <c r="G1075" s="875"/>
      <c r="H1075" s="171"/>
      <c r="I1075" s="172"/>
      <c r="J1075" s="574"/>
    </row>
    <row r="1076" spans="1:10" ht="44.25" customHeight="1">
      <c r="A1076" s="195" t="s">
        <v>1034</v>
      </c>
      <c r="B1076" s="196" t="s">
        <v>1035</v>
      </c>
      <c r="C1076" s="197" t="s">
        <v>678</v>
      </c>
      <c r="D1076" s="197" t="s">
        <v>3143</v>
      </c>
      <c r="E1076" s="559" t="s">
        <v>11384</v>
      </c>
      <c r="F1076" s="600" t="s">
        <v>2792</v>
      </c>
      <c r="G1076" s="864" t="s">
        <v>6701</v>
      </c>
      <c r="H1076" s="338" t="s">
        <v>497</v>
      </c>
      <c r="I1076" s="199" t="s">
        <v>4268</v>
      </c>
      <c r="J1076" s="574"/>
    </row>
    <row r="1077" spans="1:10" ht="14.1" customHeight="1">
      <c r="A1077" s="195"/>
      <c r="B1077" s="389"/>
      <c r="C1077" s="197" t="s">
        <v>3644</v>
      </c>
      <c r="D1077" s="476" t="s">
        <v>6700</v>
      </c>
      <c r="E1077" s="898" t="s">
        <v>265</v>
      </c>
      <c r="F1077" s="607">
        <f>'Заказ, cкидки и курсы валют'!$I$12</f>
        <v>0</v>
      </c>
      <c r="G1077" s="948"/>
      <c r="H1077" s="455"/>
      <c r="I1077" s="325"/>
      <c r="J1077" s="574"/>
    </row>
    <row r="1078" spans="1:10" ht="14.1" customHeight="1">
      <c r="A1078" s="15" t="s">
        <v>6745</v>
      </c>
      <c r="B1078" s="877" t="s">
        <v>100</v>
      </c>
      <c r="C1078" s="521">
        <v>5.1100000000000003</v>
      </c>
      <c r="D1078" s="877">
        <v>4500</v>
      </c>
      <c r="E1078" s="574">
        <v>145.72</v>
      </c>
      <c r="F1078" s="603">
        <f>ROUND(E1078*(1-$F$11),2)</f>
        <v>145.72</v>
      </c>
      <c r="G1078" s="862">
        <f>'Заказ, cкидки и курсы валют'!$J$23*F1078</f>
        <v>1814.2139999999999</v>
      </c>
      <c r="H1078" s="128">
        <f>ROUND((D1078/1000)*G1078,2)</f>
        <v>8163.96</v>
      </c>
      <c r="I1078" s="15"/>
      <c r="J1078" s="574"/>
    </row>
    <row r="1079" spans="1:10" ht="14.1" customHeight="1">
      <c r="A1079" s="15" t="s">
        <v>6746</v>
      </c>
      <c r="B1079" s="877" t="s">
        <v>101</v>
      </c>
      <c r="C1079" s="521">
        <v>5.8</v>
      </c>
      <c r="D1079" s="877">
        <v>4200</v>
      </c>
      <c r="E1079" s="574">
        <v>133.26</v>
      </c>
      <c r="F1079" s="603">
        <f t="shared" ref="F1079:F1142" si="163">ROUND(E1079*(1-$F$11),2)</f>
        <v>133.26</v>
      </c>
      <c r="G1079" s="862">
        <f>'Заказ, cкидки и курсы валют'!$J$23*F1079</f>
        <v>1659.0869999999998</v>
      </c>
      <c r="H1079" s="128">
        <f t="shared" ref="H1079:H1142" si="164">ROUND((D1079/1000)*G1079,2)</f>
        <v>6968.17</v>
      </c>
      <c r="I1079" s="15"/>
      <c r="J1079" s="574"/>
    </row>
    <row r="1080" spans="1:10" ht="14.1" customHeight="1">
      <c r="A1080" s="15" t="s">
        <v>6747</v>
      </c>
      <c r="B1080" s="877" t="s">
        <v>1352</v>
      </c>
      <c r="C1080" s="521">
        <v>6.65</v>
      </c>
      <c r="D1080" s="877">
        <v>3500</v>
      </c>
      <c r="E1080" s="574">
        <v>175.03</v>
      </c>
      <c r="F1080" s="603">
        <f t="shared" si="163"/>
        <v>175.03</v>
      </c>
      <c r="G1080" s="862">
        <f>'Заказ, cкидки и курсы валют'!$J$23*F1080</f>
        <v>2179.1234999999997</v>
      </c>
      <c r="H1080" s="128">
        <f t="shared" si="164"/>
        <v>7626.93</v>
      </c>
      <c r="I1080" s="15"/>
      <c r="J1080" s="574"/>
    </row>
    <row r="1081" spans="1:10" ht="14.1" customHeight="1">
      <c r="A1081" s="15" t="s">
        <v>6748</v>
      </c>
      <c r="B1081" s="877" t="s">
        <v>189</v>
      </c>
      <c r="C1081" s="521">
        <v>7.51</v>
      </c>
      <c r="D1081" s="877">
        <v>3300</v>
      </c>
      <c r="E1081" s="574">
        <v>199.93</v>
      </c>
      <c r="F1081" s="603">
        <f t="shared" si="163"/>
        <v>199.93</v>
      </c>
      <c r="G1081" s="862">
        <f>'Заказ, cкидки и курсы валют'!$J$23*F1081</f>
        <v>2489.1284999999998</v>
      </c>
      <c r="H1081" s="128">
        <f t="shared" si="164"/>
        <v>8214.1200000000008</v>
      </c>
      <c r="I1081" s="15"/>
      <c r="J1081" s="574"/>
    </row>
    <row r="1082" spans="1:10" ht="14.1" customHeight="1">
      <c r="A1082" s="15" t="s">
        <v>6749</v>
      </c>
      <c r="B1082" s="877" t="s">
        <v>616</v>
      </c>
      <c r="C1082" s="521">
        <v>8</v>
      </c>
      <c r="D1082" s="877">
        <v>2800</v>
      </c>
      <c r="E1082" s="574">
        <v>221.28</v>
      </c>
      <c r="F1082" s="603">
        <f t="shared" si="163"/>
        <v>221.28</v>
      </c>
      <c r="G1082" s="862">
        <f>'Заказ, cкидки и курсы валют'!$J$23*F1082</f>
        <v>2754.9359999999997</v>
      </c>
      <c r="H1082" s="128">
        <f t="shared" si="164"/>
        <v>7713.82</v>
      </c>
      <c r="I1082" s="15"/>
      <c r="J1082" s="574"/>
    </row>
    <row r="1083" spans="1:10" ht="14.1" customHeight="1">
      <c r="A1083" s="15" t="s">
        <v>6750</v>
      </c>
      <c r="B1083" s="877" t="s">
        <v>178</v>
      </c>
      <c r="C1083" s="521">
        <v>8.23</v>
      </c>
      <c r="D1083" s="877">
        <v>2500</v>
      </c>
      <c r="E1083" s="574">
        <v>211.02</v>
      </c>
      <c r="F1083" s="603">
        <f t="shared" si="163"/>
        <v>211.02</v>
      </c>
      <c r="G1083" s="862">
        <f>'Заказ, cкидки и курсы валют'!$J$23*F1083</f>
        <v>2627.1990000000001</v>
      </c>
      <c r="H1083" s="128">
        <f t="shared" si="164"/>
        <v>6568</v>
      </c>
      <c r="I1083" s="15"/>
      <c r="J1083" s="574"/>
    </row>
    <row r="1084" spans="1:10" ht="14.1" customHeight="1">
      <c r="A1084" s="15" t="s">
        <v>6862</v>
      </c>
      <c r="B1084" s="877" t="s">
        <v>84</v>
      </c>
      <c r="C1084" s="521">
        <v>10</v>
      </c>
      <c r="D1084" s="877">
        <v>2400</v>
      </c>
      <c r="E1084" s="574">
        <v>243.19</v>
      </c>
      <c r="F1084" s="603">
        <f t="shared" si="163"/>
        <v>243.19</v>
      </c>
      <c r="G1084" s="862">
        <f>'Заказ, cкидки и курсы валют'!$J$23*F1084</f>
        <v>3027.7154999999998</v>
      </c>
      <c r="H1084" s="128">
        <f t="shared" si="164"/>
        <v>7266.52</v>
      </c>
      <c r="I1084" s="15"/>
      <c r="J1084" s="574"/>
    </row>
    <row r="1085" spans="1:10" ht="14.1" customHeight="1">
      <c r="A1085" s="15" t="s">
        <v>6751</v>
      </c>
      <c r="B1085" s="877" t="s">
        <v>179</v>
      </c>
      <c r="C1085" s="521">
        <v>11</v>
      </c>
      <c r="D1085" s="877">
        <v>2300</v>
      </c>
      <c r="E1085" s="574">
        <v>292.45</v>
      </c>
      <c r="F1085" s="603">
        <f t="shared" si="163"/>
        <v>292.45</v>
      </c>
      <c r="G1085" s="862">
        <f>'Заказ, cкидки и курсы валют'!$J$23*F1085</f>
        <v>3641.0024999999996</v>
      </c>
      <c r="H1085" s="128">
        <f t="shared" si="164"/>
        <v>8374.31</v>
      </c>
      <c r="I1085" s="15"/>
      <c r="J1085" s="574"/>
    </row>
    <row r="1086" spans="1:10" ht="14.1" customHeight="1">
      <c r="A1086" s="15" t="s">
        <v>6752</v>
      </c>
      <c r="B1086" s="877" t="s">
        <v>180</v>
      </c>
      <c r="C1086" s="521">
        <v>12.7</v>
      </c>
      <c r="D1086" s="877">
        <v>1800</v>
      </c>
      <c r="E1086" s="574">
        <v>342.14</v>
      </c>
      <c r="F1086" s="603">
        <f t="shared" si="163"/>
        <v>342.14</v>
      </c>
      <c r="G1086" s="862">
        <f>'Заказ, cкидки и курсы валют'!$J$23*F1086</f>
        <v>4259.643</v>
      </c>
      <c r="H1086" s="128">
        <f t="shared" si="164"/>
        <v>7667.36</v>
      </c>
      <c r="I1086" s="15"/>
      <c r="J1086" s="574"/>
    </row>
    <row r="1087" spans="1:10" ht="14.1" customHeight="1">
      <c r="A1087" s="15" t="s">
        <v>6753</v>
      </c>
      <c r="B1087" s="877" t="s">
        <v>181</v>
      </c>
      <c r="C1087" s="521">
        <v>14.4</v>
      </c>
      <c r="D1087" s="877">
        <v>1600</v>
      </c>
      <c r="E1087" s="574">
        <v>322.08999999999997</v>
      </c>
      <c r="F1087" s="603">
        <f t="shared" si="163"/>
        <v>322.08999999999997</v>
      </c>
      <c r="G1087" s="862">
        <f>'Заказ, cкидки и курсы валют'!$J$23*F1087</f>
        <v>4010.0204999999996</v>
      </c>
      <c r="H1087" s="128">
        <f t="shared" si="164"/>
        <v>6416.03</v>
      </c>
      <c r="I1087" s="15"/>
      <c r="J1087" s="574"/>
    </row>
    <row r="1088" spans="1:10" ht="14.1" customHeight="1">
      <c r="A1088" s="15" t="s">
        <v>6754</v>
      </c>
      <c r="B1088" s="877" t="s">
        <v>182</v>
      </c>
      <c r="C1088" s="521">
        <v>16.2</v>
      </c>
      <c r="D1088" s="877">
        <v>1400</v>
      </c>
      <c r="E1088" s="574">
        <v>431.5</v>
      </c>
      <c r="F1088" s="603">
        <f t="shared" si="163"/>
        <v>431.5</v>
      </c>
      <c r="G1088" s="862">
        <f>'Заказ, cкидки и курсы валют'!$J$23*F1088</f>
        <v>5372.1749999999993</v>
      </c>
      <c r="H1088" s="128">
        <f t="shared" si="164"/>
        <v>7521.05</v>
      </c>
      <c r="I1088" s="15"/>
      <c r="J1088" s="574"/>
    </row>
    <row r="1089" spans="1:10" ht="14.1" customHeight="1">
      <c r="A1089" s="15" t="s">
        <v>6755</v>
      </c>
      <c r="B1089" s="877" t="s">
        <v>183</v>
      </c>
      <c r="C1089" s="521">
        <v>18</v>
      </c>
      <c r="D1089" s="877">
        <v>1200</v>
      </c>
      <c r="E1089" s="574">
        <v>464.5</v>
      </c>
      <c r="F1089" s="603">
        <f t="shared" si="163"/>
        <v>464.5</v>
      </c>
      <c r="G1089" s="862">
        <f>'Заказ, cкидки и курсы валют'!$J$23*F1089</f>
        <v>5783.0249999999996</v>
      </c>
      <c r="H1089" s="128">
        <f t="shared" si="164"/>
        <v>6939.63</v>
      </c>
      <c r="I1089" s="15"/>
      <c r="J1089" s="574"/>
    </row>
    <row r="1090" spans="1:10" ht="14.1" customHeight="1">
      <c r="A1090" s="15" t="s">
        <v>6756</v>
      </c>
      <c r="B1090" s="877" t="s">
        <v>184</v>
      </c>
      <c r="C1090" s="521">
        <v>19.8</v>
      </c>
      <c r="D1090" s="877">
        <v>1100</v>
      </c>
      <c r="E1090" s="574">
        <v>435.33</v>
      </c>
      <c r="F1090" s="603">
        <f t="shared" si="163"/>
        <v>435.33</v>
      </c>
      <c r="G1090" s="862">
        <f>'Заказ, cкидки и курсы валют'!$J$23*F1090</f>
        <v>5419.8584999999994</v>
      </c>
      <c r="H1090" s="128">
        <f t="shared" si="164"/>
        <v>5961.84</v>
      </c>
      <c r="I1090" s="15"/>
      <c r="J1090" s="574"/>
    </row>
    <row r="1091" spans="1:10" ht="14.1" customHeight="1">
      <c r="A1091" s="15" t="s">
        <v>6757</v>
      </c>
      <c r="B1091" s="877" t="s">
        <v>185</v>
      </c>
      <c r="C1091" s="521">
        <v>23.4</v>
      </c>
      <c r="D1091" s="877">
        <v>900</v>
      </c>
      <c r="E1091" s="574">
        <v>600.49</v>
      </c>
      <c r="F1091" s="603">
        <f t="shared" si="163"/>
        <v>600.49</v>
      </c>
      <c r="G1091" s="862">
        <f>'Заказ, cкидки и курсы валют'!$J$23*F1091</f>
        <v>7476.1004999999996</v>
      </c>
      <c r="H1091" s="128">
        <f t="shared" si="164"/>
        <v>6728.49</v>
      </c>
      <c r="I1091" s="15"/>
      <c r="J1091" s="574"/>
    </row>
    <row r="1092" spans="1:10" ht="14.1" customHeight="1">
      <c r="A1092" s="15" t="s">
        <v>6758</v>
      </c>
      <c r="B1092" s="877" t="s">
        <v>186</v>
      </c>
      <c r="C1092" s="521">
        <v>27</v>
      </c>
      <c r="D1092" s="877">
        <v>800</v>
      </c>
      <c r="E1092" s="574">
        <v>733.8</v>
      </c>
      <c r="F1092" s="603">
        <f t="shared" si="163"/>
        <v>733.8</v>
      </c>
      <c r="G1092" s="862">
        <f>'Заказ, cкидки и курсы валют'!$J$23*F1092</f>
        <v>9135.81</v>
      </c>
      <c r="H1092" s="128">
        <f t="shared" si="164"/>
        <v>7308.65</v>
      </c>
      <c r="I1092" s="15"/>
      <c r="J1092" s="574"/>
    </row>
    <row r="1093" spans="1:10" ht="14.1" customHeight="1">
      <c r="A1093" s="15" t="s">
        <v>6759</v>
      </c>
      <c r="B1093" s="668" t="s">
        <v>3656</v>
      </c>
      <c r="C1093" s="521">
        <v>11.1</v>
      </c>
      <c r="D1093" s="668">
        <v>2300</v>
      </c>
      <c r="E1093" s="574">
        <v>243.63</v>
      </c>
      <c r="F1093" s="603">
        <f t="shared" si="163"/>
        <v>243.63</v>
      </c>
      <c r="G1093" s="862">
        <f>'Заказ, cкидки и курсы валют'!$J$23*F1093</f>
        <v>3033.1934999999999</v>
      </c>
      <c r="H1093" s="128">
        <f t="shared" si="164"/>
        <v>6976.35</v>
      </c>
      <c r="I1093" s="15"/>
      <c r="J1093" s="574"/>
    </row>
    <row r="1094" spans="1:10" ht="14.1" customHeight="1">
      <c r="A1094" s="15" t="s">
        <v>6760</v>
      </c>
      <c r="B1094" s="877" t="s">
        <v>3118</v>
      </c>
      <c r="C1094" s="521">
        <v>11.93</v>
      </c>
      <c r="D1094" s="877">
        <v>2000</v>
      </c>
      <c r="E1094" s="574">
        <v>257.14999999999998</v>
      </c>
      <c r="F1094" s="603">
        <f t="shared" si="163"/>
        <v>257.14999999999998</v>
      </c>
      <c r="G1094" s="862">
        <f>'Заказ, cкидки и курсы валют'!$J$23*F1094</f>
        <v>3201.5174999999995</v>
      </c>
      <c r="H1094" s="128">
        <f t="shared" si="164"/>
        <v>6403.04</v>
      </c>
      <c r="I1094" s="15"/>
      <c r="J1094" s="574"/>
    </row>
    <row r="1095" spans="1:10" ht="14.1" customHeight="1">
      <c r="A1095" s="15" t="s">
        <v>6761</v>
      </c>
      <c r="B1095" s="877" t="s">
        <v>3119</v>
      </c>
      <c r="C1095" s="521">
        <v>13.48</v>
      </c>
      <c r="D1095" s="877">
        <v>1700</v>
      </c>
      <c r="E1095" s="574">
        <v>294.97000000000003</v>
      </c>
      <c r="F1095" s="603">
        <f t="shared" si="163"/>
        <v>294.97000000000003</v>
      </c>
      <c r="G1095" s="862">
        <f>'Заказ, cкидки и курсы валют'!$J$23*F1095</f>
        <v>3672.3765000000003</v>
      </c>
      <c r="H1095" s="128">
        <f t="shared" si="164"/>
        <v>6243.04</v>
      </c>
      <c r="I1095" s="15"/>
      <c r="J1095" s="574"/>
    </row>
    <row r="1096" spans="1:10" ht="14.1" customHeight="1">
      <c r="A1096" s="15" t="s">
        <v>6762</v>
      </c>
      <c r="B1096" s="877" t="s">
        <v>617</v>
      </c>
      <c r="C1096" s="521">
        <v>15.03</v>
      </c>
      <c r="D1096" s="877">
        <v>1600</v>
      </c>
      <c r="E1096" s="574">
        <v>392.85</v>
      </c>
      <c r="F1096" s="603">
        <f t="shared" si="163"/>
        <v>392.85</v>
      </c>
      <c r="G1096" s="862">
        <f>'Заказ, cкидки и курсы валют'!$J$23*F1096</f>
        <v>4890.9825000000001</v>
      </c>
      <c r="H1096" s="128">
        <f t="shared" si="164"/>
        <v>7825.57</v>
      </c>
      <c r="I1096" s="15"/>
      <c r="J1096" s="574"/>
    </row>
    <row r="1097" spans="1:10" ht="14.1" customHeight="1">
      <c r="A1097" s="15" t="s">
        <v>6763</v>
      </c>
      <c r="B1097" s="877" t="s">
        <v>3120</v>
      </c>
      <c r="C1097" s="521">
        <v>16.579999999999998</v>
      </c>
      <c r="D1097" s="877">
        <v>1400</v>
      </c>
      <c r="E1097" s="574">
        <v>345.41</v>
      </c>
      <c r="F1097" s="603">
        <f t="shared" si="163"/>
        <v>345.41</v>
      </c>
      <c r="G1097" s="862">
        <f>'Заказ, cкидки и курсы валют'!$J$23*F1097</f>
        <v>4300.3545000000004</v>
      </c>
      <c r="H1097" s="128">
        <f t="shared" si="164"/>
        <v>6020.5</v>
      </c>
      <c r="I1097" s="15"/>
      <c r="J1097" s="574"/>
    </row>
    <row r="1098" spans="1:10" ht="14.1" customHeight="1">
      <c r="A1098" s="15" t="s">
        <v>6764</v>
      </c>
      <c r="B1098" s="877" t="s">
        <v>190</v>
      </c>
      <c r="C1098" s="521">
        <v>18.13</v>
      </c>
      <c r="D1098" s="877">
        <v>1200</v>
      </c>
      <c r="E1098" s="574">
        <v>387.1</v>
      </c>
      <c r="F1098" s="603">
        <f t="shared" si="163"/>
        <v>387.1</v>
      </c>
      <c r="G1098" s="862">
        <f>'Заказ, cкидки и курсы валют'!$J$23*F1098</f>
        <v>4819.3950000000004</v>
      </c>
      <c r="H1098" s="128">
        <f t="shared" si="164"/>
        <v>5783.27</v>
      </c>
      <c r="I1098" s="15"/>
      <c r="J1098" s="574"/>
    </row>
    <row r="1099" spans="1:10" ht="14.1" customHeight="1">
      <c r="A1099" s="15" t="s">
        <v>6765</v>
      </c>
      <c r="B1099" s="877" t="s">
        <v>1338</v>
      </c>
      <c r="C1099" s="521">
        <v>19.690000000000001</v>
      </c>
      <c r="D1099" s="877">
        <v>1200</v>
      </c>
      <c r="E1099" s="574">
        <v>514.57000000000005</v>
      </c>
      <c r="F1099" s="603">
        <f t="shared" si="163"/>
        <v>514.57000000000005</v>
      </c>
      <c r="G1099" s="862">
        <f>'Заказ, cкидки и курсы валют'!$J$23*F1099</f>
        <v>6406.3964999999998</v>
      </c>
      <c r="H1099" s="128">
        <f t="shared" si="164"/>
        <v>7687.68</v>
      </c>
      <c r="I1099" s="15"/>
      <c r="J1099" s="574"/>
    </row>
    <row r="1100" spans="1:10" ht="14.1" customHeight="1">
      <c r="A1100" s="15" t="s">
        <v>6766</v>
      </c>
      <c r="B1100" s="877" t="s">
        <v>191</v>
      </c>
      <c r="C1100" s="521">
        <v>21.14</v>
      </c>
      <c r="D1100" s="877">
        <v>1100</v>
      </c>
      <c r="E1100" s="574">
        <v>466.34</v>
      </c>
      <c r="F1100" s="603">
        <f t="shared" si="163"/>
        <v>466.34</v>
      </c>
      <c r="G1100" s="862">
        <f>'Заказ, cкидки и курсы валют'!$J$23*F1100</f>
        <v>5805.9329999999991</v>
      </c>
      <c r="H1100" s="128">
        <f t="shared" si="164"/>
        <v>6386.53</v>
      </c>
      <c r="I1100" s="15"/>
      <c r="J1100" s="574"/>
    </row>
    <row r="1101" spans="1:10" ht="14.1" customHeight="1">
      <c r="A1101" s="15" t="s">
        <v>6767</v>
      </c>
      <c r="B1101" s="877" t="s">
        <v>192</v>
      </c>
      <c r="C1101" s="521">
        <v>24.25</v>
      </c>
      <c r="D1101" s="877">
        <v>900</v>
      </c>
      <c r="E1101" s="574">
        <v>534.83000000000004</v>
      </c>
      <c r="F1101" s="603">
        <f t="shared" si="163"/>
        <v>534.83000000000004</v>
      </c>
      <c r="G1101" s="862">
        <f>'Заказ, cкидки и курсы валют'!$J$23*F1101</f>
        <v>6658.6334999999999</v>
      </c>
      <c r="H1101" s="128">
        <f t="shared" si="164"/>
        <v>5992.77</v>
      </c>
      <c r="I1101" s="15"/>
      <c r="J1101" s="574"/>
    </row>
    <row r="1102" spans="1:10" ht="14.1" customHeight="1">
      <c r="A1102" s="15" t="s">
        <v>6768</v>
      </c>
      <c r="B1102" s="877" t="s">
        <v>193</v>
      </c>
      <c r="C1102" s="521">
        <v>27.35</v>
      </c>
      <c r="D1102" s="877">
        <v>850</v>
      </c>
      <c r="E1102" s="574">
        <v>588.05999999999995</v>
      </c>
      <c r="F1102" s="603">
        <f t="shared" si="163"/>
        <v>588.05999999999995</v>
      </c>
      <c r="G1102" s="862">
        <f>'Заказ, cкидки и курсы валют'!$J$23*F1102</f>
        <v>7321.3469999999988</v>
      </c>
      <c r="H1102" s="128">
        <f t="shared" si="164"/>
        <v>6223.14</v>
      </c>
      <c r="I1102" s="15"/>
      <c r="J1102" s="574"/>
    </row>
    <row r="1103" spans="1:10" ht="14.1" customHeight="1">
      <c r="A1103" s="15" t="s">
        <v>6769</v>
      </c>
      <c r="B1103" s="877" t="s">
        <v>194</v>
      </c>
      <c r="C1103" s="521">
        <v>30.45</v>
      </c>
      <c r="D1103" s="877">
        <v>800</v>
      </c>
      <c r="E1103" s="574">
        <v>795.96</v>
      </c>
      <c r="F1103" s="603">
        <f t="shared" si="163"/>
        <v>795.96</v>
      </c>
      <c r="G1103" s="862">
        <f>'Заказ, cкидки и курсы валют'!$J$23*F1103</f>
        <v>9909.7019999999993</v>
      </c>
      <c r="H1103" s="128">
        <f t="shared" si="164"/>
        <v>7927.76</v>
      </c>
      <c r="I1103" s="15"/>
      <c r="J1103" s="574"/>
    </row>
    <row r="1104" spans="1:10" ht="14.1" customHeight="1">
      <c r="A1104" s="15" t="s">
        <v>6770</v>
      </c>
      <c r="B1104" s="877" t="s">
        <v>3121</v>
      </c>
      <c r="C1104" s="521">
        <v>33.56</v>
      </c>
      <c r="D1104" s="877">
        <v>700</v>
      </c>
      <c r="E1104" s="574">
        <v>790.42</v>
      </c>
      <c r="F1104" s="603">
        <f t="shared" si="163"/>
        <v>790.42</v>
      </c>
      <c r="G1104" s="862">
        <f>'Заказ, cкидки и курсы валют'!$J$23*F1104</f>
        <v>9840.7289999999994</v>
      </c>
      <c r="H1104" s="128">
        <f t="shared" si="164"/>
        <v>6888.51</v>
      </c>
      <c r="I1104" s="15"/>
      <c r="J1104" s="574"/>
    </row>
    <row r="1105" spans="1:10" ht="14.1" customHeight="1">
      <c r="A1105" s="15" t="s">
        <v>6771</v>
      </c>
      <c r="B1105" s="877" t="s">
        <v>195</v>
      </c>
      <c r="C1105" s="521">
        <v>36.56</v>
      </c>
      <c r="D1105" s="877">
        <v>620</v>
      </c>
      <c r="E1105" s="574">
        <v>756.4</v>
      </c>
      <c r="F1105" s="603">
        <f t="shared" si="163"/>
        <v>756.4</v>
      </c>
      <c r="G1105" s="862">
        <f>'Заказ, cкидки и курсы валют'!$J$23*F1105</f>
        <v>9417.1799999999985</v>
      </c>
      <c r="H1105" s="128">
        <f t="shared" si="164"/>
        <v>5838.65</v>
      </c>
      <c r="I1105" s="15"/>
      <c r="J1105" s="574"/>
    </row>
    <row r="1106" spans="1:10" ht="14.1" customHeight="1">
      <c r="A1106" s="15" t="s">
        <v>6772</v>
      </c>
      <c r="B1106" s="877" t="s">
        <v>196</v>
      </c>
      <c r="C1106" s="521">
        <v>42.77</v>
      </c>
      <c r="D1106" s="877">
        <v>520</v>
      </c>
      <c r="E1106" s="574">
        <v>943.38</v>
      </c>
      <c r="F1106" s="603">
        <f t="shared" si="163"/>
        <v>943.38</v>
      </c>
      <c r="G1106" s="862">
        <f>'Заказ, cкидки и курсы валют'!$J$23*F1106</f>
        <v>11745.081</v>
      </c>
      <c r="H1106" s="128">
        <f t="shared" si="164"/>
        <v>6107.44</v>
      </c>
      <c r="I1106" s="15"/>
    </row>
    <row r="1107" spans="1:10" ht="14.1" customHeight="1">
      <c r="A1107" s="15" t="s">
        <v>6773</v>
      </c>
      <c r="B1107" s="877" t="s">
        <v>197</v>
      </c>
      <c r="C1107" s="521">
        <v>48.98</v>
      </c>
      <c r="D1107" s="877">
        <v>450</v>
      </c>
      <c r="E1107" s="574">
        <v>1219.03</v>
      </c>
      <c r="F1107" s="603">
        <f t="shared" si="163"/>
        <v>1219.03</v>
      </c>
      <c r="G1107" s="862">
        <f>'Заказ, cкидки и курсы валют'!$J$23*F1107</f>
        <v>15176.923499999999</v>
      </c>
      <c r="H1107" s="128">
        <f t="shared" si="164"/>
        <v>6829.62</v>
      </c>
      <c r="I1107" s="15"/>
      <c r="J1107" s="574"/>
    </row>
    <row r="1108" spans="1:10" ht="14.1" customHeight="1">
      <c r="A1108" s="15" t="s">
        <v>6774</v>
      </c>
      <c r="B1108" s="877" t="s">
        <v>198</v>
      </c>
      <c r="C1108" s="521">
        <v>55.19</v>
      </c>
      <c r="D1108" s="877">
        <v>400</v>
      </c>
      <c r="E1108" s="574">
        <v>1412.66</v>
      </c>
      <c r="F1108" s="603">
        <f t="shared" si="163"/>
        <v>1412.66</v>
      </c>
      <c r="G1108" s="862">
        <f>'Заказ, cкидки и курсы валют'!$J$23*F1108</f>
        <v>17587.616999999998</v>
      </c>
      <c r="H1108" s="128">
        <f t="shared" si="164"/>
        <v>7035.05</v>
      </c>
      <c r="I1108" s="15"/>
      <c r="J1108" s="574"/>
    </row>
    <row r="1109" spans="1:10" ht="14.1" customHeight="1">
      <c r="A1109" s="15" t="s">
        <v>6775</v>
      </c>
      <c r="B1109" s="877" t="s">
        <v>199</v>
      </c>
      <c r="C1109" s="521">
        <v>61.4</v>
      </c>
      <c r="D1109" s="877">
        <v>350</v>
      </c>
      <c r="E1109" s="574">
        <v>1964.83</v>
      </c>
      <c r="F1109" s="603">
        <f t="shared" si="163"/>
        <v>1964.83</v>
      </c>
      <c r="G1109" s="862">
        <f>'Заказ, cкидки и курсы валют'!$J$23*F1109</f>
        <v>24462.133499999996</v>
      </c>
      <c r="H1109" s="128">
        <f t="shared" si="164"/>
        <v>8561.75</v>
      </c>
      <c r="I1109" s="15"/>
      <c r="J1109" s="574"/>
    </row>
    <row r="1110" spans="1:10" ht="14.1" customHeight="1">
      <c r="A1110" s="15" t="s">
        <v>6776</v>
      </c>
      <c r="B1110" s="877" t="s">
        <v>200</v>
      </c>
      <c r="C1110" s="521">
        <v>69.7</v>
      </c>
      <c r="D1110" s="877">
        <v>320</v>
      </c>
      <c r="E1110" s="574">
        <v>1711.64</v>
      </c>
      <c r="F1110" s="603">
        <f t="shared" si="163"/>
        <v>1711.64</v>
      </c>
      <c r="G1110" s="862">
        <f>'Заказ, cкидки и курсы валют'!$J$23*F1110</f>
        <v>21309.918000000001</v>
      </c>
      <c r="H1110" s="128">
        <f t="shared" si="164"/>
        <v>6819.17</v>
      </c>
      <c r="I1110" s="15"/>
    </row>
    <row r="1111" spans="1:10" ht="14.1" customHeight="1">
      <c r="A1111" s="15" t="s">
        <v>6777</v>
      </c>
      <c r="B1111" s="877" t="s">
        <v>3364</v>
      </c>
      <c r="C1111" s="521">
        <v>19.23</v>
      </c>
      <c r="D1111" s="877">
        <v>1300</v>
      </c>
      <c r="E1111" s="574">
        <v>511.71</v>
      </c>
      <c r="F1111" s="603">
        <f t="shared" si="163"/>
        <v>511.71</v>
      </c>
      <c r="G1111" s="862">
        <f>'Заказ, cкидки и курсы валют'!$J$23*F1111</f>
        <v>6370.789499999999</v>
      </c>
      <c r="H1111" s="128">
        <f t="shared" si="164"/>
        <v>8282.0300000000007</v>
      </c>
      <c r="I1111" s="15"/>
      <c r="J1111" s="574"/>
    </row>
    <row r="1112" spans="1:10" ht="14.1" customHeight="1">
      <c r="A1112" s="15" t="s">
        <v>6778</v>
      </c>
      <c r="B1112" s="668" t="s">
        <v>3655</v>
      </c>
      <c r="C1112" s="521">
        <v>20.77</v>
      </c>
      <c r="D1112" s="668">
        <v>1200</v>
      </c>
      <c r="E1112" s="574">
        <v>454.43</v>
      </c>
      <c r="F1112" s="603">
        <f t="shared" si="163"/>
        <v>454.43</v>
      </c>
      <c r="G1112" s="862">
        <f>'Заказ, cкидки и курсы валют'!$J$23*F1112</f>
        <v>5657.6534999999994</v>
      </c>
      <c r="H1112" s="128">
        <f t="shared" si="164"/>
        <v>6789.18</v>
      </c>
      <c r="I1112" s="15"/>
      <c r="J1112" s="574"/>
    </row>
    <row r="1113" spans="1:10" ht="14.1" customHeight="1">
      <c r="A1113" s="15" t="s">
        <v>6779</v>
      </c>
      <c r="B1113" s="668" t="s">
        <v>3399</v>
      </c>
      <c r="C1113" s="521">
        <v>23.22</v>
      </c>
      <c r="D1113" s="668">
        <v>1000</v>
      </c>
      <c r="E1113" s="574">
        <v>479.94</v>
      </c>
      <c r="F1113" s="603">
        <f t="shared" si="163"/>
        <v>479.94</v>
      </c>
      <c r="G1113" s="862">
        <f>'Заказ, cкидки и курсы валют'!$J$23*F1113</f>
        <v>5975.2529999999997</v>
      </c>
      <c r="H1113" s="128">
        <f t="shared" si="164"/>
        <v>5975.25</v>
      </c>
      <c r="I1113" s="15"/>
      <c r="J1113" s="574"/>
    </row>
    <row r="1114" spans="1:10" ht="14.1" customHeight="1">
      <c r="A1114" s="15" t="s">
        <v>6780</v>
      </c>
      <c r="B1114" s="877" t="s">
        <v>3122</v>
      </c>
      <c r="C1114" s="521">
        <v>25.67</v>
      </c>
      <c r="D1114" s="877">
        <v>950</v>
      </c>
      <c r="E1114" s="574">
        <v>525.29999999999995</v>
      </c>
      <c r="F1114" s="603">
        <f t="shared" si="163"/>
        <v>525.29999999999995</v>
      </c>
      <c r="G1114" s="862">
        <f>'Заказ, cкидки и курсы валют'!$J$23*F1114</f>
        <v>6539.9849999999988</v>
      </c>
      <c r="H1114" s="128">
        <f t="shared" si="164"/>
        <v>6212.99</v>
      </c>
      <c r="I1114" s="15"/>
      <c r="J1114" s="574"/>
    </row>
    <row r="1115" spans="1:10" ht="14.1" customHeight="1">
      <c r="A1115" s="15" t="s">
        <v>6781</v>
      </c>
      <c r="B1115" s="877" t="s">
        <v>3123</v>
      </c>
      <c r="C1115" s="521">
        <v>28.12</v>
      </c>
      <c r="D1115" s="877">
        <v>850</v>
      </c>
      <c r="E1115" s="574">
        <v>609.69000000000005</v>
      </c>
      <c r="F1115" s="603">
        <f t="shared" si="163"/>
        <v>609.69000000000005</v>
      </c>
      <c r="G1115" s="862">
        <f>'Заказ, cкидки и курсы валют'!$J$23*F1115</f>
        <v>7590.6405000000004</v>
      </c>
      <c r="H1115" s="128">
        <f t="shared" si="164"/>
        <v>6452.04</v>
      </c>
      <c r="I1115" s="15"/>
      <c r="J1115" s="574"/>
    </row>
    <row r="1116" spans="1:10" ht="14.1" customHeight="1">
      <c r="A1116" s="15" t="s">
        <v>6782</v>
      </c>
      <c r="B1116" s="877" t="s">
        <v>3124</v>
      </c>
      <c r="C1116" s="521">
        <v>30.57</v>
      </c>
      <c r="D1116" s="877">
        <v>800</v>
      </c>
      <c r="E1116" s="574">
        <v>607.75</v>
      </c>
      <c r="F1116" s="603">
        <f t="shared" si="163"/>
        <v>607.75</v>
      </c>
      <c r="G1116" s="862">
        <f>'Заказ, cкидки и курсы валют'!$J$23*F1116</f>
        <v>7566.4874999999993</v>
      </c>
      <c r="H1116" s="128">
        <f t="shared" si="164"/>
        <v>6053.19</v>
      </c>
      <c r="I1116" s="15"/>
      <c r="J1116" s="574"/>
    </row>
    <row r="1117" spans="1:10" ht="14.1" customHeight="1">
      <c r="A1117" s="15" t="s">
        <v>6783</v>
      </c>
      <c r="B1117" s="877" t="s">
        <v>3125</v>
      </c>
      <c r="C1117" s="521">
        <v>33.020000000000003</v>
      </c>
      <c r="D1117" s="877">
        <v>750</v>
      </c>
      <c r="E1117" s="574">
        <v>831.74</v>
      </c>
      <c r="F1117" s="603">
        <f t="shared" si="163"/>
        <v>831.74</v>
      </c>
      <c r="G1117" s="862">
        <f>'Заказ, cкидки и курсы валют'!$J$23*F1117</f>
        <v>10355.162999999999</v>
      </c>
      <c r="H1117" s="128">
        <f t="shared" si="164"/>
        <v>7766.37</v>
      </c>
      <c r="I1117" s="15"/>
      <c r="J1117" s="574"/>
    </row>
    <row r="1118" spans="1:10" ht="14.1" customHeight="1">
      <c r="A1118" s="15" t="s">
        <v>6784</v>
      </c>
      <c r="B1118" s="877" t="s">
        <v>201</v>
      </c>
      <c r="C1118" s="521">
        <v>35.47</v>
      </c>
      <c r="D1118" s="877">
        <v>700</v>
      </c>
      <c r="E1118" s="574">
        <v>768.98</v>
      </c>
      <c r="F1118" s="603">
        <f t="shared" si="163"/>
        <v>768.98</v>
      </c>
      <c r="G1118" s="862">
        <f>'Заказ, cкидки и курсы валют'!$J$23*F1118</f>
        <v>9573.8009999999995</v>
      </c>
      <c r="H1118" s="128">
        <f t="shared" si="164"/>
        <v>6701.66</v>
      </c>
      <c r="I1118" s="15"/>
      <c r="J1118" s="574"/>
    </row>
    <row r="1119" spans="1:10" ht="14.1" customHeight="1">
      <c r="A1119" s="15" t="s">
        <v>6785</v>
      </c>
      <c r="B1119" s="877" t="s">
        <v>202</v>
      </c>
      <c r="C1119" s="521">
        <v>40.47</v>
      </c>
      <c r="D1119" s="877">
        <v>580</v>
      </c>
      <c r="E1119" s="574">
        <v>1035.44</v>
      </c>
      <c r="F1119" s="603">
        <f t="shared" si="163"/>
        <v>1035.44</v>
      </c>
      <c r="G1119" s="862">
        <f>'Заказ, cкидки и курсы валют'!$J$23*F1119</f>
        <v>12891.227999999999</v>
      </c>
      <c r="H1119" s="128">
        <f t="shared" si="164"/>
        <v>7476.91</v>
      </c>
      <c r="I1119" s="15"/>
      <c r="J1119" s="574"/>
    </row>
    <row r="1120" spans="1:10" ht="14.1" customHeight="1">
      <c r="A1120" s="15" t="s">
        <v>6786</v>
      </c>
      <c r="B1120" s="877" t="s">
        <v>614</v>
      </c>
      <c r="C1120" s="521">
        <v>45.37</v>
      </c>
      <c r="D1120" s="877">
        <v>520</v>
      </c>
      <c r="E1120" s="574">
        <v>971</v>
      </c>
      <c r="F1120" s="603">
        <f t="shared" si="163"/>
        <v>971</v>
      </c>
      <c r="G1120" s="862">
        <f>'Заказ, cкидки и курсы валют'!$J$23*F1120</f>
        <v>12088.949999999999</v>
      </c>
      <c r="H1120" s="128">
        <f t="shared" si="164"/>
        <v>6286.25</v>
      </c>
      <c r="I1120" s="15"/>
      <c r="J1120" s="574"/>
    </row>
    <row r="1121" spans="1:10" ht="14.1" customHeight="1">
      <c r="A1121" s="15" t="s">
        <v>6787</v>
      </c>
      <c r="B1121" s="877" t="s">
        <v>203</v>
      </c>
      <c r="C1121" s="521">
        <v>50.27</v>
      </c>
      <c r="D1121" s="877">
        <v>480</v>
      </c>
      <c r="E1121" s="574">
        <v>1089.79</v>
      </c>
      <c r="F1121" s="603">
        <f t="shared" si="163"/>
        <v>1089.79</v>
      </c>
      <c r="G1121" s="862">
        <f>'Заказ, cкидки и курсы валют'!$J$23*F1121</f>
        <v>13567.885499999999</v>
      </c>
      <c r="H1121" s="128">
        <f t="shared" si="164"/>
        <v>6512.59</v>
      </c>
      <c r="I1121" s="15"/>
      <c r="J1121" s="574"/>
    </row>
    <row r="1122" spans="1:10" ht="14.1" customHeight="1">
      <c r="A1122" s="15" t="s">
        <v>6788</v>
      </c>
      <c r="B1122" s="877" t="s">
        <v>613</v>
      </c>
      <c r="C1122" s="521">
        <v>56.3</v>
      </c>
      <c r="D1122" s="877">
        <v>400</v>
      </c>
      <c r="E1122" s="574">
        <v>1416.29</v>
      </c>
      <c r="F1122" s="603">
        <f t="shared" si="163"/>
        <v>1416.29</v>
      </c>
      <c r="G1122" s="862">
        <f>'Заказ, cкидки и курсы валют'!$J$23*F1122</f>
        <v>17632.8105</v>
      </c>
      <c r="H1122" s="128">
        <f t="shared" si="164"/>
        <v>7053.12</v>
      </c>
      <c r="I1122" s="15"/>
      <c r="J1122" s="574"/>
    </row>
    <row r="1123" spans="1:10" ht="14.1" customHeight="1">
      <c r="A1123" s="15" t="s">
        <v>6789</v>
      </c>
      <c r="B1123" s="877" t="s">
        <v>204</v>
      </c>
      <c r="C1123" s="521">
        <v>60.07</v>
      </c>
      <c r="D1123" s="877">
        <v>400</v>
      </c>
      <c r="E1123" s="574">
        <v>1383.62</v>
      </c>
      <c r="F1123" s="603">
        <f t="shared" si="163"/>
        <v>1383.62</v>
      </c>
      <c r="G1123" s="862">
        <f>'Заказ, cкидки и курсы валют'!$J$23*F1123</f>
        <v>17226.068999999996</v>
      </c>
      <c r="H1123" s="128">
        <f t="shared" si="164"/>
        <v>6890.43</v>
      </c>
      <c r="I1123" s="15"/>
      <c r="J1123" s="574"/>
    </row>
    <row r="1124" spans="1:10" ht="14.1" customHeight="1">
      <c r="A1124" s="15" t="s">
        <v>6790</v>
      </c>
      <c r="B1124" s="877" t="s">
        <v>205</v>
      </c>
      <c r="C1124" s="521">
        <v>69.97</v>
      </c>
      <c r="D1124" s="877">
        <v>350</v>
      </c>
      <c r="E1124" s="574">
        <v>1431.56</v>
      </c>
      <c r="F1124" s="603">
        <f t="shared" si="163"/>
        <v>1431.56</v>
      </c>
      <c r="G1124" s="862">
        <f>'Заказ, cкидки и курсы валют'!$J$23*F1124</f>
        <v>17822.921999999999</v>
      </c>
      <c r="H1124" s="128">
        <f t="shared" si="164"/>
        <v>6238.02</v>
      </c>
      <c r="I1124" s="15"/>
      <c r="J1124" s="574"/>
    </row>
    <row r="1125" spans="1:10" ht="14.1" customHeight="1">
      <c r="A1125" s="15" t="s">
        <v>6791</v>
      </c>
      <c r="B1125" s="877" t="s">
        <v>206</v>
      </c>
      <c r="C1125" s="521">
        <v>79.77</v>
      </c>
      <c r="D1125" s="877">
        <v>300</v>
      </c>
      <c r="E1125" s="574">
        <v>2010.49</v>
      </c>
      <c r="F1125" s="603">
        <f t="shared" si="163"/>
        <v>2010.49</v>
      </c>
      <c r="G1125" s="862">
        <f>'Заказ, cкидки и курсы валют'!$J$23*F1125</f>
        <v>25030.6005</v>
      </c>
      <c r="H1125" s="128">
        <f t="shared" si="164"/>
        <v>7509.18</v>
      </c>
      <c r="I1125" s="15"/>
      <c r="J1125" s="574"/>
    </row>
    <row r="1126" spans="1:10" ht="14.1" customHeight="1">
      <c r="A1126" s="15" t="s">
        <v>6792</v>
      </c>
      <c r="B1126" s="877" t="s">
        <v>207</v>
      </c>
      <c r="C1126" s="521">
        <v>89.57</v>
      </c>
      <c r="D1126" s="877">
        <v>270</v>
      </c>
      <c r="E1126" s="574">
        <v>2105.5500000000002</v>
      </c>
      <c r="F1126" s="603">
        <f t="shared" si="163"/>
        <v>2105.5500000000002</v>
      </c>
      <c r="G1126" s="862">
        <f>'Заказ, cкидки и курсы валют'!$J$23*F1126</f>
        <v>26214.0975</v>
      </c>
      <c r="H1126" s="128">
        <f t="shared" si="164"/>
        <v>7077.81</v>
      </c>
      <c r="I1126" s="15"/>
      <c r="J1126" s="574"/>
    </row>
    <row r="1127" spans="1:10" ht="14.1" customHeight="1">
      <c r="A1127" s="15" t="s">
        <v>6793</v>
      </c>
      <c r="B1127" s="877" t="s">
        <v>208</v>
      </c>
      <c r="C1127" s="521">
        <v>99.37</v>
      </c>
      <c r="D1127" s="877">
        <v>220</v>
      </c>
      <c r="E1127" s="574">
        <v>2423.34</v>
      </c>
      <c r="F1127" s="603">
        <f t="shared" si="163"/>
        <v>2423.34</v>
      </c>
      <c r="G1127" s="862">
        <f>'Заказ, cкидки и курсы валют'!$J$23*F1127</f>
        <v>30170.582999999999</v>
      </c>
      <c r="H1127" s="128">
        <f t="shared" si="164"/>
        <v>6637.53</v>
      </c>
      <c r="I1127" s="15"/>
    </row>
    <row r="1128" spans="1:10" ht="14.1" customHeight="1">
      <c r="A1128" s="15" t="s">
        <v>6794</v>
      </c>
      <c r="B1128" s="877" t="s">
        <v>209</v>
      </c>
      <c r="C1128" s="521">
        <v>109</v>
      </c>
      <c r="D1128" s="877">
        <v>200</v>
      </c>
      <c r="E1128" s="574">
        <v>2659.55</v>
      </c>
      <c r="F1128" s="603">
        <f t="shared" si="163"/>
        <v>2659.55</v>
      </c>
      <c r="G1128" s="862">
        <f>'Заказ, cкидки и курсы валют'!$J$23*F1128</f>
        <v>33111.397499999999</v>
      </c>
      <c r="H1128" s="128">
        <f t="shared" si="164"/>
        <v>6622.28</v>
      </c>
      <c r="I1128" s="15"/>
      <c r="J1128" s="574"/>
    </row>
    <row r="1129" spans="1:10" ht="14.1" customHeight="1">
      <c r="A1129" s="15" t="s">
        <v>6795</v>
      </c>
      <c r="B1129" s="877" t="s">
        <v>4315</v>
      </c>
      <c r="C1129" s="521">
        <v>34.1</v>
      </c>
      <c r="D1129" s="877">
        <v>700</v>
      </c>
      <c r="E1129" s="574">
        <v>734.43</v>
      </c>
      <c r="F1129" s="603">
        <f t="shared" si="163"/>
        <v>734.43</v>
      </c>
      <c r="G1129" s="862">
        <f>'Заказ, cкидки и курсы валют'!$J$23*F1129</f>
        <v>9143.6534999999985</v>
      </c>
      <c r="H1129" s="128">
        <f t="shared" si="164"/>
        <v>6400.56</v>
      </c>
      <c r="I1129" s="15"/>
      <c r="J1129" s="574"/>
    </row>
    <row r="1130" spans="1:10" ht="14.1" customHeight="1">
      <c r="A1130" s="15" t="s">
        <v>6796</v>
      </c>
      <c r="B1130" s="877" t="s">
        <v>3353</v>
      </c>
      <c r="C1130" s="521">
        <v>37.700000000000003</v>
      </c>
      <c r="D1130" s="877">
        <v>660</v>
      </c>
      <c r="E1130" s="574">
        <v>859.85</v>
      </c>
      <c r="F1130" s="603">
        <f t="shared" si="163"/>
        <v>859.85</v>
      </c>
      <c r="G1130" s="862">
        <f>'Заказ, cкидки и курсы валют'!$J$23*F1130</f>
        <v>10705.1325</v>
      </c>
      <c r="H1130" s="128">
        <f t="shared" si="164"/>
        <v>7065.39</v>
      </c>
      <c r="I1130" s="15"/>
      <c r="J1130" s="574"/>
    </row>
    <row r="1131" spans="1:10" ht="14.1" customHeight="1">
      <c r="A1131" s="15" t="s">
        <v>6797</v>
      </c>
      <c r="B1131" s="877" t="s">
        <v>1027</v>
      </c>
      <c r="C1131" s="925">
        <v>41.3</v>
      </c>
      <c r="D1131" s="877">
        <v>600</v>
      </c>
      <c r="E1131" s="574">
        <v>972.13</v>
      </c>
      <c r="F1131" s="603">
        <f t="shared" si="163"/>
        <v>972.13</v>
      </c>
      <c r="G1131" s="862">
        <f>'Заказ, cкидки и курсы валют'!$J$23*F1131</f>
        <v>12103.0185</v>
      </c>
      <c r="H1131" s="128">
        <f t="shared" si="164"/>
        <v>7261.81</v>
      </c>
      <c r="I1131" s="15"/>
      <c r="J1131" s="574"/>
    </row>
    <row r="1132" spans="1:10" ht="14.1" customHeight="1">
      <c r="A1132" s="15" t="s">
        <v>6798</v>
      </c>
      <c r="B1132" s="877" t="s">
        <v>3126</v>
      </c>
      <c r="C1132" s="521">
        <v>44.9</v>
      </c>
      <c r="D1132" s="877">
        <v>550</v>
      </c>
      <c r="E1132" s="574">
        <v>968.58</v>
      </c>
      <c r="F1132" s="603">
        <f t="shared" si="163"/>
        <v>968.58</v>
      </c>
      <c r="G1132" s="862">
        <f>'Заказ, cкидки и курсы валют'!$J$23*F1132</f>
        <v>12058.821</v>
      </c>
      <c r="H1132" s="128">
        <f t="shared" si="164"/>
        <v>6632.35</v>
      </c>
      <c r="I1132" s="15"/>
      <c r="J1132" s="574"/>
    </row>
    <row r="1133" spans="1:10" ht="14.1" customHeight="1">
      <c r="A1133" s="15" t="s">
        <v>6799</v>
      </c>
      <c r="B1133" s="877" t="s">
        <v>1028</v>
      </c>
      <c r="C1133" s="521">
        <v>48.5</v>
      </c>
      <c r="D1133" s="877">
        <v>500</v>
      </c>
      <c r="E1133" s="574">
        <v>1175.9100000000001</v>
      </c>
      <c r="F1133" s="603">
        <f t="shared" si="163"/>
        <v>1175.9100000000001</v>
      </c>
      <c r="G1133" s="862">
        <f>'Заказ, cкидки и курсы валют'!$J$23*F1133</f>
        <v>14640.0795</v>
      </c>
      <c r="H1133" s="128">
        <f t="shared" si="164"/>
        <v>7320.04</v>
      </c>
      <c r="I1133" s="15"/>
      <c r="J1133" s="574"/>
    </row>
    <row r="1134" spans="1:10" ht="14.1" customHeight="1">
      <c r="A1134" s="15" t="s">
        <v>6800</v>
      </c>
      <c r="B1134" s="877" t="s">
        <v>3127</v>
      </c>
      <c r="C1134" s="521">
        <v>52</v>
      </c>
      <c r="D1134" s="877">
        <v>480</v>
      </c>
      <c r="E1134" s="574">
        <v>1250.0999999999999</v>
      </c>
      <c r="F1134" s="603">
        <f t="shared" si="163"/>
        <v>1250.0999999999999</v>
      </c>
      <c r="G1134" s="862">
        <f>'Заказ, cкидки и курсы валют'!$J$23*F1134</f>
        <v>15563.744999999997</v>
      </c>
      <c r="H1134" s="128">
        <f t="shared" si="164"/>
        <v>7470.6</v>
      </c>
      <c r="I1134" s="15"/>
      <c r="J1134" s="574"/>
    </row>
    <row r="1135" spans="1:10" ht="14.1" customHeight="1">
      <c r="A1135" s="15" t="s">
        <v>6801</v>
      </c>
      <c r="B1135" s="877" t="s">
        <v>4316</v>
      </c>
      <c r="C1135" s="521">
        <v>55.6</v>
      </c>
      <c r="D1135" s="877">
        <v>450</v>
      </c>
      <c r="E1135" s="574">
        <v>1357.03</v>
      </c>
      <c r="F1135" s="603">
        <f t="shared" si="163"/>
        <v>1357.03</v>
      </c>
      <c r="G1135" s="862">
        <f>'Заказ, cкидки и курсы валют'!$J$23*F1135</f>
        <v>16895.023499999999</v>
      </c>
      <c r="H1135" s="128">
        <f t="shared" si="164"/>
        <v>7602.76</v>
      </c>
      <c r="I1135" s="15"/>
      <c r="J1135" s="574"/>
    </row>
    <row r="1136" spans="1:10" ht="14.1" customHeight="1">
      <c r="A1136" s="15" t="s">
        <v>6802</v>
      </c>
      <c r="B1136" s="877" t="s">
        <v>243</v>
      </c>
      <c r="C1136" s="521">
        <v>58.2</v>
      </c>
      <c r="D1136" s="877">
        <v>430</v>
      </c>
      <c r="E1136" s="574">
        <v>1464.2</v>
      </c>
      <c r="F1136" s="603">
        <f t="shared" si="163"/>
        <v>1464.2</v>
      </c>
      <c r="G1136" s="862">
        <f>'Заказ, cкидки и курсы валют'!$J$23*F1136</f>
        <v>18229.29</v>
      </c>
      <c r="H1136" s="128">
        <f t="shared" si="164"/>
        <v>7838.59</v>
      </c>
      <c r="I1136" s="15"/>
      <c r="J1136" s="574"/>
    </row>
    <row r="1137" spans="1:10" ht="14.1" customHeight="1">
      <c r="A1137" s="15" t="s">
        <v>6803</v>
      </c>
      <c r="B1137" s="877" t="s">
        <v>618</v>
      </c>
      <c r="C1137" s="521">
        <v>66.400000000000006</v>
      </c>
      <c r="D1137" s="877">
        <v>370</v>
      </c>
      <c r="E1137" s="574">
        <v>1406.34</v>
      </c>
      <c r="F1137" s="603">
        <f t="shared" si="163"/>
        <v>1406.34</v>
      </c>
      <c r="G1137" s="862">
        <f>'Заказ, cкидки и курсы валют'!$J$23*F1137</f>
        <v>17508.932999999997</v>
      </c>
      <c r="H1137" s="128">
        <f t="shared" si="164"/>
        <v>6478.31</v>
      </c>
      <c r="I1137" s="15"/>
      <c r="J1137" s="574"/>
    </row>
    <row r="1138" spans="1:10" ht="14.1" customHeight="1">
      <c r="A1138" s="15" t="s">
        <v>6804</v>
      </c>
      <c r="B1138" s="877" t="s">
        <v>3128</v>
      </c>
      <c r="C1138" s="521">
        <v>73.599999999999994</v>
      </c>
      <c r="D1138" s="877">
        <v>340</v>
      </c>
      <c r="E1138" s="574">
        <v>1851.53</v>
      </c>
      <c r="F1138" s="603">
        <f t="shared" si="163"/>
        <v>1851.53</v>
      </c>
      <c r="G1138" s="862">
        <f>'Заказ, cкидки и курсы валют'!$J$23*F1138</f>
        <v>23051.548499999997</v>
      </c>
      <c r="H1138" s="128">
        <f t="shared" si="164"/>
        <v>7837.53</v>
      </c>
      <c r="I1138" s="15"/>
      <c r="J1138" s="574"/>
    </row>
    <row r="1139" spans="1:10" ht="14.1" customHeight="1">
      <c r="A1139" s="15" t="s">
        <v>6805</v>
      </c>
      <c r="B1139" s="877" t="s">
        <v>675</v>
      </c>
      <c r="C1139" s="521">
        <v>80.8</v>
      </c>
      <c r="D1139" s="877">
        <v>300</v>
      </c>
      <c r="E1139" s="574">
        <v>2032.66</v>
      </c>
      <c r="F1139" s="603">
        <f t="shared" si="163"/>
        <v>2032.66</v>
      </c>
      <c r="G1139" s="862">
        <f>'Заказ, cкидки и курсы валют'!$J$23*F1139</f>
        <v>25306.616999999998</v>
      </c>
      <c r="H1139" s="128">
        <f t="shared" si="164"/>
        <v>7591.99</v>
      </c>
      <c r="I1139" s="15"/>
      <c r="J1139" s="574"/>
    </row>
    <row r="1140" spans="1:10" ht="14.1" customHeight="1">
      <c r="A1140" s="15" t="s">
        <v>6806</v>
      </c>
      <c r="B1140" s="877" t="s">
        <v>1330</v>
      </c>
      <c r="C1140" s="521">
        <v>88</v>
      </c>
      <c r="D1140" s="877">
        <v>280</v>
      </c>
      <c r="E1140" s="574">
        <v>1863.78</v>
      </c>
      <c r="F1140" s="603">
        <f t="shared" si="163"/>
        <v>1863.78</v>
      </c>
      <c r="G1140" s="862">
        <f>'Заказ, cкидки и курсы валют'!$J$23*F1140</f>
        <v>23204.060999999998</v>
      </c>
      <c r="H1140" s="128">
        <f t="shared" si="164"/>
        <v>6497.14</v>
      </c>
      <c r="I1140" s="15"/>
      <c r="J1140" s="574"/>
    </row>
    <row r="1141" spans="1:10" ht="14.1" customHeight="1">
      <c r="A1141" s="15" t="s">
        <v>6807</v>
      </c>
      <c r="B1141" s="877" t="s">
        <v>1331</v>
      </c>
      <c r="C1141" s="521">
        <v>102</v>
      </c>
      <c r="D1141" s="877">
        <v>230</v>
      </c>
      <c r="E1141" s="574">
        <v>2504.9699999999998</v>
      </c>
      <c r="F1141" s="603">
        <f t="shared" si="163"/>
        <v>2504.9699999999998</v>
      </c>
      <c r="G1141" s="862">
        <f>'Заказ, cкидки и курсы валют'!$J$23*F1141</f>
        <v>31186.876499999995</v>
      </c>
      <c r="H1141" s="128">
        <f t="shared" si="164"/>
        <v>7172.98</v>
      </c>
      <c r="I1141" s="15"/>
      <c r="J1141" s="574"/>
    </row>
    <row r="1142" spans="1:10" ht="14.1" customHeight="1">
      <c r="A1142" s="15" t="s">
        <v>6808</v>
      </c>
      <c r="B1142" s="877" t="s">
        <v>213</v>
      </c>
      <c r="C1142" s="521">
        <v>116</v>
      </c>
      <c r="D1142" s="877">
        <v>210</v>
      </c>
      <c r="E1142" s="574">
        <v>2480.09</v>
      </c>
      <c r="F1142" s="603">
        <f t="shared" si="163"/>
        <v>2480.09</v>
      </c>
      <c r="G1142" s="862">
        <f>'Заказ, cкидки и курсы валют'!$J$23*F1142</f>
        <v>30877.120500000001</v>
      </c>
      <c r="H1142" s="128">
        <f t="shared" si="164"/>
        <v>6484.2</v>
      </c>
      <c r="I1142" s="15"/>
      <c r="J1142" s="574"/>
    </row>
    <row r="1143" spans="1:10" ht="14.1" customHeight="1">
      <c r="A1143" s="15" t="s">
        <v>6809</v>
      </c>
      <c r="B1143" s="877" t="s">
        <v>214</v>
      </c>
      <c r="C1143" s="521">
        <v>130</v>
      </c>
      <c r="D1143" s="877">
        <v>190</v>
      </c>
      <c r="E1143" s="574">
        <v>3708.34</v>
      </c>
      <c r="F1143" s="603">
        <f t="shared" ref="F1143:F1182" si="165">ROUND(E1143*(1-$F$11),2)</f>
        <v>3708.34</v>
      </c>
      <c r="G1143" s="862">
        <f>'Заказ, cкидки и курсы валют'!$J$23*F1143</f>
        <v>46168.832999999999</v>
      </c>
      <c r="H1143" s="128">
        <f t="shared" ref="H1143:H1182" si="166">ROUND((D1143/1000)*G1143,2)</f>
        <v>8772.08</v>
      </c>
      <c r="I1143" s="15"/>
      <c r="J1143" s="574"/>
    </row>
    <row r="1144" spans="1:10" ht="14.1" customHeight="1">
      <c r="A1144" s="15" t="s">
        <v>6810</v>
      </c>
      <c r="B1144" s="877" t="s">
        <v>215</v>
      </c>
      <c r="C1144" s="521">
        <v>149</v>
      </c>
      <c r="D1144" s="877">
        <v>170</v>
      </c>
      <c r="E1144" s="574">
        <v>3820.4</v>
      </c>
      <c r="F1144" s="603">
        <f t="shared" si="165"/>
        <v>3820.4</v>
      </c>
      <c r="G1144" s="862">
        <f>'Заказ, cкидки и курсы валют'!$J$23*F1144</f>
        <v>47563.979999999996</v>
      </c>
      <c r="H1144" s="128">
        <f t="shared" si="166"/>
        <v>8085.88</v>
      </c>
      <c r="I1144" s="15"/>
      <c r="J1144" s="574"/>
    </row>
    <row r="1145" spans="1:10" ht="14.1" customHeight="1">
      <c r="A1145" s="15" t="s">
        <v>6811</v>
      </c>
      <c r="B1145" s="877" t="s">
        <v>216</v>
      </c>
      <c r="C1145" s="521">
        <v>158</v>
      </c>
      <c r="D1145" s="877">
        <v>150</v>
      </c>
      <c r="E1145" s="574">
        <v>3695.08</v>
      </c>
      <c r="F1145" s="603">
        <f t="shared" si="165"/>
        <v>3695.08</v>
      </c>
      <c r="G1145" s="862">
        <f>'Заказ, cкидки и курсы валют'!$J$23*F1145</f>
        <v>46003.745999999999</v>
      </c>
      <c r="H1145" s="128">
        <f t="shared" si="166"/>
        <v>6900.56</v>
      </c>
      <c r="I1145" s="15"/>
      <c r="J1145" s="574"/>
    </row>
    <row r="1146" spans="1:10" ht="14.1" customHeight="1">
      <c r="A1146" s="15" t="s">
        <v>6812</v>
      </c>
      <c r="B1146" s="877" t="s">
        <v>4317</v>
      </c>
      <c r="C1146" s="521">
        <v>57.9</v>
      </c>
      <c r="D1146" s="877">
        <v>430</v>
      </c>
      <c r="E1146" s="574">
        <v>1117.8</v>
      </c>
      <c r="F1146" s="603">
        <f t="shared" si="165"/>
        <v>1117.8</v>
      </c>
      <c r="G1146" s="862">
        <f>'Заказ, cкидки и курсы валют'!$J$23*F1146</f>
        <v>13916.609999999999</v>
      </c>
      <c r="H1146" s="128">
        <f t="shared" si="166"/>
        <v>5984.14</v>
      </c>
      <c r="I1146" s="15"/>
      <c r="J1146" s="574"/>
    </row>
    <row r="1147" spans="1:10" ht="14.1" customHeight="1">
      <c r="A1147" s="15" t="s">
        <v>6813</v>
      </c>
      <c r="B1147" s="877" t="s">
        <v>1021</v>
      </c>
      <c r="C1147" s="521">
        <v>67.900000000000006</v>
      </c>
      <c r="D1147" s="877">
        <v>360</v>
      </c>
      <c r="E1147" s="574">
        <v>1411.18</v>
      </c>
      <c r="F1147" s="603">
        <f t="shared" si="165"/>
        <v>1411.18</v>
      </c>
      <c r="G1147" s="862">
        <f>'Заказ, cкидки и курсы валют'!$J$23*F1147</f>
        <v>17569.190999999999</v>
      </c>
      <c r="H1147" s="128">
        <f t="shared" si="166"/>
        <v>6324.91</v>
      </c>
      <c r="I1147" s="15"/>
      <c r="J1147" s="574"/>
    </row>
    <row r="1148" spans="1:10" ht="14.1" customHeight="1">
      <c r="A1148" s="15" t="s">
        <v>6814</v>
      </c>
      <c r="B1148" s="877" t="s">
        <v>1022</v>
      </c>
      <c r="C1148" s="521">
        <v>77.900000000000006</v>
      </c>
      <c r="D1148" s="877">
        <v>320</v>
      </c>
      <c r="E1148" s="574">
        <v>1626.35</v>
      </c>
      <c r="F1148" s="603">
        <f t="shared" si="165"/>
        <v>1626.35</v>
      </c>
      <c r="G1148" s="862">
        <f>'Заказ, cкидки и курсы валют'!$J$23*F1148</f>
        <v>20248.057499999999</v>
      </c>
      <c r="H1148" s="128">
        <f t="shared" si="166"/>
        <v>6479.38</v>
      </c>
      <c r="I1148" s="15"/>
      <c r="J1148" s="574"/>
    </row>
    <row r="1149" spans="1:10" ht="14.1" customHeight="1">
      <c r="A1149" s="15" t="s">
        <v>6815</v>
      </c>
      <c r="B1149" s="877" t="s">
        <v>1023</v>
      </c>
      <c r="C1149" s="521">
        <v>87.8</v>
      </c>
      <c r="D1149" s="877">
        <v>280</v>
      </c>
      <c r="E1149" s="574">
        <v>1683.04</v>
      </c>
      <c r="F1149" s="603">
        <f t="shared" si="165"/>
        <v>1683.04</v>
      </c>
      <c r="G1149" s="862">
        <f>'Заказ, cкидки и курсы валют'!$J$23*F1149</f>
        <v>20953.847999999998</v>
      </c>
      <c r="H1149" s="128">
        <f t="shared" si="166"/>
        <v>5867.08</v>
      </c>
      <c r="I1149" s="15"/>
    </row>
    <row r="1150" spans="1:10" ht="14.1" customHeight="1">
      <c r="A1150" s="15" t="s">
        <v>6816</v>
      </c>
      <c r="B1150" s="877" t="s">
        <v>3395</v>
      </c>
      <c r="C1150" s="521">
        <v>97.9</v>
      </c>
      <c r="D1150" s="877">
        <v>250</v>
      </c>
      <c r="E1150" s="574">
        <v>1904.27</v>
      </c>
      <c r="F1150" s="603">
        <f t="shared" si="165"/>
        <v>1904.27</v>
      </c>
      <c r="G1150" s="862">
        <f>'Заказ, cкидки и курсы валют'!$J$23*F1150</f>
        <v>23708.161499999998</v>
      </c>
      <c r="H1150" s="128">
        <f t="shared" si="166"/>
        <v>5927.04</v>
      </c>
      <c r="I1150" s="15"/>
      <c r="J1150" s="574"/>
    </row>
    <row r="1151" spans="1:10" ht="14.1" customHeight="1">
      <c r="A1151" s="15" t="s">
        <v>6817</v>
      </c>
      <c r="B1151" s="877" t="s">
        <v>1024</v>
      </c>
      <c r="C1151" s="521">
        <v>107</v>
      </c>
      <c r="D1151" s="877">
        <v>230</v>
      </c>
      <c r="E1151" s="574">
        <v>2266.19</v>
      </c>
      <c r="F1151" s="603">
        <f t="shared" si="165"/>
        <v>2266.19</v>
      </c>
      <c r="G1151" s="862">
        <f>'Заказ, cкидки и курсы валют'!$J$23*F1151</f>
        <v>28214.065500000001</v>
      </c>
      <c r="H1151" s="128">
        <f t="shared" si="166"/>
        <v>6489.24</v>
      </c>
      <c r="I1151" s="15"/>
      <c r="J1151" s="574"/>
    </row>
    <row r="1152" spans="1:10" ht="14.1" customHeight="1">
      <c r="A1152" s="15" t="s">
        <v>6818</v>
      </c>
      <c r="B1152" s="877" t="s">
        <v>1025</v>
      </c>
      <c r="C1152" s="521">
        <v>117</v>
      </c>
      <c r="D1152" s="877">
        <v>210</v>
      </c>
      <c r="E1152" s="574">
        <v>2943.77</v>
      </c>
      <c r="F1152" s="603">
        <f t="shared" si="165"/>
        <v>2943.77</v>
      </c>
      <c r="G1152" s="862">
        <f>'Заказ, cкидки и курсы валют'!$J$23*F1152</f>
        <v>36649.936499999996</v>
      </c>
      <c r="H1152" s="128">
        <f t="shared" si="166"/>
        <v>7696.49</v>
      </c>
      <c r="I1152" s="15"/>
      <c r="J1152" s="574"/>
    </row>
    <row r="1153" spans="1:10" ht="14.1" customHeight="1">
      <c r="A1153" s="15" t="s">
        <v>6819</v>
      </c>
      <c r="B1153" s="877" t="s">
        <v>2647</v>
      </c>
      <c r="C1153" s="521">
        <v>127</v>
      </c>
      <c r="D1153" s="877">
        <v>190</v>
      </c>
      <c r="E1153" s="574">
        <v>2679.76</v>
      </c>
      <c r="F1153" s="603">
        <f t="shared" si="165"/>
        <v>2679.76</v>
      </c>
      <c r="G1153" s="862">
        <f>'Заказ, cкидки и курсы валют'!$J$23*F1153</f>
        <v>33363.012000000002</v>
      </c>
      <c r="H1153" s="128">
        <f t="shared" si="166"/>
        <v>6338.97</v>
      </c>
      <c r="I1153" s="15"/>
      <c r="J1153" s="574"/>
    </row>
    <row r="1154" spans="1:10" ht="14.1" customHeight="1">
      <c r="A1154" s="15" t="s">
        <v>6820</v>
      </c>
      <c r="B1154" s="877" t="s">
        <v>1026</v>
      </c>
      <c r="C1154" s="521">
        <v>147</v>
      </c>
      <c r="D1154" s="877">
        <v>170</v>
      </c>
      <c r="E1154" s="574">
        <v>3357.06</v>
      </c>
      <c r="F1154" s="603">
        <f t="shared" si="165"/>
        <v>3357.06</v>
      </c>
      <c r="G1154" s="862">
        <f>'Заказ, cкидки и курсы валют'!$J$23*F1154</f>
        <v>41795.396999999997</v>
      </c>
      <c r="H1154" s="128">
        <f t="shared" si="166"/>
        <v>7105.22</v>
      </c>
      <c r="I1154" s="15"/>
      <c r="J1154" s="574"/>
    </row>
    <row r="1155" spans="1:10" ht="14.1" customHeight="1">
      <c r="A1155" s="15" t="s">
        <v>6821</v>
      </c>
      <c r="B1155" s="877" t="s">
        <v>995</v>
      </c>
      <c r="C1155" s="521">
        <v>167</v>
      </c>
      <c r="D1155" s="877">
        <v>150</v>
      </c>
      <c r="E1155" s="574">
        <v>3516.21</v>
      </c>
      <c r="F1155" s="603">
        <f t="shared" si="165"/>
        <v>3516.21</v>
      </c>
      <c r="G1155" s="862">
        <f>'Заказ, cкидки и курсы валют'!$J$23*F1155</f>
        <v>43776.8145</v>
      </c>
      <c r="H1155" s="128">
        <f t="shared" si="166"/>
        <v>6566.52</v>
      </c>
      <c r="I1155" s="15"/>
      <c r="J1155" s="574"/>
    </row>
    <row r="1156" spans="1:10" ht="14.1" customHeight="1">
      <c r="A1156" s="15" t="s">
        <v>6822</v>
      </c>
      <c r="B1156" s="877" t="s">
        <v>976</v>
      </c>
      <c r="C1156" s="521">
        <v>177</v>
      </c>
      <c r="D1156" s="877">
        <v>130</v>
      </c>
      <c r="E1156" s="574">
        <v>4321.67</v>
      </c>
      <c r="F1156" s="603">
        <f t="shared" si="165"/>
        <v>4321.67</v>
      </c>
      <c r="G1156" s="862">
        <f>'Заказ, cкидки и курсы валют'!$J$23*F1156</f>
        <v>53804.791499999999</v>
      </c>
      <c r="H1156" s="128">
        <f t="shared" si="166"/>
        <v>6994.62</v>
      </c>
      <c r="I1156" s="15"/>
      <c r="J1156" s="574"/>
    </row>
    <row r="1157" spans="1:10" ht="14.1" customHeight="1">
      <c r="A1157" s="15" t="s">
        <v>6823</v>
      </c>
      <c r="B1157" s="877" t="s">
        <v>6144</v>
      </c>
      <c r="C1157" s="624">
        <v>200</v>
      </c>
      <c r="D1157" s="877">
        <v>120</v>
      </c>
      <c r="E1157" s="574">
        <v>4685.16</v>
      </c>
      <c r="F1157" s="603">
        <f t="shared" si="165"/>
        <v>4685.16</v>
      </c>
      <c r="G1157" s="862">
        <f>'Заказ, cкидки и курсы валют'!$J$23*F1157</f>
        <v>58330.241999999998</v>
      </c>
      <c r="H1157" s="128">
        <f t="shared" si="166"/>
        <v>6999.63</v>
      </c>
      <c r="I1157" s="15"/>
      <c r="J1157" s="574"/>
    </row>
    <row r="1158" spans="1:10" ht="14.1" customHeight="1">
      <c r="A1158" s="15" t="s">
        <v>6824</v>
      </c>
      <c r="B1158" s="877" t="s">
        <v>1369</v>
      </c>
      <c r="C1158" s="624">
        <v>220</v>
      </c>
      <c r="D1158" s="877">
        <v>110</v>
      </c>
      <c r="E1158" s="574">
        <v>5154.58</v>
      </c>
      <c r="F1158" s="603">
        <f t="shared" si="165"/>
        <v>5154.58</v>
      </c>
      <c r="G1158" s="862">
        <f>'Заказ, cкидки и курсы валют'!$J$23*F1158</f>
        <v>64174.520999999993</v>
      </c>
      <c r="H1158" s="128">
        <f t="shared" si="166"/>
        <v>7059.2</v>
      </c>
      <c r="I1158" s="15"/>
      <c r="J1158" s="574"/>
    </row>
    <row r="1159" spans="1:10" ht="14.1" customHeight="1">
      <c r="A1159" s="15" t="s">
        <v>6825</v>
      </c>
      <c r="B1159" s="877" t="s">
        <v>3402</v>
      </c>
      <c r="C1159" s="521">
        <v>90.2</v>
      </c>
      <c r="D1159" s="877">
        <v>290</v>
      </c>
      <c r="E1159" s="574">
        <v>1892.41</v>
      </c>
      <c r="F1159" s="603">
        <f t="shared" si="165"/>
        <v>1892.41</v>
      </c>
      <c r="G1159" s="862">
        <f>'Заказ, cкидки и курсы валют'!$J$23*F1159</f>
        <v>23560.504499999999</v>
      </c>
      <c r="H1159" s="128">
        <f t="shared" si="166"/>
        <v>6832.55</v>
      </c>
      <c r="I1159" s="15"/>
      <c r="J1159" s="574"/>
    </row>
    <row r="1160" spans="1:10" ht="14.1" customHeight="1">
      <c r="A1160" s="15" t="s">
        <v>6826</v>
      </c>
      <c r="B1160" s="877" t="s">
        <v>3403</v>
      </c>
      <c r="C1160" s="521">
        <v>103</v>
      </c>
      <c r="D1160" s="877">
        <v>230</v>
      </c>
      <c r="E1160" s="574">
        <v>2318.8000000000002</v>
      </c>
      <c r="F1160" s="603">
        <f t="shared" si="165"/>
        <v>2318.8000000000002</v>
      </c>
      <c r="G1160" s="862">
        <f>'Заказ, cкидки и курсы валют'!$J$23*F1160</f>
        <v>28869.06</v>
      </c>
      <c r="H1160" s="128">
        <f t="shared" si="166"/>
        <v>6639.88</v>
      </c>
      <c r="I1160" s="15"/>
      <c r="J1160" s="574"/>
    </row>
    <row r="1161" spans="1:10" ht="14.1" customHeight="1">
      <c r="A1161" s="15" t="s">
        <v>6827</v>
      </c>
      <c r="B1161" s="877" t="s">
        <v>3404</v>
      </c>
      <c r="C1161" s="521">
        <v>117</v>
      </c>
      <c r="D1161" s="877">
        <v>220</v>
      </c>
      <c r="E1161" s="574">
        <v>2615.0100000000002</v>
      </c>
      <c r="F1161" s="603">
        <f t="shared" si="165"/>
        <v>2615.0100000000002</v>
      </c>
      <c r="G1161" s="862">
        <f>'Заказ, cкидки и курсы валют'!$J$23*F1161</f>
        <v>32556.874500000002</v>
      </c>
      <c r="H1161" s="128">
        <f t="shared" si="166"/>
        <v>7162.51</v>
      </c>
      <c r="I1161" s="15"/>
      <c r="J1161" s="574"/>
    </row>
    <row r="1162" spans="1:10" ht="14.1" customHeight="1">
      <c r="A1162" s="15" t="s">
        <v>6828</v>
      </c>
      <c r="B1162" s="877" t="s">
        <v>3405</v>
      </c>
      <c r="C1162" s="521">
        <v>130</v>
      </c>
      <c r="D1162" s="877">
        <v>190</v>
      </c>
      <c r="E1162" s="574">
        <v>2905.57</v>
      </c>
      <c r="F1162" s="603">
        <f t="shared" si="165"/>
        <v>2905.57</v>
      </c>
      <c r="G1162" s="862">
        <f>'Заказ, cкидки и курсы валют'!$J$23*F1162</f>
        <v>36174.3465</v>
      </c>
      <c r="H1162" s="128">
        <f t="shared" si="166"/>
        <v>6873.13</v>
      </c>
      <c r="I1162" s="15"/>
    </row>
    <row r="1163" spans="1:10" ht="14.1" customHeight="1">
      <c r="A1163" s="15" t="s">
        <v>6829</v>
      </c>
      <c r="B1163" s="877" t="s">
        <v>3396</v>
      </c>
      <c r="C1163" s="521">
        <v>140</v>
      </c>
      <c r="D1163" s="877">
        <v>170</v>
      </c>
      <c r="E1163" s="574">
        <v>3197.85</v>
      </c>
      <c r="F1163" s="603">
        <f t="shared" si="165"/>
        <v>3197.85</v>
      </c>
      <c r="G1163" s="862">
        <f>'Заказ, cкидки и курсы валют'!$J$23*F1163</f>
        <v>39813.232499999998</v>
      </c>
      <c r="H1163" s="128">
        <f t="shared" si="166"/>
        <v>6768.25</v>
      </c>
      <c r="I1163" s="15"/>
    </row>
    <row r="1164" spans="1:10" ht="14.1" customHeight="1">
      <c r="A1164" s="15" t="s">
        <v>6830</v>
      </c>
      <c r="B1164" s="877" t="s">
        <v>3406</v>
      </c>
      <c r="C1164" s="521">
        <v>157</v>
      </c>
      <c r="D1164" s="877">
        <v>150</v>
      </c>
      <c r="E1164" s="574">
        <v>2981.83</v>
      </c>
      <c r="F1164" s="603">
        <f t="shared" si="165"/>
        <v>2981.83</v>
      </c>
      <c r="G1164" s="862">
        <f>'Заказ, cкидки и курсы валют'!$J$23*F1164</f>
        <v>37123.783499999998</v>
      </c>
      <c r="H1164" s="128">
        <f t="shared" si="166"/>
        <v>5568.57</v>
      </c>
      <c r="I1164" s="15"/>
    </row>
    <row r="1165" spans="1:10" ht="14.1" customHeight="1">
      <c r="A1165" s="15" t="s">
        <v>6831</v>
      </c>
      <c r="B1165" s="877" t="s">
        <v>3407</v>
      </c>
      <c r="C1165" s="521">
        <v>170</v>
      </c>
      <c r="D1165" s="877">
        <v>140</v>
      </c>
      <c r="E1165" s="574">
        <v>3566.41</v>
      </c>
      <c r="F1165" s="603">
        <f t="shared" si="165"/>
        <v>3566.41</v>
      </c>
      <c r="G1165" s="862">
        <f>'Заказ, cкидки и курсы валют'!$J$23*F1165</f>
        <v>44401.804499999998</v>
      </c>
      <c r="H1165" s="128">
        <f t="shared" si="166"/>
        <v>6216.25</v>
      </c>
      <c r="I1165" s="15"/>
    </row>
    <row r="1166" spans="1:10" ht="14.1" customHeight="1">
      <c r="A1166" s="15" t="s">
        <v>6832</v>
      </c>
      <c r="B1166" s="877" t="s">
        <v>3137</v>
      </c>
      <c r="C1166" s="521">
        <v>197</v>
      </c>
      <c r="D1166" s="877">
        <v>120</v>
      </c>
      <c r="E1166" s="574">
        <v>3897.29</v>
      </c>
      <c r="F1166" s="603">
        <f t="shared" si="165"/>
        <v>3897.29</v>
      </c>
      <c r="G1166" s="862">
        <f>'Заказ, cкидки и курсы валют'!$J$23*F1166</f>
        <v>48521.260499999997</v>
      </c>
      <c r="H1166" s="128">
        <f t="shared" si="166"/>
        <v>5822.55</v>
      </c>
      <c r="I1166" s="15"/>
    </row>
    <row r="1167" spans="1:10" ht="14.1" customHeight="1">
      <c r="A1167" s="15" t="s">
        <v>6833</v>
      </c>
      <c r="B1167" s="877" t="s">
        <v>1334</v>
      </c>
      <c r="C1167" s="521">
        <v>224</v>
      </c>
      <c r="D1167" s="877">
        <v>110</v>
      </c>
      <c r="E1167" s="574">
        <v>4690.08</v>
      </c>
      <c r="F1167" s="603">
        <f t="shared" si="165"/>
        <v>4690.08</v>
      </c>
      <c r="G1167" s="862">
        <f>'Заказ, cкидки и курсы валют'!$J$23*F1167</f>
        <v>58391.495999999999</v>
      </c>
      <c r="H1167" s="128">
        <f t="shared" si="166"/>
        <v>6423.06</v>
      </c>
      <c r="I1167" s="15"/>
    </row>
    <row r="1168" spans="1:10" ht="14.1" customHeight="1">
      <c r="A1168" s="15" t="s">
        <v>6834</v>
      </c>
      <c r="B1168" s="877" t="s">
        <v>3408</v>
      </c>
      <c r="C1168" s="521">
        <v>250</v>
      </c>
      <c r="D1168" s="877">
        <v>100</v>
      </c>
      <c r="E1168" s="574">
        <v>5567.4</v>
      </c>
      <c r="F1168" s="603">
        <f t="shared" si="165"/>
        <v>5567.4</v>
      </c>
      <c r="G1168" s="862">
        <f>'Заказ, cкидки и курсы валют'!$J$23*F1168</f>
        <v>69314.12999999999</v>
      </c>
      <c r="H1168" s="128">
        <f t="shared" si="166"/>
        <v>6931.41</v>
      </c>
      <c r="I1168" s="15"/>
    </row>
    <row r="1169" spans="1:12" ht="14.1" customHeight="1">
      <c r="A1169" s="15" t="s">
        <v>6835</v>
      </c>
      <c r="B1169" s="877" t="s">
        <v>249</v>
      </c>
      <c r="C1169" s="521">
        <v>276</v>
      </c>
      <c r="D1169" s="877">
        <v>80</v>
      </c>
      <c r="E1169" s="574">
        <v>5973.58</v>
      </c>
      <c r="F1169" s="603">
        <f t="shared" si="165"/>
        <v>5973.58</v>
      </c>
      <c r="G1169" s="862">
        <f>'Заказ, cкидки и курсы валют'!$J$23*F1169</f>
        <v>74371.070999999996</v>
      </c>
      <c r="H1169" s="128">
        <f t="shared" si="166"/>
        <v>5949.69</v>
      </c>
      <c r="I1169" s="15"/>
    </row>
    <row r="1170" spans="1:12" ht="14.1" customHeight="1">
      <c r="A1170" s="15" t="s">
        <v>6836</v>
      </c>
      <c r="B1170" s="877" t="s">
        <v>1372</v>
      </c>
      <c r="C1170" s="521">
        <v>298</v>
      </c>
      <c r="D1170" s="877">
        <v>80</v>
      </c>
      <c r="E1170" s="574">
        <v>6544.09</v>
      </c>
      <c r="F1170" s="603">
        <f t="shared" si="165"/>
        <v>6544.09</v>
      </c>
      <c r="G1170" s="862">
        <f>'Заказ, cкидки и курсы валют'!$J$23*F1170</f>
        <v>81473.920499999993</v>
      </c>
      <c r="H1170" s="128">
        <f t="shared" si="166"/>
        <v>6517.91</v>
      </c>
      <c r="I1170" s="15"/>
    </row>
    <row r="1171" spans="1:12" ht="14.1" customHeight="1">
      <c r="A1171" s="15" t="s">
        <v>6837</v>
      </c>
      <c r="B1171" s="877" t="s">
        <v>3409</v>
      </c>
      <c r="C1171" s="521">
        <v>155</v>
      </c>
      <c r="D1171" s="877">
        <v>160</v>
      </c>
      <c r="E1171" s="574">
        <v>3784.94</v>
      </c>
      <c r="F1171" s="603">
        <f t="shared" si="165"/>
        <v>3784.94</v>
      </c>
      <c r="G1171" s="862">
        <f>'Заказ, cкидки и курсы валют'!$J$23*F1171</f>
        <v>47122.502999999997</v>
      </c>
      <c r="H1171" s="128">
        <f t="shared" si="166"/>
        <v>7539.6</v>
      </c>
      <c r="I1171" s="15"/>
      <c r="J1171" s="574"/>
    </row>
    <row r="1172" spans="1:12" ht="14.1" customHeight="1">
      <c r="A1172" s="15" t="s">
        <v>6838</v>
      </c>
      <c r="B1172" s="877" t="s">
        <v>3410</v>
      </c>
      <c r="C1172" s="521">
        <v>176</v>
      </c>
      <c r="D1172" s="877">
        <v>140</v>
      </c>
      <c r="E1172" s="574">
        <v>3506.2</v>
      </c>
      <c r="F1172" s="603">
        <f t="shared" si="165"/>
        <v>3506.2</v>
      </c>
      <c r="G1172" s="862">
        <f>'Заказ, cкидки и курсы валют'!$J$23*F1172</f>
        <v>43652.189999999995</v>
      </c>
      <c r="H1172" s="128">
        <f t="shared" si="166"/>
        <v>6111.31</v>
      </c>
      <c r="I1172" s="15"/>
      <c r="J1172" s="574"/>
    </row>
    <row r="1173" spans="1:12" ht="14.1" customHeight="1">
      <c r="A1173" s="15" t="s">
        <v>6839</v>
      </c>
      <c r="B1173" s="877" t="s">
        <v>3637</v>
      </c>
      <c r="C1173" s="521">
        <v>196</v>
      </c>
      <c r="D1173" s="877">
        <v>130</v>
      </c>
      <c r="E1173" s="574">
        <v>4112.1400000000003</v>
      </c>
      <c r="F1173" s="603">
        <f t="shared" si="165"/>
        <v>4112.1400000000003</v>
      </c>
      <c r="G1173" s="862">
        <f>'Заказ, cкидки и курсы валют'!$J$23*F1173</f>
        <v>51196.143000000004</v>
      </c>
      <c r="H1173" s="128">
        <f t="shared" si="166"/>
        <v>6655.5</v>
      </c>
      <c r="I1173" s="15"/>
      <c r="J1173" s="574"/>
    </row>
    <row r="1174" spans="1:12" ht="14.1" customHeight="1">
      <c r="A1174" s="15" t="s">
        <v>6840</v>
      </c>
      <c r="B1174" s="877" t="s">
        <v>3638</v>
      </c>
      <c r="C1174" s="521">
        <v>217</v>
      </c>
      <c r="D1174" s="877">
        <v>110</v>
      </c>
      <c r="E1174" s="574">
        <v>4885.26</v>
      </c>
      <c r="F1174" s="603">
        <f t="shared" si="165"/>
        <v>4885.26</v>
      </c>
      <c r="G1174" s="862">
        <f>'Заказ, cкидки и курсы валют'!$J$23*F1174</f>
        <v>60821.487000000001</v>
      </c>
      <c r="H1174" s="128">
        <f t="shared" si="166"/>
        <v>6690.36</v>
      </c>
      <c r="I1174" s="15"/>
      <c r="J1174" s="574"/>
    </row>
    <row r="1175" spans="1:12" ht="14.1" customHeight="1">
      <c r="A1175" s="15" t="s">
        <v>6841</v>
      </c>
      <c r="B1175" s="877" t="s">
        <v>3639</v>
      </c>
      <c r="C1175" s="521">
        <v>238</v>
      </c>
      <c r="D1175" s="877">
        <v>100</v>
      </c>
      <c r="E1175" s="574">
        <v>5319.44</v>
      </c>
      <c r="F1175" s="603">
        <f t="shared" si="165"/>
        <v>5319.44</v>
      </c>
      <c r="G1175" s="862">
        <f>'Заказ, cкидки и курсы валют'!$J$23*F1175</f>
        <v>66227.027999999991</v>
      </c>
      <c r="H1175" s="128">
        <f t="shared" si="166"/>
        <v>6622.7</v>
      </c>
      <c r="I1175" s="15"/>
      <c r="J1175" s="574"/>
    </row>
    <row r="1176" spans="1:12" ht="14.1" customHeight="1">
      <c r="A1176" s="15" t="s">
        <v>6842</v>
      </c>
      <c r="B1176" s="877" t="s">
        <v>3640</v>
      </c>
      <c r="C1176" s="521">
        <v>258</v>
      </c>
      <c r="D1176" s="877">
        <v>100</v>
      </c>
      <c r="E1176" s="574">
        <v>5464.32</v>
      </c>
      <c r="F1176" s="603">
        <f t="shared" si="165"/>
        <v>5464.32</v>
      </c>
      <c r="G1176" s="862">
        <f>'Заказ, cкидки и курсы валют'!$J$23*F1176</f>
        <v>68030.784</v>
      </c>
      <c r="H1176" s="128">
        <f t="shared" si="166"/>
        <v>6803.08</v>
      </c>
      <c r="I1176" s="15"/>
    </row>
    <row r="1177" spans="1:12" ht="14.1" customHeight="1">
      <c r="A1177" s="15" t="s">
        <v>6843</v>
      </c>
      <c r="B1177" s="877" t="s">
        <v>3641</v>
      </c>
      <c r="C1177" s="521">
        <v>279</v>
      </c>
      <c r="D1177" s="877">
        <v>90</v>
      </c>
      <c r="E1177" s="574">
        <v>5909.08</v>
      </c>
      <c r="F1177" s="603">
        <f t="shared" si="165"/>
        <v>5909.08</v>
      </c>
      <c r="G1177" s="862">
        <f>'Заказ, cкидки и курсы валют'!$J$23*F1177</f>
        <v>73568.046000000002</v>
      </c>
      <c r="H1177" s="128">
        <f t="shared" si="166"/>
        <v>6621.12</v>
      </c>
      <c r="I1177" s="15"/>
      <c r="J1177" s="574"/>
      <c r="L1177" s="575"/>
    </row>
    <row r="1178" spans="1:12" ht="14.1" customHeight="1">
      <c r="A1178" s="15" t="s">
        <v>6844</v>
      </c>
      <c r="B1178" s="877" t="s">
        <v>3642</v>
      </c>
      <c r="C1178" s="521">
        <v>320</v>
      </c>
      <c r="D1178" s="877">
        <v>75</v>
      </c>
      <c r="E1178" s="574">
        <v>6751.97</v>
      </c>
      <c r="F1178" s="603">
        <f t="shared" si="165"/>
        <v>6751.97</v>
      </c>
      <c r="G1178" s="862">
        <f>'Заказ, cкидки и курсы валют'!$J$23*F1178</f>
        <v>84062.026499999993</v>
      </c>
      <c r="H1178" s="128">
        <f t="shared" si="166"/>
        <v>6304.65</v>
      </c>
      <c r="I1178" s="15"/>
      <c r="J1178" s="574"/>
      <c r="L1178" s="575"/>
    </row>
    <row r="1179" spans="1:12" ht="14.1" customHeight="1">
      <c r="A1179" s="15" t="s">
        <v>6845</v>
      </c>
      <c r="B1179" s="877" t="s">
        <v>3394</v>
      </c>
      <c r="C1179" s="521">
        <v>361</v>
      </c>
      <c r="D1179" s="877">
        <v>70</v>
      </c>
      <c r="E1179" s="574">
        <v>7202.38</v>
      </c>
      <c r="F1179" s="603">
        <f t="shared" si="165"/>
        <v>7202.38</v>
      </c>
      <c r="G1179" s="862">
        <f>'Заказ, cкидки и курсы валют'!$J$23*F1179</f>
        <v>89669.630999999994</v>
      </c>
      <c r="H1179" s="128">
        <f t="shared" si="166"/>
        <v>6276.87</v>
      </c>
      <c r="I1179" s="15"/>
    </row>
    <row r="1180" spans="1:12" ht="14.1" customHeight="1">
      <c r="A1180" s="15" t="s">
        <v>6846</v>
      </c>
      <c r="B1180" s="877" t="s">
        <v>1335</v>
      </c>
      <c r="C1180" s="521">
        <v>402</v>
      </c>
      <c r="D1180" s="877">
        <v>60</v>
      </c>
      <c r="E1180" s="574">
        <v>9480.3700000000008</v>
      </c>
      <c r="F1180" s="603">
        <f t="shared" si="165"/>
        <v>9480.3700000000008</v>
      </c>
      <c r="G1180" s="862">
        <f>'Заказ, cкидки и курсы валют'!$J$23*F1180</f>
        <v>118030.60650000001</v>
      </c>
      <c r="H1180" s="128">
        <f t="shared" si="166"/>
        <v>7081.84</v>
      </c>
      <c r="I1180" s="15"/>
    </row>
    <row r="1181" spans="1:12" ht="14.1" customHeight="1">
      <c r="A1181" s="15" t="s">
        <v>6847</v>
      </c>
      <c r="B1181" s="877" t="s">
        <v>3643</v>
      </c>
      <c r="C1181" s="521">
        <v>442</v>
      </c>
      <c r="D1181" s="877">
        <v>50</v>
      </c>
      <c r="E1181" s="574">
        <v>9822.3700000000008</v>
      </c>
      <c r="F1181" s="603">
        <f t="shared" si="165"/>
        <v>9822.3700000000008</v>
      </c>
      <c r="G1181" s="862">
        <f>'Заказ, cкидки и курсы валют'!$J$23*F1181</f>
        <v>122288.5065</v>
      </c>
      <c r="H1181" s="128">
        <f t="shared" si="166"/>
        <v>6114.43</v>
      </c>
      <c r="I1181" s="15"/>
    </row>
    <row r="1182" spans="1:12" ht="14.1" customHeight="1">
      <c r="A1182" s="15" t="s">
        <v>6848</v>
      </c>
      <c r="B1182" s="877" t="s">
        <v>1336</v>
      </c>
      <c r="C1182" s="521">
        <v>484</v>
      </c>
      <c r="D1182" s="877">
        <v>50</v>
      </c>
      <c r="E1182" s="574">
        <v>10861.75</v>
      </c>
      <c r="F1182" s="603">
        <f t="shared" si="165"/>
        <v>10861.75</v>
      </c>
      <c r="G1182" s="862">
        <f>'Заказ, cкидки и курсы валют'!$J$23*F1182</f>
        <v>135228.78750000001</v>
      </c>
      <c r="H1182" s="128">
        <f t="shared" si="166"/>
        <v>6761.44</v>
      </c>
      <c r="I1182" s="15"/>
    </row>
    <row r="1183" spans="1:12" ht="14.1" customHeight="1">
      <c r="A1183" s="15" t="s">
        <v>11744</v>
      </c>
      <c r="B1183" s="877" t="s">
        <v>9101</v>
      </c>
      <c r="C1183" s="521">
        <v>244</v>
      </c>
      <c r="D1183" s="877">
        <v>100</v>
      </c>
      <c r="E1183" s="574">
        <v>6429.26</v>
      </c>
      <c r="F1183" s="603">
        <f t="shared" ref="F1183:F1194" si="167">ROUND(E1183*(1-$F$11),2)</f>
        <v>6429.26</v>
      </c>
      <c r="G1183" s="862">
        <f>'Заказ, cкидки и курсы валют'!$J$23*F1183</f>
        <v>80044.286999999997</v>
      </c>
      <c r="H1183" s="128">
        <f t="shared" ref="H1183:H1194" si="168">ROUND((D1183/1000)*G1183,2)</f>
        <v>8004.43</v>
      </c>
      <c r="I1183" s="15"/>
    </row>
    <row r="1184" spans="1:12" ht="14.1" customHeight="1">
      <c r="A1184" s="15" t="s">
        <v>6849</v>
      </c>
      <c r="B1184" s="877" t="s">
        <v>4320</v>
      </c>
      <c r="C1184" s="521">
        <v>274</v>
      </c>
      <c r="D1184" s="877">
        <v>90</v>
      </c>
      <c r="E1184" s="574">
        <v>5918.51</v>
      </c>
      <c r="F1184" s="603">
        <f t="shared" si="167"/>
        <v>5918.51</v>
      </c>
      <c r="G1184" s="862">
        <f>'Заказ, cкидки и курсы валют'!$J$23*F1184</f>
        <v>73685.449500000002</v>
      </c>
      <c r="H1184" s="128">
        <f t="shared" si="168"/>
        <v>6631.69</v>
      </c>
      <c r="I1184" s="15"/>
    </row>
    <row r="1185" spans="1:9" ht="14.1" customHeight="1">
      <c r="A1185" s="15" t="s">
        <v>6850</v>
      </c>
      <c r="B1185" s="877" t="s">
        <v>967</v>
      </c>
      <c r="C1185" s="521">
        <v>304</v>
      </c>
      <c r="D1185" s="877">
        <v>80</v>
      </c>
      <c r="E1185" s="574">
        <v>7230.99</v>
      </c>
      <c r="F1185" s="603">
        <f t="shared" si="167"/>
        <v>7230.99</v>
      </c>
      <c r="G1185" s="862">
        <f>'Заказ, cкидки и курсы валют'!$J$23*F1185</f>
        <v>90025.825499999992</v>
      </c>
      <c r="H1185" s="128">
        <f t="shared" si="168"/>
        <v>7202.07</v>
      </c>
      <c r="I1185" s="15"/>
    </row>
    <row r="1186" spans="1:9" ht="14.1" customHeight="1">
      <c r="A1186" s="15" t="s">
        <v>6851</v>
      </c>
      <c r="B1186" s="877" t="s">
        <v>968</v>
      </c>
      <c r="C1186" s="521">
        <v>334</v>
      </c>
      <c r="D1186" s="877">
        <v>70</v>
      </c>
      <c r="E1186" s="574">
        <v>7063.52</v>
      </c>
      <c r="F1186" s="603">
        <f t="shared" si="167"/>
        <v>7063.52</v>
      </c>
      <c r="G1186" s="862">
        <f>'Заказ, cкидки и курсы валют'!$J$23*F1186</f>
        <v>87940.823999999993</v>
      </c>
      <c r="H1186" s="128">
        <f t="shared" si="168"/>
        <v>6155.86</v>
      </c>
      <c r="I1186" s="15"/>
    </row>
    <row r="1187" spans="1:9" ht="14.1" customHeight="1">
      <c r="A1187" s="15" t="s">
        <v>6852</v>
      </c>
      <c r="B1187" s="877" t="s">
        <v>969</v>
      </c>
      <c r="C1187" s="521">
        <v>363</v>
      </c>
      <c r="D1187" s="877">
        <v>60</v>
      </c>
      <c r="E1187" s="574">
        <v>7743.46</v>
      </c>
      <c r="F1187" s="603">
        <f t="shared" si="167"/>
        <v>7743.46</v>
      </c>
      <c r="G1187" s="862">
        <f>'Заказ, cкидки и курсы валют'!$J$23*F1187</f>
        <v>96406.07699999999</v>
      </c>
      <c r="H1187" s="128">
        <f t="shared" si="168"/>
        <v>5784.36</v>
      </c>
      <c r="I1187" s="15"/>
    </row>
    <row r="1188" spans="1:9" ht="14.1" customHeight="1">
      <c r="A1188" s="15" t="s">
        <v>6853</v>
      </c>
      <c r="B1188" s="877" t="s">
        <v>970</v>
      </c>
      <c r="C1188" s="521">
        <v>393</v>
      </c>
      <c r="D1188" s="877">
        <v>60</v>
      </c>
      <c r="E1188" s="574">
        <v>8911.2199999999993</v>
      </c>
      <c r="F1188" s="603">
        <f t="shared" si="167"/>
        <v>8911.2199999999993</v>
      </c>
      <c r="G1188" s="862">
        <f>'Заказ, cкидки и курсы валют'!$J$23*F1188</f>
        <v>110944.68899999998</v>
      </c>
      <c r="H1188" s="128">
        <f t="shared" si="168"/>
        <v>6656.68</v>
      </c>
      <c r="I1188" s="15"/>
    </row>
    <row r="1189" spans="1:9" ht="14.1" customHeight="1">
      <c r="A1189" s="15" t="s">
        <v>6854</v>
      </c>
      <c r="B1189" s="877" t="s">
        <v>971</v>
      </c>
      <c r="C1189" s="521">
        <v>423</v>
      </c>
      <c r="D1189" s="877">
        <v>50</v>
      </c>
      <c r="E1189" s="574">
        <v>9591.5</v>
      </c>
      <c r="F1189" s="603">
        <f t="shared" si="167"/>
        <v>9591.5</v>
      </c>
      <c r="G1189" s="862">
        <f>'Заказ, cкидки и курсы валют'!$J$23*F1189</f>
        <v>119414.17499999999</v>
      </c>
      <c r="H1189" s="128">
        <f t="shared" si="168"/>
        <v>5970.71</v>
      </c>
      <c r="I1189" s="15"/>
    </row>
    <row r="1190" spans="1:9" ht="14.1" customHeight="1">
      <c r="A1190" s="15" t="s">
        <v>6855</v>
      </c>
      <c r="B1190" s="877" t="s">
        <v>972</v>
      </c>
      <c r="C1190" s="521">
        <v>483</v>
      </c>
      <c r="D1190" s="877">
        <v>50</v>
      </c>
      <c r="E1190" s="574">
        <v>11414.71</v>
      </c>
      <c r="F1190" s="603">
        <f t="shared" si="167"/>
        <v>11414.71</v>
      </c>
      <c r="G1190" s="862">
        <f>'Заказ, cкидки и курсы валют'!$J$23*F1190</f>
        <v>142113.13949999999</v>
      </c>
      <c r="H1190" s="128">
        <f t="shared" si="168"/>
        <v>7105.66</v>
      </c>
      <c r="I1190" s="15"/>
    </row>
    <row r="1191" spans="1:9" ht="14.1" customHeight="1">
      <c r="A1191" s="15" t="s">
        <v>6856</v>
      </c>
      <c r="B1191" s="877" t="s">
        <v>4321</v>
      </c>
      <c r="C1191" s="521">
        <v>543</v>
      </c>
      <c r="D1191" s="877">
        <v>45</v>
      </c>
      <c r="E1191" s="574">
        <v>11052.51</v>
      </c>
      <c r="F1191" s="603">
        <f t="shared" si="167"/>
        <v>11052.51</v>
      </c>
      <c r="G1191" s="862">
        <f>'Заказ, cкидки и курсы валют'!$J$23*F1191</f>
        <v>137603.74950000001</v>
      </c>
      <c r="H1191" s="128">
        <f t="shared" si="168"/>
        <v>6192.17</v>
      </c>
      <c r="I1191" s="15"/>
    </row>
    <row r="1192" spans="1:9" ht="14.1" customHeight="1">
      <c r="A1192" s="15" t="s">
        <v>6857</v>
      </c>
      <c r="B1192" s="877" t="s">
        <v>4322</v>
      </c>
      <c r="C1192" s="521">
        <v>602</v>
      </c>
      <c r="D1192" s="877">
        <v>40</v>
      </c>
      <c r="E1192" s="574">
        <v>14723.86</v>
      </c>
      <c r="F1192" s="603">
        <f t="shared" si="167"/>
        <v>14723.86</v>
      </c>
      <c r="G1192" s="862">
        <f>'Заказ, cкидки и курсы валют'!$J$23*F1192</f>
        <v>183312.057</v>
      </c>
      <c r="H1192" s="128">
        <f t="shared" si="168"/>
        <v>7332.48</v>
      </c>
      <c r="I1192" s="15"/>
    </row>
    <row r="1193" spans="1:9" ht="14.1" customHeight="1">
      <c r="A1193" s="15" t="s">
        <v>6858</v>
      </c>
      <c r="B1193" s="877" t="s">
        <v>6703</v>
      </c>
      <c r="C1193" s="624">
        <v>650</v>
      </c>
      <c r="D1193" s="877">
        <v>35</v>
      </c>
      <c r="E1193" s="574">
        <v>16129.43</v>
      </c>
      <c r="F1193" s="603">
        <f t="shared" si="167"/>
        <v>16129.43</v>
      </c>
      <c r="G1193" s="862">
        <f>'Заказ, cкидки и курсы валют'!$J$23*F1193</f>
        <v>200811.40349999999</v>
      </c>
      <c r="H1193" s="128">
        <f t="shared" si="168"/>
        <v>7028.4</v>
      </c>
      <c r="I1193" s="15"/>
    </row>
    <row r="1194" spans="1:9" ht="14.1" customHeight="1">
      <c r="A1194" s="15" t="s">
        <v>6859</v>
      </c>
      <c r="B1194" s="877" t="s">
        <v>6704</v>
      </c>
      <c r="C1194" s="624">
        <v>710</v>
      </c>
      <c r="D1194" s="877">
        <v>35</v>
      </c>
      <c r="E1194" s="574">
        <v>16581.669999999998</v>
      </c>
      <c r="F1194" s="603">
        <f t="shared" si="167"/>
        <v>16581.669999999998</v>
      </c>
      <c r="G1194" s="862">
        <f>'Заказ, cкидки и курсы валют'!$J$23*F1194</f>
        <v>206441.79149999996</v>
      </c>
      <c r="H1194" s="128">
        <f t="shared" si="168"/>
        <v>7225.46</v>
      </c>
      <c r="I1194" s="15"/>
    </row>
    <row r="1195" spans="1:9" ht="14.1" customHeight="1" thickBot="1">
      <c r="A1195" s="34"/>
      <c r="B1195" s="50"/>
      <c r="C1195" s="50"/>
      <c r="D1195" s="50"/>
      <c r="E1195" s="901"/>
      <c r="F1195" s="578"/>
      <c r="G1195" s="122"/>
      <c r="H1195" s="14"/>
      <c r="I1195" s="14"/>
    </row>
    <row r="1196" spans="1:9" ht="14.1" customHeight="1">
      <c r="A1196" s="247"/>
      <c r="B1196" s="163"/>
      <c r="C1196" s="91" t="s">
        <v>2528</v>
      </c>
      <c r="D1196" s="91"/>
      <c r="E1196" s="881"/>
      <c r="F1196" s="555"/>
      <c r="G1196" s="647"/>
      <c r="H1196" s="93"/>
      <c r="I1196" s="107"/>
    </row>
    <row r="1197" spans="1:9" ht="14.1" customHeight="1">
      <c r="A1197" s="248"/>
      <c r="B1197" s="17"/>
      <c r="C1197" s="108" t="s">
        <v>5396</v>
      </c>
      <c r="D1197" s="108"/>
      <c r="E1197" s="570" t="s">
        <v>2529</v>
      </c>
      <c r="F1197" s="556"/>
      <c r="G1197" s="111"/>
      <c r="H1197" s="927" t="s">
        <v>6705</v>
      </c>
      <c r="I1197" s="112"/>
    </row>
    <row r="1198" spans="1:9" ht="14.1" customHeight="1">
      <c r="A1198" s="248"/>
      <c r="B1198" s="17"/>
      <c r="C1198" s="97"/>
      <c r="D1198" s="97"/>
      <c r="E1198" s="896"/>
      <c r="F1198" s="596"/>
      <c r="G1198" s="874"/>
      <c r="H1198" s="17"/>
      <c r="I1198" s="167"/>
    </row>
    <row r="1199" spans="1:9" ht="14.1" customHeight="1">
      <c r="A1199" s="248"/>
      <c r="B1199" s="17"/>
      <c r="C1199" s="97"/>
      <c r="D1199" s="97"/>
      <c r="E1199" s="896"/>
      <c r="F1199" s="596"/>
      <c r="G1199" s="874"/>
      <c r="H1199" s="17"/>
      <c r="I1199" s="167"/>
    </row>
    <row r="1200" spans="1:9" ht="14.1" customHeight="1">
      <c r="A1200" s="248"/>
      <c r="B1200" s="17"/>
      <c r="C1200" s="97"/>
      <c r="D1200" s="97"/>
      <c r="E1200" s="896"/>
      <c r="F1200" s="596"/>
      <c r="G1200" s="874"/>
      <c r="H1200" s="17"/>
      <c r="I1200" s="167"/>
    </row>
    <row r="1201" spans="1:9" ht="14.1" customHeight="1" thickBot="1">
      <c r="A1201" s="117" t="s">
        <v>7712</v>
      </c>
      <c r="B1201" s="171"/>
      <c r="C1201" s="99"/>
      <c r="D1201" s="99"/>
      <c r="E1201" s="897"/>
      <c r="F1201" s="598"/>
      <c r="G1201" s="875"/>
      <c r="H1201" s="171"/>
      <c r="I1201" s="172"/>
    </row>
    <row r="1202" spans="1:9" ht="43.5" customHeight="1">
      <c r="A1202" s="195" t="s">
        <v>1034</v>
      </c>
      <c r="B1202" s="196" t="s">
        <v>1035</v>
      </c>
      <c r="C1202" s="197" t="s">
        <v>678</v>
      </c>
      <c r="D1202" s="197" t="s">
        <v>3143</v>
      </c>
      <c r="E1202" s="559" t="s">
        <v>11384</v>
      </c>
      <c r="F1202" s="600" t="s">
        <v>2792</v>
      </c>
      <c r="G1202" s="864" t="s">
        <v>6701</v>
      </c>
      <c r="H1202" s="338" t="s">
        <v>497</v>
      </c>
      <c r="I1202" s="199" t="s">
        <v>4268</v>
      </c>
    </row>
    <row r="1203" spans="1:9" ht="14.1" customHeight="1">
      <c r="A1203" s="195"/>
      <c r="B1203" s="389"/>
      <c r="C1203" s="197" t="s">
        <v>3644</v>
      </c>
      <c r="D1203" s="476" t="s">
        <v>6700</v>
      </c>
      <c r="E1203" s="898" t="s">
        <v>265</v>
      </c>
      <c r="F1203" s="607">
        <f>'Заказ, cкидки и курсы валют'!$I$12</f>
        <v>0</v>
      </c>
      <c r="G1203" s="948"/>
      <c r="H1203" s="455"/>
      <c r="I1203" s="325"/>
    </row>
    <row r="1204" spans="1:9" ht="14.1" customHeight="1">
      <c r="A1204" s="15" t="s">
        <v>10516</v>
      </c>
      <c r="B1204" s="877" t="s">
        <v>100</v>
      </c>
      <c r="C1204" s="521">
        <v>5.1100000000000003</v>
      </c>
      <c r="D1204" s="877">
        <v>50</v>
      </c>
      <c r="E1204" s="2096">
        <f>E1078*3</f>
        <v>437.15999999999997</v>
      </c>
      <c r="F1204" s="603">
        <f>ROUND(E1204*(1-$F$11),2)</f>
        <v>437.16</v>
      </c>
      <c r="G1204" s="862">
        <f>'Заказ, cкидки и курсы валют'!$J$23*F1204</f>
        <v>5442.6419999999998</v>
      </c>
      <c r="H1204" s="128">
        <f>ROUND((D1204/1000)*G1204,2)</f>
        <v>272.13</v>
      </c>
      <c r="I1204" s="15"/>
    </row>
    <row r="1205" spans="1:9" ht="14.1" customHeight="1">
      <c r="A1205" s="15" t="s">
        <v>10517</v>
      </c>
      <c r="B1205" s="877" t="s">
        <v>101</v>
      </c>
      <c r="C1205" s="521">
        <v>5.8</v>
      </c>
      <c r="D1205" s="877">
        <v>50</v>
      </c>
      <c r="E1205" s="2096">
        <f t="shared" ref="E1205:E1268" si="169">E1079*3</f>
        <v>399.78</v>
      </c>
      <c r="F1205" s="603">
        <f t="shared" ref="F1205:F1268" si="170">ROUND(E1205*(1-$F$11),2)</f>
        <v>399.78</v>
      </c>
      <c r="G1205" s="862">
        <f>'Заказ, cкидки и курсы валют'!$J$23*F1205</f>
        <v>4977.2609999999995</v>
      </c>
      <c r="H1205" s="128">
        <f t="shared" ref="H1205:H1268" si="171">ROUND((D1205/1000)*G1205,2)</f>
        <v>248.86</v>
      </c>
      <c r="I1205" s="15"/>
    </row>
    <row r="1206" spans="1:9" ht="14.1" customHeight="1">
      <c r="A1206" s="15" t="s">
        <v>10518</v>
      </c>
      <c r="B1206" s="877" t="s">
        <v>1352</v>
      </c>
      <c r="C1206" s="521">
        <v>6.65</v>
      </c>
      <c r="D1206" s="877">
        <v>40</v>
      </c>
      <c r="E1206" s="2096">
        <f t="shared" si="169"/>
        <v>525.09</v>
      </c>
      <c r="F1206" s="603">
        <f t="shared" si="170"/>
        <v>525.09</v>
      </c>
      <c r="G1206" s="862">
        <f>'Заказ, cкидки и курсы валют'!$J$23*F1206</f>
        <v>6537.3705</v>
      </c>
      <c r="H1206" s="128">
        <f t="shared" si="171"/>
        <v>261.49</v>
      </c>
      <c r="I1206" s="15"/>
    </row>
    <row r="1207" spans="1:9" ht="14.1" customHeight="1">
      <c r="A1207" s="15" t="s">
        <v>10519</v>
      </c>
      <c r="B1207" s="877" t="s">
        <v>189</v>
      </c>
      <c r="C1207" s="521">
        <v>7.51</v>
      </c>
      <c r="D1207" s="877">
        <v>30</v>
      </c>
      <c r="E1207" s="2096">
        <f t="shared" si="169"/>
        <v>599.79</v>
      </c>
      <c r="F1207" s="603">
        <f t="shared" si="170"/>
        <v>599.79</v>
      </c>
      <c r="G1207" s="862">
        <f>'Заказ, cкидки и курсы валют'!$J$23*F1207</f>
        <v>7467.3854999999994</v>
      </c>
      <c r="H1207" s="128">
        <f t="shared" si="171"/>
        <v>224.02</v>
      </c>
      <c r="I1207" s="15"/>
    </row>
    <row r="1208" spans="1:9" ht="14.1" customHeight="1">
      <c r="A1208" s="15" t="s">
        <v>10520</v>
      </c>
      <c r="B1208" s="877" t="s">
        <v>616</v>
      </c>
      <c r="C1208" s="521">
        <v>8</v>
      </c>
      <c r="D1208" s="877">
        <v>30</v>
      </c>
      <c r="E1208" s="2096">
        <f t="shared" si="169"/>
        <v>663.84</v>
      </c>
      <c r="F1208" s="603">
        <f t="shared" si="170"/>
        <v>663.84</v>
      </c>
      <c r="G1208" s="862">
        <f>'Заказ, cкидки и курсы валют'!$J$23*F1208</f>
        <v>8264.8079999999991</v>
      </c>
      <c r="H1208" s="128">
        <f t="shared" si="171"/>
        <v>247.94</v>
      </c>
      <c r="I1208" s="15"/>
    </row>
    <row r="1209" spans="1:9" ht="14.1" customHeight="1">
      <c r="A1209" s="15" t="s">
        <v>10521</v>
      </c>
      <c r="B1209" s="877" t="s">
        <v>178</v>
      </c>
      <c r="C1209" s="521">
        <v>8.23</v>
      </c>
      <c r="D1209" s="877">
        <v>25</v>
      </c>
      <c r="E1209" s="2096">
        <f t="shared" si="169"/>
        <v>633.06000000000006</v>
      </c>
      <c r="F1209" s="603">
        <f t="shared" si="170"/>
        <v>633.05999999999995</v>
      </c>
      <c r="G1209" s="862">
        <f>'Заказ, cкидки и курсы валют'!$J$23*F1209</f>
        <v>7881.5969999999988</v>
      </c>
      <c r="H1209" s="128">
        <f t="shared" si="171"/>
        <v>197.04</v>
      </c>
      <c r="I1209" s="15"/>
    </row>
    <row r="1210" spans="1:9" ht="14.1" customHeight="1">
      <c r="A1210" s="15" t="s">
        <v>10522</v>
      </c>
      <c r="B1210" s="877" t="s">
        <v>84</v>
      </c>
      <c r="C1210" s="521">
        <v>10</v>
      </c>
      <c r="D1210" s="877">
        <v>25</v>
      </c>
      <c r="E1210" s="2096">
        <f t="shared" si="169"/>
        <v>729.56999999999994</v>
      </c>
      <c r="F1210" s="603">
        <f t="shared" si="170"/>
        <v>729.57</v>
      </c>
      <c r="G1210" s="862">
        <f>'Заказ, cкидки и курсы валют'!$J$23*F1210</f>
        <v>9083.1465000000007</v>
      </c>
      <c r="H1210" s="128">
        <f t="shared" si="171"/>
        <v>227.08</v>
      </c>
      <c r="I1210" s="15"/>
    </row>
    <row r="1211" spans="1:9" ht="14.1" customHeight="1">
      <c r="A1211" s="15" t="s">
        <v>10523</v>
      </c>
      <c r="B1211" s="877" t="s">
        <v>179</v>
      </c>
      <c r="C1211" s="521">
        <v>11</v>
      </c>
      <c r="D1211" s="877">
        <v>20</v>
      </c>
      <c r="E1211" s="2096">
        <f t="shared" si="169"/>
        <v>877.34999999999991</v>
      </c>
      <c r="F1211" s="603">
        <f t="shared" si="170"/>
        <v>877.35</v>
      </c>
      <c r="G1211" s="862">
        <f>'Заказ, cкидки и курсы валют'!$J$23*F1211</f>
        <v>10923.0075</v>
      </c>
      <c r="H1211" s="128">
        <f t="shared" si="171"/>
        <v>218.46</v>
      </c>
      <c r="I1211" s="15"/>
    </row>
    <row r="1212" spans="1:9" ht="14.1" customHeight="1">
      <c r="A1212" s="15" t="s">
        <v>10524</v>
      </c>
      <c r="B1212" s="877" t="s">
        <v>180</v>
      </c>
      <c r="C1212" s="521">
        <v>12.7</v>
      </c>
      <c r="D1212" s="877">
        <v>20</v>
      </c>
      <c r="E1212" s="2096">
        <f t="shared" si="169"/>
        <v>1026.42</v>
      </c>
      <c r="F1212" s="603">
        <f t="shared" si="170"/>
        <v>1026.42</v>
      </c>
      <c r="G1212" s="862">
        <f>'Заказ, cкидки и курсы валют'!$J$23*F1212</f>
        <v>12778.929</v>
      </c>
      <c r="H1212" s="128">
        <f t="shared" si="171"/>
        <v>255.58</v>
      </c>
      <c r="I1212" s="15"/>
    </row>
    <row r="1213" spans="1:9" ht="14.1" customHeight="1">
      <c r="A1213" s="15" t="s">
        <v>10525</v>
      </c>
      <c r="B1213" s="877" t="s">
        <v>181</v>
      </c>
      <c r="C1213" s="521">
        <v>14.4</v>
      </c>
      <c r="D1213" s="877">
        <v>20</v>
      </c>
      <c r="E1213" s="2096">
        <f t="shared" si="169"/>
        <v>966.27</v>
      </c>
      <c r="F1213" s="603">
        <f t="shared" si="170"/>
        <v>966.27</v>
      </c>
      <c r="G1213" s="862">
        <f>'Заказ, cкидки и курсы валют'!$J$23*F1213</f>
        <v>12030.0615</v>
      </c>
      <c r="H1213" s="128">
        <f t="shared" si="171"/>
        <v>240.6</v>
      </c>
      <c r="I1213" s="15"/>
    </row>
    <row r="1214" spans="1:9" ht="14.1" customHeight="1">
      <c r="A1214" s="15" t="s">
        <v>10526</v>
      </c>
      <c r="B1214" s="877" t="s">
        <v>182</v>
      </c>
      <c r="C1214" s="521">
        <v>16.2</v>
      </c>
      <c r="D1214" s="877">
        <v>15</v>
      </c>
      <c r="E1214" s="2096">
        <f t="shared" si="169"/>
        <v>1294.5</v>
      </c>
      <c r="F1214" s="603">
        <f t="shared" si="170"/>
        <v>1294.5</v>
      </c>
      <c r="G1214" s="862">
        <f>'Заказ, cкидки и курсы валют'!$J$23*F1214</f>
        <v>16116.525</v>
      </c>
      <c r="H1214" s="128">
        <f t="shared" si="171"/>
        <v>241.75</v>
      </c>
      <c r="I1214" s="15"/>
    </row>
    <row r="1215" spans="1:9" ht="14.1" customHeight="1">
      <c r="A1215" s="15" t="s">
        <v>10527</v>
      </c>
      <c r="B1215" s="877" t="s">
        <v>183</v>
      </c>
      <c r="C1215" s="521">
        <v>18</v>
      </c>
      <c r="D1215" s="877">
        <v>15</v>
      </c>
      <c r="E1215" s="2096">
        <f t="shared" si="169"/>
        <v>1393.5</v>
      </c>
      <c r="F1215" s="603">
        <f t="shared" si="170"/>
        <v>1393.5</v>
      </c>
      <c r="G1215" s="862">
        <f>'Заказ, cкидки и курсы валют'!$J$23*F1215</f>
        <v>17349.075000000001</v>
      </c>
      <c r="H1215" s="128">
        <f t="shared" si="171"/>
        <v>260.24</v>
      </c>
      <c r="I1215" s="15"/>
    </row>
    <row r="1216" spans="1:9" ht="14.1" customHeight="1">
      <c r="A1216" s="15" t="s">
        <v>10528</v>
      </c>
      <c r="B1216" s="877" t="s">
        <v>184</v>
      </c>
      <c r="C1216" s="521">
        <v>19.8</v>
      </c>
      <c r="D1216" s="877">
        <v>10</v>
      </c>
      <c r="E1216" s="2096">
        <f t="shared" si="169"/>
        <v>1305.99</v>
      </c>
      <c r="F1216" s="603">
        <f t="shared" si="170"/>
        <v>1305.99</v>
      </c>
      <c r="G1216" s="862">
        <f>'Заказ, cкидки и курсы валют'!$J$23*F1216</f>
        <v>16259.575499999999</v>
      </c>
      <c r="H1216" s="128">
        <f t="shared" si="171"/>
        <v>162.6</v>
      </c>
      <c r="I1216" s="15"/>
    </row>
    <row r="1217" spans="1:9" ht="14.1" customHeight="1">
      <c r="A1217" s="15" t="s">
        <v>10529</v>
      </c>
      <c r="B1217" s="877" t="s">
        <v>185</v>
      </c>
      <c r="C1217" s="521">
        <v>23.4</v>
      </c>
      <c r="D1217" s="877">
        <v>10</v>
      </c>
      <c r="E1217" s="2096">
        <f t="shared" si="169"/>
        <v>1801.47</v>
      </c>
      <c r="F1217" s="603">
        <f t="shared" si="170"/>
        <v>1801.47</v>
      </c>
      <c r="G1217" s="862">
        <f>'Заказ, cкидки и курсы валют'!$J$23*F1217</f>
        <v>22428.301499999998</v>
      </c>
      <c r="H1217" s="128">
        <f t="shared" si="171"/>
        <v>224.28</v>
      </c>
      <c r="I1217" s="15"/>
    </row>
    <row r="1218" spans="1:9" ht="14.1" customHeight="1">
      <c r="A1218" s="15" t="s">
        <v>10530</v>
      </c>
      <c r="B1218" s="877" t="s">
        <v>186</v>
      </c>
      <c r="C1218" s="521">
        <v>27</v>
      </c>
      <c r="D1218" s="877">
        <v>10</v>
      </c>
      <c r="E1218" s="2096">
        <f t="shared" si="169"/>
        <v>2201.3999999999996</v>
      </c>
      <c r="F1218" s="603">
        <f t="shared" si="170"/>
        <v>2201.4</v>
      </c>
      <c r="G1218" s="862">
        <f>'Заказ, cкидки и курсы валют'!$J$23*F1218</f>
        <v>27407.43</v>
      </c>
      <c r="H1218" s="128">
        <f t="shared" si="171"/>
        <v>274.07</v>
      </c>
      <c r="I1218" s="15"/>
    </row>
    <row r="1219" spans="1:9" ht="14.1" customHeight="1">
      <c r="A1219" s="15" t="s">
        <v>10531</v>
      </c>
      <c r="B1219" s="668" t="s">
        <v>3656</v>
      </c>
      <c r="C1219" s="521">
        <v>11.1</v>
      </c>
      <c r="D1219" s="668">
        <v>20</v>
      </c>
      <c r="E1219" s="2096">
        <f t="shared" si="169"/>
        <v>730.89</v>
      </c>
      <c r="F1219" s="603">
        <f t="shared" si="170"/>
        <v>730.89</v>
      </c>
      <c r="G1219" s="862">
        <f>'Заказ, cкидки и курсы валют'!$J$23*F1219</f>
        <v>9099.5805</v>
      </c>
      <c r="H1219" s="128">
        <f t="shared" si="171"/>
        <v>181.99</v>
      </c>
      <c r="I1219" s="15"/>
    </row>
    <row r="1220" spans="1:9" ht="14.1" customHeight="1">
      <c r="A1220" s="15" t="s">
        <v>10532</v>
      </c>
      <c r="B1220" s="877" t="s">
        <v>3118</v>
      </c>
      <c r="C1220" s="521">
        <v>11.93</v>
      </c>
      <c r="D1220" s="877">
        <v>20</v>
      </c>
      <c r="E1220" s="2096">
        <f t="shared" si="169"/>
        <v>771.44999999999993</v>
      </c>
      <c r="F1220" s="603">
        <f t="shared" si="170"/>
        <v>771.45</v>
      </c>
      <c r="G1220" s="862">
        <f>'Заказ, cкидки и курсы валют'!$J$23*F1220</f>
        <v>9604.5524999999998</v>
      </c>
      <c r="H1220" s="128">
        <f t="shared" si="171"/>
        <v>192.09</v>
      </c>
      <c r="I1220" s="15"/>
    </row>
    <row r="1221" spans="1:9" ht="14.1" customHeight="1">
      <c r="A1221" s="15" t="s">
        <v>10533</v>
      </c>
      <c r="B1221" s="877" t="s">
        <v>3119</v>
      </c>
      <c r="C1221" s="521">
        <v>13.48</v>
      </c>
      <c r="D1221" s="877">
        <v>20</v>
      </c>
      <c r="E1221" s="2096">
        <f t="shared" si="169"/>
        <v>884.91000000000008</v>
      </c>
      <c r="F1221" s="603">
        <f t="shared" si="170"/>
        <v>884.91</v>
      </c>
      <c r="G1221" s="862">
        <f>'Заказ, cкидки и курсы валют'!$J$23*F1221</f>
        <v>11017.129499999999</v>
      </c>
      <c r="H1221" s="128">
        <f t="shared" si="171"/>
        <v>220.34</v>
      </c>
      <c r="I1221" s="15"/>
    </row>
    <row r="1222" spans="1:9" ht="14.1" customHeight="1">
      <c r="A1222" s="15" t="s">
        <v>10534</v>
      </c>
      <c r="B1222" s="877" t="s">
        <v>617</v>
      </c>
      <c r="C1222" s="521">
        <v>15.03</v>
      </c>
      <c r="D1222" s="877">
        <v>15</v>
      </c>
      <c r="E1222" s="2096">
        <f t="shared" si="169"/>
        <v>1178.5500000000002</v>
      </c>
      <c r="F1222" s="603">
        <f t="shared" si="170"/>
        <v>1178.55</v>
      </c>
      <c r="G1222" s="862">
        <f>'Заказ, cкидки и курсы валют'!$J$23*F1222</f>
        <v>14672.947499999998</v>
      </c>
      <c r="H1222" s="128">
        <f t="shared" si="171"/>
        <v>220.09</v>
      </c>
      <c r="I1222" s="15"/>
    </row>
    <row r="1223" spans="1:9" ht="14.1" customHeight="1">
      <c r="A1223" s="15" t="s">
        <v>10535</v>
      </c>
      <c r="B1223" s="877" t="s">
        <v>3120</v>
      </c>
      <c r="C1223" s="521">
        <v>16.579999999999998</v>
      </c>
      <c r="D1223" s="877">
        <v>15</v>
      </c>
      <c r="E1223" s="2096">
        <f t="shared" si="169"/>
        <v>1036.23</v>
      </c>
      <c r="F1223" s="603">
        <f t="shared" si="170"/>
        <v>1036.23</v>
      </c>
      <c r="G1223" s="862">
        <f>'Заказ, cкидки и курсы валют'!$J$23*F1223</f>
        <v>12901.0635</v>
      </c>
      <c r="H1223" s="128">
        <f t="shared" si="171"/>
        <v>193.52</v>
      </c>
      <c r="I1223" s="15"/>
    </row>
    <row r="1224" spans="1:9" ht="14.1" customHeight="1">
      <c r="A1224" s="15" t="s">
        <v>10536</v>
      </c>
      <c r="B1224" s="877" t="s">
        <v>190</v>
      </c>
      <c r="C1224" s="521">
        <v>18.13</v>
      </c>
      <c r="D1224" s="877">
        <v>15</v>
      </c>
      <c r="E1224" s="2096">
        <f t="shared" si="169"/>
        <v>1161.3000000000002</v>
      </c>
      <c r="F1224" s="603">
        <f t="shared" si="170"/>
        <v>1161.3</v>
      </c>
      <c r="G1224" s="862">
        <f>'Заказ, cкидки и курсы валют'!$J$23*F1224</f>
        <v>14458.184999999999</v>
      </c>
      <c r="H1224" s="128">
        <f t="shared" si="171"/>
        <v>216.87</v>
      </c>
      <c r="I1224" s="15"/>
    </row>
    <row r="1225" spans="1:9" ht="14.1" customHeight="1">
      <c r="A1225" s="15" t="s">
        <v>10537</v>
      </c>
      <c r="B1225" s="877" t="s">
        <v>1338</v>
      </c>
      <c r="C1225" s="521">
        <v>19.690000000000001</v>
      </c>
      <c r="D1225" s="877">
        <v>15</v>
      </c>
      <c r="E1225" s="2096">
        <f t="shared" si="169"/>
        <v>1543.71</v>
      </c>
      <c r="F1225" s="603">
        <f t="shared" si="170"/>
        <v>1543.71</v>
      </c>
      <c r="G1225" s="862">
        <f>'Заказ, cкидки и курсы валют'!$J$23*F1225</f>
        <v>19219.1895</v>
      </c>
      <c r="H1225" s="128">
        <f t="shared" si="171"/>
        <v>288.29000000000002</v>
      </c>
      <c r="I1225" s="15"/>
    </row>
    <row r="1226" spans="1:9" ht="14.1" customHeight="1">
      <c r="A1226" s="15" t="s">
        <v>10538</v>
      </c>
      <c r="B1226" s="877" t="s">
        <v>191</v>
      </c>
      <c r="C1226" s="521">
        <v>21.14</v>
      </c>
      <c r="D1226" s="877">
        <v>10</v>
      </c>
      <c r="E1226" s="2096">
        <f t="shared" si="169"/>
        <v>1399.02</v>
      </c>
      <c r="F1226" s="603">
        <f t="shared" si="170"/>
        <v>1399.02</v>
      </c>
      <c r="G1226" s="862">
        <f>'Заказ, cкидки и курсы валют'!$J$23*F1226</f>
        <v>17417.798999999999</v>
      </c>
      <c r="H1226" s="128">
        <f t="shared" si="171"/>
        <v>174.18</v>
      </c>
      <c r="I1226" s="15"/>
    </row>
    <row r="1227" spans="1:9" ht="14.1" customHeight="1">
      <c r="A1227" s="15" t="s">
        <v>10631</v>
      </c>
      <c r="B1227" s="877" t="s">
        <v>192</v>
      </c>
      <c r="C1227" s="521">
        <v>24.25</v>
      </c>
      <c r="D1227" s="877">
        <v>10</v>
      </c>
      <c r="E1227" s="2096">
        <f t="shared" si="169"/>
        <v>1604.4900000000002</v>
      </c>
      <c r="F1227" s="603">
        <f t="shared" si="170"/>
        <v>1604.49</v>
      </c>
      <c r="G1227" s="862">
        <f>'Заказ, cкидки и курсы валют'!$J$23*F1227</f>
        <v>19975.9005</v>
      </c>
      <c r="H1227" s="128">
        <f t="shared" si="171"/>
        <v>199.76</v>
      </c>
      <c r="I1227" s="15"/>
    </row>
    <row r="1228" spans="1:9" ht="14.1" customHeight="1">
      <c r="A1228" s="15" t="s">
        <v>10630</v>
      </c>
      <c r="B1228" s="877" t="s">
        <v>193</v>
      </c>
      <c r="C1228" s="521">
        <v>27.35</v>
      </c>
      <c r="D1228" s="877">
        <v>10</v>
      </c>
      <c r="E1228" s="2096">
        <f t="shared" si="169"/>
        <v>1764.1799999999998</v>
      </c>
      <c r="F1228" s="603">
        <f t="shared" si="170"/>
        <v>1764.18</v>
      </c>
      <c r="G1228" s="862">
        <f>'Заказ, cкидки и курсы валют'!$J$23*F1228</f>
        <v>21964.041000000001</v>
      </c>
      <c r="H1228" s="128">
        <f t="shared" si="171"/>
        <v>219.64</v>
      </c>
      <c r="I1228" s="15"/>
    </row>
    <row r="1229" spans="1:9" ht="14.1" customHeight="1">
      <c r="A1229" s="15" t="s">
        <v>10629</v>
      </c>
      <c r="B1229" s="877" t="s">
        <v>194</v>
      </c>
      <c r="C1229" s="521">
        <v>30.45</v>
      </c>
      <c r="D1229" s="877">
        <v>10</v>
      </c>
      <c r="E1229" s="2096">
        <f t="shared" si="169"/>
        <v>2387.88</v>
      </c>
      <c r="F1229" s="603">
        <f t="shared" si="170"/>
        <v>2387.88</v>
      </c>
      <c r="G1229" s="862">
        <f>'Заказ, cкидки и курсы валют'!$J$23*F1229</f>
        <v>29729.106</v>
      </c>
      <c r="H1229" s="128">
        <f t="shared" si="171"/>
        <v>297.29000000000002</v>
      </c>
      <c r="I1229" s="15"/>
    </row>
    <row r="1230" spans="1:9" ht="14.1" customHeight="1">
      <c r="A1230" s="15" t="s">
        <v>10628</v>
      </c>
      <c r="B1230" s="877" t="s">
        <v>3121</v>
      </c>
      <c r="C1230" s="521">
        <v>33.56</v>
      </c>
      <c r="D1230" s="877">
        <v>5</v>
      </c>
      <c r="E1230" s="2096">
        <f t="shared" si="169"/>
        <v>2371.2599999999998</v>
      </c>
      <c r="F1230" s="603">
        <f t="shared" si="170"/>
        <v>2371.2600000000002</v>
      </c>
      <c r="G1230" s="862">
        <f>'Заказ, cкидки и курсы валют'!$J$23*F1230</f>
        <v>29522.187000000002</v>
      </c>
      <c r="H1230" s="128">
        <f t="shared" si="171"/>
        <v>147.61000000000001</v>
      </c>
      <c r="I1230" s="15"/>
    </row>
    <row r="1231" spans="1:9" ht="14.1" customHeight="1">
      <c r="A1231" s="15" t="s">
        <v>10627</v>
      </c>
      <c r="B1231" s="877" t="s">
        <v>195</v>
      </c>
      <c r="C1231" s="521">
        <v>36.56</v>
      </c>
      <c r="D1231" s="877">
        <v>5</v>
      </c>
      <c r="E1231" s="2096">
        <f t="shared" si="169"/>
        <v>2269.1999999999998</v>
      </c>
      <c r="F1231" s="603">
        <f t="shared" si="170"/>
        <v>2269.1999999999998</v>
      </c>
      <c r="G1231" s="862">
        <f>'Заказ, cкидки и курсы валют'!$J$23*F1231</f>
        <v>28251.539999999997</v>
      </c>
      <c r="H1231" s="128">
        <f t="shared" si="171"/>
        <v>141.26</v>
      </c>
      <c r="I1231" s="15"/>
    </row>
    <row r="1232" spans="1:9" ht="14.1" customHeight="1">
      <c r="A1232" s="15" t="s">
        <v>10626</v>
      </c>
      <c r="B1232" s="877" t="s">
        <v>196</v>
      </c>
      <c r="C1232" s="521">
        <v>42.77</v>
      </c>
      <c r="D1232" s="877">
        <v>5</v>
      </c>
      <c r="E1232" s="2096">
        <f t="shared" si="169"/>
        <v>2830.14</v>
      </c>
      <c r="F1232" s="603">
        <f t="shared" si="170"/>
        <v>2830.14</v>
      </c>
      <c r="G1232" s="862">
        <f>'Заказ, cкидки и курсы валют'!$J$23*F1232</f>
        <v>35235.242999999995</v>
      </c>
      <c r="H1232" s="128">
        <f t="shared" si="171"/>
        <v>176.18</v>
      </c>
      <c r="I1232" s="15"/>
    </row>
    <row r="1233" spans="1:9" ht="14.1" customHeight="1">
      <c r="A1233" s="15" t="s">
        <v>10625</v>
      </c>
      <c r="B1233" s="877" t="s">
        <v>197</v>
      </c>
      <c r="C1233" s="521">
        <v>48.98</v>
      </c>
      <c r="D1233" s="877">
        <v>5</v>
      </c>
      <c r="E1233" s="2096">
        <f t="shared" si="169"/>
        <v>3657.09</v>
      </c>
      <c r="F1233" s="603">
        <f t="shared" si="170"/>
        <v>3657.09</v>
      </c>
      <c r="G1233" s="862">
        <f>'Заказ, cкидки и курсы валют'!$J$23*F1233</f>
        <v>45530.770499999999</v>
      </c>
      <c r="H1233" s="128">
        <f t="shared" si="171"/>
        <v>227.65</v>
      </c>
      <c r="I1233" s="15"/>
    </row>
    <row r="1234" spans="1:9" ht="14.1" customHeight="1">
      <c r="A1234" s="15" t="s">
        <v>10624</v>
      </c>
      <c r="B1234" s="877" t="s">
        <v>198</v>
      </c>
      <c r="C1234" s="521">
        <v>55.19</v>
      </c>
      <c r="D1234" s="877">
        <v>5</v>
      </c>
      <c r="E1234" s="2096">
        <f t="shared" si="169"/>
        <v>4237.9800000000005</v>
      </c>
      <c r="F1234" s="603">
        <f t="shared" si="170"/>
        <v>4237.9799999999996</v>
      </c>
      <c r="G1234" s="862">
        <f>'Заказ, cкидки и курсы валют'!$J$23*F1234</f>
        <v>52762.850999999995</v>
      </c>
      <c r="H1234" s="128">
        <f t="shared" si="171"/>
        <v>263.81</v>
      </c>
      <c r="I1234" s="15"/>
    </row>
    <row r="1235" spans="1:9" ht="14.1" customHeight="1">
      <c r="A1235" s="15" t="s">
        <v>10623</v>
      </c>
      <c r="B1235" s="877" t="s">
        <v>199</v>
      </c>
      <c r="C1235" s="521">
        <v>61.4</v>
      </c>
      <c r="D1235" s="877">
        <v>5</v>
      </c>
      <c r="E1235" s="2096">
        <f t="shared" si="169"/>
        <v>5894.49</v>
      </c>
      <c r="F1235" s="603">
        <f t="shared" si="170"/>
        <v>5894.49</v>
      </c>
      <c r="G1235" s="862">
        <f>'Заказ, cкидки и курсы валют'!$J$23*F1235</f>
        <v>73386.400499999989</v>
      </c>
      <c r="H1235" s="128">
        <f t="shared" si="171"/>
        <v>366.93</v>
      </c>
      <c r="I1235" s="15"/>
    </row>
    <row r="1236" spans="1:9" ht="14.1" customHeight="1">
      <c r="A1236" s="15" t="s">
        <v>10622</v>
      </c>
      <c r="B1236" s="877" t="s">
        <v>200</v>
      </c>
      <c r="C1236" s="521">
        <v>69.7</v>
      </c>
      <c r="D1236" s="877">
        <v>4</v>
      </c>
      <c r="E1236" s="2096">
        <f t="shared" si="169"/>
        <v>5134.92</v>
      </c>
      <c r="F1236" s="603">
        <f t="shared" si="170"/>
        <v>5134.92</v>
      </c>
      <c r="G1236" s="862">
        <f>'Заказ, cкидки и курсы валют'!$J$23*F1236</f>
        <v>63929.754000000001</v>
      </c>
      <c r="H1236" s="128">
        <f t="shared" si="171"/>
        <v>255.72</v>
      </c>
      <c r="I1236" s="15"/>
    </row>
    <row r="1237" spans="1:9" ht="14.1" customHeight="1">
      <c r="A1237" s="15" t="s">
        <v>10621</v>
      </c>
      <c r="B1237" s="877" t="s">
        <v>3364</v>
      </c>
      <c r="C1237" s="521">
        <v>19.23</v>
      </c>
      <c r="D1237" s="877">
        <v>15</v>
      </c>
      <c r="E1237" s="2096">
        <f t="shared" si="169"/>
        <v>1535.1299999999999</v>
      </c>
      <c r="F1237" s="603">
        <f t="shared" si="170"/>
        <v>1535.13</v>
      </c>
      <c r="G1237" s="862">
        <f>'Заказ, cкидки и курсы валют'!$J$23*F1237</f>
        <v>19112.3685</v>
      </c>
      <c r="H1237" s="128">
        <f t="shared" si="171"/>
        <v>286.69</v>
      </c>
      <c r="I1237" s="15"/>
    </row>
    <row r="1238" spans="1:9" ht="14.1" customHeight="1">
      <c r="A1238" s="15" t="s">
        <v>10620</v>
      </c>
      <c r="B1238" s="668" t="s">
        <v>3655</v>
      </c>
      <c r="C1238" s="521">
        <v>20.77</v>
      </c>
      <c r="D1238" s="668">
        <v>10</v>
      </c>
      <c r="E1238" s="2096">
        <f t="shared" si="169"/>
        <v>1363.29</v>
      </c>
      <c r="F1238" s="603">
        <f t="shared" si="170"/>
        <v>1363.29</v>
      </c>
      <c r="G1238" s="862">
        <f>'Заказ, cкидки и курсы валют'!$J$23*F1238</f>
        <v>16972.960499999997</v>
      </c>
      <c r="H1238" s="128">
        <f t="shared" si="171"/>
        <v>169.73</v>
      </c>
      <c r="I1238" s="15"/>
    </row>
    <row r="1239" spans="1:9" ht="14.1" customHeight="1">
      <c r="A1239" s="15" t="s">
        <v>10619</v>
      </c>
      <c r="B1239" s="668" t="s">
        <v>3399</v>
      </c>
      <c r="C1239" s="521">
        <v>23.22</v>
      </c>
      <c r="D1239" s="668">
        <v>10</v>
      </c>
      <c r="E1239" s="2096">
        <f t="shared" si="169"/>
        <v>1439.82</v>
      </c>
      <c r="F1239" s="603">
        <f t="shared" si="170"/>
        <v>1439.82</v>
      </c>
      <c r="G1239" s="862">
        <f>'Заказ, cкидки и курсы валют'!$J$23*F1239</f>
        <v>17925.758999999998</v>
      </c>
      <c r="H1239" s="128">
        <f t="shared" si="171"/>
        <v>179.26</v>
      </c>
      <c r="I1239" s="15"/>
    </row>
    <row r="1240" spans="1:9" ht="14.1" customHeight="1">
      <c r="A1240" s="15" t="s">
        <v>10618</v>
      </c>
      <c r="B1240" s="877" t="s">
        <v>3122</v>
      </c>
      <c r="C1240" s="521">
        <v>25.67</v>
      </c>
      <c r="D1240" s="877">
        <v>10</v>
      </c>
      <c r="E1240" s="2096">
        <f t="shared" si="169"/>
        <v>1575.8999999999999</v>
      </c>
      <c r="F1240" s="603">
        <f t="shared" si="170"/>
        <v>1575.9</v>
      </c>
      <c r="G1240" s="862">
        <f>'Заказ, cкидки и курсы валют'!$J$23*F1240</f>
        <v>19619.955000000002</v>
      </c>
      <c r="H1240" s="128">
        <f t="shared" si="171"/>
        <v>196.2</v>
      </c>
      <c r="I1240" s="15"/>
    </row>
    <row r="1241" spans="1:9" ht="14.1" customHeight="1">
      <c r="A1241" s="15" t="s">
        <v>10617</v>
      </c>
      <c r="B1241" s="877" t="s">
        <v>3123</v>
      </c>
      <c r="C1241" s="521">
        <v>28.12</v>
      </c>
      <c r="D1241" s="877">
        <v>10</v>
      </c>
      <c r="E1241" s="2096">
        <f t="shared" si="169"/>
        <v>1829.0700000000002</v>
      </c>
      <c r="F1241" s="603">
        <f t="shared" si="170"/>
        <v>1829.07</v>
      </c>
      <c r="G1241" s="862">
        <f>'Заказ, cкидки и курсы валют'!$J$23*F1241</f>
        <v>22771.921499999997</v>
      </c>
      <c r="H1241" s="128">
        <f t="shared" si="171"/>
        <v>227.72</v>
      </c>
      <c r="I1241" s="15"/>
    </row>
    <row r="1242" spans="1:9" ht="14.1" customHeight="1">
      <c r="A1242" s="15" t="s">
        <v>10616</v>
      </c>
      <c r="B1242" s="877" t="s">
        <v>3124</v>
      </c>
      <c r="C1242" s="521">
        <v>30.57</v>
      </c>
      <c r="D1242" s="877">
        <v>10</v>
      </c>
      <c r="E1242" s="2096">
        <f t="shared" si="169"/>
        <v>1823.25</v>
      </c>
      <c r="F1242" s="603">
        <f t="shared" si="170"/>
        <v>1823.25</v>
      </c>
      <c r="G1242" s="862">
        <f>'Заказ, cкидки и курсы валют'!$J$23*F1242</f>
        <v>22699.462499999998</v>
      </c>
      <c r="H1242" s="128">
        <f t="shared" si="171"/>
        <v>226.99</v>
      </c>
      <c r="I1242" s="15"/>
    </row>
    <row r="1243" spans="1:9" ht="14.1" customHeight="1">
      <c r="A1243" s="15" t="s">
        <v>10615</v>
      </c>
      <c r="B1243" s="877" t="s">
        <v>3125</v>
      </c>
      <c r="C1243" s="521">
        <v>33.020000000000003</v>
      </c>
      <c r="D1243" s="877">
        <v>7</v>
      </c>
      <c r="E1243" s="2096">
        <f t="shared" si="169"/>
        <v>2495.2200000000003</v>
      </c>
      <c r="F1243" s="603">
        <f t="shared" si="170"/>
        <v>2495.2199999999998</v>
      </c>
      <c r="G1243" s="862">
        <f>'Заказ, cкидки и курсы валют'!$J$23*F1243</f>
        <v>31065.488999999994</v>
      </c>
      <c r="H1243" s="128">
        <f t="shared" si="171"/>
        <v>217.46</v>
      </c>
      <c r="I1243" s="15"/>
    </row>
    <row r="1244" spans="1:9" ht="14.1" customHeight="1">
      <c r="A1244" s="15" t="s">
        <v>10614</v>
      </c>
      <c r="B1244" s="877" t="s">
        <v>201</v>
      </c>
      <c r="C1244" s="521">
        <v>35.47</v>
      </c>
      <c r="D1244" s="877">
        <v>7</v>
      </c>
      <c r="E1244" s="2096">
        <f t="shared" si="169"/>
        <v>2306.94</v>
      </c>
      <c r="F1244" s="603">
        <f t="shared" si="170"/>
        <v>2306.94</v>
      </c>
      <c r="G1244" s="862">
        <f>'Заказ, cкидки и курсы валют'!$J$23*F1244</f>
        <v>28721.402999999998</v>
      </c>
      <c r="H1244" s="128">
        <f t="shared" si="171"/>
        <v>201.05</v>
      </c>
      <c r="I1244" s="15"/>
    </row>
    <row r="1245" spans="1:9" ht="14.1" customHeight="1">
      <c r="A1245" s="15" t="s">
        <v>10613</v>
      </c>
      <c r="B1245" s="877" t="s">
        <v>202</v>
      </c>
      <c r="C1245" s="521">
        <v>40.47</v>
      </c>
      <c r="D1245" s="877">
        <v>6</v>
      </c>
      <c r="E1245" s="2096">
        <f t="shared" si="169"/>
        <v>3106.32</v>
      </c>
      <c r="F1245" s="603">
        <f t="shared" si="170"/>
        <v>3106.32</v>
      </c>
      <c r="G1245" s="862">
        <f>'Заказ, cкидки и курсы валют'!$J$23*F1245</f>
        <v>38673.684000000001</v>
      </c>
      <c r="H1245" s="128">
        <f t="shared" si="171"/>
        <v>232.04</v>
      </c>
      <c r="I1245" s="15"/>
    </row>
    <row r="1246" spans="1:9" ht="14.1" customHeight="1">
      <c r="A1246" s="15" t="s">
        <v>10612</v>
      </c>
      <c r="B1246" s="877" t="s">
        <v>614</v>
      </c>
      <c r="C1246" s="521">
        <v>45.37</v>
      </c>
      <c r="D1246" s="877">
        <v>5</v>
      </c>
      <c r="E1246" s="2096">
        <f t="shared" si="169"/>
        <v>2913</v>
      </c>
      <c r="F1246" s="603">
        <f t="shared" si="170"/>
        <v>2913</v>
      </c>
      <c r="G1246" s="862">
        <f>'Заказ, cкидки и курсы валют'!$J$23*F1246</f>
        <v>36266.85</v>
      </c>
      <c r="H1246" s="128">
        <f t="shared" si="171"/>
        <v>181.33</v>
      </c>
      <c r="I1246" s="15"/>
    </row>
    <row r="1247" spans="1:9" ht="14.1" customHeight="1">
      <c r="A1247" s="15" t="s">
        <v>10611</v>
      </c>
      <c r="B1247" s="877" t="s">
        <v>203</v>
      </c>
      <c r="C1247" s="521">
        <v>50.27</v>
      </c>
      <c r="D1247" s="877">
        <v>5</v>
      </c>
      <c r="E1247" s="2096">
        <f t="shared" si="169"/>
        <v>3269.37</v>
      </c>
      <c r="F1247" s="603">
        <f t="shared" si="170"/>
        <v>3269.37</v>
      </c>
      <c r="G1247" s="862">
        <f>'Заказ, cкидки и курсы валют'!$J$23*F1247</f>
        <v>40703.656499999997</v>
      </c>
      <c r="H1247" s="128">
        <f t="shared" si="171"/>
        <v>203.52</v>
      </c>
      <c r="I1247" s="15"/>
    </row>
    <row r="1248" spans="1:9" ht="14.1" customHeight="1">
      <c r="A1248" s="15" t="s">
        <v>10610</v>
      </c>
      <c r="B1248" s="877" t="s">
        <v>613</v>
      </c>
      <c r="C1248" s="521">
        <v>56.3</v>
      </c>
      <c r="D1248" s="877">
        <v>5</v>
      </c>
      <c r="E1248" s="2096">
        <f t="shared" si="169"/>
        <v>4248.87</v>
      </c>
      <c r="F1248" s="603">
        <f t="shared" si="170"/>
        <v>4248.87</v>
      </c>
      <c r="G1248" s="862">
        <f>'Заказ, cкидки и курсы валют'!$J$23*F1248</f>
        <v>52898.431499999999</v>
      </c>
      <c r="H1248" s="128">
        <f t="shared" si="171"/>
        <v>264.49</v>
      </c>
      <c r="I1248" s="15"/>
    </row>
    <row r="1249" spans="1:9" ht="14.1" customHeight="1">
      <c r="A1249" s="15" t="s">
        <v>10609</v>
      </c>
      <c r="B1249" s="877" t="s">
        <v>204</v>
      </c>
      <c r="C1249" s="521">
        <v>60.07</v>
      </c>
      <c r="D1249" s="877">
        <v>4</v>
      </c>
      <c r="E1249" s="2096">
        <f t="shared" si="169"/>
        <v>4150.8599999999997</v>
      </c>
      <c r="F1249" s="603">
        <f t="shared" si="170"/>
        <v>4150.8599999999997</v>
      </c>
      <c r="G1249" s="862">
        <f>'Заказ, cкидки и курсы валют'!$J$23*F1249</f>
        <v>51678.206999999995</v>
      </c>
      <c r="H1249" s="128">
        <f t="shared" si="171"/>
        <v>206.71</v>
      </c>
      <c r="I1249" s="15"/>
    </row>
    <row r="1250" spans="1:9" ht="14.1" customHeight="1">
      <c r="A1250" s="15" t="s">
        <v>10608</v>
      </c>
      <c r="B1250" s="877" t="s">
        <v>205</v>
      </c>
      <c r="C1250" s="521">
        <v>69.97</v>
      </c>
      <c r="D1250" s="877">
        <v>4</v>
      </c>
      <c r="E1250" s="2096">
        <f t="shared" si="169"/>
        <v>4294.68</v>
      </c>
      <c r="F1250" s="603">
        <f t="shared" si="170"/>
        <v>4294.68</v>
      </c>
      <c r="G1250" s="862">
        <f>'Заказ, cкидки и курсы валют'!$J$23*F1250</f>
        <v>53468.766000000003</v>
      </c>
      <c r="H1250" s="128">
        <f t="shared" si="171"/>
        <v>213.88</v>
      </c>
      <c r="I1250" s="15"/>
    </row>
    <row r="1251" spans="1:9" ht="14.1" customHeight="1">
      <c r="A1251" s="15" t="s">
        <v>10607</v>
      </c>
      <c r="B1251" s="877" t="s">
        <v>206</v>
      </c>
      <c r="C1251" s="521">
        <v>79.77</v>
      </c>
      <c r="D1251" s="877">
        <v>3</v>
      </c>
      <c r="E1251" s="2096">
        <f t="shared" si="169"/>
        <v>6031.47</v>
      </c>
      <c r="F1251" s="603">
        <f t="shared" si="170"/>
        <v>6031.47</v>
      </c>
      <c r="G1251" s="862">
        <f>'Заказ, cкидки и курсы валют'!$J$23*F1251</f>
        <v>75091.801500000001</v>
      </c>
      <c r="H1251" s="128">
        <f t="shared" si="171"/>
        <v>225.28</v>
      </c>
      <c r="I1251" s="15"/>
    </row>
    <row r="1252" spans="1:9" ht="14.1" customHeight="1">
      <c r="A1252" s="15" t="s">
        <v>10606</v>
      </c>
      <c r="B1252" s="877" t="s">
        <v>207</v>
      </c>
      <c r="C1252" s="521">
        <v>89.57</v>
      </c>
      <c r="D1252" s="877">
        <v>3</v>
      </c>
      <c r="E1252" s="2096">
        <f t="shared" si="169"/>
        <v>6316.6500000000005</v>
      </c>
      <c r="F1252" s="603">
        <f t="shared" si="170"/>
        <v>6316.65</v>
      </c>
      <c r="G1252" s="862">
        <f>'Заказ, cкидки и курсы валют'!$J$23*F1252</f>
        <v>78642.292499999996</v>
      </c>
      <c r="H1252" s="128">
        <f t="shared" si="171"/>
        <v>235.93</v>
      </c>
      <c r="I1252" s="15"/>
    </row>
    <row r="1253" spans="1:9" ht="14.1" customHeight="1">
      <c r="A1253" s="15" t="s">
        <v>10605</v>
      </c>
      <c r="B1253" s="877" t="s">
        <v>208</v>
      </c>
      <c r="C1253" s="521">
        <v>99.37</v>
      </c>
      <c r="D1253" s="877">
        <v>3</v>
      </c>
      <c r="E1253" s="2096">
        <f t="shared" si="169"/>
        <v>7270.02</v>
      </c>
      <c r="F1253" s="603">
        <f t="shared" si="170"/>
        <v>7270.02</v>
      </c>
      <c r="G1253" s="862">
        <f>'Заказ, cкидки и курсы валют'!$J$23*F1253</f>
        <v>90511.748999999996</v>
      </c>
      <c r="H1253" s="128">
        <f t="shared" si="171"/>
        <v>271.54000000000002</v>
      </c>
      <c r="I1253" s="15"/>
    </row>
    <row r="1254" spans="1:9" ht="14.1" customHeight="1">
      <c r="A1254" s="15" t="s">
        <v>10604</v>
      </c>
      <c r="B1254" s="877" t="s">
        <v>209</v>
      </c>
      <c r="C1254" s="521">
        <v>109</v>
      </c>
      <c r="D1254" s="877">
        <v>2</v>
      </c>
      <c r="E1254" s="2096">
        <f t="shared" si="169"/>
        <v>7978.6500000000005</v>
      </c>
      <c r="F1254" s="603">
        <f t="shared" si="170"/>
        <v>7978.65</v>
      </c>
      <c r="G1254" s="862">
        <f>'Заказ, cкидки и курсы валют'!$J$23*F1254</f>
        <v>99334.19249999999</v>
      </c>
      <c r="H1254" s="128">
        <f t="shared" si="171"/>
        <v>198.67</v>
      </c>
      <c r="I1254" s="15"/>
    </row>
    <row r="1255" spans="1:9" ht="14.1" customHeight="1">
      <c r="A1255" s="15" t="s">
        <v>10603</v>
      </c>
      <c r="B1255" s="877" t="s">
        <v>4315</v>
      </c>
      <c r="C1255" s="521">
        <v>34.1</v>
      </c>
      <c r="D1255" s="877">
        <v>7</v>
      </c>
      <c r="E1255" s="2096">
        <f t="shared" si="169"/>
        <v>2203.29</v>
      </c>
      <c r="F1255" s="603">
        <f t="shared" si="170"/>
        <v>2203.29</v>
      </c>
      <c r="G1255" s="862">
        <f>'Заказ, cкидки и курсы валют'!$J$23*F1255</f>
        <v>27430.960499999997</v>
      </c>
      <c r="H1255" s="128">
        <f t="shared" si="171"/>
        <v>192.02</v>
      </c>
      <c r="I1255" s="15"/>
    </row>
    <row r="1256" spans="1:9" ht="14.1" customHeight="1">
      <c r="A1256" s="15" t="s">
        <v>10602</v>
      </c>
      <c r="B1256" s="877" t="s">
        <v>3353</v>
      </c>
      <c r="C1256" s="521">
        <v>37.700000000000003</v>
      </c>
      <c r="D1256" s="877">
        <v>7</v>
      </c>
      <c r="E1256" s="2096">
        <f t="shared" si="169"/>
        <v>2579.5500000000002</v>
      </c>
      <c r="F1256" s="603">
        <f t="shared" si="170"/>
        <v>2579.5500000000002</v>
      </c>
      <c r="G1256" s="862">
        <f>'Заказ, cкидки и курсы валют'!$J$23*F1256</f>
        <v>32115.397499999999</v>
      </c>
      <c r="H1256" s="128">
        <f t="shared" si="171"/>
        <v>224.81</v>
      </c>
      <c r="I1256" s="15"/>
    </row>
    <row r="1257" spans="1:9" ht="14.1" customHeight="1">
      <c r="A1257" s="15" t="s">
        <v>10601</v>
      </c>
      <c r="B1257" s="877" t="s">
        <v>1027</v>
      </c>
      <c r="C1257" s="925">
        <v>41.3</v>
      </c>
      <c r="D1257" s="877">
        <v>6</v>
      </c>
      <c r="E1257" s="2096">
        <f t="shared" si="169"/>
        <v>2916.39</v>
      </c>
      <c r="F1257" s="603">
        <f t="shared" si="170"/>
        <v>2916.39</v>
      </c>
      <c r="G1257" s="862">
        <f>'Заказ, cкидки и курсы валют'!$J$23*F1257</f>
        <v>36309.055499999995</v>
      </c>
      <c r="H1257" s="128">
        <f t="shared" si="171"/>
        <v>217.85</v>
      </c>
      <c r="I1257" s="15"/>
    </row>
    <row r="1258" spans="1:9" ht="14.1" customHeight="1">
      <c r="A1258" s="15" t="s">
        <v>10600</v>
      </c>
      <c r="B1258" s="877" t="s">
        <v>3126</v>
      </c>
      <c r="C1258" s="521">
        <v>44.9</v>
      </c>
      <c r="D1258" s="877">
        <v>5</v>
      </c>
      <c r="E1258" s="2096">
        <f t="shared" si="169"/>
        <v>2905.7400000000002</v>
      </c>
      <c r="F1258" s="603">
        <f t="shared" si="170"/>
        <v>2905.74</v>
      </c>
      <c r="G1258" s="862">
        <f>'Заказ, cкидки и курсы валют'!$J$23*F1258</f>
        <v>36176.462999999996</v>
      </c>
      <c r="H1258" s="128">
        <f t="shared" si="171"/>
        <v>180.88</v>
      </c>
      <c r="I1258" s="15"/>
    </row>
    <row r="1259" spans="1:9" ht="14.1" customHeight="1">
      <c r="A1259" s="15" t="s">
        <v>10599</v>
      </c>
      <c r="B1259" s="877" t="s">
        <v>1028</v>
      </c>
      <c r="C1259" s="521">
        <v>48.5</v>
      </c>
      <c r="D1259" s="877">
        <v>5</v>
      </c>
      <c r="E1259" s="2096">
        <f t="shared" si="169"/>
        <v>3527.7300000000005</v>
      </c>
      <c r="F1259" s="603">
        <f t="shared" si="170"/>
        <v>3527.73</v>
      </c>
      <c r="G1259" s="862">
        <f>'Заказ, cкидки и курсы валют'!$J$23*F1259</f>
        <v>43920.238499999999</v>
      </c>
      <c r="H1259" s="128">
        <f t="shared" si="171"/>
        <v>219.6</v>
      </c>
      <c r="I1259" s="15"/>
    </row>
    <row r="1260" spans="1:9" ht="14.1" customHeight="1">
      <c r="A1260" s="15" t="s">
        <v>10598</v>
      </c>
      <c r="B1260" s="877" t="s">
        <v>3127</v>
      </c>
      <c r="C1260" s="521">
        <v>52</v>
      </c>
      <c r="D1260" s="877">
        <v>5</v>
      </c>
      <c r="E1260" s="2096">
        <f t="shared" si="169"/>
        <v>3750.2999999999997</v>
      </c>
      <c r="F1260" s="603">
        <f t="shared" si="170"/>
        <v>3750.3</v>
      </c>
      <c r="G1260" s="862">
        <f>'Заказ, cкидки и курсы валют'!$J$23*F1260</f>
        <v>46691.235000000001</v>
      </c>
      <c r="H1260" s="128">
        <f t="shared" si="171"/>
        <v>233.46</v>
      </c>
      <c r="I1260" s="15"/>
    </row>
    <row r="1261" spans="1:9" ht="14.1" customHeight="1">
      <c r="A1261" s="15" t="s">
        <v>10597</v>
      </c>
      <c r="B1261" s="877" t="s">
        <v>4316</v>
      </c>
      <c r="C1261" s="521">
        <v>55.6</v>
      </c>
      <c r="D1261" s="877">
        <v>5</v>
      </c>
      <c r="E1261" s="2096">
        <f t="shared" si="169"/>
        <v>4071.09</v>
      </c>
      <c r="F1261" s="603">
        <f t="shared" si="170"/>
        <v>4071.09</v>
      </c>
      <c r="G1261" s="862">
        <f>'Заказ, cкидки и курсы валют'!$J$23*F1261</f>
        <v>50685.070500000002</v>
      </c>
      <c r="H1261" s="128">
        <f t="shared" si="171"/>
        <v>253.43</v>
      </c>
      <c r="I1261" s="15"/>
    </row>
    <row r="1262" spans="1:9" ht="14.1" customHeight="1">
      <c r="A1262" s="15" t="s">
        <v>10596</v>
      </c>
      <c r="B1262" s="877" t="s">
        <v>243</v>
      </c>
      <c r="C1262" s="521">
        <v>58.2</v>
      </c>
      <c r="D1262" s="877">
        <v>4</v>
      </c>
      <c r="E1262" s="2096">
        <f t="shared" si="169"/>
        <v>4392.6000000000004</v>
      </c>
      <c r="F1262" s="603">
        <f t="shared" si="170"/>
        <v>4392.6000000000004</v>
      </c>
      <c r="G1262" s="862">
        <f>'Заказ, cкидки и курсы валют'!$J$23*F1262</f>
        <v>54687.87</v>
      </c>
      <c r="H1262" s="128">
        <f t="shared" si="171"/>
        <v>218.75</v>
      </c>
      <c r="I1262" s="15"/>
    </row>
    <row r="1263" spans="1:9" ht="14.1" customHeight="1">
      <c r="A1263" s="15" t="s">
        <v>10595</v>
      </c>
      <c r="B1263" s="877" t="s">
        <v>618</v>
      </c>
      <c r="C1263" s="521">
        <v>66.400000000000006</v>
      </c>
      <c r="D1263" s="877">
        <v>4</v>
      </c>
      <c r="E1263" s="2096">
        <f t="shared" si="169"/>
        <v>4219.0199999999995</v>
      </c>
      <c r="F1263" s="603">
        <f t="shared" si="170"/>
        <v>4219.0200000000004</v>
      </c>
      <c r="G1263" s="862">
        <f>'Заказ, cкидки и курсы валют'!$J$23*F1263</f>
        <v>52526.798999999999</v>
      </c>
      <c r="H1263" s="128">
        <f t="shared" si="171"/>
        <v>210.11</v>
      </c>
      <c r="I1263" s="15"/>
    </row>
    <row r="1264" spans="1:9" ht="14.1" customHeight="1">
      <c r="A1264" s="15" t="s">
        <v>10594</v>
      </c>
      <c r="B1264" s="877" t="s">
        <v>3128</v>
      </c>
      <c r="C1264" s="521">
        <v>73.599999999999994</v>
      </c>
      <c r="D1264" s="877">
        <v>3</v>
      </c>
      <c r="E1264" s="2096">
        <f t="shared" si="169"/>
        <v>5554.59</v>
      </c>
      <c r="F1264" s="603">
        <f t="shared" si="170"/>
        <v>5554.59</v>
      </c>
      <c r="G1264" s="862">
        <f>'Заказ, cкидки и курсы валют'!$J$23*F1264</f>
        <v>69154.645499999999</v>
      </c>
      <c r="H1264" s="128">
        <f t="shared" si="171"/>
        <v>207.46</v>
      </c>
      <c r="I1264" s="15"/>
    </row>
    <row r="1265" spans="1:9" ht="14.1" customHeight="1">
      <c r="A1265" s="15" t="s">
        <v>10593</v>
      </c>
      <c r="B1265" s="877" t="s">
        <v>675</v>
      </c>
      <c r="C1265" s="521">
        <v>80.8</v>
      </c>
      <c r="D1265" s="877">
        <v>3</v>
      </c>
      <c r="E1265" s="2096">
        <f t="shared" si="169"/>
        <v>6097.9800000000005</v>
      </c>
      <c r="F1265" s="603">
        <f t="shared" si="170"/>
        <v>6097.98</v>
      </c>
      <c r="G1265" s="862">
        <f>'Заказ, cкидки и курсы валют'!$J$23*F1265</f>
        <v>75919.850999999995</v>
      </c>
      <c r="H1265" s="128">
        <f t="shared" si="171"/>
        <v>227.76</v>
      </c>
      <c r="I1265" s="15"/>
    </row>
    <row r="1266" spans="1:9" ht="14.1" customHeight="1">
      <c r="A1266" s="15" t="s">
        <v>10592</v>
      </c>
      <c r="B1266" s="877" t="s">
        <v>1330</v>
      </c>
      <c r="C1266" s="521">
        <v>88</v>
      </c>
      <c r="D1266" s="877">
        <v>3</v>
      </c>
      <c r="E1266" s="2096">
        <f t="shared" si="169"/>
        <v>5591.34</v>
      </c>
      <c r="F1266" s="603">
        <f t="shared" si="170"/>
        <v>5591.34</v>
      </c>
      <c r="G1266" s="862">
        <f>'Заказ, cкидки и курсы валют'!$J$23*F1266</f>
        <v>69612.183000000005</v>
      </c>
      <c r="H1266" s="128">
        <f t="shared" si="171"/>
        <v>208.84</v>
      </c>
      <c r="I1266" s="15"/>
    </row>
    <row r="1267" spans="1:9" ht="14.1" customHeight="1">
      <c r="A1267" s="15" t="s">
        <v>10591</v>
      </c>
      <c r="B1267" s="877" t="s">
        <v>1331</v>
      </c>
      <c r="C1267" s="521">
        <v>102</v>
      </c>
      <c r="D1267" s="877">
        <v>3</v>
      </c>
      <c r="E1267" s="2096">
        <f t="shared" si="169"/>
        <v>7514.91</v>
      </c>
      <c r="F1267" s="603">
        <f t="shared" si="170"/>
        <v>7514.91</v>
      </c>
      <c r="G1267" s="862">
        <f>'Заказ, cкидки и курсы валют'!$J$23*F1267</f>
        <v>93560.629499999995</v>
      </c>
      <c r="H1267" s="128">
        <f t="shared" si="171"/>
        <v>280.68</v>
      </c>
      <c r="I1267" s="15"/>
    </row>
    <row r="1268" spans="1:9" ht="14.1" customHeight="1">
      <c r="A1268" s="15" t="s">
        <v>10590</v>
      </c>
      <c r="B1268" s="877" t="s">
        <v>213</v>
      </c>
      <c r="C1268" s="521">
        <v>116</v>
      </c>
      <c r="D1268" s="877">
        <v>2</v>
      </c>
      <c r="E1268" s="2096">
        <f t="shared" si="169"/>
        <v>7440.27</v>
      </c>
      <c r="F1268" s="603">
        <f t="shared" si="170"/>
        <v>7440.27</v>
      </c>
      <c r="G1268" s="862">
        <f>'Заказ, cкидки и курсы валют'!$J$23*F1268</f>
        <v>92631.361499999999</v>
      </c>
      <c r="H1268" s="128">
        <f t="shared" si="171"/>
        <v>185.26</v>
      </c>
      <c r="I1268" s="15"/>
    </row>
    <row r="1269" spans="1:9" ht="14.1" customHeight="1">
      <c r="A1269" s="15" t="s">
        <v>10589</v>
      </c>
      <c r="B1269" s="877" t="s">
        <v>214</v>
      </c>
      <c r="C1269" s="521">
        <v>130</v>
      </c>
      <c r="D1269" s="877">
        <v>2</v>
      </c>
      <c r="E1269" s="2096">
        <f t="shared" ref="E1269:E1308" si="172">E1143*3</f>
        <v>11125.02</v>
      </c>
      <c r="F1269" s="603">
        <f t="shared" ref="F1269:F1319" si="173">ROUND(E1269*(1-$F$11),2)</f>
        <v>11125.02</v>
      </c>
      <c r="G1269" s="862">
        <f>'Заказ, cкидки и курсы валют'!$J$23*F1269</f>
        <v>138506.49900000001</v>
      </c>
      <c r="H1269" s="128">
        <f t="shared" ref="H1269:H1318" si="174">ROUND((D1269/1000)*G1269,2)</f>
        <v>277.01</v>
      </c>
      <c r="I1269" s="15"/>
    </row>
    <row r="1270" spans="1:9" ht="14.1" customHeight="1">
      <c r="A1270" s="15" t="s">
        <v>10588</v>
      </c>
      <c r="B1270" s="877" t="s">
        <v>215</v>
      </c>
      <c r="C1270" s="521">
        <v>149</v>
      </c>
      <c r="D1270" s="877">
        <v>2</v>
      </c>
      <c r="E1270" s="2096">
        <f t="shared" si="172"/>
        <v>11461.2</v>
      </c>
      <c r="F1270" s="603">
        <f t="shared" si="173"/>
        <v>11461.2</v>
      </c>
      <c r="G1270" s="862">
        <f>'Заказ, cкидки и курсы валют'!$J$23*F1270</f>
        <v>142691.94</v>
      </c>
      <c r="H1270" s="128">
        <f t="shared" si="174"/>
        <v>285.38</v>
      </c>
      <c r="I1270" s="15"/>
    </row>
    <row r="1271" spans="1:9" ht="14.1" customHeight="1">
      <c r="A1271" s="15" t="s">
        <v>10587</v>
      </c>
      <c r="B1271" s="877" t="s">
        <v>216</v>
      </c>
      <c r="C1271" s="521">
        <v>158</v>
      </c>
      <c r="D1271" s="877">
        <v>2</v>
      </c>
      <c r="E1271" s="2096">
        <f t="shared" si="172"/>
        <v>11085.24</v>
      </c>
      <c r="F1271" s="603">
        <f t="shared" si="173"/>
        <v>11085.24</v>
      </c>
      <c r="G1271" s="862">
        <f>'Заказ, cкидки и курсы валют'!$J$23*F1271</f>
        <v>138011.23799999998</v>
      </c>
      <c r="H1271" s="128">
        <f t="shared" si="174"/>
        <v>276.02</v>
      </c>
      <c r="I1271" s="15"/>
    </row>
    <row r="1272" spans="1:9" ht="14.1" customHeight="1">
      <c r="A1272" s="15" t="s">
        <v>10586</v>
      </c>
      <c r="B1272" s="877" t="s">
        <v>4317</v>
      </c>
      <c r="C1272" s="521">
        <v>57.9</v>
      </c>
      <c r="D1272" s="877">
        <v>5</v>
      </c>
      <c r="E1272" s="2096">
        <f t="shared" si="172"/>
        <v>3353.3999999999996</v>
      </c>
      <c r="F1272" s="603">
        <f t="shared" si="173"/>
        <v>3353.4</v>
      </c>
      <c r="G1272" s="862">
        <f>'Заказ, cкидки и курсы валют'!$J$23*F1272</f>
        <v>41749.83</v>
      </c>
      <c r="H1272" s="128">
        <f t="shared" si="174"/>
        <v>208.75</v>
      </c>
      <c r="I1272" s="15"/>
    </row>
    <row r="1273" spans="1:9" ht="14.1" customHeight="1">
      <c r="A1273" s="15" t="s">
        <v>10585</v>
      </c>
      <c r="B1273" s="877" t="s">
        <v>1021</v>
      </c>
      <c r="C1273" s="521">
        <v>67.900000000000006</v>
      </c>
      <c r="D1273" s="877">
        <v>4</v>
      </c>
      <c r="E1273" s="2096">
        <f t="shared" si="172"/>
        <v>4233.54</v>
      </c>
      <c r="F1273" s="603">
        <f t="shared" si="173"/>
        <v>4233.54</v>
      </c>
      <c r="G1273" s="862">
        <f>'Заказ, cкидки и курсы валют'!$J$23*F1273</f>
        <v>52707.572999999997</v>
      </c>
      <c r="H1273" s="128">
        <f t="shared" si="174"/>
        <v>210.83</v>
      </c>
      <c r="I1273" s="15"/>
    </row>
    <row r="1274" spans="1:9" ht="14.1" customHeight="1">
      <c r="A1274" s="15" t="s">
        <v>10584</v>
      </c>
      <c r="B1274" s="877" t="s">
        <v>1022</v>
      </c>
      <c r="C1274" s="521">
        <v>77.900000000000006</v>
      </c>
      <c r="D1274" s="877">
        <v>3</v>
      </c>
      <c r="E1274" s="2096">
        <f t="shared" si="172"/>
        <v>4879.0499999999993</v>
      </c>
      <c r="F1274" s="603">
        <f t="shared" si="173"/>
        <v>4879.05</v>
      </c>
      <c r="G1274" s="862">
        <f>'Заказ, cкидки и курсы валют'!$J$23*F1274</f>
        <v>60744.172500000001</v>
      </c>
      <c r="H1274" s="128">
        <f t="shared" si="174"/>
        <v>182.23</v>
      </c>
      <c r="I1274" s="15"/>
    </row>
    <row r="1275" spans="1:9" ht="14.1" customHeight="1">
      <c r="A1275" s="15" t="s">
        <v>10583</v>
      </c>
      <c r="B1275" s="877" t="s">
        <v>1023</v>
      </c>
      <c r="C1275" s="521">
        <v>87.8</v>
      </c>
      <c r="D1275" s="877">
        <v>3</v>
      </c>
      <c r="E1275" s="2096">
        <f t="shared" si="172"/>
        <v>5049.12</v>
      </c>
      <c r="F1275" s="603">
        <f t="shared" si="173"/>
        <v>5049.12</v>
      </c>
      <c r="G1275" s="862">
        <f>'Заказ, cкидки и курсы валют'!$J$23*F1275</f>
        <v>62861.543999999994</v>
      </c>
      <c r="H1275" s="128">
        <f t="shared" si="174"/>
        <v>188.58</v>
      </c>
      <c r="I1275" s="15"/>
    </row>
    <row r="1276" spans="1:9" ht="14.1" customHeight="1">
      <c r="A1276" s="15" t="s">
        <v>10582</v>
      </c>
      <c r="B1276" s="877" t="s">
        <v>3395</v>
      </c>
      <c r="C1276" s="521">
        <v>97.9</v>
      </c>
      <c r="D1276" s="877">
        <v>3</v>
      </c>
      <c r="E1276" s="2096">
        <f t="shared" si="172"/>
        <v>5712.8099999999995</v>
      </c>
      <c r="F1276" s="603">
        <f t="shared" si="173"/>
        <v>5712.81</v>
      </c>
      <c r="G1276" s="862">
        <f>'Заказ, cкидки и курсы валют'!$J$23*F1276</f>
        <v>71124.484500000006</v>
      </c>
      <c r="H1276" s="128">
        <f t="shared" si="174"/>
        <v>213.37</v>
      </c>
      <c r="I1276" s="15"/>
    </row>
    <row r="1277" spans="1:9" ht="14.1" customHeight="1">
      <c r="A1277" s="15" t="s">
        <v>10581</v>
      </c>
      <c r="B1277" s="877" t="s">
        <v>1024</v>
      </c>
      <c r="C1277" s="521">
        <v>107</v>
      </c>
      <c r="D1277" s="877">
        <v>3</v>
      </c>
      <c r="E1277" s="2096">
        <f t="shared" si="172"/>
        <v>6798.57</v>
      </c>
      <c r="F1277" s="603">
        <f t="shared" si="173"/>
        <v>6798.57</v>
      </c>
      <c r="G1277" s="862">
        <f>'Заказ, cкидки и курсы валют'!$J$23*F1277</f>
        <v>84642.196499999991</v>
      </c>
      <c r="H1277" s="128">
        <f t="shared" si="174"/>
        <v>253.93</v>
      </c>
      <c r="I1277" s="15"/>
    </row>
    <row r="1278" spans="1:9" ht="14.1" customHeight="1">
      <c r="A1278" s="15" t="s">
        <v>10580</v>
      </c>
      <c r="B1278" s="877" t="s">
        <v>1025</v>
      </c>
      <c r="C1278" s="521">
        <v>117</v>
      </c>
      <c r="D1278" s="877">
        <v>3</v>
      </c>
      <c r="E1278" s="2096">
        <f t="shared" si="172"/>
        <v>8831.31</v>
      </c>
      <c r="F1278" s="603">
        <f t="shared" si="173"/>
        <v>8831.31</v>
      </c>
      <c r="G1278" s="862">
        <f>'Заказ, cкидки и курсы валют'!$J$23*F1278</f>
        <v>109949.80949999999</v>
      </c>
      <c r="H1278" s="128">
        <f t="shared" si="174"/>
        <v>329.85</v>
      </c>
      <c r="I1278" s="15"/>
    </row>
    <row r="1279" spans="1:9" ht="14.1" customHeight="1">
      <c r="A1279" s="15" t="s">
        <v>10579</v>
      </c>
      <c r="B1279" s="877" t="s">
        <v>2647</v>
      </c>
      <c r="C1279" s="521">
        <v>127</v>
      </c>
      <c r="D1279" s="877">
        <v>2</v>
      </c>
      <c r="E1279" s="2096">
        <f t="shared" si="172"/>
        <v>8039.2800000000007</v>
      </c>
      <c r="F1279" s="603">
        <f t="shared" si="173"/>
        <v>8039.28</v>
      </c>
      <c r="G1279" s="862">
        <f>'Заказ, cкидки и курсы валют'!$J$23*F1279</f>
        <v>100089.03599999999</v>
      </c>
      <c r="H1279" s="128">
        <f t="shared" si="174"/>
        <v>200.18</v>
      </c>
      <c r="I1279" s="15"/>
    </row>
    <row r="1280" spans="1:9" ht="14.1" customHeight="1">
      <c r="A1280" s="15" t="s">
        <v>10578</v>
      </c>
      <c r="B1280" s="877" t="s">
        <v>1026</v>
      </c>
      <c r="C1280" s="521">
        <v>147</v>
      </c>
      <c r="D1280" s="877">
        <v>2</v>
      </c>
      <c r="E1280" s="2096">
        <f t="shared" si="172"/>
        <v>10071.18</v>
      </c>
      <c r="F1280" s="603">
        <f t="shared" si="173"/>
        <v>10071.18</v>
      </c>
      <c r="G1280" s="862">
        <f>'Заказ, cкидки и курсы валют'!$J$23*F1280</f>
        <v>125386.19099999999</v>
      </c>
      <c r="H1280" s="128">
        <f t="shared" si="174"/>
        <v>250.77</v>
      </c>
      <c r="I1280" s="15"/>
    </row>
    <row r="1281" spans="1:9" ht="14.1" customHeight="1">
      <c r="A1281" s="15" t="s">
        <v>10577</v>
      </c>
      <c r="B1281" s="877" t="s">
        <v>995</v>
      </c>
      <c r="C1281" s="521">
        <v>167</v>
      </c>
      <c r="D1281" s="877">
        <v>2</v>
      </c>
      <c r="E1281" s="2096">
        <f t="shared" si="172"/>
        <v>10548.630000000001</v>
      </c>
      <c r="F1281" s="603">
        <f t="shared" si="173"/>
        <v>10548.63</v>
      </c>
      <c r="G1281" s="862">
        <f>'Заказ, cкидки и курсы валют'!$J$23*F1281</f>
        <v>131330.44349999999</v>
      </c>
      <c r="H1281" s="128">
        <f t="shared" si="174"/>
        <v>262.66000000000003</v>
      </c>
      <c r="I1281" s="15"/>
    </row>
    <row r="1282" spans="1:9" ht="14.1" customHeight="1">
      <c r="A1282" s="15" t="s">
        <v>10576</v>
      </c>
      <c r="B1282" s="877" t="s">
        <v>976</v>
      </c>
      <c r="C1282" s="521">
        <v>177</v>
      </c>
      <c r="D1282" s="877">
        <v>2</v>
      </c>
      <c r="E1282" s="2096">
        <f t="shared" si="172"/>
        <v>12965.01</v>
      </c>
      <c r="F1282" s="603">
        <f t="shared" si="173"/>
        <v>12965.01</v>
      </c>
      <c r="G1282" s="862">
        <f>'Заказ, cкидки и курсы валют'!$J$23*F1282</f>
        <v>161414.37450000001</v>
      </c>
      <c r="H1282" s="128">
        <f t="shared" si="174"/>
        <v>322.83</v>
      </c>
      <c r="I1282" s="15"/>
    </row>
    <row r="1283" spans="1:9" ht="14.1" customHeight="1">
      <c r="A1283" s="15" t="s">
        <v>10575</v>
      </c>
      <c r="B1283" s="877" t="s">
        <v>6144</v>
      </c>
      <c r="C1283" s="624">
        <v>200</v>
      </c>
      <c r="D1283" s="877">
        <v>2</v>
      </c>
      <c r="E1283" s="2096">
        <f t="shared" si="172"/>
        <v>14055.48</v>
      </c>
      <c r="F1283" s="603">
        <f t="shared" si="173"/>
        <v>14055.48</v>
      </c>
      <c r="G1283" s="862">
        <f>'Заказ, cкидки и курсы валют'!$J$23*F1283</f>
        <v>174990.726</v>
      </c>
      <c r="H1283" s="128">
        <f t="shared" si="174"/>
        <v>349.98</v>
      </c>
      <c r="I1283" s="15"/>
    </row>
    <row r="1284" spans="1:9" ht="14.1" customHeight="1">
      <c r="A1284" s="15" t="s">
        <v>10574</v>
      </c>
      <c r="B1284" s="877" t="s">
        <v>1369</v>
      </c>
      <c r="C1284" s="624">
        <v>220</v>
      </c>
      <c r="D1284" s="877">
        <v>2</v>
      </c>
      <c r="E1284" s="2096">
        <f t="shared" si="172"/>
        <v>15463.74</v>
      </c>
      <c r="F1284" s="603">
        <f t="shared" si="173"/>
        <v>15463.74</v>
      </c>
      <c r="G1284" s="862">
        <f>'Заказ, cкидки и курсы валют'!$J$23*F1284</f>
        <v>192523.56299999999</v>
      </c>
      <c r="H1284" s="128">
        <f t="shared" si="174"/>
        <v>385.05</v>
      </c>
      <c r="I1284" s="15"/>
    </row>
    <row r="1285" spans="1:9" ht="14.1" customHeight="1">
      <c r="A1285" s="15" t="s">
        <v>10573</v>
      </c>
      <c r="B1285" s="877" t="s">
        <v>3402</v>
      </c>
      <c r="C1285" s="521">
        <v>90.2</v>
      </c>
      <c r="D1285" s="877">
        <v>2</v>
      </c>
      <c r="E1285" s="2096">
        <f t="shared" si="172"/>
        <v>5677.2300000000005</v>
      </c>
      <c r="F1285" s="603">
        <f t="shared" si="173"/>
        <v>5677.23</v>
      </c>
      <c r="G1285" s="862">
        <f>'Заказ, cкидки и курсы валют'!$J$23*F1285</f>
        <v>70681.513499999986</v>
      </c>
      <c r="H1285" s="128">
        <f t="shared" si="174"/>
        <v>141.36000000000001</v>
      </c>
      <c r="I1285" s="15"/>
    </row>
    <row r="1286" spans="1:9" ht="14.1" customHeight="1">
      <c r="A1286" s="15" t="s">
        <v>10572</v>
      </c>
      <c r="B1286" s="877" t="s">
        <v>3403</v>
      </c>
      <c r="C1286" s="521">
        <v>103</v>
      </c>
      <c r="D1286" s="877">
        <v>2</v>
      </c>
      <c r="E1286" s="2096">
        <f t="shared" si="172"/>
        <v>6956.4000000000005</v>
      </c>
      <c r="F1286" s="603">
        <f t="shared" si="173"/>
        <v>6956.4</v>
      </c>
      <c r="G1286" s="862">
        <f>'Заказ, cкидки и курсы валют'!$J$23*F1286</f>
        <v>86607.18</v>
      </c>
      <c r="H1286" s="128">
        <f t="shared" si="174"/>
        <v>173.21</v>
      </c>
      <c r="I1286" s="15"/>
    </row>
    <row r="1287" spans="1:9" ht="14.1" customHeight="1">
      <c r="A1287" s="15" t="s">
        <v>10571</v>
      </c>
      <c r="B1287" s="877" t="s">
        <v>3404</v>
      </c>
      <c r="C1287" s="521">
        <v>117</v>
      </c>
      <c r="D1287" s="877">
        <v>2</v>
      </c>
      <c r="E1287" s="2096">
        <f t="shared" si="172"/>
        <v>7845.0300000000007</v>
      </c>
      <c r="F1287" s="603">
        <f t="shared" si="173"/>
        <v>7845.03</v>
      </c>
      <c r="G1287" s="862">
        <f>'Заказ, cкидки и курсы валют'!$J$23*F1287</f>
        <v>97670.623499999987</v>
      </c>
      <c r="H1287" s="128">
        <f t="shared" si="174"/>
        <v>195.34</v>
      </c>
      <c r="I1287" s="15"/>
    </row>
    <row r="1288" spans="1:9" ht="14.1" customHeight="1">
      <c r="A1288" s="15" t="s">
        <v>10570</v>
      </c>
      <c r="B1288" s="877" t="s">
        <v>3405</v>
      </c>
      <c r="C1288" s="521">
        <v>130</v>
      </c>
      <c r="D1288" s="877">
        <v>2</v>
      </c>
      <c r="E1288" s="2096">
        <f t="shared" si="172"/>
        <v>8716.7100000000009</v>
      </c>
      <c r="F1288" s="603">
        <f t="shared" si="173"/>
        <v>8716.7099999999991</v>
      </c>
      <c r="G1288" s="862">
        <f>'Заказ, cкидки и курсы валют'!$J$23*F1288</f>
        <v>108523.03949999998</v>
      </c>
      <c r="H1288" s="128">
        <f t="shared" si="174"/>
        <v>217.05</v>
      </c>
      <c r="I1288" s="15"/>
    </row>
    <row r="1289" spans="1:9" ht="14.1" customHeight="1">
      <c r="A1289" s="15" t="s">
        <v>10569</v>
      </c>
      <c r="B1289" s="877" t="s">
        <v>3396</v>
      </c>
      <c r="C1289" s="521">
        <v>140</v>
      </c>
      <c r="D1289" s="877">
        <v>2</v>
      </c>
      <c r="E1289" s="2096">
        <f t="shared" si="172"/>
        <v>9593.5499999999993</v>
      </c>
      <c r="F1289" s="603">
        <f t="shared" si="173"/>
        <v>9593.5499999999993</v>
      </c>
      <c r="G1289" s="862">
        <f>'Заказ, cкидки и курсы валют'!$J$23*F1289</f>
        <v>119439.69749999998</v>
      </c>
      <c r="H1289" s="128">
        <f t="shared" si="174"/>
        <v>238.88</v>
      </c>
      <c r="I1289" s="15"/>
    </row>
    <row r="1290" spans="1:9" ht="14.1" customHeight="1">
      <c r="A1290" s="15" t="s">
        <v>10568</v>
      </c>
      <c r="B1290" s="877" t="s">
        <v>3406</v>
      </c>
      <c r="C1290" s="521">
        <v>157</v>
      </c>
      <c r="D1290" s="877">
        <v>2</v>
      </c>
      <c r="E1290" s="2096">
        <f t="shared" si="172"/>
        <v>8945.49</v>
      </c>
      <c r="F1290" s="603">
        <f t="shared" si="173"/>
        <v>8945.49</v>
      </c>
      <c r="G1290" s="862">
        <f>'Заказ, cкидки и курсы валют'!$J$23*F1290</f>
        <v>111371.35049999999</v>
      </c>
      <c r="H1290" s="128">
        <f t="shared" si="174"/>
        <v>222.74</v>
      </c>
      <c r="I1290" s="15"/>
    </row>
    <row r="1291" spans="1:9" ht="14.1" customHeight="1">
      <c r="A1291" s="15" t="s">
        <v>10567</v>
      </c>
      <c r="B1291" s="877" t="s">
        <v>3407</v>
      </c>
      <c r="C1291" s="521">
        <v>170</v>
      </c>
      <c r="D1291" s="877">
        <v>2</v>
      </c>
      <c r="E1291" s="2096">
        <f t="shared" si="172"/>
        <v>10699.23</v>
      </c>
      <c r="F1291" s="603">
        <f t="shared" si="173"/>
        <v>10699.23</v>
      </c>
      <c r="G1291" s="862">
        <f>'Заказ, cкидки и курсы валют'!$J$23*F1291</f>
        <v>133205.4135</v>
      </c>
      <c r="H1291" s="128">
        <f t="shared" si="174"/>
        <v>266.41000000000003</v>
      </c>
      <c r="I1291" s="15"/>
    </row>
    <row r="1292" spans="1:9" ht="14.1" customHeight="1">
      <c r="A1292" s="15" t="s">
        <v>10566</v>
      </c>
      <c r="B1292" s="877" t="s">
        <v>3137</v>
      </c>
      <c r="C1292" s="521">
        <v>197</v>
      </c>
      <c r="D1292" s="877">
        <v>2</v>
      </c>
      <c r="E1292" s="2096">
        <f t="shared" si="172"/>
        <v>11691.869999999999</v>
      </c>
      <c r="F1292" s="603">
        <f t="shared" si="173"/>
        <v>11691.87</v>
      </c>
      <c r="G1292" s="862">
        <f>'Заказ, cкидки и курсы валют'!$J$23*F1292</f>
        <v>145563.78150000001</v>
      </c>
      <c r="H1292" s="128">
        <f t="shared" si="174"/>
        <v>291.13</v>
      </c>
      <c r="I1292" s="15"/>
    </row>
    <row r="1293" spans="1:9" ht="14.1" customHeight="1">
      <c r="A1293" s="15" t="s">
        <v>10565</v>
      </c>
      <c r="B1293" s="877" t="s">
        <v>1334</v>
      </c>
      <c r="C1293" s="521">
        <v>224</v>
      </c>
      <c r="D1293" s="877">
        <v>2</v>
      </c>
      <c r="E1293" s="2096">
        <f t="shared" si="172"/>
        <v>14070.24</v>
      </c>
      <c r="F1293" s="603">
        <f t="shared" si="173"/>
        <v>14070.24</v>
      </c>
      <c r="G1293" s="862">
        <f>'Заказ, cкидки и курсы валют'!$J$23*F1293</f>
        <v>175174.48799999998</v>
      </c>
      <c r="H1293" s="128">
        <f t="shared" si="174"/>
        <v>350.35</v>
      </c>
      <c r="I1293" s="15"/>
    </row>
    <row r="1294" spans="1:9" ht="14.1" customHeight="1">
      <c r="A1294" s="15" t="s">
        <v>10564</v>
      </c>
      <c r="B1294" s="877" t="s">
        <v>3408</v>
      </c>
      <c r="C1294" s="521">
        <v>250</v>
      </c>
      <c r="D1294" s="877">
        <v>2</v>
      </c>
      <c r="E1294" s="2096">
        <f t="shared" si="172"/>
        <v>16702.199999999997</v>
      </c>
      <c r="F1294" s="603">
        <f t="shared" si="173"/>
        <v>16702.2</v>
      </c>
      <c r="G1294" s="862">
        <f>'Заказ, cкидки и курсы валют'!$J$23*F1294</f>
        <v>207942.38999999998</v>
      </c>
      <c r="H1294" s="128">
        <f t="shared" si="174"/>
        <v>415.88</v>
      </c>
      <c r="I1294" s="15"/>
    </row>
    <row r="1295" spans="1:9" ht="14.1" customHeight="1">
      <c r="A1295" s="15" t="s">
        <v>10563</v>
      </c>
      <c r="B1295" s="877" t="s">
        <v>249</v>
      </c>
      <c r="C1295" s="521">
        <v>276</v>
      </c>
      <c r="D1295" s="877">
        <v>2</v>
      </c>
      <c r="E1295" s="2096">
        <f t="shared" si="172"/>
        <v>17920.739999999998</v>
      </c>
      <c r="F1295" s="603">
        <f t="shared" si="173"/>
        <v>17920.740000000002</v>
      </c>
      <c r="G1295" s="862">
        <f>'Заказ, cкидки и курсы валют'!$J$23*F1295</f>
        <v>223113.21300000002</v>
      </c>
      <c r="H1295" s="128">
        <f t="shared" si="174"/>
        <v>446.23</v>
      </c>
      <c r="I1295" s="15"/>
    </row>
    <row r="1296" spans="1:9" ht="14.1" customHeight="1">
      <c r="A1296" s="15" t="s">
        <v>10562</v>
      </c>
      <c r="B1296" s="877" t="s">
        <v>1372</v>
      </c>
      <c r="C1296" s="521">
        <v>298</v>
      </c>
      <c r="D1296" s="877">
        <v>2</v>
      </c>
      <c r="E1296" s="2096">
        <f t="shared" si="172"/>
        <v>19632.27</v>
      </c>
      <c r="F1296" s="603">
        <f t="shared" si="173"/>
        <v>19632.27</v>
      </c>
      <c r="G1296" s="862">
        <f>'Заказ, cкидки и курсы валют'!$J$23*F1296</f>
        <v>244421.76149999999</v>
      </c>
      <c r="H1296" s="128">
        <f t="shared" si="174"/>
        <v>488.84</v>
      </c>
      <c r="I1296" s="15"/>
    </row>
    <row r="1297" spans="1:10" ht="14.1" customHeight="1">
      <c r="A1297" s="15" t="s">
        <v>10561</v>
      </c>
      <c r="B1297" s="877" t="s">
        <v>3409</v>
      </c>
      <c r="C1297" s="521">
        <v>155</v>
      </c>
      <c r="D1297" s="877">
        <v>2</v>
      </c>
      <c r="E1297" s="2096">
        <f t="shared" si="172"/>
        <v>11354.82</v>
      </c>
      <c r="F1297" s="603">
        <f t="shared" si="173"/>
        <v>11354.82</v>
      </c>
      <c r="G1297" s="862">
        <f>'Заказ, cкидки и курсы валют'!$J$23*F1297</f>
        <v>141367.50899999999</v>
      </c>
      <c r="H1297" s="128">
        <f t="shared" si="174"/>
        <v>282.74</v>
      </c>
      <c r="I1297" s="15"/>
    </row>
    <row r="1298" spans="1:10" ht="14.1" customHeight="1">
      <c r="A1298" s="15" t="s">
        <v>10560</v>
      </c>
      <c r="B1298" s="877" t="s">
        <v>3410</v>
      </c>
      <c r="C1298" s="521">
        <v>176</v>
      </c>
      <c r="D1298" s="877">
        <v>2</v>
      </c>
      <c r="E1298" s="2096">
        <f t="shared" si="172"/>
        <v>10518.599999999999</v>
      </c>
      <c r="F1298" s="603">
        <f t="shared" si="173"/>
        <v>10518.6</v>
      </c>
      <c r="G1298" s="862">
        <f>'Заказ, cкидки и курсы валют'!$J$23*F1298</f>
        <v>130956.56999999999</v>
      </c>
      <c r="H1298" s="128">
        <f t="shared" si="174"/>
        <v>261.91000000000003</v>
      </c>
      <c r="I1298" s="15"/>
    </row>
    <row r="1299" spans="1:10" ht="14.1" customHeight="1">
      <c r="A1299" s="15" t="s">
        <v>10559</v>
      </c>
      <c r="B1299" s="877" t="s">
        <v>3637</v>
      </c>
      <c r="C1299" s="521">
        <v>196</v>
      </c>
      <c r="D1299" s="877">
        <v>2</v>
      </c>
      <c r="E1299" s="2096">
        <f t="shared" si="172"/>
        <v>12336.420000000002</v>
      </c>
      <c r="F1299" s="603">
        <f t="shared" si="173"/>
        <v>12336.42</v>
      </c>
      <c r="G1299" s="862">
        <f>'Заказ, cкидки и курсы валют'!$J$23*F1299</f>
        <v>153588.429</v>
      </c>
      <c r="H1299" s="128">
        <f t="shared" si="174"/>
        <v>307.18</v>
      </c>
      <c r="I1299" s="15"/>
    </row>
    <row r="1300" spans="1:10" ht="14.1" customHeight="1">
      <c r="A1300" s="15" t="s">
        <v>10558</v>
      </c>
      <c r="B1300" s="877" t="s">
        <v>3638</v>
      </c>
      <c r="C1300" s="521">
        <v>217</v>
      </c>
      <c r="D1300" s="877">
        <v>2</v>
      </c>
      <c r="E1300" s="2096">
        <f t="shared" si="172"/>
        <v>14655.78</v>
      </c>
      <c r="F1300" s="603">
        <f t="shared" si="173"/>
        <v>14655.78</v>
      </c>
      <c r="G1300" s="862">
        <f>'Заказ, cкидки и курсы валют'!$J$23*F1300</f>
        <v>182464.46100000001</v>
      </c>
      <c r="H1300" s="128">
        <f t="shared" si="174"/>
        <v>364.93</v>
      </c>
      <c r="I1300" s="15"/>
    </row>
    <row r="1301" spans="1:10" ht="14.1" customHeight="1">
      <c r="A1301" s="15" t="s">
        <v>10557</v>
      </c>
      <c r="B1301" s="877" t="s">
        <v>3639</v>
      </c>
      <c r="C1301" s="521">
        <v>238</v>
      </c>
      <c r="D1301" s="877">
        <v>2</v>
      </c>
      <c r="E1301" s="2096">
        <f t="shared" si="172"/>
        <v>15958.32</v>
      </c>
      <c r="F1301" s="603">
        <f t="shared" si="173"/>
        <v>15958.32</v>
      </c>
      <c r="G1301" s="862">
        <f>'Заказ, cкидки и курсы валют'!$J$23*F1301</f>
        <v>198681.08399999997</v>
      </c>
      <c r="H1301" s="128">
        <f t="shared" si="174"/>
        <v>397.36</v>
      </c>
      <c r="I1301" s="15"/>
    </row>
    <row r="1302" spans="1:10" ht="14.1" customHeight="1">
      <c r="A1302" s="15" t="s">
        <v>10556</v>
      </c>
      <c r="B1302" s="877" t="s">
        <v>3640</v>
      </c>
      <c r="C1302" s="521">
        <v>258</v>
      </c>
      <c r="D1302" s="877">
        <v>2</v>
      </c>
      <c r="E1302" s="2096">
        <f t="shared" si="172"/>
        <v>16392.96</v>
      </c>
      <c r="F1302" s="603">
        <f t="shared" si="173"/>
        <v>16392.96</v>
      </c>
      <c r="G1302" s="862">
        <f>'Заказ, cкидки и курсы валют'!$J$23*F1302</f>
        <v>204092.35199999998</v>
      </c>
      <c r="H1302" s="128">
        <f t="shared" si="174"/>
        <v>408.18</v>
      </c>
      <c r="I1302" s="15"/>
    </row>
    <row r="1303" spans="1:10" ht="14.1" customHeight="1">
      <c r="A1303" s="15" t="s">
        <v>10555</v>
      </c>
      <c r="B1303" s="877" t="s">
        <v>3641</v>
      </c>
      <c r="C1303" s="521">
        <v>279</v>
      </c>
      <c r="D1303" s="877">
        <v>2</v>
      </c>
      <c r="E1303" s="2096">
        <f t="shared" si="172"/>
        <v>17727.239999999998</v>
      </c>
      <c r="F1303" s="603">
        <f t="shared" si="173"/>
        <v>17727.240000000002</v>
      </c>
      <c r="G1303" s="862">
        <f>'Заказ, cкидки и курсы валют'!$J$23*F1303</f>
        <v>220704.13800000001</v>
      </c>
      <c r="H1303" s="128">
        <f t="shared" si="174"/>
        <v>441.41</v>
      </c>
      <c r="I1303" s="15"/>
      <c r="J1303" s="574"/>
    </row>
    <row r="1304" spans="1:10" ht="14.1" customHeight="1">
      <c r="A1304" s="15" t="s">
        <v>10554</v>
      </c>
      <c r="B1304" s="877" t="s">
        <v>3642</v>
      </c>
      <c r="C1304" s="521">
        <v>320</v>
      </c>
      <c r="D1304" s="877">
        <v>2</v>
      </c>
      <c r="E1304" s="2096">
        <f t="shared" si="172"/>
        <v>20255.91</v>
      </c>
      <c r="F1304" s="603">
        <f t="shared" si="173"/>
        <v>20255.91</v>
      </c>
      <c r="G1304" s="862">
        <f>'Заказ, cкидки и курсы валют'!$J$23*F1304</f>
        <v>252186.07949999999</v>
      </c>
      <c r="H1304" s="128">
        <f t="shared" si="174"/>
        <v>504.37</v>
      </c>
      <c r="I1304" s="15"/>
      <c r="J1304" s="574"/>
    </row>
    <row r="1305" spans="1:10" ht="14.1" customHeight="1">
      <c r="A1305" s="15" t="s">
        <v>10553</v>
      </c>
      <c r="B1305" s="877" t="s">
        <v>3394</v>
      </c>
      <c r="C1305" s="521">
        <v>361</v>
      </c>
      <c r="D1305" s="877">
        <v>2</v>
      </c>
      <c r="E1305" s="2096">
        <f t="shared" si="172"/>
        <v>21607.14</v>
      </c>
      <c r="F1305" s="603">
        <f t="shared" si="173"/>
        <v>21607.14</v>
      </c>
      <c r="G1305" s="862">
        <f>'Заказ, cкидки и курсы валют'!$J$23*F1305</f>
        <v>269008.89299999998</v>
      </c>
      <c r="H1305" s="128">
        <f t="shared" si="174"/>
        <v>538.02</v>
      </c>
      <c r="I1305" s="15"/>
      <c r="J1305" s="574"/>
    </row>
    <row r="1306" spans="1:10" ht="14.1" customHeight="1">
      <c r="A1306" s="15" t="s">
        <v>10552</v>
      </c>
      <c r="B1306" s="877" t="s">
        <v>1335</v>
      </c>
      <c r="C1306" s="521">
        <v>402</v>
      </c>
      <c r="D1306" s="877">
        <v>2</v>
      </c>
      <c r="E1306" s="2096">
        <f t="shared" si="172"/>
        <v>28441.11</v>
      </c>
      <c r="F1306" s="603">
        <f t="shared" si="173"/>
        <v>28441.11</v>
      </c>
      <c r="G1306" s="862">
        <f>'Заказ, cкидки и курсы валют'!$J$23*F1306</f>
        <v>354091.81949999998</v>
      </c>
      <c r="H1306" s="128">
        <f t="shared" si="174"/>
        <v>708.18</v>
      </c>
      <c r="I1306" s="15"/>
      <c r="J1306" s="574"/>
    </row>
    <row r="1307" spans="1:10" ht="14.1" customHeight="1">
      <c r="A1307" s="15" t="s">
        <v>10551</v>
      </c>
      <c r="B1307" s="877" t="s">
        <v>3643</v>
      </c>
      <c r="C1307" s="521">
        <v>442</v>
      </c>
      <c r="D1307" s="877">
        <v>2</v>
      </c>
      <c r="E1307" s="2096">
        <f t="shared" si="172"/>
        <v>29467.11</v>
      </c>
      <c r="F1307" s="603">
        <f t="shared" si="173"/>
        <v>29467.11</v>
      </c>
      <c r="G1307" s="862">
        <f>'Заказ, cкидки и курсы валют'!$J$23*F1307</f>
        <v>366865.51949999999</v>
      </c>
      <c r="H1307" s="128">
        <f t="shared" si="174"/>
        <v>733.73</v>
      </c>
      <c r="I1307" s="15"/>
      <c r="J1307" s="574"/>
    </row>
    <row r="1308" spans="1:10" ht="14.1" customHeight="1">
      <c r="A1308" s="15" t="s">
        <v>10550</v>
      </c>
      <c r="B1308" s="877" t="s">
        <v>1336</v>
      </c>
      <c r="C1308" s="521">
        <v>484</v>
      </c>
      <c r="D1308" s="877">
        <v>2</v>
      </c>
      <c r="E1308" s="2096">
        <f t="shared" si="172"/>
        <v>32585.25</v>
      </c>
      <c r="F1308" s="603">
        <f t="shared" si="173"/>
        <v>32585.25</v>
      </c>
      <c r="G1308" s="862">
        <f>'Заказ, cкидки и курсы валют'!$J$23*F1308</f>
        <v>405686.36249999999</v>
      </c>
      <c r="H1308" s="128">
        <f t="shared" si="174"/>
        <v>811.37</v>
      </c>
      <c r="I1308" s="15"/>
      <c r="J1308" s="574"/>
    </row>
    <row r="1309" spans="1:10" ht="14.1" customHeight="1">
      <c r="A1309" s="15" t="s">
        <v>10549</v>
      </c>
      <c r="B1309" s="877" t="s">
        <v>4320</v>
      </c>
      <c r="C1309" s="521">
        <v>274</v>
      </c>
      <c r="D1309" s="877">
        <v>2</v>
      </c>
      <c r="E1309" s="2096">
        <f>E1184*3</f>
        <v>17755.53</v>
      </c>
      <c r="F1309" s="603">
        <f t="shared" si="173"/>
        <v>17755.53</v>
      </c>
      <c r="G1309" s="862">
        <f>'Заказ, cкидки и курсы валют'!$J$23*F1309</f>
        <v>221056.34849999996</v>
      </c>
      <c r="H1309" s="128">
        <f t="shared" si="174"/>
        <v>442.11</v>
      </c>
      <c r="I1309" s="15"/>
      <c r="J1309" s="574"/>
    </row>
    <row r="1310" spans="1:10" ht="14.1" customHeight="1">
      <c r="A1310" s="15" t="s">
        <v>10548</v>
      </c>
      <c r="B1310" s="877" t="s">
        <v>967</v>
      </c>
      <c r="C1310" s="521">
        <v>304</v>
      </c>
      <c r="D1310" s="877">
        <v>2</v>
      </c>
      <c r="E1310" s="2096">
        <f t="shared" ref="E1310:E1319" si="175">E1185*3</f>
        <v>21692.97</v>
      </c>
      <c r="F1310" s="603">
        <f t="shared" si="173"/>
        <v>21692.97</v>
      </c>
      <c r="G1310" s="862">
        <f>'Заказ, cкидки и курсы валют'!$J$23*F1310</f>
        <v>270077.47649999999</v>
      </c>
      <c r="H1310" s="128">
        <f t="shared" si="174"/>
        <v>540.15</v>
      </c>
      <c r="I1310" s="15"/>
      <c r="J1310" s="574"/>
    </row>
    <row r="1311" spans="1:10" ht="14.1" customHeight="1">
      <c r="A1311" s="15" t="s">
        <v>10547</v>
      </c>
      <c r="B1311" s="877" t="s">
        <v>968</v>
      </c>
      <c r="C1311" s="521">
        <v>334</v>
      </c>
      <c r="D1311" s="877">
        <v>2</v>
      </c>
      <c r="E1311" s="2096">
        <f t="shared" si="175"/>
        <v>21190.560000000001</v>
      </c>
      <c r="F1311" s="603">
        <f t="shared" si="173"/>
        <v>21190.560000000001</v>
      </c>
      <c r="G1311" s="862">
        <f>'Заказ, cкидки и курсы валют'!$J$23*F1311</f>
        <v>263822.47200000001</v>
      </c>
      <c r="H1311" s="128">
        <f t="shared" si="174"/>
        <v>527.64</v>
      </c>
      <c r="I1311" s="15"/>
      <c r="J1311" s="574"/>
    </row>
    <row r="1312" spans="1:10" ht="14.1" customHeight="1">
      <c r="A1312" s="15" t="s">
        <v>10546</v>
      </c>
      <c r="B1312" s="877" t="s">
        <v>969</v>
      </c>
      <c r="C1312" s="521">
        <v>363</v>
      </c>
      <c r="D1312" s="877">
        <v>2</v>
      </c>
      <c r="E1312" s="2096">
        <f t="shared" si="175"/>
        <v>23230.38</v>
      </c>
      <c r="F1312" s="603">
        <f t="shared" si="173"/>
        <v>23230.38</v>
      </c>
      <c r="G1312" s="862">
        <f>'Заказ, cкидки и курсы валют'!$J$23*F1312</f>
        <v>289218.23099999997</v>
      </c>
      <c r="H1312" s="128">
        <f t="shared" si="174"/>
        <v>578.44000000000005</v>
      </c>
      <c r="I1312" s="15"/>
      <c r="J1312" s="574"/>
    </row>
    <row r="1313" spans="1:10" ht="14.1" customHeight="1">
      <c r="A1313" s="15" t="s">
        <v>10545</v>
      </c>
      <c r="B1313" s="877" t="s">
        <v>970</v>
      </c>
      <c r="C1313" s="521">
        <v>393</v>
      </c>
      <c r="D1313" s="877">
        <v>2</v>
      </c>
      <c r="E1313" s="2096">
        <f t="shared" si="175"/>
        <v>26733.659999999996</v>
      </c>
      <c r="F1313" s="603">
        <f t="shared" si="173"/>
        <v>26733.66</v>
      </c>
      <c r="G1313" s="862">
        <f>'Заказ, cкидки и курсы валют'!$J$23*F1313</f>
        <v>332834.06699999998</v>
      </c>
      <c r="H1313" s="128">
        <f t="shared" si="174"/>
        <v>665.67</v>
      </c>
      <c r="I1313" s="15"/>
      <c r="J1313" s="574"/>
    </row>
    <row r="1314" spans="1:10" ht="14.1" customHeight="1">
      <c r="A1314" s="15" t="s">
        <v>10544</v>
      </c>
      <c r="B1314" s="877" t="s">
        <v>971</v>
      </c>
      <c r="C1314" s="521">
        <v>423</v>
      </c>
      <c r="D1314" s="877">
        <v>2</v>
      </c>
      <c r="E1314" s="2096">
        <f t="shared" si="175"/>
        <v>28774.5</v>
      </c>
      <c r="F1314" s="603">
        <f t="shared" si="173"/>
        <v>28774.5</v>
      </c>
      <c r="G1314" s="862">
        <f>'Заказ, cкидки и курсы валют'!$J$23*F1314</f>
        <v>358242.52499999997</v>
      </c>
      <c r="H1314" s="128">
        <f t="shared" si="174"/>
        <v>716.49</v>
      </c>
      <c r="I1314" s="15"/>
      <c r="J1314" s="574"/>
    </row>
    <row r="1315" spans="1:10" ht="14.1" customHeight="1">
      <c r="A1315" s="15" t="s">
        <v>10543</v>
      </c>
      <c r="B1315" s="877" t="s">
        <v>972</v>
      </c>
      <c r="C1315" s="521">
        <v>483</v>
      </c>
      <c r="D1315" s="877">
        <v>2</v>
      </c>
      <c r="E1315" s="2096">
        <f t="shared" si="175"/>
        <v>34244.129999999997</v>
      </c>
      <c r="F1315" s="603">
        <f t="shared" si="173"/>
        <v>34244.129999999997</v>
      </c>
      <c r="G1315" s="862">
        <f>'Заказ, cкидки и курсы валют'!$J$23*F1315</f>
        <v>426339.41849999997</v>
      </c>
      <c r="H1315" s="128">
        <f t="shared" si="174"/>
        <v>852.68</v>
      </c>
      <c r="I1315" s="15"/>
      <c r="J1315" s="574"/>
    </row>
    <row r="1316" spans="1:10" ht="14.1" customHeight="1">
      <c r="A1316" s="15" t="s">
        <v>10542</v>
      </c>
      <c r="B1316" s="877" t="s">
        <v>4321</v>
      </c>
      <c r="C1316" s="521">
        <v>543</v>
      </c>
      <c r="D1316" s="877">
        <v>2</v>
      </c>
      <c r="E1316" s="2096">
        <f t="shared" si="175"/>
        <v>33157.53</v>
      </c>
      <c r="F1316" s="603">
        <f t="shared" si="173"/>
        <v>33157.53</v>
      </c>
      <c r="G1316" s="862">
        <f>'Заказ, cкидки и курсы валют'!$J$23*F1316</f>
        <v>412811.24849999999</v>
      </c>
      <c r="H1316" s="128">
        <f t="shared" si="174"/>
        <v>825.62</v>
      </c>
      <c r="I1316" s="15"/>
      <c r="J1316" s="574"/>
    </row>
    <row r="1317" spans="1:10" ht="14.1" customHeight="1">
      <c r="A1317" s="15" t="s">
        <v>10540</v>
      </c>
      <c r="B1317" s="877" t="s">
        <v>4322</v>
      </c>
      <c r="C1317" s="521">
        <v>602</v>
      </c>
      <c r="D1317" s="877">
        <v>2</v>
      </c>
      <c r="E1317" s="2096">
        <f t="shared" si="175"/>
        <v>44171.58</v>
      </c>
      <c r="F1317" s="603">
        <f t="shared" si="173"/>
        <v>44171.58</v>
      </c>
      <c r="G1317" s="862">
        <f>'Заказ, cкидки и курсы валют'!$J$23*F1317</f>
        <v>549936.17099999997</v>
      </c>
      <c r="H1317" s="128">
        <f t="shared" si="174"/>
        <v>1099.8699999999999</v>
      </c>
      <c r="I1317" s="15"/>
      <c r="J1317" s="574"/>
    </row>
    <row r="1318" spans="1:10" ht="14.1" customHeight="1">
      <c r="A1318" s="15" t="s">
        <v>10541</v>
      </c>
      <c r="B1318" s="877" t="s">
        <v>6703</v>
      </c>
      <c r="C1318" s="624">
        <v>650</v>
      </c>
      <c r="D1318" s="877">
        <v>2</v>
      </c>
      <c r="E1318" s="2096">
        <f t="shared" si="175"/>
        <v>48388.29</v>
      </c>
      <c r="F1318" s="603">
        <f t="shared" si="173"/>
        <v>48388.29</v>
      </c>
      <c r="G1318" s="862">
        <f>'Заказ, cкидки и курсы валют'!$J$23*F1318</f>
        <v>602434.21049999993</v>
      </c>
      <c r="H1318" s="128">
        <f t="shared" si="174"/>
        <v>1204.8699999999999</v>
      </c>
      <c r="I1318" s="15"/>
      <c r="J1318" s="574"/>
    </row>
    <row r="1319" spans="1:10" ht="14.1" customHeight="1">
      <c r="A1319" s="15" t="s">
        <v>10539</v>
      </c>
      <c r="B1319" s="877" t="s">
        <v>6704</v>
      </c>
      <c r="C1319" s="624">
        <v>710</v>
      </c>
      <c r="D1319" s="877">
        <v>2</v>
      </c>
      <c r="E1319" s="2096">
        <f t="shared" si="175"/>
        <v>49745.009999999995</v>
      </c>
      <c r="F1319" s="603">
        <f t="shared" si="173"/>
        <v>49745.01</v>
      </c>
      <c r="G1319" s="862">
        <f>'Заказ, cкидки и курсы валют'!$J$23*F1319</f>
        <v>619325.37450000003</v>
      </c>
      <c r="H1319" s="128">
        <f>ROUND((D1319/1000)*G1319,2)</f>
        <v>1238.6500000000001</v>
      </c>
      <c r="I1319" s="15"/>
    </row>
    <row r="1320" spans="1:10" ht="14.1" customHeight="1">
      <c r="J1320" s="574"/>
    </row>
    <row r="1321" spans="1:10" ht="14.1" customHeight="1" thickBot="1">
      <c r="J1321" s="574"/>
    </row>
    <row r="1322" spans="1:10" ht="14.1" customHeight="1">
      <c r="A1322" s="247"/>
      <c r="B1322" s="163"/>
      <c r="C1322" s="91" t="s">
        <v>2528</v>
      </c>
      <c r="D1322" s="91"/>
      <c r="E1322" s="881"/>
      <c r="F1322" s="555"/>
      <c r="G1322" s="647"/>
      <c r="H1322" s="93"/>
      <c r="I1322" s="107"/>
      <c r="J1322" s="574"/>
    </row>
    <row r="1323" spans="1:10" ht="14.1" customHeight="1">
      <c r="A1323" s="248"/>
      <c r="B1323" s="17"/>
      <c r="C1323" s="108" t="s">
        <v>5397</v>
      </c>
      <c r="D1323" s="108"/>
      <c r="E1323" s="570" t="s">
        <v>2530</v>
      </c>
      <c r="F1323" s="556"/>
      <c r="G1323" s="111"/>
      <c r="H1323" s="111" t="s">
        <v>2531</v>
      </c>
      <c r="I1323" s="112"/>
      <c r="J1323" s="574"/>
    </row>
    <row r="1324" spans="1:10" ht="14.1" customHeight="1">
      <c r="A1324" s="248"/>
      <c r="B1324" s="17"/>
      <c r="C1324" s="97"/>
      <c r="D1324" s="97"/>
      <c r="E1324" s="896"/>
      <c r="F1324" s="596"/>
      <c r="G1324" s="874"/>
      <c r="H1324" s="17"/>
      <c r="I1324" s="167"/>
      <c r="J1324" s="574"/>
    </row>
    <row r="1325" spans="1:10" ht="14.1" customHeight="1">
      <c r="A1325" s="248"/>
      <c r="B1325" s="17"/>
      <c r="C1325" s="97"/>
      <c r="D1325" s="97"/>
      <c r="E1325" s="896"/>
      <c r="F1325" s="596"/>
      <c r="G1325" s="874"/>
      <c r="H1325" s="17"/>
      <c r="I1325" s="167"/>
      <c r="J1325" s="574"/>
    </row>
    <row r="1326" spans="1:10" ht="14.1" customHeight="1">
      <c r="A1326" s="248"/>
      <c r="B1326" s="17"/>
      <c r="C1326" s="97"/>
      <c r="D1326" s="97"/>
      <c r="E1326" s="896"/>
      <c r="F1326" s="596"/>
      <c r="G1326" s="874"/>
      <c r="H1326" s="17"/>
      <c r="I1326" s="167"/>
      <c r="J1326" s="574"/>
    </row>
    <row r="1327" spans="1:10" ht="14.1" customHeight="1" thickBot="1">
      <c r="A1327" s="117" t="s">
        <v>7710</v>
      </c>
      <c r="B1327" s="171"/>
      <c r="C1327" s="99"/>
      <c r="D1327" s="99"/>
      <c r="E1327" s="897"/>
      <c r="F1327" s="598"/>
      <c r="G1327" s="875"/>
      <c r="H1327" s="171"/>
      <c r="I1327" s="172"/>
      <c r="J1327" s="574"/>
    </row>
    <row r="1328" spans="1:10" ht="35.25" customHeight="1">
      <c r="A1328" s="195" t="s">
        <v>1034</v>
      </c>
      <c r="B1328" s="196" t="s">
        <v>1035</v>
      </c>
      <c r="C1328" s="197" t="s">
        <v>678</v>
      </c>
      <c r="D1328" s="197" t="s">
        <v>3143</v>
      </c>
      <c r="E1328" s="559" t="s">
        <v>11382</v>
      </c>
      <c r="F1328" s="600" t="s">
        <v>2792</v>
      </c>
      <c r="G1328" s="864" t="s">
        <v>3962</v>
      </c>
      <c r="H1328" s="338" t="s">
        <v>497</v>
      </c>
      <c r="I1328" s="199" t="s">
        <v>4268</v>
      </c>
      <c r="J1328" s="574"/>
    </row>
    <row r="1329" spans="1:10" ht="14.1" customHeight="1">
      <c r="A1329" s="195"/>
      <c r="B1329" s="389"/>
      <c r="C1329" s="197" t="s">
        <v>3644</v>
      </c>
      <c r="D1329" s="390" t="s">
        <v>3963</v>
      </c>
      <c r="E1329" s="898" t="s">
        <v>265</v>
      </c>
      <c r="F1329" s="607">
        <f>'Заказ, cкидки и курсы валют'!$I$12</f>
        <v>0</v>
      </c>
      <c r="G1329" s="948"/>
      <c r="H1329" s="455"/>
      <c r="I1329" s="325"/>
      <c r="J1329" s="574"/>
    </row>
    <row r="1330" spans="1:10" ht="14.1" customHeight="1">
      <c r="A1330" s="525" t="s">
        <v>5398</v>
      </c>
      <c r="B1330" s="877" t="s">
        <v>100</v>
      </c>
      <c r="C1330" s="622">
        <v>5.1100000000000003</v>
      </c>
      <c r="D1330" s="622">
        <v>25</v>
      </c>
      <c r="E1330" s="574">
        <v>28.42</v>
      </c>
      <c r="F1330" s="936">
        <f>ROUND(E1330*(1-$F$11),2)</f>
        <v>28.42</v>
      </c>
      <c r="G1330" s="866">
        <f>'Заказ, cкидки и курсы валют'!$J$23*F1330</f>
        <v>353.82900000000001</v>
      </c>
      <c r="H1330" s="522">
        <f>ROUND((D1330)*G1330,2)</f>
        <v>8845.73</v>
      </c>
      <c r="I1330" s="15"/>
      <c r="J1330" s="574"/>
    </row>
    <row r="1331" spans="1:10" ht="14.1" customHeight="1">
      <c r="A1331" s="525" t="s">
        <v>5399</v>
      </c>
      <c r="B1331" s="877" t="s">
        <v>101</v>
      </c>
      <c r="C1331" s="622">
        <v>5.8</v>
      </c>
      <c r="D1331" s="622">
        <v>25</v>
      </c>
      <c r="E1331" s="574">
        <v>28.65</v>
      </c>
      <c r="F1331" s="936">
        <f t="shared" ref="F1331:F1343" si="176">ROUND(E1331*(1-$F$11),2)</f>
        <v>28.65</v>
      </c>
      <c r="G1331" s="866">
        <f>'Заказ, cкидки и курсы валют'!$J$23*F1331</f>
        <v>356.69249999999994</v>
      </c>
      <c r="H1331" s="522">
        <f t="shared" ref="H1331:H1343" si="177">ROUND((D1331)*G1331,2)</f>
        <v>8917.31</v>
      </c>
      <c r="I1331" s="15"/>
      <c r="J1331" s="574"/>
    </row>
    <row r="1332" spans="1:10" ht="14.1" customHeight="1">
      <c r="A1332" s="525" t="s">
        <v>5400</v>
      </c>
      <c r="B1332" s="877" t="s">
        <v>1352</v>
      </c>
      <c r="C1332" s="622">
        <v>6.65</v>
      </c>
      <c r="D1332" s="622">
        <v>25</v>
      </c>
      <c r="E1332" s="574">
        <v>27.54</v>
      </c>
      <c r="F1332" s="936">
        <f t="shared" si="176"/>
        <v>27.54</v>
      </c>
      <c r="G1332" s="866">
        <f>'Заказ, cкидки и курсы валют'!$J$23*F1332</f>
        <v>342.87299999999999</v>
      </c>
      <c r="H1332" s="522">
        <f t="shared" si="177"/>
        <v>8571.83</v>
      </c>
      <c r="I1332" s="15"/>
      <c r="J1332" s="574"/>
    </row>
    <row r="1333" spans="1:10" ht="14.1" customHeight="1">
      <c r="A1333" s="525" t="s">
        <v>5401</v>
      </c>
      <c r="B1333" s="877" t="s">
        <v>189</v>
      </c>
      <c r="C1333" s="622">
        <v>7.51</v>
      </c>
      <c r="D1333" s="622">
        <v>25</v>
      </c>
      <c r="E1333" s="574">
        <v>27.54</v>
      </c>
      <c r="F1333" s="936">
        <f t="shared" si="176"/>
        <v>27.54</v>
      </c>
      <c r="G1333" s="866">
        <f>'Заказ, cкидки и курсы валют'!$J$23*F1333</f>
        <v>342.87299999999999</v>
      </c>
      <c r="H1333" s="522">
        <f t="shared" si="177"/>
        <v>8571.83</v>
      </c>
      <c r="I1333" s="15"/>
      <c r="J1333" s="574"/>
    </row>
    <row r="1334" spans="1:10" ht="14.1" customHeight="1">
      <c r="A1334" s="525" t="s">
        <v>5402</v>
      </c>
      <c r="B1334" s="877" t="s">
        <v>616</v>
      </c>
      <c r="C1334" s="622">
        <v>8</v>
      </c>
      <c r="D1334" s="622">
        <v>25</v>
      </c>
      <c r="E1334" s="574">
        <v>27.54</v>
      </c>
      <c r="F1334" s="936">
        <f t="shared" si="176"/>
        <v>27.54</v>
      </c>
      <c r="G1334" s="866">
        <f>'Заказ, cкидки и курсы валют'!$J$23*F1334</f>
        <v>342.87299999999999</v>
      </c>
      <c r="H1334" s="522">
        <f t="shared" si="177"/>
        <v>8571.83</v>
      </c>
      <c r="I1334" s="15"/>
      <c r="J1334" s="574"/>
    </row>
    <row r="1335" spans="1:10" ht="14.1" customHeight="1">
      <c r="A1335" s="525" t="s">
        <v>5403</v>
      </c>
      <c r="B1335" s="877" t="s">
        <v>178</v>
      </c>
      <c r="C1335" s="622">
        <v>8.23</v>
      </c>
      <c r="D1335" s="622">
        <v>25</v>
      </c>
      <c r="E1335" s="574">
        <v>27.54</v>
      </c>
      <c r="F1335" s="936">
        <f t="shared" si="176"/>
        <v>27.54</v>
      </c>
      <c r="G1335" s="866">
        <f>'Заказ, cкидки и курсы валют'!$J$23*F1335</f>
        <v>342.87299999999999</v>
      </c>
      <c r="H1335" s="522">
        <f t="shared" si="177"/>
        <v>8571.83</v>
      </c>
      <c r="I1335" s="15"/>
      <c r="J1335" s="574"/>
    </row>
    <row r="1336" spans="1:10" ht="14.1" customHeight="1">
      <c r="A1336" s="525" t="s">
        <v>5404</v>
      </c>
      <c r="B1336" s="877" t="s">
        <v>84</v>
      </c>
      <c r="C1336" s="622">
        <v>10</v>
      </c>
      <c r="D1336" s="622">
        <v>25</v>
      </c>
      <c r="E1336" s="574">
        <v>30.57</v>
      </c>
      <c r="F1336" s="936">
        <f t="shared" si="176"/>
        <v>30.57</v>
      </c>
      <c r="G1336" s="866">
        <f>'Заказ, cкидки и курсы валют'!$J$23*F1336</f>
        <v>380.59649999999999</v>
      </c>
      <c r="H1336" s="522">
        <f t="shared" si="177"/>
        <v>9514.91</v>
      </c>
      <c r="I1336" s="15"/>
      <c r="J1336" s="574"/>
    </row>
    <row r="1337" spans="1:10" ht="14.1" customHeight="1">
      <c r="A1337" s="525" t="s">
        <v>5405</v>
      </c>
      <c r="B1337" s="877" t="s">
        <v>179</v>
      </c>
      <c r="C1337" s="622">
        <v>11</v>
      </c>
      <c r="D1337" s="622">
        <v>25</v>
      </c>
      <c r="E1337" s="574">
        <v>26.7</v>
      </c>
      <c r="F1337" s="936">
        <f t="shared" si="176"/>
        <v>26.7</v>
      </c>
      <c r="G1337" s="866">
        <f>'Заказ, cкидки и курсы валют'!$J$23*F1337</f>
        <v>332.41499999999996</v>
      </c>
      <c r="H1337" s="522">
        <f t="shared" si="177"/>
        <v>8310.3799999999992</v>
      </c>
      <c r="I1337" s="15"/>
      <c r="J1337" s="574"/>
    </row>
    <row r="1338" spans="1:10" ht="14.1" customHeight="1">
      <c r="A1338" s="525" t="s">
        <v>5406</v>
      </c>
      <c r="B1338" s="877" t="s">
        <v>180</v>
      </c>
      <c r="C1338" s="622">
        <v>12.7</v>
      </c>
      <c r="D1338" s="622">
        <v>25</v>
      </c>
      <c r="E1338" s="574">
        <v>31.28</v>
      </c>
      <c r="F1338" s="936">
        <f t="shared" si="176"/>
        <v>31.28</v>
      </c>
      <c r="G1338" s="866">
        <f>'Заказ, cкидки и курсы валют'!$J$23*F1338</f>
        <v>389.43599999999998</v>
      </c>
      <c r="H1338" s="522">
        <f t="shared" si="177"/>
        <v>9735.9</v>
      </c>
      <c r="I1338" s="15"/>
      <c r="J1338" s="574"/>
    </row>
    <row r="1339" spans="1:10" ht="14.1" customHeight="1">
      <c r="A1339" s="525" t="s">
        <v>5407</v>
      </c>
      <c r="B1339" s="877" t="s">
        <v>181</v>
      </c>
      <c r="C1339" s="622">
        <v>14.4</v>
      </c>
      <c r="D1339" s="622">
        <v>25</v>
      </c>
      <c r="E1339" s="574">
        <v>27.03</v>
      </c>
      <c r="F1339" s="936">
        <f t="shared" si="176"/>
        <v>27.03</v>
      </c>
      <c r="G1339" s="866">
        <f>'Заказ, cкидки и курсы валют'!$J$23*F1339</f>
        <v>336.52350000000001</v>
      </c>
      <c r="H1339" s="522">
        <f t="shared" si="177"/>
        <v>8413.09</v>
      </c>
      <c r="I1339" s="15"/>
      <c r="J1339" s="574"/>
    </row>
    <row r="1340" spans="1:10" ht="14.1" customHeight="1">
      <c r="A1340" s="525" t="s">
        <v>5408</v>
      </c>
      <c r="B1340" s="877" t="s">
        <v>182</v>
      </c>
      <c r="C1340" s="622">
        <v>16.2</v>
      </c>
      <c r="D1340" s="622">
        <v>25</v>
      </c>
      <c r="E1340" s="574">
        <v>26.7</v>
      </c>
      <c r="F1340" s="936">
        <f t="shared" si="176"/>
        <v>26.7</v>
      </c>
      <c r="G1340" s="866">
        <f>'Заказ, cкидки и курсы валют'!$J$23*F1340</f>
        <v>332.41499999999996</v>
      </c>
      <c r="H1340" s="522">
        <f t="shared" si="177"/>
        <v>8310.3799999999992</v>
      </c>
      <c r="I1340" s="15"/>
      <c r="J1340" s="574"/>
    </row>
    <row r="1341" spans="1:10" ht="14.1" customHeight="1">
      <c r="A1341" s="525" t="s">
        <v>5409</v>
      </c>
      <c r="B1341" s="877" t="s">
        <v>183</v>
      </c>
      <c r="C1341" s="622">
        <v>18</v>
      </c>
      <c r="D1341" s="622">
        <v>25</v>
      </c>
      <c r="E1341" s="574">
        <v>28.21</v>
      </c>
      <c r="F1341" s="936">
        <f t="shared" si="176"/>
        <v>28.21</v>
      </c>
      <c r="G1341" s="866">
        <f>'Заказ, cкидки и курсы валют'!$J$23*F1341</f>
        <v>351.21449999999999</v>
      </c>
      <c r="H1341" s="522">
        <f t="shared" si="177"/>
        <v>8780.36</v>
      </c>
      <c r="I1341" s="15"/>
      <c r="J1341" s="574"/>
    </row>
    <row r="1342" spans="1:10" ht="14.1" customHeight="1">
      <c r="A1342" s="525" t="s">
        <v>5410</v>
      </c>
      <c r="B1342" s="877" t="s">
        <v>184</v>
      </c>
      <c r="C1342" s="622">
        <v>19.8</v>
      </c>
      <c r="D1342" s="622">
        <v>25</v>
      </c>
      <c r="E1342" s="574">
        <v>27.92</v>
      </c>
      <c r="F1342" s="936">
        <f t="shared" si="176"/>
        <v>27.92</v>
      </c>
      <c r="G1342" s="866">
        <f>'Заказ, cкидки и курсы валют'!$J$23*F1342</f>
        <v>347.60399999999998</v>
      </c>
      <c r="H1342" s="522">
        <f t="shared" si="177"/>
        <v>8690.1</v>
      </c>
      <c r="I1342" s="15"/>
      <c r="J1342" s="574"/>
    </row>
    <row r="1343" spans="1:10" ht="14.1" customHeight="1">
      <c r="A1343" s="525" t="s">
        <v>5411</v>
      </c>
      <c r="B1343" s="877" t="s">
        <v>185</v>
      </c>
      <c r="C1343" s="622">
        <v>23.4</v>
      </c>
      <c r="D1343" s="622">
        <v>25</v>
      </c>
      <c r="E1343" s="574">
        <v>29.22</v>
      </c>
      <c r="F1343" s="936">
        <f t="shared" si="176"/>
        <v>29.22</v>
      </c>
      <c r="G1343" s="866">
        <f>'Заказ, cкидки и курсы валют'!$J$23*F1343</f>
        <v>363.78899999999999</v>
      </c>
      <c r="H1343" s="522">
        <f t="shared" si="177"/>
        <v>9094.73</v>
      </c>
      <c r="I1343" s="15"/>
      <c r="J1343" s="574"/>
    </row>
    <row r="1344" spans="1:10" ht="14.1" customHeight="1">
      <c r="A1344" s="525" t="s">
        <v>12254</v>
      </c>
      <c r="B1344" s="877" t="s">
        <v>102</v>
      </c>
      <c r="C1344" s="622">
        <v>25</v>
      </c>
      <c r="D1344" s="622">
        <v>25</v>
      </c>
      <c r="E1344" s="574">
        <v>29.22</v>
      </c>
      <c r="F1344" s="936">
        <f t="shared" ref="F1344" si="178">ROUND(E1344*(1-$F$11),2)</f>
        <v>29.22</v>
      </c>
      <c r="G1344" s="866">
        <f>'Заказ, cкидки и курсы валют'!$J$23*F1344</f>
        <v>363.78899999999999</v>
      </c>
      <c r="H1344" s="522">
        <f t="shared" ref="H1344" si="179">ROUND((D1344)*G1344,2)</f>
        <v>9094.73</v>
      </c>
      <c r="I1344" s="15"/>
      <c r="J1344" s="574"/>
    </row>
    <row r="1345" spans="1:10" ht="14.1" customHeight="1">
      <c r="A1345" s="525" t="s">
        <v>5412</v>
      </c>
      <c r="B1345" s="877" t="s">
        <v>186</v>
      </c>
      <c r="C1345" s="622">
        <v>27</v>
      </c>
      <c r="D1345" s="622">
        <v>25</v>
      </c>
      <c r="E1345" s="574">
        <v>28.28</v>
      </c>
      <c r="F1345" s="936">
        <f t="shared" ref="F1345:F1357" si="180">ROUND(E1345*(1-$F$11),2)</f>
        <v>28.28</v>
      </c>
      <c r="G1345" s="866">
        <f>'Заказ, cкидки и курсы валют'!$J$23*F1345</f>
        <v>352.08600000000001</v>
      </c>
      <c r="H1345" s="522">
        <f t="shared" ref="H1345:H1357" si="181">ROUND((D1345)*G1345,2)</f>
        <v>8802.15</v>
      </c>
      <c r="I1345" s="15"/>
      <c r="J1345" s="574"/>
    </row>
    <row r="1346" spans="1:10" ht="14.1" customHeight="1">
      <c r="A1346" s="525" t="s">
        <v>5413</v>
      </c>
      <c r="B1346" s="877" t="s">
        <v>3117</v>
      </c>
      <c r="C1346" s="622">
        <v>28.8</v>
      </c>
      <c r="D1346" s="622">
        <v>25</v>
      </c>
      <c r="E1346" s="574">
        <v>28.96</v>
      </c>
      <c r="F1346" s="936">
        <f t="shared" si="180"/>
        <v>28.96</v>
      </c>
      <c r="G1346" s="866">
        <f>'Заказ, cкидки и курсы валют'!$J$23*F1346</f>
        <v>360.55199999999996</v>
      </c>
      <c r="H1346" s="522">
        <f t="shared" si="181"/>
        <v>9013.7999999999993</v>
      </c>
      <c r="I1346" s="15"/>
      <c r="J1346" s="574"/>
    </row>
    <row r="1347" spans="1:10" ht="14.1" customHeight="1">
      <c r="A1347" s="525" t="s">
        <v>12255</v>
      </c>
      <c r="B1347" s="877" t="s">
        <v>187</v>
      </c>
      <c r="C1347" s="622">
        <v>30</v>
      </c>
      <c r="D1347" s="622">
        <v>25</v>
      </c>
      <c r="E1347" s="574">
        <v>30.57</v>
      </c>
      <c r="F1347" s="936">
        <f t="shared" si="180"/>
        <v>30.57</v>
      </c>
      <c r="G1347" s="866">
        <f>'Заказ, cкидки и курсы валют'!$J$23*F1347</f>
        <v>380.59649999999999</v>
      </c>
      <c r="H1347" s="522">
        <f t="shared" si="181"/>
        <v>9514.91</v>
      </c>
      <c r="I1347" s="15"/>
      <c r="J1347" s="574"/>
    </row>
    <row r="1348" spans="1:10" ht="14.1" customHeight="1">
      <c r="A1348" s="525" t="s">
        <v>5414</v>
      </c>
      <c r="B1348" s="668" t="s">
        <v>3656</v>
      </c>
      <c r="C1348" s="622">
        <v>11.1</v>
      </c>
      <c r="D1348" s="622">
        <v>25</v>
      </c>
      <c r="E1348" s="574">
        <v>25.8</v>
      </c>
      <c r="F1348" s="936">
        <f t="shared" si="180"/>
        <v>25.8</v>
      </c>
      <c r="G1348" s="866">
        <f>'Заказ, cкидки и курсы валют'!$J$23*F1348</f>
        <v>321.20999999999998</v>
      </c>
      <c r="H1348" s="522">
        <f t="shared" si="181"/>
        <v>8030.25</v>
      </c>
      <c r="I1348" s="15"/>
      <c r="J1348" s="574"/>
    </row>
    <row r="1349" spans="1:10" ht="14.1" customHeight="1">
      <c r="A1349" s="525" t="s">
        <v>5415</v>
      </c>
      <c r="B1349" s="877" t="s">
        <v>3118</v>
      </c>
      <c r="C1349" s="622">
        <v>11.93</v>
      </c>
      <c r="D1349" s="622">
        <v>25</v>
      </c>
      <c r="E1349" s="574">
        <v>25.8</v>
      </c>
      <c r="F1349" s="936">
        <f t="shared" si="180"/>
        <v>25.8</v>
      </c>
      <c r="G1349" s="866">
        <f>'Заказ, cкидки и курсы валют'!$J$23*F1349</f>
        <v>321.20999999999998</v>
      </c>
      <c r="H1349" s="522">
        <f t="shared" si="181"/>
        <v>8030.25</v>
      </c>
      <c r="I1349" s="15"/>
      <c r="J1349" s="574"/>
    </row>
    <row r="1350" spans="1:10" ht="14.1" customHeight="1">
      <c r="A1350" s="525" t="s">
        <v>5416</v>
      </c>
      <c r="B1350" s="877" t="s">
        <v>3119</v>
      </c>
      <c r="C1350" s="622">
        <v>13.48</v>
      </c>
      <c r="D1350" s="622">
        <v>25</v>
      </c>
      <c r="E1350" s="574">
        <v>25.8</v>
      </c>
      <c r="F1350" s="936">
        <f t="shared" si="180"/>
        <v>25.8</v>
      </c>
      <c r="G1350" s="866">
        <f>'Заказ, cкидки и курсы валют'!$J$23*F1350</f>
        <v>321.20999999999998</v>
      </c>
      <c r="H1350" s="522">
        <f t="shared" si="181"/>
        <v>8030.25</v>
      </c>
      <c r="I1350" s="15"/>
      <c r="J1350" s="574"/>
    </row>
    <row r="1351" spans="1:10" ht="14.1" customHeight="1">
      <c r="A1351" s="525" t="s">
        <v>5417</v>
      </c>
      <c r="B1351" s="877" t="s">
        <v>617</v>
      </c>
      <c r="C1351" s="622">
        <v>15.03</v>
      </c>
      <c r="D1351" s="622">
        <v>25</v>
      </c>
      <c r="E1351" s="574">
        <v>26.32</v>
      </c>
      <c r="F1351" s="936">
        <f t="shared" si="180"/>
        <v>26.32</v>
      </c>
      <c r="G1351" s="866">
        <f>'Заказ, cкидки и курсы валют'!$J$23*F1351</f>
        <v>327.68399999999997</v>
      </c>
      <c r="H1351" s="522">
        <f t="shared" si="181"/>
        <v>8192.1</v>
      </c>
      <c r="I1351" s="15"/>
      <c r="J1351" s="574"/>
    </row>
    <row r="1352" spans="1:10" ht="14.1" customHeight="1">
      <c r="A1352" s="525" t="s">
        <v>5418</v>
      </c>
      <c r="B1352" s="877" t="s">
        <v>3120</v>
      </c>
      <c r="C1352" s="622">
        <v>16.579999999999998</v>
      </c>
      <c r="D1352" s="622">
        <v>25</v>
      </c>
      <c r="E1352" s="574">
        <v>25.48</v>
      </c>
      <c r="F1352" s="936">
        <f t="shared" si="180"/>
        <v>25.48</v>
      </c>
      <c r="G1352" s="866">
        <f>'Заказ, cкидки и курсы валют'!$J$23*F1352</f>
        <v>317.226</v>
      </c>
      <c r="H1352" s="522">
        <f t="shared" si="181"/>
        <v>7930.65</v>
      </c>
      <c r="I1352" s="15"/>
      <c r="J1352" s="574"/>
    </row>
    <row r="1353" spans="1:10" ht="14.1" customHeight="1">
      <c r="A1353" s="525" t="s">
        <v>5419</v>
      </c>
      <c r="B1353" s="877" t="s">
        <v>190</v>
      </c>
      <c r="C1353" s="622">
        <v>18.13</v>
      </c>
      <c r="D1353" s="622">
        <v>25</v>
      </c>
      <c r="E1353" s="574">
        <v>26.32</v>
      </c>
      <c r="F1353" s="936">
        <f t="shared" si="180"/>
        <v>26.32</v>
      </c>
      <c r="G1353" s="866">
        <f>'Заказ, cкидки и курсы валют'!$J$23*F1353</f>
        <v>327.68399999999997</v>
      </c>
      <c r="H1353" s="522">
        <f t="shared" si="181"/>
        <v>8192.1</v>
      </c>
      <c r="I1353" s="15"/>
      <c r="J1353" s="574"/>
    </row>
    <row r="1354" spans="1:10" ht="14.1" customHeight="1">
      <c r="A1354" s="525" t="s">
        <v>5420</v>
      </c>
      <c r="B1354" s="877" t="s">
        <v>1338</v>
      </c>
      <c r="C1354" s="622">
        <v>19.690000000000001</v>
      </c>
      <c r="D1354" s="622">
        <v>25</v>
      </c>
      <c r="E1354" s="574">
        <v>25.12</v>
      </c>
      <c r="F1354" s="936">
        <f t="shared" si="180"/>
        <v>25.12</v>
      </c>
      <c r="G1354" s="866">
        <f>'Заказ, cкидки и курсы валют'!$J$23*F1354</f>
        <v>312.74399999999997</v>
      </c>
      <c r="H1354" s="522">
        <f t="shared" si="181"/>
        <v>7818.6</v>
      </c>
      <c r="I1354" s="15"/>
      <c r="J1354" s="574"/>
    </row>
    <row r="1355" spans="1:10" ht="14.1" customHeight="1">
      <c r="A1355" s="525" t="s">
        <v>5421</v>
      </c>
      <c r="B1355" s="877" t="s">
        <v>191</v>
      </c>
      <c r="C1355" s="622">
        <v>21.14</v>
      </c>
      <c r="D1355" s="622">
        <v>25</v>
      </c>
      <c r="E1355" s="574">
        <v>25.12</v>
      </c>
      <c r="F1355" s="936">
        <f t="shared" si="180"/>
        <v>25.12</v>
      </c>
      <c r="G1355" s="866">
        <f>'Заказ, cкидки и курсы валют'!$J$23*F1355</f>
        <v>312.74399999999997</v>
      </c>
      <c r="H1355" s="522">
        <f t="shared" si="181"/>
        <v>7818.6</v>
      </c>
      <c r="I1355" s="15"/>
      <c r="J1355" s="574"/>
    </row>
    <row r="1356" spans="1:10" ht="14.1" customHeight="1">
      <c r="A1356" s="525" t="s">
        <v>5422</v>
      </c>
      <c r="B1356" s="877" t="s">
        <v>4313</v>
      </c>
      <c r="C1356" s="622">
        <v>23.4</v>
      </c>
      <c r="D1356" s="622">
        <v>25</v>
      </c>
      <c r="E1356" s="574">
        <v>26.32</v>
      </c>
      <c r="F1356" s="936">
        <f t="shared" si="180"/>
        <v>26.32</v>
      </c>
      <c r="G1356" s="866">
        <f>'Заказ, cкидки и курсы валют'!$J$23*F1356</f>
        <v>327.68399999999997</v>
      </c>
      <c r="H1356" s="522">
        <f t="shared" si="181"/>
        <v>8192.1</v>
      </c>
      <c r="I1356" s="15"/>
      <c r="J1356" s="574"/>
    </row>
    <row r="1357" spans="1:10" ht="14.1" customHeight="1">
      <c r="A1357" s="525" t="s">
        <v>5423</v>
      </c>
      <c r="B1357" s="877" t="s">
        <v>192</v>
      </c>
      <c r="C1357" s="622">
        <v>24.25</v>
      </c>
      <c r="D1357" s="622">
        <v>25</v>
      </c>
      <c r="E1357" s="574">
        <v>25.12</v>
      </c>
      <c r="F1357" s="936">
        <f t="shared" si="180"/>
        <v>25.12</v>
      </c>
      <c r="G1357" s="866">
        <f>'Заказ, cкидки и курсы валют'!$J$23*F1357</f>
        <v>312.74399999999997</v>
      </c>
      <c r="H1357" s="522">
        <f t="shared" si="181"/>
        <v>7818.6</v>
      </c>
      <c r="I1357" s="15"/>
      <c r="J1357" s="574"/>
    </row>
    <row r="1358" spans="1:10" ht="14.1" customHeight="1">
      <c r="A1358" s="525" t="s">
        <v>11745</v>
      </c>
      <c r="B1358" s="877" t="s">
        <v>237</v>
      </c>
      <c r="C1358" s="622">
        <v>25.75</v>
      </c>
      <c r="D1358" s="622">
        <v>25</v>
      </c>
      <c r="E1358" s="574">
        <v>27.88</v>
      </c>
      <c r="F1358" s="936">
        <f t="shared" ref="F1358" si="182">ROUND(E1358*(1-$F$11),2)</f>
        <v>27.88</v>
      </c>
      <c r="G1358" s="866">
        <f>'Заказ, cкидки и курсы валют'!$J$23*F1358</f>
        <v>347.10599999999999</v>
      </c>
      <c r="H1358" s="522">
        <f t="shared" ref="H1358" si="183">ROUND((D1358)*G1358,2)</f>
        <v>8677.65</v>
      </c>
      <c r="I1358" s="15"/>
      <c r="J1358" s="574"/>
    </row>
    <row r="1359" spans="1:10" ht="14.1" customHeight="1">
      <c r="A1359" s="525" t="s">
        <v>5424</v>
      </c>
      <c r="B1359" s="877" t="s">
        <v>193</v>
      </c>
      <c r="C1359" s="622">
        <v>27.35</v>
      </c>
      <c r="D1359" s="622">
        <v>25</v>
      </c>
      <c r="E1359" s="574">
        <v>24.98</v>
      </c>
      <c r="F1359" s="936">
        <f t="shared" ref="F1359:F1385" si="184">ROUND(E1359*(1-$F$11),2)</f>
        <v>24.98</v>
      </c>
      <c r="G1359" s="866">
        <f>'Заказ, cкидки и курсы валют'!$J$23*F1359</f>
        <v>311.00099999999998</v>
      </c>
      <c r="H1359" s="522">
        <f t="shared" ref="H1359:H1385" si="185">ROUND((D1359)*G1359,2)</f>
        <v>7775.03</v>
      </c>
      <c r="I1359" s="15"/>
      <c r="J1359" s="574"/>
    </row>
    <row r="1360" spans="1:10" ht="14.1" customHeight="1">
      <c r="A1360" s="525" t="s">
        <v>11746</v>
      </c>
      <c r="B1360" s="877" t="s">
        <v>11747</v>
      </c>
      <c r="C1360" s="622">
        <v>28.85</v>
      </c>
      <c r="D1360" s="622">
        <v>25</v>
      </c>
      <c r="E1360" s="574">
        <v>27.88</v>
      </c>
      <c r="F1360" s="936">
        <f t="shared" si="184"/>
        <v>27.88</v>
      </c>
      <c r="G1360" s="866">
        <f>'Заказ, cкидки и курсы валют'!$J$23*F1360</f>
        <v>347.10599999999999</v>
      </c>
      <c r="H1360" s="522">
        <f t="shared" si="185"/>
        <v>8677.65</v>
      </c>
      <c r="I1360" s="15"/>
      <c r="J1360" s="574"/>
    </row>
    <row r="1361" spans="1:10" ht="14.1" customHeight="1">
      <c r="A1361" s="525" t="s">
        <v>5425</v>
      </c>
      <c r="B1361" s="877" t="s">
        <v>194</v>
      </c>
      <c r="C1361" s="622">
        <v>30.45</v>
      </c>
      <c r="D1361" s="622">
        <v>25</v>
      </c>
      <c r="E1361" s="574">
        <v>25.12</v>
      </c>
      <c r="F1361" s="936">
        <f t="shared" si="184"/>
        <v>25.12</v>
      </c>
      <c r="G1361" s="866">
        <f>'Заказ, cкидки и курсы валют'!$J$23*F1361</f>
        <v>312.74399999999997</v>
      </c>
      <c r="H1361" s="522">
        <f t="shared" si="185"/>
        <v>7818.6</v>
      </c>
      <c r="I1361" s="15"/>
      <c r="J1361" s="574"/>
    </row>
    <row r="1362" spans="1:10" ht="14.1" customHeight="1">
      <c r="A1362" s="525" t="s">
        <v>5426</v>
      </c>
      <c r="B1362" s="877" t="s">
        <v>3121</v>
      </c>
      <c r="C1362" s="622">
        <v>33.56</v>
      </c>
      <c r="D1362" s="622">
        <v>25</v>
      </c>
      <c r="E1362" s="574">
        <v>26.32</v>
      </c>
      <c r="F1362" s="936">
        <f t="shared" si="184"/>
        <v>26.32</v>
      </c>
      <c r="G1362" s="866">
        <f>'Заказ, cкидки и курсы валют'!$J$23*F1362</f>
        <v>327.68399999999997</v>
      </c>
      <c r="H1362" s="522">
        <f t="shared" si="185"/>
        <v>8192.1</v>
      </c>
      <c r="I1362" s="15"/>
      <c r="J1362" s="574"/>
    </row>
    <row r="1363" spans="1:10" ht="14.1" customHeight="1">
      <c r="A1363" s="525" t="s">
        <v>5427</v>
      </c>
      <c r="B1363" s="877" t="s">
        <v>195</v>
      </c>
      <c r="C1363" s="622">
        <v>36.56</v>
      </c>
      <c r="D1363" s="622">
        <v>25</v>
      </c>
      <c r="E1363" s="574">
        <v>25.48</v>
      </c>
      <c r="F1363" s="936">
        <f t="shared" si="184"/>
        <v>25.48</v>
      </c>
      <c r="G1363" s="866">
        <f>'Заказ, cкидки и курсы валют'!$J$23*F1363</f>
        <v>317.226</v>
      </c>
      <c r="H1363" s="522">
        <f t="shared" si="185"/>
        <v>7930.65</v>
      </c>
      <c r="I1363" s="15"/>
      <c r="J1363" s="574"/>
    </row>
    <row r="1364" spans="1:10" ht="14.1" customHeight="1">
      <c r="A1364" s="525" t="s">
        <v>11748</v>
      </c>
      <c r="B1364" s="877" t="s">
        <v>975</v>
      </c>
      <c r="C1364" s="622">
        <v>39.56</v>
      </c>
      <c r="D1364" s="622">
        <v>25</v>
      </c>
      <c r="E1364" s="574">
        <v>25.48</v>
      </c>
      <c r="F1364" s="936">
        <f t="shared" si="184"/>
        <v>25.48</v>
      </c>
      <c r="G1364" s="866">
        <f>'Заказ, cкидки и курсы валют'!$J$23*F1364</f>
        <v>317.226</v>
      </c>
      <c r="H1364" s="522">
        <f t="shared" si="185"/>
        <v>7930.65</v>
      </c>
      <c r="I1364" s="15"/>
      <c r="J1364" s="574"/>
    </row>
    <row r="1365" spans="1:10" ht="14.1" customHeight="1">
      <c r="A1365" s="525" t="s">
        <v>5428</v>
      </c>
      <c r="B1365" s="877" t="s">
        <v>196</v>
      </c>
      <c r="C1365" s="622">
        <v>42.77</v>
      </c>
      <c r="D1365" s="622">
        <v>25</v>
      </c>
      <c r="E1365" s="574">
        <v>25.63</v>
      </c>
      <c r="F1365" s="936">
        <f t="shared" si="184"/>
        <v>25.63</v>
      </c>
      <c r="G1365" s="866">
        <f>'Заказ, cкидки и курсы валют'!$J$23*F1365</f>
        <v>319.09349999999995</v>
      </c>
      <c r="H1365" s="522">
        <f t="shared" si="185"/>
        <v>7977.34</v>
      </c>
      <c r="I1365" s="15"/>
      <c r="J1365" s="574"/>
    </row>
    <row r="1366" spans="1:10" ht="14.1" customHeight="1">
      <c r="A1366" s="525" t="s">
        <v>11749</v>
      </c>
      <c r="B1366" s="877" t="s">
        <v>4311</v>
      </c>
      <c r="C1366" s="622">
        <v>42.77</v>
      </c>
      <c r="D1366" s="622">
        <v>25</v>
      </c>
      <c r="E1366" s="574">
        <v>25.59</v>
      </c>
      <c r="F1366" s="936">
        <f t="shared" si="184"/>
        <v>25.59</v>
      </c>
      <c r="G1366" s="866">
        <f>'Заказ, cкидки и курсы валют'!$J$23*F1366</f>
        <v>318.59549999999996</v>
      </c>
      <c r="H1366" s="522">
        <f t="shared" si="185"/>
        <v>7964.89</v>
      </c>
      <c r="I1366" s="15"/>
      <c r="J1366" s="574"/>
    </row>
    <row r="1367" spans="1:10" ht="14.1" customHeight="1">
      <c r="A1367" s="525" t="s">
        <v>5429</v>
      </c>
      <c r="B1367" s="877" t="s">
        <v>197</v>
      </c>
      <c r="C1367" s="622">
        <v>48.98</v>
      </c>
      <c r="D1367" s="622">
        <v>25</v>
      </c>
      <c r="E1367" s="574">
        <v>24.76</v>
      </c>
      <c r="F1367" s="936">
        <f t="shared" si="184"/>
        <v>24.76</v>
      </c>
      <c r="G1367" s="866">
        <f>'Заказ, cкидки и курсы валют'!$J$23*F1367</f>
        <v>308.262</v>
      </c>
      <c r="H1367" s="522">
        <f t="shared" si="185"/>
        <v>7706.55</v>
      </c>
      <c r="I1367" s="15"/>
      <c r="J1367" s="574"/>
    </row>
    <row r="1368" spans="1:10" ht="14.1" customHeight="1">
      <c r="A1368" s="525" t="s">
        <v>11750</v>
      </c>
      <c r="B1368" s="877" t="s">
        <v>1643</v>
      </c>
      <c r="C1368" s="622">
        <v>52</v>
      </c>
      <c r="D1368" s="622">
        <v>25</v>
      </c>
      <c r="E1368" s="574">
        <v>31.07</v>
      </c>
      <c r="F1368" s="936">
        <f t="shared" si="184"/>
        <v>31.07</v>
      </c>
      <c r="G1368" s="866">
        <f>'Заказ, cкидки и курсы валют'!$J$23*F1368</f>
        <v>386.82149999999996</v>
      </c>
      <c r="H1368" s="522">
        <f t="shared" si="185"/>
        <v>9670.5400000000009</v>
      </c>
      <c r="I1368" s="15"/>
      <c r="J1368" s="574"/>
    </row>
    <row r="1369" spans="1:10" ht="14.1" customHeight="1">
      <c r="A1369" s="525" t="s">
        <v>5430</v>
      </c>
      <c r="B1369" s="877" t="s">
        <v>198</v>
      </c>
      <c r="C1369" s="622">
        <v>55.19</v>
      </c>
      <c r="D1369" s="622">
        <v>25</v>
      </c>
      <c r="E1369" s="574">
        <v>29.53</v>
      </c>
      <c r="F1369" s="936">
        <f t="shared" si="184"/>
        <v>29.53</v>
      </c>
      <c r="G1369" s="866">
        <f>'Заказ, cкидки и курсы валют'!$J$23*F1369</f>
        <v>367.64850000000001</v>
      </c>
      <c r="H1369" s="522">
        <f t="shared" si="185"/>
        <v>9191.2099999999991</v>
      </c>
      <c r="I1369" s="15"/>
      <c r="J1369" s="574"/>
    </row>
    <row r="1370" spans="1:10" ht="14.1" customHeight="1">
      <c r="A1370" s="525" t="s">
        <v>5431</v>
      </c>
      <c r="B1370" s="877" t="s">
        <v>199</v>
      </c>
      <c r="C1370" s="622">
        <v>61.4</v>
      </c>
      <c r="D1370" s="622">
        <v>25</v>
      </c>
      <c r="E1370" s="574">
        <v>27.02</v>
      </c>
      <c r="F1370" s="936">
        <f t="shared" si="184"/>
        <v>27.02</v>
      </c>
      <c r="G1370" s="866">
        <f>'Заказ, cкидки и курсы валют'!$J$23*F1370</f>
        <v>336.399</v>
      </c>
      <c r="H1370" s="522">
        <f t="shared" si="185"/>
        <v>8409.98</v>
      </c>
      <c r="I1370" s="15"/>
      <c r="J1370" s="574"/>
    </row>
    <row r="1371" spans="1:10" ht="14.1" customHeight="1">
      <c r="A1371" s="525" t="s">
        <v>5432</v>
      </c>
      <c r="B1371" s="877" t="s">
        <v>200</v>
      </c>
      <c r="C1371" s="622">
        <v>69.7</v>
      </c>
      <c r="D1371" s="622">
        <v>25</v>
      </c>
      <c r="E1371" s="574">
        <v>27.02</v>
      </c>
      <c r="F1371" s="936">
        <f t="shared" si="184"/>
        <v>27.02</v>
      </c>
      <c r="G1371" s="866">
        <f>'Заказ, cкидки и курсы валют'!$J$23*F1371</f>
        <v>336.399</v>
      </c>
      <c r="H1371" s="522">
        <f t="shared" si="185"/>
        <v>8409.98</v>
      </c>
      <c r="I1371" s="15"/>
      <c r="J1371" s="574"/>
    </row>
    <row r="1372" spans="1:10" ht="14.1" customHeight="1">
      <c r="A1372" s="525" t="s">
        <v>9616</v>
      </c>
      <c r="B1372" s="668" t="s">
        <v>3364</v>
      </c>
      <c r="C1372" s="622">
        <v>19.23</v>
      </c>
      <c r="D1372" s="622">
        <v>25</v>
      </c>
      <c r="E1372" s="574">
        <v>24.23</v>
      </c>
      <c r="F1372" s="936">
        <f t="shared" si="184"/>
        <v>24.23</v>
      </c>
      <c r="G1372" s="866">
        <f>'Заказ, cкидки и курсы валют'!$J$23*F1372</f>
        <v>301.6635</v>
      </c>
      <c r="H1372" s="522">
        <f t="shared" si="185"/>
        <v>7541.59</v>
      </c>
      <c r="I1372" s="15"/>
      <c r="J1372" s="574"/>
    </row>
    <row r="1373" spans="1:10" ht="14.1" customHeight="1">
      <c r="A1373" s="525" t="s">
        <v>5433</v>
      </c>
      <c r="B1373" s="668" t="s">
        <v>3655</v>
      </c>
      <c r="C1373" s="622">
        <v>20.77</v>
      </c>
      <c r="D1373" s="622">
        <v>25</v>
      </c>
      <c r="E1373" s="574">
        <v>25.59</v>
      </c>
      <c r="F1373" s="936">
        <f t="shared" si="184"/>
        <v>25.59</v>
      </c>
      <c r="G1373" s="866">
        <f>'Заказ, cкидки и курсы валют'!$J$23*F1373</f>
        <v>318.59549999999996</v>
      </c>
      <c r="H1373" s="522">
        <f t="shared" si="185"/>
        <v>7964.89</v>
      </c>
      <c r="I1373" s="15"/>
      <c r="J1373" s="574"/>
    </row>
    <row r="1374" spans="1:10" ht="14.1" customHeight="1">
      <c r="A1374" s="525" t="s">
        <v>5434</v>
      </c>
      <c r="B1374" s="668" t="s">
        <v>3399</v>
      </c>
      <c r="C1374" s="622">
        <v>23.22</v>
      </c>
      <c r="D1374" s="622">
        <v>25</v>
      </c>
      <c r="E1374" s="574">
        <v>25.55</v>
      </c>
      <c r="F1374" s="936">
        <f t="shared" si="184"/>
        <v>25.55</v>
      </c>
      <c r="G1374" s="866">
        <f>'Заказ, cкидки и курсы валют'!$J$23*F1374</f>
        <v>318.09749999999997</v>
      </c>
      <c r="H1374" s="522">
        <f t="shared" si="185"/>
        <v>7952.44</v>
      </c>
      <c r="I1374" s="15"/>
      <c r="J1374" s="574"/>
    </row>
    <row r="1375" spans="1:10" ht="14.1" customHeight="1">
      <c r="A1375" s="525" t="s">
        <v>5435</v>
      </c>
      <c r="B1375" s="877" t="s">
        <v>3122</v>
      </c>
      <c r="C1375" s="622">
        <v>25.67</v>
      </c>
      <c r="D1375" s="622">
        <v>25</v>
      </c>
      <c r="E1375" s="574">
        <v>25.55</v>
      </c>
      <c r="F1375" s="936">
        <f t="shared" si="184"/>
        <v>25.55</v>
      </c>
      <c r="G1375" s="866">
        <f>'Заказ, cкидки и курсы валют'!$J$23*F1375</f>
        <v>318.09749999999997</v>
      </c>
      <c r="H1375" s="522">
        <f t="shared" si="185"/>
        <v>7952.44</v>
      </c>
      <c r="I1375" s="15"/>
      <c r="J1375" s="574"/>
    </row>
    <row r="1376" spans="1:10" ht="14.1" customHeight="1">
      <c r="A1376" s="525" t="s">
        <v>5436</v>
      </c>
      <c r="B1376" s="877" t="s">
        <v>3123</v>
      </c>
      <c r="C1376" s="622">
        <v>28.12</v>
      </c>
      <c r="D1376" s="622">
        <v>25</v>
      </c>
      <c r="E1376" s="574">
        <v>25.55</v>
      </c>
      <c r="F1376" s="936">
        <f t="shared" si="184"/>
        <v>25.55</v>
      </c>
      <c r="G1376" s="866">
        <f>'Заказ, cкидки и курсы валют'!$J$23*F1376</f>
        <v>318.09749999999997</v>
      </c>
      <c r="H1376" s="522">
        <f t="shared" si="185"/>
        <v>7952.44</v>
      </c>
      <c r="I1376" s="15"/>
      <c r="J1376" s="574"/>
    </row>
    <row r="1377" spans="1:10" ht="14.1" customHeight="1">
      <c r="A1377" s="525" t="s">
        <v>5437</v>
      </c>
      <c r="B1377" s="877" t="s">
        <v>3124</v>
      </c>
      <c r="C1377" s="622">
        <v>30.57</v>
      </c>
      <c r="D1377" s="622">
        <v>25</v>
      </c>
      <c r="E1377" s="574">
        <v>26.32</v>
      </c>
      <c r="F1377" s="936">
        <f t="shared" si="184"/>
        <v>26.32</v>
      </c>
      <c r="G1377" s="866">
        <f>'Заказ, cкидки и курсы валют'!$J$23*F1377</f>
        <v>327.68399999999997</v>
      </c>
      <c r="H1377" s="522">
        <f t="shared" si="185"/>
        <v>8192.1</v>
      </c>
      <c r="I1377" s="15"/>
      <c r="J1377" s="574"/>
    </row>
    <row r="1378" spans="1:10" ht="14.1" customHeight="1">
      <c r="A1378" s="525" t="s">
        <v>5438</v>
      </c>
      <c r="B1378" s="877" t="s">
        <v>3125</v>
      </c>
      <c r="C1378" s="622">
        <v>33.020000000000003</v>
      </c>
      <c r="D1378" s="622">
        <v>25</v>
      </c>
      <c r="E1378" s="574">
        <v>24.8</v>
      </c>
      <c r="F1378" s="936">
        <f t="shared" si="184"/>
        <v>24.8</v>
      </c>
      <c r="G1378" s="866">
        <f>'Заказ, cкидки и курсы валют'!$J$23*F1378</f>
        <v>308.76</v>
      </c>
      <c r="H1378" s="522">
        <f t="shared" si="185"/>
        <v>7719</v>
      </c>
      <c r="I1378" s="15"/>
      <c r="J1378" s="574"/>
    </row>
    <row r="1379" spans="1:10" ht="14.1" customHeight="1">
      <c r="A1379" s="525" t="s">
        <v>5439</v>
      </c>
      <c r="B1379" s="877" t="s">
        <v>201</v>
      </c>
      <c r="C1379" s="622">
        <v>35.47</v>
      </c>
      <c r="D1379" s="622">
        <v>25</v>
      </c>
      <c r="E1379" s="574">
        <v>25.55</v>
      </c>
      <c r="F1379" s="936">
        <f t="shared" si="184"/>
        <v>25.55</v>
      </c>
      <c r="G1379" s="866">
        <f>'Заказ, cкидки и курсы валют'!$J$23*F1379</f>
        <v>318.09749999999997</v>
      </c>
      <c r="H1379" s="522">
        <f t="shared" si="185"/>
        <v>7952.44</v>
      </c>
      <c r="I1379" s="15"/>
    </row>
    <row r="1380" spans="1:10" ht="14.1" customHeight="1">
      <c r="A1380" s="525" t="s">
        <v>5440</v>
      </c>
      <c r="B1380" s="877" t="s">
        <v>1339</v>
      </c>
      <c r="C1380" s="622">
        <v>38.700000000000003</v>
      </c>
      <c r="D1380" s="622">
        <v>25</v>
      </c>
      <c r="E1380" s="574">
        <v>25.55</v>
      </c>
      <c r="F1380" s="936">
        <f t="shared" si="184"/>
        <v>25.55</v>
      </c>
      <c r="G1380" s="866">
        <f>'Заказ, cкидки и курсы валют'!$J$23*F1380</f>
        <v>318.09749999999997</v>
      </c>
      <c r="H1380" s="522">
        <f t="shared" si="185"/>
        <v>7952.44</v>
      </c>
      <c r="I1380" s="15"/>
    </row>
    <row r="1381" spans="1:10" ht="14.1" customHeight="1">
      <c r="A1381" s="525" t="s">
        <v>5441</v>
      </c>
      <c r="B1381" s="877" t="s">
        <v>202</v>
      </c>
      <c r="C1381" s="622">
        <v>40.47</v>
      </c>
      <c r="D1381" s="622">
        <v>25</v>
      </c>
      <c r="E1381" s="574">
        <v>25.55</v>
      </c>
      <c r="F1381" s="936">
        <f t="shared" si="184"/>
        <v>25.55</v>
      </c>
      <c r="G1381" s="866">
        <f>'Заказ, cкидки и курсы валют'!$J$23*F1381</f>
        <v>318.09749999999997</v>
      </c>
      <c r="H1381" s="522">
        <f t="shared" si="185"/>
        <v>7952.44</v>
      </c>
      <c r="I1381" s="15"/>
    </row>
    <row r="1382" spans="1:10" ht="14.1" customHeight="1">
      <c r="A1382" s="525" t="s">
        <v>5442</v>
      </c>
      <c r="B1382" s="877" t="s">
        <v>255</v>
      </c>
      <c r="C1382" s="622">
        <v>43.8</v>
      </c>
      <c r="D1382" s="622">
        <v>25</v>
      </c>
      <c r="E1382" s="574">
        <v>23.73</v>
      </c>
      <c r="F1382" s="936">
        <f t="shared" si="184"/>
        <v>23.73</v>
      </c>
      <c r="G1382" s="866">
        <f>'Заказ, cкидки и курсы валют'!$J$23*F1382</f>
        <v>295.43849999999998</v>
      </c>
      <c r="H1382" s="522">
        <f t="shared" si="185"/>
        <v>7385.96</v>
      </c>
      <c r="I1382" s="15"/>
    </row>
    <row r="1383" spans="1:10" ht="14.1" customHeight="1">
      <c r="A1383" s="525" t="s">
        <v>5443</v>
      </c>
      <c r="B1383" s="877" t="s">
        <v>614</v>
      </c>
      <c r="C1383" s="622">
        <v>45.37</v>
      </c>
      <c r="D1383" s="622">
        <v>25</v>
      </c>
      <c r="E1383" s="574">
        <v>25.55</v>
      </c>
      <c r="F1383" s="936">
        <f t="shared" si="184"/>
        <v>25.55</v>
      </c>
      <c r="G1383" s="866">
        <f>'Заказ, cкидки и курсы валют'!$J$23*F1383</f>
        <v>318.09749999999997</v>
      </c>
      <c r="H1383" s="522">
        <f t="shared" si="185"/>
        <v>7952.44</v>
      </c>
      <c r="I1383" s="15"/>
    </row>
    <row r="1384" spans="1:10" ht="14.1" customHeight="1">
      <c r="A1384" s="525" t="s">
        <v>5444</v>
      </c>
      <c r="B1384" s="877" t="s">
        <v>203</v>
      </c>
      <c r="C1384" s="622">
        <v>50.27</v>
      </c>
      <c r="D1384" s="622">
        <v>25</v>
      </c>
      <c r="E1384" s="574">
        <v>26.32</v>
      </c>
      <c r="F1384" s="936">
        <f t="shared" si="184"/>
        <v>26.32</v>
      </c>
      <c r="G1384" s="866">
        <f>'Заказ, cкидки и курсы валют'!$J$23*F1384</f>
        <v>327.68399999999997</v>
      </c>
      <c r="H1384" s="522">
        <f t="shared" si="185"/>
        <v>8192.1</v>
      </c>
      <c r="I1384" s="15"/>
    </row>
    <row r="1385" spans="1:10" ht="14.1" customHeight="1">
      <c r="A1385" s="525" t="s">
        <v>11751</v>
      </c>
      <c r="B1385" s="877" t="s">
        <v>1340</v>
      </c>
      <c r="C1385" s="622">
        <v>53.3</v>
      </c>
      <c r="D1385" s="622">
        <v>25</v>
      </c>
      <c r="E1385" s="574">
        <v>25.55</v>
      </c>
      <c r="F1385" s="936">
        <f t="shared" si="184"/>
        <v>25.55</v>
      </c>
      <c r="G1385" s="866">
        <f>'Заказ, cкидки и курсы валют'!$J$23*F1385</f>
        <v>318.09749999999997</v>
      </c>
      <c r="H1385" s="522">
        <f t="shared" si="185"/>
        <v>7952.44</v>
      </c>
      <c r="I1385" s="15"/>
    </row>
    <row r="1386" spans="1:10" ht="14.1" customHeight="1">
      <c r="A1386" s="525" t="s">
        <v>5445</v>
      </c>
      <c r="B1386" s="877" t="s">
        <v>613</v>
      </c>
      <c r="C1386" s="622">
        <v>56.3</v>
      </c>
      <c r="D1386" s="622">
        <v>25</v>
      </c>
      <c r="E1386" s="574">
        <v>25.55</v>
      </c>
      <c r="F1386" s="936">
        <f t="shared" ref="F1386" si="186">ROUND(E1386*(1-$F$11),2)</f>
        <v>25.55</v>
      </c>
      <c r="G1386" s="866">
        <f>'Заказ, cкидки и курсы валют'!$J$23*F1386</f>
        <v>318.09749999999997</v>
      </c>
      <c r="H1386" s="522">
        <f t="shared" ref="H1386" si="187">ROUND((D1386)*G1386,2)</f>
        <v>7952.44</v>
      </c>
      <c r="I1386" s="15"/>
    </row>
    <row r="1387" spans="1:10" ht="14.1" customHeight="1">
      <c r="A1387" s="525" t="s">
        <v>11752</v>
      </c>
      <c r="B1387" s="877" t="s">
        <v>1329</v>
      </c>
      <c r="C1387" s="622">
        <v>58.2</v>
      </c>
      <c r="D1387" s="622">
        <v>25</v>
      </c>
      <c r="E1387" s="574">
        <v>25.55</v>
      </c>
      <c r="F1387" s="936">
        <f t="shared" ref="F1387:F1389" si="188">ROUND(E1387*(1-$F$11),2)</f>
        <v>25.55</v>
      </c>
      <c r="G1387" s="866">
        <f>'Заказ, cкидки и курсы валют'!$J$23*F1387</f>
        <v>318.09749999999997</v>
      </c>
      <c r="H1387" s="522">
        <f t="shared" ref="H1387:H1389" si="189">ROUND((D1387)*G1387,2)</f>
        <v>7952.44</v>
      </c>
      <c r="I1387" s="15"/>
    </row>
    <row r="1388" spans="1:10" ht="14.1" customHeight="1">
      <c r="A1388" s="525" t="s">
        <v>5446</v>
      </c>
      <c r="B1388" s="877" t="s">
        <v>204</v>
      </c>
      <c r="C1388" s="622">
        <v>60.07</v>
      </c>
      <c r="D1388" s="622">
        <v>25</v>
      </c>
      <c r="E1388" s="574">
        <v>25.55</v>
      </c>
      <c r="F1388" s="936">
        <f t="shared" si="188"/>
        <v>25.55</v>
      </c>
      <c r="G1388" s="866">
        <f>'Заказ, cкидки и курсы валют'!$J$23*F1388</f>
        <v>318.09749999999997</v>
      </c>
      <c r="H1388" s="522">
        <f t="shared" si="189"/>
        <v>7952.44</v>
      </c>
      <c r="I1388" s="15"/>
      <c r="J1388" s="574"/>
    </row>
    <row r="1389" spans="1:10" ht="14.1" customHeight="1">
      <c r="A1389" s="525" t="s">
        <v>11753</v>
      </c>
      <c r="B1389" s="877" t="s">
        <v>3139</v>
      </c>
      <c r="C1389" s="622">
        <v>65.069999999999993</v>
      </c>
      <c r="D1389" s="622">
        <v>25</v>
      </c>
      <c r="E1389" s="574">
        <v>24.08</v>
      </c>
      <c r="F1389" s="936">
        <f t="shared" si="188"/>
        <v>24.08</v>
      </c>
      <c r="G1389" s="866">
        <f>'Заказ, cкидки и курсы валют'!$J$23*F1389</f>
        <v>299.79599999999994</v>
      </c>
      <c r="H1389" s="522">
        <f t="shared" si="189"/>
        <v>7494.9</v>
      </c>
      <c r="I1389" s="15"/>
    </row>
    <row r="1390" spans="1:10" ht="14.1" customHeight="1">
      <c r="A1390" s="525" t="s">
        <v>5447</v>
      </c>
      <c r="B1390" s="877" t="s">
        <v>205</v>
      </c>
      <c r="C1390" s="622">
        <v>69.97</v>
      </c>
      <c r="D1390" s="622">
        <v>25</v>
      </c>
      <c r="E1390" s="574">
        <v>27</v>
      </c>
      <c r="F1390" s="936">
        <f t="shared" ref="F1390:F1432" si="190">ROUND(E1390*(1-$F$11),2)</f>
        <v>27</v>
      </c>
      <c r="G1390" s="866">
        <f>'Заказ, cкидки и курсы валют'!$J$23*F1390</f>
        <v>336.15</v>
      </c>
      <c r="H1390" s="522">
        <f t="shared" ref="H1390:H1432" si="191">ROUND((D1390)*G1390,2)</f>
        <v>8403.75</v>
      </c>
      <c r="I1390" s="15"/>
      <c r="J1390" s="574"/>
    </row>
    <row r="1391" spans="1:10" ht="14.1" customHeight="1">
      <c r="A1391" s="525" t="s">
        <v>11754</v>
      </c>
      <c r="B1391" s="877" t="s">
        <v>242</v>
      </c>
      <c r="C1391" s="622">
        <v>74.97</v>
      </c>
      <c r="D1391" s="622">
        <v>25</v>
      </c>
      <c r="E1391" s="574">
        <v>25.19</v>
      </c>
      <c r="F1391" s="936">
        <f t="shared" si="190"/>
        <v>25.19</v>
      </c>
      <c r="G1391" s="866">
        <f>'Заказ, cкидки и курсы валют'!$J$23*F1391</f>
        <v>313.6155</v>
      </c>
      <c r="H1391" s="522">
        <f t="shared" si="191"/>
        <v>7840.39</v>
      </c>
      <c r="I1391" s="15"/>
      <c r="J1391" s="574"/>
    </row>
    <row r="1392" spans="1:10" ht="14.1" customHeight="1">
      <c r="A1392" s="525" t="s">
        <v>5448</v>
      </c>
      <c r="B1392" s="877" t="s">
        <v>206</v>
      </c>
      <c r="C1392" s="622">
        <v>79.77</v>
      </c>
      <c r="D1392" s="622">
        <v>25</v>
      </c>
      <c r="E1392" s="574">
        <v>25.98</v>
      </c>
      <c r="F1392" s="936">
        <f t="shared" si="190"/>
        <v>25.98</v>
      </c>
      <c r="G1392" s="866">
        <f>'Заказ, cкидки и курсы валют'!$J$23*F1392</f>
        <v>323.45099999999996</v>
      </c>
      <c r="H1392" s="522">
        <f t="shared" si="191"/>
        <v>8086.28</v>
      </c>
      <c r="I1392" s="15"/>
      <c r="J1392" s="574"/>
    </row>
    <row r="1393" spans="1:10" ht="14.1" customHeight="1">
      <c r="A1393" s="525" t="s">
        <v>11755</v>
      </c>
      <c r="B1393" s="877" t="s">
        <v>1366</v>
      </c>
      <c r="C1393" s="622">
        <v>84.77</v>
      </c>
      <c r="D1393" s="622">
        <v>25</v>
      </c>
      <c r="E1393" s="574">
        <v>25.19</v>
      </c>
      <c r="F1393" s="936">
        <f t="shared" si="190"/>
        <v>25.19</v>
      </c>
      <c r="G1393" s="866">
        <f>'Заказ, cкидки и курсы валют'!$J$23*F1393</f>
        <v>313.6155</v>
      </c>
      <c r="H1393" s="522">
        <f t="shared" si="191"/>
        <v>7840.39</v>
      </c>
      <c r="I1393" s="15"/>
    </row>
    <row r="1394" spans="1:10" ht="14.1" customHeight="1">
      <c r="A1394" s="525" t="s">
        <v>5449</v>
      </c>
      <c r="B1394" s="877" t="s">
        <v>207</v>
      </c>
      <c r="C1394" s="622">
        <v>89.57</v>
      </c>
      <c r="D1394" s="622">
        <v>25</v>
      </c>
      <c r="E1394" s="574">
        <v>25.59</v>
      </c>
      <c r="F1394" s="936">
        <f t="shared" si="190"/>
        <v>25.59</v>
      </c>
      <c r="G1394" s="866">
        <f>'Заказ, cкидки и курсы валют'!$J$23*F1394</f>
        <v>318.59549999999996</v>
      </c>
      <c r="H1394" s="522">
        <f t="shared" si="191"/>
        <v>7964.89</v>
      </c>
      <c r="I1394" s="15"/>
    </row>
    <row r="1395" spans="1:10" ht="14.1" customHeight="1">
      <c r="A1395" s="525" t="s">
        <v>11756</v>
      </c>
      <c r="B1395" s="877" t="s">
        <v>11757</v>
      </c>
      <c r="C1395" s="622">
        <v>94.57</v>
      </c>
      <c r="D1395" s="622">
        <v>25</v>
      </c>
      <c r="E1395" s="574">
        <v>29.96</v>
      </c>
      <c r="F1395" s="936">
        <f t="shared" si="190"/>
        <v>29.96</v>
      </c>
      <c r="G1395" s="866">
        <f>'Заказ, cкидки и курсы валют'!$J$23*F1395</f>
        <v>373.00200000000001</v>
      </c>
      <c r="H1395" s="522">
        <f t="shared" si="191"/>
        <v>9325.0499999999993</v>
      </c>
      <c r="I1395" s="15"/>
    </row>
    <row r="1396" spans="1:10" ht="14.1" customHeight="1">
      <c r="A1396" s="525" t="s">
        <v>5450</v>
      </c>
      <c r="B1396" s="877" t="s">
        <v>208</v>
      </c>
      <c r="C1396" s="622">
        <v>99.37</v>
      </c>
      <c r="D1396" s="622">
        <v>25</v>
      </c>
      <c r="E1396" s="574">
        <v>26.16</v>
      </c>
      <c r="F1396" s="936">
        <f t="shared" si="190"/>
        <v>26.16</v>
      </c>
      <c r="G1396" s="866">
        <f>'Заказ, cкидки и курсы валют'!$J$23*F1396</f>
        <v>325.69200000000001</v>
      </c>
      <c r="H1396" s="522">
        <f t="shared" si="191"/>
        <v>8142.3</v>
      </c>
      <c r="I1396" s="15"/>
    </row>
    <row r="1397" spans="1:10" ht="14.1" customHeight="1">
      <c r="A1397" s="525" t="s">
        <v>5451</v>
      </c>
      <c r="B1397" s="877" t="s">
        <v>209</v>
      </c>
      <c r="C1397" s="622">
        <v>131.02000000000001</v>
      </c>
      <c r="D1397" s="622">
        <v>25</v>
      </c>
      <c r="E1397" s="574">
        <v>27.74</v>
      </c>
      <c r="F1397" s="936">
        <f t="shared" si="190"/>
        <v>27.74</v>
      </c>
      <c r="G1397" s="866">
        <f>'Заказ, cкидки и курсы валют'!$J$23*F1397</f>
        <v>345.36299999999994</v>
      </c>
      <c r="H1397" s="522">
        <f t="shared" si="191"/>
        <v>8634.08</v>
      </c>
      <c r="I1397" s="15"/>
    </row>
    <row r="1398" spans="1:10" ht="14.1" customHeight="1">
      <c r="A1398" s="525" t="s">
        <v>5452</v>
      </c>
      <c r="B1398" s="877" t="s">
        <v>4314</v>
      </c>
      <c r="C1398" s="622">
        <v>31</v>
      </c>
      <c r="D1398" s="622">
        <v>25</v>
      </c>
      <c r="E1398" s="574">
        <v>25.8</v>
      </c>
      <c r="F1398" s="936">
        <f t="shared" si="190"/>
        <v>25.8</v>
      </c>
      <c r="G1398" s="866">
        <f>'Заказ, cкидки и курсы валют'!$J$23*F1398</f>
        <v>321.20999999999998</v>
      </c>
      <c r="H1398" s="522">
        <f t="shared" si="191"/>
        <v>8030.25</v>
      </c>
      <c r="I1398" s="15"/>
    </row>
    <row r="1399" spans="1:10" ht="14.1" customHeight="1">
      <c r="A1399" s="525" t="s">
        <v>5453</v>
      </c>
      <c r="B1399" s="877" t="s">
        <v>4315</v>
      </c>
      <c r="C1399" s="622">
        <v>34.1</v>
      </c>
      <c r="D1399" s="622">
        <v>25</v>
      </c>
      <c r="E1399" s="574">
        <v>24.59</v>
      </c>
      <c r="F1399" s="936">
        <f t="shared" si="190"/>
        <v>24.59</v>
      </c>
      <c r="G1399" s="866">
        <f>'Заказ, cкидки и курсы валют'!$J$23*F1399</f>
        <v>306.14549999999997</v>
      </c>
      <c r="H1399" s="522">
        <f t="shared" si="191"/>
        <v>7653.64</v>
      </c>
      <c r="I1399" s="15"/>
    </row>
    <row r="1400" spans="1:10" ht="14.1" customHeight="1">
      <c r="A1400" s="525" t="s">
        <v>5454</v>
      </c>
      <c r="B1400" s="668" t="s">
        <v>3353</v>
      </c>
      <c r="C1400" s="622">
        <v>37.700000000000003</v>
      </c>
      <c r="D1400" s="622">
        <v>25</v>
      </c>
      <c r="E1400" s="574">
        <v>24.91</v>
      </c>
      <c r="F1400" s="936">
        <f t="shared" si="190"/>
        <v>24.91</v>
      </c>
      <c r="G1400" s="866">
        <f>'Заказ, cкидки и курсы валют'!$J$23*F1400</f>
        <v>310.12950000000001</v>
      </c>
      <c r="H1400" s="522">
        <f t="shared" si="191"/>
        <v>7753.24</v>
      </c>
      <c r="I1400" s="15"/>
      <c r="J1400" s="574"/>
    </row>
    <row r="1401" spans="1:10" ht="14.1" customHeight="1">
      <c r="A1401" s="525" t="s">
        <v>5455</v>
      </c>
      <c r="B1401" s="668" t="s">
        <v>1027</v>
      </c>
      <c r="C1401" s="626">
        <v>41.3</v>
      </c>
      <c r="D1401" s="622">
        <v>25</v>
      </c>
      <c r="E1401" s="574">
        <v>26.32</v>
      </c>
      <c r="F1401" s="936">
        <f t="shared" si="190"/>
        <v>26.32</v>
      </c>
      <c r="G1401" s="866">
        <f>'Заказ, cкидки и курсы валют'!$J$23*F1401</f>
        <v>327.68399999999997</v>
      </c>
      <c r="H1401" s="522">
        <f t="shared" si="191"/>
        <v>8192.1</v>
      </c>
      <c r="I1401" s="15"/>
      <c r="J1401" s="574"/>
    </row>
    <row r="1402" spans="1:10" ht="14.1" customHeight="1">
      <c r="A1402" s="525" t="s">
        <v>5456</v>
      </c>
      <c r="B1402" s="877" t="s">
        <v>3126</v>
      </c>
      <c r="C1402" s="622">
        <v>44.9</v>
      </c>
      <c r="D1402" s="622">
        <v>25</v>
      </c>
      <c r="E1402" s="574">
        <v>24.91</v>
      </c>
      <c r="F1402" s="936">
        <f t="shared" si="190"/>
        <v>24.91</v>
      </c>
      <c r="G1402" s="866">
        <f>'Заказ, cкидки и курсы валют'!$J$23*F1402</f>
        <v>310.12950000000001</v>
      </c>
      <c r="H1402" s="522">
        <f t="shared" si="191"/>
        <v>7753.24</v>
      </c>
      <c r="I1402" s="15"/>
      <c r="J1402" s="574"/>
    </row>
    <row r="1403" spans="1:10" ht="14.1" customHeight="1">
      <c r="A1403" s="525" t="s">
        <v>5457</v>
      </c>
      <c r="B1403" s="877" t="s">
        <v>1028</v>
      </c>
      <c r="C1403" s="622">
        <v>48.5</v>
      </c>
      <c r="D1403" s="622">
        <v>25</v>
      </c>
      <c r="E1403" s="574">
        <v>26.2</v>
      </c>
      <c r="F1403" s="936">
        <f t="shared" si="190"/>
        <v>26.2</v>
      </c>
      <c r="G1403" s="866">
        <f>'Заказ, cкидки и курсы валют'!$J$23*F1403</f>
        <v>326.19</v>
      </c>
      <c r="H1403" s="522">
        <f t="shared" si="191"/>
        <v>8154.75</v>
      </c>
      <c r="I1403" s="15"/>
      <c r="J1403" s="574"/>
    </row>
    <row r="1404" spans="1:10" ht="14.1" customHeight="1">
      <c r="A1404" s="525" t="s">
        <v>5458</v>
      </c>
      <c r="B1404" s="877" t="s">
        <v>3127</v>
      </c>
      <c r="C1404" s="622">
        <v>52</v>
      </c>
      <c r="D1404" s="622">
        <v>25</v>
      </c>
      <c r="E1404" s="574">
        <v>26.2</v>
      </c>
      <c r="F1404" s="936">
        <f t="shared" si="190"/>
        <v>26.2</v>
      </c>
      <c r="G1404" s="866">
        <f>'Заказ, cкидки и курсы валют'!$J$23*F1404</f>
        <v>326.19</v>
      </c>
      <c r="H1404" s="522">
        <f t="shared" si="191"/>
        <v>8154.75</v>
      </c>
      <c r="I1404" s="15"/>
      <c r="J1404" s="574"/>
    </row>
    <row r="1405" spans="1:10" ht="14.1" customHeight="1">
      <c r="A1405" s="525" t="s">
        <v>5459</v>
      </c>
      <c r="B1405" s="877" t="s">
        <v>4316</v>
      </c>
      <c r="C1405" s="622">
        <v>55.6</v>
      </c>
      <c r="D1405" s="622">
        <v>25</v>
      </c>
      <c r="E1405" s="574">
        <v>26.2</v>
      </c>
      <c r="F1405" s="936">
        <f t="shared" si="190"/>
        <v>26.2</v>
      </c>
      <c r="G1405" s="866">
        <f>'Заказ, cкидки и курсы валют'!$J$23*F1405</f>
        <v>326.19</v>
      </c>
      <c r="H1405" s="522">
        <f t="shared" si="191"/>
        <v>8154.75</v>
      </c>
      <c r="I1405" s="15"/>
      <c r="J1405" s="574"/>
    </row>
    <row r="1406" spans="1:10" ht="14.1" customHeight="1">
      <c r="A1406" s="525" t="s">
        <v>5460</v>
      </c>
      <c r="B1406" s="877" t="s">
        <v>243</v>
      </c>
      <c r="C1406" s="622">
        <v>58.2</v>
      </c>
      <c r="D1406" s="622">
        <v>25</v>
      </c>
      <c r="E1406" s="574">
        <v>26.2</v>
      </c>
      <c r="F1406" s="936">
        <f t="shared" si="190"/>
        <v>26.2</v>
      </c>
      <c r="G1406" s="866">
        <f>'Заказ, cкидки и курсы валют'!$J$23*F1406</f>
        <v>326.19</v>
      </c>
      <c r="H1406" s="522">
        <f t="shared" si="191"/>
        <v>8154.75</v>
      </c>
      <c r="I1406" s="15"/>
      <c r="J1406" s="574"/>
    </row>
    <row r="1407" spans="1:10" ht="14.1" customHeight="1">
      <c r="A1407" s="525" t="s">
        <v>11758</v>
      </c>
      <c r="B1407" s="877" t="s">
        <v>1341</v>
      </c>
      <c r="C1407" s="622">
        <v>62</v>
      </c>
      <c r="D1407" s="622">
        <v>25</v>
      </c>
      <c r="E1407" s="574">
        <v>23.01</v>
      </c>
      <c r="F1407" s="936">
        <f t="shared" si="190"/>
        <v>23.01</v>
      </c>
      <c r="G1407" s="866">
        <f>'Заказ, cкидки и курсы валют'!$J$23*F1407</f>
        <v>286.47449999999998</v>
      </c>
      <c r="H1407" s="522">
        <f t="shared" si="191"/>
        <v>7161.86</v>
      </c>
      <c r="I1407" s="15"/>
      <c r="J1407" s="574"/>
    </row>
    <row r="1408" spans="1:10" ht="14.1" customHeight="1">
      <c r="A1408" s="525" t="s">
        <v>5461</v>
      </c>
      <c r="B1408" s="877" t="s">
        <v>618</v>
      </c>
      <c r="C1408" s="622">
        <v>66.400000000000006</v>
      </c>
      <c r="D1408" s="622">
        <v>25</v>
      </c>
      <c r="E1408" s="574">
        <v>23.8</v>
      </c>
      <c r="F1408" s="936">
        <f t="shared" si="190"/>
        <v>23.8</v>
      </c>
      <c r="G1408" s="866">
        <f>'Заказ, cкидки и курсы валют'!$J$23*F1408</f>
        <v>296.31</v>
      </c>
      <c r="H1408" s="522">
        <f t="shared" si="191"/>
        <v>7407.75</v>
      </c>
      <c r="I1408" s="15"/>
      <c r="J1408" s="574"/>
    </row>
    <row r="1409" spans="1:10" ht="14.1" customHeight="1">
      <c r="A1409" s="525" t="s">
        <v>11759</v>
      </c>
      <c r="B1409" s="877" t="s">
        <v>244</v>
      </c>
      <c r="C1409" s="622">
        <v>70</v>
      </c>
      <c r="D1409" s="622">
        <v>25</v>
      </c>
      <c r="E1409" s="574">
        <v>27.85</v>
      </c>
      <c r="F1409" s="936">
        <f t="shared" si="190"/>
        <v>27.85</v>
      </c>
      <c r="G1409" s="866">
        <f>'Заказ, cкидки и курсы валют'!$J$23*F1409</f>
        <v>346.73250000000002</v>
      </c>
      <c r="H1409" s="522">
        <f t="shared" si="191"/>
        <v>8668.31</v>
      </c>
      <c r="I1409" s="15"/>
      <c r="J1409" s="574"/>
    </row>
    <row r="1410" spans="1:10" ht="14.1" customHeight="1">
      <c r="A1410" s="525" t="s">
        <v>5462</v>
      </c>
      <c r="B1410" s="877" t="s">
        <v>3128</v>
      </c>
      <c r="C1410" s="622">
        <v>73.599999999999994</v>
      </c>
      <c r="D1410" s="622">
        <v>25</v>
      </c>
      <c r="E1410" s="574">
        <v>23.8</v>
      </c>
      <c r="F1410" s="936">
        <f t="shared" si="190"/>
        <v>23.8</v>
      </c>
      <c r="G1410" s="866">
        <f>'Заказ, cкидки и курсы валют'!$J$23*F1410</f>
        <v>296.31</v>
      </c>
      <c r="H1410" s="522">
        <f t="shared" si="191"/>
        <v>7407.75</v>
      </c>
      <c r="I1410" s="15"/>
      <c r="J1410" s="574"/>
    </row>
    <row r="1411" spans="1:10" ht="14.1" customHeight="1">
      <c r="A1411" s="525" t="s">
        <v>11760</v>
      </c>
      <c r="B1411" s="877" t="s">
        <v>11761</v>
      </c>
      <c r="C1411" s="622">
        <v>77.099999999999994</v>
      </c>
      <c r="D1411" s="622">
        <v>25</v>
      </c>
      <c r="E1411" s="574">
        <v>24.91</v>
      </c>
      <c r="F1411" s="936">
        <f t="shared" si="190"/>
        <v>24.91</v>
      </c>
      <c r="G1411" s="866">
        <f>'Заказ, cкидки и курсы валют'!$J$23*F1411</f>
        <v>310.12950000000001</v>
      </c>
      <c r="H1411" s="522">
        <f t="shared" si="191"/>
        <v>7753.24</v>
      </c>
      <c r="I1411" s="15"/>
      <c r="J1411" s="574"/>
    </row>
    <row r="1412" spans="1:10" ht="14.1" customHeight="1">
      <c r="A1412" s="525" t="s">
        <v>5463</v>
      </c>
      <c r="B1412" s="877" t="s">
        <v>675</v>
      </c>
      <c r="C1412" s="622">
        <v>80.8</v>
      </c>
      <c r="D1412" s="622">
        <v>25</v>
      </c>
      <c r="E1412" s="574">
        <v>24.91</v>
      </c>
      <c r="F1412" s="936">
        <f t="shared" si="190"/>
        <v>24.91</v>
      </c>
      <c r="G1412" s="866">
        <f>'Заказ, cкидки и курсы валют'!$J$23*F1412</f>
        <v>310.12950000000001</v>
      </c>
      <c r="H1412" s="522">
        <f t="shared" si="191"/>
        <v>7753.24</v>
      </c>
      <c r="I1412" s="15"/>
      <c r="J1412" s="574"/>
    </row>
    <row r="1413" spans="1:10" ht="14.1" customHeight="1">
      <c r="A1413" s="525" t="s">
        <v>5464</v>
      </c>
      <c r="B1413" s="877" t="s">
        <v>1330</v>
      </c>
      <c r="C1413" s="622">
        <v>88</v>
      </c>
      <c r="D1413" s="622">
        <v>25</v>
      </c>
      <c r="E1413" s="574">
        <v>24.91</v>
      </c>
      <c r="F1413" s="936">
        <f t="shared" si="190"/>
        <v>24.91</v>
      </c>
      <c r="G1413" s="866">
        <f>'Заказ, cкидки и курсы валют'!$J$23*F1413</f>
        <v>310.12950000000001</v>
      </c>
      <c r="H1413" s="522">
        <f t="shared" si="191"/>
        <v>7753.24</v>
      </c>
      <c r="I1413" s="15"/>
      <c r="J1413" s="574"/>
    </row>
    <row r="1414" spans="1:10" ht="14.1" customHeight="1">
      <c r="A1414" s="525" t="s">
        <v>11762</v>
      </c>
      <c r="B1414" s="877" t="s">
        <v>3140</v>
      </c>
      <c r="C1414" s="622">
        <v>94</v>
      </c>
      <c r="D1414" s="622">
        <v>25</v>
      </c>
      <c r="E1414" s="574">
        <v>25.3</v>
      </c>
      <c r="F1414" s="936">
        <f t="shared" si="190"/>
        <v>25.3</v>
      </c>
      <c r="G1414" s="866">
        <f>'Заказ, cкидки и курсы валют'!$J$23*F1414</f>
        <v>314.98500000000001</v>
      </c>
      <c r="H1414" s="522">
        <f t="shared" si="191"/>
        <v>7874.63</v>
      </c>
      <c r="I1414" s="15"/>
      <c r="J1414" s="574"/>
    </row>
    <row r="1415" spans="1:10" ht="14.1" customHeight="1">
      <c r="A1415" s="525" t="s">
        <v>5465</v>
      </c>
      <c r="B1415" s="877" t="s">
        <v>1331</v>
      </c>
      <c r="C1415" s="622">
        <v>102</v>
      </c>
      <c r="D1415" s="622">
        <v>25</v>
      </c>
      <c r="E1415" s="574">
        <v>24.19</v>
      </c>
      <c r="F1415" s="936">
        <f t="shared" si="190"/>
        <v>24.19</v>
      </c>
      <c r="G1415" s="866">
        <f>'Заказ, cкидки и курсы валют'!$J$23*F1415</f>
        <v>301.16550000000001</v>
      </c>
      <c r="H1415" s="522">
        <f t="shared" si="191"/>
        <v>7529.14</v>
      </c>
      <c r="I1415" s="15"/>
      <c r="J1415" s="574"/>
    </row>
    <row r="1416" spans="1:10" ht="14.1" customHeight="1">
      <c r="A1416" s="525" t="s">
        <v>11763</v>
      </c>
      <c r="B1416" s="877" t="s">
        <v>2657</v>
      </c>
      <c r="C1416" s="622">
        <v>109</v>
      </c>
      <c r="D1416" s="622">
        <v>25</v>
      </c>
      <c r="E1416" s="574">
        <v>24.19</v>
      </c>
      <c r="F1416" s="936">
        <f t="shared" si="190"/>
        <v>24.19</v>
      </c>
      <c r="G1416" s="866">
        <f>'Заказ, cкидки и курсы валют'!$J$23*F1416</f>
        <v>301.16550000000001</v>
      </c>
      <c r="H1416" s="522">
        <f t="shared" si="191"/>
        <v>7529.14</v>
      </c>
      <c r="I1416" s="15"/>
      <c r="J1416" s="574"/>
    </row>
    <row r="1417" spans="1:10" ht="14.1" customHeight="1">
      <c r="A1417" s="525" t="s">
        <v>5466</v>
      </c>
      <c r="B1417" s="877" t="s">
        <v>213</v>
      </c>
      <c r="C1417" s="622">
        <v>116</v>
      </c>
      <c r="D1417" s="622">
        <v>25</v>
      </c>
      <c r="E1417" s="574">
        <v>26.5</v>
      </c>
      <c r="F1417" s="936">
        <f t="shared" si="190"/>
        <v>26.5</v>
      </c>
      <c r="G1417" s="866">
        <f>'Заказ, cкидки и курсы валют'!$J$23*F1417</f>
        <v>329.92499999999995</v>
      </c>
      <c r="H1417" s="522">
        <f t="shared" si="191"/>
        <v>8248.1299999999992</v>
      </c>
      <c r="I1417" s="15"/>
      <c r="J1417" s="574"/>
    </row>
    <row r="1418" spans="1:10" ht="14.1" customHeight="1">
      <c r="A1418" s="525" t="s">
        <v>5467</v>
      </c>
      <c r="B1418" s="877" t="s">
        <v>214</v>
      </c>
      <c r="C1418" s="622">
        <v>130</v>
      </c>
      <c r="D1418" s="622">
        <v>25</v>
      </c>
      <c r="E1418" s="574">
        <v>26.5</v>
      </c>
      <c r="F1418" s="936">
        <f t="shared" si="190"/>
        <v>26.5</v>
      </c>
      <c r="G1418" s="866">
        <f>'Заказ, cкидки и курсы валют'!$J$23*F1418</f>
        <v>329.92499999999995</v>
      </c>
      <c r="H1418" s="522">
        <f t="shared" si="191"/>
        <v>8248.1299999999992</v>
      </c>
      <c r="I1418" s="15"/>
      <c r="J1418" s="574"/>
    </row>
    <row r="1419" spans="1:10" ht="14.1" customHeight="1">
      <c r="A1419" s="525" t="s">
        <v>5468</v>
      </c>
      <c r="B1419" s="877" t="s">
        <v>215</v>
      </c>
      <c r="C1419" s="622">
        <v>149</v>
      </c>
      <c r="D1419" s="622">
        <v>25</v>
      </c>
      <c r="E1419" s="574">
        <v>26.5</v>
      </c>
      <c r="F1419" s="936">
        <f t="shared" si="190"/>
        <v>26.5</v>
      </c>
      <c r="G1419" s="866">
        <f>'Заказ, cкидки и курсы валют'!$J$23*F1419</f>
        <v>329.92499999999995</v>
      </c>
      <c r="H1419" s="522">
        <f t="shared" si="191"/>
        <v>8248.1299999999992</v>
      </c>
      <c r="I1419" s="15"/>
      <c r="J1419" s="574"/>
    </row>
    <row r="1420" spans="1:10" ht="14.1" customHeight="1">
      <c r="A1420" s="525" t="s">
        <v>5469</v>
      </c>
      <c r="B1420" s="877" t="s">
        <v>216</v>
      </c>
      <c r="C1420" s="622">
        <v>158</v>
      </c>
      <c r="D1420" s="622">
        <v>25</v>
      </c>
      <c r="E1420" s="574">
        <v>25.63</v>
      </c>
      <c r="F1420" s="936">
        <f t="shared" si="190"/>
        <v>25.63</v>
      </c>
      <c r="G1420" s="866">
        <f>'Заказ, cкидки и курсы валют'!$J$23*F1420</f>
        <v>319.09349999999995</v>
      </c>
      <c r="H1420" s="522">
        <f t="shared" si="191"/>
        <v>7977.34</v>
      </c>
      <c r="I1420" s="15"/>
      <c r="J1420" s="574"/>
    </row>
    <row r="1421" spans="1:10" ht="14.1" customHeight="1">
      <c r="A1421" s="525" t="s">
        <v>739</v>
      </c>
      <c r="B1421" s="877" t="s">
        <v>4317</v>
      </c>
      <c r="C1421" s="622">
        <v>57.9</v>
      </c>
      <c r="D1421" s="622">
        <v>25</v>
      </c>
      <c r="E1421" s="574">
        <v>25.12</v>
      </c>
      <c r="F1421" s="936">
        <f t="shared" si="190"/>
        <v>25.12</v>
      </c>
      <c r="G1421" s="866">
        <f>'Заказ, cкидки и курсы валют'!$J$23*F1421</f>
        <v>312.74399999999997</v>
      </c>
      <c r="H1421" s="522">
        <f t="shared" si="191"/>
        <v>7818.6</v>
      </c>
      <c r="I1421" s="15"/>
      <c r="J1421" s="574"/>
    </row>
    <row r="1422" spans="1:10" ht="14.1" customHeight="1">
      <c r="A1422" s="525" t="s">
        <v>740</v>
      </c>
      <c r="B1422" s="877" t="s">
        <v>1021</v>
      </c>
      <c r="C1422" s="622">
        <v>67.900000000000006</v>
      </c>
      <c r="D1422" s="622">
        <v>25</v>
      </c>
      <c r="E1422" s="574">
        <v>24.91</v>
      </c>
      <c r="F1422" s="936">
        <f t="shared" si="190"/>
        <v>24.91</v>
      </c>
      <c r="G1422" s="866">
        <f>'Заказ, cкидки и курсы валют'!$J$23*F1422</f>
        <v>310.12950000000001</v>
      </c>
      <c r="H1422" s="522">
        <f t="shared" si="191"/>
        <v>7753.24</v>
      </c>
      <c r="I1422" s="15"/>
      <c r="J1422" s="574"/>
    </row>
    <row r="1423" spans="1:10" ht="14.1" customHeight="1">
      <c r="A1423" s="525" t="s">
        <v>741</v>
      </c>
      <c r="B1423" s="877" t="s">
        <v>1022</v>
      </c>
      <c r="C1423" s="622">
        <v>77.900000000000006</v>
      </c>
      <c r="D1423" s="622">
        <v>25</v>
      </c>
      <c r="E1423" s="574">
        <v>26.2</v>
      </c>
      <c r="F1423" s="936">
        <f t="shared" si="190"/>
        <v>26.2</v>
      </c>
      <c r="G1423" s="866">
        <f>'Заказ, cкидки и курсы валют'!$J$23*F1423</f>
        <v>326.19</v>
      </c>
      <c r="H1423" s="522">
        <f t="shared" si="191"/>
        <v>8154.75</v>
      </c>
      <c r="I1423" s="15"/>
      <c r="J1423" s="574"/>
    </row>
    <row r="1424" spans="1:10" ht="14.1" customHeight="1">
      <c r="A1424" s="525" t="s">
        <v>742</v>
      </c>
      <c r="B1424" s="877" t="s">
        <v>1023</v>
      </c>
      <c r="C1424" s="622">
        <v>87.8</v>
      </c>
      <c r="D1424" s="622">
        <v>25</v>
      </c>
      <c r="E1424" s="574">
        <v>26.2</v>
      </c>
      <c r="F1424" s="936">
        <f t="shared" si="190"/>
        <v>26.2</v>
      </c>
      <c r="G1424" s="866">
        <f>'Заказ, cкидки и курсы валют'!$J$23*F1424</f>
        <v>326.19</v>
      </c>
      <c r="H1424" s="522">
        <f t="shared" si="191"/>
        <v>8154.75</v>
      </c>
      <c r="I1424" s="15"/>
      <c r="J1424" s="574"/>
    </row>
    <row r="1425" spans="1:10" ht="14.1" customHeight="1">
      <c r="A1425" s="525" t="s">
        <v>743</v>
      </c>
      <c r="B1425" s="877" t="s">
        <v>3395</v>
      </c>
      <c r="C1425" s="622">
        <v>97.9</v>
      </c>
      <c r="D1425" s="622">
        <v>25</v>
      </c>
      <c r="E1425" s="574">
        <v>24.41</v>
      </c>
      <c r="F1425" s="936">
        <f t="shared" si="190"/>
        <v>24.41</v>
      </c>
      <c r="G1425" s="866">
        <f>'Заказ, cкидки и курсы валют'!$J$23*F1425</f>
        <v>303.90449999999998</v>
      </c>
      <c r="H1425" s="522">
        <f t="shared" si="191"/>
        <v>7597.61</v>
      </c>
      <c r="I1425" s="15"/>
    </row>
    <row r="1426" spans="1:10" ht="14.1" customHeight="1">
      <c r="A1426" s="525" t="s">
        <v>744</v>
      </c>
      <c r="B1426" s="877" t="s">
        <v>1024</v>
      </c>
      <c r="C1426" s="622">
        <v>107</v>
      </c>
      <c r="D1426" s="622">
        <v>25</v>
      </c>
      <c r="E1426" s="574">
        <v>24.41</v>
      </c>
      <c r="F1426" s="936">
        <f t="shared" si="190"/>
        <v>24.41</v>
      </c>
      <c r="G1426" s="866">
        <f>'Заказ, cкидки и курсы валют'!$J$23*F1426</f>
        <v>303.90449999999998</v>
      </c>
      <c r="H1426" s="522">
        <f t="shared" si="191"/>
        <v>7597.61</v>
      </c>
      <c r="I1426" s="15"/>
      <c r="J1426" s="574"/>
    </row>
    <row r="1427" spans="1:10" ht="14.1" customHeight="1">
      <c r="A1427" s="525" t="s">
        <v>745</v>
      </c>
      <c r="B1427" s="877" t="s">
        <v>1025</v>
      </c>
      <c r="C1427" s="622">
        <v>117</v>
      </c>
      <c r="D1427" s="622">
        <v>25</v>
      </c>
      <c r="E1427" s="574">
        <v>27.04</v>
      </c>
      <c r="F1427" s="936">
        <f t="shared" si="190"/>
        <v>27.04</v>
      </c>
      <c r="G1427" s="866">
        <f>'Заказ, cкидки и курсы валют'!$J$23*F1427</f>
        <v>336.64799999999997</v>
      </c>
      <c r="H1427" s="522">
        <f t="shared" si="191"/>
        <v>8416.2000000000007</v>
      </c>
      <c r="I1427" s="15"/>
      <c r="J1427" s="574"/>
    </row>
    <row r="1428" spans="1:10" ht="14.1" customHeight="1">
      <c r="A1428" s="525" t="s">
        <v>746</v>
      </c>
      <c r="B1428" s="877" t="s">
        <v>2647</v>
      </c>
      <c r="C1428" s="622">
        <v>127</v>
      </c>
      <c r="D1428" s="622">
        <v>25</v>
      </c>
      <c r="E1428" s="574">
        <v>23.01</v>
      </c>
      <c r="F1428" s="936">
        <f t="shared" si="190"/>
        <v>23.01</v>
      </c>
      <c r="G1428" s="866">
        <f>'Заказ, cкидки и курсы валют'!$J$23*F1428</f>
        <v>286.47449999999998</v>
      </c>
      <c r="H1428" s="522">
        <f t="shared" si="191"/>
        <v>7161.86</v>
      </c>
      <c r="I1428" s="15"/>
      <c r="J1428" s="574"/>
    </row>
    <row r="1429" spans="1:10" ht="14.1" customHeight="1">
      <c r="A1429" s="525" t="s">
        <v>11764</v>
      </c>
      <c r="B1429" s="877" t="s">
        <v>11765</v>
      </c>
      <c r="C1429" s="622">
        <v>137</v>
      </c>
      <c r="D1429" s="622">
        <v>25</v>
      </c>
      <c r="E1429" s="574">
        <v>23.37</v>
      </c>
      <c r="F1429" s="936">
        <f t="shared" si="190"/>
        <v>23.37</v>
      </c>
      <c r="G1429" s="866">
        <f>'Заказ, cкидки и курсы валют'!$J$23*F1429</f>
        <v>290.95650000000001</v>
      </c>
      <c r="H1429" s="522">
        <f t="shared" si="191"/>
        <v>7273.91</v>
      </c>
      <c r="I1429" s="15"/>
      <c r="J1429" s="574"/>
    </row>
    <row r="1430" spans="1:10" ht="14.1" customHeight="1">
      <c r="A1430" s="525" t="s">
        <v>747</v>
      </c>
      <c r="B1430" s="877" t="s">
        <v>1026</v>
      </c>
      <c r="C1430" s="622">
        <v>147</v>
      </c>
      <c r="D1430" s="622">
        <v>25</v>
      </c>
      <c r="E1430" s="574">
        <v>26.32</v>
      </c>
      <c r="F1430" s="936">
        <f t="shared" si="190"/>
        <v>26.32</v>
      </c>
      <c r="G1430" s="866">
        <f>'Заказ, cкидки и курсы валют'!$J$23*F1430</f>
        <v>327.68399999999997</v>
      </c>
      <c r="H1430" s="522">
        <f t="shared" si="191"/>
        <v>8192.1</v>
      </c>
      <c r="I1430" s="15"/>
      <c r="J1430" s="574"/>
    </row>
    <row r="1431" spans="1:10" ht="14.1" customHeight="1">
      <c r="A1431" s="525" t="s">
        <v>748</v>
      </c>
      <c r="B1431" s="877" t="s">
        <v>995</v>
      </c>
      <c r="C1431" s="622">
        <v>167</v>
      </c>
      <c r="D1431" s="622">
        <v>25</v>
      </c>
      <c r="E1431" s="574">
        <v>25.8</v>
      </c>
      <c r="F1431" s="936">
        <f t="shared" si="190"/>
        <v>25.8</v>
      </c>
      <c r="G1431" s="866">
        <f>'Заказ, cкидки и курсы валют'!$J$23*F1431</f>
        <v>321.20999999999998</v>
      </c>
      <c r="H1431" s="522">
        <f t="shared" si="191"/>
        <v>8030.25</v>
      </c>
      <c r="I1431" s="15"/>
      <c r="J1431" s="574"/>
    </row>
    <row r="1432" spans="1:10" ht="14.1" customHeight="1">
      <c r="A1432" s="525" t="s">
        <v>749</v>
      </c>
      <c r="B1432" s="877" t="s">
        <v>976</v>
      </c>
      <c r="C1432" s="622">
        <v>187</v>
      </c>
      <c r="D1432" s="622">
        <v>25</v>
      </c>
      <c r="E1432" s="574">
        <v>25.8</v>
      </c>
      <c r="F1432" s="936">
        <f t="shared" si="190"/>
        <v>25.8</v>
      </c>
      <c r="G1432" s="866">
        <f>'Заказ, cкидки и курсы валют'!$J$23*F1432</f>
        <v>321.20999999999998</v>
      </c>
      <c r="H1432" s="522">
        <f t="shared" si="191"/>
        <v>8030.25</v>
      </c>
      <c r="I1432" s="15"/>
      <c r="J1432" s="574"/>
    </row>
    <row r="1433" spans="1:10" ht="14.1" customHeight="1">
      <c r="A1433" s="525" t="s">
        <v>11632</v>
      </c>
      <c r="B1433" s="877" t="s">
        <v>6144</v>
      </c>
      <c r="C1433" s="622">
        <v>207</v>
      </c>
      <c r="D1433" s="622">
        <v>25</v>
      </c>
      <c r="E1433" s="574">
        <v>25.98</v>
      </c>
      <c r="F1433" s="936">
        <f t="shared" ref="F1433:F1434" si="192">ROUND(E1433*(1-$F$11),2)</f>
        <v>25.98</v>
      </c>
      <c r="G1433" s="866">
        <f>'Заказ, cкидки и курсы валют'!$J$23*F1433</f>
        <v>323.45099999999996</v>
      </c>
      <c r="H1433" s="522">
        <f t="shared" ref="H1433:H1434" si="193">ROUND((D1433)*G1433,2)</f>
        <v>8086.28</v>
      </c>
      <c r="I1433" s="15"/>
      <c r="J1433" s="574"/>
    </row>
    <row r="1434" spans="1:10" ht="14.1" customHeight="1">
      <c r="A1434" s="525" t="s">
        <v>11633</v>
      </c>
      <c r="B1434" s="877" t="s">
        <v>1369</v>
      </c>
      <c r="C1434" s="622">
        <v>227</v>
      </c>
      <c r="D1434" s="622">
        <v>25</v>
      </c>
      <c r="E1434" s="574">
        <v>25.98</v>
      </c>
      <c r="F1434" s="936">
        <f t="shared" si="192"/>
        <v>25.98</v>
      </c>
      <c r="G1434" s="866">
        <f>'Заказ, cкидки и курсы валют'!$J$23*F1434</f>
        <v>323.45099999999996</v>
      </c>
      <c r="H1434" s="522">
        <f t="shared" si="193"/>
        <v>8086.28</v>
      </c>
      <c r="I1434" s="15"/>
      <c r="J1434" s="574"/>
    </row>
    <row r="1435" spans="1:10" ht="14.1" customHeight="1">
      <c r="A1435" s="525" t="s">
        <v>750</v>
      </c>
      <c r="B1435" s="877" t="s">
        <v>2637</v>
      </c>
      <c r="C1435" s="622"/>
      <c r="D1435" s="622">
        <v>25</v>
      </c>
      <c r="E1435" s="574">
        <v>23.19</v>
      </c>
      <c r="F1435" s="936">
        <f t="shared" ref="F1435:F1466" si="194">ROUND(E1435*(1-$F$11),2)</f>
        <v>23.19</v>
      </c>
      <c r="G1435" s="866">
        <f>'Заказ, cкидки и курсы валют'!$J$23*F1435</f>
        <v>288.71550000000002</v>
      </c>
      <c r="H1435" s="522">
        <f t="shared" ref="H1435:H1466" si="195">ROUND((D1435)*G1435,2)</f>
        <v>7217.89</v>
      </c>
      <c r="I1435" s="15"/>
      <c r="J1435" s="574"/>
    </row>
    <row r="1436" spans="1:10" ht="14.1" customHeight="1">
      <c r="A1436" s="525" t="s">
        <v>11766</v>
      </c>
      <c r="B1436" s="877" t="s">
        <v>11767</v>
      </c>
      <c r="C1436" s="622"/>
      <c r="D1436" s="622">
        <v>25</v>
      </c>
      <c r="E1436" s="574">
        <v>27.49</v>
      </c>
      <c r="F1436" s="936">
        <f t="shared" si="194"/>
        <v>27.49</v>
      </c>
      <c r="G1436" s="866">
        <f>'Заказ, cкидки и курсы валют'!$J$23*F1436</f>
        <v>342.25049999999999</v>
      </c>
      <c r="H1436" s="522">
        <f t="shared" si="195"/>
        <v>8556.26</v>
      </c>
      <c r="I1436" s="15"/>
      <c r="J1436" s="574"/>
    </row>
    <row r="1437" spans="1:10" ht="14.1" customHeight="1">
      <c r="A1437" s="525" t="s">
        <v>751</v>
      </c>
      <c r="B1437" s="877" t="s">
        <v>3402</v>
      </c>
      <c r="C1437" s="622">
        <v>90.2</v>
      </c>
      <c r="D1437" s="622">
        <v>25</v>
      </c>
      <c r="E1437" s="574">
        <v>25.66</v>
      </c>
      <c r="F1437" s="936">
        <f t="shared" si="194"/>
        <v>25.66</v>
      </c>
      <c r="G1437" s="866">
        <f>'Заказ, cкидки и курсы валют'!$J$23*F1437</f>
        <v>319.46699999999998</v>
      </c>
      <c r="H1437" s="522">
        <f t="shared" si="195"/>
        <v>7986.68</v>
      </c>
      <c r="I1437" s="15"/>
      <c r="J1437" s="574"/>
    </row>
    <row r="1438" spans="1:10" ht="14.1" customHeight="1">
      <c r="A1438" s="525" t="s">
        <v>752</v>
      </c>
      <c r="B1438" s="877" t="s">
        <v>3365</v>
      </c>
      <c r="C1438" s="622">
        <v>95</v>
      </c>
      <c r="D1438" s="622">
        <v>25</v>
      </c>
      <c r="E1438" s="574">
        <v>24.01</v>
      </c>
      <c r="F1438" s="936">
        <f t="shared" si="194"/>
        <v>24.01</v>
      </c>
      <c r="G1438" s="866">
        <f>'Заказ, cкидки и курсы валют'!$J$23*F1438</f>
        <v>298.92450000000002</v>
      </c>
      <c r="H1438" s="522">
        <f t="shared" si="195"/>
        <v>7473.11</v>
      </c>
      <c r="I1438" s="15"/>
      <c r="J1438" s="574"/>
    </row>
    <row r="1439" spans="1:10" ht="14.1" customHeight="1">
      <c r="A1439" s="525" t="s">
        <v>753</v>
      </c>
      <c r="B1439" s="877" t="s">
        <v>3403</v>
      </c>
      <c r="C1439" s="622">
        <v>103</v>
      </c>
      <c r="D1439" s="622">
        <v>25</v>
      </c>
      <c r="E1439" s="574">
        <v>25.52</v>
      </c>
      <c r="F1439" s="936">
        <f t="shared" si="194"/>
        <v>25.52</v>
      </c>
      <c r="G1439" s="866">
        <f>'Заказ, cкидки и курсы валют'!$J$23*F1439</f>
        <v>317.72399999999999</v>
      </c>
      <c r="H1439" s="522">
        <f t="shared" si="195"/>
        <v>7943.1</v>
      </c>
      <c r="I1439" s="15"/>
      <c r="J1439" s="574"/>
    </row>
    <row r="1440" spans="1:10" ht="14.1" customHeight="1">
      <c r="A1440" s="525" t="s">
        <v>754</v>
      </c>
      <c r="B1440" s="877" t="s">
        <v>4318</v>
      </c>
      <c r="C1440" s="622">
        <v>110</v>
      </c>
      <c r="D1440" s="622">
        <v>25</v>
      </c>
      <c r="E1440" s="574">
        <v>25.52</v>
      </c>
      <c r="F1440" s="936">
        <f t="shared" si="194"/>
        <v>25.52</v>
      </c>
      <c r="G1440" s="866">
        <f>'Заказ, cкидки и курсы валют'!$J$23*F1440</f>
        <v>317.72399999999999</v>
      </c>
      <c r="H1440" s="522">
        <f t="shared" si="195"/>
        <v>7943.1</v>
      </c>
      <c r="I1440" s="15"/>
      <c r="J1440" s="574"/>
    </row>
    <row r="1441" spans="1:10" ht="14.1" customHeight="1">
      <c r="A1441" s="525" t="s">
        <v>755</v>
      </c>
      <c r="B1441" s="877" t="s">
        <v>3404</v>
      </c>
      <c r="C1441" s="622">
        <v>117</v>
      </c>
      <c r="D1441" s="622">
        <v>25</v>
      </c>
      <c r="E1441" s="574">
        <v>25.52</v>
      </c>
      <c r="F1441" s="936">
        <f t="shared" si="194"/>
        <v>25.52</v>
      </c>
      <c r="G1441" s="866">
        <f>'Заказ, cкидки и курсы валют'!$J$23*F1441</f>
        <v>317.72399999999999</v>
      </c>
      <c r="H1441" s="522">
        <f t="shared" si="195"/>
        <v>7943.1</v>
      </c>
      <c r="I1441" s="15"/>
      <c r="J1441" s="574"/>
    </row>
    <row r="1442" spans="1:10" ht="14.1" customHeight="1">
      <c r="A1442" s="525" t="s">
        <v>11768</v>
      </c>
      <c r="B1442" s="877" t="s">
        <v>3133</v>
      </c>
      <c r="C1442" s="622">
        <v>123.5</v>
      </c>
      <c r="D1442" s="622">
        <v>25</v>
      </c>
      <c r="E1442" s="574">
        <v>24.91</v>
      </c>
      <c r="F1442" s="936">
        <f t="shared" si="194"/>
        <v>24.91</v>
      </c>
      <c r="G1442" s="866">
        <f>'Заказ, cкидки и курсы валют'!$J$23*F1442</f>
        <v>310.12950000000001</v>
      </c>
      <c r="H1442" s="522">
        <f t="shared" si="195"/>
        <v>7753.24</v>
      </c>
      <c r="I1442" s="15"/>
      <c r="J1442" s="574"/>
    </row>
    <row r="1443" spans="1:10" ht="14.1" customHeight="1">
      <c r="A1443" s="525" t="s">
        <v>756</v>
      </c>
      <c r="B1443" s="877" t="s">
        <v>3405</v>
      </c>
      <c r="C1443" s="622">
        <v>130</v>
      </c>
      <c r="D1443" s="622">
        <v>25</v>
      </c>
      <c r="E1443" s="574">
        <v>25.52</v>
      </c>
      <c r="F1443" s="936">
        <f t="shared" si="194"/>
        <v>25.52</v>
      </c>
      <c r="G1443" s="866">
        <f>'Заказ, cкидки и курсы валют'!$J$23*F1443</f>
        <v>317.72399999999999</v>
      </c>
      <c r="H1443" s="522">
        <f t="shared" si="195"/>
        <v>7943.1</v>
      </c>
      <c r="I1443" s="15"/>
      <c r="J1443" s="574"/>
    </row>
    <row r="1444" spans="1:10" ht="14.1" customHeight="1">
      <c r="A1444" s="525" t="s">
        <v>11769</v>
      </c>
      <c r="B1444" s="877" t="s">
        <v>3141</v>
      </c>
      <c r="C1444" s="622">
        <v>135</v>
      </c>
      <c r="D1444" s="622">
        <v>25</v>
      </c>
      <c r="E1444" s="574">
        <v>24.91</v>
      </c>
      <c r="F1444" s="936">
        <f t="shared" si="194"/>
        <v>24.91</v>
      </c>
      <c r="G1444" s="866">
        <f>'Заказ, cкидки и курсы валют'!$J$23*F1444</f>
        <v>310.12950000000001</v>
      </c>
      <c r="H1444" s="522">
        <f t="shared" si="195"/>
        <v>7753.24</v>
      </c>
      <c r="I1444" s="15"/>
      <c r="J1444" s="574"/>
    </row>
    <row r="1445" spans="1:10" ht="14.1" customHeight="1">
      <c r="A1445" s="525" t="s">
        <v>757</v>
      </c>
      <c r="B1445" s="877" t="s">
        <v>3396</v>
      </c>
      <c r="C1445" s="622">
        <v>140</v>
      </c>
      <c r="D1445" s="622">
        <v>25</v>
      </c>
      <c r="E1445" s="574">
        <v>25.52</v>
      </c>
      <c r="F1445" s="936">
        <f t="shared" si="194"/>
        <v>25.52</v>
      </c>
      <c r="G1445" s="866">
        <f>'Заказ, cкидки и курсы валют'!$J$23*F1445</f>
        <v>317.72399999999999</v>
      </c>
      <c r="H1445" s="522">
        <f t="shared" si="195"/>
        <v>7943.1</v>
      </c>
      <c r="I1445" s="15"/>
      <c r="J1445" s="574"/>
    </row>
    <row r="1446" spans="1:10" ht="14.1" customHeight="1">
      <c r="A1446" s="525" t="s">
        <v>758</v>
      </c>
      <c r="B1446" s="877" t="s">
        <v>3406</v>
      </c>
      <c r="C1446" s="622">
        <v>157</v>
      </c>
      <c r="D1446" s="622">
        <v>25</v>
      </c>
      <c r="E1446" s="574">
        <v>24.91</v>
      </c>
      <c r="F1446" s="936">
        <f t="shared" si="194"/>
        <v>24.91</v>
      </c>
      <c r="G1446" s="866">
        <f>'Заказ, cкидки и курсы валют'!$J$23*F1446</f>
        <v>310.12950000000001</v>
      </c>
      <c r="H1446" s="522">
        <f t="shared" si="195"/>
        <v>7753.24</v>
      </c>
      <c r="I1446" s="15"/>
      <c r="J1446" s="574"/>
    </row>
    <row r="1447" spans="1:10" ht="14.1" customHeight="1">
      <c r="A1447" s="525" t="s">
        <v>11770</v>
      </c>
      <c r="B1447" s="877" t="s">
        <v>11771</v>
      </c>
      <c r="C1447" s="622">
        <v>163.5</v>
      </c>
      <c r="D1447" s="622">
        <v>25</v>
      </c>
      <c r="E1447" s="574">
        <v>27.49</v>
      </c>
      <c r="F1447" s="936">
        <f t="shared" si="194"/>
        <v>27.49</v>
      </c>
      <c r="G1447" s="866">
        <f>'Заказ, cкидки и курсы валют'!$J$23*F1447</f>
        <v>342.25049999999999</v>
      </c>
      <c r="H1447" s="522">
        <f t="shared" si="195"/>
        <v>8556.26</v>
      </c>
      <c r="I1447" s="15"/>
      <c r="J1447" s="574"/>
    </row>
    <row r="1448" spans="1:10" ht="14.1" customHeight="1">
      <c r="A1448" s="525" t="s">
        <v>759</v>
      </c>
      <c r="B1448" s="877" t="s">
        <v>3407</v>
      </c>
      <c r="C1448" s="622">
        <v>170</v>
      </c>
      <c r="D1448" s="622">
        <v>25</v>
      </c>
      <c r="E1448" s="574">
        <v>24.91</v>
      </c>
      <c r="F1448" s="936">
        <f t="shared" si="194"/>
        <v>24.91</v>
      </c>
      <c r="G1448" s="866">
        <f>'Заказ, cкидки и курсы валют'!$J$23*F1448</f>
        <v>310.12950000000001</v>
      </c>
      <c r="H1448" s="522">
        <f t="shared" si="195"/>
        <v>7753.24</v>
      </c>
      <c r="I1448" s="15"/>
      <c r="J1448" s="574"/>
    </row>
    <row r="1449" spans="1:10" ht="14.1" customHeight="1">
      <c r="A1449" s="525" t="s">
        <v>11772</v>
      </c>
      <c r="B1449" s="877" t="s">
        <v>2262</v>
      </c>
      <c r="C1449" s="622">
        <v>183.5</v>
      </c>
      <c r="D1449" s="622">
        <v>25</v>
      </c>
      <c r="E1449" s="574">
        <v>25.12</v>
      </c>
      <c r="F1449" s="936">
        <f t="shared" si="194"/>
        <v>25.12</v>
      </c>
      <c r="G1449" s="866">
        <f>'Заказ, cкидки и курсы валют'!$J$23*F1449</f>
        <v>312.74399999999997</v>
      </c>
      <c r="H1449" s="522">
        <f t="shared" si="195"/>
        <v>7818.6</v>
      </c>
      <c r="I1449" s="15"/>
      <c r="J1449" s="574"/>
    </row>
    <row r="1450" spans="1:10" ht="14.1" customHeight="1">
      <c r="A1450" s="525" t="s">
        <v>760</v>
      </c>
      <c r="B1450" s="877" t="s">
        <v>3137</v>
      </c>
      <c r="C1450" s="622">
        <v>197</v>
      </c>
      <c r="D1450" s="622">
        <v>25</v>
      </c>
      <c r="E1450" s="574">
        <v>26.2</v>
      </c>
      <c r="F1450" s="936">
        <f t="shared" si="194"/>
        <v>26.2</v>
      </c>
      <c r="G1450" s="866">
        <f>'Заказ, cкидки и курсы валют'!$J$23*F1450</f>
        <v>326.19</v>
      </c>
      <c r="H1450" s="522">
        <f t="shared" si="195"/>
        <v>8154.75</v>
      </c>
      <c r="I1450" s="15"/>
      <c r="J1450" s="574"/>
    </row>
    <row r="1451" spans="1:10" ht="14.1" customHeight="1">
      <c r="A1451" s="525" t="s">
        <v>11773</v>
      </c>
      <c r="B1451" s="877" t="s">
        <v>2263</v>
      </c>
      <c r="C1451" s="622">
        <v>210.5</v>
      </c>
      <c r="D1451" s="622">
        <v>25</v>
      </c>
      <c r="E1451" s="574">
        <v>26.32</v>
      </c>
      <c r="F1451" s="936">
        <f t="shared" si="194"/>
        <v>26.32</v>
      </c>
      <c r="G1451" s="866">
        <f>'Заказ, cкидки и курсы валют'!$J$23*F1451</f>
        <v>327.68399999999997</v>
      </c>
      <c r="H1451" s="522">
        <f t="shared" si="195"/>
        <v>8192.1</v>
      </c>
      <c r="I1451" s="15"/>
      <c r="J1451" s="574"/>
    </row>
    <row r="1452" spans="1:10" ht="14.1" customHeight="1">
      <c r="A1452" s="525" t="s">
        <v>761</v>
      </c>
      <c r="B1452" s="877" t="s">
        <v>1334</v>
      </c>
      <c r="C1452" s="622">
        <v>224</v>
      </c>
      <c r="D1452" s="622">
        <v>25</v>
      </c>
      <c r="E1452" s="574">
        <v>26.32</v>
      </c>
      <c r="F1452" s="936">
        <f t="shared" si="194"/>
        <v>26.32</v>
      </c>
      <c r="G1452" s="866">
        <f>'Заказ, cкидки и курсы валют'!$J$23*F1452</f>
        <v>327.68399999999997</v>
      </c>
      <c r="H1452" s="522">
        <f t="shared" si="195"/>
        <v>8192.1</v>
      </c>
      <c r="I1452" s="15"/>
      <c r="J1452" s="574"/>
    </row>
    <row r="1453" spans="1:10" ht="14.1" customHeight="1">
      <c r="A1453" s="525" t="s">
        <v>11774</v>
      </c>
      <c r="B1453" s="877" t="s">
        <v>3392</v>
      </c>
      <c r="C1453" s="622">
        <v>237</v>
      </c>
      <c r="D1453" s="622">
        <v>25</v>
      </c>
      <c r="E1453" s="574">
        <v>26.32</v>
      </c>
      <c r="F1453" s="936">
        <f t="shared" si="194"/>
        <v>26.32</v>
      </c>
      <c r="G1453" s="866">
        <f>'Заказ, cкидки и курсы валют'!$J$23*F1453</f>
        <v>327.68399999999997</v>
      </c>
      <c r="H1453" s="522">
        <f t="shared" si="195"/>
        <v>8192.1</v>
      </c>
      <c r="I1453" s="15"/>
      <c r="J1453" s="574"/>
    </row>
    <row r="1454" spans="1:10" ht="14.1" customHeight="1">
      <c r="A1454" s="525" t="s">
        <v>762</v>
      </c>
      <c r="B1454" s="877" t="s">
        <v>3408</v>
      </c>
      <c r="C1454" s="622">
        <v>250</v>
      </c>
      <c r="D1454" s="622">
        <v>25</v>
      </c>
      <c r="E1454" s="574">
        <v>27.08</v>
      </c>
      <c r="F1454" s="936">
        <f t="shared" si="194"/>
        <v>27.08</v>
      </c>
      <c r="G1454" s="866">
        <f>'Заказ, cкидки и курсы валют'!$J$23*F1454</f>
        <v>337.14599999999996</v>
      </c>
      <c r="H1454" s="522">
        <f t="shared" si="195"/>
        <v>8428.65</v>
      </c>
      <c r="I1454" s="15"/>
      <c r="J1454" s="574"/>
    </row>
    <row r="1455" spans="1:10" ht="14.1" customHeight="1">
      <c r="A1455" s="525" t="s">
        <v>11775</v>
      </c>
      <c r="B1455" s="877" t="s">
        <v>11776</v>
      </c>
      <c r="C1455" s="622">
        <v>263</v>
      </c>
      <c r="D1455" s="622">
        <v>25</v>
      </c>
      <c r="E1455" s="574">
        <v>25.19</v>
      </c>
      <c r="F1455" s="936">
        <f t="shared" si="194"/>
        <v>25.19</v>
      </c>
      <c r="G1455" s="866">
        <f>'Заказ, cкидки и курсы валют'!$J$23*F1455</f>
        <v>313.6155</v>
      </c>
      <c r="H1455" s="522">
        <f t="shared" si="195"/>
        <v>7840.39</v>
      </c>
      <c r="I1455" s="15"/>
      <c r="J1455" s="574"/>
    </row>
    <row r="1456" spans="1:10" ht="14.1" customHeight="1">
      <c r="A1456" s="525" t="s">
        <v>763</v>
      </c>
      <c r="B1456" s="877" t="s">
        <v>249</v>
      </c>
      <c r="C1456" s="622">
        <v>276</v>
      </c>
      <c r="D1456" s="622">
        <v>25</v>
      </c>
      <c r="E1456" s="574">
        <v>25.48</v>
      </c>
      <c r="F1456" s="936">
        <f t="shared" si="194"/>
        <v>25.48</v>
      </c>
      <c r="G1456" s="866">
        <f>'Заказ, cкидки и курсы валют'!$J$23*F1456</f>
        <v>317.226</v>
      </c>
      <c r="H1456" s="522">
        <f t="shared" si="195"/>
        <v>7930.65</v>
      </c>
      <c r="I1456" s="15"/>
      <c r="J1456" s="574"/>
    </row>
    <row r="1457" spans="1:10" ht="14.1" customHeight="1">
      <c r="A1457" s="525" t="s">
        <v>764</v>
      </c>
      <c r="B1457" s="877" t="s">
        <v>1372</v>
      </c>
      <c r="C1457" s="622">
        <v>298</v>
      </c>
      <c r="D1457" s="622">
        <v>25</v>
      </c>
      <c r="E1457" s="574">
        <v>25.19</v>
      </c>
      <c r="F1457" s="936">
        <f t="shared" si="194"/>
        <v>25.19</v>
      </c>
      <c r="G1457" s="866">
        <f>'Заказ, cкидки и курсы валют'!$J$23*F1457</f>
        <v>313.6155</v>
      </c>
      <c r="H1457" s="522">
        <f t="shared" si="195"/>
        <v>7840.39</v>
      </c>
      <c r="I1457" s="15"/>
      <c r="J1457" s="574"/>
    </row>
    <row r="1458" spans="1:10" ht="14.1" customHeight="1">
      <c r="A1458" s="525" t="s">
        <v>765</v>
      </c>
      <c r="B1458" s="877" t="s">
        <v>3409</v>
      </c>
      <c r="C1458" s="622">
        <v>155</v>
      </c>
      <c r="D1458" s="622">
        <v>25</v>
      </c>
      <c r="E1458" s="574">
        <v>24.59</v>
      </c>
      <c r="F1458" s="936">
        <f t="shared" si="194"/>
        <v>24.59</v>
      </c>
      <c r="G1458" s="866">
        <f>'Заказ, cкидки и курсы валют'!$J$23*F1458</f>
        <v>306.14549999999997</v>
      </c>
      <c r="H1458" s="522">
        <f t="shared" si="195"/>
        <v>7653.64</v>
      </c>
      <c r="I1458" s="15"/>
      <c r="J1458" s="574"/>
    </row>
    <row r="1459" spans="1:10" ht="14.1" customHeight="1">
      <c r="A1459" s="525" t="s">
        <v>4522</v>
      </c>
      <c r="B1459" s="877" t="s">
        <v>3410</v>
      </c>
      <c r="C1459" s="622">
        <v>176</v>
      </c>
      <c r="D1459" s="622">
        <v>25</v>
      </c>
      <c r="E1459" s="574">
        <v>24.59</v>
      </c>
      <c r="F1459" s="936">
        <f t="shared" si="194"/>
        <v>24.59</v>
      </c>
      <c r="G1459" s="866">
        <f>'Заказ, cкидки и курсы валют'!$J$23*F1459</f>
        <v>306.14549999999997</v>
      </c>
      <c r="H1459" s="522">
        <f t="shared" si="195"/>
        <v>7653.64</v>
      </c>
      <c r="I1459" s="15"/>
    </row>
    <row r="1460" spans="1:10" ht="14.1" customHeight="1">
      <c r="A1460" s="525" t="s">
        <v>4523</v>
      </c>
      <c r="B1460" s="877" t="s">
        <v>4319</v>
      </c>
      <c r="C1460" s="622">
        <v>186</v>
      </c>
      <c r="D1460" s="622">
        <v>25</v>
      </c>
      <c r="E1460" s="574">
        <v>24.91</v>
      </c>
      <c r="F1460" s="936">
        <f t="shared" si="194"/>
        <v>24.91</v>
      </c>
      <c r="G1460" s="866">
        <f>'Заказ, cкидки и курсы валют'!$J$23*F1460</f>
        <v>310.12950000000001</v>
      </c>
      <c r="H1460" s="522">
        <f t="shared" si="195"/>
        <v>7753.24</v>
      </c>
      <c r="I1460" s="15"/>
    </row>
    <row r="1461" spans="1:10" ht="14.1" customHeight="1">
      <c r="A1461" s="525" t="s">
        <v>4524</v>
      </c>
      <c r="B1461" s="877" t="s">
        <v>3637</v>
      </c>
      <c r="C1461" s="622">
        <v>196</v>
      </c>
      <c r="D1461" s="622">
        <v>25</v>
      </c>
      <c r="E1461" s="574">
        <v>24.91</v>
      </c>
      <c r="F1461" s="936">
        <f t="shared" si="194"/>
        <v>24.91</v>
      </c>
      <c r="G1461" s="866">
        <f>'Заказ, cкидки и курсы валют'!$J$23*F1461</f>
        <v>310.12950000000001</v>
      </c>
      <c r="H1461" s="522">
        <f t="shared" si="195"/>
        <v>7753.24</v>
      </c>
      <c r="I1461" s="15"/>
    </row>
    <row r="1462" spans="1:10" ht="14.1" customHeight="1">
      <c r="A1462" s="525" t="s">
        <v>11777</v>
      </c>
      <c r="B1462" s="877" t="s">
        <v>10875</v>
      </c>
      <c r="C1462" s="622">
        <v>206.5</v>
      </c>
      <c r="D1462" s="622">
        <v>25</v>
      </c>
      <c r="E1462" s="574">
        <v>26.2</v>
      </c>
      <c r="F1462" s="936">
        <f t="shared" si="194"/>
        <v>26.2</v>
      </c>
      <c r="G1462" s="866">
        <f>'Заказ, cкидки и курсы валют'!$J$23*F1462</f>
        <v>326.19</v>
      </c>
      <c r="H1462" s="522">
        <f t="shared" si="195"/>
        <v>8154.75</v>
      </c>
      <c r="I1462" s="15"/>
    </row>
    <row r="1463" spans="1:10" ht="14.1" customHeight="1">
      <c r="A1463" s="525" t="s">
        <v>4525</v>
      </c>
      <c r="B1463" s="877" t="s">
        <v>3638</v>
      </c>
      <c r="C1463" s="622">
        <v>217</v>
      </c>
      <c r="D1463" s="622">
        <v>25</v>
      </c>
      <c r="E1463" s="574">
        <v>26.2</v>
      </c>
      <c r="F1463" s="936">
        <f t="shared" si="194"/>
        <v>26.2</v>
      </c>
      <c r="G1463" s="866">
        <f>'Заказ, cкидки и курсы валют'!$J$23*F1463</f>
        <v>326.19</v>
      </c>
      <c r="H1463" s="522">
        <f t="shared" si="195"/>
        <v>8154.75</v>
      </c>
      <c r="I1463" s="15"/>
    </row>
    <row r="1464" spans="1:10" ht="14.1" customHeight="1">
      <c r="A1464" s="525" t="s">
        <v>11778</v>
      </c>
      <c r="B1464" s="877" t="s">
        <v>3134</v>
      </c>
      <c r="C1464" s="622">
        <v>228.5</v>
      </c>
      <c r="D1464" s="622">
        <v>25</v>
      </c>
      <c r="E1464" s="574">
        <v>26.2</v>
      </c>
      <c r="F1464" s="936">
        <f t="shared" si="194"/>
        <v>26.2</v>
      </c>
      <c r="G1464" s="866">
        <f>'Заказ, cкидки и курсы валют'!$J$23*F1464</f>
        <v>326.19</v>
      </c>
      <c r="H1464" s="522">
        <f t="shared" si="195"/>
        <v>8154.75</v>
      </c>
      <c r="I1464" s="15"/>
    </row>
    <row r="1465" spans="1:10" ht="14.1" customHeight="1">
      <c r="A1465" s="525" t="s">
        <v>4526</v>
      </c>
      <c r="B1465" s="877" t="s">
        <v>3639</v>
      </c>
      <c r="C1465" s="622">
        <v>238</v>
      </c>
      <c r="D1465" s="622">
        <v>25</v>
      </c>
      <c r="E1465" s="574">
        <v>24.91</v>
      </c>
      <c r="F1465" s="936">
        <f t="shared" si="194"/>
        <v>24.91</v>
      </c>
      <c r="G1465" s="866">
        <f>'Заказ, cкидки и курсы валют'!$J$23*F1465</f>
        <v>310.12950000000001</v>
      </c>
      <c r="H1465" s="522">
        <f t="shared" si="195"/>
        <v>7753.24</v>
      </c>
      <c r="I1465" s="15"/>
    </row>
    <row r="1466" spans="1:10" ht="14.1" customHeight="1">
      <c r="A1466" s="525" t="s">
        <v>11779</v>
      </c>
      <c r="B1466" s="877" t="s">
        <v>11780</v>
      </c>
      <c r="C1466" s="622">
        <v>248</v>
      </c>
      <c r="D1466" s="622">
        <v>25</v>
      </c>
      <c r="E1466" s="574">
        <v>24.01</v>
      </c>
      <c r="F1466" s="936">
        <f t="shared" si="194"/>
        <v>24.01</v>
      </c>
      <c r="G1466" s="866">
        <f>'Заказ, cкидки и курсы валют'!$J$23*F1466</f>
        <v>298.92450000000002</v>
      </c>
      <c r="H1466" s="522">
        <f t="shared" si="195"/>
        <v>7473.11</v>
      </c>
      <c r="I1466" s="15"/>
    </row>
    <row r="1467" spans="1:10" ht="14.1" customHeight="1">
      <c r="A1467" s="525" t="s">
        <v>4527</v>
      </c>
      <c r="B1467" s="877" t="s">
        <v>3640</v>
      </c>
      <c r="C1467" s="622">
        <v>258</v>
      </c>
      <c r="D1467" s="622">
        <v>25</v>
      </c>
      <c r="E1467" s="574">
        <v>24.91</v>
      </c>
      <c r="F1467" s="936">
        <f t="shared" ref="F1467:F1483" si="196">ROUND(E1467*(1-$F$11),2)</f>
        <v>24.91</v>
      </c>
      <c r="G1467" s="866">
        <f>'Заказ, cкидки и курсы валют'!$J$23*F1467</f>
        <v>310.12950000000001</v>
      </c>
      <c r="H1467" s="522">
        <f t="shared" ref="H1467:H1483" si="197">ROUND((D1467)*G1467,2)</f>
        <v>7753.24</v>
      </c>
      <c r="I1467" s="15"/>
      <c r="J1467" s="574"/>
    </row>
    <row r="1468" spans="1:10" ht="14.1" customHeight="1">
      <c r="A1468" s="525" t="s">
        <v>11781</v>
      </c>
      <c r="B1468" s="877" t="s">
        <v>11782</v>
      </c>
      <c r="C1468" s="622">
        <v>269</v>
      </c>
      <c r="D1468" s="622">
        <v>25</v>
      </c>
      <c r="E1468" s="574">
        <v>23.01</v>
      </c>
      <c r="F1468" s="936">
        <f t="shared" si="196"/>
        <v>23.01</v>
      </c>
      <c r="G1468" s="866">
        <f>'Заказ, cкидки и курсы валют'!$J$23*F1468</f>
        <v>286.47449999999998</v>
      </c>
      <c r="H1468" s="522">
        <f t="shared" si="197"/>
        <v>7161.86</v>
      </c>
      <c r="I1468" s="15"/>
      <c r="J1468" s="574"/>
    </row>
    <row r="1469" spans="1:10" ht="14.1" customHeight="1">
      <c r="A1469" s="525" t="s">
        <v>4528</v>
      </c>
      <c r="B1469" s="877" t="s">
        <v>3641</v>
      </c>
      <c r="C1469" s="622">
        <v>279</v>
      </c>
      <c r="D1469" s="622">
        <v>25</v>
      </c>
      <c r="E1469" s="574">
        <v>26.2</v>
      </c>
      <c r="F1469" s="936">
        <f t="shared" si="196"/>
        <v>26.2</v>
      </c>
      <c r="G1469" s="866">
        <f>'Заказ, cкидки и курсы валют'!$J$23*F1469</f>
        <v>326.19</v>
      </c>
      <c r="H1469" s="522">
        <f t="shared" si="197"/>
        <v>8154.75</v>
      </c>
      <c r="I1469" s="15"/>
      <c r="J1469" s="574"/>
    </row>
    <row r="1470" spans="1:10" ht="14.1" customHeight="1">
      <c r="A1470" s="525" t="s">
        <v>11783</v>
      </c>
      <c r="B1470" s="877" t="s">
        <v>3393</v>
      </c>
      <c r="C1470" s="622">
        <v>299.5</v>
      </c>
      <c r="D1470" s="622">
        <v>25</v>
      </c>
      <c r="E1470" s="574">
        <v>24.19</v>
      </c>
      <c r="F1470" s="936">
        <f t="shared" si="196"/>
        <v>24.19</v>
      </c>
      <c r="G1470" s="866">
        <f>'Заказ, cкидки и курсы валют'!$J$23*F1470</f>
        <v>301.16550000000001</v>
      </c>
      <c r="H1470" s="522">
        <f t="shared" si="197"/>
        <v>7529.14</v>
      </c>
      <c r="I1470" s="15"/>
      <c r="J1470" s="574"/>
    </row>
    <row r="1471" spans="1:10" ht="14.1" customHeight="1">
      <c r="A1471" s="525" t="s">
        <v>4529</v>
      </c>
      <c r="B1471" s="877" t="s">
        <v>3642</v>
      </c>
      <c r="C1471" s="622">
        <v>320</v>
      </c>
      <c r="D1471" s="622">
        <v>25</v>
      </c>
      <c r="E1471" s="574">
        <v>24.91</v>
      </c>
      <c r="F1471" s="936">
        <f t="shared" si="196"/>
        <v>24.91</v>
      </c>
      <c r="G1471" s="866">
        <f>'Заказ, cкидки и курсы валют'!$J$23*F1471</f>
        <v>310.12950000000001</v>
      </c>
      <c r="H1471" s="522">
        <f t="shared" si="197"/>
        <v>7753.24</v>
      </c>
      <c r="I1471" s="15"/>
      <c r="J1471" s="574"/>
    </row>
    <row r="1472" spans="1:10" ht="14.1" customHeight="1">
      <c r="A1472" s="525" t="s">
        <v>11784</v>
      </c>
      <c r="B1472" s="877" t="s">
        <v>4325</v>
      </c>
      <c r="C1472" s="622">
        <v>340.5</v>
      </c>
      <c r="D1472" s="622">
        <v>25</v>
      </c>
      <c r="E1472" s="574">
        <v>24.91</v>
      </c>
      <c r="F1472" s="936">
        <f t="shared" si="196"/>
        <v>24.91</v>
      </c>
      <c r="G1472" s="866">
        <f>'Заказ, cкидки и курсы валют'!$J$23*F1472</f>
        <v>310.12950000000001</v>
      </c>
      <c r="H1472" s="522">
        <f t="shared" si="197"/>
        <v>7753.24</v>
      </c>
      <c r="I1472" s="15"/>
      <c r="J1472" s="574"/>
    </row>
    <row r="1473" spans="1:10" ht="14.1" customHeight="1">
      <c r="A1473" s="525" t="s">
        <v>4530</v>
      </c>
      <c r="B1473" s="877" t="s">
        <v>3394</v>
      </c>
      <c r="C1473" s="622">
        <v>361</v>
      </c>
      <c r="D1473" s="622">
        <v>25</v>
      </c>
      <c r="E1473" s="574">
        <v>24.19</v>
      </c>
      <c r="F1473" s="936">
        <f t="shared" si="196"/>
        <v>24.19</v>
      </c>
      <c r="G1473" s="866">
        <f>'Заказ, cкидки и курсы валют'!$J$23*F1473</f>
        <v>301.16550000000001</v>
      </c>
      <c r="H1473" s="522">
        <f t="shared" si="197"/>
        <v>7529.14</v>
      </c>
      <c r="I1473" s="15"/>
      <c r="J1473" s="574"/>
    </row>
    <row r="1474" spans="1:10" ht="14.1" customHeight="1">
      <c r="A1474" s="525" t="s">
        <v>11785</v>
      </c>
      <c r="B1474" s="877" t="s">
        <v>3978</v>
      </c>
      <c r="C1474" s="622">
        <v>381</v>
      </c>
      <c r="D1474" s="622">
        <v>25</v>
      </c>
      <c r="E1474" s="574">
        <v>25.19</v>
      </c>
      <c r="F1474" s="936">
        <f t="shared" si="196"/>
        <v>25.19</v>
      </c>
      <c r="G1474" s="866">
        <f>'Заказ, cкидки и курсы валют'!$J$23*F1474</f>
        <v>313.6155</v>
      </c>
      <c r="H1474" s="522">
        <f t="shared" si="197"/>
        <v>7840.39</v>
      </c>
      <c r="I1474" s="15"/>
      <c r="J1474" s="574"/>
    </row>
    <row r="1475" spans="1:10" ht="14.1" customHeight="1">
      <c r="A1475" s="525" t="s">
        <v>4531</v>
      </c>
      <c r="B1475" s="877" t="s">
        <v>1335</v>
      </c>
      <c r="C1475" s="622">
        <v>402</v>
      </c>
      <c r="D1475" s="622">
        <v>25</v>
      </c>
      <c r="E1475" s="574">
        <v>25.48</v>
      </c>
      <c r="F1475" s="936">
        <f t="shared" si="196"/>
        <v>25.48</v>
      </c>
      <c r="G1475" s="866">
        <f>'Заказ, cкидки и курсы валют'!$J$23*F1475</f>
        <v>317.226</v>
      </c>
      <c r="H1475" s="522">
        <f t="shared" si="197"/>
        <v>7930.65</v>
      </c>
      <c r="I1475" s="15"/>
      <c r="J1475" s="574"/>
    </row>
    <row r="1476" spans="1:10" ht="14.1" customHeight="1">
      <c r="A1476" s="525" t="s">
        <v>11786</v>
      </c>
      <c r="B1476" s="877" t="s">
        <v>11787</v>
      </c>
      <c r="C1476" s="622">
        <v>422</v>
      </c>
      <c r="D1476" s="622">
        <v>25</v>
      </c>
      <c r="E1476" s="574">
        <v>25.48</v>
      </c>
      <c r="F1476" s="936">
        <f t="shared" si="196"/>
        <v>25.48</v>
      </c>
      <c r="G1476" s="866">
        <f>'Заказ, cкидки и курсы валют'!$J$23*F1476</f>
        <v>317.226</v>
      </c>
      <c r="H1476" s="522">
        <f t="shared" si="197"/>
        <v>7930.65</v>
      </c>
      <c r="I1476" s="15"/>
      <c r="J1476" s="574"/>
    </row>
    <row r="1477" spans="1:10" ht="14.1" customHeight="1">
      <c r="A1477" s="525" t="s">
        <v>4532</v>
      </c>
      <c r="B1477" s="877" t="s">
        <v>3643</v>
      </c>
      <c r="C1477" s="622">
        <v>442</v>
      </c>
      <c r="D1477" s="622">
        <v>25</v>
      </c>
      <c r="E1477" s="574">
        <v>26.32</v>
      </c>
      <c r="F1477" s="936">
        <f t="shared" si="196"/>
        <v>26.32</v>
      </c>
      <c r="G1477" s="866">
        <f>'Заказ, cкидки и курсы валют'!$J$23*F1477</f>
        <v>327.68399999999997</v>
      </c>
      <c r="H1477" s="522">
        <f t="shared" si="197"/>
        <v>8192.1</v>
      </c>
      <c r="I1477" s="15"/>
    </row>
    <row r="1478" spans="1:10" ht="14.1" customHeight="1">
      <c r="A1478" s="525" t="s">
        <v>4533</v>
      </c>
      <c r="B1478" s="877" t="s">
        <v>1336</v>
      </c>
      <c r="C1478" s="622">
        <v>484</v>
      </c>
      <c r="D1478" s="622">
        <v>25</v>
      </c>
      <c r="E1478" s="574">
        <v>26.32</v>
      </c>
      <c r="F1478" s="936">
        <f t="shared" si="196"/>
        <v>26.32</v>
      </c>
      <c r="G1478" s="866">
        <f>'Заказ, cкидки и курсы валют'!$J$23*F1478</f>
        <v>327.68399999999997</v>
      </c>
      <c r="H1478" s="522">
        <f t="shared" si="197"/>
        <v>8192.1</v>
      </c>
      <c r="I1478" s="15"/>
      <c r="J1478" s="574"/>
    </row>
    <row r="1479" spans="1:10" ht="14.1" customHeight="1">
      <c r="A1479" s="525" t="s">
        <v>4534</v>
      </c>
      <c r="B1479" s="877" t="s">
        <v>4320</v>
      </c>
      <c r="C1479" s="622">
        <v>274</v>
      </c>
      <c r="D1479" s="622">
        <v>25</v>
      </c>
      <c r="E1479" s="574">
        <v>25.31</v>
      </c>
      <c r="F1479" s="936">
        <f t="shared" si="196"/>
        <v>25.31</v>
      </c>
      <c r="G1479" s="866">
        <f>'Заказ, cкидки и курсы валют'!$J$23*F1479</f>
        <v>315.10949999999997</v>
      </c>
      <c r="H1479" s="522">
        <f t="shared" si="197"/>
        <v>7877.74</v>
      </c>
      <c r="I1479" s="15"/>
      <c r="J1479" s="574"/>
    </row>
    <row r="1480" spans="1:10" ht="14.1" customHeight="1">
      <c r="A1480" s="525" t="s">
        <v>4535</v>
      </c>
      <c r="B1480" s="877" t="s">
        <v>967</v>
      </c>
      <c r="C1480" s="622">
        <v>304</v>
      </c>
      <c r="D1480" s="622">
        <v>25</v>
      </c>
      <c r="E1480" s="574">
        <v>26.2</v>
      </c>
      <c r="F1480" s="936">
        <f t="shared" si="196"/>
        <v>26.2</v>
      </c>
      <c r="G1480" s="866">
        <f>'Заказ, cкидки и курсы валют'!$J$23*F1480</f>
        <v>326.19</v>
      </c>
      <c r="H1480" s="522">
        <f t="shared" si="197"/>
        <v>8154.75</v>
      </c>
      <c r="I1480" s="15"/>
      <c r="J1480" s="574"/>
    </row>
    <row r="1481" spans="1:10" ht="14.1" customHeight="1">
      <c r="A1481" s="525" t="s">
        <v>4536</v>
      </c>
      <c r="B1481" s="877" t="s">
        <v>968</v>
      </c>
      <c r="C1481" s="622">
        <v>334</v>
      </c>
      <c r="D1481" s="622">
        <v>25</v>
      </c>
      <c r="E1481" s="574">
        <v>26.2</v>
      </c>
      <c r="F1481" s="936">
        <f t="shared" si="196"/>
        <v>26.2</v>
      </c>
      <c r="G1481" s="866">
        <f>'Заказ, cкидки и курсы валют'!$J$23*F1481</f>
        <v>326.19</v>
      </c>
      <c r="H1481" s="522">
        <f t="shared" si="197"/>
        <v>8154.75</v>
      </c>
      <c r="I1481" s="15"/>
      <c r="J1481" s="574"/>
    </row>
    <row r="1482" spans="1:10" ht="14.1" customHeight="1">
      <c r="A1482" s="525" t="s">
        <v>4537</v>
      </c>
      <c r="B1482" s="877" t="s">
        <v>969</v>
      </c>
      <c r="C1482" s="622">
        <v>363</v>
      </c>
      <c r="D1482" s="622">
        <v>25</v>
      </c>
      <c r="E1482" s="574">
        <v>26.2</v>
      </c>
      <c r="F1482" s="936">
        <f t="shared" si="196"/>
        <v>26.2</v>
      </c>
      <c r="G1482" s="866">
        <f>'Заказ, cкидки и курсы валют'!$J$23*F1482</f>
        <v>326.19</v>
      </c>
      <c r="H1482" s="522">
        <f t="shared" si="197"/>
        <v>8154.75</v>
      </c>
      <c r="I1482" s="15"/>
      <c r="J1482" s="574"/>
    </row>
    <row r="1483" spans="1:10" ht="14.1" customHeight="1">
      <c r="A1483" s="525" t="s">
        <v>11788</v>
      </c>
      <c r="B1483" s="877" t="s">
        <v>11789</v>
      </c>
      <c r="C1483" s="622">
        <v>378</v>
      </c>
      <c r="D1483" s="622">
        <v>25</v>
      </c>
      <c r="E1483" s="574">
        <v>26.2</v>
      </c>
      <c r="F1483" s="936">
        <f t="shared" si="196"/>
        <v>26.2</v>
      </c>
      <c r="G1483" s="866">
        <f>'Заказ, cкидки и курсы валют'!$J$23*F1483</f>
        <v>326.19</v>
      </c>
      <c r="H1483" s="522">
        <f t="shared" si="197"/>
        <v>8154.75</v>
      </c>
      <c r="I1483" s="15"/>
      <c r="J1483" s="574"/>
    </row>
    <row r="1484" spans="1:10" ht="14.1" customHeight="1">
      <c r="A1484" s="525" t="s">
        <v>4538</v>
      </c>
      <c r="B1484" s="877" t="s">
        <v>970</v>
      </c>
      <c r="C1484" s="622">
        <v>393</v>
      </c>
      <c r="D1484" s="622">
        <v>25</v>
      </c>
      <c r="E1484" s="574">
        <v>26.2</v>
      </c>
      <c r="F1484" s="936">
        <f t="shared" ref="F1484:F1490" si="198">ROUND(E1484*(1-$F$11),2)</f>
        <v>26.2</v>
      </c>
      <c r="G1484" s="866">
        <f>'Заказ, cкидки и курсы валют'!$J$23*F1484</f>
        <v>326.19</v>
      </c>
      <c r="H1484" s="522">
        <f t="shared" ref="H1484:H1490" si="199">ROUND((D1484)*G1484,2)</f>
        <v>8154.75</v>
      </c>
      <c r="I1484" s="15"/>
      <c r="J1484" s="574"/>
    </row>
    <row r="1485" spans="1:10" ht="14.1" customHeight="1">
      <c r="A1485" s="525" t="s">
        <v>4539</v>
      </c>
      <c r="B1485" s="877" t="s">
        <v>971</v>
      </c>
      <c r="C1485" s="622">
        <v>423</v>
      </c>
      <c r="D1485" s="622">
        <v>25</v>
      </c>
      <c r="E1485" s="574">
        <v>26.2</v>
      </c>
      <c r="F1485" s="936">
        <f t="shared" si="198"/>
        <v>26.2</v>
      </c>
      <c r="G1485" s="866">
        <f>'Заказ, cкидки и курсы валют'!$J$23*F1485</f>
        <v>326.19</v>
      </c>
      <c r="H1485" s="522">
        <f t="shared" si="199"/>
        <v>8154.75</v>
      </c>
      <c r="I1485" s="15"/>
      <c r="J1485" s="574"/>
    </row>
    <row r="1486" spans="1:10" ht="14.1" customHeight="1">
      <c r="A1486" s="525" t="s">
        <v>4540</v>
      </c>
      <c r="B1486" s="877" t="s">
        <v>972</v>
      </c>
      <c r="C1486" s="622">
        <v>483</v>
      </c>
      <c r="D1486" s="622">
        <v>25</v>
      </c>
      <c r="E1486" s="574">
        <v>26.2</v>
      </c>
      <c r="F1486" s="936">
        <f t="shared" si="198"/>
        <v>26.2</v>
      </c>
      <c r="G1486" s="866">
        <f>'Заказ, cкидки и курсы валют'!$J$23*F1486</f>
        <v>326.19</v>
      </c>
      <c r="H1486" s="522">
        <f t="shared" si="199"/>
        <v>8154.75</v>
      </c>
      <c r="I1486" s="15"/>
      <c r="J1486" s="574"/>
    </row>
    <row r="1487" spans="1:10" ht="14.1" customHeight="1">
      <c r="A1487" s="525" t="s">
        <v>4541</v>
      </c>
      <c r="B1487" s="877" t="s">
        <v>4321</v>
      </c>
      <c r="C1487" s="622">
        <v>543</v>
      </c>
      <c r="D1487" s="622">
        <v>25</v>
      </c>
      <c r="E1487" s="574">
        <v>27.35</v>
      </c>
      <c r="F1487" s="936">
        <f t="shared" si="198"/>
        <v>27.35</v>
      </c>
      <c r="G1487" s="866">
        <f>'Заказ, cкидки и курсы валют'!$J$23*F1487</f>
        <v>340.50749999999999</v>
      </c>
      <c r="H1487" s="522">
        <f t="shared" si="199"/>
        <v>8512.69</v>
      </c>
      <c r="I1487" s="15"/>
      <c r="J1487" s="574"/>
    </row>
    <row r="1488" spans="1:10" ht="14.1" customHeight="1">
      <c r="A1488" s="525" t="s">
        <v>4542</v>
      </c>
      <c r="B1488" s="877" t="s">
        <v>4322</v>
      </c>
      <c r="C1488" s="622">
        <v>602</v>
      </c>
      <c r="D1488" s="622">
        <v>25</v>
      </c>
      <c r="E1488" s="574">
        <v>28.25</v>
      </c>
      <c r="F1488" s="936">
        <f t="shared" si="198"/>
        <v>28.25</v>
      </c>
      <c r="G1488" s="866">
        <f>'Заказ, cкидки и курсы валют'!$J$23*F1488</f>
        <v>351.71249999999998</v>
      </c>
      <c r="H1488" s="522">
        <f t="shared" si="199"/>
        <v>8792.81</v>
      </c>
      <c r="I1488" s="15"/>
      <c r="J1488" s="574"/>
    </row>
    <row r="1489" spans="1:10" ht="14.1" customHeight="1">
      <c r="A1489" s="525" t="s">
        <v>11634</v>
      </c>
      <c r="B1489" s="877" t="s">
        <v>6703</v>
      </c>
      <c r="C1489" s="622">
        <v>602</v>
      </c>
      <c r="D1489" s="622">
        <v>25</v>
      </c>
      <c r="E1489" s="574">
        <v>28.25</v>
      </c>
      <c r="F1489" s="936">
        <f t="shared" si="198"/>
        <v>28.25</v>
      </c>
      <c r="G1489" s="866">
        <f>'Заказ, cкидки и курсы валют'!$J$23*F1489</f>
        <v>351.71249999999998</v>
      </c>
      <c r="H1489" s="522">
        <f t="shared" si="199"/>
        <v>8792.81</v>
      </c>
      <c r="I1489" s="15"/>
      <c r="J1489" s="574"/>
    </row>
    <row r="1490" spans="1:10" ht="14.1" customHeight="1">
      <c r="A1490" s="525" t="s">
        <v>11635</v>
      </c>
      <c r="B1490" s="877" t="s">
        <v>6704</v>
      </c>
      <c r="C1490" s="622">
        <v>602</v>
      </c>
      <c r="D1490" s="622">
        <v>25</v>
      </c>
      <c r="E1490" s="574">
        <v>28.42</v>
      </c>
      <c r="F1490" s="936">
        <f t="shared" si="198"/>
        <v>28.42</v>
      </c>
      <c r="G1490" s="866">
        <f>'Заказ, cкидки и курсы валют'!$J$23*F1490</f>
        <v>353.82900000000001</v>
      </c>
      <c r="H1490" s="522">
        <f t="shared" si="199"/>
        <v>8845.73</v>
      </c>
      <c r="I1490" s="15"/>
      <c r="J1490" s="574"/>
    </row>
    <row r="1491" spans="1:10" ht="14.1" customHeight="1" thickBot="1">
      <c r="J1491" s="574"/>
    </row>
    <row r="1492" spans="1:10" ht="14.1" customHeight="1">
      <c r="A1492" s="247"/>
      <c r="B1492" s="163"/>
      <c r="C1492" s="91" t="s">
        <v>2528</v>
      </c>
      <c r="D1492" s="91"/>
      <c r="E1492" s="881"/>
      <c r="F1492" s="555"/>
      <c r="G1492" s="647"/>
      <c r="H1492" s="93"/>
      <c r="I1492" s="107"/>
      <c r="J1492" s="574"/>
    </row>
    <row r="1493" spans="1:10" ht="14.1" customHeight="1">
      <c r="A1493" s="248"/>
      <c r="B1493" s="17"/>
      <c r="C1493" s="108" t="s">
        <v>9099</v>
      </c>
      <c r="D1493" s="108"/>
      <c r="E1493" s="570" t="s">
        <v>9100</v>
      </c>
      <c r="F1493" s="556"/>
      <c r="G1493" s="111"/>
      <c r="H1493" s="111" t="s">
        <v>2531</v>
      </c>
      <c r="I1493" s="112"/>
      <c r="J1493" s="574"/>
    </row>
    <row r="1494" spans="1:10" ht="14.1" customHeight="1">
      <c r="A1494" s="248"/>
      <c r="B1494" s="17"/>
      <c r="C1494" s="97"/>
      <c r="D1494" s="97"/>
      <c r="E1494" s="896"/>
      <c r="F1494" s="596"/>
      <c r="G1494" s="874"/>
      <c r="H1494" s="17"/>
      <c r="I1494" s="167"/>
      <c r="J1494" s="574"/>
    </row>
    <row r="1495" spans="1:10" ht="14.1" customHeight="1">
      <c r="A1495" s="248"/>
      <c r="B1495" s="17"/>
      <c r="C1495" s="97"/>
      <c r="D1495" s="97"/>
      <c r="E1495" s="896"/>
      <c r="F1495" s="596"/>
      <c r="G1495" s="874"/>
      <c r="H1495" s="17"/>
      <c r="I1495" s="167"/>
      <c r="J1495" s="574"/>
    </row>
    <row r="1496" spans="1:10" ht="14.1" customHeight="1">
      <c r="A1496" s="248"/>
      <c r="B1496" s="17"/>
      <c r="C1496" s="97"/>
      <c r="D1496" s="97"/>
      <c r="E1496" s="896"/>
      <c r="F1496" s="596"/>
      <c r="G1496" s="874"/>
      <c r="H1496" s="17"/>
      <c r="I1496" s="167"/>
      <c r="J1496" s="574"/>
    </row>
    <row r="1497" spans="1:10" ht="14.1" customHeight="1" thickBot="1">
      <c r="A1497" s="117" t="s">
        <v>7710</v>
      </c>
      <c r="B1497" s="171"/>
      <c r="C1497" s="99"/>
      <c r="D1497" s="99"/>
      <c r="E1497" s="897"/>
      <c r="F1497" s="598"/>
      <c r="G1497" s="875"/>
      <c r="H1497" s="171"/>
      <c r="I1497" s="172"/>
      <c r="J1497" s="574"/>
    </row>
    <row r="1498" spans="1:10" ht="39.75" customHeight="1">
      <c r="A1498" s="195" t="s">
        <v>1034</v>
      </c>
      <c r="B1498" s="196" t="s">
        <v>1035</v>
      </c>
      <c r="C1498" s="197" t="s">
        <v>678</v>
      </c>
      <c r="D1498" s="197" t="s">
        <v>3143</v>
      </c>
      <c r="E1498" s="559" t="s">
        <v>11382</v>
      </c>
      <c r="F1498" s="600" t="s">
        <v>2792</v>
      </c>
      <c r="G1498" s="864" t="s">
        <v>3962</v>
      </c>
      <c r="H1498" s="338" t="s">
        <v>497</v>
      </c>
      <c r="I1498" s="199" t="s">
        <v>4268</v>
      </c>
      <c r="J1498" s="574"/>
    </row>
    <row r="1499" spans="1:10" ht="14.1" customHeight="1">
      <c r="A1499" s="195"/>
      <c r="B1499" s="389"/>
      <c r="C1499" s="197" t="s">
        <v>3644</v>
      </c>
      <c r="D1499" s="390" t="s">
        <v>3963</v>
      </c>
      <c r="E1499" s="898" t="s">
        <v>265</v>
      </c>
      <c r="F1499" s="607">
        <f>'Заказ, cкидки и курсы валют'!$I$12</f>
        <v>0</v>
      </c>
      <c r="G1499" s="948"/>
      <c r="H1499" s="455"/>
      <c r="I1499" s="325"/>
      <c r="J1499" s="574"/>
    </row>
    <row r="1500" spans="1:10" ht="14.1" customHeight="1">
      <c r="A1500" s="525" t="s">
        <v>11636</v>
      </c>
      <c r="B1500" s="877" t="s">
        <v>84</v>
      </c>
      <c r="C1500" s="622"/>
      <c r="D1500" s="622">
        <v>25</v>
      </c>
      <c r="E1500" s="574">
        <v>30.89</v>
      </c>
      <c r="F1500" s="936">
        <f t="shared" ref="F1500:F1517" si="200">ROUND(E1500*(1-$F$11),2)</f>
        <v>30.89</v>
      </c>
      <c r="G1500" s="866">
        <f>'Заказ, cкидки и курсы валют'!$J$23*F1500</f>
        <v>384.58049999999997</v>
      </c>
      <c r="H1500" s="522">
        <f t="shared" ref="H1500:H1517" si="201">ROUND((D1500)*G1500,2)</f>
        <v>9614.51</v>
      </c>
      <c r="I1500" s="15"/>
      <c r="J1500" s="574"/>
    </row>
    <row r="1501" spans="1:10" ht="14.1" customHeight="1">
      <c r="A1501" s="525" t="s">
        <v>11637</v>
      </c>
      <c r="B1501" s="877" t="s">
        <v>179</v>
      </c>
      <c r="C1501" s="622"/>
      <c r="D1501" s="622">
        <v>25</v>
      </c>
      <c r="E1501" s="574">
        <v>30.89</v>
      </c>
      <c r="F1501" s="936">
        <f t="shared" si="200"/>
        <v>30.89</v>
      </c>
      <c r="G1501" s="866">
        <f>'Заказ, cкидки и курсы валют'!$J$23*F1501</f>
        <v>384.58049999999997</v>
      </c>
      <c r="H1501" s="522">
        <f t="shared" si="201"/>
        <v>9614.51</v>
      </c>
      <c r="I1501" s="15"/>
      <c r="J1501" s="574"/>
    </row>
    <row r="1502" spans="1:10" ht="14.1" customHeight="1">
      <c r="A1502" s="525" t="s">
        <v>11638</v>
      </c>
      <c r="B1502" s="877" t="s">
        <v>180</v>
      </c>
      <c r="C1502" s="622"/>
      <c r="D1502" s="622">
        <v>25</v>
      </c>
      <c r="E1502" s="574">
        <v>30.89</v>
      </c>
      <c r="F1502" s="936">
        <f t="shared" si="200"/>
        <v>30.89</v>
      </c>
      <c r="G1502" s="866">
        <f>'Заказ, cкидки и курсы валют'!$J$23*F1502</f>
        <v>384.58049999999997</v>
      </c>
      <c r="H1502" s="522">
        <f t="shared" si="201"/>
        <v>9614.51</v>
      </c>
      <c r="I1502" s="15"/>
      <c r="J1502" s="574"/>
    </row>
    <row r="1503" spans="1:10" ht="14.1" customHeight="1">
      <c r="A1503" s="525" t="s">
        <v>11639</v>
      </c>
      <c r="B1503" s="877" t="s">
        <v>181</v>
      </c>
      <c r="C1503" s="622"/>
      <c r="D1503" s="622">
        <v>25</v>
      </c>
      <c r="E1503" s="574">
        <v>30.89</v>
      </c>
      <c r="F1503" s="936">
        <f t="shared" si="200"/>
        <v>30.89</v>
      </c>
      <c r="G1503" s="866">
        <f>'Заказ, cкидки и курсы валют'!$J$23*F1503</f>
        <v>384.58049999999997</v>
      </c>
      <c r="H1503" s="522">
        <f t="shared" si="201"/>
        <v>9614.51</v>
      </c>
      <c r="I1503" s="15"/>
      <c r="J1503" s="574"/>
    </row>
    <row r="1504" spans="1:10" ht="14.1" customHeight="1">
      <c r="A1504" s="525" t="s">
        <v>11640</v>
      </c>
      <c r="B1504" s="877" t="s">
        <v>182</v>
      </c>
      <c r="C1504" s="622"/>
      <c r="D1504" s="622">
        <v>25</v>
      </c>
      <c r="E1504" s="574">
        <v>30.89</v>
      </c>
      <c r="F1504" s="936">
        <f t="shared" si="200"/>
        <v>30.89</v>
      </c>
      <c r="G1504" s="866">
        <f>'Заказ, cкидки и курсы валют'!$J$23*F1504</f>
        <v>384.58049999999997</v>
      </c>
      <c r="H1504" s="522">
        <f t="shared" si="201"/>
        <v>9614.51</v>
      </c>
      <c r="I1504" s="15"/>
      <c r="J1504" s="574"/>
    </row>
    <row r="1505" spans="1:10" ht="14.1" customHeight="1">
      <c r="A1505" s="525" t="s">
        <v>11641</v>
      </c>
      <c r="B1505" s="877" t="s">
        <v>183</v>
      </c>
      <c r="C1505" s="622"/>
      <c r="D1505" s="622">
        <v>25</v>
      </c>
      <c r="E1505" s="574">
        <v>33.61</v>
      </c>
      <c r="F1505" s="936">
        <f t="shared" si="200"/>
        <v>33.61</v>
      </c>
      <c r="G1505" s="866">
        <f>'Заказ, cкидки и курсы валют'!$J$23*F1505</f>
        <v>418.44449999999995</v>
      </c>
      <c r="H1505" s="522">
        <f t="shared" si="201"/>
        <v>10461.11</v>
      </c>
      <c r="I1505" s="15"/>
      <c r="J1505" s="574"/>
    </row>
    <row r="1506" spans="1:10" ht="14.1" customHeight="1">
      <c r="A1506" s="525" t="s">
        <v>11642</v>
      </c>
      <c r="B1506" s="877" t="s">
        <v>184</v>
      </c>
      <c r="C1506" s="622"/>
      <c r="D1506" s="622">
        <v>25</v>
      </c>
      <c r="E1506" s="574">
        <v>33.61</v>
      </c>
      <c r="F1506" s="936">
        <f t="shared" si="200"/>
        <v>33.61</v>
      </c>
      <c r="G1506" s="866">
        <f>'Заказ, cкидки и курсы валют'!$J$23*F1506</f>
        <v>418.44449999999995</v>
      </c>
      <c r="H1506" s="522">
        <f t="shared" si="201"/>
        <v>10461.11</v>
      </c>
      <c r="I1506" s="15"/>
      <c r="J1506" s="574"/>
    </row>
    <row r="1507" spans="1:10" ht="14.1" customHeight="1">
      <c r="A1507" s="525" t="s">
        <v>11643</v>
      </c>
      <c r="B1507" s="877" t="s">
        <v>185</v>
      </c>
      <c r="C1507" s="622"/>
      <c r="D1507" s="622">
        <v>25</v>
      </c>
      <c r="E1507" s="574">
        <v>33.61</v>
      </c>
      <c r="F1507" s="936">
        <f t="shared" si="200"/>
        <v>33.61</v>
      </c>
      <c r="G1507" s="866">
        <f>'Заказ, cкидки и курсы валют'!$J$23*F1507</f>
        <v>418.44449999999995</v>
      </c>
      <c r="H1507" s="522">
        <f t="shared" si="201"/>
        <v>10461.11</v>
      </c>
      <c r="I1507" s="15"/>
      <c r="J1507" s="574"/>
    </row>
    <row r="1508" spans="1:10" ht="14.1" customHeight="1">
      <c r="A1508" s="525" t="s">
        <v>11644</v>
      </c>
      <c r="B1508" s="877" t="s">
        <v>186</v>
      </c>
      <c r="C1508" s="622"/>
      <c r="D1508" s="622">
        <v>25</v>
      </c>
      <c r="E1508" s="574">
        <v>34.65</v>
      </c>
      <c r="F1508" s="936">
        <f t="shared" si="200"/>
        <v>34.65</v>
      </c>
      <c r="G1508" s="866">
        <f>'Заказ, cкидки и курсы валют'!$J$23*F1508</f>
        <v>431.39249999999998</v>
      </c>
      <c r="H1508" s="522">
        <f t="shared" si="201"/>
        <v>10784.81</v>
      </c>
      <c r="I1508" s="15"/>
    </row>
    <row r="1509" spans="1:10" ht="14.1" customHeight="1">
      <c r="A1509" s="525" t="s">
        <v>11645</v>
      </c>
      <c r="B1509" s="877" t="s">
        <v>3117</v>
      </c>
      <c r="C1509" s="622"/>
      <c r="D1509" s="622">
        <v>25</v>
      </c>
      <c r="E1509" s="574">
        <v>34.65</v>
      </c>
      <c r="F1509" s="936">
        <f t="shared" si="200"/>
        <v>34.65</v>
      </c>
      <c r="G1509" s="866">
        <f>'Заказ, cкидки и курсы валют'!$J$23*F1509</f>
        <v>431.39249999999998</v>
      </c>
      <c r="H1509" s="522">
        <f t="shared" si="201"/>
        <v>10784.81</v>
      </c>
      <c r="I1509" s="15"/>
    </row>
    <row r="1510" spans="1:10" ht="14.1" customHeight="1">
      <c r="A1510" s="525" t="s">
        <v>9126</v>
      </c>
      <c r="B1510" s="877" t="s">
        <v>3656</v>
      </c>
      <c r="C1510" s="622">
        <v>5.1100000000000003</v>
      </c>
      <c r="D1510" s="622">
        <v>25</v>
      </c>
      <c r="E1510" s="574">
        <v>37.32</v>
      </c>
      <c r="F1510" s="936">
        <f t="shared" si="200"/>
        <v>37.32</v>
      </c>
      <c r="G1510" s="866">
        <f>'Заказ, cкидки и курсы валют'!$J$23*F1510</f>
        <v>464.63399999999996</v>
      </c>
      <c r="H1510" s="522">
        <f t="shared" si="201"/>
        <v>11615.85</v>
      </c>
      <c r="I1510" s="15"/>
    </row>
    <row r="1511" spans="1:10" ht="14.1" customHeight="1">
      <c r="A1511" s="525" t="s">
        <v>9125</v>
      </c>
      <c r="B1511" s="877" t="s">
        <v>3118</v>
      </c>
      <c r="C1511" s="622">
        <v>5.8</v>
      </c>
      <c r="D1511" s="622">
        <v>25</v>
      </c>
      <c r="E1511" s="574">
        <v>31.34</v>
      </c>
      <c r="F1511" s="936">
        <f t="shared" si="200"/>
        <v>31.34</v>
      </c>
      <c r="G1511" s="866">
        <f>'Заказ, cкидки и курсы валют'!$J$23*F1511</f>
        <v>390.18299999999999</v>
      </c>
      <c r="H1511" s="522">
        <f t="shared" si="201"/>
        <v>9754.58</v>
      </c>
      <c r="I1511" s="15"/>
    </row>
    <row r="1512" spans="1:10" ht="14.1" customHeight="1">
      <c r="A1512" s="525" t="s">
        <v>9127</v>
      </c>
      <c r="B1512" s="877" t="s">
        <v>3119</v>
      </c>
      <c r="C1512" s="622">
        <v>6.65</v>
      </c>
      <c r="D1512" s="622">
        <v>25</v>
      </c>
      <c r="E1512" s="574">
        <v>31.25</v>
      </c>
      <c r="F1512" s="936">
        <f t="shared" si="200"/>
        <v>31.25</v>
      </c>
      <c r="G1512" s="866">
        <f>'Заказ, cкидки и курсы валют'!$J$23*F1512</f>
        <v>389.0625</v>
      </c>
      <c r="H1512" s="522">
        <f t="shared" si="201"/>
        <v>9726.56</v>
      </c>
      <c r="I1512" s="15"/>
    </row>
    <row r="1513" spans="1:10" ht="14.1" customHeight="1">
      <c r="A1513" s="525" t="s">
        <v>9128</v>
      </c>
      <c r="B1513" s="877" t="s">
        <v>617</v>
      </c>
      <c r="C1513" s="622">
        <v>7.51</v>
      </c>
      <c r="D1513" s="622">
        <v>25</v>
      </c>
      <c r="E1513" s="574">
        <v>30.46</v>
      </c>
      <c r="F1513" s="936">
        <f t="shared" si="200"/>
        <v>30.46</v>
      </c>
      <c r="G1513" s="866">
        <f>'Заказ, cкидки и курсы валют'!$J$23*F1513</f>
        <v>379.22699999999998</v>
      </c>
      <c r="H1513" s="522">
        <f t="shared" si="201"/>
        <v>9480.68</v>
      </c>
      <c r="I1513" s="15"/>
    </row>
    <row r="1514" spans="1:10" ht="14.1" customHeight="1">
      <c r="A1514" s="525" t="s">
        <v>9129</v>
      </c>
      <c r="B1514" s="877" t="s">
        <v>3120</v>
      </c>
      <c r="C1514" s="622">
        <v>8</v>
      </c>
      <c r="D1514" s="622">
        <v>25</v>
      </c>
      <c r="E1514" s="574">
        <v>30.46</v>
      </c>
      <c r="F1514" s="936">
        <f t="shared" si="200"/>
        <v>30.46</v>
      </c>
      <c r="G1514" s="866">
        <f>'Заказ, cкидки и курсы валют'!$J$23*F1514</f>
        <v>379.22699999999998</v>
      </c>
      <c r="H1514" s="522">
        <f t="shared" si="201"/>
        <v>9480.68</v>
      </c>
      <c r="I1514" s="15"/>
    </row>
    <row r="1515" spans="1:10" ht="14.1" customHeight="1">
      <c r="A1515" s="525" t="s">
        <v>9130</v>
      </c>
      <c r="B1515" s="877" t="s">
        <v>190</v>
      </c>
      <c r="C1515" s="622">
        <v>8.23</v>
      </c>
      <c r="D1515" s="622">
        <v>25</v>
      </c>
      <c r="E1515" s="574">
        <v>30.46</v>
      </c>
      <c r="F1515" s="936">
        <f t="shared" si="200"/>
        <v>30.46</v>
      </c>
      <c r="G1515" s="866">
        <f>'Заказ, cкидки и курсы валют'!$J$23*F1515</f>
        <v>379.22699999999998</v>
      </c>
      <c r="H1515" s="522">
        <f t="shared" si="201"/>
        <v>9480.68</v>
      </c>
      <c r="I1515" s="15"/>
    </row>
    <row r="1516" spans="1:10" ht="14.1" customHeight="1">
      <c r="A1516" s="525" t="s">
        <v>9131</v>
      </c>
      <c r="B1516" s="877" t="s">
        <v>1338</v>
      </c>
      <c r="C1516" s="622">
        <v>10</v>
      </c>
      <c r="D1516" s="622">
        <v>25</v>
      </c>
      <c r="E1516" s="574">
        <v>36.880000000000003</v>
      </c>
      <c r="F1516" s="936">
        <f t="shared" si="200"/>
        <v>36.880000000000003</v>
      </c>
      <c r="G1516" s="866">
        <f>'Заказ, cкидки и курсы валют'!$J$23*F1516</f>
        <v>459.15600000000001</v>
      </c>
      <c r="H1516" s="522">
        <f t="shared" si="201"/>
        <v>11478.9</v>
      </c>
      <c r="I1516" s="15"/>
      <c r="J1516" s="574"/>
    </row>
    <row r="1517" spans="1:10" ht="14.1" customHeight="1">
      <c r="A1517" s="525" t="s">
        <v>9132</v>
      </c>
      <c r="B1517" s="877" t="s">
        <v>191</v>
      </c>
      <c r="C1517" s="622">
        <v>11</v>
      </c>
      <c r="D1517" s="622">
        <v>25</v>
      </c>
      <c r="E1517" s="574">
        <v>36.880000000000003</v>
      </c>
      <c r="F1517" s="936">
        <f t="shared" si="200"/>
        <v>36.880000000000003</v>
      </c>
      <c r="G1517" s="866">
        <f>'Заказ, cкидки и курсы валют'!$J$23*F1517</f>
        <v>459.15600000000001</v>
      </c>
      <c r="H1517" s="522">
        <f t="shared" si="201"/>
        <v>11478.9</v>
      </c>
      <c r="I1517" s="15"/>
      <c r="J1517" s="574"/>
    </row>
    <row r="1518" spans="1:10" ht="14.1" customHeight="1">
      <c r="A1518" s="525" t="s">
        <v>11646</v>
      </c>
      <c r="B1518" s="877" t="s">
        <v>4313</v>
      </c>
      <c r="C1518" s="622"/>
      <c r="D1518" s="622">
        <v>25</v>
      </c>
      <c r="E1518" s="574">
        <v>29.29</v>
      </c>
      <c r="F1518" s="936">
        <f t="shared" ref="F1518" si="202">ROUND(E1518*(1-$F$11),2)</f>
        <v>29.29</v>
      </c>
      <c r="G1518" s="866">
        <f>'Заказ, cкидки и курсы валют'!$J$23*F1518</f>
        <v>364.66049999999996</v>
      </c>
      <c r="H1518" s="522">
        <f t="shared" ref="H1518" si="203">ROUND((D1518)*G1518,2)</f>
        <v>9116.51</v>
      </c>
      <c r="I1518" s="15"/>
      <c r="J1518" s="574"/>
    </row>
    <row r="1519" spans="1:10" ht="14.1" customHeight="1">
      <c r="A1519" s="525" t="s">
        <v>9133</v>
      </c>
      <c r="B1519" s="877" t="s">
        <v>192</v>
      </c>
      <c r="C1519" s="622">
        <v>12.7</v>
      </c>
      <c r="D1519" s="622">
        <v>25</v>
      </c>
      <c r="E1519" s="574">
        <v>30.46</v>
      </c>
      <c r="F1519" s="936">
        <f t="shared" ref="F1519:F1550" si="204">ROUND(E1519*(1-$F$11),2)</f>
        <v>30.46</v>
      </c>
      <c r="G1519" s="866">
        <f>'Заказ, cкидки и курсы валют'!$J$23*F1519</f>
        <v>379.22699999999998</v>
      </c>
      <c r="H1519" s="522">
        <f t="shared" ref="H1519:H1550" si="205">ROUND((D1519)*G1519,2)</f>
        <v>9480.68</v>
      </c>
      <c r="I1519" s="15"/>
      <c r="J1519" s="574"/>
    </row>
    <row r="1520" spans="1:10" ht="14.1" customHeight="1">
      <c r="A1520" s="525" t="s">
        <v>9134</v>
      </c>
      <c r="B1520" s="877" t="s">
        <v>193</v>
      </c>
      <c r="C1520" s="622">
        <v>14.4</v>
      </c>
      <c r="D1520" s="622">
        <v>25</v>
      </c>
      <c r="E1520" s="574">
        <v>35.99</v>
      </c>
      <c r="F1520" s="936">
        <f t="shared" si="204"/>
        <v>35.99</v>
      </c>
      <c r="G1520" s="866">
        <f>'Заказ, cкидки и курсы валют'!$J$23*F1520</f>
        <v>448.07549999999998</v>
      </c>
      <c r="H1520" s="522">
        <f t="shared" si="205"/>
        <v>11201.89</v>
      </c>
      <c r="I1520" s="15"/>
      <c r="J1520" s="574"/>
    </row>
    <row r="1521" spans="1:10" ht="14.1" customHeight="1">
      <c r="A1521" s="525" t="s">
        <v>9135</v>
      </c>
      <c r="B1521" s="877" t="s">
        <v>194</v>
      </c>
      <c r="C1521" s="622">
        <v>16.2</v>
      </c>
      <c r="D1521" s="622">
        <v>25</v>
      </c>
      <c r="E1521" s="574">
        <v>30.46</v>
      </c>
      <c r="F1521" s="936">
        <f t="shared" si="204"/>
        <v>30.46</v>
      </c>
      <c r="G1521" s="866">
        <f>'Заказ, cкидки и курсы валют'!$J$23*F1521</f>
        <v>379.22699999999998</v>
      </c>
      <c r="H1521" s="522">
        <f t="shared" si="205"/>
        <v>9480.68</v>
      </c>
      <c r="I1521" s="15"/>
      <c r="J1521" s="574"/>
    </row>
    <row r="1522" spans="1:10" ht="14.1" customHeight="1">
      <c r="A1522" s="525" t="s">
        <v>9136</v>
      </c>
      <c r="B1522" s="877" t="s">
        <v>3121</v>
      </c>
      <c r="C1522" s="622">
        <v>18</v>
      </c>
      <c r="D1522" s="622">
        <v>25</v>
      </c>
      <c r="E1522" s="574">
        <v>31.64</v>
      </c>
      <c r="F1522" s="936">
        <f t="shared" si="204"/>
        <v>31.64</v>
      </c>
      <c r="G1522" s="866">
        <f>'Заказ, cкидки и курсы валют'!$J$23*F1522</f>
        <v>393.91800000000001</v>
      </c>
      <c r="H1522" s="522">
        <f t="shared" si="205"/>
        <v>9847.9500000000007</v>
      </c>
      <c r="I1522" s="15"/>
      <c r="J1522" s="574"/>
    </row>
    <row r="1523" spans="1:10" ht="14.1" customHeight="1">
      <c r="A1523" s="525" t="s">
        <v>9137</v>
      </c>
      <c r="B1523" s="877" t="s">
        <v>195</v>
      </c>
      <c r="C1523" s="622">
        <v>19.8</v>
      </c>
      <c r="D1523" s="622">
        <v>25</v>
      </c>
      <c r="E1523" s="574">
        <v>32.159999999999997</v>
      </c>
      <c r="F1523" s="936">
        <f t="shared" si="204"/>
        <v>32.159999999999997</v>
      </c>
      <c r="G1523" s="866">
        <f>'Заказ, cкидки и курсы валют'!$J$23*F1523</f>
        <v>400.39199999999994</v>
      </c>
      <c r="H1523" s="522">
        <f t="shared" si="205"/>
        <v>10009.799999999999</v>
      </c>
      <c r="I1523" s="15"/>
      <c r="J1523" s="574"/>
    </row>
    <row r="1524" spans="1:10" ht="14.1" customHeight="1">
      <c r="A1524" s="525" t="s">
        <v>9138</v>
      </c>
      <c r="B1524" s="877" t="s">
        <v>196</v>
      </c>
      <c r="C1524" s="622">
        <v>23.4</v>
      </c>
      <c r="D1524" s="622">
        <v>25</v>
      </c>
      <c r="E1524" s="574">
        <v>33.86</v>
      </c>
      <c r="F1524" s="936">
        <f t="shared" si="204"/>
        <v>33.86</v>
      </c>
      <c r="G1524" s="866">
        <f>'Заказ, cкидки и курсы валют'!$J$23*F1524</f>
        <v>421.55699999999996</v>
      </c>
      <c r="H1524" s="522">
        <f t="shared" si="205"/>
        <v>10538.93</v>
      </c>
      <c r="I1524" s="15"/>
      <c r="J1524" s="574"/>
    </row>
    <row r="1525" spans="1:10" ht="14.1" customHeight="1">
      <c r="A1525" s="525" t="s">
        <v>9139</v>
      </c>
      <c r="B1525" s="877" t="s">
        <v>197</v>
      </c>
      <c r="C1525" s="622">
        <v>27</v>
      </c>
      <c r="D1525" s="622">
        <v>25</v>
      </c>
      <c r="E1525" s="574">
        <v>31.15</v>
      </c>
      <c r="F1525" s="936">
        <f t="shared" si="204"/>
        <v>31.15</v>
      </c>
      <c r="G1525" s="866">
        <f>'Заказ, cкидки и курсы валют'!$J$23*F1525</f>
        <v>387.81749999999994</v>
      </c>
      <c r="H1525" s="522">
        <f t="shared" si="205"/>
        <v>9695.44</v>
      </c>
      <c r="I1525" s="15"/>
      <c r="J1525" s="574"/>
    </row>
    <row r="1526" spans="1:10" ht="14.1" customHeight="1">
      <c r="A1526" s="525" t="s">
        <v>11647</v>
      </c>
      <c r="B1526" s="877" t="s">
        <v>198</v>
      </c>
      <c r="C1526" s="622"/>
      <c r="D1526" s="622">
        <v>25</v>
      </c>
      <c r="E1526" s="574">
        <v>35.21</v>
      </c>
      <c r="F1526" s="936">
        <f t="shared" si="204"/>
        <v>35.21</v>
      </c>
      <c r="G1526" s="866">
        <f>'Заказ, cкидки и курсы валют'!$J$23*F1526</f>
        <v>438.36449999999996</v>
      </c>
      <c r="H1526" s="522">
        <f t="shared" si="205"/>
        <v>10959.11</v>
      </c>
      <c r="I1526" s="15"/>
    </row>
    <row r="1527" spans="1:10" ht="14.1" customHeight="1">
      <c r="A1527" s="525" t="s">
        <v>11648</v>
      </c>
      <c r="B1527" s="877" t="s">
        <v>199</v>
      </c>
      <c r="C1527" s="622"/>
      <c r="D1527" s="622">
        <v>25</v>
      </c>
      <c r="E1527" s="574">
        <v>35.21</v>
      </c>
      <c r="F1527" s="936">
        <f t="shared" si="204"/>
        <v>35.21</v>
      </c>
      <c r="G1527" s="866">
        <f>'Заказ, cкидки и курсы валют'!$J$23*F1527</f>
        <v>438.36449999999996</v>
      </c>
      <c r="H1527" s="522">
        <f t="shared" si="205"/>
        <v>10959.11</v>
      </c>
      <c r="I1527" s="15"/>
      <c r="J1527" s="574"/>
    </row>
    <row r="1528" spans="1:10" ht="14.1" customHeight="1">
      <c r="A1528" s="525" t="s">
        <v>11649</v>
      </c>
      <c r="B1528" s="877" t="s">
        <v>200</v>
      </c>
      <c r="C1528" s="622"/>
      <c r="D1528" s="622">
        <v>25</v>
      </c>
      <c r="E1528" s="574">
        <v>35.21</v>
      </c>
      <c r="F1528" s="936">
        <f t="shared" si="204"/>
        <v>35.21</v>
      </c>
      <c r="G1528" s="866">
        <f>'Заказ, cкидки и курсы валют'!$J$23*F1528</f>
        <v>438.36449999999996</v>
      </c>
      <c r="H1528" s="522">
        <f t="shared" si="205"/>
        <v>10959.11</v>
      </c>
      <c r="I1528" s="15"/>
      <c r="J1528" s="574"/>
    </row>
    <row r="1529" spans="1:10" ht="14.1" customHeight="1">
      <c r="A1529" s="525" t="s">
        <v>9140</v>
      </c>
      <c r="B1529" s="877" t="s">
        <v>3364</v>
      </c>
      <c r="C1529" s="622">
        <v>28.8</v>
      </c>
      <c r="D1529" s="622">
        <v>25</v>
      </c>
      <c r="E1529" s="574">
        <v>36.01</v>
      </c>
      <c r="F1529" s="936">
        <f t="shared" si="204"/>
        <v>36.01</v>
      </c>
      <c r="G1529" s="866">
        <f>'Заказ, cкидки и курсы валют'!$J$23*F1529</f>
        <v>448.32449999999994</v>
      </c>
      <c r="H1529" s="522">
        <f t="shared" si="205"/>
        <v>11208.11</v>
      </c>
      <c r="I1529" s="15"/>
      <c r="J1529" s="574"/>
    </row>
    <row r="1530" spans="1:10" ht="14.1" customHeight="1">
      <c r="A1530" s="525" t="s">
        <v>9141</v>
      </c>
      <c r="B1530" s="877" t="s">
        <v>3655</v>
      </c>
      <c r="C1530" s="622">
        <v>11.1</v>
      </c>
      <c r="D1530" s="622">
        <v>25</v>
      </c>
      <c r="E1530" s="574">
        <v>36.65</v>
      </c>
      <c r="F1530" s="936">
        <f t="shared" si="204"/>
        <v>36.65</v>
      </c>
      <c r="G1530" s="866">
        <f>'Заказ, cкидки и курсы валют'!$J$23*F1530</f>
        <v>456.29249999999996</v>
      </c>
      <c r="H1530" s="522">
        <f t="shared" si="205"/>
        <v>11407.31</v>
      </c>
      <c r="I1530" s="15"/>
      <c r="J1530" s="574"/>
    </row>
    <row r="1531" spans="1:10" ht="14.1" customHeight="1">
      <c r="A1531" s="525" t="s">
        <v>9142</v>
      </c>
      <c r="B1531" s="877" t="s">
        <v>3399</v>
      </c>
      <c r="C1531" s="622">
        <v>11.93</v>
      </c>
      <c r="D1531" s="622">
        <v>25</v>
      </c>
      <c r="E1531" s="574">
        <v>30.46</v>
      </c>
      <c r="F1531" s="936">
        <f t="shared" si="204"/>
        <v>30.46</v>
      </c>
      <c r="G1531" s="866">
        <f>'Заказ, cкидки и курсы валют'!$J$23*F1531</f>
        <v>379.22699999999998</v>
      </c>
      <c r="H1531" s="522">
        <f t="shared" si="205"/>
        <v>9480.68</v>
      </c>
      <c r="I1531" s="15"/>
      <c r="J1531" s="574"/>
    </row>
    <row r="1532" spans="1:10" ht="14.1" customHeight="1">
      <c r="A1532" s="525" t="s">
        <v>9143</v>
      </c>
      <c r="B1532" s="877" t="s">
        <v>3122</v>
      </c>
      <c r="C1532" s="622">
        <v>13.48</v>
      </c>
      <c r="D1532" s="622">
        <v>25</v>
      </c>
      <c r="E1532" s="574">
        <v>29.78</v>
      </c>
      <c r="F1532" s="936">
        <f t="shared" si="204"/>
        <v>29.78</v>
      </c>
      <c r="G1532" s="866">
        <f>'Заказ, cкидки и курсы валют'!$J$23*F1532</f>
        <v>370.76099999999997</v>
      </c>
      <c r="H1532" s="522">
        <f t="shared" si="205"/>
        <v>9269.0300000000007</v>
      </c>
      <c r="I1532" s="15"/>
      <c r="J1532" s="574"/>
    </row>
    <row r="1533" spans="1:10" ht="14.1" customHeight="1">
      <c r="A1533" s="525" t="s">
        <v>9144</v>
      </c>
      <c r="B1533" s="877" t="s">
        <v>3123</v>
      </c>
      <c r="C1533" s="622">
        <v>15.03</v>
      </c>
      <c r="D1533" s="622">
        <v>25</v>
      </c>
      <c r="E1533" s="574">
        <v>33.97</v>
      </c>
      <c r="F1533" s="936">
        <f t="shared" si="204"/>
        <v>33.97</v>
      </c>
      <c r="G1533" s="866">
        <f>'Заказ, cкидки и курсы валют'!$J$23*F1533</f>
        <v>422.92649999999998</v>
      </c>
      <c r="H1533" s="522">
        <f t="shared" si="205"/>
        <v>10573.16</v>
      </c>
      <c r="I1533" s="15"/>
      <c r="J1533" s="574"/>
    </row>
    <row r="1534" spans="1:10" ht="14.1" customHeight="1">
      <c r="A1534" s="525" t="s">
        <v>9145</v>
      </c>
      <c r="B1534" s="877" t="s">
        <v>3124</v>
      </c>
      <c r="C1534" s="622">
        <v>16.579999999999998</v>
      </c>
      <c r="D1534" s="622">
        <v>25</v>
      </c>
      <c r="E1534" s="574">
        <v>30.86</v>
      </c>
      <c r="F1534" s="936">
        <f t="shared" si="204"/>
        <v>30.86</v>
      </c>
      <c r="G1534" s="866">
        <f>'Заказ, cкидки и курсы валют'!$J$23*F1534</f>
        <v>384.20699999999999</v>
      </c>
      <c r="H1534" s="522">
        <f t="shared" si="205"/>
        <v>9605.18</v>
      </c>
      <c r="I1534" s="15"/>
      <c r="J1534" s="574"/>
    </row>
    <row r="1535" spans="1:10" ht="14.1" customHeight="1">
      <c r="A1535" s="525" t="s">
        <v>9146</v>
      </c>
      <c r="B1535" s="877" t="s">
        <v>3125</v>
      </c>
      <c r="C1535" s="622">
        <v>18.13</v>
      </c>
      <c r="D1535" s="622">
        <v>25</v>
      </c>
      <c r="E1535" s="574">
        <v>30.46</v>
      </c>
      <c r="F1535" s="936">
        <f t="shared" si="204"/>
        <v>30.46</v>
      </c>
      <c r="G1535" s="866">
        <f>'Заказ, cкидки и курсы валют'!$J$23*F1535</f>
        <v>379.22699999999998</v>
      </c>
      <c r="H1535" s="522">
        <f t="shared" si="205"/>
        <v>9480.68</v>
      </c>
      <c r="I1535" s="15"/>
      <c r="J1535" s="574"/>
    </row>
    <row r="1536" spans="1:10" ht="14.1" customHeight="1">
      <c r="A1536" s="525" t="s">
        <v>9147</v>
      </c>
      <c r="B1536" s="877" t="s">
        <v>201</v>
      </c>
      <c r="C1536" s="622">
        <v>19.690000000000001</v>
      </c>
      <c r="D1536" s="622">
        <v>25</v>
      </c>
      <c r="E1536" s="574">
        <v>30.46</v>
      </c>
      <c r="F1536" s="936">
        <f t="shared" si="204"/>
        <v>30.46</v>
      </c>
      <c r="G1536" s="866">
        <f>'Заказ, cкидки и курсы валют'!$J$23*F1536</f>
        <v>379.22699999999998</v>
      </c>
      <c r="H1536" s="522">
        <f t="shared" si="205"/>
        <v>9480.68</v>
      </c>
      <c r="I1536" s="15"/>
      <c r="J1536" s="574"/>
    </row>
    <row r="1537" spans="1:10" ht="14.1" customHeight="1">
      <c r="A1537" s="525" t="s">
        <v>11650</v>
      </c>
      <c r="B1537" s="877" t="s">
        <v>1339</v>
      </c>
      <c r="C1537" s="622"/>
      <c r="D1537" s="622">
        <v>25</v>
      </c>
      <c r="E1537" s="574">
        <v>28.73</v>
      </c>
      <c r="F1537" s="936">
        <f t="shared" si="204"/>
        <v>28.73</v>
      </c>
      <c r="G1537" s="866">
        <f>'Заказ, cкидки и курсы валют'!$J$23*F1537</f>
        <v>357.68849999999998</v>
      </c>
      <c r="H1537" s="522">
        <f t="shared" si="205"/>
        <v>8942.2099999999991</v>
      </c>
      <c r="I1537" s="15"/>
      <c r="J1537" s="574"/>
    </row>
    <row r="1538" spans="1:10" ht="14.1" customHeight="1">
      <c r="A1538" s="525" t="s">
        <v>9148</v>
      </c>
      <c r="B1538" s="877" t="s">
        <v>202</v>
      </c>
      <c r="C1538" s="622">
        <v>21.14</v>
      </c>
      <c r="D1538" s="622">
        <v>25</v>
      </c>
      <c r="E1538" s="574">
        <v>30.86</v>
      </c>
      <c r="F1538" s="936">
        <f t="shared" si="204"/>
        <v>30.86</v>
      </c>
      <c r="G1538" s="866">
        <f>'Заказ, cкидки и курсы валют'!$J$23*F1538</f>
        <v>384.20699999999999</v>
      </c>
      <c r="H1538" s="522">
        <f t="shared" si="205"/>
        <v>9605.18</v>
      </c>
      <c r="I1538" s="15"/>
      <c r="J1538" s="574"/>
    </row>
    <row r="1539" spans="1:10" ht="14.1" customHeight="1">
      <c r="A1539" s="525" t="s">
        <v>11651</v>
      </c>
      <c r="B1539" s="877" t="s">
        <v>255</v>
      </c>
      <c r="C1539" s="622"/>
      <c r="D1539" s="622">
        <v>25</v>
      </c>
      <c r="E1539" s="574">
        <v>28.73</v>
      </c>
      <c r="F1539" s="936">
        <f t="shared" si="204"/>
        <v>28.73</v>
      </c>
      <c r="G1539" s="866">
        <f>'Заказ, cкидки и курсы валют'!$J$23*F1539</f>
        <v>357.68849999999998</v>
      </c>
      <c r="H1539" s="522">
        <f t="shared" si="205"/>
        <v>8942.2099999999991</v>
      </c>
      <c r="I1539" s="15"/>
      <c r="J1539" s="574"/>
    </row>
    <row r="1540" spans="1:10" ht="14.1" customHeight="1">
      <c r="A1540" s="525" t="s">
        <v>9149</v>
      </c>
      <c r="B1540" s="877" t="s">
        <v>614</v>
      </c>
      <c r="C1540" s="622">
        <v>23.4</v>
      </c>
      <c r="D1540" s="622">
        <v>25</v>
      </c>
      <c r="E1540" s="574">
        <v>30.34</v>
      </c>
      <c r="F1540" s="936">
        <f t="shared" si="204"/>
        <v>30.34</v>
      </c>
      <c r="G1540" s="866">
        <f>'Заказ, cкидки и курсы валют'!$J$23*F1540</f>
        <v>377.733</v>
      </c>
      <c r="H1540" s="522">
        <f t="shared" si="205"/>
        <v>9443.33</v>
      </c>
      <c r="I1540" s="15"/>
      <c r="J1540" s="574"/>
    </row>
    <row r="1541" spans="1:10" ht="14.1" customHeight="1">
      <c r="A1541" s="525" t="s">
        <v>9150</v>
      </c>
      <c r="B1541" s="877" t="s">
        <v>203</v>
      </c>
      <c r="C1541" s="622">
        <v>24.25</v>
      </c>
      <c r="D1541" s="622">
        <v>25</v>
      </c>
      <c r="E1541" s="574">
        <v>30.81</v>
      </c>
      <c r="F1541" s="936">
        <f t="shared" si="204"/>
        <v>30.81</v>
      </c>
      <c r="G1541" s="866">
        <f>'Заказ, cкидки и курсы валют'!$J$23*F1541</f>
        <v>383.58449999999993</v>
      </c>
      <c r="H1541" s="522">
        <f t="shared" si="205"/>
        <v>9589.61</v>
      </c>
      <c r="I1541" s="15"/>
      <c r="J1541" s="574"/>
    </row>
    <row r="1542" spans="1:10" ht="14.1" customHeight="1">
      <c r="A1542" s="525" t="s">
        <v>9151</v>
      </c>
      <c r="B1542" s="877" t="s">
        <v>613</v>
      </c>
      <c r="C1542" s="622">
        <v>27.35</v>
      </c>
      <c r="D1542" s="622">
        <v>25</v>
      </c>
      <c r="E1542" s="574">
        <v>36.21</v>
      </c>
      <c r="F1542" s="936">
        <f t="shared" si="204"/>
        <v>36.21</v>
      </c>
      <c r="G1542" s="866">
        <f>'Заказ, cкидки и курсы валют'!$J$23*F1542</f>
        <v>450.81450000000001</v>
      </c>
      <c r="H1542" s="522">
        <f t="shared" si="205"/>
        <v>11270.36</v>
      </c>
      <c r="I1542" s="15"/>
      <c r="J1542" s="574"/>
    </row>
    <row r="1543" spans="1:10" ht="14.1" customHeight="1">
      <c r="A1543" s="525" t="s">
        <v>9152</v>
      </c>
      <c r="B1543" s="877" t="s">
        <v>204</v>
      </c>
      <c r="C1543" s="622">
        <v>30.45</v>
      </c>
      <c r="D1543" s="622">
        <v>25</v>
      </c>
      <c r="E1543" s="574">
        <v>32.380000000000003</v>
      </c>
      <c r="F1543" s="936">
        <f t="shared" si="204"/>
        <v>32.380000000000003</v>
      </c>
      <c r="G1543" s="866">
        <f>'Заказ, cкидки и курсы валют'!$J$23*F1543</f>
        <v>403.13100000000003</v>
      </c>
      <c r="H1543" s="522">
        <f t="shared" si="205"/>
        <v>10078.280000000001</v>
      </c>
      <c r="I1543" s="15"/>
      <c r="J1543" s="574"/>
    </row>
    <row r="1544" spans="1:10" ht="14.1" customHeight="1">
      <c r="A1544" s="525" t="s">
        <v>9153</v>
      </c>
      <c r="B1544" s="877" t="s">
        <v>205</v>
      </c>
      <c r="C1544" s="622">
        <v>33.56</v>
      </c>
      <c r="D1544" s="622">
        <v>25</v>
      </c>
      <c r="E1544" s="574">
        <v>32.159999999999997</v>
      </c>
      <c r="F1544" s="936">
        <f t="shared" si="204"/>
        <v>32.159999999999997</v>
      </c>
      <c r="G1544" s="866">
        <f>'Заказ, cкидки и курсы валют'!$J$23*F1544</f>
        <v>400.39199999999994</v>
      </c>
      <c r="H1544" s="522">
        <f t="shared" si="205"/>
        <v>10009.799999999999</v>
      </c>
      <c r="I1544" s="15"/>
      <c r="J1544" s="574"/>
    </row>
    <row r="1545" spans="1:10" ht="14.1" customHeight="1">
      <c r="A1545" s="525" t="s">
        <v>9154</v>
      </c>
      <c r="B1545" s="877" t="s">
        <v>206</v>
      </c>
      <c r="C1545" s="622">
        <v>36.56</v>
      </c>
      <c r="D1545" s="622">
        <v>25</v>
      </c>
      <c r="E1545" s="574">
        <v>36.21</v>
      </c>
      <c r="F1545" s="936">
        <f t="shared" si="204"/>
        <v>36.21</v>
      </c>
      <c r="G1545" s="866">
        <f>'Заказ, cкидки и курсы валют'!$J$23*F1545</f>
        <v>450.81450000000001</v>
      </c>
      <c r="H1545" s="522">
        <f t="shared" si="205"/>
        <v>11270.36</v>
      </c>
      <c r="I1545" s="15"/>
      <c r="J1545" s="574"/>
    </row>
    <row r="1546" spans="1:10" ht="14.1" customHeight="1">
      <c r="A1546" s="525" t="s">
        <v>9155</v>
      </c>
      <c r="B1546" s="877" t="s">
        <v>207</v>
      </c>
      <c r="C1546" s="622">
        <v>42.77</v>
      </c>
      <c r="D1546" s="622">
        <v>25</v>
      </c>
      <c r="E1546" s="574">
        <v>32.159999999999997</v>
      </c>
      <c r="F1546" s="936">
        <f t="shared" si="204"/>
        <v>32.159999999999997</v>
      </c>
      <c r="G1546" s="866">
        <f>'Заказ, cкидки и курсы валют'!$J$23*F1546</f>
        <v>400.39199999999994</v>
      </c>
      <c r="H1546" s="522">
        <f t="shared" si="205"/>
        <v>10009.799999999999</v>
      </c>
      <c r="I1546" s="15"/>
      <c r="J1546" s="574"/>
    </row>
    <row r="1547" spans="1:10" ht="14.1" customHeight="1">
      <c r="A1547" s="525" t="s">
        <v>9156</v>
      </c>
      <c r="B1547" s="877" t="s">
        <v>208</v>
      </c>
      <c r="C1547" s="622">
        <v>48.98</v>
      </c>
      <c r="D1547" s="622">
        <v>25</v>
      </c>
      <c r="E1547" s="574">
        <v>38.200000000000003</v>
      </c>
      <c r="F1547" s="936">
        <f t="shared" si="204"/>
        <v>38.200000000000003</v>
      </c>
      <c r="G1547" s="866">
        <f>'Заказ, cкидки и курсы валют'!$J$23*F1547</f>
        <v>475.59000000000003</v>
      </c>
      <c r="H1547" s="522">
        <f t="shared" si="205"/>
        <v>11889.75</v>
      </c>
      <c r="I1547" s="15"/>
      <c r="J1547" s="574"/>
    </row>
    <row r="1548" spans="1:10" ht="14.1" customHeight="1">
      <c r="A1548" s="525" t="s">
        <v>9157</v>
      </c>
      <c r="B1548" s="877" t="s">
        <v>209</v>
      </c>
      <c r="C1548" s="622">
        <v>55.19</v>
      </c>
      <c r="D1548" s="622">
        <v>25</v>
      </c>
      <c r="E1548" s="574">
        <v>30.02</v>
      </c>
      <c r="F1548" s="936">
        <f t="shared" si="204"/>
        <v>30.02</v>
      </c>
      <c r="G1548" s="866">
        <f>'Заказ, cкидки и курсы валют'!$J$23*F1548</f>
        <v>373.74899999999997</v>
      </c>
      <c r="H1548" s="522">
        <f t="shared" si="205"/>
        <v>9343.73</v>
      </c>
      <c r="I1548" s="15"/>
      <c r="J1548" s="574"/>
    </row>
    <row r="1549" spans="1:10" ht="14.1" customHeight="1">
      <c r="A1549" s="525" t="s">
        <v>9158</v>
      </c>
      <c r="B1549" s="877" t="s">
        <v>4314</v>
      </c>
      <c r="C1549" s="622">
        <v>61.4</v>
      </c>
      <c r="D1549" s="622">
        <v>25</v>
      </c>
      <c r="E1549" s="574">
        <v>35.99</v>
      </c>
      <c r="F1549" s="936">
        <f t="shared" si="204"/>
        <v>35.99</v>
      </c>
      <c r="G1549" s="866">
        <f>'Заказ, cкидки и курсы валют'!$J$23*F1549</f>
        <v>448.07549999999998</v>
      </c>
      <c r="H1549" s="522">
        <f t="shared" si="205"/>
        <v>11201.89</v>
      </c>
      <c r="I1549" s="15"/>
      <c r="J1549" s="574"/>
    </row>
    <row r="1550" spans="1:10" ht="14.1" customHeight="1">
      <c r="A1550" s="525" t="s">
        <v>9159</v>
      </c>
      <c r="B1550" s="877" t="s">
        <v>4315</v>
      </c>
      <c r="C1550" s="622">
        <v>69.7</v>
      </c>
      <c r="D1550" s="622">
        <v>25</v>
      </c>
      <c r="E1550" s="574">
        <v>29.35</v>
      </c>
      <c r="F1550" s="936">
        <f t="shared" si="204"/>
        <v>29.35</v>
      </c>
      <c r="G1550" s="866">
        <f>'Заказ, cкидки и курсы валют'!$J$23*F1550</f>
        <v>365.40749999999997</v>
      </c>
      <c r="H1550" s="522">
        <f t="shared" si="205"/>
        <v>9135.19</v>
      </c>
      <c r="I1550" s="15"/>
    </row>
    <row r="1551" spans="1:10" ht="14.1" customHeight="1">
      <c r="A1551" s="525" t="s">
        <v>9160</v>
      </c>
      <c r="B1551" s="877" t="s">
        <v>3353</v>
      </c>
      <c r="C1551" s="622">
        <v>20.77</v>
      </c>
      <c r="D1551" s="622">
        <v>25</v>
      </c>
      <c r="E1551" s="574">
        <v>30.81</v>
      </c>
      <c r="F1551" s="936">
        <f t="shared" ref="F1551:F1579" si="206">ROUND(E1551*(1-$F$11),2)</f>
        <v>30.81</v>
      </c>
      <c r="G1551" s="866">
        <f>'Заказ, cкидки и курсы валют'!$J$23*F1551</f>
        <v>383.58449999999993</v>
      </c>
      <c r="H1551" s="522">
        <f t="shared" ref="H1551:H1579" si="207">ROUND((D1551)*G1551,2)</f>
        <v>9589.61</v>
      </c>
      <c r="I1551" s="15"/>
    </row>
    <row r="1552" spans="1:10" ht="14.1" customHeight="1">
      <c r="A1552" s="525" t="s">
        <v>9161</v>
      </c>
      <c r="B1552" s="877" t="s">
        <v>1027</v>
      </c>
      <c r="C1552" s="622">
        <v>23.22</v>
      </c>
      <c r="D1552" s="622">
        <v>25</v>
      </c>
      <c r="E1552" s="574">
        <v>30.18</v>
      </c>
      <c r="F1552" s="936">
        <f t="shared" si="206"/>
        <v>30.18</v>
      </c>
      <c r="G1552" s="866">
        <f>'Заказ, cкидки и курсы валют'!$J$23*F1552</f>
        <v>375.74099999999999</v>
      </c>
      <c r="H1552" s="522">
        <f t="shared" si="207"/>
        <v>9393.5300000000007</v>
      </c>
      <c r="I1552" s="15"/>
    </row>
    <row r="1553" spans="1:10" ht="14.1" customHeight="1">
      <c r="A1553" s="525" t="s">
        <v>9162</v>
      </c>
      <c r="B1553" s="877" t="s">
        <v>3126</v>
      </c>
      <c r="C1553" s="622">
        <v>25.67</v>
      </c>
      <c r="D1553" s="622">
        <v>25</v>
      </c>
      <c r="E1553" s="574">
        <v>30.63</v>
      </c>
      <c r="F1553" s="936">
        <f t="shared" si="206"/>
        <v>30.63</v>
      </c>
      <c r="G1553" s="866">
        <f>'Заказ, cкидки и курсы валют'!$J$23*F1553</f>
        <v>381.34349999999995</v>
      </c>
      <c r="H1553" s="522">
        <f t="shared" si="207"/>
        <v>9533.59</v>
      </c>
      <c r="I1553" s="15"/>
    </row>
    <row r="1554" spans="1:10" ht="14.1" customHeight="1">
      <c r="A1554" s="525" t="s">
        <v>9163</v>
      </c>
      <c r="B1554" s="877" t="s">
        <v>1028</v>
      </c>
      <c r="C1554" s="622">
        <v>28.12</v>
      </c>
      <c r="D1554" s="622">
        <v>25</v>
      </c>
      <c r="E1554" s="574">
        <v>30.34</v>
      </c>
      <c r="F1554" s="936">
        <f t="shared" si="206"/>
        <v>30.34</v>
      </c>
      <c r="G1554" s="866">
        <f>'Заказ, cкидки и курсы валют'!$J$23*F1554</f>
        <v>377.733</v>
      </c>
      <c r="H1554" s="522">
        <f t="shared" si="207"/>
        <v>9443.33</v>
      </c>
      <c r="I1554" s="15"/>
    </row>
    <row r="1555" spans="1:10" ht="14.1" customHeight="1">
      <c r="A1555" s="525" t="s">
        <v>9164</v>
      </c>
      <c r="B1555" s="877" t="s">
        <v>3127</v>
      </c>
      <c r="C1555" s="622">
        <v>30.57</v>
      </c>
      <c r="D1555" s="622">
        <v>25</v>
      </c>
      <c r="E1555" s="574">
        <v>30.18</v>
      </c>
      <c r="F1555" s="936">
        <f t="shared" si="206"/>
        <v>30.18</v>
      </c>
      <c r="G1555" s="866">
        <f>'Заказ, cкидки и курсы валют'!$J$23*F1555</f>
        <v>375.74099999999999</v>
      </c>
      <c r="H1555" s="522">
        <f t="shared" si="207"/>
        <v>9393.5300000000007</v>
      </c>
      <c r="I1555" s="15"/>
    </row>
    <row r="1556" spans="1:10" ht="14.1" customHeight="1">
      <c r="A1556" s="525" t="s">
        <v>11652</v>
      </c>
      <c r="B1556" s="877" t="s">
        <v>4316</v>
      </c>
      <c r="C1556" s="622"/>
      <c r="D1556" s="622">
        <v>25</v>
      </c>
      <c r="E1556" s="574">
        <v>29.29</v>
      </c>
      <c r="F1556" s="936">
        <f t="shared" si="206"/>
        <v>29.29</v>
      </c>
      <c r="G1556" s="866">
        <f>'Заказ, cкидки и курсы валют'!$J$23*F1556</f>
        <v>364.66049999999996</v>
      </c>
      <c r="H1556" s="522">
        <f t="shared" si="207"/>
        <v>9116.51</v>
      </c>
      <c r="I1556" s="15"/>
    </row>
    <row r="1557" spans="1:10" ht="14.1" customHeight="1">
      <c r="A1557" s="525" t="s">
        <v>9165</v>
      </c>
      <c r="B1557" s="877" t="s">
        <v>243</v>
      </c>
      <c r="C1557" s="622">
        <v>33.020000000000003</v>
      </c>
      <c r="D1557" s="622">
        <v>25</v>
      </c>
      <c r="E1557" s="574">
        <v>29.35</v>
      </c>
      <c r="F1557" s="936">
        <f t="shared" si="206"/>
        <v>29.35</v>
      </c>
      <c r="G1557" s="866">
        <f>'Заказ, cкидки и курсы валют'!$J$23*F1557</f>
        <v>365.40749999999997</v>
      </c>
      <c r="H1557" s="522">
        <f t="shared" si="207"/>
        <v>9135.19</v>
      </c>
      <c r="I1557" s="15"/>
    </row>
    <row r="1558" spans="1:10" ht="14.1" customHeight="1">
      <c r="A1558" s="525" t="s">
        <v>9166</v>
      </c>
      <c r="B1558" s="877" t="s">
        <v>618</v>
      </c>
      <c r="C1558" s="622">
        <v>35.47</v>
      </c>
      <c r="D1558" s="622">
        <v>25</v>
      </c>
      <c r="E1558" s="574">
        <v>33.04</v>
      </c>
      <c r="F1558" s="936">
        <f t="shared" si="206"/>
        <v>33.04</v>
      </c>
      <c r="G1558" s="866">
        <f>'Заказ, cкидки и курсы валют'!$J$23*F1558</f>
        <v>411.34799999999996</v>
      </c>
      <c r="H1558" s="522">
        <f t="shared" si="207"/>
        <v>10283.700000000001</v>
      </c>
      <c r="I1558" s="15"/>
      <c r="J1558" s="574"/>
    </row>
    <row r="1559" spans="1:10" ht="14.1" customHeight="1">
      <c r="A1559" s="525" t="s">
        <v>9167</v>
      </c>
      <c r="B1559" s="877" t="s">
        <v>3128</v>
      </c>
      <c r="C1559" s="622">
        <v>38.700000000000003</v>
      </c>
      <c r="D1559" s="622">
        <v>25</v>
      </c>
      <c r="E1559" s="574">
        <v>30.63</v>
      </c>
      <c r="F1559" s="936">
        <f t="shared" si="206"/>
        <v>30.63</v>
      </c>
      <c r="G1559" s="866">
        <f>'Заказ, cкидки и курсы валют'!$J$23*F1559</f>
        <v>381.34349999999995</v>
      </c>
      <c r="H1559" s="522">
        <f t="shared" si="207"/>
        <v>9533.59</v>
      </c>
      <c r="I1559" s="15"/>
      <c r="J1559" s="574"/>
    </row>
    <row r="1560" spans="1:10" ht="14.1" customHeight="1">
      <c r="A1560" s="525" t="s">
        <v>9168</v>
      </c>
      <c r="B1560" s="877" t="s">
        <v>675</v>
      </c>
      <c r="C1560" s="622">
        <v>40.47</v>
      </c>
      <c r="D1560" s="622">
        <v>25</v>
      </c>
      <c r="E1560" s="574">
        <v>35.99</v>
      </c>
      <c r="F1560" s="936">
        <f t="shared" si="206"/>
        <v>35.99</v>
      </c>
      <c r="G1560" s="866">
        <f>'Заказ, cкидки и курсы валют'!$J$23*F1560</f>
        <v>448.07549999999998</v>
      </c>
      <c r="H1560" s="522">
        <f t="shared" si="207"/>
        <v>11201.89</v>
      </c>
      <c r="I1560" s="15"/>
      <c r="J1560" s="574"/>
    </row>
    <row r="1561" spans="1:10" ht="14.1" customHeight="1">
      <c r="A1561" s="525" t="s">
        <v>9169</v>
      </c>
      <c r="B1561" s="877" t="s">
        <v>1330</v>
      </c>
      <c r="C1561" s="622">
        <v>43.8</v>
      </c>
      <c r="D1561" s="622">
        <v>25</v>
      </c>
      <c r="E1561" s="574">
        <v>31.7</v>
      </c>
      <c r="F1561" s="936">
        <f t="shared" si="206"/>
        <v>31.7</v>
      </c>
      <c r="G1561" s="866">
        <f>'Заказ, cкидки и курсы валют'!$J$23*F1561</f>
        <v>394.66499999999996</v>
      </c>
      <c r="H1561" s="522">
        <f t="shared" si="207"/>
        <v>9866.6299999999992</v>
      </c>
      <c r="I1561" s="15"/>
      <c r="J1561" s="574"/>
    </row>
    <row r="1562" spans="1:10" ht="14.1" customHeight="1">
      <c r="A1562" s="525" t="s">
        <v>9170</v>
      </c>
      <c r="B1562" s="877" t="s">
        <v>1331</v>
      </c>
      <c r="C1562" s="622">
        <v>45.37</v>
      </c>
      <c r="D1562" s="622">
        <v>25</v>
      </c>
      <c r="E1562" s="574">
        <v>30.86</v>
      </c>
      <c r="F1562" s="936">
        <f t="shared" si="206"/>
        <v>30.86</v>
      </c>
      <c r="G1562" s="866">
        <f>'Заказ, cкидки и курсы валют'!$J$23*F1562</f>
        <v>384.20699999999999</v>
      </c>
      <c r="H1562" s="522">
        <f t="shared" si="207"/>
        <v>9605.18</v>
      </c>
      <c r="I1562" s="15"/>
      <c r="J1562" s="574"/>
    </row>
    <row r="1563" spans="1:10" ht="14.1" customHeight="1">
      <c r="A1563" s="525" t="s">
        <v>9171</v>
      </c>
      <c r="B1563" s="877" t="s">
        <v>213</v>
      </c>
      <c r="C1563" s="622">
        <v>50.27</v>
      </c>
      <c r="D1563" s="622">
        <v>25</v>
      </c>
      <c r="E1563" s="574">
        <v>31.32</v>
      </c>
      <c r="F1563" s="936">
        <f t="shared" si="206"/>
        <v>31.32</v>
      </c>
      <c r="G1563" s="866">
        <f>'Заказ, cкидки и курсы валют'!$J$23*F1563</f>
        <v>389.93399999999997</v>
      </c>
      <c r="H1563" s="522">
        <f t="shared" si="207"/>
        <v>9748.35</v>
      </c>
      <c r="I1563" s="15"/>
      <c r="J1563" s="574"/>
    </row>
    <row r="1564" spans="1:10" ht="14.1" customHeight="1">
      <c r="A1564" s="525" t="s">
        <v>9172</v>
      </c>
      <c r="B1564" s="877" t="s">
        <v>214</v>
      </c>
      <c r="C1564" s="622">
        <v>56.3</v>
      </c>
      <c r="D1564" s="622">
        <v>25</v>
      </c>
      <c r="E1564" s="574">
        <v>31.64</v>
      </c>
      <c r="F1564" s="936">
        <f t="shared" si="206"/>
        <v>31.64</v>
      </c>
      <c r="G1564" s="866">
        <f>'Заказ, cкидки и курсы валют'!$J$23*F1564</f>
        <v>393.91800000000001</v>
      </c>
      <c r="H1564" s="522">
        <f t="shared" si="207"/>
        <v>9847.9500000000007</v>
      </c>
      <c r="I1564" s="15"/>
      <c r="J1564" s="574"/>
    </row>
    <row r="1565" spans="1:10" ht="14.1" customHeight="1">
      <c r="A1565" s="525" t="s">
        <v>9173</v>
      </c>
      <c r="B1565" s="877" t="s">
        <v>215</v>
      </c>
      <c r="C1565" s="622">
        <v>60.07</v>
      </c>
      <c r="D1565" s="622">
        <v>25</v>
      </c>
      <c r="E1565" s="574">
        <v>34.840000000000003</v>
      </c>
      <c r="F1565" s="936">
        <f t="shared" si="206"/>
        <v>34.840000000000003</v>
      </c>
      <c r="G1565" s="866">
        <f>'Заказ, cкидки и курсы валют'!$J$23*F1565</f>
        <v>433.75800000000004</v>
      </c>
      <c r="H1565" s="522">
        <f t="shared" si="207"/>
        <v>10843.95</v>
      </c>
      <c r="I1565" s="15"/>
      <c r="J1565" s="574"/>
    </row>
    <row r="1566" spans="1:10" ht="14.1" customHeight="1">
      <c r="A1566" s="525" t="s">
        <v>9174</v>
      </c>
      <c r="B1566" s="877" t="s">
        <v>216</v>
      </c>
      <c r="C1566" s="622">
        <v>69.97</v>
      </c>
      <c r="D1566" s="622">
        <v>25</v>
      </c>
      <c r="E1566" s="574">
        <v>33.72</v>
      </c>
      <c r="F1566" s="936">
        <f t="shared" si="206"/>
        <v>33.72</v>
      </c>
      <c r="G1566" s="866">
        <f>'Заказ, cкидки и курсы валют'!$J$23*F1566</f>
        <v>419.81399999999996</v>
      </c>
      <c r="H1566" s="522">
        <f t="shared" si="207"/>
        <v>10495.35</v>
      </c>
      <c r="I1566" s="15"/>
      <c r="J1566" s="574"/>
    </row>
    <row r="1567" spans="1:10" ht="14.1" customHeight="1">
      <c r="A1567" s="525" t="s">
        <v>9175</v>
      </c>
      <c r="B1567" s="877" t="s">
        <v>4317</v>
      </c>
      <c r="C1567" s="622">
        <v>79.77</v>
      </c>
      <c r="D1567" s="622">
        <v>25</v>
      </c>
      <c r="E1567" s="574">
        <v>35.99</v>
      </c>
      <c r="F1567" s="936">
        <f t="shared" si="206"/>
        <v>35.99</v>
      </c>
      <c r="G1567" s="866">
        <f>'Заказ, cкидки и курсы валют'!$J$23*F1567</f>
        <v>448.07549999999998</v>
      </c>
      <c r="H1567" s="522">
        <f t="shared" si="207"/>
        <v>11201.89</v>
      </c>
      <c r="I1567" s="15"/>
      <c r="J1567" s="574"/>
    </row>
    <row r="1568" spans="1:10" ht="14.1" customHeight="1">
      <c r="A1568" s="525" t="s">
        <v>9176</v>
      </c>
      <c r="B1568" s="877" t="s">
        <v>1021</v>
      </c>
      <c r="C1568" s="622">
        <v>89.57</v>
      </c>
      <c r="D1568" s="622">
        <v>25</v>
      </c>
      <c r="E1568" s="574">
        <v>30.34</v>
      </c>
      <c r="F1568" s="936">
        <f t="shared" si="206"/>
        <v>30.34</v>
      </c>
      <c r="G1568" s="866">
        <f>'Заказ, cкидки и курсы валют'!$J$23*F1568</f>
        <v>377.733</v>
      </c>
      <c r="H1568" s="522">
        <f t="shared" si="207"/>
        <v>9443.33</v>
      </c>
      <c r="I1568" s="15"/>
      <c r="J1568" s="820"/>
    </row>
    <row r="1569" spans="1:10" ht="14.1" customHeight="1">
      <c r="A1569" s="525" t="s">
        <v>9177</v>
      </c>
      <c r="B1569" s="877" t="s">
        <v>1022</v>
      </c>
      <c r="C1569" s="622">
        <v>99.37</v>
      </c>
      <c r="D1569" s="622">
        <v>25</v>
      </c>
      <c r="E1569" s="574">
        <v>29.34</v>
      </c>
      <c r="F1569" s="936">
        <f t="shared" si="206"/>
        <v>29.34</v>
      </c>
      <c r="G1569" s="866">
        <f>'Заказ, cкидки и курсы валют'!$J$23*F1569</f>
        <v>365.28299999999996</v>
      </c>
      <c r="H1569" s="522">
        <f t="shared" si="207"/>
        <v>9132.08</v>
      </c>
      <c r="I1569" s="15"/>
      <c r="J1569" s="574"/>
    </row>
    <row r="1570" spans="1:10" ht="14.1" customHeight="1">
      <c r="A1570" s="525" t="s">
        <v>9178</v>
      </c>
      <c r="B1570" s="877" t="s">
        <v>1023</v>
      </c>
      <c r="C1570" s="622">
        <v>131.02000000000001</v>
      </c>
      <c r="D1570" s="622">
        <v>25</v>
      </c>
      <c r="E1570" s="574">
        <v>30.81</v>
      </c>
      <c r="F1570" s="936">
        <f t="shared" si="206"/>
        <v>30.81</v>
      </c>
      <c r="G1570" s="866">
        <f>'Заказ, cкидки и курсы валют'!$J$23*F1570</f>
        <v>383.58449999999993</v>
      </c>
      <c r="H1570" s="522">
        <f t="shared" si="207"/>
        <v>9589.61</v>
      </c>
      <c r="I1570" s="15"/>
      <c r="J1570" s="574"/>
    </row>
    <row r="1571" spans="1:10" ht="14.1" customHeight="1">
      <c r="A1571" s="525" t="s">
        <v>9179</v>
      </c>
      <c r="B1571" s="877" t="s">
        <v>3395</v>
      </c>
      <c r="C1571" s="622">
        <v>31</v>
      </c>
      <c r="D1571" s="622">
        <v>25</v>
      </c>
      <c r="E1571" s="574">
        <v>30.52</v>
      </c>
      <c r="F1571" s="936">
        <f t="shared" si="206"/>
        <v>30.52</v>
      </c>
      <c r="G1571" s="866">
        <f>'Заказ, cкидки и курсы валют'!$J$23*F1571</f>
        <v>379.97399999999999</v>
      </c>
      <c r="H1571" s="522">
        <f t="shared" si="207"/>
        <v>9499.35</v>
      </c>
      <c r="I1571" s="15"/>
      <c r="J1571" s="574"/>
    </row>
    <row r="1572" spans="1:10" ht="14.1" customHeight="1">
      <c r="A1572" s="525" t="s">
        <v>9180</v>
      </c>
      <c r="B1572" s="877" t="s">
        <v>1024</v>
      </c>
      <c r="C1572" s="622">
        <v>34.1</v>
      </c>
      <c r="D1572" s="622">
        <v>25</v>
      </c>
      <c r="E1572" s="574">
        <v>35.549999999999997</v>
      </c>
      <c r="F1572" s="936">
        <f t="shared" si="206"/>
        <v>35.549999999999997</v>
      </c>
      <c r="G1572" s="866">
        <f>'Заказ, cкидки и курсы валют'!$J$23*F1572</f>
        <v>442.59749999999991</v>
      </c>
      <c r="H1572" s="522">
        <f t="shared" si="207"/>
        <v>11064.94</v>
      </c>
      <c r="I1572" s="15"/>
      <c r="J1572" s="574"/>
    </row>
    <row r="1573" spans="1:10" ht="14.1" customHeight="1">
      <c r="A1573" s="525" t="s">
        <v>9181</v>
      </c>
      <c r="B1573" s="877" t="s">
        <v>1025</v>
      </c>
      <c r="C1573" s="622">
        <v>37.700000000000003</v>
      </c>
      <c r="D1573" s="622">
        <v>25</v>
      </c>
      <c r="E1573" s="574">
        <v>29.34</v>
      </c>
      <c r="F1573" s="936">
        <f t="shared" si="206"/>
        <v>29.34</v>
      </c>
      <c r="G1573" s="866">
        <f>'Заказ, cкидки и курсы валют'!$J$23*F1573</f>
        <v>365.28299999999996</v>
      </c>
      <c r="H1573" s="522">
        <f t="shared" si="207"/>
        <v>9132.08</v>
      </c>
      <c r="I1573" s="15"/>
      <c r="J1573" s="574"/>
    </row>
    <row r="1574" spans="1:10" ht="14.1" customHeight="1">
      <c r="A1574" s="525" t="s">
        <v>9182</v>
      </c>
      <c r="B1574" s="877" t="s">
        <v>2647</v>
      </c>
      <c r="C1574" s="626">
        <v>41.3</v>
      </c>
      <c r="D1574" s="622">
        <v>25</v>
      </c>
      <c r="E1574" s="574">
        <v>29.34</v>
      </c>
      <c r="F1574" s="936">
        <f t="shared" si="206"/>
        <v>29.34</v>
      </c>
      <c r="G1574" s="866">
        <f>'Заказ, cкидки и курсы валют'!$J$23*F1574</f>
        <v>365.28299999999996</v>
      </c>
      <c r="H1574" s="522">
        <f t="shared" si="207"/>
        <v>9132.08</v>
      </c>
      <c r="I1574" s="15"/>
      <c r="J1574" s="574"/>
    </row>
    <row r="1575" spans="1:10" ht="14.1" customHeight="1">
      <c r="A1575" s="525" t="s">
        <v>9183</v>
      </c>
      <c r="B1575" s="877" t="s">
        <v>1026</v>
      </c>
      <c r="C1575" s="622">
        <v>44.9</v>
      </c>
      <c r="D1575" s="622">
        <v>25</v>
      </c>
      <c r="E1575" s="574">
        <v>29.34</v>
      </c>
      <c r="F1575" s="936">
        <f t="shared" si="206"/>
        <v>29.34</v>
      </c>
      <c r="G1575" s="866">
        <f>'Заказ, cкидки и курсы валют'!$J$23*F1575</f>
        <v>365.28299999999996</v>
      </c>
      <c r="H1575" s="522">
        <f t="shared" si="207"/>
        <v>9132.08</v>
      </c>
      <c r="I1575" s="15"/>
      <c r="J1575" s="574"/>
    </row>
    <row r="1576" spans="1:10" ht="14.1" customHeight="1">
      <c r="A1576" s="525" t="s">
        <v>9184</v>
      </c>
      <c r="B1576" s="877" t="s">
        <v>995</v>
      </c>
      <c r="C1576" s="622">
        <v>48.5</v>
      </c>
      <c r="D1576" s="622">
        <v>25</v>
      </c>
      <c r="E1576" s="574">
        <v>32.56</v>
      </c>
      <c r="F1576" s="936">
        <f t="shared" si="206"/>
        <v>32.56</v>
      </c>
      <c r="G1576" s="866">
        <f>'Заказ, cкидки и курсы валют'!$J$23*F1576</f>
        <v>405.37200000000001</v>
      </c>
      <c r="H1576" s="522">
        <f t="shared" si="207"/>
        <v>10134.299999999999</v>
      </c>
      <c r="I1576" s="15"/>
      <c r="J1576" s="574"/>
    </row>
    <row r="1577" spans="1:10" ht="14.1" customHeight="1">
      <c r="A1577" s="525" t="s">
        <v>9185</v>
      </c>
      <c r="B1577" s="877" t="s">
        <v>976</v>
      </c>
      <c r="C1577" s="622">
        <v>52</v>
      </c>
      <c r="D1577" s="622">
        <v>25</v>
      </c>
      <c r="E1577" s="574">
        <v>32.01</v>
      </c>
      <c r="F1577" s="936">
        <f t="shared" si="206"/>
        <v>32.01</v>
      </c>
      <c r="G1577" s="866">
        <f>'Заказ, cкидки и курсы валют'!$J$23*F1577</f>
        <v>398.52449999999993</v>
      </c>
      <c r="H1577" s="522">
        <f t="shared" si="207"/>
        <v>9963.11</v>
      </c>
      <c r="I1577" s="15"/>
      <c r="J1577" s="574"/>
    </row>
    <row r="1578" spans="1:10" ht="14.1" customHeight="1">
      <c r="A1578" s="525" t="s">
        <v>9186</v>
      </c>
      <c r="B1578" s="877" t="s">
        <v>6144</v>
      </c>
      <c r="C1578" s="622">
        <v>55.6</v>
      </c>
      <c r="D1578" s="622">
        <v>25</v>
      </c>
      <c r="E1578" s="574">
        <v>33.409999999999997</v>
      </c>
      <c r="F1578" s="936">
        <f t="shared" si="206"/>
        <v>33.409999999999997</v>
      </c>
      <c r="G1578" s="866">
        <f>'Заказ, cкидки и курсы валют'!$J$23*F1578</f>
        <v>415.95449999999994</v>
      </c>
      <c r="H1578" s="522">
        <f t="shared" si="207"/>
        <v>10398.86</v>
      </c>
      <c r="I1578" s="15"/>
      <c r="J1578" s="574"/>
    </row>
    <row r="1579" spans="1:10" ht="14.1" customHeight="1">
      <c r="A1579" s="525" t="s">
        <v>9187</v>
      </c>
      <c r="B1579" s="877" t="s">
        <v>1369</v>
      </c>
      <c r="C1579" s="622">
        <v>58.2</v>
      </c>
      <c r="D1579" s="622">
        <v>25</v>
      </c>
      <c r="E1579" s="574">
        <v>37.32</v>
      </c>
      <c r="F1579" s="936">
        <f t="shared" si="206"/>
        <v>37.32</v>
      </c>
      <c r="G1579" s="866">
        <f>'Заказ, cкидки и курсы валют'!$J$23*F1579</f>
        <v>464.63399999999996</v>
      </c>
      <c r="H1579" s="522">
        <f t="shared" si="207"/>
        <v>11615.85</v>
      </c>
      <c r="I1579" s="15"/>
      <c r="J1579" s="574"/>
    </row>
    <row r="1580" spans="1:10" ht="14.1" customHeight="1">
      <c r="A1580" s="525" t="s">
        <v>11653</v>
      </c>
      <c r="B1580" s="877" t="s">
        <v>2637</v>
      </c>
      <c r="C1580" s="622"/>
      <c r="D1580" s="622">
        <v>25</v>
      </c>
      <c r="E1580" s="574">
        <v>33.72</v>
      </c>
      <c r="F1580" s="936">
        <f t="shared" ref="F1580" si="208">ROUND(E1580*(1-$F$11),2)</f>
        <v>33.72</v>
      </c>
      <c r="G1580" s="866">
        <f>'Заказ, cкидки и курсы валют'!$J$23*F1580</f>
        <v>419.81399999999996</v>
      </c>
      <c r="H1580" s="522">
        <f t="shared" ref="H1580" si="209">ROUND((D1580)*G1580,2)</f>
        <v>10495.35</v>
      </c>
      <c r="I1580" s="15"/>
      <c r="J1580" s="574"/>
    </row>
    <row r="1581" spans="1:10" ht="14.1" customHeight="1">
      <c r="A1581" s="525" t="s">
        <v>9188</v>
      </c>
      <c r="B1581" s="877" t="s">
        <v>3402</v>
      </c>
      <c r="C1581" s="622">
        <v>66.400000000000006</v>
      </c>
      <c r="D1581" s="622">
        <v>25</v>
      </c>
      <c r="E1581" s="574">
        <v>29.34</v>
      </c>
      <c r="F1581" s="936">
        <f t="shared" ref="F1581" si="210">ROUND(E1581*(1-$F$11),2)</f>
        <v>29.34</v>
      </c>
      <c r="G1581" s="866">
        <f>'Заказ, cкидки и курсы валют'!$J$23*F1581</f>
        <v>365.28299999999996</v>
      </c>
      <c r="H1581" s="522">
        <f t="shared" ref="H1581" si="211">ROUND((D1581)*G1581,2)</f>
        <v>9132.08</v>
      </c>
      <c r="I1581" s="15"/>
      <c r="J1581" s="574"/>
    </row>
    <row r="1582" spans="1:10" ht="14.1" customHeight="1">
      <c r="A1582" s="525" t="s">
        <v>11958</v>
      </c>
      <c r="B1582" s="877" t="s">
        <v>3365</v>
      </c>
      <c r="C1582" s="622">
        <v>69.900000000000006</v>
      </c>
      <c r="D1582" s="622">
        <v>25</v>
      </c>
      <c r="E1582" s="574">
        <v>29.29</v>
      </c>
      <c r="F1582" s="936">
        <f t="shared" ref="F1582" si="212">ROUND(E1582*(1-$F$11),2)</f>
        <v>29.29</v>
      </c>
      <c r="G1582" s="866">
        <f>'Заказ, cкидки и курсы валют'!$J$23*F1582</f>
        <v>364.66049999999996</v>
      </c>
      <c r="H1582" s="522">
        <f t="shared" ref="H1582" si="213">ROUND((D1582)*G1582,2)</f>
        <v>9116.51</v>
      </c>
      <c r="I1582" s="15"/>
      <c r="J1582" s="574"/>
    </row>
    <row r="1583" spans="1:10" ht="14.1" customHeight="1">
      <c r="A1583" s="525" t="s">
        <v>9189</v>
      </c>
      <c r="B1583" s="877" t="s">
        <v>3403</v>
      </c>
      <c r="C1583" s="622">
        <v>73.599999999999994</v>
      </c>
      <c r="D1583" s="622">
        <v>25</v>
      </c>
      <c r="E1583" s="574">
        <v>28.68</v>
      </c>
      <c r="F1583" s="936">
        <f t="shared" ref="F1583:F1613" si="214">ROUND(E1583*(1-$F$11),2)</f>
        <v>28.68</v>
      </c>
      <c r="G1583" s="866">
        <f>'Заказ, cкидки и курсы валют'!$J$23*F1583</f>
        <v>357.06599999999997</v>
      </c>
      <c r="H1583" s="522">
        <f t="shared" ref="H1583:H1613" si="215">ROUND((D1583)*G1583,2)</f>
        <v>8926.65</v>
      </c>
      <c r="I1583" s="15"/>
      <c r="J1583" s="574"/>
    </row>
    <row r="1584" spans="1:10" ht="14.1" customHeight="1">
      <c r="A1584" s="525" t="s">
        <v>11654</v>
      </c>
      <c r="B1584" s="877" t="s">
        <v>4318</v>
      </c>
      <c r="C1584" s="622"/>
      <c r="D1584" s="622">
        <v>25</v>
      </c>
      <c r="E1584" s="574">
        <v>28.96</v>
      </c>
      <c r="F1584" s="936">
        <f t="shared" si="214"/>
        <v>28.96</v>
      </c>
      <c r="G1584" s="866">
        <f>'Заказ, cкидки и курсы валют'!$J$23*F1584</f>
        <v>360.55199999999996</v>
      </c>
      <c r="H1584" s="522">
        <f t="shared" si="215"/>
        <v>9013.7999999999993</v>
      </c>
      <c r="I1584" s="15"/>
      <c r="J1584" s="574"/>
    </row>
    <row r="1585" spans="1:10" ht="14.1" customHeight="1">
      <c r="A1585" s="525" t="s">
        <v>9190</v>
      </c>
      <c r="B1585" s="877" t="s">
        <v>3404</v>
      </c>
      <c r="C1585" s="622">
        <v>80.8</v>
      </c>
      <c r="D1585" s="622">
        <v>25</v>
      </c>
      <c r="E1585" s="574">
        <v>28.68</v>
      </c>
      <c r="F1585" s="936">
        <f t="shared" si="214"/>
        <v>28.68</v>
      </c>
      <c r="G1585" s="866">
        <f>'Заказ, cкидки и курсы валют'!$J$23*F1585</f>
        <v>357.06599999999997</v>
      </c>
      <c r="H1585" s="522">
        <f t="shared" si="215"/>
        <v>8926.65</v>
      </c>
      <c r="I1585" s="15"/>
      <c r="J1585" s="574"/>
    </row>
    <row r="1586" spans="1:10" ht="14.1" customHeight="1">
      <c r="A1586" s="525" t="s">
        <v>9191</v>
      </c>
      <c r="B1586" s="877" t="s">
        <v>3405</v>
      </c>
      <c r="C1586" s="622">
        <v>88</v>
      </c>
      <c r="D1586" s="622">
        <v>25</v>
      </c>
      <c r="E1586" s="574">
        <v>29.34</v>
      </c>
      <c r="F1586" s="936">
        <f t="shared" si="214"/>
        <v>29.34</v>
      </c>
      <c r="G1586" s="866">
        <f>'Заказ, cкидки и курсы валют'!$J$23*F1586</f>
        <v>365.28299999999996</v>
      </c>
      <c r="H1586" s="522">
        <f t="shared" si="215"/>
        <v>9132.08</v>
      </c>
      <c r="I1586" s="15"/>
      <c r="J1586" s="574"/>
    </row>
    <row r="1587" spans="1:10" ht="14.1" customHeight="1">
      <c r="A1587" s="525" t="s">
        <v>9192</v>
      </c>
      <c r="B1587" s="877" t="s">
        <v>3396</v>
      </c>
      <c r="C1587" s="622">
        <v>102</v>
      </c>
      <c r="D1587" s="622">
        <v>25</v>
      </c>
      <c r="E1587" s="574">
        <v>28.02</v>
      </c>
      <c r="F1587" s="936">
        <f t="shared" si="214"/>
        <v>28.02</v>
      </c>
      <c r="G1587" s="866">
        <f>'Заказ, cкидки и курсы валют'!$J$23*F1587</f>
        <v>348.84899999999999</v>
      </c>
      <c r="H1587" s="522">
        <f t="shared" si="215"/>
        <v>8721.23</v>
      </c>
      <c r="I1587" s="15"/>
      <c r="J1587" s="574"/>
    </row>
    <row r="1588" spans="1:10" ht="14.1" customHeight="1">
      <c r="A1588" s="525" t="s">
        <v>9193</v>
      </c>
      <c r="B1588" s="877" t="s">
        <v>3406</v>
      </c>
      <c r="C1588" s="622">
        <v>116</v>
      </c>
      <c r="D1588" s="622">
        <v>25</v>
      </c>
      <c r="E1588" s="574">
        <v>30.7</v>
      </c>
      <c r="F1588" s="936">
        <f t="shared" si="214"/>
        <v>30.7</v>
      </c>
      <c r="G1588" s="866">
        <f>'Заказ, cкидки и курсы валют'!$J$23*F1588</f>
        <v>382.21499999999997</v>
      </c>
      <c r="H1588" s="522">
        <f t="shared" si="215"/>
        <v>9555.3799999999992</v>
      </c>
      <c r="I1588" s="15"/>
      <c r="J1588" s="574"/>
    </row>
    <row r="1589" spans="1:10" ht="14.1" customHeight="1">
      <c r="A1589" s="525" t="s">
        <v>9194</v>
      </c>
      <c r="B1589" s="877" t="s">
        <v>3407</v>
      </c>
      <c r="C1589" s="622">
        <v>130</v>
      </c>
      <c r="D1589" s="622">
        <v>25</v>
      </c>
      <c r="E1589" s="574">
        <v>28.02</v>
      </c>
      <c r="F1589" s="936">
        <f t="shared" si="214"/>
        <v>28.02</v>
      </c>
      <c r="G1589" s="866">
        <f>'Заказ, cкидки и курсы валют'!$J$23*F1589</f>
        <v>348.84899999999999</v>
      </c>
      <c r="H1589" s="522">
        <f t="shared" si="215"/>
        <v>8721.23</v>
      </c>
      <c r="I1589" s="15"/>
      <c r="J1589" s="574"/>
    </row>
    <row r="1590" spans="1:10" ht="14.1" customHeight="1">
      <c r="A1590" s="525" t="s">
        <v>9195</v>
      </c>
      <c r="B1590" s="877" t="s">
        <v>3137</v>
      </c>
      <c r="C1590" s="622">
        <v>149</v>
      </c>
      <c r="D1590" s="622">
        <v>25</v>
      </c>
      <c r="E1590" s="574">
        <v>30.7</v>
      </c>
      <c r="F1590" s="936">
        <f t="shared" si="214"/>
        <v>30.7</v>
      </c>
      <c r="G1590" s="866">
        <f>'Заказ, cкидки и курсы валют'!$J$23*F1590</f>
        <v>382.21499999999997</v>
      </c>
      <c r="H1590" s="522">
        <f t="shared" si="215"/>
        <v>9555.3799999999992</v>
      </c>
      <c r="I1590" s="15"/>
      <c r="J1590" s="574"/>
    </row>
    <row r="1591" spans="1:10" ht="14.1" customHeight="1">
      <c r="A1591" s="525" t="s">
        <v>9196</v>
      </c>
      <c r="B1591" s="877" t="s">
        <v>1334</v>
      </c>
      <c r="C1591" s="622">
        <v>158</v>
      </c>
      <c r="D1591" s="622">
        <v>25</v>
      </c>
      <c r="E1591" s="574">
        <v>28.02</v>
      </c>
      <c r="F1591" s="936">
        <f t="shared" si="214"/>
        <v>28.02</v>
      </c>
      <c r="G1591" s="866">
        <f>'Заказ, cкидки и курсы валют'!$J$23*F1591</f>
        <v>348.84899999999999</v>
      </c>
      <c r="H1591" s="522">
        <f t="shared" si="215"/>
        <v>8721.23</v>
      </c>
      <c r="I1591" s="15"/>
    </row>
    <row r="1592" spans="1:10" ht="14.1" customHeight="1">
      <c r="A1592" s="525" t="s">
        <v>9197</v>
      </c>
      <c r="B1592" s="877" t="s">
        <v>3408</v>
      </c>
      <c r="C1592" s="622">
        <v>57.9</v>
      </c>
      <c r="D1592" s="622">
        <v>25</v>
      </c>
      <c r="E1592" s="574">
        <v>31.25</v>
      </c>
      <c r="F1592" s="936">
        <f t="shared" si="214"/>
        <v>31.25</v>
      </c>
      <c r="G1592" s="866">
        <f>'Заказ, cкидки и курсы валют'!$J$23*F1592</f>
        <v>389.0625</v>
      </c>
      <c r="H1592" s="522">
        <f t="shared" si="215"/>
        <v>9726.56</v>
      </c>
      <c r="I1592" s="15"/>
    </row>
    <row r="1593" spans="1:10" ht="14.1" customHeight="1">
      <c r="A1593" s="525" t="s">
        <v>9198</v>
      </c>
      <c r="B1593" s="877" t="s">
        <v>249</v>
      </c>
      <c r="C1593" s="622">
        <v>67.900000000000006</v>
      </c>
      <c r="D1593" s="622">
        <v>25</v>
      </c>
      <c r="E1593" s="574">
        <v>31.12</v>
      </c>
      <c r="F1593" s="936">
        <f t="shared" si="214"/>
        <v>31.12</v>
      </c>
      <c r="G1593" s="866">
        <f>'Заказ, cкидки и курсы валют'!$J$23*F1593</f>
        <v>387.44400000000002</v>
      </c>
      <c r="H1593" s="522">
        <f t="shared" si="215"/>
        <v>9686.1</v>
      </c>
      <c r="I1593" s="15"/>
    </row>
    <row r="1594" spans="1:10" ht="14.1" customHeight="1">
      <c r="A1594" s="525" t="s">
        <v>9199</v>
      </c>
      <c r="B1594" s="877" t="s">
        <v>1372</v>
      </c>
      <c r="C1594" s="622">
        <v>77.900000000000006</v>
      </c>
      <c r="D1594" s="622">
        <v>25</v>
      </c>
      <c r="E1594" s="574">
        <v>31.21</v>
      </c>
      <c r="F1594" s="936">
        <f t="shared" si="214"/>
        <v>31.21</v>
      </c>
      <c r="G1594" s="866">
        <f>'Заказ, cкидки и курсы валют'!$J$23*F1594</f>
        <v>388.56450000000001</v>
      </c>
      <c r="H1594" s="522">
        <f t="shared" si="215"/>
        <v>9714.11</v>
      </c>
      <c r="I1594" s="15"/>
    </row>
    <row r="1595" spans="1:10" ht="14.1" customHeight="1">
      <c r="A1595" s="525" t="s">
        <v>9200</v>
      </c>
      <c r="B1595" s="877" t="s">
        <v>3409</v>
      </c>
      <c r="C1595" s="622">
        <v>87.8</v>
      </c>
      <c r="D1595" s="622">
        <v>25</v>
      </c>
      <c r="E1595" s="574">
        <v>28.73</v>
      </c>
      <c r="F1595" s="936">
        <f t="shared" si="214"/>
        <v>28.73</v>
      </c>
      <c r="G1595" s="866">
        <f>'Заказ, cкидки и курсы валют'!$J$23*F1595</f>
        <v>357.68849999999998</v>
      </c>
      <c r="H1595" s="522">
        <f t="shared" si="215"/>
        <v>8942.2099999999991</v>
      </c>
      <c r="I1595" s="15"/>
    </row>
    <row r="1596" spans="1:10" ht="14.1" customHeight="1">
      <c r="A1596" s="525" t="s">
        <v>9201</v>
      </c>
      <c r="B1596" s="877" t="s">
        <v>3410</v>
      </c>
      <c r="C1596" s="622">
        <v>97.9</v>
      </c>
      <c r="D1596" s="622">
        <v>25</v>
      </c>
      <c r="E1596" s="574">
        <v>29.34</v>
      </c>
      <c r="F1596" s="936">
        <f t="shared" si="214"/>
        <v>29.34</v>
      </c>
      <c r="G1596" s="866">
        <f>'Заказ, cкидки и курсы валют'!$J$23*F1596</f>
        <v>365.28299999999996</v>
      </c>
      <c r="H1596" s="522">
        <f t="shared" si="215"/>
        <v>9132.08</v>
      </c>
      <c r="I1596" s="15"/>
    </row>
    <row r="1597" spans="1:10" ht="14.1" customHeight="1">
      <c r="A1597" s="525" t="s">
        <v>11790</v>
      </c>
      <c r="B1597" s="877" t="s">
        <v>4319</v>
      </c>
      <c r="C1597" s="622">
        <v>103</v>
      </c>
      <c r="D1597" s="622">
        <v>25</v>
      </c>
      <c r="E1597" s="574">
        <v>29.34</v>
      </c>
      <c r="F1597" s="936">
        <f t="shared" si="214"/>
        <v>29.34</v>
      </c>
      <c r="G1597" s="866">
        <f>'Заказ, cкидки и курсы валют'!$J$23*F1597</f>
        <v>365.28299999999996</v>
      </c>
      <c r="H1597" s="522">
        <f t="shared" si="215"/>
        <v>9132.08</v>
      </c>
      <c r="I1597" s="15"/>
    </row>
    <row r="1598" spans="1:10" ht="14.1" customHeight="1">
      <c r="A1598" s="525" t="s">
        <v>9202</v>
      </c>
      <c r="B1598" s="877" t="s">
        <v>3637</v>
      </c>
      <c r="C1598" s="622">
        <v>107</v>
      </c>
      <c r="D1598" s="622">
        <v>25</v>
      </c>
      <c r="E1598" s="574">
        <v>30.7</v>
      </c>
      <c r="F1598" s="936">
        <f t="shared" si="214"/>
        <v>30.7</v>
      </c>
      <c r="G1598" s="866">
        <f>'Заказ, cкидки и курсы валют'!$J$23*F1598</f>
        <v>382.21499999999997</v>
      </c>
      <c r="H1598" s="522">
        <f t="shared" si="215"/>
        <v>9555.3799999999992</v>
      </c>
      <c r="I1598" s="15"/>
    </row>
    <row r="1599" spans="1:10" ht="14.1" customHeight="1">
      <c r="A1599" s="525" t="s">
        <v>9203</v>
      </c>
      <c r="B1599" s="877" t="s">
        <v>3638</v>
      </c>
      <c r="C1599" s="622">
        <v>117</v>
      </c>
      <c r="D1599" s="622">
        <v>25</v>
      </c>
      <c r="E1599" s="574">
        <v>28.02</v>
      </c>
      <c r="F1599" s="936">
        <f t="shared" si="214"/>
        <v>28.02</v>
      </c>
      <c r="G1599" s="866">
        <f>'Заказ, cкидки и курсы валют'!$J$23*F1599</f>
        <v>348.84899999999999</v>
      </c>
      <c r="H1599" s="522">
        <f t="shared" si="215"/>
        <v>8721.23</v>
      </c>
      <c r="I1599" s="15"/>
    </row>
    <row r="1600" spans="1:10" ht="14.1" customHeight="1">
      <c r="A1600" s="525" t="s">
        <v>9204</v>
      </c>
      <c r="B1600" s="877" t="s">
        <v>3639</v>
      </c>
      <c r="C1600" s="622">
        <v>127</v>
      </c>
      <c r="D1600" s="622">
        <v>25</v>
      </c>
      <c r="E1600" s="574">
        <v>28.77</v>
      </c>
      <c r="F1600" s="936">
        <f t="shared" si="214"/>
        <v>28.77</v>
      </c>
      <c r="G1600" s="866">
        <f>'Заказ, cкидки и курсы валют'!$J$23*F1600</f>
        <v>358.18649999999997</v>
      </c>
      <c r="H1600" s="522">
        <f t="shared" si="215"/>
        <v>8954.66</v>
      </c>
      <c r="I1600" s="15"/>
    </row>
    <row r="1601" spans="1:9" ht="14.1" customHeight="1">
      <c r="A1601" s="525" t="s">
        <v>9205</v>
      </c>
      <c r="B1601" s="877" t="s">
        <v>3640</v>
      </c>
      <c r="C1601" s="622">
        <v>147</v>
      </c>
      <c r="D1601" s="622">
        <v>25</v>
      </c>
      <c r="E1601" s="574">
        <v>28.68</v>
      </c>
      <c r="F1601" s="936">
        <f t="shared" si="214"/>
        <v>28.68</v>
      </c>
      <c r="G1601" s="866">
        <f>'Заказ, cкидки и курсы валют'!$J$23*F1601</f>
        <v>357.06599999999997</v>
      </c>
      <c r="H1601" s="522">
        <f t="shared" si="215"/>
        <v>8926.65</v>
      </c>
      <c r="I1601" s="15"/>
    </row>
    <row r="1602" spans="1:9" ht="14.1" customHeight="1">
      <c r="A1602" s="525" t="s">
        <v>9206</v>
      </c>
      <c r="B1602" s="877" t="s">
        <v>3641</v>
      </c>
      <c r="C1602" s="622">
        <v>167</v>
      </c>
      <c r="D1602" s="622">
        <v>25</v>
      </c>
      <c r="E1602" s="574">
        <v>28.68</v>
      </c>
      <c r="F1602" s="936">
        <f t="shared" si="214"/>
        <v>28.68</v>
      </c>
      <c r="G1602" s="866">
        <f>'Заказ, cкидки и курсы валют'!$J$23*F1602</f>
        <v>357.06599999999997</v>
      </c>
      <c r="H1602" s="522">
        <f t="shared" si="215"/>
        <v>8926.65</v>
      </c>
      <c r="I1602" s="15"/>
    </row>
    <row r="1603" spans="1:9" ht="14.1" customHeight="1">
      <c r="A1603" s="525" t="s">
        <v>9207</v>
      </c>
      <c r="B1603" s="877" t="s">
        <v>3642</v>
      </c>
      <c r="C1603" s="622">
        <v>177</v>
      </c>
      <c r="D1603" s="622">
        <v>25</v>
      </c>
      <c r="E1603" s="574">
        <v>29.33</v>
      </c>
      <c r="F1603" s="936">
        <f t="shared" si="214"/>
        <v>29.33</v>
      </c>
      <c r="G1603" s="866">
        <f>'Заказ, cкидки и курсы валют'!$J$23*F1603</f>
        <v>365.15849999999995</v>
      </c>
      <c r="H1603" s="522">
        <f t="shared" si="215"/>
        <v>9128.9599999999991</v>
      </c>
      <c r="I1603" s="15"/>
    </row>
    <row r="1604" spans="1:9" ht="14.1" customHeight="1">
      <c r="A1604" s="525" t="s">
        <v>9208</v>
      </c>
      <c r="B1604" s="877" t="s">
        <v>3394</v>
      </c>
      <c r="C1604" s="521">
        <v>185</v>
      </c>
      <c r="D1604" s="622">
        <v>25</v>
      </c>
      <c r="E1604" s="574">
        <v>29.33</v>
      </c>
      <c r="F1604" s="936">
        <f t="shared" si="214"/>
        <v>29.33</v>
      </c>
      <c r="G1604" s="866">
        <f>'Заказ, cкидки и курсы валют'!$J$23*F1604</f>
        <v>365.15849999999995</v>
      </c>
      <c r="H1604" s="522">
        <f t="shared" si="215"/>
        <v>9128.9599999999991</v>
      </c>
      <c r="I1604" s="15"/>
    </row>
    <row r="1605" spans="1:9" ht="14.1" customHeight="1">
      <c r="A1605" s="525" t="s">
        <v>9209</v>
      </c>
      <c r="B1605" s="877" t="s">
        <v>1335</v>
      </c>
      <c r="C1605" s="622">
        <v>90.2</v>
      </c>
      <c r="D1605" s="622">
        <v>25</v>
      </c>
      <c r="E1605" s="574">
        <v>29.69</v>
      </c>
      <c r="F1605" s="936">
        <f t="shared" si="214"/>
        <v>29.69</v>
      </c>
      <c r="G1605" s="866">
        <f>'Заказ, cкидки и курсы валют'!$J$23*F1605</f>
        <v>369.64049999999997</v>
      </c>
      <c r="H1605" s="522">
        <f t="shared" si="215"/>
        <v>9241.01</v>
      </c>
      <c r="I1605" s="15"/>
    </row>
    <row r="1606" spans="1:9" ht="14.1" customHeight="1">
      <c r="A1606" s="525" t="s">
        <v>9210</v>
      </c>
      <c r="B1606" s="877" t="s">
        <v>3643</v>
      </c>
      <c r="C1606" s="622">
        <v>95</v>
      </c>
      <c r="D1606" s="622">
        <v>25</v>
      </c>
      <c r="E1606" s="574">
        <v>31.45</v>
      </c>
      <c r="F1606" s="936">
        <f t="shared" si="214"/>
        <v>31.45</v>
      </c>
      <c r="G1606" s="866">
        <f>'Заказ, cкидки и курсы валют'!$J$23*F1606</f>
        <v>391.55249999999995</v>
      </c>
      <c r="H1606" s="522">
        <f t="shared" si="215"/>
        <v>9788.81</v>
      </c>
      <c r="I1606" s="15"/>
    </row>
    <row r="1607" spans="1:9" ht="14.1" customHeight="1">
      <c r="A1607" s="525" t="s">
        <v>9211</v>
      </c>
      <c r="B1607" s="877" t="s">
        <v>1336</v>
      </c>
      <c r="C1607" s="622">
        <v>103</v>
      </c>
      <c r="D1607" s="622">
        <v>25</v>
      </c>
      <c r="E1607" s="574">
        <v>29.69</v>
      </c>
      <c r="F1607" s="936">
        <f t="shared" si="214"/>
        <v>29.69</v>
      </c>
      <c r="G1607" s="866">
        <f>'Заказ, cкидки и курсы валют'!$J$23*F1607</f>
        <v>369.64049999999997</v>
      </c>
      <c r="H1607" s="522">
        <f t="shared" si="215"/>
        <v>9241.01</v>
      </c>
      <c r="I1607" s="15"/>
    </row>
    <row r="1608" spans="1:9" ht="14.1" customHeight="1">
      <c r="A1608" s="525" t="s">
        <v>9212</v>
      </c>
      <c r="B1608" s="877" t="s">
        <v>9101</v>
      </c>
      <c r="C1608" s="622">
        <v>110</v>
      </c>
      <c r="D1608" s="622">
        <v>25</v>
      </c>
      <c r="E1608" s="574">
        <v>30.63</v>
      </c>
      <c r="F1608" s="936">
        <f t="shared" si="214"/>
        <v>30.63</v>
      </c>
      <c r="G1608" s="866">
        <f>'Заказ, cкидки и курсы валют'!$J$23*F1608</f>
        <v>381.34349999999995</v>
      </c>
      <c r="H1608" s="522">
        <f t="shared" si="215"/>
        <v>9533.59</v>
      </c>
      <c r="I1608" s="15"/>
    </row>
    <row r="1609" spans="1:9" ht="14.1" customHeight="1">
      <c r="A1609" s="525" t="s">
        <v>9213</v>
      </c>
      <c r="B1609" s="877" t="s">
        <v>4320</v>
      </c>
      <c r="C1609" s="622">
        <v>117</v>
      </c>
      <c r="D1609" s="622">
        <v>25</v>
      </c>
      <c r="E1609" s="574">
        <v>29.88</v>
      </c>
      <c r="F1609" s="936">
        <f t="shared" si="214"/>
        <v>29.88</v>
      </c>
      <c r="G1609" s="866">
        <f>'Заказ, cкидки и курсы валют'!$J$23*F1609</f>
        <v>372.00599999999997</v>
      </c>
      <c r="H1609" s="522">
        <f t="shared" si="215"/>
        <v>9300.15</v>
      </c>
      <c r="I1609" s="15"/>
    </row>
    <row r="1610" spans="1:9" ht="14.1" customHeight="1">
      <c r="A1610" s="525" t="s">
        <v>9214</v>
      </c>
      <c r="B1610" s="877" t="s">
        <v>967</v>
      </c>
      <c r="C1610" s="622">
        <v>130</v>
      </c>
      <c r="D1610" s="622">
        <v>25</v>
      </c>
      <c r="E1610" s="574">
        <v>28.02</v>
      </c>
      <c r="F1610" s="936">
        <f t="shared" si="214"/>
        <v>28.02</v>
      </c>
      <c r="G1610" s="866">
        <f>'Заказ, cкидки и курсы валют'!$J$23*F1610</f>
        <v>348.84899999999999</v>
      </c>
      <c r="H1610" s="522">
        <f t="shared" si="215"/>
        <v>8721.23</v>
      </c>
      <c r="I1610" s="15"/>
    </row>
    <row r="1611" spans="1:9" ht="14.1" customHeight="1">
      <c r="A1611" s="525" t="s">
        <v>9215</v>
      </c>
      <c r="B1611" s="877" t="s">
        <v>968</v>
      </c>
      <c r="C1611" s="622">
        <v>140</v>
      </c>
      <c r="D1611" s="622">
        <v>25</v>
      </c>
      <c r="E1611" s="574">
        <v>29.45</v>
      </c>
      <c r="F1611" s="936">
        <f t="shared" si="214"/>
        <v>29.45</v>
      </c>
      <c r="G1611" s="866">
        <f>'Заказ, cкидки и курсы валют'!$J$23*F1611</f>
        <v>366.65249999999997</v>
      </c>
      <c r="H1611" s="522">
        <f t="shared" si="215"/>
        <v>9166.31</v>
      </c>
      <c r="I1611" s="15"/>
    </row>
    <row r="1612" spans="1:9" ht="14.1" customHeight="1">
      <c r="A1612" s="525" t="s">
        <v>9216</v>
      </c>
      <c r="B1612" s="877" t="s">
        <v>969</v>
      </c>
      <c r="C1612" s="622">
        <v>157</v>
      </c>
      <c r="D1612" s="622">
        <v>25</v>
      </c>
      <c r="E1612" s="574">
        <v>28.35</v>
      </c>
      <c r="F1612" s="936">
        <f t="shared" si="214"/>
        <v>28.35</v>
      </c>
      <c r="G1612" s="866">
        <f>'Заказ, cкидки и курсы валют'!$J$23*F1612</f>
        <v>352.95749999999998</v>
      </c>
      <c r="H1612" s="522">
        <f t="shared" si="215"/>
        <v>8823.94</v>
      </c>
      <c r="I1612" s="15"/>
    </row>
    <row r="1613" spans="1:9" ht="14.1" customHeight="1">
      <c r="A1613" s="525" t="s">
        <v>9217</v>
      </c>
      <c r="B1613" s="877" t="s">
        <v>970</v>
      </c>
      <c r="C1613" s="622">
        <v>170</v>
      </c>
      <c r="D1613" s="622">
        <v>25</v>
      </c>
      <c r="E1613" s="574">
        <v>29.51</v>
      </c>
      <c r="F1613" s="936">
        <f t="shared" si="214"/>
        <v>29.51</v>
      </c>
      <c r="G1613" s="866">
        <f>'Заказ, cкидки и курсы валют'!$J$23*F1613</f>
        <v>367.39949999999999</v>
      </c>
      <c r="H1613" s="522">
        <f t="shared" si="215"/>
        <v>9184.99</v>
      </c>
      <c r="I1613" s="15"/>
    </row>
    <row r="1614" spans="1:9" ht="14.1" customHeight="1">
      <c r="A1614" s="525" t="s">
        <v>9218</v>
      </c>
      <c r="B1614" s="877" t="s">
        <v>971</v>
      </c>
      <c r="C1614" s="622">
        <v>197</v>
      </c>
      <c r="D1614" s="622">
        <v>25</v>
      </c>
      <c r="E1614" s="574">
        <v>28.35</v>
      </c>
      <c r="F1614" s="936">
        <f t="shared" ref="F1614:F1645" si="216">ROUND(E1614*(1-$F$11),2)</f>
        <v>28.35</v>
      </c>
      <c r="G1614" s="866">
        <f>'Заказ, cкидки и курсы валют'!$J$23*F1614</f>
        <v>352.95749999999998</v>
      </c>
      <c r="H1614" s="522">
        <f t="shared" ref="H1614:H1645" si="217">ROUND((D1614)*G1614,2)</f>
        <v>8823.94</v>
      </c>
      <c r="I1614" s="15"/>
    </row>
    <row r="1615" spans="1:9" ht="14.1" customHeight="1">
      <c r="A1615" s="525" t="s">
        <v>9219</v>
      </c>
      <c r="B1615" s="877" t="s">
        <v>972</v>
      </c>
      <c r="C1615" s="622">
        <v>224</v>
      </c>
      <c r="D1615" s="622">
        <v>25</v>
      </c>
      <c r="E1615" s="574">
        <v>29.45</v>
      </c>
      <c r="F1615" s="936">
        <f t="shared" si="216"/>
        <v>29.45</v>
      </c>
      <c r="G1615" s="866">
        <f>'Заказ, cкидки и курсы валют'!$J$23*F1615</f>
        <v>366.65249999999997</v>
      </c>
      <c r="H1615" s="522">
        <f t="shared" si="217"/>
        <v>9166.31</v>
      </c>
      <c r="I1615" s="15"/>
    </row>
    <row r="1616" spans="1:9" ht="14.1" customHeight="1">
      <c r="A1616" s="525" t="s">
        <v>9220</v>
      </c>
      <c r="B1616" s="877" t="s">
        <v>4321</v>
      </c>
      <c r="C1616" s="622">
        <v>250</v>
      </c>
      <c r="D1616" s="622">
        <v>25</v>
      </c>
      <c r="E1616" s="574">
        <v>29.45</v>
      </c>
      <c r="F1616" s="936">
        <f t="shared" si="216"/>
        <v>29.45</v>
      </c>
      <c r="G1616" s="866">
        <f>'Заказ, cкидки и курсы валют'!$J$23*F1616</f>
        <v>366.65249999999997</v>
      </c>
      <c r="H1616" s="522">
        <f t="shared" si="217"/>
        <v>9166.31</v>
      </c>
      <c r="I1616" s="15"/>
    </row>
    <row r="1617" spans="1:10" ht="14.1" customHeight="1">
      <c r="A1617" s="525" t="s">
        <v>9221</v>
      </c>
      <c r="B1617" s="877" t="s">
        <v>4322</v>
      </c>
      <c r="C1617" s="622">
        <v>276</v>
      </c>
      <c r="D1617" s="622">
        <v>25</v>
      </c>
      <c r="E1617" s="574">
        <v>29.69</v>
      </c>
      <c r="F1617" s="936">
        <f t="shared" si="216"/>
        <v>29.69</v>
      </c>
      <c r="G1617" s="866">
        <f>'Заказ, cкидки и курсы валют'!$J$23*F1617</f>
        <v>369.64049999999997</v>
      </c>
      <c r="H1617" s="522">
        <f t="shared" si="217"/>
        <v>9241.01</v>
      </c>
      <c r="I1617" s="15"/>
    </row>
    <row r="1618" spans="1:10" ht="14.1" customHeight="1">
      <c r="A1618" s="525" t="s">
        <v>9222</v>
      </c>
      <c r="B1618" s="877" t="s">
        <v>6703</v>
      </c>
      <c r="C1618" s="622">
        <v>298</v>
      </c>
      <c r="D1618" s="622">
        <v>25</v>
      </c>
      <c r="E1618" s="574">
        <v>31</v>
      </c>
      <c r="F1618" s="936">
        <f t="shared" si="216"/>
        <v>31</v>
      </c>
      <c r="G1618" s="866">
        <f>'Заказ, cкидки и курсы валют'!$J$23*F1618</f>
        <v>385.95</v>
      </c>
      <c r="H1618" s="522">
        <f t="shared" si="217"/>
        <v>9648.75</v>
      </c>
      <c r="I1618" s="15"/>
    </row>
    <row r="1619" spans="1:10" ht="14.1" customHeight="1">
      <c r="A1619" s="525" t="s">
        <v>11791</v>
      </c>
      <c r="B1619" s="877" t="s">
        <v>11792</v>
      </c>
      <c r="C1619" s="622"/>
      <c r="D1619" s="622">
        <v>25</v>
      </c>
      <c r="E1619" s="574">
        <v>29.69</v>
      </c>
      <c r="F1619" s="936">
        <f t="shared" si="216"/>
        <v>29.69</v>
      </c>
      <c r="G1619" s="866">
        <f>'Заказ, cкидки и курсы валют'!$J$23*F1619</f>
        <v>369.64049999999997</v>
      </c>
      <c r="H1619" s="522">
        <f t="shared" si="217"/>
        <v>9241.01</v>
      </c>
      <c r="I1619" s="15"/>
    </row>
    <row r="1620" spans="1:10" ht="14.1" customHeight="1">
      <c r="A1620" s="525" t="s">
        <v>9223</v>
      </c>
      <c r="B1620" s="877" t="s">
        <v>6704</v>
      </c>
      <c r="C1620" s="622"/>
      <c r="D1620" s="622">
        <v>25</v>
      </c>
      <c r="E1620" s="574">
        <v>31.23</v>
      </c>
      <c r="F1620" s="936">
        <f t="shared" si="216"/>
        <v>31.23</v>
      </c>
      <c r="G1620" s="866">
        <f>'Заказ, cкидки и курсы валют'!$J$23*F1620</f>
        <v>388.81349999999998</v>
      </c>
      <c r="H1620" s="522">
        <f t="shared" si="217"/>
        <v>9720.34</v>
      </c>
      <c r="I1620" s="15"/>
    </row>
    <row r="1621" spans="1:10" ht="14.1" customHeight="1">
      <c r="A1621" s="525" t="s">
        <v>9224</v>
      </c>
      <c r="B1621" s="877" t="s">
        <v>9102</v>
      </c>
      <c r="C1621" s="622"/>
      <c r="D1621" s="622">
        <v>25</v>
      </c>
      <c r="E1621" s="574">
        <v>30.36</v>
      </c>
      <c r="F1621" s="936">
        <f t="shared" si="216"/>
        <v>30.36</v>
      </c>
      <c r="G1621" s="866">
        <f>'Заказ, cкидки и курсы валют'!$J$23*F1621</f>
        <v>377.98199999999997</v>
      </c>
      <c r="H1621" s="522">
        <f t="shared" si="217"/>
        <v>9449.5499999999993</v>
      </c>
      <c r="I1621" s="15"/>
    </row>
    <row r="1622" spans="1:10" ht="14.1" customHeight="1">
      <c r="A1622" s="525" t="s">
        <v>9225</v>
      </c>
      <c r="B1622" s="877" t="s">
        <v>9103</v>
      </c>
      <c r="C1622" s="622">
        <v>186</v>
      </c>
      <c r="D1622" s="622">
        <v>25</v>
      </c>
      <c r="E1622" s="574">
        <v>30.36</v>
      </c>
      <c r="F1622" s="936">
        <f t="shared" si="216"/>
        <v>30.36</v>
      </c>
      <c r="G1622" s="866">
        <f>'Заказ, cкидки и курсы валют'!$J$23*F1622</f>
        <v>377.98199999999997</v>
      </c>
      <c r="H1622" s="522">
        <f t="shared" si="217"/>
        <v>9449.5499999999993</v>
      </c>
      <c r="I1622" s="15"/>
    </row>
    <row r="1623" spans="1:10" ht="14.1" customHeight="1">
      <c r="A1623" s="525" t="s">
        <v>9226</v>
      </c>
      <c r="B1623" s="877" t="s">
        <v>9104</v>
      </c>
      <c r="C1623" s="622">
        <v>196</v>
      </c>
      <c r="D1623" s="622">
        <v>25</v>
      </c>
      <c r="E1623" s="574">
        <v>29.69</v>
      </c>
      <c r="F1623" s="936">
        <f t="shared" si="216"/>
        <v>29.69</v>
      </c>
      <c r="G1623" s="866">
        <f>'Заказ, cкидки и курсы валют'!$J$23*F1623</f>
        <v>369.64049999999997</v>
      </c>
      <c r="H1623" s="522">
        <f t="shared" si="217"/>
        <v>9241.01</v>
      </c>
      <c r="I1623" s="15"/>
    </row>
    <row r="1624" spans="1:10" ht="14.1" customHeight="1">
      <c r="A1624" s="525" t="s">
        <v>9227</v>
      </c>
      <c r="B1624" s="877" t="s">
        <v>9105</v>
      </c>
      <c r="C1624" s="622">
        <v>217</v>
      </c>
      <c r="D1624" s="622">
        <v>25</v>
      </c>
      <c r="E1624" s="574">
        <v>29.69</v>
      </c>
      <c r="F1624" s="936">
        <f t="shared" si="216"/>
        <v>29.69</v>
      </c>
      <c r="G1624" s="866">
        <f>'Заказ, cкидки и курсы валют'!$J$23*F1624</f>
        <v>369.64049999999997</v>
      </c>
      <c r="H1624" s="522">
        <f t="shared" si="217"/>
        <v>9241.01</v>
      </c>
      <c r="I1624" s="15"/>
    </row>
    <row r="1625" spans="1:10" ht="14.1" customHeight="1">
      <c r="A1625" s="525" t="s">
        <v>9228</v>
      </c>
      <c r="B1625" s="877" t="s">
        <v>9106</v>
      </c>
      <c r="C1625" s="622">
        <v>238</v>
      </c>
      <c r="D1625" s="622">
        <v>25</v>
      </c>
      <c r="E1625" s="574">
        <v>30.81</v>
      </c>
      <c r="F1625" s="936">
        <f t="shared" si="216"/>
        <v>30.81</v>
      </c>
      <c r="G1625" s="866">
        <f>'Заказ, cкидки и курсы валют'!$J$23*F1625</f>
        <v>383.58449999999993</v>
      </c>
      <c r="H1625" s="522">
        <f t="shared" si="217"/>
        <v>9589.61</v>
      </c>
      <c r="I1625" s="15"/>
    </row>
    <row r="1626" spans="1:10" ht="14.1" customHeight="1">
      <c r="A1626" s="525" t="s">
        <v>9229</v>
      </c>
      <c r="B1626" s="877" t="s">
        <v>9107</v>
      </c>
      <c r="C1626" s="622">
        <v>258</v>
      </c>
      <c r="D1626" s="622">
        <v>25</v>
      </c>
      <c r="E1626" s="574">
        <v>30.36</v>
      </c>
      <c r="F1626" s="936">
        <f t="shared" si="216"/>
        <v>30.36</v>
      </c>
      <c r="G1626" s="866">
        <f>'Заказ, cкидки и курсы валют'!$J$23*F1626</f>
        <v>377.98199999999997</v>
      </c>
      <c r="H1626" s="522">
        <f t="shared" si="217"/>
        <v>9449.5499999999993</v>
      </c>
      <c r="I1626" s="15"/>
    </row>
    <row r="1627" spans="1:10" ht="14.1" customHeight="1">
      <c r="A1627" s="525" t="s">
        <v>11793</v>
      </c>
      <c r="B1627" s="877" t="s">
        <v>11794</v>
      </c>
      <c r="C1627" s="622">
        <v>258</v>
      </c>
      <c r="D1627" s="622">
        <v>25</v>
      </c>
      <c r="E1627" s="574">
        <v>30.36</v>
      </c>
      <c r="F1627" s="936">
        <f t="shared" si="216"/>
        <v>30.36</v>
      </c>
      <c r="G1627" s="866">
        <f>'Заказ, cкидки и курсы валют'!$J$23*F1627</f>
        <v>377.98199999999997</v>
      </c>
      <c r="H1627" s="522">
        <f t="shared" si="217"/>
        <v>9449.5499999999993</v>
      </c>
      <c r="I1627" s="15"/>
    </row>
    <row r="1628" spans="1:10" ht="14.1" customHeight="1">
      <c r="A1628" s="525" t="s">
        <v>9230</v>
      </c>
      <c r="B1628" s="877" t="s">
        <v>9108</v>
      </c>
      <c r="C1628" s="622">
        <v>279</v>
      </c>
      <c r="D1628" s="622">
        <v>25</v>
      </c>
      <c r="E1628" s="574">
        <v>31.04</v>
      </c>
      <c r="F1628" s="936">
        <f t="shared" si="216"/>
        <v>31.04</v>
      </c>
      <c r="G1628" s="866">
        <f>'Заказ, cкидки и курсы валют'!$J$23*F1628</f>
        <v>386.44799999999998</v>
      </c>
      <c r="H1628" s="522">
        <f t="shared" si="217"/>
        <v>9661.2000000000007</v>
      </c>
      <c r="I1628" s="15"/>
    </row>
    <row r="1629" spans="1:10" ht="14.1" customHeight="1">
      <c r="A1629" s="525" t="s">
        <v>9231</v>
      </c>
      <c r="B1629" s="877" t="s">
        <v>9109</v>
      </c>
      <c r="C1629" s="622">
        <v>320</v>
      </c>
      <c r="D1629" s="622">
        <v>25</v>
      </c>
      <c r="E1629" s="574">
        <v>30.36</v>
      </c>
      <c r="F1629" s="936">
        <f t="shared" si="216"/>
        <v>30.36</v>
      </c>
      <c r="G1629" s="866">
        <f>'Заказ, cкидки и курсы валют'!$J$23*F1629</f>
        <v>377.98199999999997</v>
      </c>
      <c r="H1629" s="522">
        <f t="shared" si="217"/>
        <v>9449.5499999999993</v>
      </c>
      <c r="I1629" s="15"/>
    </row>
    <row r="1630" spans="1:10" ht="14.1" customHeight="1">
      <c r="A1630" s="525" t="s">
        <v>11795</v>
      </c>
      <c r="B1630" s="877" t="s">
        <v>11796</v>
      </c>
      <c r="C1630" s="622">
        <v>340</v>
      </c>
      <c r="D1630" s="622">
        <v>25</v>
      </c>
      <c r="E1630" s="574">
        <v>31.04</v>
      </c>
      <c r="F1630" s="936">
        <f t="shared" si="216"/>
        <v>31.04</v>
      </c>
      <c r="G1630" s="866">
        <f>'Заказ, cкидки и курсы валют'!$J$23*F1630</f>
        <v>386.44799999999998</v>
      </c>
      <c r="H1630" s="522">
        <f t="shared" si="217"/>
        <v>9661.2000000000007</v>
      </c>
      <c r="I1630" s="15"/>
      <c r="J1630" s="574"/>
    </row>
    <row r="1631" spans="1:10" ht="14.1" customHeight="1">
      <c r="A1631" s="525" t="s">
        <v>9232</v>
      </c>
      <c r="B1631" s="877" t="s">
        <v>9110</v>
      </c>
      <c r="C1631" s="622">
        <v>361</v>
      </c>
      <c r="D1631" s="622">
        <v>25</v>
      </c>
      <c r="E1631" s="574">
        <v>31.37</v>
      </c>
      <c r="F1631" s="936">
        <f t="shared" si="216"/>
        <v>31.37</v>
      </c>
      <c r="G1631" s="866">
        <f>'Заказ, cкидки и курсы валют'!$J$23*F1631</f>
        <v>390.55649999999997</v>
      </c>
      <c r="H1631" s="522">
        <f t="shared" si="217"/>
        <v>9763.91</v>
      </c>
      <c r="I1631" s="15"/>
      <c r="J1631" s="574"/>
    </row>
    <row r="1632" spans="1:10" ht="14.1" customHeight="1">
      <c r="A1632" s="525" t="s">
        <v>11797</v>
      </c>
      <c r="B1632" s="877" t="s">
        <v>11798</v>
      </c>
      <c r="C1632" s="622">
        <v>381</v>
      </c>
      <c r="D1632" s="622">
        <v>25</v>
      </c>
      <c r="E1632" s="574">
        <v>31.42</v>
      </c>
      <c r="F1632" s="936">
        <f t="shared" si="216"/>
        <v>31.42</v>
      </c>
      <c r="G1632" s="866">
        <f>'Заказ, cкидки и курсы валют'!$J$23*F1632</f>
        <v>391.17899999999997</v>
      </c>
      <c r="H1632" s="522">
        <f t="shared" si="217"/>
        <v>9779.48</v>
      </c>
      <c r="I1632" s="15"/>
      <c r="J1632" s="574"/>
    </row>
    <row r="1633" spans="1:10" ht="14.1" customHeight="1">
      <c r="A1633" s="525" t="s">
        <v>9233</v>
      </c>
      <c r="B1633" s="877" t="s">
        <v>9111</v>
      </c>
      <c r="C1633" s="622">
        <v>402</v>
      </c>
      <c r="D1633" s="622">
        <v>25</v>
      </c>
      <c r="E1633" s="574">
        <v>31.42</v>
      </c>
      <c r="F1633" s="936">
        <f t="shared" si="216"/>
        <v>31.42</v>
      </c>
      <c r="G1633" s="866">
        <f>'Заказ, cкидки и курсы валют'!$J$23*F1633</f>
        <v>391.17899999999997</v>
      </c>
      <c r="H1633" s="522">
        <f t="shared" si="217"/>
        <v>9779.48</v>
      </c>
      <c r="I1633" s="15"/>
      <c r="J1633" s="574"/>
    </row>
    <row r="1634" spans="1:10" ht="14.1" customHeight="1">
      <c r="A1634" s="525" t="s">
        <v>11799</v>
      </c>
      <c r="B1634" s="877" t="s">
        <v>11800</v>
      </c>
      <c r="C1634" s="622">
        <v>421</v>
      </c>
      <c r="D1634" s="622">
        <v>25</v>
      </c>
      <c r="E1634" s="574">
        <v>31.93</v>
      </c>
      <c r="F1634" s="936">
        <f t="shared" si="216"/>
        <v>31.93</v>
      </c>
      <c r="G1634" s="866">
        <f>'Заказ, cкидки и курсы валют'!$J$23*F1634</f>
        <v>397.52849999999995</v>
      </c>
      <c r="H1634" s="522">
        <f t="shared" si="217"/>
        <v>9938.2099999999991</v>
      </c>
      <c r="I1634" s="15"/>
      <c r="J1634" s="574"/>
    </row>
    <row r="1635" spans="1:10" ht="14.1" customHeight="1">
      <c r="A1635" s="525" t="s">
        <v>9234</v>
      </c>
      <c r="B1635" s="877" t="s">
        <v>1379</v>
      </c>
      <c r="C1635" s="622">
        <v>442</v>
      </c>
      <c r="D1635" s="622">
        <v>25</v>
      </c>
      <c r="E1635" s="574">
        <v>31.93</v>
      </c>
      <c r="F1635" s="936">
        <f t="shared" si="216"/>
        <v>31.93</v>
      </c>
      <c r="G1635" s="866">
        <f>'Заказ, cкидки и курсы валют'!$J$23*F1635</f>
        <v>397.52849999999995</v>
      </c>
      <c r="H1635" s="522">
        <f t="shared" si="217"/>
        <v>9938.2099999999991</v>
      </c>
      <c r="I1635" s="15"/>
      <c r="J1635" s="574"/>
    </row>
    <row r="1636" spans="1:10" ht="14.1" customHeight="1">
      <c r="A1636" s="525" t="s">
        <v>9235</v>
      </c>
      <c r="B1636" s="877" t="s">
        <v>9112</v>
      </c>
      <c r="C1636" s="622">
        <v>484</v>
      </c>
      <c r="D1636" s="622">
        <v>25</v>
      </c>
      <c r="E1636" s="574">
        <v>34.53</v>
      </c>
      <c r="F1636" s="936">
        <f t="shared" si="216"/>
        <v>34.53</v>
      </c>
      <c r="G1636" s="866">
        <f>'Заказ, cкидки и курсы валют'!$J$23*F1636</f>
        <v>429.89850000000001</v>
      </c>
      <c r="H1636" s="522">
        <f t="shared" si="217"/>
        <v>10747.46</v>
      </c>
      <c r="I1636" s="15"/>
      <c r="J1636" s="574"/>
    </row>
    <row r="1637" spans="1:10" ht="14.1" customHeight="1">
      <c r="A1637" s="525" t="s">
        <v>9236</v>
      </c>
      <c r="B1637" s="877" t="s">
        <v>9113</v>
      </c>
      <c r="C1637" s="622">
        <v>274</v>
      </c>
      <c r="D1637" s="622">
        <v>25</v>
      </c>
      <c r="E1637" s="574">
        <v>31.23</v>
      </c>
      <c r="F1637" s="936">
        <f t="shared" si="216"/>
        <v>31.23</v>
      </c>
      <c r="G1637" s="866">
        <f>'Заказ, cкидки и курсы валют'!$J$23*F1637</f>
        <v>388.81349999999998</v>
      </c>
      <c r="H1637" s="522">
        <f t="shared" si="217"/>
        <v>9720.34</v>
      </c>
      <c r="I1637" s="15"/>
      <c r="J1637" s="574"/>
    </row>
    <row r="1638" spans="1:10" ht="14.1" customHeight="1">
      <c r="A1638" s="525" t="s">
        <v>9390</v>
      </c>
      <c r="B1638" s="877" t="s">
        <v>9114</v>
      </c>
      <c r="C1638" s="622">
        <v>304</v>
      </c>
      <c r="D1638" s="622">
        <v>25</v>
      </c>
      <c r="E1638" s="574">
        <v>29.69</v>
      </c>
      <c r="F1638" s="936">
        <f t="shared" si="216"/>
        <v>29.69</v>
      </c>
      <c r="G1638" s="866">
        <f>'Заказ, cкидки и курсы валют'!$J$23*F1638</f>
        <v>369.64049999999997</v>
      </c>
      <c r="H1638" s="522">
        <f t="shared" si="217"/>
        <v>9241.01</v>
      </c>
      <c r="I1638" s="15"/>
      <c r="J1638" s="574"/>
    </row>
    <row r="1639" spans="1:10" ht="14.1" customHeight="1">
      <c r="A1639" s="525" t="s">
        <v>9237</v>
      </c>
      <c r="B1639" s="877" t="s">
        <v>9115</v>
      </c>
      <c r="C1639" s="622">
        <v>334</v>
      </c>
      <c r="D1639" s="622">
        <v>25</v>
      </c>
      <c r="E1639" s="574">
        <v>31.04</v>
      </c>
      <c r="F1639" s="936">
        <f t="shared" si="216"/>
        <v>31.04</v>
      </c>
      <c r="G1639" s="866">
        <f>'Заказ, cкидки и курсы валют'!$J$23*F1639</f>
        <v>386.44799999999998</v>
      </c>
      <c r="H1639" s="522">
        <f t="shared" si="217"/>
        <v>9661.2000000000007</v>
      </c>
      <c r="I1639" s="15"/>
      <c r="J1639" s="574"/>
    </row>
    <row r="1640" spans="1:10" ht="14.1" customHeight="1">
      <c r="A1640" s="525" t="s">
        <v>9238</v>
      </c>
      <c r="B1640" s="877" t="s">
        <v>9116</v>
      </c>
      <c r="C1640" s="622">
        <v>363</v>
      </c>
      <c r="D1640" s="622">
        <v>25</v>
      </c>
      <c r="E1640" s="574">
        <v>29.58</v>
      </c>
      <c r="F1640" s="936">
        <f t="shared" si="216"/>
        <v>29.58</v>
      </c>
      <c r="G1640" s="866">
        <f>'Заказ, cкидки и курсы валют'!$J$23*F1640</f>
        <v>368.27099999999996</v>
      </c>
      <c r="H1640" s="522">
        <f t="shared" si="217"/>
        <v>9206.7800000000007</v>
      </c>
      <c r="I1640" s="15"/>
      <c r="J1640" s="574"/>
    </row>
    <row r="1641" spans="1:10" ht="14.1" customHeight="1">
      <c r="A1641" s="525" t="s">
        <v>9239</v>
      </c>
      <c r="B1641" s="877" t="s">
        <v>9117</v>
      </c>
      <c r="C1641" s="622">
        <v>393</v>
      </c>
      <c r="D1641" s="622">
        <v>25</v>
      </c>
      <c r="E1641" s="574">
        <v>28.02</v>
      </c>
      <c r="F1641" s="936">
        <f t="shared" si="216"/>
        <v>28.02</v>
      </c>
      <c r="G1641" s="866">
        <f>'Заказ, cкидки и курсы валют'!$J$23*F1641</f>
        <v>348.84899999999999</v>
      </c>
      <c r="H1641" s="522">
        <f t="shared" si="217"/>
        <v>8721.23</v>
      </c>
      <c r="I1641" s="15"/>
      <c r="J1641" s="574"/>
    </row>
    <row r="1642" spans="1:10" ht="14.1" customHeight="1">
      <c r="A1642" s="525" t="s">
        <v>9240</v>
      </c>
      <c r="B1642" s="877" t="s">
        <v>9118</v>
      </c>
      <c r="C1642" s="622">
        <v>423</v>
      </c>
      <c r="D1642" s="622">
        <v>25</v>
      </c>
      <c r="E1642" s="574">
        <v>28.02</v>
      </c>
      <c r="F1642" s="936">
        <f t="shared" si="216"/>
        <v>28.02</v>
      </c>
      <c r="G1642" s="866">
        <f>'Заказ, cкидки и курсы валют'!$J$23*F1642</f>
        <v>348.84899999999999</v>
      </c>
      <c r="H1642" s="522">
        <f t="shared" si="217"/>
        <v>8721.23</v>
      </c>
      <c r="I1642" s="15"/>
      <c r="J1642" s="574"/>
    </row>
    <row r="1643" spans="1:10" ht="14.1" customHeight="1">
      <c r="A1643" s="525" t="s">
        <v>9241</v>
      </c>
      <c r="B1643" s="877" t="s">
        <v>9119</v>
      </c>
      <c r="C1643" s="622">
        <v>483</v>
      </c>
      <c r="D1643" s="622">
        <v>25</v>
      </c>
      <c r="E1643" s="574">
        <v>31.04</v>
      </c>
      <c r="F1643" s="936">
        <f t="shared" si="216"/>
        <v>31.04</v>
      </c>
      <c r="G1643" s="866">
        <f>'Заказ, cкидки и курсы валют'!$J$23*F1643</f>
        <v>386.44799999999998</v>
      </c>
      <c r="H1643" s="522">
        <f t="shared" si="217"/>
        <v>9661.2000000000007</v>
      </c>
      <c r="I1643" s="15"/>
      <c r="J1643" s="574"/>
    </row>
    <row r="1644" spans="1:10" ht="14.1" customHeight="1">
      <c r="A1644" s="525" t="s">
        <v>9242</v>
      </c>
      <c r="B1644" s="877" t="s">
        <v>9120</v>
      </c>
      <c r="C1644" s="622">
        <v>543</v>
      </c>
      <c r="D1644" s="622">
        <v>25</v>
      </c>
      <c r="E1644" s="574">
        <v>29.69</v>
      </c>
      <c r="F1644" s="936">
        <f t="shared" si="216"/>
        <v>29.69</v>
      </c>
      <c r="G1644" s="866">
        <f>'Заказ, cкидки и курсы валют'!$J$23*F1644</f>
        <v>369.64049999999997</v>
      </c>
      <c r="H1644" s="522">
        <f t="shared" si="217"/>
        <v>9241.01</v>
      </c>
      <c r="I1644" s="15"/>
      <c r="J1644" s="574"/>
    </row>
    <row r="1645" spans="1:10" ht="14.1" customHeight="1">
      <c r="A1645" s="525" t="s">
        <v>9244</v>
      </c>
      <c r="B1645" s="877" t="s">
        <v>9121</v>
      </c>
      <c r="C1645" s="622">
        <v>602</v>
      </c>
      <c r="D1645" s="622">
        <v>25</v>
      </c>
      <c r="E1645" s="574">
        <v>29.58</v>
      </c>
      <c r="F1645" s="936">
        <f t="shared" si="216"/>
        <v>29.58</v>
      </c>
      <c r="G1645" s="866">
        <f>'Заказ, cкидки и курсы валют'!$J$23*F1645</f>
        <v>368.27099999999996</v>
      </c>
      <c r="H1645" s="522">
        <f t="shared" si="217"/>
        <v>9206.7800000000007</v>
      </c>
      <c r="I1645" s="15"/>
      <c r="J1645" s="574"/>
    </row>
    <row r="1646" spans="1:10" ht="14.1" customHeight="1">
      <c r="A1646" s="525" t="s">
        <v>9243</v>
      </c>
      <c r="B1646" s="877" t="s">
        <v>9122</v>
      </c>
      <c r="C1646" s="622"/>
      <c r="D1646" s="622">
        <v>25</v>
      </c>
      <c r="E1646" s="574">
        <v>38.049999999999997</v>
      </c>
      <c r="F1646" s="936">
        <f t="shared" ref="F1646:F1648" si="218">ROUND(E1646*(1-$F$11),2)</f>
        <v>38.049999999999997</v>
      </c>
      <c r="G1646" s="866">
        <f>'Заказ, cкидки и курсы валют'!$J$23*F1646</f>
        <v>473.72249999999991</v>
      </c>
      <c r="H1646" s="522">
        <f t="shared" ref="H1646:H1648" si="219">ROUND((D1646)*G1646,2)</f>
        <v>11843.06</v>
      </c>
      <c r="I1646" s="15"/>
      <c r="J1646" s="574"/>
    </row>
    <row r="1647" spans="1:10" ht="14.1" customHeight="1">
      <c r="A1647" s="525" t="s">
        <v>9245</v>
      </c>
      <c r="B1647" s="877" t="s">
        <v>9123</v>
      </c>
      <c r="C1647" s="622"/>
      <c r="D1647" s="622">
        <v>25</v>
      </c>
      <c r="E1647" s="574">
        <v>29.58</v>
      </c>
      <c r="F1647" s="936">
        <f t="shared" si="218"/>
        <v>29.58</v>
      </c>
      <c r="G1647" s="866">
        <f>'Заказ, cкидки и курсы валют'!$J$23*F1647</f>
        <v>368.27099999999996</v>
      </c>
      <c r="H1647" s="522">
        <f t="shared" si="219"/>
        <v>9206.7800000000007</v>
      </c>
      <c r="I1647" s="15"/>
      <c r="J1647" s="574"/>
    </row>
    <row r="1648" spans="1:10" ht="14.1" customHeight="1">
      <c r="A1648" s="525" t="s">
        <v>9246</v>
      </c>
      <c r="B1648" s="877" t="s">
        <v>9124</v>
      </c>
      <c r="C1648" s="622"/>
      <c r="D1648" s="622">
        <v>25</v>
      </c>
      <c r="E1648" s="574">
        <v>38.049999999999997</v>
      </c>
      <c r="F1648" s="936">
        <f t="shared" si="218"/>
        <v>38.049999999999997</v>
      </c>
      <c r="G1648" s="866">
        <f>'Заказ, cкидки и курсы валют'!$J$23*F1648</f>
        <v>473.72249999999991</v>
      </c>
      <c r="H1648" s="522">
        <f t="shared" si="219"/>
        <v>11843.06</v>
      </c>
      <c r="I1648" s="15"/>
    </row>
    <row r="1649" spans="1:9" ht="14.1" customHeight="1" thickBot="1"/>
    <row r="1650" spans="1:9" ht="14.1" customHeight="1">
      <c r="A1650" s="247"/>
      <c r="B1650" s="163"/>
      <c r="C1650" s="91" t="s">
        <v>10430</v>
      </c>
      <c r="D1650" s="91"/>
      <c r="E1650" s="881"/>
      <c r="F1650" s="555"/>
      <c r="G1650" s="647"/>
      <c r="H1650" s="93"/>
      <c r="I1650" s="107"/>
    </row>
    <row r="1651" spans="1:9" ht="14.1" customHeight="1">
      <c r="A1651" s="248"/>
      <c r="B1651" s="17"/>
      <c r="C1651" s="108" t="s">
        <v>5397</v>
      </c>
      <c r="D1651" s="108"/>
      <c r="E1651" s="570" t="s">
        <v>2530</v>
      </c>
      <c r="F1651" s="556"/>
      <c r="G1651" s="111"/>
      <c r="H1651" s="111" t="s">
        <v>9247</v>
      </c>
      <c r="I1651" s="112"/>
    </row>
    <row r="1652" spans="1:9" ht="14.1" customHeight="1">
      <c r="A1652" s="248"/>
      <c r="B1652" s="17"/>
      <c r="C1652" s="97"/>
      <c r="D1652" s="97"/>
      <c r="E1652" s="896"/>
      <c r="F1652" s="596"/>
      <c r="G1652" s="874"/>
      <c r="H1652" s="17"/>
      <c r="I1652" s="167"/>
    </row>
    <row r="1653" spans="1:9" ht="14.1" customHeight="1">
      <c r="A1653" s="248"/>
      <c r="B1653" s="17"/>
      <c r="C1653" s="97"/>
      <c r="D1653" s="97"/>
      <c r="E1653" s="896"/>
      <c r="F1653" s="596"/>
      <c r="G1653" s="874"/>
      <c r="H1653" s="17"/>
      <c r="I1653" s="167"/>
    </row>
    <row r="1654" spans="1:9" ht="14.1" customHeight="1">
      <c r="A1654" s="248"/>
      <c r="B1654" s="17"/>
      <c r="C1654" s="97"/>
      <c r="D1654" s="97"/>
      <c r="E1654" s="896"/>
      <c r="F1654" s="596"/>
      <c r="G1654" s="874"/>
      <c r="H1654" s="17"/>
      <c r="I1654" s="167"/>
    </row>
    <row r="1655" spans="1:9" ht="14.1" customHeight="1" thickBot="1">
      <c r="A1655" s="117" t="s">
        <v>7710</v>
      </c>
      <c r="B1655" s="171"/>
      <c r="C1655" s="99"/>
      <c r="D1655" s="99"/>
      <c r="E1655" s="897"/>
      <c r="F1655" s="598"/>
      <c r="G1655" s="875"/>
      <c r="H1655" s="171"/>
      <c r="I1655" s="172"/>
    </row>
    <row r="1656" spans="1:9" ht="39.75" customHeight="1">
      <c r="A1656" s="195" t="s">
        <v>1034</v>
      </c>
      <c r="B1656" s="196" t="s">
        <v>1035</v>
      </c>
      <c r="C1656" s="197" t="s">
        <v>678</v>
      </c>
      <c r="D1656" s="197" t="s">
        <v>3143</v>
      </c>
      <c r="E1656" s="559" t="s">
        <v>11382</v>
      </c>
      <c r="F1656" s="600" t="s">
        <v>2792</v>
      </c>
      <c r="G1656" s="864" t="s">
        <v>3962</v>
      </c>
      <c r="H1656" s="338" t="s">
        <v>497</v>
      </c>
      <c r="I1656" s="199" t="s">
        <v>4268</v>
      </c>
    </row>
    <row r="1657" spans="1:9" ht="14.1" customHeight="1">
      <c r="A1657" s="195"/>
      <c r="B1657" s="389"/>
      <c r="C1657" s="197" t="s">
        <v>3644</v>
      </c>
      <c r="D1657" s="390" t="s">
        <v>3963</v>
      </c>
      <c r="E1657" s="898" t="s">
        <v>265</v>
      </c>
      <c r="F1657" s="607">
        <f>'Заказ, cкидки и курсы валют'!$I$12</f>
        <v>0</v>
      </c>
      <c r="G1657" s="948"/>
      <c r="H1657" s="455"/>
      <c r="I1657" s="325"/>
    </row>
    <row r="1658" spans="1:9" ht="14.1" customHeight="1">
      <c r="A1658" s="15" t="s">
        <v>9265</v>
      </c>
      <c r="B1658" s="877" t="s">
        <v>3661</v>
      </c>
      <c r="C1658" s="46">
        <v>5.1100000000000003</v>
      </c>
      <c r="D1658" s="46">
        <v>25</v>
      </c>
      <c r="E1658" s="574">
        <v>34.659999999999997</v>
      </c>
      <c r="F1658" s="603">
        <f>ROUND(E1658*(1-$F$11),2)</f>
        <v>34.659999999999997</v>
      </c>
      <c r="G1658" s="862">
        <f>'Заказ, cкидки и курсы валют'!$J$23*F1658</f>
        <v>431.51699999999994</v>
      </c>
      <c r="H1658" s="128">
        <f>ROUND((D1658)*G1658,2)</f>
        <v>10787.93</v>
      </c>
      <c r="I1658" s="15"/>
    </row>
    <row r="1659" spans="1:9" ht="14.1" customHeight="1">
      <c r="A1659" s="15" t="s">
        <v>9266</v>
      </c>
      <c r="B1659" s="877" t="s">
        <v>3994</v>
      </c>
      <c r="C1659" s="46">
        <v>5.8</v>
      </c>
      <c r="D1659" s="46">
        <v>25</v>
      </c>
      <c r="E1659" s="574">
        <v>34.659999999999997</v>
      </c>
      <c r="F1659" s="603">
        <f t="shared" ref="F1659:F1670" si="220">ROUND(E1659*(1-$F$11),2)</f>
        <v>34.659999999999997</v>
      </c>
      <c r="G1659" s="862">
        <f>'Заказ, cкидки и курсы валют'!$J$23*F1659</f>
        <v>431.51699999999994</v>
      </c>
      <c r="H1659" s="128">
        <f t="shared" ref="H1659:H1670" si="221">ROUND((D1659)*G1659,2)</f>
        <v>10787.93</v>
      </c>
      <c r="I1659" s="15"/>
    </row>
    <row r="1660" spans="1:9" ht="14.1" customHeight="1">
      <c r="A1660" s="15" t="s">
        <v>9267</v>
      </c>
      <c r="B1660" s="877" t="s">
        <v>100</v>
      </c>
      <c r="C1660" s="46">
        <v>6.65</v>
      </c>
      <c r="D1660" s="46">
        <v>25</v>
      </c>
      <c r="E1660" s="574">
        <v>34</v>
      </c>
      <c r="F1660" s="603">
        <f t="shared" si="220"/>
        <v>34</v>
      </c>
      <c r="G1660" s="862">
        <f>'Заказ, cкидки и курсы валют'!$J$23*F1660</f>
        <v>423.29999999999995</v>
      </c>
      <c r="H1660" s="128">
        <f t="shared" si="221"/>
        <v>10582.5</v>
      </c>
      <c r="I1660" s="15"/>
    </row>
    <row r="1661" spans="1:9" ht="14.1" customHeight="1">
      <c r="A1661" s="15" t="s">
        <v>9268</v>
      </c>
      <c r="B1661" s="877" t="s">
        <v>9248</v>
      </c>
      <c r="C1661" s="46">
        <v>7.51</v>
      </c>
      <c r="D1661" s="46">
        <v>25</v>
      </c>
      <c r="E1661" s="574">
        <v>34</v>
      </c>
      <c r="F1661" s="603">
        <f t="shared" si="220"/>
        <v>34</v>
      </c>
      <c r="G1661" s="862">
        <f>'Заказ, cкидки и курсы валют'!$J$23*F1661</f>
        <v>423.29999999999995</v>
      </c>
      <c r="H1661" s="128">
        <f t="shared" si="221"/>
        <v>10582.5</v>
      </c>
      <c r="I1661" s="15"/>
    </row>
    <row r="1662" spans="1:9" ht="14.1" customHeight="1">
      <c r="A1662" s="15" t="s">
        <v>9269</v>
      </c>
      <c r="B1662" s="877" t="s">
        <v>101</v>
      </c>
      <c r="C1662" s="46">
        <v>8</v>
      </c>
      <c r="D1662" s="46">
        <v>25</v>
      </c>
      <c r="E1662" s="574">
        <v>34</v>
      </c>
      <c r="F1662" s="603">
        <f t="shared" si="220"/>
        <v>34</v>
      </c>
      <c r="G1662" s="862">
        <f>'Заказ, cкидки и курсы валют'!$J$23*F1662</f>
        <v>423.29999999999995</v>
      </c>
      <c r="H1662" s="128">
        <f t="shared" si="221"/>
        <v>10582.5</v>
      </c>
      <c r="I1662" s="15"/>
    </row>
    <row r="1663" spans="1:9" ht="14.1" customHeight="1">
      <c r="A1663" s="15" t="s">
        <v>9270</v>
      </c>
      <c r="B1663" s="877" t="s">
        <v>1352</v>
      </c>
      <c r="C1663" s="46">
        <v>8.23</v>
      </c>
      <c r="D1663" s="46">
        <v>25</v>
      </c>
      <c r="E1663" s="574">
        <v>32.01</v>
      </c>
      <c r="F1663" s="603">
        <f t="shared" si="220"/>
        <v>32.01</v>
      </c>
      <c r="G1663" s="862">
        <f>'Заказ, cкидки и курсы валют'!$J$23*F1663</f>
        <v>398.52449999999993</v>
      </c>
      <c r="H1663" s="128">
        <f t="shared" si="221"/>
        <v>9963.11</v>
      </c>
      <c r="I1663" s="15"/>
    </row>
    <row r="1664" spans="1:9" ht="14.1" customHeight="1">
      <c r="A1664" s="15" t="s">
        <v>9258</v>
      </c>
      <c r="B1664" s="877" t="s">
        <v>189</v>
      </c>
      <c r="C1664" s="46">
        <v>10</v>
      </c>
      <c r="D1664" s="46">
        <v>25</v>
      </c>
      <c r="E1664" s="574">
        <v>33.33</v>
      </c>
      <c r="F1664" s="603">
        <f t="shared" si="220"/>
        <v>33.33</v>
      </c>
      <c r="G1664" s="862">
        <f>'Заказ, cкидки и курсы валют'!$J$23*F1664</f>
        <v>414.95849999999996</v>
      </c>
      <c r="H1664" s="128">
        <f t="shared" si="221"/>
        <v>10373.959999999999</v>
      </c>
      <c r="I1664" s="15"/>
    </row>
    <row r="1665" spans="1:9" ht="14.1" customHeight="1">
      <c r="A1665" s="15" t="s">
        <v>9259</v>
      </c>
      <c r="B1665" s="877" t="s">
        <v>616</v>
      </c>
      <c r="C1665" s="46">
        <v>11</v>
      </c>
      <c r="D1665" s="46">
        <v>25</v>
      </c>
      <c r="E1665" s="574">
        <v>33.33</v>
      </c>
      <c r="F1665" s="603">
        <f t="shared" si="220"/>
        <v>33.33</v>
      </c>
      <c r="G1665" s="862">
        <f>'Заказ, cкидки и курсы валют'!$J$23*F1665</f>
        <v>414.95849999999996</v>
      </c>
      <c r="H1665" s="128">
        <f t="shared" si="221"/>
        <v>10373.959999999999</v>
      </c>
      <c r="I1665" s="15"/>
    </row>
    <row r="1666" spans="1:9" ht="14.1" customHeight="1">
      <c r="A1666" s="15" t="s">
        <v>9260</v>
      </c>
      <c r="B1666" s="877" t="s">
        <v>178</v>
      </c>
      <c r="C1666" s="46">
        <v>12.7</v>
      </c>
      <c r="D1666" s="46">
        <v>25</v>
      </c>
      <c r="E1666" s="574">
        <v>33.33</v>
      </c>
      <c r="F1666" s="603">
        <f t="shared" si="220"/>
        <v>33.33</v>
      </c>
      <c r="G1666" s="862">
        <f>'Заказ, cкидки и курсы валют'!$J$23*F1666</f>
        <v>414.95849999999996</v>
      </c>
      <c r="H1666" s="128">
        <f t="shared" si="221"/>
        <v>10373.959999999999</v>
      </c>
      <c r="I1666" s="15"/>
    </row>
    <row r="1667" spans="1:9" ht="14.1" customHeight="1">
      <c r="A1667" s="15" t="s">
        <v>9261</v>
      </c>
      <c r="B1667" s="877" t="s">
        <v>84</v>
      </c>
      <c r="C1667" s="46">
        <v>14.4</v>
      </c>
      <c r="D1667" s="46">
        <v>25</v>
      </c>
      <c r="E1667" s="574">
        <v>29.12</v>
      </c>
      <c r="F1667" s="603">
        <f t="shared" si="220"/>
        <v>29.12</v>
      </c>
      <c r="G1667" s="862">
        <f>'Заказ, cкидки и курсы валют'!$J$23*F1667</f>
        <v>362.54399999999998</v>
      </c>
      <c r="H1667" s="128">
        <f t="shared" si="221"/>
        <v>9063.6</v>
      </c>
      <c r="I1667" s="15"/>
    </row>
    <row r="1668" spans="1:9" ht="14.1" customHeight="1">
      <c r="A1668" s="15" t="s">
        <v>9262</v>
      </c>
      <c r="B1668" s="877" t="s">
        <v>179</v>
      </c>
      <c r="C1668" s="46">
        <v>16.2</v>
      </c>
      <c r="D1668" s="46">
        <v>25</v>
      </c>
      <c r="E1668" s="574">
        <v>33.33</v>
      </c>
      <c r="F1668" s="603">
        <f t="shared" si="220"/>
        <v>33.33</v>
      </c>
      <c r="G1668" s="862">
        <f>'Заказ, cкидки и курсы валют'!$J$23*F1668</f>
        <v>414.95849999999996</v>
      </c>
      <c r="H1668" s="128">
        <f t="shared" si="221"/>
        <v>10373.959999999999</v>
      </c>
      <c r="I1668" s="15"/>
    </row>
    <row r="1669" spans="1:9" ht="14.1" customHeight="1">
      <c r="A1669" s="15" t="s">
        <v>9263</v>
      </c>
      <c r="B1669" s="877" t="s">
        <v>180</v>
      </c>
      <c r="C1669" s="46">
        <v>18</v>
      </c>
      <c r="D1669" s="46">
        <v>25</v>
      </c>
      <c r="E1669" s="574">
        <v>33.04</v>
      </c>
      <c r="F1669" s="603">
        <f t="shared" si="220"/>
        <v>33.04</v>
      </c>
      <c r="G1669" s="862">
        <f>'Заказ, cкидки и курсы валют'!$J$23*F1669</f>
        <v>411.34799999999996</v>
      </c>
      <c r="H1669" s="128">
        <f t="shared" si="221"/>
        <v>10283.700000000001</v>
      </c>
      <c r="I1669" s="15"/>
    </row>
    <row r="1670" spans="1:9" ht="14.1" customHeight="1">
      <c r="A1670" s="15" t="s">
        <v>9264</v>
      </c>
      <c r="B1670" s="877" t="s">
        <v>181</v>
      </c>
      <c r="C1670" s="46">
        <v>19.8</v>
      </c>
      <c r="D1670" s="46">
        <v>25</v>
      </c>
      <c r="E1670" s="574">
        <v>29.89</v>
      </c>
      <c r="F1670" s="603">
        <f t="shared" si="220"/>
        <v>29.89</v>
      </c>
      <c r="G1670" s="862">
        <f>'Заказ, cкидки и курсы валют'!$J$23*F1670</f>
        <v>372.13049999999998</v>
      </c>
      <c r="H1670" s="128">
        <f t="shared" si="221"/>
        <v>9303.26</v>
      </c>
      <c r="I1670" s="15"/>
    </row>
    <row r="1671" spans="1:9" ht="14.1" customHeight="1">
      <c r="A1671" s="15" t="s">
        <v>11655</v>
      </c>
      <c r="B1671" s="877" t="s">
        <v>182</v>
      </c>
      <c r="C1671" s="46"/>
      <c r="D1671" s="46">
        <v>25</v>
      </c>
      <c r="E1671" s="574">
        <v>27.54</v>
      </c>
      <c r="F1671" s="603">
        <f t="shared" ref="F1671" si="222">ROUND(E1671*(1-$F$11),2)</f>
        <v>27.54</v>
      </c>
      <c r="G1671" s="862">
        <f>'Заказ, cкидки и курсы валют'!$J$23*F1671</f>
        <v>342.87299999999999</v>
      </c>
      <c r="H1671" s="128">
        <f t="shared" ref="H1671" si="223">ROUND((D1671)*G1671,2)</f>
        <v>8571.83</v>
      </c>
      <c r="I1671" s="15"/>
    </row>
    <row r="1672" spans="1:9" ht="14.1" customHeight="1">
      <c r="A1672" s="15" t="s">
        <v>11151</v>
      </c>
      <c r="B1672" s="877" t="s">
        <v>183</v>
      </c>
      <c r="C1672" s="46">
        <v>20.7</v>
      </c>
      <c r="D1672" s="46">
        <v>25</v>
      </c>
      <c r="E1672" s="574">
        <v>29.12</v>
      </c>
      <c r="F1672" s="603">
        <f t="shared" ref="F1672" si="224">ROUND(E1672*(1-$F$11),2)</f>
        <v>29.12</v>
      </c>
      <c r="G1672" s="862">
        <f>'Заказ, cкидки и курсы валют'!$J$23*F1672</f>
        <v>362.54399999999998</v>
      </c>
      <c r="H1672" s="128">
        <f t="shared" ref="H1672" si="225">ROUND((D1672)*G1672,2)</f>
        <v>9063.6</v>
      </c>
      <c r="I1672" s="15"/>
    </row>
    <row r="1673" spans="1:9" ht="14.1" customHeight="1">
      <c r="A1673" s="15" t="s">
        <v>9271</v>
      </c>
      <c r="B1673" s="877" t="s">
        <v>3656</v>
      </c>
      <c r="C1673" s="46">
        <v>23.4</v>
      </c>
      <c r="D1673" s="46">
        <v>25</v>
      </c>
      <c r="E1673" s="574">
        <v>33.33</v>
      </c>
      <c r="F1673" s="603">
        <f t="shared" ref="F1673:F1680" si="226">ROUND(E1673*(1-$F$11),2)</f>
        <v>33.33</v>
      </c>
      <c r="G1673" s="862">
        <f>'Заказ, cкидки и курсы валют'!$J$23*F1673</f>
        <v>414.95849999999996</v>
      </c>
      <c r="H1673" s="128">
        <f t="shared" ref="H1673:H1680" si="227">ROUND((D1673)*G1673,2)</f>
        <v>10373.959999999999</v>
      </c>
      <c r="I1673" s="15"/>
    </row>
    <row r="1674" spans="1:9" ht="14.1" customHeight="1">
      <c r="A1674" s="15" t="s">
        <v>9272</v>
      </c>
      <c r="B1674" s="877" t="s">
        <v>3118</v>
      </c>
      <c r="C1674" s="46">
        <v>27</v>
      </c>
      <c r="D1674" s="46">
        <v>25</v>
      </c>
      <c r="E1674" s="574">
        <v>33.33</v>
      </c>
      <c r="F1674" s="603">
        <f t="shared" si="226"/>
        <v>33.33</v>
      </c>
      <c r="G1674" s="862">
        <f>'Заказ, cкидки и курсы валют'!$J$23*F1674</f>
        <v>414.95849999999996</v>
      </c>
      <c r="H1674" s="128">
        <f t="shared" si="227"/>
        <v>10373.959999999999</v>
      </c>
      <c r="I1674" s="15"/>
    </row>
    <row r="1675" spans="1:9" ht="14.1" customHeight="1">
      <c r="A1675" s="15" t="s">
        <v>9273</v>
      </c>
      <c r="B1675" s="877" t="s">
        <v>3119</v>
      </c>
      <c r="C1675" s="46">
        <v>28.8</v>
      </c>
      <c r="D1675" s="46">
        <v>25</v>
      </c>
      <c r="E1675" s="574">
        <v>32.67</v>
      </c>
      <c r="F1675" s="603">
        <f t="shared" si="226"/>
        <v>32.67</v>
      </c>
      <c r="G1675" s="862">
        <f>'Заказ, cкидки и курсы валют'!$J$23*F1675</f>
        <v>406.74149999999997</v>
      </c>
      <c r="H1675" s="128">
        <f t="shared" si="227"/>
        <v>10168.540000000001</v>
      </c>
      <c r="I1675" s="15"/>
    </row>
    <row r="1676" spans="1:9" ht="14.1" customHeight="1">
      <c r="A1676" s="15" t="s">
        <v>9274</v>
      </c>
      <c r="B1676" s="877" t="s">
        <v>617</v>
      </c>
      <c r="C1676" s="46">
        <v>11.1</v>
      </c>
      <c r="D1676" s="46">
        <v>25</v>
      </c>
      <c r="E1676" s="574">
        <v>24.82</v>
      </c>
      <c r="F1676" s="603">
        <f t="shared" si="226"/>
        <v>24.82</v>
      </c>
      <c r="G1676" s="862">
        <f>'Заказ, cкидки и курсы валют'!$J$23*F1676</f>
        <v>309.00899999999996</v>
      </c>
      <c r="H1676" s="128">
        <f t="shared" si="227"/>
        <v>7725.23</v>
      </c>
      <c r="I1676" s="15"/>
    </row>
    <row r="1677" spans="1:9" ht="14.1" customHeight="1">
      <c r="A1677" s="15" t="s">
        <v>9275</v>
      </c>
      <c r="B1677" s="668" t="s">
        <v>3120</v>
      </c>
      <c r="C1677" s="46">
        <v>11.93</v>
      </c>
      <c r="D1677" s="46">
        <v>25</v>
      </c>
      <c r="E1677" s="574">
        <v>30</v>
      </c>
      <c r="F1677" s="603">
        <f t="shared" si="226"/>
        <v>30</v>
      </c>
      <c r="G1677" s="862">
        <f>'Заказ, cкидки и курсы валют'!$J$23*F1677</f>
        <v>373.5</v>
      </c>
      <c r="H1677" s="128">
        <f t="shared" si="227"/>
        <v>9337.5</v>
      </c>
      <c r="I1677" s="15"/>
    </row>
    <row r="1678" spans="1:9" ht="14.1" customHeight="1">
      <c r="A1678" s="15" t="s">
        <v>9277</v>
      </c>
      <c r="B1678" s="877" t="s">
        <v>190</v>
      </c>
      <c r="C1678" s="46">
        <v>13.48</v>
      </c>
      <c r="D1678" s="46">
        <v>25</v>
      </c>
      <c r="E1678" s="574">
        <v>32</v>
      </c>
      <c r="F1678" s="603">
        <f t="shared" si="226"/>
        <v>32</v>
      </c>
      <c r="G1678" s="862">
        <f>'Заказ, cкидки и курсы валют'!$J$23*F1678</f>
        <v>398.4</v>
      </c>
      <c r="H1678" s="128">
        <f t="shared" si="227"/>
        <v>9960</v>
      </c>
      <c r="I1678" s="15"/>
    </row>
    <row r="1679" spans="1:9" ht="14.1" customHeight="1">
      <c r="A1679" s="15" t="s">
        <v>9276</v>
      </c>
      <c r="B1679" s="877" t="s">
        <v>1338</v>
      </c>
      <c r="C1679" s="46">
        <v>15.03</v>
      </c>
      <c r="D1679" s="46">
        <v>25</v>
      </c>
      <c r="E1679" s="574">
        <v>32</v>
      </c>
      <c r="F1679" s="603">
        <f t="shared" si="226"/>
        <v>32</v>
      </c>
      <c r="G1679" s="862">
        <f>'Заказ, cкидки и курсы валют'!$J$23*F1679</f>
        <v>398.4</v>
      </c>
      <c r="H1679" s="128">
        <f t="shared" si="227"/>
        <v>9960</v>
      </c>
      <c r="I1679" s="15"/>
    </row>
    <row r="1680" spans="1:9" ht="14.1" customHeight="1">
      <c r="A1680" s="15" t="s">
        <v>9278</v>
      </c>
      <c r="B1680" s="877" t="s">
        <v>191</v>
      </c>
      <c r="C1680" s="46">
        <v>16.579999999999998</v>
      </c>
      <c r="D1680" s="46">
        <v>25</v>
      </c>
      <c r="E1680" s="574">
        <v>26.46</v>
      </c>
      <c r="F1680" s="603">
        <f t="shared" si="226"/>
        <v>26.46</v>
      </c>
      <c r="G1680" s="862">
        <f>'Заказ, cкидки и курсы валют'!$J$23*F1680</f>
        <v>329.42699999999996</v>
      </c>
      <c r="H1680" s="128">
        <f t="shared" si="227"/>
        <v>8235.68</v>
      </c>
      <c r="I1680" s="15"/>
    </row>
    <row r="1681" spans="1:9" ht="14.1" customHeight="1">
      <c r="A1681" s="15" t="s">
        <v>10876</v>
      </c>
      <c r="B1681" s="877" t="s">
        <v>4313</v>
      </c>
      <c r="C1681" s="46">
        <v>17</v>
      </c>
      <c r="D1681" s="46">
        <v>25</v>
      </c>
      <c r="E1681" s="574">
        <v>24.45</v>
      </c>
      <c r="F1681" s="603">
        <f t="shared" ref="F1681:F1714" si="228">ROUND(E1681*(1-$F$11),2)</f>
        <v>24.45</v>
      </c>
      <c r="G1681" s="862">
        <f>'Заказ, cкидки и курсы валют'!$J$23*F1681</f>
        <v>304.40249999999997</v>
      </c>
      <c r="H1681" s="128">
        <f t="shared" ref="H1681:H1714" si="229">ROUND((D1681)*G1681,2)</f>
        <v>7610.06</v>
      </c>
      <c r="I1681" s="15"/>
    </row>
    <row r="1682" spans="1:9" ht="14.1" customHeight="1">
      <c r="A1682" s="15" t="s">
        <v>9279</v>
      </c>
      <c r="B1682" s="877" t="s">
        <v>192</v>
      </c>
      <c r="C1682" s="46">
        <v>18.13</v>
      </c>
      <c r="D1682" s="46">
        <v>25</v>
      </c>
      <c r="E1682" s="574">
        <v>30.45</v>
      </c>
      <c r="F1682" s="603">
        <f t="shared" si="228"/>
        <v>30.45</v>
      </c>
      <c r="G1682" s="862">
        <f>'Заказ, cкидки и курсы валют'!$J$23*F1682</f>
        <v>379.10249999999996</v>
      </c>
      <c r="H1682" s="128">
        <f t="shared" si="229"/>
        <v>9477.56</v>
      </c>
      <c r="I1682" s="15"/>
    </row>
    <row r="1683" spans="1:9" ht="14.1" customHeight="1">
      <c r="A1683" s="15" t="s">
        <v>10877</v>
      </c>
      <c r="B1683" s="877" t="s">
        <v>237</v>
      </c>
      <c r="C1683" s="46">
        <v>18.7</v>
      </c>
      <c r="D1683" s="46">
        <v>25</v>
      </c>
      <c r="E1683" s="574">
        <v>26.46</v>
      </c>
      <c r="F1683" s="603">
        <f t="shared" si="228"/>
        <v>26.46</v>
      </c>
      <c r="G1683" s="862">
        <f>'Заказ, cкидки и курсы валют'!$J$23*F1683</f>
        <v>329.42699999999996</v>
      </c>
      <c r="H1683" s="128">
        <f t="shared" si="229"/>
        <v>8235.68</v>
      </c>
      <c r="I1683" s="15"/>
    </row>
    <row r="1684" spans="1:9" ht="14.1" customHeight="1">
      <c r="A1684" s="15" t="s">
        <v>9280</v>
      </c>
      <c r="B1684" s="877" t="s">
        <v>193</v>
      </c>
      <c r="C1684" s="46">
        <v>19.690000000000001</v>
      </c>
      <c r="D1684" s="46">
        <v>25</v>
      </c>
      <c r="E1684" s="574">
        <v>24.45</v>
      </c>
      <c r="F1684" s="603">
        <f t="shared" si="228"/>
        <v>24.45</v>
      </c>
      <c r="G1684" s="862">
        <f>'Заказ, cкидки и курсы валют'!$J$23*F1684</f>
        <v>304.40249999999997</v>
      </c>
      <c r="H1684" s="128">
        <f t="shared" si="229"/>
        <v>7610.06</v>
      </c>
      <c r="I1684" s="15"/>
    </row>
    <row r="1685" spans="1:9" ht="14.1" customHeight="1">
      <c r="A1685" s="15" t="s">
        <v>9281</v>
      </c>
      <c r="B1685" s="877" t="s">
        <v>194</v>
      </c>
      <c r="C1685" s="46">
        <v>21.14</v>
      </c>
      <c r="D1685" s="46">
        <v>25</v>
      </c>
      <c r="E1685" s="574">
        <v>30.4</v>
      </c>
      <c r="F1685" s="603">
        <f t="shared" si="228"/>
        <v>30.4</v>
      </c>
      <c r="G1685" s="862">
        <f>'Заказ, cкидки и курсы валют'!$J$23*F1685</f>
        <v>378.47999999999996</v>
      </c>
      <c r="H1685" s="128">
        <f t="shared" si="229"/>
        <v>9462</v>
      </c>
      <c r="I1685" s="15"/>
    </row>
    <row r="1686" spans="1:9" ht="14.1" customHeight="1">
      <c r="A1686" s="15" t="s">
        <v>9282</v>
      </c>
      <c r="B1686" s="877" t="s">
        <v>3121</v>
      </c>
      <c r="C1686" s="46">
        <v>23.4</v>
      </c>
      <c r="D1686" s="46">
        <v>25</v>
      </c>
      <c r="E1686" s="574">
        <v>28.77</v>
      </c>
      <c r="F1686" s="603">
        <f t="shared" si="228"/>
        <v>28.77</v>
      </c>
      <c r="G1686" s="862">
        <f>'Заказ, cкидки и курсы валют'!$J$23*F1686</f>
        <v>358.18649999999997</v>
      </c>
      <c r="H1686" s="128">
        <f t="shared" si="229"/>
        <v>8954.66</v>
      </c>
      <c r="I1686" s="15"/>
    </row>
    <row r="1687" spans="1:9" ht="14.1" customHeight="1">
      <c r="A1687" s="15" t="s">
        <v>9307</v>
      </c>
      <c r="B1687" s="877" t="s">
        <v>195</v>
      </c>
      <c r="C1687" s="46">
        <v>24.25</v>
      </c>
      <c r="D1687" s="46">
        <v>25</v>
      </c>
      <c r="E1687" s="574">
        <v>29.51</v>
      </c>
      <c r="F1687" s="603">
        <f t="shared" si="228"/>
        <v>29.51</v>
      </c>
      <c r="G1687" s="862">
        <f>'Заказ, cкидки и курсы валют'!$J$23*F1687</f>
        <v>367.39949999999999</v>
      </c>
      <c r="H1687" s="128">
        <f t="shared" si="229"/>
        <v>9184.99</v>
      </c>
      <c r="I1687" s="15"/>
    </row>
    <row r="1688" spans="1:9" ht="14.1" customHeight="1">
      <c r="A1688" s="15" t="s">
        <v>9283</v>
      </c>
      <c r="B1688" s="877" t="s">
        <v>3364</v>
      </c>
      <c r="C1688" s="46">
        <v>27.35</v>
      </c>
      <c r="D1688" s="46">
        <v>25</v>
      </c>
      <c r="E1688" s="574">
        <v>32</v>
      </c>
      <c r="F1688" s="603">
        <f t="shared" si="228"/>
        <v>32</v>
      </c>
      <c r="G1688" s="862">
        <f>'Заказ, cкидки и курсы валют'!$J$23*F1688</f>
        <v>398.4</v>
      </c>
      <c r="H1688" s="128">
        <f t="shared" si="229"/>
        <v>9960</v>
      </c>
      <c r="I1688" s="15"/>
    </row>
    <row r="1689" spans="1:9" ht="14.1" customHeight="1">
      <c r="A1689" s="15" t="s">
        <v>9284</v>
      </c>
      <c r="B1689" s="877" t="s">
        <v>3655</v>
      </c>
      <c r="C1689" s="46">
        <v>30.45</v>
      </c>
      <c r="D1689" s="46">
        <v>25</v>
      </c>
      <c r="E1689" s="574">
        <v>32</v>
      </c>
      <c r="F1689" s="603">
        <f t="shared" si="228"/>
        <v>32</v>
      </c>
      <c r="G1689" s="862">
        <f>'Заказ, cкидки и курсы валют'!$J$23*F1689</f>
        <v>398.4</v>
      </c>
      <c r="H1689" s="128">
        <f t="shared" si="229"/>
        <v>9960</v>
      </c>
      <c r="I1689" s="15"/>
    </row>
    <row r="1690" spans="1:9" ht="14.1" customHeight="1">
      <c r="A1690" s="15" t="s">
        <v>9285</v>
      </c>
      <c r="B1690" s="877" t="s">
        <v>3399</v>
      </c>
      <c r="C1690" s="46">
        <v>33.56</v>
      </c>
      <c r="D1690" s="46">
        <v>25</v>
      </c>
      <c r="E1690" s="574">
        <v>32</v>
      </c>
      <c r="F1690" s="603">
        <f t="shared" si="228"/>
        <v>32</v>
      </c>
      <c r="G1690" s="862">
        <f>'Заказ, cкидки и курсы валют'!$J$23*F1690</f>
        <v>398.4</v>
      </c>
      <c r="H1690" s="128">
        <f t="shared" si="229"/>
        <v>9960</v>
      </c>
      <c r="I1690" s="15"/>
    </row>
    <row r="1691" spans="1:9" ht="14.1" customHeight="1">
      <c r="A1691" s="15" t="s">
        <v>9286</v>
      </c>
      <c r="B1691" s="877" t="s">
        <v>3122</v>
      </c>
      <c r="C1691" s="46">
        <v>36.56</v>
      </c>
      <c r="D1691" s="46">
        <v>25</v>
      </c>
      <c r="E1691" s="574">
        <v>24.45</v>
      </c>
      <c r="F1691" s="603">
        <f t="shared" si="228"/>
        <v>24.45</v>
      </c>
      <c r="G1691" s="862">
        <f>'Заказ, cкидки и курсы валют'!$J$23*F1691</f>
        <v>304.40249999999997</v>
      </c>
      <c r="H1691" s="128">
        <f t="shared" si="229"/>
        <v>7610.06</v>
      </c>
      <c r="I1691" s="15"/>
    </row>
    <row r="1692" spans="1:9" ht="14.1" customHeight="1">
      <c r="A1692" s="15" t="s">
        <v>9287</v>
      </c>
      <c r="B1692" s="877" t="s">
        <v>3123</v>
      </c>
      <c r="C1692" s="46">
        <v>42.77</v>
      </c>
      <c r="D1692" s="46">
        <v>25</v>
      </c>
      <c r="E1692" s="574">
        <v>28.84</v>
      </c>
      <c r="F1692" s="603">
        <f t="shared" si="228"/>
        <v>28.84</v>
      </c>
      <c r="G1692" s="862">
        <f>'Заказ, cкидки и курсы валют'!$J$23*F1692</f>
        <v>359.05799999999999</v>
      </c>
      <c r="H1692" s="128">
        <f t="shared" si="229"/>
        <v>8976.4500000000007</v>
      </c>
      <c r="I1692" s="15"/>
    </row>
    <row r="1693" spans="1:9" ht="14.1" customHeight="1">
      <c r="A1693" s="15" t="s">
        <v>9288</v>
      </c>
      <c r="B1693" s="877" t="s">
        <v>3124</v>
      </c>
      <c r="C1693" s="46">
        <v>48.98</v>
      </c>
      <c r="D1693" s="46">
        <v>25</v>
      </c>
      <c r="E1693" s="574">
        <v>32</v>
      </c>
      <c r="F1693" s="603">
        <f t="shared" si="228"/>
        <v>32</v>
      </c>
      <c r="G1693" s="862">
        <f>'Заказ, cкидки и курсы валют'!$J$23*F1693</f>
        <v>398.4</v>
      </c>
      <c r="H1693" s="128">
        <f t="shared" si="229"/>
        <v>9960</v>
      </c>
      <c r="I1693" s="15"/>
    </row>
    <row r="1694" spans="1:9" ht="14.1" customHeight="1">
      <c r="A1694" s="15" t="s">
        <v>9289</v>
      </c>
      <c r="B1694" s="877" t="s">
        <v>3125</v>
      </c>
      <c r="C1694" s="46">
        <v>55.19</v>
      </c>
      <c r="D1694" s="46">
        <v>25</v>
      </c>
      <c r="E1694" s="574">
        <v>32</v>
      </c>
      <c r="F1694" s="603">
        <f t="shared" si="228"/>
        <v>32</v>
      </c>
      <c r="G1694" s="862">
        <f>'Заказ, cкидки и курсы валют'!$J$23*F1694</f>
        <v>398.4</v>
      </c>
      <c r="H1694" s="128">
        <f t="shared" si="229"/>
        <v>9960</v>
      </c>
      <c r="I1694" s="15"/>
    </row>
    <row r="1695" spans="1:9" ht="14.1" customHeight="1">
      <c r="A1695" s="15" t="s">
        <v>9290</v>
      </c>
      <c r="B1695" s="877" t="s">
        <v>201</v>
      </c>
      <c r="C1695" s="46">
        <v>61.4</v>
      </c>
      <c r="D1695" s="46">
        <v>25</v>
      </c>
      <c r="E1695" s="574">
        <v>24.27</v>
      </c>
      <c r="F1695" s="603">
        <f t="shared" si="228"/>
        <v>24.27</v>
      </c>
      <c r="G1695" s="862">
        <f>'Заказ, cкидки и курсы валют'!$J$23*F1695</f>
        <v>302.16149999999999</v>
      </c>
      <c r="H1695" s="128">
        <f t="shared" si="229"/>
        <v>7554.04</v>
      </c>
      <c r="I1695" s="15"/>
    </row>
    <row r="1696" spans="1:9" ht="14.1" customHeight="1">
      <c r="A1696" s="15" t="s">
        <v>9291</v>
      </c>
      <c r="B1696" s="877" t="s">
        <v>202</v>
      </c>
      <c r="C1696" s="46">
        <v>69.7</v>
      </c>
      <c r="D1696" s="46">
        <v>25</v>
      </c>
      <c r="E1696" s="574">
        <v>30</v>
      </c>
      <c r="F1696" s="603">
        <f t="shared" si="228"/>
        <v>30</v>
      </c>
      <c r="G1696" s="862">
        <f>'Заказ, cкидки и курсы валют'!$J$23*F1696</f>
        <v>373.5</v>
      </c>
      <c r="H1696" s="128">
        <f t="shared" si="229"/>
        <v>9337.5</v>
      </c>
      <c r="I1696" s="15"/>
    </row>
    <row r="1697" spans="1:9" ht="14.1" customHeight="1">
      <c r="A1697" s="15" t="s">
        <v>9292</v>
      </c>
      <c r="B1697" s="877" t="s">
        <v>614</v>
      </c>
      <c r="C1697" s="46">
        <v>20.77</v>
      </c>
      <c r="D1697" s="46">
        <v>25</v>
      </c>
      <c r="E1697" s="574">
        <v>28.35</v>
      </c>
      <c r="F1697" s="603">
        <f t="shared" si="228"/>
        <v>28.35</v>
      </c>
      <c r="G1697" s="862">
        <f>'Заказ, cкидки и курсы валют'!$J$23*F1697</f>
        <v>352.95749999999998</v>
      </c>
      <c r="H1697" s="128">
        <f t="shared" si="229"/>
        <v>8823.94</v>
      </c>
      <c r="I1697" s="15"/>
    </row>
    <row r="1698" spans="1:9" ht="14.1" customHeight="1">
      <c r="A1698" s="15" t="s">
        <v>9293</v>
      </c>
      <c r="B1698" s="668" t="s">
        <v>203</v>
      </c>
      <c r="C1698" s="46">
        <v>23.22</v>
      </c>
      <c r="D1698" s="46">
        <v>25</v>
      </c>
      <c r="E1698" s="574">
        <v>24.27</v>
      </c>
      <c r="F1698" s="603">
        <f t="shared" si="228"/>
        <v>24.27</v>
      </c>
      <c r="G1698" s="862">
        <f>'Заказ, cкидки и курсы валют'!$J$23*F1698</f>
        <v>302.16149999999999</v>
      </c>
      <c r="H1698" s="128">
        <f t="shared" si="229"/>
        <v>7554.04</v>
      </c>
      <c r="I1698" s="15"/>
    </row>
    <row r="1699" spans="1:9" ht="14.1" customHeight="1">
      <c r="A1699" s="15" t="s">
        <v>9294</v>
      </c>
      <c r="B1699" s="668" t="s">
        <v>613</v>
      </c>
      <c r="C1699" s="46">
        <v>25.67</v>
      </c>
      <c r="D1699" s="46">
        <v>25</v>
      </c>
      <c r="E1699" s="574">
        <v>28.35</v>
      </c>
      <c r="F1699" s="603">
        <f t="shared" si="228"/>
        <v>28.35</v>
      </c>
      <c r="G1699" s="862">
        <f>'Заказ, cкидки и курсы валют'!$J$23*F1699</f>
        <v>352.95749999999998</v>
      </c>
      <c r="H1699" s="128">
        <f t="shared" si="229"/>
        <v>8823.94</v>
      </c>
      <c r="I1699" s="15"/>
    </row>
    <row r="1700" spans="1:9" ht="14.1" customHeight="1">
      <c r="A1700" s="15" t="s">
        <v>9295</v>
      </c>
      <c r="B1700" s="877" t="s">
        <v>204</v>
      </c>
      <c r="C1700" s="46">
        <v>28.12</v>
      </c>
      <c r="D1700" s="46">
        <v>25</v>
      </c>
      <c r="E1700" s="574">
        <v>24.82</v>
      </c>
      <c r="F1700" s="603">
        <f t="shared" si="228"/>
        <v>24.82</v>
      </c>
      <c r="G1700" s="862">
        <f>'Заказ, cкидки и курсы валют'!$J$23*F1700</f>
        <v>309.00899999999996</v>
      </c>
      <c r="H1700" s="128">
        <f t="shared" si="229"/>
        <v>7725.23</v>
      </c>
      <c r="I1700" s="15"/>
    </row>
    <row r="1701" spans="1:9" ht="14.1" customHeight="1">
      <c r="A1701" s="15" t="s">
        <v>9296</v>
      </c>
      <c r="B1701" s="877" t="s">
        <v>205</v>
      </c>
      <c r="C1701" s="46">
        <v>30.57</v>
      </c>
      <c r="D1701" s="46">
        <v>25</v>
      </c>
      <c r="E1701" s="574">
        <v>24.82</v>
      </c>
      <c r="F1701" s="603">
        <f t="shared" si="228"/>
        <v>24.82</v>
      </c>
      <c r="G1701" s="862">
        <f>'Заказ, cкидки и курсы валют'!$J$23*F1701</f>
        <v>309.00899999999996</v>
      </c>
      <c r="H1701" s="128">
        <f t="shared" si="229"/>
        <v>7725.23</v>
      </c>
      <c r="I1701" s="15"/>
    </row>
    <row r="1702" spans="1:9" ht="14.1" customHeight="1">
      <c r="A1702" s="15" t="s">
        <v>9297</v>
      </c>
      <c r="B1702" s="877" t="s">
        <v>206</v>
      </c>
      <c r="C1702" s="46">
        <v>33.020000000000003</v>
      </c>
      <c r="D1702" s="46">
        <v>25</v>
      </c>
      <c r="E1702" s="574">
        <v>24.82</v>
      </c>
      <c r="F1702" s="603">
        <f t="shared" si="228"/>
        <v>24.82</v>
      </c>
      <c r="G1702" s="862">
        <f>'Заказ, cкидки и курсы валют'!$J$23*F1702</f>
        <v>309.00899999999996</v>
      </c>
      <c r="H1702" s="128">
        <f t="shared" si="229"/>
        <v>7725.23</v>
      </c>
      <c r="I1702" s="15"/>
    </row>
    <row r="1703" spans="1:9" ht="14.1" customHeight="1">
      <c r="A1703" s="15" t="s">
        <v>9298</v>
      </c>
      <c r="B1703" s="877" t="s">
        <v>4314</v>
      </c>
      <c r="C1703" s="46">
        <v>35.47</v>
      </c>
      <c r="D1703" s="46">
        <v>25</v>
      </c>
      <c r="E1703" s="574">
        <v>32</v>
      </c>
      <c r="F1703" s="603">
        <f t="shared" si="228"/>
        <v>32</v>
      </c>
      <c r="G1703" s="862">
        <f>'Заказ, cкидки и курсы валют'!$J$23*F1703</f>
        <v>398.4</v>
      </c>
      <c r="H1703" s="128">
        <f t="shared" si="229"/>
        <v>9960</v>
      </c>
      <c r="I1703" s="15"/>
    </row>
    <row r="1704" spans="1:9" ht="14.1" customHeight="1">
      <c r="A1704" s="15" t="s">
        <v>9299</v>
      </c>
      <c r="B1704" s="877" t="s">
        <v>4315</v>
      </c>
      <c r="C1704" s="46">
        <v>38.700000000000003</v>
      </c>
      <c r="D1704" s="46">
        <v>25</v>
      </c>
      <c r="E1704" s="574">
        <v>32</v>
      </c>
      <c r="F1704" s="603">
        <f t="shared" si="228"/>
        <v>32</v>
      </c>
      <c r="G1704" s="862">
        <f>'Заказ, cкидки и курсы валют'!$J$23*F1704</f>
        <v>398.4</v>
      </c>
      <c r="H1704" s="128">
        <f t="shared" si="229"/>
        <v>9960</v>
      </c>
      <c r="I1704" s="15"/>
    </row>
    <row r="1705" spans="1:9" ht="14.1" customHeight="1">
      <c r="A1705" s="15" t="s">
        <v>9300</v>
      </c>
      <c r="B1705" s="877" t="s">
        <v>3353</v>
      </c>
      <c r="C1705" s="46">
        <v>40.47</v>
      </c>
      <c r="D1705" s="46">
        <v>25</v>
      </c>
      <c r="E1705" s="574">
        <v>27.72</v>
      </c>
      <c r="F1705" s="603">
        <f t="shared" si="228"/>
        <v>27.72</v>
      </c>
      <c r="G1705" s="862">
        <f>'Заказ, cкидки и курсы валют'!$J$23*F1705</f>
        <v>345.11399999999998</v>
      </c>
      <c r="H1705" s="128">
        <f t="shared" si="229"/>
        <v>8627.85</v>
      </c>
      <c r="I1705" s="15"/>
    </row>
    <row r="1706" spans="1:9" ht="14.1" customHeight="1">
      <c r="A1706" s="15" t="s">
        <v>9301</v>
      </c>
      <c r="B1706" s="877" t="s">
        <v>1027</v>
      </c>
      <c r="C1706" s="46">
        <v>43.8</v>
      </c>
      <c r="D1706" s="46">
        <v>25</v>
      </c>
      <c r="E1706" s="574">
        <v>32</v>
      </c>
      <c r="F1706" s="603">
        <f t="shared" si="228"/>
        <v>32</v>
      </c>
      <c r="G1706" s="862">
        <f>'Заказ, cкидки и курсы валют'!$J$23*F1706</f>
        <v>398.4</v>
      </c>
      <c r="H1706" s="128">
        <f t="shared" si="229"/>
        <v>9960</v>
      </c>
      <c r="I1706" s="15"/>
    </row>
    <row r="1707" spans="1:9" ht="14.1" customHeight="1">
      <c r="A1707" s="15" t="s">
        <v>9302</v>
      </c>
      <c r="B1707" s="877" t="s">
        <v>3126</v>
      </c>
      <c r="C1707" s="46">
        <v>45.37</v>
      </c>
      <c r="D1707" s="46">
        <v>25</v>
      </c>
      <c r="E1707" s="574">
        <v>23.71</v>
      </c>
      <c r="F1707" s="603">
        <f t="shared" si="228"/>
        <v>23.71</v>
      </c>
      <c r="G1707" s="862">
        <f>'Заказ, cкидки и курсы валют'!$J$23*F1707</f>
        <v>295.18950000000001</v>
      </c>
      <c r="H1707" s="128">
        <f t="shared" si="229"/>
        <v>7379.74</v>
      </c>
      <c r="I1707" s="15"/>
    </row>
    <row r="1708" spans="1:9" ht="14.1" customHeight="1">
      <c r="A1708" s="15" t="s">
        <v>9303</v>
      </c>
      <c r="B1708" s="877" t="s">
        <v>3127</v>
      </c>
      <c r="C1708" s="46">
        <v>50.27</v>
      </c>
      <c r="D1708" s="46">
        <v>25</v>
      </c>
      <c r="E1708" s="574">
        <v>32</v>
      </c>
      <c r="F1708" s="603">
        <f t="shared" si="228"/>
        <v>32</v>
      </c>
      <c r="G1708" s="862">
        <f>'Заказ, cкидки и курсы валют'!$J$23*F1708</f>
        <v>398.4</v>
      </c>
      <c r="H1708" s="128">
        <f t="shared" si="229"/>
        <v>9960</v>
      </c>
      <c r="I1708" s="15"/>
    </row>
    <row r="1709" spans="1:9" ht="14.1" customHeight="1">
      <c r="A1709" s="15" t="s">
        <v>9304</v>
      </c>
      <c r="B1709" s="877" t="s">
        <v>243</v>
      </c>
      <c r="C1709" s="46">
        <v>56.3</v>
      </c>
      <c r="D1709" s="46">
        <v>25</v>
      </c>
      <c r="E1709" s="574">
        <v>27.72</v>
      </c>
      <c r="F1709" s="603">
        <f t="shared" si="228"/>
        <v>27.72</v>
      </c>
      <c r="G1709" s="862">
        <f>'Заказ, cкидки и курсы валют'!$J$23*F1709</f>
        <v>345.11399999999998</v>
      </c>
      <c r="H1709" s="128">
        <f t="shared" si="229"/>
        <v>8627.85</v>
      </c>
      <c r="I1709" s="15"/>
    </row>
    <row r="1710" spans="1:9" ht="14.1" customHeight="1">
      <c r="A1710" s="15" t="s">
        <v>9305</v>
      </c>
      <c r="B1710" s="877" t="s">
        <v>618</v>
      </c>
      <c r="C1710" s="46">
        <v>60.07</v>
      </c>
      <c r="D1710" s="46">
        <v>25</v>
      </c>
      <c r="E1710" s="574">
        <v>25.72</v>
      </c>
      <c r="F1710" s="603">
        <f t="shared" si="228"/>
        <v>25.72</v>
      </c>
      <c r="G1710" s="862">
        <f>'Заказ, cкидки и курсы валют'!$J$23*F1710</f>
        <v>320.21399999999994</v>
      </c>
      <c r="H1710" s="128">
        <f t="shared" si="229"/>
        <v>8005.35</v>
      </c>
      <c r="I1710" s="15"/>
    </row>
    <row r="1711" spans="1:9" ht="14.1" customHeight="1">
      <c r="A1711" s="15" t="s">
        <v>9306</v>
      </c>
      <c r="B1711" s="877" t="s">
        <v>3128</v>
      </c>
      <c r="C1711" s="46">
        <v>69.97</v>
      </c>
      <c r="D1711" s="46">
        <v>25</v>
      </c>
      <c r="E1711" s="574">
        <v>23.71</v>
      </c>
      <c r="F1711" s="603">
        <f t="shared" si="228"/>
        <v>23.71</v>
      </c>
      <c r="G1711" s="862">
        <f>'Заказ, cкидки и курсы валют'!$J$23*F1711</f>
        <v>295.18950000000001</v>
      </c>
      <c r="H1711" s="128">
        <f t="shared" si="229"/>
        <v>7379.74</v>
      </c>
      <c r="I1711" s="15"/>
    </row>
    <row r="1712" spans="1:9" ht="14.1" customHeight="1">
      <c r="A1712" s="15" t="s">
        <v>9308</v>
      </c>
      <c r="B1712" s="877" t="s">
        <v>675</v>
      </c>
      <c r="C1712" s="46">
        <v>79.77</v>
      </c>
      <c r="D1712" s="46">
        <v>25</v>
      </c>
      <c r="E1712" s="574">
        <v>27.72</v>
      </c>
      <c r="F1712" s="603">
        <f t="shared" si="228"/>
        <v>27.72</v>
      </c>
      <c r="G1712" s="862">
        <f>'Заказ, cкидки и курсы валют'!$J$23*F1712</f>
        <v>345.11399999999998</v>
      </c>
      <c r="H1712" s="128">
        <f t="shared" si="229"/>
        <v>8627.85</v>
      </c>
      <c r="I1712" s="15"/>
    </row>
    <row r="1713" spans="1:9" ht="14.1" customHeight="1">
      <c r="A1713" s="15" t="s">
        <v>9309</v>
      </c>
      <c r="B1713" s="877" t="s">
        <v>1330</v>
      </c>
      <c r="C1713" s="46">
        <v>89.57</v>
      </c>
      <c r="D1713" s="46">
        <v>25</v>
      </c>
      <c r="E1713" s="574">
        <v>27.66</v>
      </c>
      <c r="F1713" s="603">
        <f t="shared" si="228"/>
        <v>27.66</v>
      </c>
      <c r="G1713" s="862">
        <f>'Заказ, cкидки и курсы валют'!$J$23*F1713</f>
        <v>344.36699999999996</v>
      </c>
      <c r="H1713" s="128">
        <f t="shared" si="229"/>
        <v>8609.18</v>
      </c>
      <c r="I1713" s="15"/>
    </row>
    <row r="1714" spans="1:9" ht="14.1" customHeight="1">
      <c r="A1714" s="15" t="s">
        <v>9310</v>
      </c>
      <c r="B1714" s="877" t="s">
        <v>1331</v>
      </c>
      <c r="C1714" s="46">
        <v>99.37</v>
      </c>
      <c r="D1714" s="46">
        <v>25</v>
      </c>
      <c r="E1714" s="574">
        <v>24.45</v>
      </c>
      <c r="F1714" s="603">
        <f t="shared" si="228"/>
        <v>24.45</v>
      </c>
      <c r="G1714" s="862">
        <f>'Заказ, cкидки и курсы валют'!$J$23*F1714</f>
        <v>304.40249999999997</v>
      </c>
      <c r="H1714" s="128">
        <f t="shared" si="229"/>
        <v>7610.06</v>
      </c>
      <c r="I1714" s="15"/>
    </row>
    <row r="1715" spans="1:9" ht="14.1" customHeight="1">
      <c r="A1715" s="15" t="s">
        <v>10358</v>
      </c>
      <c r="B1715" s="877" t="s">
        <v>213</v>
      </c>
      <c r="C1715" s="46">
        <v>131.02000000000001</v>
      </c>
      <c r="D1715" s="46">
        <v>25</v>
      </c>
      <c r="E1715" s="574">
        <v>28.79</v>
      </c>
      <c r="F1715" s="603">
        <f t="shared" ref="F1715" si="230">ROUND(E1715*(1-$F$11),2)</f>
        <v>28.79</v>
      </c>
      <c r="G1715" s="862">
        <f>'Заказ, cкидки и курсы валют'!$J$23*F1715</f>
        <v>358.43549999999999</v>
      </c>
      <c r="H1715" s="128">
        <f t="shared" ref="H1715" si="231">ROUND((D1715)*G1715,2)</f>
        <v>8960.89</v>
      </c>
      <c r="I1715" s="15"/>
    </row>
    <row r="1716" spans="1:9" ht="14.1" customHeight="1">
      <c r="A1716" s="15" t="s">
        <v>9311</v>
      </c>
      <c r="B1716" s="877" t="s">
        <v>214</v>
      </c>
      <c r="C1716" s="46">
        <v>131.02000000000001</v>
      </c>
      <c r="D1716" s="46">
        <v>25</v>
      </c>
      <c r="E1716" s="574">
        <v>24.64</v>
      </c>
      <c r="F1716" s="603">
        <f t="shared" ref="F1716:F1752" si="232">ROUND(E1716*(1-$F$11),2)</f>
        <v>24.64</v>
      </c>
      <c r="G1716" s="862">
        <f>'Заказ, cкидки и курсы валют'!$J$23*F1716</f>
        <v>306.76799999999997</v>
      </c>
      <c r="H1716" s="128">
        <f t="shared" ref="H1716:H1752" si="233">ROUND((D1716)*G1716,2)</f>
        <v>7669.2</v>
      </c>
      <c r="I1716" s="15"/>
    </row>
    <row r="1717" spans="1:9" ht="14.1" customHeight="1">
      <c r="A1717" s="15" t="s">
        <v>9312</v>
      </c>
      <c r="B1717" s="877" t="s">
        <v>4317</v>
      </c>
      <c r="C1717" s="46">
        <v>31</v>
      </c>
      <c r="D1717" s="46">
        <v>25</v>
      </c>
      <c r="E1717" s="574">
        <v>32</v>
      </c>
      <c r="F1717" s="603">
        <f t="shared" si="232"/>
        <v>32</v>
      </c>
      <c r="G1717" s="862">
        <f>'Заказ, cкидки и курсы валют'!$J$23*F1717</f>
        <v>398.4</v>
      </c>
      <c r="H1717" s="128">
        <f t="shared" si="233"/>
        <v>9960</v>
      </c>
      <c r="I1717" s="15"/>
    </row>
    <row r="1718" spans="1:9" ht="14.1" customHeight="1">
      <c r="A1718" s="15" t="s">
        <v>9313</v>
      </c>
      <c r="B1718" s="877" t="s">
        <v>1021</v>
      </c>
      <c r="C1718" s="46">
        <v>34.1</v>
      </c>
      <c r="D1718" s="46">
        <v>25</v>
      </c>
      <c r="E1718" s="574">
        <v>29.59</v>
      </c>
      <c r="F1718" s="603">
        <f t="shared" si="232"/>
        <v>29.59</v>
      </c>
      <c r="G1718" s="862">
        <f>'Заказ, cкидки и курсы валют'!$J$23*F1718</f>
        <v>368.39549999999997</v>
      </c>
      <c r="H1718" s="128">
        <f t="shared" si="233"/>
        <v>9209.89</v>
      </c>
      <c r="I1718" s="15"/>
    </row>
    <row r="1719" spans="1:9" ht="14.1" customHeight="1">
      <c r="A1719" s="15" t="s">
        <v>9314</v>
      </c>
      <c r="B1719" s="877" t="s">
        <v>1022</v>
      </c>
      <c r="C1719" s="46">
        <v>37.700000000000003</v>
      </c>
      <c r="D1719" s="46">
        <v>25</v>
      </c>
      <c r="E1719" s="574">
        <v>23.71</v>
      </c>
      <c r="F1719" s="603">
        <f t="shared" si="232"/>
        <v>23.71</v>
      </c>
      <c r="G1719" s="862">
        <f>'Заказ, cкидки и курсы валют'!$J$23*F1719</f>
        <v>295.18950000000001</v>
      </c>
      <c r="H1719" s="128">
        <f t="shared" si="233"/>
        <v>7379.74</v>
      </c>
      <c r="I1719" s="15"/>
    </row>
    <row r="1720" spans="1:9" ht="14.1" customHeight="1">
      <c r="A1720" s="15" t="s">
        <v>9315</v>
      </c>
      <c r="B1720" s="877" t="s">
        <v>1023</v>
      </c>
      <c r="C1720" s="61">
        <v>41.3</v>
      </c>
      <c r="D1720" s="46">
        <v>25</v>
      </c>
      <c r="E1720" s="574">
        <v>32</v>
      </c>
      <c r="F1720" s="603">
        <f t="shared" si="232"/>
        <v>32</v>
      </c>
      <c r="G1720" s="862">
        <f>'Заказ, cкидки и курсы валют'!$J$23*F1720</f>
        <v>398.4</v>
      </c>
      <c r="H1720" s="128">
        <f t="shared" si="233"/>
        <v>9960</v>
      </c>
      <c r="I1720" s="15"/>
    </row>
    <row r="1721" spans="1:9" ht="14.1" customHeight="1">
      <c r="A1721" s="15" t="s">
        <v>9316</v>
      </c>
      <c r="B1721" s="668" t="s">
        <v>3395</v>
      </c>
      <c r="C1721" s="46">
        <v>44.9</v>
      </c>
      <c r="D1721" s="46">
        <v>25</v>
      </c>
      <c r="E1721" s="574">
        <v>25.72</v>
      </c>
      <c r="F1721" s="603">
        <f t="shared" si="232"/>
        <v>25.72</v>
      </c>
      <c r="G1721" s="862">
        <f>'Заказ, cкидки и курсы валют'!$J$23*F1721</f>
        <v>320.21399999999994</v>
      </c>
      <c r="H1721" s="128">
        <f t="shared" si="233"/>
        <v>8005.35</v>
      </c>
      <c r="I1721" s="15"/>
    </row>
    <row r="1722" spans="1:9" ht="14.1" customHeight="1">
      <c r="A1722" s="15" t="s">
        <v>9317</v>
      </c>
      <c r="B1722" s="668" t="s">
        <v>1024</v>
      </c>
      <c r="C1722" s="46">
        <v>48.5</v>
      </c>
      <c r="D1722" s="46">
        <v>25</v>
      </c>
      <c r="E1722" s="574">
        <v>27.85</v>
      </c>
      <c r="F1722" s="603">
        <f t="shared" si="232"/>
        <v>27.85</v>
      </c>
      <c r="G1722" s="862">
        <f>'Заказ, cкидки и курсы валют'!$J$23*F1722</f>
        <v>346.73250000000002</v>
      </c>
      <c r="H1722" s="128">
        <f t="shared" si="233"/>
        <v>8668.31</v>
      </c>
      <c r="I1722" s="15"/>
    </row>
    <row r="1723" spans="1:9" ht="14.1" customHeight="1">
      <c r="A1723" s="15" t="s">
        <v>9318</v>
      </c>
      <c r="B1723" s="877" t="s">
        <v>1025</v>
      </c>
      <c r="C1723" s="46">
        <v>52</v>
      </c>
      <c r="D1723" s="46">
        <v>25</v>
      </c>
      <c r="E1723" s="574">
        <v>23.71</v>
      </c>
      <c r="F1723" s="603">
        <f t="shared" si="232"/>
        <v>23.71</v>
      </c>
      <c r="G1723" s="862">
        <f>'Заказ, cкидки и курсы валют'!$J$23*F1723</f>
        <v>295.18950000000001</v>
      </c>
      <c r="H1723" s="128">
        <f t="shared" si="233"/>
        <v>7379.74</v>
      </c>
      <c r="I1723" s="15"/>
    </row>
    <row r="1724" spans="1:9" ht="14.1" customHeight="1">
      <c r="A1724" s="15" t="s">
        <v>9319</v>
      </c>
      <c r="B1724" s="877" t="s">
        <v>2647</v>
      </c>
      <c r="C1724" s="46">
        <v>55.6</v>
      </c>
      <c r="D1724" s="46">
        <v>25</v>
      </c>
      <c r="E1724" s="574">
        <v>25.72</v>
      </c>
      <c r="F1724" s="603">
        <f t="shared" si="232"/>
        <v>25.72</v>
      </c>
      <c r="G1724" s="862">
        <f>'Заказ, cкидки и курсы валют'!$J$23*F1724</f>
        <v>320.21399999999994</v>
      </c>
      <c r="H1724" s="128">
        <f t="shared" si="233"/>
        <v>8005.35</v>
      </c>
      <c r="I1724" s="15"/>
    </row>
    <row r="1725" spans="1:9" ht="14.1" customHeight="1">
      <c r="A1725" s="15" t="s">
        <v>9320</v>
      </c>
      <c r="B1725" s="877" t="s">
        <v>1026</v>
      </c>
      <c r="C1725" s="46">
        <v>58.2</v>
      </c>
      <c r="D1725" s="46">
        <v>25</v>
      </c>
      <c r="E1725" s="574">
        <v>27.92</v>
      </c>
      <c r="F1725" s="603">
        <f t="shared" si="232"/>
        <v>27.92</v>
      </c>
      <c r="G1725" s="862">
        <f>'Заказ, cкидки и курсы валют'!$J$23*F1725</f>
        <v>347.60399999999998</v>
      </c>
      <c r="H1725" s="128">
        <f t="shared" si="233"/>
        <v>8690.1</v>
      </c>
      <c r="I1725" s="15"/>
    </row>
    <row r="1726" spans="1:9" ht="14.1" customHeight="1">
      <c r="A1726" s="15" t="s">
        <v>9321</v>
      </c>
      <c r="B1726" s="877" t="s">
        <v>2637</v>
      </c>
      <c r="C1726" s="46">
        <v>66.400000000000006</v>
      </c>
      <c r="D1726" s="46">
        <v>25</v>
      </c>
      <c r="E1726" s="574">
        <v>32</v>
      </c>
      <c r="F1726" s="603">
        <f t="shared" si="232"/>
        <v>32</v>
      </c>
      <c r="G1726" s="862">
        <f>'Заказ, cкидки и курсы валют'!$J$23*F1726</f>
        <v>398.4</v>
      </c>
      <c r="H1726" s="128">
        <f t="shared" si="233"/>
        <v>9960</v>
      </c>
      <c r="I1726" s="15"/>
    </row>
    <row r="1727" spans="1:9" ht="14.1" customHeight="1">
      <c r="A1727" s="15" t="s">
        <v>9322</v>
      </c>
      <c r="B1727" s="877" t="s">
        <v>3402</v>
      </c>
      <c r="C1727" s="46">
        <v>73.599999999999994</v>
      </c>
      <c r="D1727" s="46">
        <v>25</v>
      </c>
      <c r="E1727" s="574">
        <v>32</v>
      </c>
      <c r="F1727" s="603">
        <f t="shared" si="232"/>
        <v>32</v>
      </c>
      <c r="G1727" s="862">
        <f>'Заказ, cкидки и курсы валют'!$J$23*F1727</f>
        <v>398.4</v>
      </c>
      <c r="H1727" s="128">
        <f t="shared" si="233"/>
        <v>9960</v>
      </c>
      <c r="I1727" s="15"/>
    </row>
    <row r="1728" spans="1:9" ht="14.1" customHeight="1">
      <c r="A1728" s="15" t="s">
        <v>10878</v>
      </c>
      <c r="B1728" s="877" t="s">
        <v>3365</v>
      </c>
      <c r="C1728" s="46">
        <v>76</v>
      </c>
      <c r="D1728" s="46">
        <v>25</v>
      </c>
      <c r="E1728" s="574">
        <v>27.66</v>
      </c>
      <c r="F1728" s="603">
        <f t="shared" si="232"/>
        <v>27.66</v>
      </c>
      <c r="G1728" s="862">
        <f>'Заказ, cкидки и курсы валют'!$J$23*F1728</f>
        <v>344.36699999999996</v>
      </c>
      <c r="H1728" s="128">
        <f t="shared" si="233"/>
        <v>8609.18</v>
      </c>
      <c r="I1728" s="15"/>
    </row>
    <row r="1729" spans="1:9" ht="14.1" customHeight="1">
      <c r="A1729" s="15" t="s">
        <v>9323</v>
      </c>
      <c r="B1729" s="877" t="s">
        <v>3403</v>
      </c>
      <c r="C1729" s="46">
        <v>80.8</v>
      </c>
      <c r="D1729" s="46">
        <v>25</v>
      </c>
      <c r="E1729" s="574">
        <v>28.31</v>
      </c>
      <c r="F1729" s="603">
        <f t="shared" si="232"/>
        <v>28.31</v>
      </c>
      <c r="G1729" s="862">
        <f>'Заказ, cкидки и курсы валют'!$J$23*F1729</f>
        <v>352.45949999999999</v>
      </c>
      <c r="H1729" s="128">
        <f t="shared" si="233"/>
        <v>8811.49</v>
      </c>
      <c r="I1729" s="15"/>
    </row>
    <row r="1730" spans="1:9" ht="14.1" customHeight="1">
      <c r="A1730" s="15" t="s">
        <v>9324</v>
      </c>
      <c r="B1730" s="877" t="s">
        <v>3404</v>
      </c>
      <c r="C1730" s="46">
        <v>88</v>
      </c>
      <c r="D1730" s="46">
        <v>25</v>
      </c>
      <c r="E1730" s="574">
        <v>27.01</v>
      </c>
      <c r="F1730" s="603">
        <f t="shared" si="232"/>
        <v>27.01</v>
      </c>
      <c r="G1730" s="862">
        <f>'Заказ, cкидки и курсы валют'!$J$23*F1730</f>
        <v>336.27449999999999</v>
      </c>
      <c r="H1730" s="128">
        <f t="shared" si="233"/>
        <v>8406.86</v>
      </c>
      <c r="I1730" s="15"/>
    </row>
    <row r="1731" spans="1:9" ht="14.1" customHeight="1">
      <c r="A1731" s="15" t="s">
        <v>9325</v>
      </c>
      <c r="B1731" s="877" t="s">
        <v>3405</v>
      </c>
      <c r="C1731" s="46">
        <v>102</v>
      </c>
      <c r="D1731" s="46">
        <v>25</v>
      </c>
      <c r="E1731" s="574">
        <v>25.72</v>
      </c>
      <c r="F1731" s="603">
        <f t="shared" si="232"/>
        <v>25.72</v>
      </c>
      <c r="G1731" s="862">
        <f>'Заказ, cкидки и курсы валют'!$J$23*F1731</f>
        <v>320.21399999999994</v>
      </c>
      <c r="H1731" s="128">
        <f t="shared" si="233"/>
        <v>8005.35</v>
      </c>
      <c r="I1731" s="15"/>
    </row>
    <row r="1732" spans="1:9" ht="14.1" customHeight="1">
      <c r="A1732" s="15" t="s">
        <v>9326</v>
      </c>
      <c r="B1732" s="877" t="s">
        <v>3396</v>
      </c>
      <c r="C1732" s="46">
        <v>116</v>
      </c>
      <c r="D1732" s="46">
        <v>25</v>
      </c>
      <c r="E1732" s="574">
        <v>32</v>
      </c>
      <c r="F1732" s="603">
        <f t="shared" si="232"/>
        <v>32</v>
      </c>
      <c r="G1732" s="862">
        <f>'Заказ, cкидки и курсы валют'!$J$23*F1732</f>
        <v>398.4</v>
      </c>
      <c r="H1732" s="128">
        <f t="shared" si="233"/>
        <v>9960</v>
      </c>
      <c r="I1732" s="15"/>
    </row>
    <row r="1733" spans="1:9" ht="14.1" customHeight="1">
      <c r="A1733" s="15" t="s">
        <v>9327</v>
      </c>
      <c r="B1733" s="877" t="s">
        <v>3406</v>
      </c>
      <c r="C1733" s="46">
        <v>130</v>
      </c>
      <c r="D1733" s="46">
        <v>25</v>
      </c>
      <c r="E1733" s="574">
        <v>23.71</v>
      </c>
      <c r="F1733" s="603">
        <f t="shared" si="232"/>
        <v>23.71</v>
      </c>
      <c r="G1733" s="862">
        <f>'Заказ, cкидки и курсы валют'!$J$23*F1733</f>
        <v>295.18950000000001</v>
      </c>
      <c r="H1733" s="128">
        <f t="shared" si="233"/>
        <v>7379.74</v>
      </c>
      <c r="I1733" s="15"/>
    </row>
    <row r="1734" spans="1:9" ht="14.1" customHeight="1">
      <c r="A1734" s="15" t="s">
        <v>9328</v>
      </c>
      <c r="B1734" s="877" t="s">
        <v>3407</v>
      </c>
      <c r="C1734" s="46">
        <v>149</v>
      </c>
      <c r="D1734" s="46">
        <v>25</v>
      </c>
      <c r="E1734" s="574">
        <v>32</v>
      </c>
      <c r="F1734" s="603">
        <f t="shared" si="232"/>
        <v>32</v>
      </c>
      <c r="G1734" s="862">
        <f>'Заказ, cкидки и курсы валют'!$J$23*F1734</f>
        <v>398.4</v>
      </c>
      <c r="H1734" s="128">
        <f t="shared" si="233"/>
        <v>9960</v>
      </c>
      <c r="I1734" s="15"/>
    </row>
    <row r="1735" spans="1:9" ht="14.1" customHeight="1">
      <c r="A1735" s="15" t="s">
        <v>9329</v>
      </c>
      <c r="B1735" s="877" t="s">
        <v>3137</v>
      </c>
      <c r="C1735" s="46">
        <v>158</v>
      </c>
      <c r="D1735" s="46">
        <v>25</v>
      </c>
      <c r="E1735" s="574">
        <v>27.01</v>
      </c>
      <c r="F1735" s="603">
        <f t="shared" si="232"/>
        <v>27.01</v>
      </c>
      <c r="G1735" s="862">
        <f>'Заказ, cкидки и курсы валют'!$J$23*F1735</f>
        <v>336.27449999999999</v>
      </c>
      <c r="H1735" s="128">
        <f t="shared" si="233"/>
        <v>8406.86</v>
      </c>
      <c r="I1735" s="15"/>
    </row>
    <row r="1736" spans="1:9" ht="14.1" customHeight="1">
      <c r="A1736" s="15" t="s">
        <v>9330</v>
      </c>
      <c r="B1736" s="877" t="s">
        <v>1334</v>
      </c>
      <c r="C1736" s="46">
        <v>57.9</v>
      </c>
      <c r="D1736" s="46">
        <v>25</v>
      </c>
      <c r="E1736" s="574">
        <v>26.8</v>
      </c>
      <c r="F1736" s="603">
        <f t="shared" si="232"/>
        <v>26.8</v>
      </c>
      <c r="G1736" s="862">
        <f>'Заказ, cкидки и курсы валют'!$J$23*F1736</f>
        <v>333.65999999999997</v>
      </c>
      <c r="H1736" s="128">
        <f t="shared" si="233"/>
        <v>8341.5</v>
      </c>
      <c r="I1736" s="15"/>
    </row>
    <row r="1737" spans="1:9" ht="14.1" customHeight="1">
      <c r="A1737" s="15" t="s">
        <v>9331</v>
      </c>
      <c r="B1737" s="877" t="s">
        <v>3408</v>
      </c>
      <c r="C1737" s="46">
        <v>67.900000000000006</v>
      </c>
      <c r="D1737" s="46">
        <v>25</v>
      </c>
      <c r="E1737" s="574">
        <v>24.45</v>
      </c>
      <c r="F1737" s="603">
        <f t="shared" si="232"/>
        <v>24.45</v>
      </c>
      <c r="G1737" s="862">
        <f>'Заказ, cкидки и курсы валют'!$J$23*F1737</f>
        <v>304.40249999999997</v>
      </c>
      <c r="H1737" s="128">
        <f t="shared" si="233"/>
        <v>7610.06</v>
      </c>
      <c r="I1737" s="15"/>
    </row>
    <row r="1738" spans="1:9" ht="14.1" customHeight="1">
      <c r="A1738" s="15" t="s">
        <v>9332</v>
      </c>
      <c r="B1738" s="877" t="s">
        <v>249</v>
      </c>
      <c r="C1738" s="46">
        <v>77.900000000000006</v>
      </c>
      <c r="D1738" s="46">
        <v>25</v>
      </c>
      <c r="E1738" s="574">
        <v>30.55</v>
      </c>
      <c r="F1738" s="603">
        <f t="shared" si="232"/>
        <v>30.55</v>
      </c>
      <c r="G1738" s="862">
        <f>'Заказ, cкидки и курсы валют'!$J$23*F1738</f>
        <v>380.34749999999997</v>
      </c>
      <c r="H1738" s="128">
        <f t="shared" si="233"/>
        <v>9508.69</v>
      </c>
      <c r="I1738" s="15"/>
    </row>
    <row r="1739" spans="1:9" ht="14.1" customHeight="1">
      <c r="A1739" s="15" t="s">
        <v>9333</v>
      </c>
      <c r="B1739" s="877" t="s">
        <v>1372</v>
      </c>
      <c r="C1739" s="46">
        <v>87.8</v>
      </c>
      <c r="D1739" s="46">
        <v>25</v>
      </c>
      <c r="E1739" s="574">
        <v>26.8</v>
      </c>
      <c r="F1739" s="603">
        <f t="shared" si="232"/>
        <v>26.8</v>
      </c>
      <c r="G1739" s="862">
        <f>'Заказ, cкидки и курсы валют'!$J$23*F1739</f>
        <v>333.65999999999997</v>
      </c>
      <c r="H1739" s="128">
        <f t="shared" si="233"/>
        <v>8341.5</v>
      </c>
      <c r="I1739" s="15"/>
    </row>
    <row r="1740" spans="1:9" ht="14.1" customHeight="1">
      <c r="A1740" s="15" t="s">
        <v>9334</v>
      </c>
      <c r="B1740" s="877" t="s">
        <v>9249</v>
      </c>
      <c r="C1740" s="46">
        <v>97.9</v>
      </c>
      <c r="D1740" s="46">
        <v>25</v>
      </c>
      <c r="E1740" s="574">
        <v>27.01</v>
      </c>
      <c r="F1740" s="603">
        <f t="shared" si="232"/>
        <v>27.01</v>
      </c>
      <c r="G1740" s="862">
        <f>'Заказ, cкидки и курсы валют'!$J$23*F1740</f>
        <v>336.27449999999999</v>
      </c>
      <c r="H1740" s="128">
        <f t="shared" si="233"/>
        <v>8406.86</v>
      </c>
      <c r="I1740" s="15"/>
    </row>
    <row r="1741" spans="1:9" ht="14.1" customHeight="1">
      <c r="A1741" s="15" t="s">
        <v>9335</v>
      </c>
      <c r="B1741" s="877" t="s">
        <v>9250</v>
      </c>
      <c r="C1741" s="46">
        <v>107</v>
      </c>
      <c r="D1741" s="46">
        <v>25</v>
      </c>
      <c r="E1741" s="574">
        <v>25.72</v>
      </c>
      <c r="F1741" s="603">
        <f t="shared" si="232"/>
        <v>25.72</v>
      </c>
      <c r="G1741" s="862">
        <f>'Заказ, cкидки и курсы валют'!$J$23*F1741</f>
        <v>320.21399999999994</v>
      </c>
      <c r="H1741" s="128">
        <f t="shared" si="233"/>
        <v>8005.35</v>
      </c>
      <c r="I1741" s="15"/>
    </row>
    <row r="1742" spans="1:9" ht="14.1" customHeight="1">
      <c r="A1742" s="15" t="s">
        <v>9336</v>
      </c>
      <c r="B1742" s="877" t="s">
        <v>9251</v>
      </c>
      <c r="C1742" s="46">
        <v>117</v>
      </c>
      <c r="D1742" s="46">
        <v>25</v>
      </c>
      <c r="E1742" s="574">
        <v>28.11</v>
      </c>
      <c r="F1742" s="603">
        <f t="shared" si="232"/>
        <v>28.11</v>
      </c>
      <c r="G1742" s="862">
        <f>'Заказ, cкидки и курсы валют'!$J$23*F1742</f>
        <v>349.96949999999998</v>
      </c>
      <c r="H1742" s="128">
        <f t="shared" si="233"/>
        <v>8749.24</v>
      </c>
      <c r="I1742" s="15"/>
    </row>
    <row r="1743" spans="1:9" ht="14.1" customHeight="1">
      <c r="A1743" s="15" t="s">
        <v>9337</v>
      </c>
      <c r="B1743" s="877" t="s">
        <v>9252</v>
      </c>
      <c r="C1743" s="46">
        <v>127</v>
      </c>
      <c r="D1743" s="46">
        <v>25</v>
      </c>
      <c r="E1743" s="574">
        <v>23.71</v>
      </c>
      <c r="F1743" s="603">
        <f t="shared" si="232"/>
        <v>23.71</v>
      </c>
      <c r="G1743" s="862">
        <f>'Заказ, cкидки и курсы валют'!$J$23*F1743</f>
        <v>295.18950000000001</v>
      </c>
      <c r="H1743" s="128">
        <f t="shared" si="233"/>
        <v>7379.74</v>
      </c>
      <c r="I1743" s="15"/>
    </row>
    <row r="1744" spans="1:9" ht="14.1" customHeight="1">
      <c r="A1744" s="15" t="s">
        <v>9338</v>
      </c>
      <c r="B1744" s="877" t="s">
        <v>9253</v>
      </c>
      <c r="C1744" s="46">
        <v>147</v>
      </c>
      <c r="D1744" s="46">
        <v>25</v>
      </c>
      <c r="E1744" s="574">
        <v>25.72</v>
      </c>
      <c r="F1744" s="603">
        <f t="shared" si="232"/>
        <v>25.72</v>
      </c>
      <c r="G1744" s="862">
        <f>'Заказ, cкидки и курсы валют'!$J$23*F1744</f>
        <v>320.21399999999994</v>
      </c>
      <c r="H1744" s="128">
        <f t="shared" si="233"/>
        <v>8005.35</v>
      </c>
      <c r="I1744" s="15"/>
    </row>
    <row r="1745" spans="1:9" ht="14.1" customHeight="1">
      <c r="A1745" s="15" t="s">
        <v>9339</v>
      </c>
      <c r="B1745" s="877" t="s">
        <v>9254</v>
      </c>
      <c r="C1745" s="46">
        <v>167</v>
      </c>
      <c r="D1745" s="46">
        <v>25</v>
      </c>
      <c r="E1745" s="574">
        <v>28.03</v>
      </c>
      <c r="F1745" s="603">
        <f t="shared" si="232"/>
        <v>28.03</v>
      </c>
      <c r="G1745" s="862">
        <f>'Заказ, cкидки и курсы валют'!$J$23*F1745</f>
        <v>348.9735</v>
      </c>
      <c r="H1745" s="128">
        <f t="shared" si="233"/>
        <v>8724.34</v>
      </c>
      <c r="I1745" s="15"/>
    </row>
    <row r="1746" spans="1:9" ht="14.1" customHeight="1">
      <c r="A1746" s="15" t="s">
        <v>9340</v>
      </c>
      <c r="B1746" s="877" t="s">
        <v>9255</v>
      </c>
      <c r="C1746" s="46">
        <v>177</v>
      </c>
      <c r="D1746" s="46">
        <v>25</v>
      </c>
      <c r="E1746" s="574">
        <v>24.45</v>
      </c>
      <c r="F1746" s="603">
        <f t="shared" si="232"/>
        <v>24.45</v>
      </c>
      <c r="G1746" s="862">
        <f>'Заказ, cкидки и курсы валют'!$J$23*F1746</f>
        <v>304.40249999999997</v>
      </c>
      <c r="H1746" s="128">
        <f t="shared" si="233"/>
        <v>7610.06</v>
      </c>
      <c r="I1746" s="15"/>
    </row>
    <row r="1747" spans="1:9" ht="14.1" customHeight="1">
      <c r="A1747" s="15" t="s">
        <v>9341</v>
      </c>
      <c r="B1747" s="877" t="s">
        <v>9256</v>
      </c>
      <c r="C1747" s="46">
        <v>185</v>
      </c>
      <c r="D1747" s="46">
        <v>25</v>
      </c>
      <c r="E1747" s="574">
        <v>24.45</v>
      </c>
      <c r="F1747" s="603">
        <f t="shared" si="232"/>
        <v>24.45</v>
      </c>
      <c r="G1747" s="862">
        <f>'Заказ, cкидки и курсы валют'!$J$23*F1747</f>
        <v>304.40249999999997</v>
      </c>
      <c r="H1747" s="128">
        <f t="shared" si="233"/>
        <v>7610.06</v>
      </c>
      <c r="I1747" s="15"/>
    </row>
    <row r="1748" spans="1:9" ht="14.1" customHeight="1">
      <c r="A1748" s="15" t="s">
        <v>9389</v>
      </c>
      <c r="B1748" s="877" t="s">
        <v>9257</v>
      </c>
      <c r="C1748" s="46">
        <v>190.2</v>
      </c>
      <c r="D1748" s="46">
        <v>25</v>
      </c>
      <c r="E1748" s="574">
        <v>30.33</v>
      </c>
      <c r="F1748" s="603">
        <f t="shared" si="232"/>
        <v>30.33</v>
      </c>
      <c r="G1748" s="862">
        <f>'Заказ, cкидки и курсы валют'!$J$23*F1748</f>
        <v>377.60849999999994</v>
      </c>
      <c r="H1748" s="128">
        <f t="shared" si="233"/>
        <v>9440.2099999999991</v>
      </c>
      <c r="I1748" s="15"/>
    </row>
    <row r="1749" spans="1:9" ht="14.1" customHeight="1">
      <c r="A1749" s="15" t="s">
        <v>9342</v>
      </c>
      <c r="B1749" s="877" t="s">
        <v>3409</v>
      </c>
      <c r="C1749" s="46">
        <v>95</v>
      </c>
      <c r="D1749" s="46">
        <v>25</v>
      </c>
      <c r="E1749" s="574">
        <v>33.549999999999997</v>
      </c>
      <c r="F1749" s="603">
        <f t="shared" si="232"/>
        <v>33.549999999999997</v>
      </c>
      <c r="G1749" s="862">
        <f>'Заказ, cкидки и курсы валют'!$J$23*F1749</f>
        <v>417.69749999999993</v>
      </c>
      <c r="H1749" s="128">
        <f t="shared" si="233"/>
        <v>10442.44</v>
      </c>
      <c r="I1749" s="15"/>
    </row>
    <row r="1750" spans="1:9" ht="14.1" customHeight="1">
      <c r="A1750" s="15" t="s">
        <v>9343</v>
      </c>
      <c r="B1750" s="877" t="s">
        <v>3410</v>
      </c>
      <c r="C1750" s="46">
        <v>103</v>
      </c>
      <c r="D1750" s="46">
        <v>25</v>
      </c>
      <c r="E1750" s="574">
        <v>25.72</v>
      </c>
      <c r="F1750" s="603">
        <f t="shared" si="232"/>
        <v>25.72</v>
      </c>
      <c r="G1750" s="862">
        <f>'Заказ, cкидки и курсы валют'!$J$23*F1750</f>
        <v>320.21399999999994</v>
      </c>
      <c r="H1750" s="128">
        <f t="shared" si="233"/>
        <v>8005.35</v>
      </c>
      <c r="I1750" s="15"/>
    </row>
    <row r="1751" spans="1:9" ht="14.1" customHeight="1">
      <c r="A1751" s="15" t="s">
        <v>9344</v>
      </c>
      <c r="B1751" s="877" t="s">
        <v>3637</v>
      </c>
      <c r="C1751" s="46">
        <v>110</v>
      </c>
      <c r="D1751" s="46">
        <v>25</v>
      </c>
      <c r="E1751" s="574">
        <v>27.92</v>
      </c>
      <c r="F1751" s="603">
        <f t="shared" si="232"/>
        <v>27.92</v>
      </c>
      <c r="G1751" s="862">
        <f>'Заказ, cкидки и курсы валют'!$J$23*F1751</f>
        <v>347.60399999999998</v>
      </c>
      <c r="H1751" s="128">
        <f t="shared" si="233"/>
        <v>8690.1</v>
      </c>
      <c r="I1751" s="15"/>
    </row>
    <row r="1752" spans="1:9" ht="14.1" customHeight="1">
      <c r="A1752" s="15" t="s">
        <v>10879</v>
      </c>
      <c r="B1752" s="877" t="s">
        <v>10875</v>
      </c>
      <c r="C1752" s="46">
        <v>114</v>
      </c>
      <c r="D1752" s="46">
        <v>25</v>
      </c>
      <c r="E1752" s="574">
        <v>27.01</v>
      </c>
      <c r="F1752" s="603">
        <f t="shared" si="232"/>
        <v>27.01</v>
      </c>
      <c r="G1752" s="862">
        <f>'Заказ, cкидки и курсы валют'!$J$23*F1752</f>
        <v>336.27449999999999</v>
      </c>
      <c r="H1752" s="128">
        <f t="shared" si="233"/>
        <v>8406.86</v>
      </c>
      <c r="I1752" s="15"/>
    </row>
    <row r="1753" spans="1:9" ht="14.1" customHeight="1">
      <c r="A1753" s="15" t="s">
        <v>9345</v>
      </c>
      <c r="B1753" s="877" t="s">
        <v>3638</v>
      </c>
      <c r="C1753" s="46">
        <v>117</v>
      </c>
      <c r="D1753" s="46">
        <v>25</v>
      </c>
      <c r="E1753" s="574">
        <v>30.66</v>
      </c>
      <c r="F1753" s="603">
        <f t="shared" ref="F1753:F1784" si="234">ROUND(E1753*(1-$F$11),2)</f>
        <v>30.66</v>
      </c>
      <c r="G1753" s="862">
        <f>'Заказ, cкидки и курсы валют'!$J$23*F1753</f>
        <v>381.71699999999998</v>
      </c>
      <c r="H1753" s="128">
        <f t="shared" ref="H1753:H1784" si="235">ROUND((D1753)*G1753,2)</f>
        <v>9542.93</v>
      </c>
      <c r="I1753" s="15"/>
    </row>
    <row r="1754" spans="1:9" ht="14.1" customHeight="1">
      <c r="A1754" s="15" t="s">
        <v>9346</v>
      </c>
      <c r="B1754" s="877" t="s">
        <v>3639</v>
      </c>
      <c r="C1754" s="46">
        <v>130</v>
      </c>
      <c r="D1754" s="46">
        <v>25</v>
      </c>
      <c r="E1754" s="574">
        <v>23.71</v>
      </c>
      <c r="F1754" s="603">
        <f t="shared" si="234"/>
        <v>23.71</v>
      </c>
      <c r="G1754" s="862">
        <f>'Заказ, cкидки и курсы валют'!$J$23*F1754</f>
        <v>295.18950000000001</v>
      </c>
      <c r="H1754" s="128">
        <f t="shared" si="235"/>
        <v>7379.74</v>
      </c>
      <c r="I1754" s="15"/>
    </row>
    <row r="1755" spans="1:9" ht="14.1" customHeight="1">
      <c r="A1755" s="15" t="s">
        <v>9347</v>
      </c>
      <c r="B1755" s="877" t="s">
        <v>3640</v>
      </c>
      <c r="C1755" s="46">
        <v>140</v>
      </c>
      <c r="D1755" s="46">
        <v>25</v>
      </c>
      <c r="E1755" s="574">
        <v>27.85</v>
      </c>
      <c r="F1755" s="603">
        <f t="shared" si="234"/>
        <v>27.85</v>
      </c>
      <c r="G1755" s="862">
        <f>'Заказ, cкидки и курсы валют'!$J$23*F1755</f>
        <v>346.73250000000002</v>
      </c>
      <c r="H1755" s="128">
        <f t="shared" si="235"/>
        <v>8668.31</v>
      </c>
      <c r="I1755" s="15"/>
    </row>
    <row r="1756" spans="1:9" ht="14.1" customHeight="1">
      <c r="A1756" s="15" t="s">
        <v>9348</v>
      </c>
      <c r="B1756" s="877" t="s">
        <v>3641</v>
      </c>
      <c r="C1756" s="46">
        <v>157</v>
      </c>
      <c r="D1756" s="46">
        <v>25</v>
      </c>
      <c r="E1756" s="574">
        <v>28.7</v>
      </c>
      <c r="F1756" s="603">
        <f t="shared" si="234"/>
        <v>28.7</v>
      </c>
      <c r="G1756" s="862">
        <f>'Заказ, cкидки и курсы валют'!$J$23*F1756</f>
        <v>357.315</v>
      </c>
      <c r="H1756" s="128">
        <f t="shared" si="235"/>
        <v>8932.8799999999992</v>
      </c>
      <c r="I1756" s="15"/>
    </row>
    <row r="1757" spans="1:9" ht="14.1" customHeight="1">
      <c r="A1757" s="15" t="s">
        <v>9349</v>
      </c>
      <c r="B1757" s="877" t="s">
        <v>3642</v>
      </c>
      <c r="C1757" s="46">
        <v>170</v>
      </c>
      <c r="D1757" s="46">
        <v>25</v>
      </c>
      <c r="E1757" s="574">
        <v>26.09</v>
      </c>
      <c r="F1757" s="603">
        <f t="shared" si="234"/>
        <v>26.09</v>
      </c>
      <c r="G1757" s="862">
        <f>'Заказ, cкидки и курсы валют'!$J$23*F1757</f>
        <v>324.82049999999998</v>
      </c>
      <c r="H1757" s="128">
        <f t="shared" si="235"/>
        <v>8120.51</v>
      </c>
      <c r="I1757" s="15"/>
    </row>
    <row r="1758" spans="1:9" ht="14.1" customHeight="1">
      <c r="A1758" s="15" t="s">
        <v>9350</v>
      </c>
      <c r="B1758" s="877" t="s">
        <v>3394</v>
      </c>
      <c r="C1758" s="46">
        <v>197</v>
      </c>
      <c r="D1758" s="46">
        <v>25</v>
      </c>
      <c r="E1758" s="574">
        <v>24.08</v>
      </c>
      <c r="F1758" s="603">
        <f t="shared" si="234"/>
        <v>24.08</v>
      </c>
      <c r="G1758" s="862">
        <f>'Заказ, cкидки и курсы валют'!$J$23*F1758</f>
        <v>299.79599999999994</v>
      </c>
      <c r="H1758" s="128">
        <f t="shared" si="235"/>
        <v>7494.9</v>
      </c>
      <c r="I1758" s="15"/>
    </row>
    <row r="1759" spans="1:9" ht="14.1" customHeight="1">
      <c r="A1759" s="15" t="s">
        <v>9351</v>
      </c>
      <c r="B1759" s="877" t="s">
        <v>1335</v>
      </c>
      <c r="C1759" s="46">
        <v>224</v>
      </c>
      <c r="D1759" s="46">
        <v>25</v>
      </c>
      <c r="E1759" s="574">
        <v>29.63</v>
      </c>
      <c r="F1759" s="603">
        <f t="shared" si="234"/>
        <v>29.63</v>
      </c>
      <c r="G1759" s="862">
        <f>'Заказ, cкидки и курсы валют'!$J$23*F1759</f>
        <v>368.89349999999996</v>
      </c>
      <c r="H1759" s="128">
        <f t="shared" si="235"/>
        <v>9222.34</v>
      </c>
      <c r="I1759" s="15"/>
    </row>
    <row r="1760" spans="1:9" ht="14.1" customHeight="1">
      <c r="A1760" s="15" t="s">
        <v>9352</v>
      </c>
      <c r="B1760" s="877" t="s">
        <v>3643</v>
      </c>
      <c r="C1760" s="46">
        <v>250</v>
      </c>
      <c r="D1760" s="46">
        <v>25</v>
      </c>
      <c r="E1760" s="574">
        <v>28.7</v>
      </c>
      <c r="F1760" s="603">
        <f t="shared" si="234"/>
        <v>28.7</v>
      </c>
      <c r="G1760" s="862">
        <f>'Заказ, cкидки и курсы валют'!$J$23*F1760</f>
        <v>357.315</v>
      </c>
      <c r="H1760" s="128">
        <f t="shared" si="235"/>
        <v>8932.8799999999992</v>
      </c>
      <c r="I1760" s="15"/>
    </row>
    <row r="1761" spans="1:9" ht="14.1" customHeight="1">
      <c r="A1761" s="15" t="s">
        <v>9353</v>
      </c>
      <c r="B1761" s="877" t="s">
        <v>1336</v>
      </c>
      <c r="C1761" s="46">
        <v>276</v>
      </c>
      <c r="D1761" s="46">
        <v>25</v>
      </c>
      <c r="E1761" s="574">
        <v>28.71</v>
      </c>
      <c r="F1761" s="603">
        <f t="shared" si="234"/>
        <v>28.71</v>
      </c>
      <c r="G1761" s="862">
        <f>'Заказ, cкидки и курсы валют'!$J$23*F1761</f>
        <v>357.43950000000001</v>
      </c>
      <c r="H1761" s="128">
        <f t="shared" si="235"/>
        <v>8935.99</v>
      </c>
      <c r="I1761" s="15"/>
    </row>
    <row r="1762" spans="1:9" ht="14.1" customHeight="1">
      <c r="A1762" s="15" t="s">
        <v>9354</v>
      </c>
      <c r="B1762" s="877" t="s">
        <v>4320</v>
      </c>
      <c r="C1762" s="46">
        <v>298</v>
      </c>
      <c r="D1762" s="46">
        <v>25</v>
      </c>
      <c r="E1762" s="574">
        <v>35.33</v>
      </c>
      <c r="F1762" s="603">
        <f t="shared" si="234"/>
        <v>35.33</v>
      </c>
      <c r="G1762" s="862">
        <f>'Заказ, cкидки и курсы валют'!$J$23*F1762</f>
        <v>439.85849999999994</v>
      </c>
      <c r="H1762" s="128">
        <f t="shared" si="235"/>
        <v>10996.46</v>
      </c>
      <c r="I1762" s="15"/>
    </row>
    <row r="1763" spans="1:9" ht="14.1" customHeight="1">
      <c r="A1763" s="15" t="s">
        <v>9355</v>
      </c>
      <c r="B1763" s="877" t="s">
        <v>967</v>
      </c>
      <c r="C1763" s="46">
        <v>155</v>
      </c>
      <c r="D1763" s="46">
        <v>25</v>
      </c>
      <c r="E1763" s="574">
        <v>31.15</v>
      </c>
      <c r="F1763" s="603">
        <f t="shared" si="234"/>
        <v>31.15</v>
      </c>
      <c r="G1763" s="862">
        <f>'Заказ, cкидки и курсы валют'!$J$23*F1763</f>
        <v>387.81749999999994</v>
      </c>
      <c r="H1763" s="128">
        <f t="shared" si="235"/>
        <v>9695.44</v>
      </c>
      <c r="I1763" s="15"/>
    </row>
    <row r="1764" spans="1:9" ht="14.1" customHeight="1">
      <c r="A1764" s="15" t="s">
        <v>9358</v>
      </c>
      <c r="B1764" s="877" t="s">
        <v>9357</v>
      </c>
      <c r="C1764" s="46">
        <v>176</v>
      </c>
      <c r="D1764" s="46">
        <v>25</v>
      </c>
      <c r="E1764" s="574">
        <v>35.33</v>
      </c>
      <c r="F1764" s="603">
        <f t="shared" si="234"/>
        <v>35.33</v>
      </c>
      <c r="G1764" s="862">
        <f>'Заказ, cкидки и курсы валют'!$J$23*F1764</f>
        <v>439.85849999999994</v>
      </c>
      <c r="H1764" s="128">
        <f t="shared" si="235"/>
        <v>10996.46</v>
      </c>
      <c r="I1764" s="15"/>
    </row>
    <row r="1765" spans="1:9" ht="14.1" customHeight="1">
      <c r="A1765" s="15" t="s">
        <v>9356</v>
      </c>
      <c r="B1765" s="877" t="s">
        <v>968</v>
      </c>
      <c r="C1765" s="46">
        <v>186</v>
      </c>
      <c r="D1765" s="46">
        <v>25</v>
      </c>
      <c r="E1765" s="574">
        <v>26.47</v>
      </c>
      <c r="F1765" s="603">
        <f t="shared" si="234"/>
        <v>26.47</v>
      </c>
      <c r="G1765" s="862">
        <f>'Заказ, cкидки и курсы валют'!$J$23*F1765</f>
        <v>329.55149999999998</v>
      </c>
      <c r="H1765" s="128">
        <f t="shared" si="235"/>
        <v>8238.7900000000009</v>
      </c>
      <c r="I1765" s="15"/>
    </row>
    <row r="1766" spans="1:9" ht="14.1" customHeight="1">
      <c r="A1766" s="15" t="s">
        <v>9359</v>
      </c>
      <c r="B1766" s="877" t="s">
        <v>969</v>
      </c>
      <c r="C1766" s="46">
        <v>196</v>
      </c>
      <c r="D1766" s="46">
        <v>25</v>
      </c>
      <c r="E1766" s="574">
        <v>28.22</v>
      </c>
      <c r="F1766" s="603">
        <f t="shared" si="234"/>
        <v>28.22</v>
      </c>
      <c r="G1766" s="862">
        <f>'Заказ, cкидки и курсы валют'!$J$23*F1766</f>
        <v>351.33899999999994</v>
      </c>
      <c r="H1766" s="128">
        <f t="shared" si="235"/>
        <v>8783.48</v>
      </c>
      <c r="I1766" s="15"/>
    </row>
    <row r="1767" spans="1:9" ht="14.1" customHeight="1">
      <c r="A1767" s="15" t="s">
        <v>9360</v>
      </c>
      <c r="B1767" s="877" t="s">
        <v>970</v>
      </c>
      <c r="C1767" s="46">
        <v>217</v>
      </c>
      <c r="D1767" s="46">
        <v>25</v>
      </c>
      <c r="E1767" s="574">
        <v>26.47</v>
      </c>
      <c r="F1767" s="603">
        <f t="shared" si="234"/>
        <v>26.47</v>
      </c>
      <c r="G1767" s="862">
        <f>'Заказ, cкидки и курсы валют'!$J$23*F1767</f>
        <v>329.55149999999998</v>
      </c>
      <c r="H1767" s="128">
        <f t="shared" si="235"/>
        <v>8238.7900000000009</v>
      </c>
      <c r="I1767" s="15"/>
    </row>
    <row r="1768" spans="1:9" ht="14.1" customHeight="1">
      <c r="A1768" s="15" t="s">
        <v>9361</v>
      </c>
      <c r="B1768" s="877" t="s">
        <v>971</v>
      </c>
      <c r="C1768" s="46">
        <v>238</v>
      </c>
      <c r="D1768" s="46">
        <v>25</v>
      </c>
      <c r="E1768" s="574">
        <v>28.31</v>
      </c>
      <c r="F1768" s="603">
        <f t="shared" si="234"/>
        <v>28.31</v>
      </c>
      <c r="G1768" s="862">
        <f>'Заказ, cкидки и курсы валют'!$J$23*F1768</f>
        <v>352.45949999999999</v>
      </c>
      <c r="H1768" s="128">
        <f t="shared" si="235"/>
        <v>8811.49</v>
      </c>
      <c r="I1768" s="15"/>
    </row>
    <row r="1769" spans="1:9" ht="14.1" customHeight="1">
      <c r="A1769" s="15" t="s">
        <v>9362</v>
      </c>
      <c r="B1769" s="877" t="s">
        <v>972</v>
      </c>
      <c r="C1769" s="46">
        <v>258</v>
      </c>
      <c r="D1769" s="46">
        <v>25</v>
      </c>
      <c r="E1769" s="574">
        <v>28.22</v>
      </c>
      <c r="F1769" s="603">
        <f t="shared" si="234"/>
        <v>28.22</v>
      </c>
      <c r="G1769" s="862">
        <f>'Заказ, cкидки и курсы валют'!$J$23*F1769</f>
        <v>351.33899999999994</v>
      </c>
      <c r="H1769" s="128">
        <f t="shared" si="235"/>
        <v>8783.48</v>
      </c>
      <c r="I1769" s="15"/>
    </row>
    <row r="1770" spans="1:9" ht="14.1" customHeight="1">
      <c r="A1770" s="15" t="s">
        <v>9363</v>
      </c>
      <c r="B1770" s="877" t="s">
        <v>4321</v>
      </c>
      <c r="C1770" s="46">
        <v>279</v>
      </c>
      <c r="D1770" s="46">
        <v>25</v>
      </c>
      <c r="E1770" s="574">
        <v>26.47</v>
      </c>
      <c r="F1770" s="603">
        <f t="shared" si="234"/>
        <v>26.47</v>
      </c>
      <c r="G1770" s="862">
        <f>'Заказ, cкидки и курсы валют'!$J$23*F1770</f>
        <v>329.55149999999998</v>
      </c>
      <c r="H1770" s="128">
        <f t="shared" si="235"/>
        <v>8238.7900000000009</v>
      </c>
      <c r="I1770" s="15"/>
    </row>
    <row r="1771" spans="1:9" ht="14.1" customHeight="1">
      <c r="A1771" s="15" t="s">
        <v>9364</v>
      </c>
      <c r="B1771" s="877" t="s">
        <v>4322</v>
      </c>
      <c r="C1771" s="46">
        <v>320</v>
      </c>
      <c r="D1771" s="46">
        <v>25</v>
      </c>
      <c r="E1771" s="574">
        <v>26.68</v>
      </c>
      <c r="F1771" s="603">
        <f t="shared" si="234"/>
        <v>26.68</v>
      </c>
      <c r="G1771" s="862">
        <f>'Заказ, cкидки и курсы валют'!$J$23*F1771</f>
        <v>332.166</v>
      </c>
      <c r="H1771" s="128">
        <f t="shared" si="235"/>
        <v>8304.15</v>
      </c>
      <c r="I1771" s="15"/>
    </row>
    <row r="1772" spans="1:9" ht="14.1" customHeight="1">
      <c r="A1772" s="15" t="s">
        <v>9365</v>
      </c>
      <c r="B1772" s="877" t="s">
        <v>6703</v>
      </c>
      <c r="C1772" s="46">
        <v>361</v>
      </c>
      <c r="D1772" s="46">
        <v>25</v>
      </c>
      <c r="E1772" s="574">
        <v>28.77</v>
      </c>
      <c r="F1772" s="603">
        <f t="shared" si="234"/>
        <v>28.77</v>
      </c>
      <c r="G1772" s="862">
        <f>'Заказ, cкидки и курсы валют'!$J$23*F1772</f>
        <v>358.18649999999997</v>
      </c>
      <c r="H1772" s="128">
        <f t="shared" si="235"/>
        <v>8954.66</v>
      </c>
      <c r="I1772" s="15"/>
    </row>
    <row r="1773" spans="1:9" ht="14.1" customHeight="1">
      <c r="A1773" s="15" t="s">
        <v>9366</v>
      </c>
      <c r="B1773" s="877" t="s">
        <v>6704</v>
      </c>
      <c r="C1773" s="46">
        <v>402</v>
      </c>
      <c r="D1773" s="46">
        <v>25</v>
      </c>
      <c r="E1773" s="574">
        <v>29.09</v>
      </c>
      <c r="F1773" s="603">
        <f t="shared" si="234"/>
        <v>29.09</v>
      </c>
      <c r="G1773" s="862">
        <f>'Заказ, cкидки и курсы валют'!$J$23*F1773</f>
        <v>362.1705</v>
      </c>
      <c r="H1773" s="128">
        <f t="shared" si="235"/>
        <v>9054.26</v>
      </c>
      <c r="I1773" s="15"/>
    </row>
    <row r="1774" spans="1:9" ht="14.1" customHeight="1">
      <c r="A1774" s="15" t="s">
        <v>9367</v>
      </c>
      <c r="B1774" s="877" t="s">
        <v>9103</v>
      </c>
      <c r="C1774" s="46">
        <v>442</v>
      </c>
      <c r="D1774" s="46">
        <v>25</v>
      </c>
      <c r="E1774" s="574">
        <v>28.02</v>
      </c>
      <c r="F1774" s="603">
        <f t="shared" si="234"/>
        <v>28.02</v>
      </c>
      <c r="G1774" s="862">
        <f>'Заказ, cкидки и курсы валют'!$J$23*F1774</f>
        <v>348.84899999999999</v>
      </c>
      <c r="H1774" s="128">
        <f t="shared" si="235"/>
        <v>8721.23</v>
      </c>
      <c r="I1774" s="15"/>
    </row>
    <row r="1775" spans="1:9" ht="14.1" customHeight="1">
      <c r="A1775" s="15" t="s">
        <v>9368</v>
      </c>
      <c r="B1775" s="877" t="s">
        <v>9104</v>
      </c>
      <c r="C1775" s="46">
        <v>484</v>
      </c>
      <c r="D1775" s="46">
        <v>25</v>
      </c>
      <c r="E1775" s="574">
        <v>31.15</v>
      </c>
      <c r="F1775" s="603">
        <f t="shared" si="234"/>
        <v>31.15</v>
      </c>
      <c r="G1775" s="862">
        <f>'Заказ, cкидки и курсы валют'!$J$23*F1775</f>
        <v>387.81749999999994</v>
      </c>
      <c r="H1775" s="128">
        <f t="shared" si="235"/>
        <v>9695.44</v>
      </c>
      <c r="I1775" s="15"/>
    </row>
    <row r="1776" spans="1:9" ht="14.1" customHeight="1">
      <c r="A1776" s="15" t="s">
        <v>9369</v>
      </c>
      <c r="B1776" s="877" t="s">
        <v>9105</v>
      </c>
      <c r="C1776" s="46">
        <v>274</v>
      </c>
      <c r="D1776" s="46">
        <v>25</v>
      </c>
      <c r="E1776" s="574">
        <v>31.64</v>
      </c>
      <c r="F1776" s="603">
        <f t="shared" si="234"/>
        <v>31.64</v>
      </c>
      <c r="G1776" s="862">
        <f>'Заказ, cкидки и курсы валют'!$J$23*F1776</f>
        <v>393.91800000000001</v>
      </c>
      <c r="H1776" s="128">
        <f t="shared" si="235"/>
        <v>9847.9500000000007</v>
      </c>
      <c r="I1776" s="15"/>
    </row>
    <row r="1777" spans="1:9" ht="14.1" customHeight="1">
      <c r="A1777" s="15" t="s">
        <v>9370</v>
      </c>
      <c r="B1777" s="877" t="s">
        <v>9106</v>
      </c>
      <c r="C1777" s="46">
        <v>304</v>
      </c>
      <c r="D1777" s="46">
        <v>25</v>
      </c>
      <c r="E1777" s="574">
        <v>28.46</v>
      </c>
      <c r="F1777" s="603">
        <f t="shared" si="234"/>
        <v>28.46</v>
      </c>
      <c r="G1777" s="862">
        <f>'Заказ, cкидки и курсы валют'!$J$23*F1777</f>
        <v>354.327</v>
      </c>
      <c r="H1777" s="128">
        <f t="shared" si="235"/>
        <v>8858.18</v>
      </c>
      <c r="I1777" s="15"/>
    </row>
    <row r="1778" spans="1:9" ht="14.1" customHeight="1">
      <c r="A1778" s="15" t="s">
        <v>9371</v>
      </c>
      <c r="B1778" s="877" t="s">
        <v>9107</v>
      </c>
      <c r="C1778" s="46">
        <v>334</v>
      </c>
      <c r="D1778" s="46">
        <v>25</v>
      </c>
      <c r="E1778" s="574">
        <v>28.02</v>
      </c>
      <c r="F1778" s="603">
        <f t="shared" si="234"/>
        <v>28.02</v>
      </c>
      <c r="G1778" s="862">
        <f>'Заказ, cкидки и курсы валют'!$J$23*F1778</f>
        <v>348.84899999999999</v>
      </c>
      <c r="H1778" s="128">
        <f t="shared" si="235"/>
        <v>8721.23</v>
      </c>
      <c r="I1778" s="15"/>
    </row>
    <row r="1779" spans="1:9" ht="14.1" customHeight="1">
      <c r="A1779" s="15" t="s">
        <v>9372</v>
      </c>
      <c r="B1779" s="877" t="s">
        <v>9108</v>
      </c>
      <c r="C1779" s="46">
        <v>363</v>
      </c>
      <c r="D1779" s="46">
        <v>25</v>
      </c>
      <c r="E1779" s="574">
        <v>29.02</v>
      </c>
      <c r="F1779" s="603">
        <f t="shared" si="234"/>
        <v>29.02</v>
      </c>
      <c r="G1779" s="862">
        <f>'Заказ, cкидки и курсы валют'!$J$23*F1779</f>
        <v>361.29899999999998</v>
      </c>
      <c r="H1779" s="128">
        <f t="shared" si="235"/>
        <v>9032.48</v>
      </c>
      <c r="I1779" s="15"/>
    </row>
    <row r="1780" spans="1:9" ht="14.1" customHeight="1">
      <c r="A1780" s="15" t="s">
        <v>9373</v>
      </c>
      <c r="B1780" s="877" t="s">
        <v>9109</v>
      </c>
      <c r="C1780" s="46">
        <v>393</v>
      </c>
      <c r="D1780" s="46">
        <v>25</v>
      </c>
      <c r="E1780" s="574">
        <v>28.4</v>
      </c>
      <c r="F1780" s="603">
        <f t="shared" si="234"/>
        <v>28.4</v>
      </c>
      <c r="G1780" s="862">
        <f>'Заказ, cкидки и курсы валют'!$J$23*F1780</f>
        <v>353.58</v>
      </c>
      <c r="H1780" s="128">
        <f t="shared" si="235"/>
        <v>8839.5</v>
      </c>
      <c r="I1780" s="15"/>
    </row>
    <row r="1781" spans="1:9" ht="14.1" customHeight="1">
      <c r="A1781" s="15" t="s">
        <v>9374</v>
      </c>
      <c r="B1781" s="877" t="s">
        <v>9110</v>
      </c>
      <c r="C1781" s="46">
        <v>423</v>
      </c>
      <c r="D1781" s="46">
        <v>25</v>
      </c>
      <c r="E1781" s="574">
        <v>28.96</v>
      </c>
      <c r="F1781" s="603">
        <f t="shared" si="234"/>
        <v>28.96</v>
      </c>
      <c r="G1781" s="862">
        <f>'Заказ, cкидки и курсы валют'!$J$23*F1781</f>
        <v>360.55199999999996</v>
      </c>
      <c r="H1781" s="128">
        <f t="shared" si="235"/>
        <v>9013.7999999999993</v>
      </c>
      <c r="I1781" s="15"/>
    </row>
    <row r="1782" spans="1:9" ht="14.1" customHeight="1">
      <c r="A1782" s="15" t="s">
        <v>9375</v>
      </c>
      <c r="B1782" s="877" t="s">
        <v>9111</v>
      </c>
      <c r="C1782" s="46">
        <v>483</v>
      </c>
      <c r="D1782" s="46">
        <v>25</v>
      </c>
      <c r="E1782" s="574">
        <v>28.46</v>
      </c>
      <c r="F1782" s="603">
        <f t="shared" si="234"/>
        <v>28.46</v>
      </c>
      <c r="G1782" s="862">
        <f>'Заказ, cкидки и курсы валют'!$J$23*F1782</f>
        <v>354.327</v>
      </c>
      <c r="H1782" s="128">
        <f t="shared" si="235"/>
        <v>8858.18</v>
      </c>
      <c r="I1782" s="15"/>
    </row>
    <row r="1783" spans="1:9" ht="14.1" customHeight="1">
      <c r="A1783" s="15" t="s">
        <v>9376</v>
      </c>
      <c r="B1783" s="877" t="s">
        <v>1379</v>
      </c>
      <c r="C1783" s="46">
        <v>543</v>
      </c>
      <c r="D1783" s="46">
        <v>25</v>
      </c>
      <c r="E1783" s="574">
        <v>28.02</v>
      </c>
      <c r="F1783" s="603">
        <f t="shared" si="234"/>
        <v>28.02</v>
      </c>
      <c r="G1783" s="862">
        <f>'Заказ, cкидки и курсы валют'!$J$23*F1783</f>
        <v>348.84899999999999</v>
      </c>
      <c r="H1783" s="128">
        <f t="shared" si="235"/>
        <v>8721.23</v>
      </c>
      <c r="I1783" s="15"/>
    </row>
    <row r="1784" spans="1:9" ht="14.1" customHeight="1">
      <c r="A1784" s="15" t="s">
        <v>9377</v>
      </c>
      <c r="B1784" s="877" t="s">
        <v>9113</v>
      </c>
      <c r="C1784" s="46">
        <v>602</v>
      </c>
      <c r="D1784" s="46">
        <v>25</v>
      </c>
      <c r="E1784" s="574">
        <v>28.02</v>
      </c>
      <c r="F1784" s="603">
        <f t="shared" si="234"/>
        <v>28.02</v>
      </c>
      <c r="G1784" s="862">
        <f>'Заказ, cкидки и курсы валют'!$J$23*F1784</f>
        <v>348.84899999999999</v>
      </c>
      <c r="H1784" s="128">
        <f t="shared" si="235"/>
        <v>8721.23</v>
      </c>
      <c r="I1784" s="15"/>
    </row>
    <row r="1785" spans="1:9" ht="14.1" customHeight="1">
      <c r="A1785" s="15" t="s">
        <v>9378</v>
      </c>
      <c r="B1785" s="877" t="s">
        <v>9114</v>
      </c>
      <c r="C1785" s="46">
        <v>602</v>
      </c>
      <c r="D1785" s="46">
        <v>25</v>
      </c>
      <c r="E1785" s="574">
        <v>35.33</v>
      </c>
      <c r="F1785" s="603">
        <f t="shared" ref="F1785:F1795" si="236">ROUND(E1785*(1-$F$11),2)</f>
        <v>35.33</v>
      </c>
      <c r="G1785" s="862">
        <f>'Заказ, cкидки и курсы валют'!$J$23*F1785</f>
        <v>439.85849999999994</v>
      </c>
      <c r="H1785" s="128">
        <f t="shared" ref="H1785:H1795" si="237">ROUND((D1785)*G1785,2)</f>
        <v>10996.46</v>
      </c>
      <c r="I1785" s="15"/>
    </row>
    <row r="1786" spans="1:9" ht="14.1" customHeight="1">
      <c r="A1786" s="15" t="s">
        <v>9379</v>
      </c>
      <c r="B1786" s="877" t="s">
        <v>9115</v>
      </c>
      <c r="C1786" s="46"/>
      <c r="D1786" s="46">
        <v>25</v>
      </c>
      <c r="E1786" s="574">
        <v>30.41</v>
      </c>
      <c r="F1786" s="603">
        <f t="shared" si="236"/>
        <v>30.41</v>
      </c>
      <c r="G1786" s="862">
        <f>'Заказ, cкидки и курсы валют'!$J$23*F1786</f>
        <v>378.60449999999997</v>
      </c>
      <c r="H1786" s="128">
        <f t="shared" si="237"/>
        <v>9465.11</v>
      </c>
      <c r="I1786" s="15"/>
    </row>
    <row r="1787" spans="1:9" ht="14.1" customHeight="1">
      <c r="A1787" s="15" t="s">
        <v>9380</v>
      </c>
      <c r="B1787" s="877" t="s">
        <v>9116</v>
      </c>
      <c r="C1787" s="46"/>
      <c r="D1787" s="46">
        <v>25</v>
      </c>
      <c r="E1787" s="574">
        <v>28.68</v>
      </c>
      <c r="F1787" s="603">
        <f t="shared" si="236"/>
        <v>28.68</v>
      </c>
      <c r="G1787" s="862">
        <f>'Заказ, cкидки и курсы валют'!$J$23*F1787</f>
        <v>357.06599999999997</v>
      </c>
      <c r="H1787" s="128">
        <f t="shared" si="237"/>
        <v>8926.65</v>
      </c>
      <c r="I1787" s="15"/>
    </row>
    <row r="1788" spans="1:9" ht="14.1" customHeight="1">
      <c r="A1788" s="15" t="s">
        <v>9381</v>
      </c>
      <c r="B1788" s="877" t="s">
        <v>9117</v>
      </c>
      <c r="C1788" s="46"/>
      <c r="D1788" s="46">
        <v>25</v>
      </c>
      <c r="E1788" s="574">
        <v>29.3</v>
      </c>
      <c r="F1788" s="603">
        <f t="shared" si="236"/>
        <v>29.3</v>
      </c>
      <c r="G1788" s="862">
        <f>'Заказ, cкидки и курсы валют'!$J$23*F1788</f>
        <v>364.78499999999997</v>
      </c>
      <c r="H1788" s="128">
        <f t="shared" si="237"/>
        <v>9119.6299999999992</v>
      </c>
      <c r="I1788" s="15"/>
    </row>
    <row r="1789" spans="1:9" ht="14.1" customHeight="1">
      <c r="A1789" s="15" t="s">
        <v>9382</v>
      </c>
      <c r="B1789" s="877" t="s">
        <v>9118</v>
      </c>
      <c r="C1789" s="46"/>
      <c r="D1789" s="46">
        <v>25</v>
      </c>
      <c r="E1789" s="574">
        <v>31.74</v>
      </c>
      <c r="F1789" s="603">
        <f t="shared" si="236"/>
        <v>31.74</v>
      </c>
      <c r="G1789" s="862">
        <f>'Заказ, cкидки и курсы валют'!$J$23*F1789</f>
        <v>395.16299999999995</v>
      </c>
      <c r="H1789" s="128">
        <f t="shared" si="237"/>
        <v>9879.08</v>
      </c>
      <c r="I1789" s="15"/>
    </row>
    <row r="1790" spans="1:9" ht="14.1" customHeight="1">
      <c r="A1790" s="15" t="s">
        <v>9383</v>
      </c>
      <c r="B1790" s="877" t="s">
        <v>9119</v>
      </c>
      <c r="C1790" s="46"/>
      <c r="D1790" s="46">
        <v>25</v>
      </c>
      <c r="E1790" s="574">
        <v>32.72</v>
      </c>
      <c r="F1790" s="603">
        <f t="shared" si="236"/>
        <v>32.72</v>
      </c>
      <c r="G1790" s="862">
        <f>'Заказ, cкидки и курсы валют'!$J$23*F1790</f>
        <v>407.36399999999998</v>
      </c>
      <c r="H1790" s="128">
        <f t="shared" si="237"/>
        <v>10184.1</v>
      </c>
      <c r="I1790" s="15"/>
    </row>
    <row r="1791" spans="1:9" ht="14.1" customHeight="1">
      <c r="A1791" s="15" t="s">
        <v>9384</v>
      </c>
      <c r="B1791" s="877" t="s">
        <v>9120</v>
      </c>
      <c r="C1791" s="46"/>
      <c r="D1791" s="46">
        <v>25</v>
      </c>
      <c r="E1791" s="574">
        <v>34.880000000000003</v>
      </c>
      <c r="F1791" s="603">
        <f t="shared" si="236"/>
        <v>34.880000000000003</v>
      </c>
      <c r="G1791" s="862">
        <f>'Заказ, cкидки и курсы валют'!$J$23*F1791</f>
        <v>434.25600000000003</v>
      </c>
      <c r="H1791" s="128">
        <f t="shared" si="237"/>
        <v>10856.4</v>
      </c>
      <c r="I1791" s="15"/>
    </row>
    <row r="1792" spans="1:9" ht="14.1" customHeight="1">
      <c r="A1792" s="15" t="s">
        <v>9385</v>
      </c>
      <c r="B1792" s="877" t="s">
        <v>9121</v>
      </c>
      <c r="C1792" s="46"/>
      <c r="D1792" s="46">
        <v>25</v>
      </c>
      <c r="E1792" s="574">
        <v>28.68</v>
      </c>
      <c r="F1792" s="603">
        <f t="shared" si="236"/>
        <v>28.68</v>
      </c>
      <c r="G1792" s="862">
        <f>'Заказ, cкидки и курсы валют'!$J$23*F1792</f>
        <v>357.06599999999997</v>
      </c>
      <c r="H1792" s="128">
        <f t="shared" si="237"/>
        <v>8926.65</v>
      </c>
      <c r="I1792" s="15"/>
    </row>
    <row r="1793" spans="1:9" ht="14.1" customHeight="1">
      <c r="A1793" s="15" t="s">
        <v>9386</v>
      </c>
      <c r="B1793" s="877" t="s">
        <v>9122</v>
      </c>
      <c r="C1793" s="46"/>
      <c r="D1793" s="46">
        <v>25</v>
      </c>
      <c r="E1793" s="574">
        <v>34.880000000000003</v>
      </c>
      <c r="F1793" s="603">
        <f t="shared" si="236"/>
        <v>34.880000000000003</v>
      </c>
      <c r="G1793" s="862">
        <f>'Заказ, cкидки и курсы валют'!$J$23*F1793</f>
        <v>434.25600000000003</v>
      </c>
      <c r="H1793" s="128">
        <f t="shared" si="237"/>
        <v>10856.4</v>
      </c>
      <c r="I1793" s="15"/>
    </row>
    <row r="1794" spans="1:9" ht="14.1" customHeight="1">
      <c r="A1794" s="15" t="s">
        <v>9387</v>
      </c>
      <c r="B1794" s="877" t="s">
        <v>9123</v>
      </c>
      <c r="C1794" s="46"/>
      <c r="D1794" s="46">
        <v>25</v>
      </c>
      <c r="E1794" s="574">
        <v>28.46</v>
      </c>
      <c r="F1794" s="603">
        <f t="shared" si="236"/>
        <v>28.46</v>
      </c>
      <c r="G1794" s="862">
        <f>'Заказ, cкидки и курсы валют'!$J$23*F1794</f>
        <v>354.327</v>
      </c>
      <c r="H1794" s="128">
        <f t="shared" si="237"/>
        <v>8858.18</v>
      </c>
      <c r="I1794" s="15"/>
    </row>
    <row r="1795" spans="1:9" ht="14.1" customHeight="1">
      <c r="A1795" s="15" t="s">
        <v>9388</v>
      </c>
      <c r="B1795" s="877" t="s">
        <v>9124</v>
      </c>
      <c r="C1795" s="46"/>
      <c r="D1795" s="46">
        <v>25</v>
      </c>
      <c r="E1795" s="574">
        <v>28.02</v>
      </c>
      <c r="F1795" s="603">
        <f t="shared" si="236"/>
        <v>28.02</v>
      </c>
      <c r="G1795" s="862">
        <f>'Заказ, cкидки и курсы валют'!$J$23*F1795</f>
        <v>348.84899999999999</v>
      </c>
      <c r="H1795" s="128">
        <f t="shared" si="237"/>
        <v>8721.23</v>
      </c>
      <c r="I1795" s="15"/>
    </row>
    <row r="1796" spans="1:9" ht="14.1" customHeight="1" thickBot="1"/>
    <row r="1797" spans="1:9" ht="21" customHeight="1">
      <c r="A1797" s="247"/>
      <c r="B1797" s="163"/>
      <c r="C1797" s="91" t="s">
        <v>2533</v>
      </c>
      <c r="D1797" s="91"/>
      <c r="E1797" s="555"/>
      <c r="F1797" s="555"/>
      <c r="G1797" s="652"/>
      <c r="H1797" s="163"/>
      <c r="I1797" s="107"/>
    </row>
    <row r="1798" spans="1:9" ht="14.1" customHeight="1">
      <c r="A1798" s="248"/>
      <c r="B1798" s="17"/>
      <c r="C1798" s="108"/>
      <c r="D1798" s="108"/>
      <c r="E1798" s="556" t="s">
        <v>2534</v>
      </c>
      <c r="F1798" s="568"/>
      <c r="G1798" s="111"/>
      <c r="H1798" s="17"/>
      <c r="I1798" s="112"/>
    </row>
    <row r="1799" spans="1:9" ht="14.1" customHeight="1">
      <c r="A1799" s="248"/>
      <c r="B1799" s="17"/>
      <c r="C1799" s="97"/>
      <c r="D1799" s="97"/>
      <c r="E1799" s="896"/>
      <c r="F1799" s="596"/>
      <c r="G1799" s="874"/>
      <c r="H1799" s="17"/>
      <c r="I1799" s="167"/>
    </row>
    <row r="1800" spans="1:9" ht="14.1" customHeight="1">
      <c r="A1800" s="248"/>
      <c r="B1800" s="17"/>
      <c r="C1800" s="97"/>
      <c r="D1800" s="97"/>
      <c r="E1800" s="896"/>
      <c r="F1800" s="596"/>
      <c r="G1800" s="874"/>
      <c r="H1800" s="17"/>
      <c r="I1800" s="167"/>
    </row>
    <row r="1801" spans="1:9" ht="14.1" customHeight="1">
      <c r="A1801" s="248"/>
      <c r="B1801" s="17"/>
      <c r="C1801" s="97"/>
      <c r="D1801" s="97"/>
      <c r="E1801" s="896"/>
      <c r="F1801" s="596"/>
      <c r="G1801" s="874"/>
      <c r="H1801" s="17"/>
      <c r="I1801" s="167"/>
    </row>
    <row r="1802" spans="1:9" ht="14.1" customHeight="1" thickBot="1">
      <c r="A1802" s="117" t="s">
        <v>7710</v>
      </c>
      <c r="B1802" s="171"/>
      <c r="C1802" s="99"/>
      <c r="D1802" s="99"/>
      <c r="E1802" s="897"/>
      <c r="F1802" s="598"/>
      <c r="G1802" s="875"/>
      <c r="H1802" s="171"/>
      <c r="I1802" s="172"/>
    </row>
    <row r="1803" spans="1:9" ht="43.5" customHeight="1">
      <c r="A1803" s="195" t="s">
        <v>1034</v>
      </c>
      <c r="B1803" s="196" t="s">
        <v>1035</v>
      </c>
      <c r="C1803" s="197" t="s">
        <v>678</v>
      </c>
      <c r="D1803" s="197" t="s">
        <v>3143</v>
      </c>
      <c r="E1803" s="559" t="s">
        <v>11378</v>
      </c>
      <c r="F1803" s="600" t="s">
        <v>2792</v>
      </c>
      <c r="G1803" s="864" t="s">
        <v>2640</v>
      </c>
      <c r="H1803" s="338" t="s">
        <v>497</v>
      </c>
      <c r="I1803" s="199" t="s">
        <v>4268</v>
      </c>
    </row>
    <row r="1804" spans="1:9" ht="14.1" customHeight="1">
      <c r="A1804" s="195"/>
      <c r="B1804" s="389"/>
      <c r="C1804" s="197" t="s">
        <v>3644</v>
      </c>
      <c r="D1804" s="390" t="s">
        <v>2641</v>
      </c>
      <c r="E1804" s="898" t="s">
        <v>265</v>
      </c>
      <c r="F1804" s="607">
        <f>'Заказ, cкидки и курсы валют'!$I$12</f>
        <v>0</v>
      </c>
      <c r="G1804" s="948"/>
      <c r="H1804" s="455"/>
      <c r="I1804" s="325"/>
    </row>
    <row r="1805" spans="1:9" ht="14.1" customHeight="1">
      <c r="A1805" s="15" t="s">
        <v>7897</v>
      </c>
      <c r="B1805" s="44" t="s">
        <v>168</v>
      </c>
      <c r="C1805" s="53">
        <v>2.67</v>
      </c>
      <c r="D1805" s="39">
        <v>4500</v>
      </c>
      <c r="E1805" s="574">
        <v>147.52000000000001</v>
      </c>
      <c r="F1805" s="603">
        <f>ROUND(E1805*(1-$F$11),2)</f>
        <v>147.52000000000001</v>
      </c>
      <c r="G1805" s="862">
        <f>'Заказ, cкидки и курсы валют'!$J$23*F1805</f>
        <v>1836.624</v>
      </c>
      <c r="H1805" s="128">
        <f>ROUND((D1805/1000)*G1805,2)</f>
        <v>8264.81</v>
      </c>
      <c r="I1805" s="15"/>
    </row>
    <row r="1806" spans="1:9" ht="14.1" customHeight="1">
      <c r="A1806" s="15" t="s">
        <v>3694</v>
      </c>
      <c r="B1806" s="46" t="s">
        <v>100</v>
      </c>
      <c r="C1806" s="53">
        <v>6.9</v>
      </c>
      <c r="D1806" s="39">
        <v>3600</v>
      </c>
      <c r="E1806" s="574">
        <v>182.99</v>
      </c>
      <c r="F1806" s="603">
        <f>ROUND(E1806*(1-$F$11),2)</f>
        <v>182.99</v>
      </c>
      <c r="G1806" s="862">
        <f>'Заказ, cкидки и курсы валют'!$J$23*F1806</f>
        <v>2278.2255</v>
      </c>
      <c r="H1806" s="128">
        <f>ROUND((D1806/1000)*G1806,2)</f>
        <v>8201.61</v>
      </c>
      <c r="I1806" s="15"/>
    </row>
    <row r="1807" spans="1:9" ht="14.1" customHeight="1">
      <c r="A1807" s="15" t="s">
        <v>3695</v>
      </c>
      <c r="B1807" s="46" t="s">
        <v>101</v>
      </c>
      <c r="C1807" s="53">
        <v>7.59</v>
      </c>
      <c r="D1807" s="39">
        <v>3200</v>
      </c>
      <c r="E1807" s="574">
        <v>187.49</v>
      </c>
      <c r="F1807" s="603">
        <f t="shared" ref="F1807:F1819" si="238">ROUND(E1807*(1-$F$11),2)</f>
        <v>187.49</v>
      </c>
      <c r="G1807" s="862">
        <f>'Заказ, cкидки и курсы валют'!$J$23*F1807</f>
        <v>2334.2505000000001</v>
      </c>
      <c r="H1807" s="128">
        <f t="shared" ref="H1807:H1819" si="239">ROUND((D1807/1000)*G1807,2)</f>
        <v>7469.6</v>
      </c>
      <c r="I1807" s="15"/>
    </row>
    <row r="1808" spans="1:9" ht="14.1" customHeight="1">
      <c r="A1808" s="2213" t="s">
        <v>3696</v>
      </c>
      <c r="B1808" s="484" t="s">
        <v>1352</v>
      </c>
      <c r="C1808" s="53">
        <v>8.5</v>
      </c>
      <c r="D1808" s="2214">
        <v>3000</v>
      </c>
      <c r="E1808" s="574">
        <v>218.62</v>
      </c>
      <c r="F1808" s="603">
        <f t="shared" si="238"/>
        <v>218.62</v>
      </c>
      <c r="G1808" s="862">
        <f>'Заказ, cкидки и курсы валют'!$J$23*F1808</f>
        <v>2721.819</v>
      </c>
      <c r="H1808" s="128">
        <f t="shared" si="239"/>
        <v>8165.46</v>
      </c>
      <c r="I1808" s="2213"/>
    </row>
    <row r="1809" spans="1:9" ht="14.1" customHeight="1">
      <c r="A1809" s="2213" t="s">
        <v>3697</v>
      </c>
      <c r="B1809" s="484" t="s">
        <v>189</v>
      </c>
      <c r="C1809" s="53">
        <v>9.33</v>
      </c>
      <c r="D1809" s="2214">
        <v>2600</v>
      </c>
      <c r="E1809" s="574">
        <v>223.84</v>
      </c>
      <c r="F1809" s="603">
        <f t="shared" si="238"/>
        <v>223.84</v>
      </c>
      <c r="G1809" s="862">
        <f>'Заказ, cкидки и курсы валют'!$J$23*F1809</f>
        <v>2786.808</v>
      </c>
      <c r="H1809" s="128">
        <f t="shared" si="239"/>
        <v>7245.7</v>
      </c>
      <c r="I1809" s="2213"/>
    </row>
    <row r="1810" spans="1:9" ht="14.1" customHeight="1">
      <c r="A1810" s="2213" t="s">
        <v>3698</v>
      </c>
      <c r="B1810" s="484" t="s">
        <v>616</v>
      </c>
      <c r="C1810" s="53">
        <v>10.199999999999999</v>
      </c>
      <c r="D1810" s="487">
        <v>1950</v>
      </c>
      <c r="E1810" s="574">
        <v>244.71</v>
      </c>
      <c r="F1810" s="603">
        <f t="shared" si="238"/>
        <v>244.71</v>
      </c>
      <c r="G1810" s="862">
        <f>'Заказ, cкидки и курсы валют'!$J$23*F1810</f>
        <v>3046.6394999999998</v>
      </c>
      <c r="H1810" s="128">
        <f t="shared" si="239"/>
        <v>5940.95</v>
      </c>
      <c r="I1810" s="2213"/>
    </row>
    <row r="1811" spans="1:9" ht="14.1" customHeight="1">
      <c r="A1811" s="2213" t="s">
        <v>3699</v>
      </c>
      <c r="B1811" s="484" t="s">
        <v>178</v>
      </c>
      <c r="C1811" s="53">
        <v>11.07</v>
      </c>
      <c r="D1811" s="2214">
        <v>1800</v>
      </c>
      <c r="E1811" s="574">
        <v>273.19</v>
      </c>
      <c r="F1811" s="603">
        <f t="shared" si="238"/>
        <v>273.19</v>
      </c>
      <c r="G1811" s="862">
        <f>'Заказ, cкидки и курсы валют'!$J$23*F1811</f>
        <v>3401.2154999999998</v>
      </c>
      <c r="H1811" s="128">
        <f t="shared" si="239"/>
        <v>6122.19</v>
      </c>
      <c r="I1811" s="2213"/>
    </row>
    <row r="1812" spans="1:9" ht="14.1" customHeight="1">
      <c r="A1812" s="2213" t="s">
        <v>3700</v>
      </c>
      <c r="B1812" s="484" t="s">
        <v>179</v>
      </c>
      <c r="C1812" s="53">
        <v>12.8</v>
      </c>
      <c r="D1812" s="2214">
        <v>2000</v>
      </c>
      <c r="E1812" s="574">
        <v>307.08</v>
      </c>
      <c r="F1812" s="603">
        <f t="shared" si="238"/>
        <v>307.08</v>
      </c>
      <c r="G1812" s="862">
        <f>'Заказ, cкидки и курсы валют'!$J$23*F1812</f>
        <v>3823.1459999999997</v>
      </c>
      <c r="H1812" s="128">
        <f t="shared" si="239"/>
        <v>7646.29</v>
      </c>
      <c r="I1812" s="2213"/>
    </row>
    <row r="1813" spans="1:9" ht="14.1" customHeight="1">
      <c r="A1813" s="2213" t="s">
        <v>3701</v>
      </c>
      <c r="B1813" s="484" t="s">
        <v>180</v>
      </c>
      <c r="C1813" s="53">
        <v>14.53</v>
      </c>
      <c r="D1813" s="2214">
        <v>1600</v>
      </c>
      <c r="E1813" s="574">
        <v>348.59</v>
      </c>
      <c r="F1813" s="603">
        <f t="shared" si="238"/>
        <v>348.59</v>
      </c>
      <c r="G1813" s="862">
        <f>'Заказ, cкидки и курсы валют'!$J$23*F1813</f>
        <v>4339.9454999999998</v>
      </c>
      <c r="H1813" s="128">
        <f t="shared" si="239"/>
        <v>6943.91</v>
      </c>
      <c r="I1813" s="2213"/>
    </row>
    <row r="1814" spans="1:9" ht="14.1" customHeight="1">
      <c r="A1814" s="2213" t="s">
        <v>3702</v>
      </c>
      <c r="B1814" s="484" t="s">
        <v>181</v>
      </c>
      <c r="C1814" s="53">
        <v>16.27</v>
      </c>
      <c r="D1814" s="2214">
        <v>1400</v>
      </c>
      <c r="E1814" s="574">
        <v>385.18</v>
      </c>
      <c r="F1814" s="603">
        <f t="shared" si="238"/>
        <v>385.18</v>
      </c>
      <c r="G1814" s="862">
        <f>'Заказ, cкидки и курсы валют'!$J$23*F1814</f>
        <v>4795.491</v>
      </c>
      <c r="H1814" s="128">
        <f t="shared" si="239"/>
        <v>6713.69</v>
      </c>
      <c r="I1814" s="2213"/>
    </row>
    <row r="1815" spans="1:9" ht="14.1" customHeight="1">
      <c r="A1815" s="2213" t="s">
        <v>3703</v>
      </c>
      <c r="B1815" s="484" t="s">
        <v>182</v>
      </c>
      <c r="C1815" s="53">
        <v>18</v>
      </c>
      <c r="D1815" s="2214">
        <v>1400</v>
      </c>
      <c r="E1815" s="574">
        <v>431.86</v>
      </c>
      <c r="F1815" s="603">
        <f t="shared" si="238"/>
        <v>431.86</v>
      </c>
      <c r="G1815" s="862">
        <f>'Заказ, cкидки и курсы валют'!$J$23*F1815</f>
        <v>5376.6570000000002</v>
      </c>
      <c r="H1815" s="128">
        <f t="shared" si="239"/>
        <v>7527.32</v>
      </c>
      <c r="I1815" s="2213"/>
    </row>
    <row r="1816" spans="1:9" ht="14.1" customHeight="1">
      <c r="A1816" s="2213" t="s">
        <v>3704</v>
      </c>
      <c r="B1816" s="484" t="s">
        <v>183</v>
      </c>
      <c r="C1816" s="53">
        <v>19.73</v>
      </c>
      <c r="D1816" s="487">
        <v>1000</v>
      </c>
      <c r="E1816" s="574">
        <v>486.88</v>
      </c>
      <c r="F1816" s="603">
        <f t="shared" si="238"/>
        <v>486.88</v>
      </c>
      <c r="G1816" s="862">
        <f>'Заказ, cкидки и курсы валют'!$J$23*F1816</f>
        <v>6061.6559999999999</v>
      </c>
      <c r="H1816" s="128">
        <f t="shared" si="239"/>
        <v>6061.66</v>
      </c>
      <c r="I1816" s="2213"/>
    </row>
    <row r="1817" spans="1:9" ht="14.1" customHeight="1">
      <c r="A1817" s="2213" t="s">
        <v>3705</v>
      </c>
      <c r="B1817" s="484" t="s">
        <v>184</v>
      </c>
      <c r="C1817" s="53">
        <v>21.46</v>
      </c>
      <c r="D1817" s="487">
        <v>1000</v>
      </c>
      <c r="E1817" s="574">
        <v>508.05</v>
      </c>
      <c r="F1817" s="603">
        <f t="shared" si="238"/>
        <v>508.05</v>
      </c>
      <c r="G1817" s="862">
        <f>'Заказ, cкидки и курсы валют'!$J$23*F1817</f>
        <v>6325.2224999999999</v>
      </c>
      <c r="H1817" s="128">
        <f t="shared" si="239"/>
        <v>6325.22</v>
      </c>
      <c r="I1817" s="2213"/>
    </row>
    <row r="1818" spans="1:9" ht="14.1" customHeight="1">
      <c r="A1818" s="2213" t="s">
        <v>2487</v>
      </c>
      <c r="B1818" s="484" t="s">
        <v>974</v>
      </c>
      <c r="C1818" s="53">
        <v>23.18</v>
      </c>
      <c r="D1818" s="487">
        <v>1000</v>
      </c>
      <c r="E1818" s="574">
        <v>572.02</v>
      </c>
      <c r="F1818" s="603">
        <f t="shared" si="238"/>
        <v>572.02</v>
      </c>
      <c r="G1818" s="862">
        <f>'Заказ, cкидки и курсы валют'!$J$23*F1818</f>
        <v>7121.6489999999994</v>
      </c>
      <c r="H1818" s="128">
        <f t="shared" si="239"/>
        <v>7121.65</v>
      </c>
      <c r="I1818" s="2213"/>
    </row>
    <row r="1819" spans="1:9" ht="14.1" customHeight="1">
      <c r="A1819" s="2213" t="s">
        <v>3706</v>
      </c>
      <c r="B1819" s="484" t="s">
        <v>185</v>
      </c>
      <c r="C1819" s="53">
        <v>24.9</v>
      </c>
      <c r="D1819" s="487">
        <v>1000</v>
      </c>
      <c r="E1819" s="574">
        <v>632.85</v>
      </c>
      <c r="F1819" s="603">
        <f t="shared" si="238"/>
        <v>632.85</v>
      </c>
      <c r="G1819" s="862">
        <f>'Заказ, cкидки и курсы валют'!$J$23*F1819</f>
        <v>7878.9825000000001</v>
      </c>
      <c r="H1819" s="128">
        <f t="shared" si="239"/>
        <v>7878.98</v>
      </c>
      <c r="I1819" s="2213"/>
    </row>
    <row r="1820" spans="1:9" ht="14.1" customHeight="1">
      <c r="A1820" s="20" t="s">
        <v>12256</v>
      </c>
      <c r="B1820" s="44" t="s">
        <v>102</v>
      </c>
      <c r="C1820" s="53">
        <v>26.7</v>
      </c>
      <c r="D1820" s="487">
        <v>900</v>
      </c>
      <c r="E1820" s="574">
        <v>638.66</v>
      </c>
      <c r="F1820" s="603">
        <f t="shared" ref="F1820" si="240">ROUND(E1820*(1-$F$11),2)</f>
        <v>638.66</v>
      </c>
      <c r="G1820" s="862">
        <f>'Заказ, cкидки и курсы валют'!$J$23*F1820</f>
        <v>7951.3169999999991</v>
      </c>
      <c r="H1820" s="128">
        <f t="shared" ref="H1820" si="241">ROUND((D1820/1000)*G1820,2)</f>
        <v>7156.19</v>
      </c>
      <c r="I1820" s="2213"/>
    </row>
    <row r="1821" spans="1:9" ht="14.1" customHeight="1">
      <c r="A1821" s="20" t="s">
        <v>3936</v>
      </c>
      <c r="B1821" s="44" t="s">
        <v>186</v>
      </c>
      <c r="C1821" s="53">
        <v>28.76</v>
      </c>
      <c r="D1821" s="487">
        <v>800</v>
      </c>
      <c r="E1821" s="574">
        <v>722.45</v>
      </c>
      <c r="F1821" s="603">
        <f>ROUND(E1821*(1-$F$11),2)</f>
        <v>722.45</v>
      </c>
      <c r="G1821" s="862">
        <f>'Заказ, cкидки и курсы валют'!$J$23*F1821</f>
        <v>8994.5025000000005</v>
      </c>
      <c r="H1821" s="128">
        <f>ROUND((D1821/1000)*G1821,2)</f>
        <v>7195.6</v>
      </c>
      <c r="I1821" s="2213"/>
    </row>
    <row r="1822" spans="1:9" ht="14.1" customHeight="1">
      <c r="A1822" s="20" t="s">
        <v>3937</v>
      </c>
      <c r="B1822" s="44" t="s">
        <v>3117</v>
      </c>
      <c r="C1822" s="53">
        <v>30.06</v>
      </c>
      <c r="D1822" s="487">
        <v>800</v>
      </c>
      <c r="E1822" s="574">
        <v>725.02</v>
      </c>
      <c r="F1822" s="603">
        <f>ROUND(E1822*(1-$F$11),2)</f>
        <v>725.02</v>
      </c>
      <c r="G1822" s="862">
        <f>'Заказ, cкидки и курсы валют'!$J$23*F1822</f>
        <v>9026.4989999999998</v>
      </c>
      <c r="H1822" s="128">
        <f>ROUND((D1822/1000)*G1822,2)</f>
        <v>7221.2</v>
      </c>
      <c r="I1822" s="2213"/>
    </row>
    <row r="1823" spans="1:9" ht="14.1" customHeight="1">
      <c r="A1823" s="20" t="s">
        <v>9617</v>
      </c>
      <c r="B1823" s="62" t="s">
        <v>3656</v>
      </c>
      <c r="C1823" s="53">
        <v>13</v>
      </c>
      <c r="D1823" s="484">
        <v>1600</v>
      </c>
      <c r="E1823" s="574">
        <v>318.83</v>
      </c>
      <c r="F1823" s="603">
        <f t="shared" ref="F1823:F1858" si="242">ROUND(E1823*(1-$F$11),2)</f>
        <v>318.83</v>
      </c>
      <c r="G1823" s="862">
        <f>'Заказ, cкидки и курсы валют'!$J$23*F1823</f>
        <v>3969.4334999999996</v>
      </c>
      <c r="H1823" s="128">
        <f t="shared" ref="H1823:H1858" si="243">ROUND((D1823/1000)*G1823,2)</f>
        <v>6351.09</v>
      </c>
      <c r="I1823" s="2213"/>
    </row>
    <row r="1824" spans="1:9" ht="14.1" customHeight="1">
      <c r="A1824" s="2213" t="s">
        <v>3707</v>
      </c>
      <c r="B1824" s="487" t="s">
        <v>3118</v>
      </c>
      <c r="C1824" s="53">
        <v>13.8</v>
      </c>
      <c r="D1824" s="484">
        <v>1590</v>
      </c>
      <c r="E1824" s="574">
        <v>350.27</v>
      </c>
      <c r="F1824" s="603">
        <f t="shared" si="242"/>
        <v>350.27</v>
      </c>
      <c r="G1824" s="862">
        <f>'Заказ, cкидки и курсы валют'!$J$23*F1824</f>
        <v>4360.8615</v>
      </c>
      <c r="H1824" s="128">
        <f t="shared" si="243"/>
        <v>6933.77</v>
      </c>
      <c r="I1824" s="2213"/>
    </row>
    <row r="1825" spans="1:9" ht="14.1" customHeight="1">
      <c r="A1825" s="2213" t="s">
        <v>3708</v>
      </c>
      <c r="B1825" s="487" t="s">
        <v>3119</v>
      </c>
      <c r="C1825" s="53">
        <v>15.4</v>
      </c>
      <c r="D1825" s="484">
        <v>1480</v>
      </c>
      <c r="E1825" s="574">
        <v>369.45</v>
      </c>
      <c r="F1825" s="603">
        <f t="shared" si="242"/>
        <v>369.45</v>
      </c>
      <c r="G1825" s="862">
        <f>'Заказ, cкидки и курсы валют'!$J$23*F1825</f>
        <v>4599.6524999999992</v>
      </c>
      <c r="H1825" s="128">
        <f t="shared" si="243"/>
        <v>6807.49</v>
      </c>
      <c r="I1825" s="2213"/>
    </row>
    <row r="1826" spans="1:9" ht="14.1" customHeight="1">
      <c r="A1826" s="2213" t="s">
        <v>3709</v>
      </c>
      <c r="B1826" s="487" t="s">
        <v>617</v>
      </c>
      <c r="C1826" s="53">
        <v>17</v>
      </c>
      <c r="D1826" s="484">
        <v>1325</v>
      </c>
      <c r="E1826" s="574">
        <v>397.43</v>
      </c>
      <c r="F1826" s="603">
        <f t="shared" si="242"/>
        <v>397.43</v>
      </c>
      <c r="G1826" s="862">
        <f>'Заказ, cкидки и курсы валют'!$J$23*F1826</f>
        <v>4948.0034999999998</v>
      </c>
      <c r="H1826" s="128">
        <f t="shared" si="243"/>
        <v>6556.1</v>
      </c>
      <c r="I1826" s="2213"/>
    </row>
    <row r="1827" spans="1:9" ht="14.1" customHeight="1">
      <c r="A1827" s="2213" t="s">
        <v>3710</v>
      </c>
      <c r="B1827" s="487" t="s">
        <v>3120</v>
      </c>
      <c r="C1827" s="53">
        <v>19</v>
      </c>
      <c r="D1827" s="484">
        <v>1200</v>
      </c>
      <c r="E1827" s="574">
        <v>444.19</v>
      </c>
      <c r="F1827" s="603">
        <f t="shared" si="242"/>
        <v>444.19</v>
      </c>
      <c r="G1827" s="862">
        <f>'Заказ, cкидки и курсы валют'!$J$23*F1827</f>
        <v>5530.1655000000001</v>
      </c>
      <c r="H1827" s="128">
        <f t="shared" si="243"/>
        <v>6636.2</v>
      </c>
      <c r="I1827" s="2213"/>
    </row>
    <row r="1828" spans="1:9" ht="14.1" customHeight="1">
      <c r="A1828" s="2213" t="s">
        <v>3711</v>
      </c>
      <c r="B1828" s="487" t="s">
        <v>190</v>
      </c>
      <c r="C1828" s="53">
        <v>20.02</v>
      </c>
      <c r="D1828" s="484">
        <v>1200</v>
      </c>
      <c r="E1828" s="574">
        <v>468.04</v>
      </c>
      <c r="F1828" s="603">
        <f t="shared" si="242"/>
        <v>468.04</v>
      </c>
      <c r="G1828" s="862">
        <f>'Заказ, cкидки и курсы валют'!$J$23*F1828</f>
        <v>5827.098</v>
      </c>
      <c r="H1828" s="128">
        <f t="shared" si="243"/>
        <v>6992.52</v>
      </c>
      <c r="I1828" s="2213"/>
    </row>
    <row r="1829" spans="1:9" ht="14.1" customHeight="1">
      <c r="A1829" s="2213" t="s">
        <v>3712</v>
      </c>
      <c r="B1829" s="487" t="s">
        <v>1338</v>
      </c>
      <c r="C1829" s="53">
        <v>21.3</v>
      </c>
      <c r="D1829" s="484">
        <v>1000</v>
      </c>
      <c r="E1829" s="574">
        <v>503.05</v>
      </c>
      <c r="F1829" s="603">
        <f t="shared" si="242"/>
        <v>503.05</v>
      </c>
      <c r="G1829" s="862">
        <f>'Заказ, cкидки и курсы валют'!$J$23*F1829</f>
        <v>6262.9724999999999</v>
      </c>
      <c r="H1829" s="128">
        <f t="shared" si="243"/>
        <v>6262.97</v>
      </c>
      <c r="I1829" s="2213"/>
    </row>
    <row r="1830" spans="1:9" ht="14.1" customHeight="1">
      <c r="A1830" s="2213" t="s">
        <v>3713</v>
      </c>
      <c r="B1830" s="487" t="s">
        <v>191</v>
      </c>
      <c r="C1830" s="53">
        <v>23.13</v>
      </c>
      <c r="D1830" s="484">
        <v>1000</v>
      </c>
      <c r="E1830" s="574">
        <v>520.19000000000005</v>
      </c>
      <c r="F1830" s="603">
        <f t="shared" si="242"/>
        <v>520.19000000000005</v>
      </c>
      <c r="G1830" s="862">
        <f>'Заказ, cкидки и курсы валют'!$J$23*F1830</f>
        <v>6476.3654999999999</v>
      </c>
      <c r="H1830" s="128">
        <f t="shared" si="243"/>
        <v>6476.37</v>
      </c>
      <c r="I1830" s="2213"/>
    </row>
    <row r="1831" spans="1:9" ht="14.1" customHeight="1">
      <c r="A1831" s="2213" t="s">
        <v>3714</v>
      </c>
      <c r="B1831" s="487" t="s">
        <v>192</v>
      </c>
      <c r="C1831" s="53">
        <v>27</v>
      </c>
      <c r="D1831" s="484">
        <v>800</v>
      </c>
      <c r="E1831" s="574">
        <v>621.11</v>
      </c>
      <c r="F1831" s="603">
        <f t="shared" si="242"/>
        <v>621.11</v>
      </c>
      <c r="G1831" s="862">
        <f>'Заказ, cкидки и курсы валют'!$J$23*F1831</f>
        <v>7732.8194999999996</v>
      </c>
      <c r="H1831" s="128">
        <f t="shared" si="243"/>
        <v>6186.26</v>
      </c>
      <c r="I1831" s="2213"/>
    </row>
    <row r="1832" spans="1:9" ht="14.1" customHeight="1">
      <c r="A1832" s="2213" t="s">
        <v>3715</v>
      </c>
      <c r="B1832" s="487" t="s">
        <v>193</v>
      </c>
      <c r="C1832" s="53">
        <v>29.66</v>
      </c>
      <c r="D1832" s="484">
        <v>800</v>
      </c>
      <c r="E1832" s="574">
        <v>687.76</v>
      </c>
      <c r="F1832" s="603">
        <f t="shared" si="242"/>
        <v>687.76</v>
      </c>
      <c r="G1832" s="862">
        <f>'Заказ, cкидки и курсы валют'!$J$23*F1832</f>
        <v>8562.6119999999992</v>
      </c>
      <c r="H1832" s="128">
        <f t="shared" si="243"/>
        <v>6850.09</v>
      </c>
      <c r="I1832" s="2213"/>
    </row>
    <row r="1833" spans="1:9" ht="14.1" customHeight="1">
      <c r="A1833" s="2213" t="s">
        <v>3716</v>
      </c>
      <c r="B1833" s="487" t="s">
        <v>194</v>
      </c>
      <c r="C1833" s="53">
        <v>32.46</v>
      </c>
      <c r="D1833" s="484">
        <v>600</v>
      </c>
      <c r="E1833" s="574">
        <v>779.57</v>
      </c>
      <c r="F1833" s="603">
        <f t="shared" si="242"/>
        <v>779.57</v>
      </c>
      <c r="G1833" s="862">
        <f>'Заказ, cкидки и курсы валют'!$J$23*F1833</f>
        <v>9705.6465000000007</v>
      </c>
      <c r="H1833" s="128">
        <f t="shared" si="243"/>
        <v>5823.39</v>
      </c>
      <c r="I1833" s="2213"/>
    </row>
    <row r="1834" spans="1:9" ht="14.1" customHeight="1">
      <c r="A1834" s="2213" t="s">
        <v>3717</v>
      </c>
      <c r="B1834" s="487" t="s">
        <v>3121</v>
      </c>
      <c r="C1834" s="53">
        <v>35.57</v>
      </c>
      <c r="D1834" s="484">
        <v>600</v>
      </c>
      <c r="E1834" s="574">
        <v>831.54</v>
      </c>
      <c r="F1834" s="603">
        <f t="shared" si="242"/>
        <v>831.54</v>
      </c>
      <c r="G1834" s="862">
        <f>'Заказ, cкидки и курсы валют'!$J$23*F1834</f>
        <v>10352.672999999999</v>
      </c>
      <c r="H1834" s="128">
        <f t="shared" si="243"/>
        <v>6211.6</v>
      </c>
      <c r="I1834" s="2213"/>
    </row>
    <row r="1835" spans="1:9" ht="14.1" customHeight="1">
      <c r="A1835" s="2213" t="s">
        <v>3718</v>
      </c>
      <c r="B1835" s="487" t="s">
        <v>195</v>
      </c>
      <c r="C1835" s="53">
        <v>38.68</v>
      </c>
      <c r="D1835" s="484">
        <v>500</v>
      </c>
      <c r="E1835" s="574">
        <v>904.27</v>
      </c>
      <c r="F1835" s="603">
        <f t="shared" si="242"/>
        <v>904.27</v>
      </c>
      <c r="G1835" s="862">
        <f>'Заказ, cкидки и курсы валют'!$J$23*F1835</f>
        <v>11258.161499999998</v>
      </c>
      <c r="H1835" s="128">
        <f t="shared" si="243"/>
        <v>5629.08</v>
      </c>
      <c r="I1835" s="2213"/>
    </row>
    <row r="1836" spans="1:9" ht="14.1" customHeight="1">
      <c r="A1836" s="2213" t="s">
        <v>2488</v>
      </c>
      <c r="B1836" s="487" t="s">
        <v>975</v>
      </c>
      <c r="C1836" s="53">
        <v>40.799999999999997</v>
      </c>
      <c r="D1836" s="484">
        <v>500</v>
      </c>
      <c r="E1836" s="574">
        <v>976.97</v>
      </c>
      <c r="F1836" s="603">
        <f t="shared" si="242"/>
        <v>976.97</v>
      </c>
      <c r="G1836" s="862">
        <f>'Заказ, cкидки и курсы валют'!$J$23*F1836</f>
        <v>12163.2765</v>
      </c>
      <c r="H1836" s="128">
        <f t="shared" si="243"/>
        <v>6081.64</v>
      </c>
      <c r="I1836" s="2213"/>
    </row>
    <row r="1837" spans="1:9" ht="14.1" customHeight="1">
      <c r="A1837" s="2213" t="s">
        <v>3719</v>
      </c>
      <c r="B1837" s="487" t="s">
        <v>196</v>
      </c>
      <c r="C1837" s="53">
        <v>44.9</v>
      </c>
      <c r="D1837" s="484">
        <v>400</v>
      </c>
      <c r="E1837" s="574">
        <v>1078.31</v>
      </c>
      <c r="F1837" s="603">
        <f t="shared" si="242"/>
        <v>1078.31</v>
      </c>
      <c r="G1837" s="862">
        <f>'Заказ, cкидки и курсы валют'!$J$23*F1837</f>
        <v>13424.959499999999</v>
      </c>
      <c r="H1837" s="128">
        <f t="shared" si="243"/>
        <v>5369.98</v>
      </c>
      <c r="I1837" s="2213"/>
    </row>
    <row r="1838" spans="1:9" ht="14.1" customHeight="1">
      <c r="A1838" s="2213" t="s">
        <v>2489</v>
      </c>
      <c r="B1838" s="487" t="s">
        <v>4311</v>
      </c>
      <c r="C1838" s="53">
        <v>48</v>
      </c>
      <c r="D1838" s="484">
        <v>400</v>
      </c>
      <c r="E1838" s="574">
        <v>1104.3800000000001</v>
      </c>
      <c r="F1838" s="603">
        <f t="shared" si="242"/>
        <v>1104.3800000000001</v>
      </c>
      <c r="G1838" s="862">
        <f>'Заказ, cкидки и курсы валют'!$J$23*F1838</f>
        <v>13749.531000000001</v>
      </c>
      <c r="H1838" s="128">
        <f t="shared" si="243"/>
        <v>5499.81</v>
      </c>
      <c r="I1838" s="2213"/>
    </row>
    <row r="1839" spans="1:9" ht="14.1" customHeight="1">
      <c r="A1839" s="2213" t="s">
        <v>3720</v>
      </c>
      <c r="B1839" s="487" t="s">
        <v>197</v>
      </c>
      <c r="C1839" s="53">
        <v>51.12</v>
      </c>
      <c r="D1839" s="484">
        <v>450</v>
      </c>
      <c r="E1839" s="574">
        <v>1195.08</v>
      </c>
      <c r="F1839" s="603">
        <f t="shared" si="242"/>
        <v>1195.08</v>
      </c>
      <c r="G1839" s="862">
        <f>'Заказ, cкидки и курсы валют'!$J$23*F1839</f>
        <v>14878.745999999997</v>
      </c>
      <c r="H1839" s="128">
        <f t="shared" si="243"/>
        <v>6695.44</v>
      </c>
      <c r="I1839" s="2213"/>
    </row>
    <row r="1840" spans="1:9" ht="14.1" customHeight="1">
      <c r="A1840" s="2213" t="s">
        <v>3721</v>
      </c>
      <c r="B1840" s="487" t="s">
        <v>198</v>
      </c>
      <c r="C1840" s="812">
        <v>57.35</v>
      </c>
      <c r="D1840" s="484">
        <v>415</v>
      </c>
      <c r="E1840" s="574">
        <v>1322.72</v>
      </c>
      <c r="F1840" s="603">
        <f t="shared" si="242"/>
        <v>1322.72</v>
      </c>
      <c r="G1840" s="862">
        <f>'Заказ, cкидки и курсы валют'!$J$23*F1840</f>
        <v>16467.863999999998</v>
      </c>
      <c r="H1840" s="128">
        <f t="shared" si="243"/>
        <v>6834.16</v>
      </c>
      <c r="I1840" s="2213"/>
    </row>
    <row r="1841" spans="1:9" ht="14.1" customHeight="1">
      <c r="A1841" s="2213" t="s">
        <v>3722</v>
      </c>
      <c r="B1841" s="487" t="s">
        <v>199</v>
      </c>
      <c r="C1841" s="53">
        <v>63.5</v>
      </c>
      <c r="D1841" s="484">
        <v>200</v>
      </c>
      <c r="E1841" s="574">
        <v>1574.66</v>
      </c>
      <c r="F1841" s="603">
        <f t="shared" si="242"/>
        <v>1574.66</v>
      </c>
      <c r="G1841" s="862">
        <f>'Заказ, cкидки и курсы валют'!$J$23*F1841</f>
        <v>19604.517</v>
      </c>
      <c r="H1841" s="128">
        <f t="shared" si="243"/>
        <v>3920.9</v>
      </c>
      <c r="I1841" s="2213"/>
    </row>
    <row r="1842" spans="1:9" ht="14.1" customHeight="1">
      <c r="A1842" s="2213" t="s">
        <v>3723</v>
      </c>
      <c r="B1842" s="487" t="s">
        <v>200</v>
      </c>
      <c r="C1842" s="812">
        <v>69.83</v>
      </c>
      <c r="D1842" s="2220">
        <v>200</v>
      </c>
      <c r="E1842" s="574">
        <v>1677.04</v>
      </c>
      <c r="F1842" s="603">
        <f t="shared" si="242"/>
        <v>1677.04</v>
      </c>
      <c r="G1842" s="862">
        <f>'Заказ, cкидки и курсы валют'!$J$23*F1842</f>
        <v>20879.147999999997</v>
      </c>
      <c r="H1842" s="128">
        <f t="shared" si="243"/>
        <v>4175.83</v>
      </c>
      <c r="I1842" s="2213"/>
    </row>
    <row r="1843" spans="1:9" ht="14.1" customHeight="1">
      <c r="A1843" s="2213" t="s">
        <v>3724</v>
      </c>
      <c r="B1843" s="487" t="s">
        <v>3655</v>
      </c>
      <c r="C1843" s="813">
        <v>22.7</v>
      </c>
      <c r="D1843" s="487">
        <v>1000</v>
      </c>
      <c r="E1843" s="574">
        <v>536.76</v>
      </c>
      <c r="F1843" s="603">
        <f t="shared" si="242"/>
        <v>536.76</v>
      </c>
      <c r="G1843" s="862">
        <f>'Заказ, cкидки и курсы валют'!$J$23*F1843</f>
        <v>6682.6619999999994</v>
      </c>
      <c r="H1843" s="128">
        <f t="shared" si="243"/>
        <v>6682.66</v>
      </c>
      <c r="I1843" s="2213"/>
    </row>
    <row r="1844" spans="1:9" ht="14.1" customHeight="1">
      <c r="A1844" s="2213" t="s">
        <v>3725</v>
      </c>
      <c r="B1844" s="487" t="s">
        <v>3399</v>
      </c>
      <c r="C1844" s="53">
        <v>25.2</v>
      </c>
      <c r="D1844" s="487">
        <v>800</v>
      </c>
      <c r="E1844" s="574">
        <v>624.12</v>
      </c>
      <c r="F1844" s="603">
        <f t="shared" si="242"/>
        <v>624.12</v>
      </c>
      <c r="G1844" s="862">
        <f>'Заказ, cкидки и курсы валют'!$J$23*F1844</f>
        <v>7770.2939999999999</v>
      </c>
      <c r="H1844" s="128">
        <f t="shared" si="243"/>
        <v>6216.24</v>
      </c>
      <c r="I1844" s="2213"/>
    </row>
    <row r="1845" spans="1:9" ht="14.1" customHeight="1">
      <c r="A1845" s="2213" t="s">
        <v>3726</v>
      </c>
      <c r="B1845" s="487" t="s">
        <v>3122</v>
      </c>
      <c r="C1845" s="53">
        <v>27.7</v>
      </c>
      <c r="D1845" s="487">
        <v>800</v>
      </c>
      <c r="E1845" s="574">
        <v>647.58000000000004</v>
      </c>
      <c r="F1845" s="603">
        <f t="shared" si="242"/>
        <v>647.58000000000004</v>
      </c>
      <c r="G1845" s="862">
        <f>'Заказ, cкидки и курсы валют'!$J$23*F1845</f>
        <v>8062.3710000000001</v>
      </c>
      <c r="H1845" s="128">
        <f t="shared" si="243"/>
        <v>6449.9</v>
      </c>
      <c r="I1845" s="2213"/>
    </row>
    <row r="1846" spans="1:9" ht="14.1" customHeight="1">
      <c r="A1846" s="2213" t="s">
        <v>3727</v>
      </c>
      <c r="B1846" s="487" t="s">
        <v>3123</v>
      </c>
      <c r="C1846" s="53">
        <v>30.2</v>
      </c>
      <c r="D1846" s="487">
        <v>800</v>
      </c>
      <c r="E1846" s="574">
        <v>706.02</v>
      </c>
      <c r="F1846" s="603">
        <f t="shared" si="242"/>
        <v>706.02</v>
      </c>
      <c r="G1846" s="862">
        <f>'Заказ, cкидки и курсы валют'!$J$23*F1846</f>
        <v>8789.9489999999987</v>
      </c>
      <c r="H1846" s="128">
        <f t="shared" si="243"/>
        <v>7031.96</v>
      </c>
      <c r="I1846" s="2213"/>
    </row>
    <row r="1847" spans="1:9" ht="14.1" customHeight="1">
      <c r="A1847" s="2213" t="s">
        <v>3728</v>
      </c>
      <c r="B1847" s="487" t="s">
        <v>3124</v>
      </c>
      <c r="C1847" s="53">
        <v>32.9</v>
      </c>
      <c r="D1847" s="487">
        <v>580</v>
      </c>
      <c r="E1847" s="574">
        <v>765.5</v>
      </c>
      <c r="F1847" s="603">
        <f t="shared" si="242"/>
        <v>765.5</v>
      </c>
      <c r="G1847" s="862">
        <f>'Заказ, cкидки и курсы валют'!$J$23*F1847</f>
        <v>9530.4750000000004</v>
      </c>
      <c r="H1847" s="128">
        <f t="shared" si="243"/>
        <v>5527.68</v>
      </c>
      <c r="I1847" s="2213"/>
    </row>
    <row r="1848" spans="1:9" ht="14.1" customHeight="1">
      <c r="A1848" s="2213" t="s">
        <v>3729</v>
      </c>
      <c r="B1848" s="487" t="s">
        <v>201</v>
      </c>
      <c r="C1848" s="812">
        <v>37.42</v>
      </c>
      <c r="D1848" s="487">
        <v>600</v>
      </c>
      <c r="E1848" s="574">
        <v>927.76</v>
      </c>
      <c r="F1848" s="603">
        <f t="shared" si="242"/>
        <v>927.76</v>
      </c>
      <c r="G1848" s="862">
        <f>'Заказ, cкидки и курсы валют'!$J$23*F1848</f>
        <v>11550.611999999999</v>
      </c>
      <c r="H1848" s="128">
        <f t="shared" si="243"/>
        <v>6930.37</v>
      </c>
      <c r="I1848" s="2213"/>
    </row>
    <row r="1849" spans="1:9" ht="14.1" customHeight="1">
      <c r="A1849" s="2213" t="s">
        <v>3730</v>
      </c>
      <c r="B1849" s="487" t="s">
        <v>202</v>
      </c>
      <c r="C1849" s="53">
        <v>42.36</v>
      </c>
      <c r="D1849" s="487">
        <v>560</v>
      </c>
      <c r="E1849" s="574">
        <v>974.43</v>
      </c>
      <c r="F1849" s="603">
        <f t="shared" si="242"/>
        <v>974.43</v>
      </c>
      <c r="G1849" s="862">
        <f>'Заказ, cкидки и курсы валют'!$J$23*F1849</f>
        <v>12131.653499999999</v>
      </c>
      <c r="H1849" s="128">
        <f t="shared" si="243"/>
        <v>6793.73</v>
      </c>
      <c r="I1849" s="2213"/>
    </row>
    <row r="1850" spans="1:9" ht="14.1" customHeight="1">
      <c r="A1850" s="2213" t="s">
        <v>3731</v>
      </c>
      <c r="B1850" s="487" t="s">
        <v>614</v>
      </c>
      <c r="C1850" s="813">
        <v>47.24</v>
      </c>
      <c r="D1850" s="487">
        <v>500</v>
      </c>
      <c r="E1850" s="574">
        <v>1104.3800000000001</v>
      </c>
      <c r="F1850" s="603">
        <f t="shared" si="242"/>
        <v>1104.3800000000001</v>
      </c>
      <c r="G1850" s="862">
        <f>'Заказ, cкидки и курсы валют'!$J$23*F1850</f>
        <v>13749.531000000001</v>
      </c>
      <c r="H1850" s="128">
        <f t="shared" si="243"/>
        <v>6874.77</v>
      </c>
      <c r="I1850" s="2213"/>
    </row>
    <row r="1851" spans="1:9" ht="14.1" customHeight="1">
      <c r="A1851" s="2213" t="s">
        <v>3732</v>
      </c>
      <c r="B1851" s="487" t="s">
        <v>203</v>
      </c>
      <c r="C1851" s="812">
        <v>52.13</v>
      </c>
      <c r="D1851" s="487">
        <v>475</v>
      </c>
      <c r="E1851" s="574">
        <v>1218.67</v>
      </c>
      <c r="F1851" s="603">
        <f t="shared" si="242"/>
        <v>1218.67</v>
      </c>
      <c r="G1851" s="862">
        <f>'Заказ, cкидки и курсы валют'!$J$23*F1851</f>
        <v>15172.441500000001</v>
      </c>
      <c r="H1851" s="128">
        <f t="shared" si="243"/>
        <v>7206.91</v>
      </c>
      <c r="I1851" s="2213"/>
    </row>
    <row r="1852" spans="1:9" ht="14.1" customHeight="1">
      <c r="A1852" s="2213" t="s">
        <v>3733</v>
      </c>
      <c r="B1852" s="487" t="s">
        <v>613</v>
      </c>
      <c r="C1852" s="53">
        <v>57.72</v>
      </c>
      <c r="D1852" s="487">
        <v>420</v>
      </c>
      <c r="E1852" s="574">
        <v>1336.61</v>
      </c>
      <c r="F1852" s="603">
        <f t="shared" si="242"/>
        <v>1336.61</v>
      </c>
      <c r="G1852" s="862">
        <f>'Заказ, cкидки и курсы валют'!$J$23*F1852</f>
        <v>16640.794499999996</v>
      </c>
      <c r="H1852" s="128">
        <f t="shared" si="243"/>
        <v>6989.13</v>
      </c>
      <c r="I1852" s="2213"/>
    </row>
    <row r="1853" spans="1:9" ht="14.1" customHeight="1">
      <c r="A1853" s="2213" t="s">
        <v>3734</v>
      </c>
      <c r="B1853" s="487" t="s">
        <v>204</v>
      </c>
      <c r="C1853" s="813">
        <v>61.91</v>
      </c>
      <c r="D1853" s="487">
        <v>345</v>
      </c>
      <c r="E1853" s="574">
        <v>1483.29</v>
      </c>
      <c r="F1853" s="603">
        <f t="shared" si="242"/>
        <v>1483.29</v>
      </c>
      <c r="G1853" s="862">
        <f>'Заказ, cкидки и курсы валют'!$J$23*F1853</f>
        <v>18466.960499999997</v>
      </c>
      <c r="H1853" s="128">
        <f t="shared" si="243"/>
        <v>6371.1</v>
      </c>
      <c r="I1853" s="2213"/>
    </row>
    <row r="1854" spans="1:9" ht="14.1" customHeight="1">
      <c r="A1854" s="2213" t="s">
        <v>3735</v>
      </c>
      <c r="B1854" s="487" t="s">
        <v>205</v>
      </c>
      <c r="C1854" s="53">
        <v>71.680000000000007</v>
      </c>
      <c r="D1854" s="487">
        <v>300</v>
      </c>
      <c r="E1854" s="574">
        <v>1775.3</v>
      </c>
      <c r="F1854" s="603">
        <f t="shared" si="242"/>
        <v>1775.3</v>
      </c>
      <c r="G1854" s="862">
        <f>'Заказ, cкидки и курсы валют'!$J$23*F1854</f>
        <v>22102.484999999997</v>
      </c>
      <c r="H1854" s="128">
        <f t="shared" si="243"/>
        <v>6630.75</v>
      </c>
      <c r="I1854" s="2213"/>
    </row>
    <row r="1855" spans="1:9" ht="14.1" customHeight="1">
      <c r="A1855" s="2213" t="s">
        <v>3736</v>
      </c>
      <c r="B1855" s="487" t="s">
        <v>206</v>
      </c>
      <c r="C1855" s="53">
        <v>81.45</v>
      </c>
      <c r="D1855" s="487">
        <v>270</v>
      </c>
      <c r="E1855" s="574">
        <v>1904.12</v>
      </c>
      <c r="F1855" s="603">
        <f t="shared" si="242"/>
        <v>1904.12</v>
      </c>
      <c r="G1855" s="862">
        <f>'Заказ, cкидки и курсы валют'!$J$23*F1855</f>
        <v>23706.293999999998</v>
      </c>
      <c r="H1855" s="128">
        <f t="shared" si="243"/>
        <v>6400.7</v>
      </c>
      <c r="I1855" s="2213"/>
    </row>
    <row r="1856" spans="1:9" ht="14.1" customHeight="1">
      <c r="A1856" s="2213" t="s">
        <v>3737</v>
      </c>
      <c r="B1856" s="487" t="s">
        <v>207</v>
      </c>
      <c r="C1856" s="53">
        <v>91.22</v>
      </c>
      <c r="D1856" s="487">
        <v>248</v>
      </c>
      <c r="E1856" s="574">
        <v>2097.48</v>
      </c>
      <c r="F1856" s="603">
        <f t="shared" si="242"/>
        <v>2097.48</v>
      </c>
      <c r="G1856" s="862">
        <f>'Заказ, cкидки и курсы валют'!$J$23*F1856</f>
        <v>26113.626</v>
      </c>
      <c r="H1856" s="128">
        <f t="shared" si="243"/>
        <v>6476.18</v>
      </c>
      <c r="I1856" s="2213"/>
    </row>
    <row r="1857" spans="1:9" ht="14.1" customHeight="1">
      <c r="A1857" s="15" t="s">
        <v>3738</v>
      </c>
      <c r="B1857" s="39" t="s">
        <v>208</v>
      </c>
      <c r="C1857" s="53">
        <v>100.98</v>
      </c>
      <c r="D1857" s="39">
        <v>244</v>
      </c>
      <c r="E1857" s="574">
        <v>2361.0500000000002</v>
      </c>
      <c r="F1857" s="603">
        <f t="shared" si="242"/>
        <v>2361.0500000000002</v>
      </c>
      <c r="G1857" s="862">
        <f>'Заказ, cкидки и курсы валют'!$J$23*F1857</f>
        <v>29395.072500000002</v>
      </c>
      <c r="H1857" s="128">
        <f t="shared" si="243"/>
        <v>7172.4</v>
      </c>
      <c r="I1857" s="15"/>
    </row>
    <row r="1858" spans="1:9" ht="14.1" customHeight="1">
      <c r="A1858" s="15" t="s">
        <v>3739</v>
      </c>
      <c r="B1858" s="39" t="s">
        <v>209</v>
      </c>
      <c r="C1858" s="53">
        <v>109.9</v>
      </c>
      <c r="D1858" s="39">
        <v>222</v>
      </c>
      <c r="E1858" s="574">
        <v>2550.1</v>
      </c>
      <c r="F1858" s="603">
        <f t="shared" si="242"/>
        <v>2550.1</v>
      </c>
      <c r="G1858" s="862">
        <f>'Заказ, cкидки и курсы валют'!$J$23*F1858</f>
        <v>31748.744999999995</v>
      </c>
      <c r="H1858" s="128">
        <f t="shared" si="243"/>
        <v>7048.22</v>
      </c>
      <c r="I1858" s="15"/>
    </row>
    <row r="1859" spans="1:9" ht="14.1" customHeight="1" thickBot="1"/>
    <row r="1860" spans="1:9" ht="14.1" customHeight="1">
      <c r="A1860" s="247"/>
      <c r="B1860" s="163"/>
      <c r="C1860" s="91" t="s">
        <v>2533</v>
      </c>
      <c r="D1860" s="91"/>
      <c r="E1860" s="555"/>
      <c r="F1860" s="555"/>
      <c r="G1860" s="652"/>
      <c r="H1860" s="94"/>
      <c r="I1860" s="95"/>
    </row>
    <row r="1861" spans="1:9" ht="16.5" customHeight="1">
      <c r="A1861" s="248"/>
      <c r="B1861" s="17"/>
      <c r="C1861" s="108"/>
      <c r="D1861" s="108"/>
      <c r="E1861" s="556" t="s">
        <v>2534</v>
      </c>
      <c r="F1861" s="568"/>
      <c r="G1861" s="111"/>
      <c r="H1861" s="110"/>
      <c r="I1861" s="112"/>
    </row>
    <row r="1862" spans="1:9" ht="14.1" customHeight="1">
      <c r="A1862" s="248"/>
      <c r="B1862" s="17"/>
      <c r="C1862" s="97"/>
      <c r="D1862" s="97"/>
      <c r="E1862" s="896"/>
      <c r="F1862" s="596"/>
      <c r="G1862" s="874"/>
      <c r="H1862" s="17"/>
      <c r="I1862" s="167"/>
    </row>
    <row r="1863" spans="1:9" ht="14.1" customHeight="1">
      <c r="A1863" s="248"/>
      <c r="B1863" s="17"/>
      <c r="C1863" s="97"/>
      <c r="D1863" s="97"/>
      <c r="E1863" s="896"/>
      <c r="F1863" s="596"/>
      <c r="G1863" s="874"/>
      <c r="H1863" s="17"/>
      <c r="I1863" s="167"/>
    </row>
    <row r="1864" spans="1:9" ht="14.1" customHeight="1">
      <c r="A1864" s="248"/>
      <c r="B1864" s="17"/>
      <c r="C1864" s="97"/>
      <c r="D1864" s="97"/>
      <c r="E1864" s="896"/>
      <c r="F1864" s="596"/>
      <c r="G1864" s="874"/>
      <c r="H1864" s="17"/>
      <c r="I1864" s="167"/>
    </row>
    <row r="1865" spans="1:9" ht="14.1" customHeight="1" thickBot="1">
      <c r="A1865" s="117" t="s">
        <v>7711</v>
      </c>
      <c r="B1865" s="118"/>
      <c r="C1865" s="100"/>
      <c r="D1865" s="171"/>
      <c r="E1865" s="900"/>
      <c r="F1865" s="598"/>
      <c r="G1865" s="875"/>
      <c r="H1865" s="171"/>
      <c r="I1865" s="172"/>
    </row>
    <row r="1866" spans="1:9" ht="43.5" customHeight="1">
      <c r="A1866" s="195" t="s">
        <v>1034</v>
      </c>
      <c r="B1866" s="196" t="s">
        <v>1035</v>
      </c>
      <c r="C1866" s="197" t="s">
        <v>678</v>
      </c>
      <c r="D1866" s="197" t="s">
        <v>3143</v>
      </c>
      <c r="E1866" s="559" t="s">
        <v>11378</v>
      </c>
      <c r="F1866" s="600" t="s">
        <v>2792</v>
      </c>
      <c r="G1866" s="864" t="s">
        <v>2640</v>
      </c>
      <c r="H1866" s="338" t="s">
        <v>497</v>
      </c>
      <c r="I1866" s="199" t="s">
        <v>4268</v>
      </c>
    </row>
    <row r="1867" spans="1:9" ht="14.1" customHeight="1">
      <c r="A1867" s="195"/>
      <c r="B1867" s="389"/>
      <c r="C1867" s="197" t="s">
        <v>3644</v>
      </c>
      <c r="D1867" s="390" t="s">
        <v>2641</v>
      </c>
      <c r="E1867" s="898" t="s">
        <v>265</v>
      </c>
      <c r="F1867" s="607">
        <f>'Заказ, cкидки и курсы валют'!$I$12</f>
        <v>0</v>
      </c>
      <c r="G1867" s="948"/>
      <c r="H1867" s="455"/>
      <c r="I1867" s="325"/>
    </row>
    <row r="1868" spans="1:9" ht="14.1" customHeight="1">
      <c r="A1868" s="15" t="s">
        <v>3740</v>
      </c>
      <c r="B1868" s="46" t="s">
        <v>100</v>
      </c>
      <c r="C1868" s="53">
        <v>6.9</v>
      </c>
      <c r="D1868" s="2218">
        <v>360</v>
      </c>
      <c r="E1868" s="2129">
        <f t="shared" ref="E1868:E1881" si="244">E1806*1.2</f>
        <v>219.58799999999999</v>
      </c>
      <c r="F1868" s="603">
        <f>ROUND(E1868*(1-$F$11),2)</f>
        <v>219.59</v>
      </c>
      <c r="G1868" s="862">
        <f>'Заказ, cкидки и курсы валют'!$J$23*F1868</f>
        <v>2733.8955000000001</v>
      </c>
      <c r="H1868" s="128">
        <f>ROUND((D1868/1000)*G1868,2)</f>
        <v>984.2</v>
      </c>
      <c r="I1868" s="15"/>
    </row>
    <row r="1869" spans="1:9" ht="14.1" customHeight="1">
      <c r="A1869" s="15" t="s">
        <v>3741</v>
      </c>
      <c r="B1869" s="46" t="s">
        <v>101</v>
      </c>
      <c r="C1869" s="53">
        <v>7.59</v>
      </c>
      <c r="D1869" s="2218">
        <v>320</v>
      </c>
      <c r="E1869" s="2129">
        <f t="shared" si="244"/>
        <v>224.988</v>
      </c>
      <c r="F1869" s="603">
        <f t="shared" ref="F1869:F1908" si="245">ROUND(E1869*(1-$F$11),2)</f>
        <v>224.99</v>
      </c>
      <c r="G1869" s="862">
        <f>'Заказ, cкидки и курсы валют'!$J$23*F1869</f>
        <v>2801.1255000000001</v>
      </c>
      <c r="H1869" s="128">
        <f t="shared" ref="H1869:H1908" si="246">ROUND((D1869/1000)*G1869,2)</f>
        <v>896.36</v>
      </c>
      <c r="I1869" s="15"/>
    </row>
    <row r="1870" spans="1:9" ht="14.1" customHeight="1">
      <c r="A1870" s="15" t="s">
        <v>3742</v>
      </c>
      <c r="B1870" s="46" t="s">
        <v>1352</v>
      </c>
      <c r="C1870" s="53">
        <v>8.5</v>
      </c>
      <c r="D1870" s="2219">
        <v>300</v>
      </c>
      <c r="E1870" s="2129">
        <f t="shared" si="244"/>
        <v>262.34399999999999</v>
      </c>
      <c r="F1870" s="603">
        <f t="shared" si="245"/>
        <v>262.33999999999997</v>
      </c>
      <c r="G1870" s="862">
        <f>'Заказ, cкидки и курсы валют'!$J$23*F1870</f>
        <v>3266.1329999999994</v>
      </c>
      <c r="H1870" s="128">
        <f t="shared" si="246"/>
        <v>979.84</v>
      </c>
      <c r="I1870" s="15"/>
    </row>
    <row r="1871" spans="1:9" ht="14.1" customHeight="1">
      <c r="A1871" s="15" t="s">
        <v>3743</v>
      </c>
      <c r="B1871" s="46" t="s">
        <v>189</v>
      </c>
      <c r="C1871" s="53">
        <v>9.33</v>
      </c>
      <c r="D1871" s="2219">
        <v>260</v>
      </c>
      <c r="E1871" s="2129">
        <f t="shared" si="244"/>
        <v>268.608</v>
      </c>
      <c r="F1871" s="603">
        <f t="shared" si="245"/>
        <v>268.61</v>
      </c>
      <c r="G1871" s="862">
        <f>'Заказ, cкидки и курсы валют'!$J$23*F1871</f>
        <v>3344.1945000000001</v>
      </c>
      <c r="H1871" s="128">
        <f t="shared" si="246"/>
        <v>869.49</v>
      </c>
      <c r="I1871" s="15"/>
    </row>
    <row r="1872" spans="1:9" ht="14.1" customHeight="1">
      <c r="A1872" s="15" t="s">
        <v>3744</v>
      </c>
      <c r="B1872" s="46" t="s">
        <v>616</v>
      </c>
      <c r="C1872" s="53">
        <v>10.199999999999999</v>
      </c>
      <c r="D1872" s="2218">
        <v>200</v>
      </c>
      <c r="E1872" s="2129">
        <f t="shared" si="244"/>
        <v>293.65199999999999</v>
      </c>
      <c r="F1872" s="603">
        <f t="shared" si="245"/>
        <v>293.64999999999998</v>
      </c>
      <c r="G1872" s="862">
        <f>'Заказ, cкидки и курсы валют'!$J$23*F1872</f>
        <v>3655.9424999999997</v>
      </c>
      <c r="H1872" s="128">
        <f t="shared" si="246"/>
        <v>731.19</v>
      </c>
      <c r="I1872" s="15"/>
    </row>
    <row r="1873" spans="1:9" ht="14.1" customHeight="1">
      <c r="A1873" s="15" t="s">
        <v>3745</v>
      </c>
      <c r="B1873" s="46" t="s">
        <v>178</v>
      </c>
      <c r="C1873" s="53">
        <v>11.07</v>
      </c>
      <c r="D1873" s="2219">
        <v>180</v>
      </c>
      <c r="E1873" s="2129">
        <f t="shared" si="244"/>
        <v>327.82799999999997</v>
      </c>
      <c r="F1873" s="603">
        <f t="shared" si="245"/>
        <v>327.83</v>
      </c>
      <c r="G1873" s="862">
        <f>'Заказ, cкидки и курсы валют'!$J$23*F1873</f>
        <v>4081.4834999999994</v>
      </c>
      <c r="H1873" s="128">
        <f t="shared" si="246"/>
        <v>734.67</v>
      </c>
      <c r="I1873" s="15"/>
    </row>
    <row r="1874" spans="1:9" ht="14.1" customHeight="1">
      <c r="A1874" s="15" t="s">
        <v>3746</v>
      </c>
      <c r="B1874" s="46" t="s">
        <v>179</v>
      </c>
      <c r="C1874" s="53">
        <v>12.8</v>
      </c>
      <c r="D1874" s="2219">
        <v>150</v>
      </c>
      <c r="E1874" s="2129">
        <f t="shared" si="244"/>
        <v>368.49599999999998</v>
      </c>
      <c r="F1874" s="603">
        <f t="shared" si="245"/>
        <v>368.5</v>
      </c>
      <c r="G1874" s="862">
        <f>'Заказ, cкидки и курсы валют'!$J$23*F1874</f>
        <v>4587.8249999999998</v>
      </c>
      <c r="H1874" s="128">
        <f t="shared" si="246"/>
        <v>688.17</v>
      </c>
      <c r="I1874" s="15"/>
    </row>
    <row r="1875" spans="1:9" ht="14.1" customHeight="1">
      <c r="A1875" s="15" t="s">
        <v>3747</v>
      </c>
      <c r="B1875" s="46" t="s">
        <v>180</v>
      </c>
      <c r="C1875" s="53">
        <v>14.53</v>
      </c>
      <c r="D1875" s="2219">
        <v>150</v>
      </c>
      <c r="E1875" s="2129">
        <f t="shared" si="244"/>
        <v>418.30799999999994</v>
      </c>
      <c r="F1875" s="603">
        <f t="shared" si="245"/>
        <v>418.31</v>
      </c>
      <c r="G1875" s="862">
        <f>'Заказ, cкидки и курсы валют'!$J$23*F1875</f>
        <v>5207.9594999999999</v>
      </c>
      <c r="H1875" s="128">
        <f t="shared" si="246"/>
        <v>781.19</v>
      </c>
      <c r="I1875" s="15"/>
    </row>
    <row r="1876" spans="1:9" ht="14.1" customHeight="1">
      <c r="A1876" s="15" t="s">
        <v>3748</v>
      </c>
      <c r="B1876" s="46" t="s">
        <v>181</v>
      </c>
      <c r="C1876" s="53">
        <v>16.27</v>
      </c>
      <c r="D1876" s="2219">
        <v>100</v>
      </c>
      <c r="E1876" s="2129">
        <f t="shared" si="244"/>
        <v>462.21600000000001</v>
      </c>
      <c r="F1876" s="603">
        <f t="shared" si="245"/>
        <v>462.22</v>
      </c>
      <c r="G1876" s="862">
        <f>'Заказ, cкидки и курсы валют'!$J$23*F1876</f>
        <v>5754.6390000000001</v>
      </c>
      <c r="H1876" s="128">
        <f t="shared" si="246"/>
        <v>575.46</v>
      </c>
      <c r="I1876" s="15"/>
    </row>
    <row r="1877" spans="1:9" ht="14.1" customHeight="1">
      <c r="A1877" s="15" t="s">
        <v>3749</v>
      </c>
      <c r="B1877" s="46" t="s">
        <v>182</v>
      </c>
      <c r="C1877" s="53">
        <v>18</v>
      </c>
      <c r="D1877" s="2219">
        <v>100</v>
      </c>
      <c r="E1877" s="2129">
        <f t="shared" si="244"/>
        <v>518.23199999999997</v>
      </c>
      <c r="F1877" s="603">
        <f t="shared" si="245"/>
        <v>518.23</v>
      </c>
      <c r="G1877" s="862">
        <f>'Заказ, cкидки и курсы валют'!$J$23*F1877</f>
        <v>6451.9634999999998</v>
      </c>
      <c r="H1877" s="128">
        <f t="shared" si="246"/>
        <v>645.20000000000005</v>
      </c>
      <c r="I1877" s="15"/>
    </row>
    <row r="1878" spans="1:9" ht="14.1" customHeight="1">
      <c r="A1878" s="15" t="s">
        <v>3750</v>
      </c>
      <c r="B1878" s="46" t="s">
        <v>183</v>
      </c>
      <c r="C1878" s="53">
        <v>19.73</v>
      </c>
      <c r="D1878" s="2218">
        <v>80</v>
      </c>
      <c r="E1878" s="2129">
        <f t="shared" si="244"/>
        <v>584.25599999999997</v>
      </c>
      <c r="F1878" s="603">
        <f t="shared" si="245"/>
        <v>584.26</v>
      </c>
      <c r="G1878" s="862">
        <f>'Заказ, cкидки и курсы валют'!$J$23*F1878</f>
        <v>7274.0369999999994</v>
      </c>
      <c r="H1878" s="128">
        <f t="shared" si="246"/>
        <v>581.91999999999996</v>
      </c>
      <c r="I1878" s="15"/>
    </row>
    <row r="1879" spans="1:9" ht="14.1" customHeight="1">
      <c r="A1879" s="15" t="s">
        <v>3751</v>
      </c>
      <c r="B1879" s="46" t="s">
        <v>184</v>
      </c>
      <c r="C1879" s="53">
        <v>21.46</v>
      </c>
      <c r="D1879" s="2218">
        <v>60</v>
      </c>
      <c r="E1879" s="2129">
        <f t="shared" si="244"/>
        <v>609.66</v>
      </c>
      <c r="F1879" s="603">
        <f t="shared" si="245"/>
        <v>609.66</v>
      </c>
      <c r="G1879" s="862">
        <f>'Заказ, cкидки и курсы валют'!$J$23*F1879</f>
        <v>7590.2669999999989</v>
      </c>
      <c r="H1879" s="128">
        <f t="shared" si="246"/>
        <v>455.42</v>
      </c>
      <c r="I1879" s="15"/>
    </row>
    <row r="1880" spans="1:9" ht="14.1" customHeight="1">
      <c r="A1880" s="15" t="s">
        <v>11945</v>
      </c>
      <c r="B1880" s="44" t="s">
        <v>974</v>
      </c>
      <c r="C1880" s="53">
        <v>23</v>
      </c>
      <c r="D1880" s="2201">
        <v>50</v>
      </c>
      <c r="E1880" s="2129">
        <f t="shared" si="244"/>
        <v>686.42399999999998</v>
      </c>
      <c r="F1880" s="603">
        <f t="shared" si="245"/>
        <v>686.42</v>
      </c>
      <c r="G1880" s="862">
        <f>'Заказ, cкидки и курсы валют'!$J$23*F1880</f>
        <v>8545.9289999999983</v>
      </c>
      <c r="H1880" s="128">
        <f t="shared" si="246"/>
        <v>427.3</v>
      </c>
      <c r="I1880" s="15"/>
    </row>
    <row r="1881" spans="1:9" ht="14.1" customHeight="1">
      <c r="A1881" s="15" t="s">
        <v>3752</v>
      </c>
      <c r="B1881" s="46" t="s">
        <v>185</v>
      </c>
      <c r="C1881" s="53">
        <v>24.9</v>
      </c>
      <c r="D1881" s="2218">
        <v>50</v>
      </c>
      <c r="E1881" s="2129">
        <f t="shared" si="244"/>
        <v>759.42</v>
      </c>
      <c r="F1881" s="603">
        <f t="shared" si="245"/>
        <v>759.42</v>
      </c>
      <c r="G1881" s="862">
        <f>'Заказ, cкидки и курсы валют'!$J$23*F1881</f>
        <v>9454.7789999999986</v>
      </c>
      <c r="H1881" s="128">
        <f t="shared" si="246"/>
        <v>472.74</v>
      </c>
      <c r="I1881" s="15"/>
    </row>
    <row r="1882" spans="1:9" ht="14.1" customHeight="1">
      <c r="A1882" s="15" t="s">
        <v>3753</v>
      </c>
      <c r="B1882" s="62" t="s">
        <v>3118</v>
      </c>
      <c r="C1882" s="53">
        <v>13.8</v>
      </c>
      <c r="D1882" s="2201">
        <v>150</v>
      </c>
      <c r="E1882" s="2129">
        <f t="shared" ref="E1882:E1893" si="247">E1824*1.2</f>
        <v>420.32399999999996</v>
      </c>
      <c r="F1882" s="603">
        <f t="shared" si="245"/>
        <v>420.32</v>
      </c>
      <c r="G1882" s="862">
        <f>'Заказ, cкидки и курсы валют'!$J$23*F1882</f>
        <v>5232.9839999999995</v>
      </c>
      <c r="H1882" s="128">
        <f t="shared" si="246"/>
        <v>784.95</v>
      </c>
      <c r="I1882" s="15"/>
    </row>
    <row r="1883" spans="1:9" ht="14.1" customHeight="1">
      <c r="A1883" s="15" t="s">
        <v>3754</v>
      </c>
      <c r="B1883" s="62" t="s">
        <v>3119</v>
      </c>
      <c r="C1883" s="53">
        <v>15.4</v>
      </c>
      <c r="D1883" s="2201">
        <v>140</v>
      </c>
      <c r="E1883" s="2129">
        <f t="shared" si="247"/>
        <v>443.34</v>
      </c>
      <c r="F1883" s="603">
        <f t="shared" si="245"/>
        <v>443.34</v>
      </c>
      <c r="G1883" s="862">
        <f>'Заказ, cкидки и курсы валют'!$J$23*F1883</f>
        <v>5519.5829999999996</v>
      </c>
      <c r="H1883" s="128">
        <f t="shared" si="246"/>
        <v>772.74</v>
      </c>
      <c r="I1883" s="15"/>
    </row>
    <row r="1884" spans="1:9" ht="14.1" customHeight="1">
      <c r="A1884" s="15" t="s">
        <v>3755</v>
      </c>
      <c r="B1884" s="62" t="s">
        <v>617</v>
      </c>
      <c r="C1884" s="53">
        <v>17</v>
      </c>
      <c r="D1884" s="2201">
        <v>130</v>
      </c>
      <c r="E1884" s="2129">
        <f t="shared" si="247"/>
        <v>476.916</v>
      </c>
      <c r="F1884" s="603">
        <f t="shared" si="245"/>
        <v>476.92</v>
      </c>
      <c r="G1884" s="862">
        <f>'Заказ, cкидки и курсы валют'!$J$23*F1884</f>
        <v>5937.6539999999995</v>
      </c>
      <c r="H1884" s="128">
        <f t="shared" si="246"/>
        <v>771.9</v>
      </c>
      <c r="I1884" s="15"/>
    </row>
    <row r="1885" spans="1:9" ht="14.1" customHeight="1">
      <c r="A1885" s="15" t="s">
        <v>3756</v>
      </c>
      <c r="B1885" s="62" t="s">
        <v>3120</v>
      </c>
      <c r="C1885" s="53">
        <v>19</v>
      </c>
      <c r="D1885" s="2201">
        <v>120</v>
      </c>
      <c r="E1885" s="2129">
        <f t="shared" si="247"/>
        <v>533.02800000000002</v>
      </c>
      <c r="F1885" s="603">
        <f t="shared" si="245"/>
        <v>533.03</v>
      </c>
      <c r="G1885" s="862">
        <f>'Заказ, cкидки и курсы валют'!$J$23*F1885</f>
        <v>6636.2234999999991</v>
      </c>
      <c r="H1885" s="128">
        <f t="shared" si="246"/>
        <v>796.35</v>
      </c>
      <c r="I1885" s="15"/>
    </row>
    <row r="1886" spans="1:9" ht="14.1" customHeight="1">
      <c r="A1886" s="15" t="s">
        <v>3757</v>
      </c>
      <c r="B1886" s="62" t="s">
        <v>190</v>
      </c>
      <c r="C1886" s="53">
        <v>20.02</v>
      </c>
      <c r="D1886" s="2201">
        <v>120</v>
      </c>
      <c r="E1886" s="2129">
        <f t="shared" si="247"/>
        <v>561.64800000000002</v>
      </c>
      <c r="F1886" s="603">
        <f t="shared" si="245"/>
        <v>561.65</v>
      </c>
      <c r="G1886" s="862">
        <f>'Заказ, cкидки и курсы валют'!$J$23*F1886</f>
        <v>6992.5424999999996</v>
      </c>
      <c r="H1886" s="128">
        <f t="shared" si="246"/>
        <v>839.11</v>
      </c>
      <c r="I1886" s="15"/>
    </row>
    <row r="1887" spans="1:9" ht="14.1" customHeight="1">
      <c r="A1887" s="15" t="s">
        <v>3758</v>
      </c>
      <c r="B1887" s="64" t="s">
        <v>1338</v>
      </c>
      <c r="C1887" s="53">
        <v>21.3</v>
      </c>
      <c r="D1887" s="2201">
        <v>100</v>
      </c>
      <c r="E1887" s="2129">
        <f t="shared" si="247"/>
        <v>603.66</v>
      </c>
      <c r="F1887" s="603">
        <f t="shared" si="245"/>
        <v>603.66</v>
      </c>
      <c r="G1887" s="862">
        <f>'Заказ, cкидки и курсы валют'!$J$23*F1887</f>
        <v>7515.5669999999991</v>
      </c>
      <c r="H1887" s="128">
        <f t="shared" si="246"/>
        <v>751.56</v>
      </c>
      <c r="I1887" s="15"/>
    </row>
    <row r="1888" spans="1:9" ht="14.1" customHeight="1">
      <c r="A1888" s="15" t="s">
        <v>3759</v>
      </c>
      <c r="B1888" s="62" t="s">
        <v>191</v>
      </c>
      <c r="C1888" s="53">
        <v>23.13</v>
      </c>
      <c r="D1888" s="2201">
        <v>100</v>
      </c>
      <c r="E1888" s="2129">
        <f t="shared" si="247"/>
        <v>624.22800000000007</v>
      </c>
      <c r="F1888" s="603">
        <f t="shared" si="245"/>
        <v>624.23</v>
      </c>
      <c r="G1888" s="862">
        <f>'Заказ, cкидки и курсы валют'!$J$23*F1888</f>
        <v>7771.6634999999997</v>
      </c>
      <c r="H1888" s="128">
        <f t="shared" si="246"/>
        <v>777.17</v>
      </c>
      <c r="I1888" s="15"/>
    </row>
    <row r="1889" spans="1:10" ht="14.1" customHeight="1">
      <c r="A1889" s="15" t="s">
        <v>3760</v>
      </c>
      <c r="B1889" s="62" t="s">
        <v>192</v>
      </c>
      <c r="C1889" s="53">
        <v>27</v>
      </c>
      <c r="D1889" s="2201">
        <v>80</v>
      </c>
      <c r="E1889" s="2129">
        <f t="shared" si="247"/>
        <v>745.33199999999999</v>
      </c>
      <c r="F1889" s="603">
        <f t="shared" si="245"/>
        <v>745.33</v>
      </c>
      <c r="G1889" s="862">
        <f>'Заказ, cкидки и курсы валют'!$J$23*F1889</f>
        <v>9279.3585000000003</v>
      </c>
      <c r="H1889" s="128">
        <f t="shared" si="246"/>
        <v>742.35</v>
      </c>
      <c r="I1889" s="15"/>
    </row>
    <row r="1890" spans="1:10" ht="14.1" customHeight="1">
      <c r="A1890" s="15" t="s">
        <v>3761</v>
      </c>
      <c r="B1890" s="62" t="s">
        <v>193</v>
      </c>
      <c r="C1890" s="53">
        <v>29.66</v>
      </c>
      <c r="D1890" s="2201">
        <v>80</v>
      </c>
      <c r="E1890" s="2129">
        <f t="shared" si="247"/>
        <v>825.31200000000001</v>
      </c>
      <c r="F1890" s="603">
        <f t="shared" si="245"/>
        <v>825.31</v>
      </c>
      <c r="G1890" s="862">
        <f>'Заказ, cкидки и курсы валют'!$J$23*F1890</f>
        <v>10275.109499999999</v>
      </c>
      <c r="H1890" s="128">
        <f t="shared" si="246"/>
        <v>822.01</v>
      </c>
      <c r="I1890" s="15"/>
    </row>
    <row r="1891" spans="1:10" ht="14.1" customHeight="1">
      <c r="A1891" s="15" t="s">
        <v>3762</v>
      </c>
      <c r="B1891" s="62" t="s">
        <v>194</v>
      </c>
      <c r="C1891" s="53">
        <v>32.46</v>
      </c>
      <c r="D1891" s="2201">
        <v>60</v>
      </c>
      <c r="E1891" s="2129">
        <f t="shared" si="247"/>
        <v>935.48400000000004</v>
      </c>
      <c r="F1891" s="603">
        <f t="shared" si="245"/>
        <v>935.48</v>
      </c>
      <c r="G1891" s="862">
        <f>'Заказ, cкидки и курсы валют'!$J$23*F1891</f>
        <v>11646.725999999999</v>
      </c>
      <c r="H1891" s="128">
        <f t="shared" si="246"/>
        <v>698.8</v>
      </c>
      <c r="I1891" s="15"/>
    </row>
    <row r="1892" spans="1:10" ht="14.1" customHeight="1">
      <c r="A1892" s="15" t="s">
        <v>3763</v>
      </c>
      <c r="B1892" s="62" t="s">
        <v>3121</v>
      </c>
      <c r="C1892" s="53">
        <v>35.57</v>
      </c>
      <c r="D1892" s="2201">
        <v>60</v>
      </c>
      <c r="E1892" s="2129">
        <f t="shared" si="247"/>
        <v>997.84799999999996</v>
      </c>
      <c r="F1892" s="603">
        <f t="shared" si="245"/>
        <v>997.85</v>
      </c>
      <c r="G1892" s="862">
        <f>'Заказ, cкидки и курсы валют'!$J$23*F1892</f>
        <v>12423.2325</v>
      </c>
      <c r="H1892" s="128">
        <f t="shared" si="246"/>
        <v>745.39</v>
      </c>
      <c r="I1892" s="15"/>
    </row>
    <row r="1893" spans="1:10" ht="14.1" customHeight="1">
      <c r="A1893" s="15" t="s">
        <v>3764</v>
      </c>
      <c r="B1893" s="62" t="s">
        <v>195</v>
      </c>
      <c r="C1893" s="53">
        <v>38.68</v>
      </c>
      <c r="D1893" s="2201">
        <v>40</v>
      </c>
      <c r="E1893" s="2129">
        <f t="shared" si="247"/>
        <v>1085.124</v>
      </c>
      <c r="F1893" s="603">
        <f t="shared" si="245"/>
        <v>1085.1199999999999</v>
      </c>
      <c r="G1893" s="862">
        <f>'Заказ, cкидки и курсы валют'!$J$23*F1893</f>
        <v>13509.743999999999</v>
      </c>
      <c r="H1893" s="128">
        <f t="shared" si="246"/>
        <v>540.39</v>
      </c>
      <c r="I1893" s="15"/>
    </row>
    <row r="1894" spans="1:10" ht="14.1" customHeight="1">
      <c r="A1894" s="15" t="s">
        <v>3765</v>
      </c>
      <c r="B1894" s="62" t="s">
        <v>196</v>
      </c>
      <c r="C1894" s="53">
        <v>44.9</v>
      </c>
      <c r="D1894" s="2201">
        <v>40</v>
      </c>
      <c r="E1894" s="2129">
        <f>E1837*1.2</f>
        <v>1293.972</v>
      </c>
      <c r="F1894" s="603">
        <f t="shared" si="245"/>
        <v>1293.97</v>
      </c>
      <c r="G1894" s="862">
        <f>'Заказ, cкидки и курсы валют'!$J$23*F1894</f>
        <v>16109.9265</v>
      </c>
      <c r="H1894" s="128">
        <f t="shared" si="246"/>
        <v>644.4</v>
      </c>
      <c r="I1894" s="15"/>
    </row>
    <row r="1895" spans="1:10" ht="14.1" customHeight="1">
      <c r="A1895" s="15" t="s">
        <v>3766</v>
      </c>
      <c r="B1895" s="62" t="s">
        <v>197</v>
      </c>
      <c r="C1895" s="53">
        <v>51.12</v>
      </c>
      <c r="D1895" s="2201">
        <v>40</v>
      </c>
      <c r="E1895" s="2129">
        <f>E1839*1.2</f>
        <v>1434.0959999999998</v>
      </c>
      <c r="F1895" s="603">
        <f t="shared" si="245"/>
        <v>1434.1</v>
      </c>
      <c r="G1895" s="862">
        <f>'Заказ, cкидки и курсы валют'!$J$23*F1895</f>
        <v>17854.544999999998</v>
      </c>
      <c r="H1895" s="128">
        <f t="shared" si="246"/>
        <v>714.18</v>
      </c>
      <c r="I1895" s="15"/>
    </row>
    <row r="1896" spans="1:10" ht="14.1" customHeight="1">
      <c r="A1896" s="15" t="s">
        <v>3767</v>
      </c>
      <c r="B1896" s="62" t="s">
        <v>3655</v>
      </c>
      <c r="C1896" s="813">
        <v>22.7</v>
      </c>
      <c r="D1896" s="2218">
        <v>100</v>
      </c>
      <c r="E1896" s="2129">
        <f t="shared" ref="E1896:E1908" si="248">E1843*1.2</f>
        <v>644.11199999999997</v>
      </c>
      <c r="F1896" s="603">
        <f t="shared" si="245"/>
        <v>644.11</v>
      </c>
      <c r="G1896" s="862">
        <f>'Заказ, cкидки и курсы валют'!$J$23*F1896</f>
        <v>8019.1695</v>
      </c>
      <c r="H1896" s="128">
        <f t="shared" si="246"/>
        <v>801.92</v>
      </c>
      <c r="I1896" s="15"/>
    </row>
    <row r="1897" spans="1:10" ht="14.1" customHeight="1">
      <c r="A1897" s="15" t="s">
        <v>3768</v>
      </c>
      <c r="B1897" s="62" t="s">
        <v>3399</v>
      </c>
      <c r="C1897" s="53">
        <v>25.2</v>
      </c>
      <c r="D1897" s="2218">
        <v>80</v>
      </c>
      <c r="E1897" s="2129">
        <f t="shared" si="248"/>
        <v>748.94399999999996</v>
      </c>
      <c r="F1897" s="603">
        <f t="shared" si="245"/>
        <v>748.94</v>
      </c>
      <c r="G1897" s="862">
        <f>'Заказ, cкидки и курсы валют'!$J$23*F1897</f>
        <v>9324.3029999999999</v>
      </c>
      <c r="H1897" s="128">
        <f t="shared" si="246"/>
        <v>745.94</v>
      </c>
      <c r="I1897" s="15"/>
    </row>
    <row r="1898" spans="1:10" ht="14.1" customHeight="1">
      <c r="A1898" s="15" t="s">
        <v>4578</v>
      </c>
      <c r="B1898" s="62" t="s">
        <v>3122</v>
      </c>
      <c r="C1898" s="53">
        <v>27.7</v>
      </c>
      <c r="D1898" s="2218">
        <v>80</v>
      </c>
      <c r="E1898" s="2129">
        <f t="shared" si="248"/>
        <v>777.096</v>
      </c>
      <c r="F1898" s="603">
        <f t="shared" si="245"/>
        <v>777.1</v>
      </c>
      <c r="G1898" s="862">
        <f>'Заказ, cкидки и курсы валют'!$J$23*F1898</f>
        <v>9674.8950000000004</v>
      </c>
      <c r="H1898" s="128">
        <f t="shared" si="246"/>
        <v>773.99</v>
      </c>
      <c r="I1898" s="15"/>
    </row>
    <row r="1899" spans="1:10" ht="14.1" customHeight="1">
      <c r="A1899" s="15" t="s">
        <v>4579</v>
      </c>
      <c r="B1899" s="62" t="s">
        <v>3123</v>
      </c>
      <c r="C1899" s="53">
        <v>30.2</v>
      </c>
      <c r="D1899" s="2218">
        <v>80</v>
      </c>
      <c r="E1899" s="2129">
        <f t="shared" si="248"/>
        <v>847.22399999999993</v>
      </c>
      <c r="F1899" s="603">
        <f t="shared" si="245"/>
        <v>847.22</v>
      </c>
      <c r="G1899" s="862">
        <f>'Заказ, cкидки и курсы валют'!$J$23*F1899</f>
        <v>10547.888999999999</v>
      </c>
      <c r="H1899" s="128">
        <f t="shared" si="246"/>
        <v>843.83</v>
      </c>
      <c r="I1899" s="15"/>
    </row>
    <row r="1900" spans="1:10" ht="14.1" customHeight="1">
      <c r="A1900" s="15" t="s">
        <v>4580</v>
      </c>
      <c r="B1900" s="62" t="s">
        <v>3124</v>
      </c>
      <c r="C1900" s="53">
        <v>32.9</v>
      </c>
      <c r="D1900" s="2218">
        <v>50</v>
      </c>
      <c r="E1900" s="2129">
        <f t="shared" si="248"/>
        <v>918.6</v>
      </c>
      <c r="F1900" s="603">
        <f t="shared" si="245"/>
        <v>918.6</v>
      </c>
      <c r="G1900" s="862">
        <f>'Заказ, cкидки и курсы валют'!$J$23*F1900</f>
        <v>11436.57</v>
      </c>
      <c r="H1900" s="128">
        <f t="shared" si="246"/>
        <v>571.83000000000004</v>
      </c>
      <c r="I1900" s="15"/>
    </row>
    <row r="1901" spans="1:10" ht="14.1" customHeight="1">
      <c r="A1901" s="15" t="s">
        <v>4581</v>
      </c>
      <c r="B1901" s="62" t="s">
        <v>201</v>
      </c>
      <c r="C1901" s="812">
        <v>37.42</v>
      </c>
      <c r="D1901" s="2218">
        <v>50</v>
      </c>
      <c r="E1901" s="2129">
        <f t="shared" si="248"/>
        <v>1113.3119999999999</v>
      </c>
      <c r="F1901" s="603">
        <f t="shared" si="245"/>
        <v>1113.31</v>
      </c>
      <c r="G1901" s="862">
        <f>'Заказ, cкидки и курсы валют'!$J$23*F1901</f>
        <v>13860.709499999999</v>
      </c>
      <c r="H1901" s="128">
        <f t="shared" si="246"/>
        <v>693.04</v>
      </c>
      <c r="I1901" s="15"/>
      <c r="J1901" s="246"/>
    </row>
    <row r="1902" spans="1:10" ht="14.1" customHeight="1">
      <c r="A1902" s="15" t="s">
        <v>4582</v>
      </c>
      <c r="B1902" s="62" t="s">
        <v>202</v>
      </c>
      <c r="C1902" s="53">
        <v>42.36</v>
      </c>
      <c r="D1902" s="2218">
        <v>50</v>
      </c>
      <c r="E1902" s="2129">
        <f t="shared" si="248"/>
        <v>1169.3159999999998</v>
      </c>
      <c r="F1902" s="603">
        <f t="shared" si="245"/>
        <v>1169.32</v>
      </c>
      <c r="G1902" s="862">
        <f>'Заказ, cкидки и курсы валют'!$J$23*F1902</f>
        <v>14558.033999999998</v>
      </c>
      <c r="H1902" s="128">
        <f t="shared" si="246"/>
        <v>727.9</v>
      </c>
      <c r="I1902" s="15"/>
      <c r="J1902" s="246"/>
    </row>
    <row r="1903" spans="1:10" ht="14.1" customHeight="1">
      <c r="A1903" s="15" t="s">
        <v>4583</v>
      </c>
      <c r="B1903" s="62" t="s">
        <v>614</v>
      </c>
      <c r="C1903" s="813">
        <v>47.24</v>
      </c>
      <c r="D1903" s="2218">
        <v>50</v>
      </c>
      <c r="E1903" s="2129">
        <f t="shared" si="248"/>
        <v>1325.2560000000001</v>
      </c>
      <c r="F1903" s="603">
        <f t="shared" si="245"/>
        <v>1325.26</v>
      </c>
      <c r="G1903" s="862">
        <f>'Заказ, cкидки и курсы валют'!$J$23*F1903</f>
        <v>16499.486999999997</v>
      </c>
      <c r="H1903" s="128">
        <f t="shared" si="246"/>
        <v>824.97</v>
      </c>
      <c r="I1903" s="15"/>
    </row>
    <row r="1904" spans="1:10" ht="14.1" customHeight="1">
      <c r="A1904" s="15" t="s">
        <v>4584</v>
      </c>
      <c r="B1904" s="62" t="s">
        <v>203</v>
      </c>
      <c r="C1904" s="812">
        <v>52.13</v>
      </c>
      <c r="D1904" s="2218">
        <v>40</v>
      </c>
      <c r="E1904" s="2129">
        <f t="shared" si="248"/>
        <v>1462.404</v>
      </c>
      <c r="F1904" s="603">
        <f t="shared" si="245"/>
        <v>1462.4</v>
      </c>
      <c r="G1904" s="862">
        <f>'Заказ, cкидки и курсы валют'!$J$23*F1904</f>
        <v>18206.88</v>
      </c>
      <c r="H1904" s="128">
        <f t="shared" si="246"/>
        <v>728.28</v>
      </c>
      <c r="I1904" s="15"/>
    </row>
    <row r="1905" spans="1:9" ht="14.1" customHeight="1">
      <c r="A1905" s="15" t="s">
        <v>4585</v>
      </c>
      <c r="B1905" s="64" t="s">
        <v>613</v>
      </c>
      <c r="C1905" s="53">
        <v>57.72</v>
      </c>
      <c r="D1905" s="2218">
        <v>30</v>
      </c>
      <c r="E1905" s="2129">
        <f t="shared" si="248"/>
        <v>1603.9319999999998</v>
      </c>
      <c r="F1905" s="603">
        <f t="shared" si="245"/>
        <v>1603.93</v>
      </c>
      <c r="G1905" s="862">
        <f>'Заказ, cкидки и курсы валют'!$J$23*F1905</f>
        <v>19968.928499999998</v>
      </c>
      <c r="H1905" s="128">
        <f t="shared" si="246"/>
        <v>599.07000000000005</v>
      </c>
      <c r="I1905" s="15"/>
    </row>
    <row r="1906" spans="1:9" ht="14.1" customHeight="1">
      <c r="A1906" s="15" t="s">
        <v>4586</v>
      </c>
      <c r="B1906" s="62" t="s">
        <v>204</v>
      </c>
      <c r="C1906" s="813">
        <v>61.91</v>
      </c>
      <c r="D1906" s="2218">
        <v>30</v>
      </c>
      <c r="E1906" s="2129">
        <f t="shared" si="248"/>
        <v>1779.9479999999999</v>
      </c>
      <c r="F1906" s="603">
        <f t="shared" si="245"/>
        <v>1779.95</v>
      </c>
      <c r="G1906" s="862">
        <f>'Заказ, cкидки и курсы валют'!$J$23*F1906</f>
        <v>22160.377499999999</v>
      </c>
      <c r="H1906" s="128">
        <f t="shared" si="246"/>
        <v>664.81</v>
      </c>
      <c r="I1906" s="15"/>
    </row>
    <row r="1907" spans="1:9" ht="14.1" customHeight="1">
      <c r="A1907" s="15" t="s">
        <v>4587</v>
      </c>
      <c r="B1907" s="62" t="s">
        <v>205</v>
      </c>
      <c r="C1907" s="53">
        <v>71.680000000000007</v>
      </c>
      <c r="D1907" s="2218">
        <v>30</v>
      </c>
      <c r="E1907" s="2129">
        <f t="shared" si="248"/>
        <v>2130.3599999999997</v>
      </c>
      <c r="F1907" s="603">
        <f t="shared" si="245"/>
        <v>2130.36</v>
      </c>
      <c r="G1907" s="862">
        <f>'Заказ, cкидки и курсы валют'!$J$23*F1907</f>
        <v>26522.982</v>
      </c>
      <c r="H1907" s="128">
        <f t="shared" si="246"/>
        <v>795.69</v>
      </c>
      <c r="I1907" s="15"/>
    </row>
    <row r="1908" spans="1:9" ht="14.1" customHeight="1">
      <c r="A1908" s="15" t="s">
        <v>4588</v>
      </c>
      <c r="B1908" s="62" t="s">
        <v>206</v>
      </c>
      <c r="C1908" s="53">
        <v>81.45</v>
      </c>
      <c r="D1908" s="2218">
        <v>25</v>
      </c>
      <c r="E1908" s="2129">
        <f t="shared" si="248"/>
        <v>2284.944</v>
      </c>
      <c r="F1908" s="603">
        <f t="shared" si="245"/>
        <v>2284.94</v>
      </c>
      <c r="G1908" s="862">
        <f>'Заказ, cкидки и курсы валют'!$J$23*F1908</f>
        <v>28447.503000000001</v>
      </c>
      <c r="H1908" s="128">
        <f t="shared" si="246"/>
        <v>711.19</v>
      </c>
      <c r="I1908" s="15"/>
    </row>
    <row r="1909" spans="1:9" ht="14.1" customHeight="1" thickBot="1"/>
    <row r="1910" spans="1:9" ht="14.1" customHeight="1">
      <c r="A1910" s="247"/>
      <c r="B1910" s="163"/>
      <c r="C1910" s="91" t="s">
        <v>2533</v>
      </c>
      <c r="D1910" s="91"/>
      <c r="E1910" s="555"/>
      <c r="F1910" s="555"/>
      <c r="G1910" s="652"/>
      <c r="H1910" s="94"/>
      <c r="I1910" s="95"/>
    </row>
    <row r="1911" spans="1:9" ht="17.25" customHeight="1">
      <c r="A1911" s="248"/>
      <c r="B1911" s="17"/>
      <c r="C1911" s="108"/>
      <c r="D1911" s="108"/>
      <c r="E1911" s="556" t="s">
        <v>2534</v>
      </c>
      <c r="F1911" s="568"/>
      <c r="G1911" s="111"/>
      <c r="H1911" s="110"/>
      <c r="I1911" s="112"/>
    </row>
    <row r="1912" spans="1:9" ht="14.1" customHeight="1">
      <c r="A1912" s="248"/>
      <c r="B1912" s="17"/>
      <c r="C1912" s="97"/>
      <c r="D1912" s="97"/>
      <c r="E1912" s="896"/>
      <c r="F1912" s="596"/>
      <c r="G1912" s="874"/>
      <c r="H1912" s="17"/>
      <c r="I1912" s="167"/>
    </row>
    <row r="1913" spans="1:9" ht="14.1" customHeight="1">
      <c r="A1913" s="248"/>
      <c r="B1913" s="17"/>
      <c r="C1913" s="97"/>
      <c r="D1913" s="97"/>
      <c r="E1913" s="896"/>
      <c r="F1913" s="596"/>
      <c r="G1913" s="874"/>
      <c r="H1913" s="17"/>
      <c r="I1913" s="167"/>
    </row>
    <row r="1914" spans="1:9" ht="14.1" customHeight="1">
      <c r="A1914" s="248"/>
      <c r="B1914" s="17"/>
      <c r="C1914" s="97"/>
      <c r="D1914" s="97"/>
      <c r="E1914" s="896"/>
      <c r="F1914" s="596"/>
      <c r="G1914" s="874"/>
      <c r="H1914" s="17"/>
      <c r="I1914" s="167"/>
    </row>
    <row r="1915" spans="1:9" ht="14.1" customHeight="1" thickBot="1">
      <c r="A1915" s="117" t="s">
        <v>7712</v>
      </c>
      <c r="B1915" s="118"/>
      <c r="C1915" s="100"/>
      <c r="D1915" s="171"/>
      <c r="E1915" s="900"/>
      <c r="F1915" s="598"/>
      <c r="G1915" s="875"/>
      <c r="H1915" s="171"/>
      <c r="I1915" s="172"/>
    </row>
    <row r="1916" spans="1:9" ht="44.25" customHeight="1">
      <c r="A1916" s="195" t="s">
        <v>1034</v>
      </c>
      <c r="B1916" s="196" t="s">
        <v>1035</v>
      </c>
      <c r="C1916" s="197" t="s">
        <v>678</v>
      </c>
      <c r="D1916" s="197" t="s">
        <v>3143</v>
      </c>
      <c r="E1916" s="559" t="s">
        <v>11378</v>
      </c>
      <c r="F1916" s="600" t="s">
        <v>2792</v>
      </c>
      <c r="G1916" s="864" t="s">
        <v>2640</v>
      </c>
      <c r="H1916" s="338" t="s">
        <v>497</v>
      </c>
      <c r="I1916" s="199" t="s">
        <v>4268</v>
      </c>
    </row>
    <row r="1917" spans="1:9" ht="12.75" customHeight="1">
      <c r="A1917" s="195"/>
      <c r="B1917" s="389"/>
      <c r="C1917" s="197" t="s">
        <v>3644</v>
      </c>
      <c r="D1917" s="390" t="s">
        <v>2641</v>
      </c>
      <c r="E1917" s="898" t="s">
        <v>265</v>
      </c>
      <c r="F1917" s="607">
        <f>'Заказ, cкидки и курсы валют'!$I$12</f>
        <v>0</v>
      </c>
      <c r="G1917" s="948"/>
      <c r="H1917" s="455"/>
      <c r="I1917" s="325"/>
    </row>
    <row r="1918" spans="1:9" ht="14.1" customHeight="1">
      <c r="A1918" s="15" t="s">
        <v>7898</v>
      </c>
      <c r="B1918" s="46" t="s">
        <v>100</v>
      </c>
      <c r="C1918" s="53">
        <v>6.9</v>
      </c>
      <c r="D1918" s="64">
        <v>30</v>
      </c>
      <c r="E1918" s="2129">
        <f t="shared" ref="E1918:E1931" si="249">E1806*3</f>
        <v>548.97</v>
      </c>
      <c r="F1918" s="603">
        <f>ROUND(E1918*(1-$F$11),2)</f>
        <v>548.97</v>
      </c>
      <c r="G1918" s="862">
        <f>'Заказ, cкидки и курсы валют'!$J$23*F1918</f>
        <v>6834.6764999999996</v>
      </c>
      <c r="H1918" s="128">
        <f>ROUND((D1918/1000)*G1918,2)</f>
        <v>205.04</v>
      </c>
      <c r="I1918" s="15"/>
    </row>
    <row r="1919" spans="1:9" ht="14.1" customHeight="1">
      <c r="A1919" s="15" t="s">
        <v>7899</v>
      </c>
      <c r="B1919" s="46" t="s">
        <v>101</v>
      </c>
      <c r="C1919" s="53">
        <v>7.59</v>
      </c>
      <c r="D1919" s="64">
        <v>30</v>
      </c>
      <c r="E1919" s="2129">
        <f t="shared" si="249"/>
        <v>562.47</v>
      </c>
      <c r="F1919" s="603">
        <f t="shared" ref="F1919:F1968" si="250">ROUND(E1919*(1-$F$11),2)</f>
        <v>562.47</v>
      </c>
      <c r="G1919" s="862">
        <f>'Заказ, cкидки и курсы валют'!$J$23*F1919</f>
        <v>7002.7515000000003</v>
      </c>
      <c r="H1919" s="128">
        <f t="shared" ref="H1919:H1968" si="251">ROUND((D1919/1000)*G1919,2)</f>
        <v>210.08</v>
      </c>
      <c r="I1919" s="15"/>
    </row>
    <row r="1920" spans="1:9" ht="14.1" customHeight="1">
      <c r="A1920" s="15" t="s">
        <v>7900</v>
      </c>
      <c r="B1920" s="46" t="s">
        <v>1352</v>
      </c>
      <c r="C1920" s="53">
        <v>8.5</v>
      </c>
      <c r="D1920" s="2179">
        <v>30</v>
      </c>
      <c r="E1920" s="2129">
        <f t="shared" si="249"/>
        <v>655.86</v>
      </c>
      <c r="F1920" s="603">
        <f t="shared" si="250"/>
        <v>655.86</v>
      </c>
      <c r="G1920" s="862">
        <f>'Заказ, cкидки и курсы валют'!$J$23*F1920</f>
        <v>8165.4569999999994</v>
      </c>
      <c r="H1920" s="128">
        <f t="shared" si="251"/>
        <v>244.96</v>
      </c>
      <c r="I1920" s="15"/>
    </row>
    <row r="1921" spans="1:9" ht="14.1" customHeight="1">
      <c r="A1921" s="15" t="s">
        <v>7901</v>
      </c>
      <c r="B1921" s="46" t="s">
        <v>189</v>
      </c>
      <c r="C1921" s="53">
        <v>9.33</v>
      </c>
      <c r="D1921" s="2179">
        <v>26</v>
      </c>
      <c r="E1921" s="2129">
        <f t="shared" si="249"/>
        <v>671.52</v>
      </c>
      <c r="F1921" s="603">
        <f t="shared" si="250"/>
        <v>671.52</v>
      </c>
      <c r="G1921" s="862">
        <f>'Заказ, cкидки и курсы валют'!$J$23*F1921</f>
        <v>8360.4239999999991</v>
      </c>
      <c r="H1921" s="128">
        <f t="shared" si="251"/>
        <v>217.37</v>
      </c>
      <c r="I1921" s="15"/>
    </row>
    <row r="1922" spans="1:9" ht="14.1" customHeight="1">
      <c r="A1922" s="15" t="s">
        <v>7902</v>
      </c>
      <c r="B1922" s="46" t="s">
        <v>616</v>
      </c>
      <c r="C1922" s="53">
        <v>10.199999999999999</v>
      </c>
      <c r="D1922" s="64">
        <v>19</v>
      </c>
      <c r="E1922" s="2129">
        <f t="shared" si="249"/>
        <v>734.13</v>
      </c>
      <c r="F1922" s="603">
        <f t="shared" si="250"/>
        <v>734.13</v>
      </c>
      <c r="G1922" s="862">
        <f>'Заказ, cкидки и курсы валют'!$J$23*F1922</f>
        <v>9139.9184999999998</v>
      </c>
      <c r="H1922" s="128">
        <f t="shared" si="251"/>
        <v>173.66</v>
      </c>
      <c r="I1922" s="15"/>
    </row>
    <row r="1923" spans="1:9" ht="14.1" customHeight="1">
      <c r="A1923" s="15" t="s">
        <v>7903</v>
      </c>
      <c r="B1923" s="46" t="s">
        <v>178</v>
      </c>
      <c r="C1923" s="53">
        <v>11.07</v>
      </c>
      <c r="D1923" s="2179">
        <v>18</v>
      </c>
      <c r="E1923" s="2129">
        <f t="shared" si="249"/>
        <v>819.56999999999994</v>
      </c>
      <c r="F1923" s="603">
        <f t="shared" si="250"/>
        <v>819.57</v>
      </c>
      <c r="G1923" s="862">
        <f>'Заказ, cкидки и курсы валют'!$J$23*F1923</f>
        <v>10203.646500000001</v>
      </c>
      <c r="H1923" s="128">
        <f t="shared" si="251"/>
        <v>183.67</v>
      </c>
      <c r="I1923" s="15"/>
    </row>
    <row r="1924" spans="1:9" ht="14.1" customHeight="1">
      <c r="A1924" s="15" t="s">
        <v>7904</v>
      </c>
      <c r="B1924" s="46" t="s">
        <v>179</v>
      </c>
      <c r="C1924" s="53">
        <v>12.8</v>
      </c>
      <c r="D1924" s="2179">
        <v>20</v>
      </c>
      <c r="E1924" s="2129">
        <f t="shared" si="249"/>
        <v>921.24</v>
      </c>
      <c r="F1924" s="603">
        <f t="shared" si="250"/>
        <v>921.24</v>
      </c>
      <c r="G1924" s="862">
        <f>'Заказ, cкидки и курсы валют'!$J$23*F1924</f>
        <v>11469.438</v>
      </c>
      <c r="H1924" s="128">
        <f t="shared" si="251"/>
        <v>229.39</v>
      </c>
      <c r="I1924" s="15"/>
    </row>
    <row r="1925" spans="1:9" ht="14.1" customHeight="1">
      <c r="A1925" s="15" t="s">
        <v>7905</v>
      </c>
      <c r="B1925" s="46" t="s">
        <v>180</v>
      </c>
      <c r="C1925" s="53">
        <v>14.53</v>
      </c>
      <c r="D1925" s="2179">
        <v>16</v>
      </c>
      <c r="E1925" s="2129">
        <f t="shared" si="249"/>
        <v>1045.77</v>
      </c>
      <c r="F1925" s="603">
        <f t="shared" si="250"/>
        <v>1045.77</v>
      </c>
      <c r="G1925" s="862">
        <f>'Заказ, cкидки и курсы валют'!$J$23*F1925</f>
        <v>13019.836499999999</v>
      </c>
      <c r="H1925" s="128">
        <f t="shared" si="251"/>
        <v>208.32</v>
      </c>
      <c r="I1925" s="15"/>
    </row>
    <row r="1926" spans="1:9" ht="14.1" customHeight="1">
      <c r="A1926" s="15" t="s">
        <v>7906</v>
      </c>
      <c r="B1926" s="46" t="s">
        <v>181</v>
      </c>
      <c r="C1926" s="53">
        <v>16.27</v>
      </c>
      <c r="D1926" s="2179">
        <v>14</v>
      </c>
      <c r="E1926" s="2129">
        <f t="shared" si="249"/>
        <v>1155.54</v>
      </c>
      <c r="F1926" s="603">
        <f t="shared" si="250"/>
        <v>1155.54</v>
      </c>
      <c r="G1926" s="862">
        <f>'Заказ, cкидки и курсы валют'!$J$23*F1926</f>
        <v>14386.472999999998</v>
      </c>
      <c r="H1926" s="128">
        <f t="shared" si="251"/>
        <v>201.41</v>
      </c>
      <c r="I1926" s="15"/>
    </row>
    <row r="1927" spans="1:9" ht="14.1" customHeight="1">
      <c r="A1927" s="15" t="s">
        <v>7907</v>
      </c>
      <c r="B1927" s="46" t="s">
        <v>182</v>
      </c>
      <c r="C1927" s="53">
        <v>18</v>
      </c>
      <c r="D1927" s="2179">
        <v>14</v>
      </c>
      <c r="E1927" s="2129">
        <f t="shared" si="249"/>
        <v>1295.58</v>
      </c>
      <c r="F1927" s="603">
        <f t="shared" si="250"/>
        <v>1295.58</v>
      </c>
      <c r="G1927" s="862">
        <f>'Заказ, cкидки и курсы валют'!$J$23*F1927</f>
        <v>16129.970999999998</v>
      </c>
      <c r="H1927" s="128">
        <f t="shared" si="251"/>
        <v>225.82</v>
      </c>
      <c r="I1927" s="15"/>
    </row>
    <row r="1928" spans="1:9" ht="14.1" customHeight="1">
      <c r="A1928" s="15" t="s">
        <v>7908</v>
      </c>
      <c r="B1928" s="46" t="s">
        <v>183</v>
      </c>
      <c r="C1928" s="53">
        <v>19.73</v>
      </c>
      <c r="D1928" s="64">
        <v>10</v>
      </c>
      <c r="E1928" s="2129">
        <f t="shared" si="249"/>
        <v>1460.6399999999999</v>
      </c>
      <c r="F1928" s="603">
        <f t="shared" si="250"/>
        <v>1460.64</v>
      </c>
      <c r="G1928" s="862">
        <f>'Заказ, cкидки и курсы валют'!$J$23*F1928</f>
        <v>18184.968000000001</v>
      </c>
      <c r="H1928" s="128">
        <f t="shared" si="251"/>
        <v>181.85</v>
      </c>
      <c r="I1928" s="15"/>
    </row>
    <row r="1929" spans="1:9" ht="14.1" customHeight="1">
      <c r="A1929" s="15" t="s">
        <v>7909</v>
      </c>
      <c r="B1929" s="46" t="s">
        <v>184</v>
      </c>
      <c r="C1929" s="53">
        <v>21.46</v>
      </c>
      <c r="D1929" s="64">
        <v>10</v>
      </c>
      <c r="E1929" s="2129">
        <f t="shared" si="249"/>
        <v>1524.15</v>
      </c>
      <c r="F1929" s="603">
        <f t="shared" si="250"/>
        <v>1524.15</v>
      </c>
      <c r="G1929" s="862">
        <f>'Заказ, cкидки и курсы валют'!$J$23*F1929</f>
        <v>18975.6675</v>
      </c>
      <c r="H1929" s="128">
        <f t="shared" si="251"/>
        <v>189.76</v>
      </c>
      <c r="I1929" s="15"/>
    </row>
    <row r="1930" spans="1:9" ht="14.1" customHeight="1">
      <c r="A1930" s="15" t="s">
        <v>11946</v>
      </c>
      <c r="B1930" s="44" t="s">
        <v>974</v>
      </c>
      <c r="C1930" s="53">
        <v>23</v>
      </c>
      <c r="D1930" s="48">
        <v>10</v>
      </c>
      <c r="E1930" s="2129">
        <f t="shared" si="249"/>
        <v>1716.06</v>
      </c>
      <c r="F1930" s="603">
        <f t="shared" si="250"/>
        <v>1716.06</v>
      </c>
      <c r="G1930" s="862">
        <f>'Заказ, cкидки и курсы валют'!$J$23*F1930</f>
        <v>21364.946999999996</v>
      </c>
      <c r="H1930" s="128">
        <f t="shared" si="251"/>
        <v>213.65</v>
      </c>
      <c r="I1930" s="15"/>
    </row>
    <row r="1931" spans="1:9" ht="14.1" customHeight="1">
      <c r="A1931" s="15" t="s">
        <v>7910</v>
      </c>
      <c r="B1931" s="46" t="s">
        <v>185</v>
      </c>
      <c r="C1931" s="53">
        <v>24.9</v>
      </c>
      <c r="D1931" s="64">
        <v>10</v>
      </c>
      <c r="E1931" s="2129">
        <f t="shared" si="249"/>
        <v>1898.5500000000002</v>
      </c>
      <c r="F1931" s="603">
        <f t="shared" si="250"/>
        <v>1898.55</v>
      </c>
      <c r="G1931" s="862">
        <f>'Заказ, cкидки и курсы валют'!$J$23*F1931</f>
        <v>23636.947499999998</v>
      </c>
      <c r="H1931" s="128">
        <f t="shared" si="251"/>
        <v>236.37</v>
      </c>
      <c r="I1931" s="15"/>
    </row>
    <row r="1932" spans="1:9" ht="14.1" customHeight="1">
      <c r="A1932" s="15" t="s">
        <v>11947</v>
      </c>
      <c r="B1932" s="44" t="s">
        <v>186</v>
      </c>
      <c r="C1932" s="53">
        <v>29</v>
      </c>
      <c r="D1932" s="48">
        <v>8</v>
      </c>
      <c r="E1932" s="2129">
        <f>E1821*3</f>
        <v>2167.3500000000004</v>
      </c>
      <c r="F1932" s="603">
        <f t="shared" si="250"/>
        <v>2167.35</v>
      </c>
      <c r="G1932" s="862">
        <f>'Заказ, cкидки и курсы валют'!$J$23*F1932</f>
        <v>26983.507499999996</v>
      </c>
      <c r="H1932" s="128">
        <f t="shared" si="251"/>
        <v>215.87</v>
      </c>
      <c r="I1932" s="15"/>
    </row>
    <row r="1933" spans="1:9" ht="14.1" customHeight="1">
      <c r="A1933" s="15" t="s">
        <v>11948</v>
      </c>
      <c r="B1933" s="44" t="s">
        <v>3117</v>
      </c>
      <c r="C1933" s="53">
        <v>30</v>
      </c>
      <c r="D1933" s="48">
        <v>8</v>
      </c>
      <c r="E1933" s="2129">
        <f>E1822*3</f>
        <v>2175.06</v>
      </c>
      <c r="F1933" s="603">
        <f t="shared" si="250"/>
        <v>2175.06</v>
      </c>
      <c r="G1933" s="862">
        <f>'Заказ, cкидки и курсы валют'!$J$23*F1933</f>
        <v>27079.496999999999</v>
      </c>
      <c r="H1933" s="128">
        <f t="shared" si="251"/>
        <v>216.64</v>
      </c>
      <c r="I1933" s="15"/>
    </row>
    <row r="1934" spans="1:9" ht="14.1" customHeight="1">
      <c r="A1934" s="15" t="s">
        <v>7911</v>
      </c>
      <c r="B1934" s="62" t="s">
        <v>3118</v>
      </c>
      <c r="C1934" s="53">
        <v>13.8</v>
      </c>
      <c r="D1934" s="48">
        <v>15</v>
      </c>
      <c r="E1934" s="2129">
        <f>E1824*3</f>
        <v>1050.81</v>
      </c>
      <c r="F1934" s="603">
        <f t="shared" si="250"/>
        <v>1050.81</v>
      </c>
      <c r="G1934" s="862">
        <f>'Заказ, cкидки и курсы валют'!$J$23*F1934</f>
        <v>13082.584499999999</v>
      </c>
      <c r="H1934" s="128">
        <f t="shared" si="251"/>
        <v>196.24</v>
      </c>
      <c r="I1934" s="15"/>
    </row>
    <row r="1935" spans="1:9" ht="14.1" customHeight="1">
      <c r="A1935" s="15" t="s">
        <v>7912</v>
      </c>
      <c r="B1935" s="62" t="s">
        <v>3119</v>
      </c>
      <c r="C1935" s="53">
        <v>15.4</v>
      </c>
      <c r="D1935" s="48">
        <v>14</v>
      </c>
      <c r="E1935" s="2129">
        <f t="shared" ref="E1935:E1943" si="252">E1825*3</f>
        <v>1108.3499999999999</v>
      </c>
      <c r="F1935" s="603">
        <f t="shared" si="250"/>
        <v>1108.3499999999999</v>
      </c>
      <c r="G1935" s="862">
        <f>'Заказ, cкидки и курсы валют'!$J$23*F1935</f>
        <v>13798.957499999999</v>
      </c>
      <c r="H1935" s="128">
        <f t="shared" si="251"/>
        <v>193.19</v>
      </c>
      <c r="I1935" s="15"/>
    </row>
    <row r="1936" spans="1:9" ht="14.1" customHeight="1">
      <c r="A1936" s="15" t="s">
        <v>7913</v>
      </c>
      <c r="B1936" s="62" t="s">
        <v>617</v>
      </c>
      <c r="C1936" s="53">
        <v>17</v>
      </c>
      <c r="D1936" s="48">
        <v>13</v>
      </c>
      <c r="E1936" s="2129">
        <f t="shared" si="252"/>
        <v>1192.29</v>
      </c>
      <c r="F1936" s="603">
        <f t="shared" si="250"/>
        <v>1192.29</v>
      </c>
      <c r="G1936" s="862">
        <f>'Заказ, cкидки и курсы валют'!$J$23*F1936</f>
        <v>14844.010499999999</v>
      </c>
      <c r="H1936" s="128">
        <f t="shared" si="251"/>
        <v>192.97</v>
      </c>
      <c r="I1936" s="15"/>
    </row>
    <row r="1937" spans="1:9" ht="14.1" customHeight="1">
      <c r="A1937" s="15" t="s">
        <v>7914</v>
      </c>
      <c r="B1937" s="62" t="s">
        <v>3120</v>
      </c>
      <c r="C1937" s="53">
        <v>19</v>
      </c>
      <c r="D1937" s="48">
        <v>12</v>
      </c>
      <c r="E1937" s="2129">
        <f t="shared" si="252"/>
        <v>1332.57</v>
      </c>
      <c r="F1937" s="603">
        <f t="shared" si="250"/>
        <v>1332.57</v>
      </c>
      <c r="G1937" s="862">
        <f>'Заказ, cкидки и курсы валют'!$J$23*F1937</f>
        <v>16590.496499999997</v>
      </c>
      <c r="H1937" s="128">
        <f t="shared" si="251"/>
        <v>199.09</v>
      </c>
      <c r="I1937" s="15"/>
    </row>
    <row r="1938" spans="1:9" ht="14.1" customHeight="1">
      <c r="A1938" s="15" t="s">
        <v>7915</v>
      </c>
      <c r="B1938" s="62" t="s">
        <v>190</v>
      </c>
      <c r="C1938" s="53">
        <v>20.02</v>
      </c>
      <c r="D1938" s="48">
        <v>12</v>
      </c>
      <c r="E1938" s="2129">
        <f t="shared" si="252"/>
        <v>1404.1200000000001</v>
      </c>
      <c r="F1938" s="603">
        <f t="shared" si="250"/>
        <v>1404.12</v>
      </c>
      <c r="G1938" s="862">
        <f>'Заказ, cкидки и курсы валют'!$J$23*F1938</f>
        <v>17481.293999999998</v>
      </c>
      <c r="H1938" s="128">
        <f t="shared" si="251"/>
        <v>209.78</v>
      </c>
      <c r="I1938" s="15"/>
    </row>
    <row r="1939" spans="1:9" ht="14.1" customHeight="1">
      <c r="A1939" s="15" t="s">
        <v>7916</v>
      </c>
      <c r="B1939" s="64" t="s">
        <v>1338</v>
      </c>
      <c r="C1939" s="53">
        <v>21.3</v>
      </c>
      <c r="D1939" s="48">
        <v>10</v>
      </c>
      <c r="E1939" s="2129">
        <f t="shared" si="252"/>
        <v>1509.15</v>
      </c>
      <c r="F1939" s="603">
        <f t="shared" si="250"/>
        <v>1509.15</v>
      </c>
      <c r="G1939" s="862">
        <f>'Заказ, cкидки и курсы валют'!$J$23*F1939</f>
        <v>18788.9175</v>
      </c>
      <c r="H1939" s="128">
        <f t="shared" si="251"/>
        <v>187.89</v>
      </c>
      <c r="I1939" s="15"/>
    </row>
    <row r="1940" spans="1:9" ht="14.1" customHeight="1">
      <c r="A1940" s="15" t="s">
        <v>7917</v>
      </c>
      <c r="B1940" s="62" t="s">
        <v>191</v>
      </c>
      <c r="C1940" s="53">
        <v>23.13</v>
      </c>
      <c r="D1940" s="48">
        <v>10</v>
      </c>
      <c r="E1940" s="2129">
        <f t="shared" si="252"/>
        <v>1560.5700000000002</v>
      </c>
      <c r="F1940" s="603">
        <f t="shared" si="250"/>
        <v>1560.57</v>
      </c>
      <c r="G1940" s="862">
        <f>'Заказ, cкидки и курсы валют'!$J$23*F1940</f>
        <v>19429.0965</v>
      </c>
      <c r="H1940" s="128">
        <f t="shared" si="251"/>
        <v>194.29</v>
      </c>
      <c r="I1940" s="15"/>
    </row>
    <row r="1941" spans="1:9" ht="14.1" customHeight="1">
      <c r="A1941" s="15" t="s">
        <v>7918</v>
      </c>
      <c r="B1941" s="62" t="s">
        <v>192</v>
      </c>
      <c r="C1941" s="53">
        <v>27</v>
      </c>
      <c r="D1941" s="48">
        <v>8</v>
      </c>
      <c r="E1941" s="2129">
        <f t="shared" si="252"/>
        <v>1863.33</v>
      </c>
      <c r="F1941" s="603">
        <f t="shared" si="250"/>
        <v>1863.33</v>
      </c>
      <c r="G1941" s="862">
        <f>'Заказ, cкидки и курсы валют'!$J$23*F1941</f>
        <v>23198.458499999997</v>
      </c>
      <c r="H1941" s="128">
        <f t="shared" si="251"/>
        <v>185.59</v>
      </c>
      <c r="I1941" s="15"/>
    </row>
    <row r="1942" spans="1:9" ht="14.1" customHeight="1">
      <c r="A1942" s="15" t="s">
        <v>7919</v>
      </c>
      <c r="B1942" s="62" t="s">
        <v>193</v>
      </c>
      <c r="C1942" s="53">
        <v>29.66</v>
      </c>
      <c r="D1942" s="48">
        <v>8</v>
      </c>
      <c r="E1942" s="2129">
        <f t="shared" si="252"/>
        <v>2063.2799999999997</v>
      </c>
      <c r="F1942" s="603">
        <f t="shared" si="250"/>
        <v>2063.2800000000002</v>
      </c>
      <c r="G1942" s="862">
        <f>'Заказ, cкидки и курсы валют'!$J$23*F1942</f>
        <v>25687.835999999999</v>
      </c>
      <c r="H1942" s="128">
        <f t="shared" si="251"/>
        <v>205.5</v>
      </c>
      <c r="I1942" s="15"/>
    </row>
    <row r="1943" spans="1:9" ht="14.1" customHeight="1">
      <c r="A1943" s="15" t="s">
        <v>7920</v>
      </c>
      <c r="B1943" s="62" t="s">
        <v>194</v>
      </c>
      <c r="C1943" s="53">
        <v>32.46</v>
      </c>
      <c r="D1943" s="48">
        <v>6</v>
      </c>
      <c r="E1943" s="2129">
        <f t="shared" si="252"/>
        <v>2338.71</v>
      </c>
      <c r="F1943" s="603">
        <f t="shared" si="250"/>
        <v>2338.71</v>
      </c>
      <c r="G1943" s="862">
        <f>'Заказ, cкидки и курсы валют'!$J$23*F1943</f>
        <v>29116.9395</v>
      </c>
      <c r="H1943" s="128">
        <f t="shared" si="251"/>
        <v>174.7</v>
      </c>
      <c r="I1943" s="15"/>
    </row>
    <row r="1944" spans="1:9" ht="14.1" customHeight="1">
      <c r="A1944" s="15" t="s">
        <v>7921</v>
      </c>
      <c r="B1944" s="62" t="s">
        <v>3121</v>
      </c>
      <c r="C1944" s="53">
        <v>35.57</v>
      </c>
      <c r="D1944" s="48">
        <v>6</v>
      </c>
      <c r="E1944" s="2129">
        <f>E1834*3</f>
        <v>2494.62</v>
      </c>
      <c r="F1944" s="603">
        <f t="shared" si="250"/>
        <v>2494.62</v>
      </c>
      <c r="G1944" s="862">
        <f>'Заказ, cкидки и курсы валют'!$J$23*F1944</f>
        <v>31058.018999999997</v>
      </c>
      <c r="H1944" s="128">
        <f t="shared" si="251"/>
        <v>186.35</v>
      </c>
      <c r="I1944" s="15"/>
    </row>
    <row r="1945" spans="1:9" ht="14.1" customHeight="1">
      <c r="A1945" s="15" t="s">
        <v>7922</v>
      </c>
      <c r="B1945" s="62" t="s">
        <v>195</v>
      </c>
      <c r="C1945" s="53">
        <v>38.68</v>
      </c>
      <c r="D1945" s="48">
        <v>5</v>
      </c>
      <c r="E1945" s="2129">
        <f t="shared" ref="E1945:E1946" si="253">E1835*3</f>
        <v>2712.81</v>
      </c>
      <c r="F1945" s="603">
        <f t="shared" si="250"/>
        <v>2712.81</v>
      </c>
      <c r="G1945" s="862">
        <f>'Заказ, cкидки и курсы валют'!$J$23*F1945</f>
        <v>33774.484499999999</v>
      </c>
      <c r="H1945" s="128">
        <f t="shared" si="251"/>
        <v>168.87</v>
      </c>
      <c r="I1945" s="15"/>
    </row>
    <row r="1946" spans="1:9" ht="14.1" customHeight="1">
      <c r="A1946" s="15" t="s">
        <v>11956</v>
      </c>
      <c r="B1946" s="44" t="s">
        <v>975</v>
      </c>
      <c r="C1946" s="53">
        <v>40.799999999999997</v>
      </c>
      <c r="D1946" s="48">
        <v>5</v>
      </c>
      <c r="E1946" s="2129">
        <f t="shared" si="253"/>
        <v>2930.91</v>
      </c>
      <c r="F1946" s="603">
        <f t="shared" si="250"/>
        <v>2930.91</v>
      </c>
      <c r="G1946" s="862">
        <f>'Заказ, cкидки и курсы валют'!$J$23*F1946</f>
        <v>36489.829499999993</v>
      </c>
      <c r="H1946" s="128">
        <f t="shared" si="251"/>
        <v>182.45</v>
      </c>
      <c r="I1946" s="15"/>
    </row>
    <row r="1947" spans="1:9" ht="14.1" customHeight="1">
      <c r="A1947" s="15" t="s">
        <v>7923</v>
      </c>
      <c r="B1947" s="62" t="s">
        <v>196</v>
      </c>
      <c r="C1947" s="53">
        <v>44.9</v>
      </c>
      <c r="D1947" s="48">
        <v>4</v>
      </c>
      <c r="E1947" s="2129">
        <f>E1837*3</f>
        <v>3234.93</v>
      </c>
      <c r="F1947" s="603">
        <f t="shared" si="250"/>
        <v>3234.93</v>
      </c>
      <c r="G1947" s="862">
        <f>'Заказ, cкидки и курсы валют'!$J$23*F1947</f>
        <v>40274.878499999999</v>
      </c>
      <c r="H1947" s="128">
        <f t="shared" si="251"/>
        <v>161.1</v>
      </c>
      <c r="I1947" s="15"/>
    </row>
    <row r="1948" spans="1:9" ht="14.1" customHeight="1">
      <c r="A1948" s="15" t="s">
        <v>11949</v>
      </c>
      <c r="B1948" s="44" t="s">
        <v>4311</v>
      </c>
      <c r="C1948" s="53">
        <v>48</v>
      </c>
      <c r="D1948" s="48">
        <v>4</v>
      </c>
      <c r="E1948" s="2129">
        <f t="shared" ref="E1948:E1950" si="254">E1838*3</f>
        <v>3313.1400000000003</v>
      </c>
      <c r="F1948" s="603">
        <f t="shared" si="250"/>
        <v>3313.14</v>
      </c>
      <c r="G1948" s="862">
        <f>'Заказ, cкидки и курсы валют'!$J$23*F1948</f>
        <v>41248.592999999993</v>
      </c>
      <c r="H1948" s="128">
        <f t="shared" si="251"/>
        <v>164.99</v>
      </c>
      <c r="I1948" s="15"/>
    </row>
    <row r="1949" spans="1:9" ht="14.1" customHeight="1">
      <c r="A1949" s="15" t="s">
        <v>7924</v>
      </c>
      <c r="B1949" s="62" t="s">
        <v>197</v>
      </c>
      <c r="C1949" s="53">
        <v>51.12</v>
      </c>
      <c r="D1949" s="48">
        <v>4</v>
      </c>
      <c r="E1949" s="2129">
        <f t="shared" si="254"/>
        <v>3585.24</v>
      </c>
      <c r="F1949" s="603">
        <f t="shared" si="250"/>
        <v>3585.24</v>
      </c>
      <c r="G1949" s="862">
        <f>'Заказ, cкидки и курсы валют'!$J$23*F1949</f>
        <v>44636.237999999998</v>
      </c>
      <c r="H1949" s="128">
        <f t="shared" si="251"/>
        <v>178.54</v>
      </c>
      <c r="I1949" s="15"/>
    </row>
    <row r="1950" spans="1:9" ht="14.1" customHeight="1">
      <c r="A1950" s="15" t="s">
        <v>11950</v>
      </c>
      <c r="B1950" s="44" t="s">
        <v>198</v>
      </c>
      <c r="C1950" s="53">
        <v>57.35</v>
      </c>
      <c r="D1950" s="48">
        <v>4</v>
      </c>
      <c r="E1950" s="2129">
        <f t="shared" si="254"/>
        <v>3968.16</v>
      </c>
      <c r="F1950" s="603">
        <f t="shared" si="250"/>
        <v>3968.16</v>
      </c>
      <c r="G1950" s="862">
        <f>'Заказ, cкидки и курсы валют'!$J$23*F1950</f>
        <v>49403.591999999997</v>
      </c>
      <c r="H1950" s="128">
        <f t="shared" si="251"/>
        <v>197.61</v>
      </c>
      <c r="I1950" s="15"/>
    </row>
    <row r="1951" spans="1:9" ht="14.1" customHeight="1">
      <c r="A1951" s="15" t="s">
        <v>11951</v>
      </c>
      <c r="B1951" s="44" t="s">
        <v>199</v>
      </c>
      <c r="C1951" s="53">
        <v>57.35</v>
      </c>
      <c r="D1951" s="48">
        <v>4</v>
      </c>
      <c r="E1951" s="2129">
        <f>E1841*3</f>
        <v>4723.9800000000005</v>
      </c>
      <c r="F1951" s="603">
        <f t="shared" si="250"/>
        <v>4723.9799999999996</v>
      </c>
      <c r="G1951" s="862">
        <f>'Заказ, cкидки и курсы валют'!$J$23*F1951</f>
        <v>58813.550999999992</v>
      </c>
      <c r="H1951" s="128">
        <f t="shared" si="251"/>
        <v>235.25</v>
      </c>
      <c r="I1951" s="15"/>
    </row>
    <row r="1952" spans="1:9" ht="14.1" customHeight="1">
      <c r="A1952" s="15" t="s">
        <v>11952</v>
      </c>
      <c r="B1952" s="44" t="s">
        <v>200</v>
      </c>
      <c r="C1952" s="53">
        <v>69.83</v>
      </c>
      <c r="D1952" s="48">
        <v>4</v>
      </c>
      <c r="E1952" s="2129">
        <f>E1842*3</f>
        <v>5031.12</v>
      </c>
      <c r="F1952" s="603">
        <f t="shared" si="250"/>
        <v>5031.12</v>
      </c>
      <c r="G1952" s="862">
        <f>'Заказ, cкидки и курсы валют'!$J$23*F1952</f>
        <v>62637.443999999996</v>
      </c>
      <c r="H1952" s="128">
        <f t="shared" si="251"/>
        <v>250.55</v>
      </c>
      <c r="I1952" s="15"/>
    </row>
    <row r="1953" spans="1:9" ht="14.1" customHeight="1">
      <c r="A1953" s="15" t="s">
        <v>7925</v>
      </c>
      <c r="B1953" s="62" t="s">
        <v>3655</v>
      </c>
      <c r="C1953" s="813">
        <v>22.7</v>
      </c>
      <c r="D1953" s="64">
        <v>10</v>
      </c>
      <c r="E1953" s="2129">
        <f t="shared" ref="E1953:E1968" si="255">E1843*3</f>
        <v>1610.28</v>
      </c>
      <c r="F1953" s="603">
        <f t="shared" si="250"/>
        <v>1610.28</v>
      </c>
      <c r="G1953" s="862">
        <f>'Заказ, cкидки и курсы валют'!$J$23*F1953</f>
        <v>20047.985999999997</v>
      </c>
      <c r="H1953" s="128">
        <f t="shared" si="251"/>
        <v>200.48</v>
      </c>
      <c r="I1953" s="15"/>
    </row>
    <row r="1954" spans="1:9" ht="14.1" customHeight="1">
      <c r="A1954" s="15" t="s">
        <v>7926</v>
      </c>
      <c r="B1954" s="62" t="s">
        <v>3399</v>
      </c>
      <c r="C1954" s="53">
        <v>25.2</v>
      </c>
      <c r="D1954" s="64">
        <v>8</v>
      </c>
      <c r="E1954" s="2129">
        <f>E1844*3</f>
        <v>1872.3600000000001</v>
      </c>
      <c r="F1954" s="603">
        <f t="shared" si="250"/>
        <v>1872.36</v>
      </c>
      <c r="G1954" s="862">
        <f>'Заказ, cкидки и курсы валют'!$J$23*F1954</f>
        <v>23310.881999999998</v>
      </c>
      <c r="H1954" s="128">
        <f t="shared" si="251"/>
        <v>186.49</v>
      </c>
      <c r="I1954" s="15"/>
    </row>
    <row r="1955" spans="1:9" ht="14.1" customHeight="1">
      <c r="A1955" s="15" t="s">
        <v>7927</v>
      </c>
      <c r="B1955" s="62" t="s">
        <v>3122</v>
      </c>
      <c r="C1955" s="53">
        <v>27.7</v>
      </c>
      <c r="D1955" s="64">
        <v>8</v>
      </c>
      <c r="E1955" s="2129">
        <f t="shared" si="255"/>
        <v>1942.7400000000002</v>
      </c>
      <c r="F1955" s="603">
        <f t="shared" si="250"/>
        <v>1942.74</v>
      </c>
      <c r="G1955" s="862">
        <f>'Заказ, cкидки и курсы валют'!$J$23*F1955</f>
        <v>24187.112999999998</v>
      </c>
      <c r="H1955" s="128">
        <f t="shared" si="251"/>
        <v>193.5</v>
      </c>
      <c r="I1955" s="15"/>
    </row>
    <row r="1956" spans="1:9" ht="14.1" customHeight="1">
      <c r="A1956" s="15" t="s">
        <v>7928</v>
      </c>
      <c r="B1956" s="62" t="s">
        <v>3123</v>
      </c>
      <c r="C1956" s="53">
        <v>30.2</v>
      </c>
      <c r="D1956" s="64">
        <v>8</v>
      </c>
      <c r="E1956" s="2129">
        <f t="shared" si="255"/>
        <v>2118.06</v>
      </c>
      <c r="F1956" s="603">
        <f t="shared" si="250"/>
        <v>2118.06</v>
      </c>
      <c r="G1956" s="862">
        <f>'Заказ, cкидки и курсы валют'!$J$23*F1956</f>
        <v>26369.846999999998</v>
      </c>
      <c r="H1956" s="128">
        <f t="shared" si="251"/>
        <v>210.96</v>
      </c>
      <c r="I1956" s="15"/>
    </row>
    <row r="1957" spans="1:9" ht="14.1" customHeight="1">
      <c r="A1957" s="15" t="s">
        <v>7929</v>
      </c>
      <c r="B1957" s="62" t="s">
        <v>3124</v>
      </c>
      <c r="C1957" s="53">
        <v>32.9</v>
      </c>
      <c r="D1957" s="64">
        <v>6</v>
      </c>
      <c r="E1957" s="2129">
        <f t="shared" si="255"/>
        <v>2296.5</v>
      </c>
      <c r="F1957" s="603">
        <f t="shared" si="250"/>
        <v>2296.5</v>
      </c>
      <c r="G1957" s="862">
        <f>'Заказ, cкидки и курсы валют'!$J$23*F1957</f>
        <v>28591.424999999999</v>
      </c>
      <c r="H1957" s="128">
        <f t="shared" si="251"/>
        <v>171.55</v>
      </c>
      <c r="I1957" s="15"/>
    </row>
    <row r="1958" spans="1:9" ht="14.1" customHeight="1">
      <c r="A1958" s="15" t="s">
        <v>7930</v>
      </c>
      <c r="B1958" s="62" t="s">
        <v>201</v>
      </c>
      <c r="C1958" s="812">
        <v>37.42</v>
      </c>
      <c r="D1958" s="64">
        <v>6</v>
      </c>
      <c r="E1958" s="2129">
        <f t="shared" si="255"/>
        <v>2783.2799999999997</v>
      </c>
      <c r="F1958" s="603">
        <f t="shared" si="250"/>
        <v>2783.28</v>
      </c>
      <c r="G1958" s="862">
        <f>'Заказ, cкидки и курсы валют'!$J$23*F1958</f>
        <v>34651.836000000003</v>
      </c>
      <c r="H1958" s="128">
        <f t="shared" si="251"/>
        <v>207.91</v>
      </c>
      <c r="I1958" s="15"/>
    </row>
    <row r="1959" spans="1:9" ht="14.1" customHeight="1">
      <c r="A1959" s="15" t="s">
        <v>7931</v>
      </c>
      <c r="B1959" s="62" t="s">
        <v>202</v>
      </c>
      <c r="C1959" s="53">
        <v>42.36</v>
      </c>
      <c r="D1959" s="64">
        <v>5</v>
      </c>
      <c r="E1959" s="2129">
        <f t="shared" si="255"/>
        <v>2923.29</v>
      </c>
      <c r="F1959" s="603">
        <f t="shared" si="250"/>
        <v>2923.29</v>
      </c>
      <c r="G1959" s="862">
        <f>'Заказ, cкидки и курсы валют'!$J$23*F1959</f>
        <v>36394.960500000001</v>
      </c>
      <c r="H1959" s="128">
        <f t="shared" si="251"/>
        <v>181.97</v>
      </c>
      <c r="I1959" s="15"/>
    </row>
    <row r="1960" spans="1:9" ht="14.1" customHeight="1">
      <c r="A1960" s="15" t="s">
        <v>7932</v>
      </c>
      <c r="B1960" s="62" t="s">
        <v>614</v>
      </c>
      <c r="C1960" s="813">
        <v>47.24</v>
      </c>
      <c r="D1960" s="64">
        <v>5</v>
      </c>
      <c r="E1960" s="2129">
        <f t="shared" si="255"/>
        <v>3313.1400000000003</v>
      </c>
      <c r="F1960" s="603">
        <f t="shared" si="250"/>
        <v>3313.14</v>
      </c>
      <c r="G1960" s="862">
        <f>'Заказ, cкидки и курсы валют'!$J$23*F1960</f>
        <v>41248.592999999993</v>
      </c>
      <c r="H1960" s="128">
        <f t="shared" si="251"/>
        <v>206.24</v>
      </c>
      <c r="I1960" s="15"/>
    </row>
    <row r="1961" spans="1:9" ht="14.1" customHeight="1">
      <c r="A1961" s="15" t="s">
        <v>7933</v>
      </c>
      <c r="B1961" s="62" t="s">
        <v>203</v>
      </c>
      <c r="C1961" s="812">
        <v>52.13</v>
      </c>
      <c r="D1961" s="64">
        <v>5</v>
      </c>
      <c r="E1961" s="2129">
        <f t="shared" si="255"/>
        <v>3656.01</v>
      </c>
      <c r="F1961" s="603">
        <f t="shared" si="250"/>
        <v>3656.01</v>
      </c>
      <c r="G1961" s="862">
        <f>'Заказ, cкидки и курсы валют'!$J$23*F1961</f>
        <v>45517.324500000002</v>
      </c>
      <c r="H1961" s="128">
        <f t="shared" si="251"/>
        <v>227.59</v>
      </c>
      <c r="I1961" s="15"/>
    </row>
    <row r="1962" spans="1:9" ht="14.1" customHeight="1">
      <c r="A1962" s="15" t="s">
        <v>7934</v>
      </c>
      <c r="B1962" s="64" t="s">
        <v>613</v>
      </c>
      <c r="C1962" s="53">
        <v>57.72</v>
      </c>
      <c r="D1962" s="64">
        <v>4</v>
      </c>
      <c r="E1962" s="2129">
        <f t="shared" si="255"/>
        <v>4009.83</v>
      </c>
      <c r="F1962" s="603">
        <f t="shared" si="250"/>
        <v>4009.83</v>
      </c>
      <c r="G1962" s="862">
        <f>'Заказ, cкидки и курсы валют'!$J$23*F1962</f>
        <v>49922.383499999996</v>
      </c>
      <c r="H1962" s="128">
        <f t="shared" si="251"/>
        <v>199.69</v>
      </c>
      <c r="I1962" s="15"/>
    </row>
    <row r="1963" spans="1:9" ht="14.1" customHeight="1">
      <c r="A1963" s="15" t="s">
        <v>7935</v>
      </c>
      <c r="B1963" s="62" t="s">
        <v>204</v>
      </c>
      <c r="C1963" s="813">
        <v>61.91</v>
      </c>
      <c r="D1963" s="64">
        <v>3</v>
      </c>
      <c r="E1963" s="2129">
        <f t="shared" si="255"/>
        <v>4449.87</v>
      </c>
      <c r="F1963" s="603">
        <f t="shared" si="250"/>
        <v>4449.87</v>
      </c>
      <c r="G1963" s="862">
        <f>'Заказ, cкидки и курсы валют'!$J$23*F1963</f>
        <v>55400.881499999996</v>
      </c>
      <c r="H1963" s="128">
        <f t="shared" si="251"/>
        <v>166.2</v>
      </c>
      <c r="I1963" s="15"/>
    </row>
    <row r="1964" spans="1:9" ht="14.1" customHeight="1">
      <c r="A1964" s="15" t="s">
        <v>7936</v>
      </c>
      <c r="B1964" s="62" t="s">
        <v>205</v>
      </c>
      <c r="C1964" s="53">
        <v>71.680000000000007</v>
      </c>
      <c r="D1964" s="64">
        <v>3</v>
      </c>
      <c r="E1964" s="2129">
        <f t="shared" si="255"/>
        <v>5325.9</v>
      </c>
      <c r="F1964" s="603">
        <f t="shared" si="250"/>
        <v>5325.9</v>
      </c>
      <c r="G1964" s="862">
        <f>'Заказ, cкидки и курсы валют'!$J$23*F1964</f>
        <v>66307.454999999987</v>
      </c>
      <c r="H1964" s="128">
        <f t="shared" si="251"/>
        <v>198.92</v>
      </c>
      <c r="I1964" s="15"/>
    </row>
    <row r="1965" spans="1:9" ht="14.1" customHeight="1">
      <c r="A1965" s="15" t="s">
        <v>7937</v>
      </c>
      <c r="B1965" s="62" t="s">
        <v>206</v>
      </c>
      <c r="C1965" s="53">
        <v>81.45</v>
      </c>
      <c r="D1965" s="64">
        <v>3</v>
      </c>
      <c r="E1965" s="2129">
        <f t="shared" si="255"/>
        <v>5712.36</v>
      </c>
      <c r="F1965" s="603">
        <f t="shared" si="250"/>
        <v>5712.36</v>
      </c>
      <c r="G1965" s="862">
        <f>'Заказ, cкидки и курсы валют'!$J$23*F1965</f>
        <v>71118.881999999998</v>
      </c>
      <c r="H1965" s="128">
        <f t="shared" si="251"/>
        <v>213.36</v>
      </c>
      <c r="I1965" s="15"/>
    </row>
    <row r="1966" spans="1:9" ht="14.1" customHeight="1">
      <c r="A1966" s="15" t="s">
        <v>11953</v>
      </c>
      <c r="B1966" s="44" t="s">
        <v>207</v>
      </c>
      <c r="C1966" s="53">
        <v>91.22</v>
      </c>
      <c r="D1966" s="48">
        <v>2</v>
      </c>
      <c r="E1966" s="2129">
        <f t="shared" si="255"/>
        <v>6292.4400000000005</v>
      </c>
      <c r="F1966" s="603">
        <f t="shared" si="250"/>
        <v>6292.44</v>
      </c>
      <c r="G1966" s="862">
        <f>'Заказ, cкидки и курсы валют'!$J$23*F1966</f>
        <v>78340.877999999997</v>
      </c>
      <c r="H1966" s="128">
        <f t="shared" si="251"/>
        <v>156.68</v>
      </c>
      <c r="I1966" s="15"/>
    </row>
    <row r="1967" spans="1:9" ht="14.1" customHeight="1">
      <c r="A1967" s="15" t="s">
        <v>11954</v>
      </c>
      <c r="B1967" s="44" t="s">
        <v>208</v>
      </c>
      <c r="C1967" s="53">
        <v>100.98</v>
      </c>
      <c r="D1967" s="48">
        <v>2</v>
      </c>
      <c r="E1967" s="2129">
        <f>E1857*3</f>
        <v>7083.1500000000005</v>
      </c>
      <c r="F1967" s="603">
        <f t="shared" si="250"/>
        <v>7083.15</v>
      </c>
      <c r="G1967" s="862">
        <f>'Заказ, cкидки и курсы валют'!$J$23*F1967</f>
        <v>88185.217499999984</v>
      </c>
      <c r="H1967" s="128">
        <f t="shared" si="251"/>
        <v>176.37</v>
      </c>
      <c r="I1967" s="15"/>
    </row>
    <row r="1968" spans="1:9" ht="14.1" customHeight="1">
      <c r="A1968" s="15" t="s">
        <v>11955</v>
      </c>
      <c r="B1968" s="44" t="s">
        <v>209</v>
      </c>
      <c r="C1968" s="53">
        <v>109.9</v>
      </c>
      <c r="D1968" s="48">
        <v>2</v>
      </c>
      <c r="E1968" s="2129">
        <f t="shared" si="255"/>
        <v>7650.2999999999993</v>
      </c>
      <c r="F1968" s="603">
        <f t="shared" si="250"/>
        <v>7650.3</v>
      </c>
      <c r="G1968" s="862">
        <f>'Заказ, cкидки и курсы валют'!$J$23*F1968</f>
        <v>95246.235000000001</v>
      </c>
      <c r="H1968" s="128">
        <f t="shared" si="251"/>
        <v>190.49</v>
      </c>
      <c r="I1968" s="15"/>
    </row>
    <row r="1969" spans="1:9" ht="14.1" customHeight="1" thickBot="1"/>
    <row r="1970" spans="1:9" ht="14.1" customHeight="1">
      <c r="A1970" s="247"/>
      <c r="B1970" s="163"/>
      <c r="C1970" s="91" t="s">
        <v>2535</v>
      </c>
      <c r="D1970" s="91"/>
      <c r="E1970" s="881"/>
      <c r="F1970" s="555"/>
      <c r="G1970" s="647"/>
      <c r="H1970" s="93"/>
      <c r="I1970" s="107"/>
    </row>
    <row r="1971" spans="1:9" ht="14.1" customHeight="1">
      <c r="A1971" s="248"/>
      <c r="B1971" s="17"/>
      <c r="C1971" s="108"/>
      <c r="D1971" s="108"/>
      <c r="E1971" s="556" t="s">
        <v>2536</v>
      </c>
      <c r="F1971" s="568"/>
      <c r="H1971" s="111"/>
      <c r="I1971" s="112"/>
    </row>
    <row r="1972" spans="1:9" ht="14.1" customHeight="1">
      <c r="A1972" s="248"/>
      <c r="B1972" s="17"/>
      <c r="C1972" s="97"/>
      <c r="D1972" s="97"/>
      <c r="E1972" s="896"/>
      <c r="F1972" s="596"/>
      <c r="G1972" s="874"/>
      <c r="H1972" s="17"/>
      <c r="I1972" s="167"/>
    </row>
    <row r="1973" spans="1:9" ht="14.1" customHeight="1">
      <c r="A1973" s="248"/>
      <c r="B1973" s="17"/>
      <c r="C1973" s="97"/>
      <c r="D1973" s="97"/>
      <c r="E1973" s="896"/>
      <c r="F1973" s="596"/>
      <c r="G1973" s="874"/>
      <c r="H1973" s="17"/>
      <c r="I1973" s="167"/>
    </row>
    <row r="1974" spans="1:9" ht="14.1" customHeight="1">
      <c r="A1974" s="248"/>
      <c r="B1974" s="17"/>
      <c r="C1974" s="97"/>
      <c r="D1974" s="97"/>
      <c r="E1974" s="896"/>
      <c r="F1974" s="596"/>
      <c r="G1974" s="874"/>
      <c r="H1974" s="17"/>
      <c r="I1974" s="167"/>
    </row>
    <row r="1975" spans="1:9" ht="18" customHeight="1" thickBot="1">
      <c r="A1975" s="117" t="s">
        <v>7710</v>
      </c>
      <c r="B1975" s="171"/>
      <c r="C1975" s="99"/>
      <c r="D1975" s="99"/>
      <c r="E1975" s="897"/>
      <c r="F1975" s="598"/>
      <c r="G1975" s="875"/>
      <c r="H1975" s="171"/>
      <c r="I1975" s="172"/>
    </row>
    <row r="1976" spans="1:9" ht="46.5" customHeight="1">
      <c r="A1976" s="187" t="s">
        <v>1034</v>
      </c>
      <c r="B1976" s="189" t="s">
        <v>1035</v>
      </c>
      <c r="C1976" s="192" t="s">
        <v>678</v>
      </c>
      <c r="D1976" s="192" t="s">
        <v>3143</v>
      </c>
      <c r="E1976" s="561" t="s">
        <v>11378</v>
      </c>
      <c r="F1976" s="611" t="s">
        <v>2792</v>
      </c>
      <c r="G1976" s="1204" t="s">
        <v>2640</v>
      </c>
      <c r="H1976" s="419" t="s">
        <v>497</v>
      </c>
      <c r="I1976" s="173" t="s">
        <v>4268</v>
      </c>
    </row>
    <row r="1977" spans="1:9" ht="14.1" customHeight="1">
      <c r="A1977" s="195"/>
      <c r="B1977" s="389"/>
      <c r="C1977" s="197" t="s">
        <v>3644</v>
      </c>
      <c r="D1977" s="390" t="s">
        <v>2641</v>
      </c>
      <c r="E1977" s="898" t="s">
        <v>265</v>
      </c>
      <c r="F1977" s="607">
        <f>'Заказ, cкидки и курсы валют'!$I$12</f>
        <v>0</v>
      </c>
      <c r="G1977" s="948"/>
      <c r="H1977" s="455"/>
      <c r="I1977" s="325"/>
    </row>
    <row r="1978" spans="1:9" ht="14.1" customHeight="1">
      <c r="A1978" s="15" t="s">
        <v>9530</v>
      </c>
      <c r="B1978" s="876" t="s">
        <v>3193</v>
      </c>
      <c r="C1978" s="928">
        <v>0.39</v>
      </c>
      <c r="D1978" s="2075">
        <v>30000</v>
      </c>
      <c r="E1978" s="574">
        <v>20.56</v>
      </c>
      <c r="F1978" s="603">
        <f>ROUND(E1978*(1-$F$11),2)</f>
        <v>20.56</v>
      </c>
      <c r="G1978" s="862">
        <f>'Заказ, cкидки и курсы валют'!$J$23*F1978</f>
        <v>255.97199999999998</v>
      </c>
      <c r="H1978" s="128">
        <f>ROUND((D1978/1000)*G1978,2)</f>
        <v>7679.16</v>
      </c>
      <c r="I1978" s="2213"/>
    </row>
    <row r="1979" spans="1:9" ht="14.1" customHeight="1">
      <c r="A1979" s="15" t="s">
        <v>9531</v>
      </c>
      <c r="B1979" s="876" t="s">
        <v>3194</v>
      </c>
      <c r="C1979" s="928">
        <v>0.48</v>
      </c>
      <c r="D1979" s="2075">
        <v>30000</v>
      </c>
      <c r="E1979" s="574">
        <v>23.37</v>
      </c>
      <c r="F1979" s="603">
        <f t="shared" ref="F1979:F1988" si="256">ROUND(E1979*(1-$F$11),2)</f>
        <v>23.37</v>
      </c>
      <c r="G1979" s="862">
        <f>'Заказ, cкидки и курсы валют'!$J$23*F1979</f>
        <v>290.95650000000001</v>
      </c>
      <c r="H1979" s="128">
        <f t="shared" ref="H1979:H1988" si="257">ROUND((D1979/1000)*G1979,2)</f>
        <v>8728.7000000000007</v>
      </c>
      <c r="I1979" s="2213"/>
    </row>
    <row r="1980" spans="1:9" ht="14.1" customHeight="1">
      <c r="A1980" s="15" t="s">
        <v>9532</v>
      </c>
      <c r="B1980" s="876" t="s">
        <v>3350</v>
      </c>
      <c r="C1980" s="928">
        <v>0.56000000000000005</v>
      </c>
      <c r="D1980" s="2075">
        <v>30000</v>
      </c>
      <c r="E1980" s="574">
        <v>21.16</v>
      </c>
      <c r="F1980" s="603">
        <f t="shared" si="256"/>
        <v>21.16</v>
      </c>
      <c r="G1980" s="862">
        <f>'Заказ, cкидки и курсы валют'!$J$23*F1980</f>
        <v>263.44200000000001</v>
      </c>
      <c r="H1980" s="128">
        <f t="shared" si="257"/>
        <v>7903.26</v>
      </c>
      <c r="I1980" s="2213"/>
    </row>
    <row r="1981" spans="1:9" ht="14.1" customHeight="1">
      <c r="A1981" s="15" t="s">
        <v>9533</v>
      </c>
      <c r="B1981" s="876" t="s">
        <v>138</v>
      </c>
      <c r="C1981" s="928">
        <v>0.65</v>
      </c>
      <c r="D1981" s="2075">
        <v>25000</v>
      </c>
      <c r="E1981" s="574">
        <v>25.66</v>
      </c>
      <c r="F1981" s="603">
        <f t="shared" si="256"/>
        <v>25.66</v>
      </c>
      <c r="G1981" s="862">
        <f>'Заказ, cкидки и курсы валют'!$J$23*F1981</f>
        <v>319.46699999999998</v>
      </c>
      <c r="H1981" s="128">
        <f t="shared" si="257"/>
        <v>7986.68</v>
      </c>
      <c r="I1981" s="2213"/>
    </row>
    <row r="1982" spans="1:9" ht="14.1" customHeight="1">
      <c r="A1982" s="15" t="s">
        <v>9534</v>
      </c>
      <c r="B1982" s="876" t="s">
        <v>139</v>
      </c>
      <c r="C1982" s="928">
        <v>0.82</v>
      </c>
      <c r="D1982" s="2075">
        <v>20000</v>
      </c>
      <c r="E1982" s="574">
        <v>27.4</v>
      </c>
      <c r="F1982" s="603">
        <f t="shared" si="256"/>
        <v>27.4</v>
      </c>
      <c r="G1982" s="862">
        <f>'Заказ, cкидки и курсы валют'!$J$23*F1982</f>
        <v>341.12999999999994</v>
      </c>
      <c r="H1982" s="128">
        <f t="shared" si="257"/>
        <v>6822.6</v>
      </c>
      <c r="I1982" s="2213"/>
    </row>
    <row r="1983" spans="1:9" ht="14.1" customHeight="1">
      <c r="A1983" s="15" t="s">
        <v>9535</v>
      </c>
      <c r="B1983" s="876" t="s">
        <v>140</v>
      </c>
      <c r="C1983" s="928">
        <v>0.99</v>
      </c>
      <c r="D1983" s="2075">
        <v>18000</v>
      </c>
      <c r="E1983" s="574">
        <v>34.96</v>
      </c>
      <c r="F1983" s="603">
        <f t="shared" si="256"/>
        <v>34.96</v>
      </c>
      <c r="G1983" s="862">
        <f>'Заказ, cкидки и курсы валют'!$J$23*F1983</f>
        <v>435.25200000000001</v>
      </c>
      <c r="H1983" s="128">
        <f t="shared" si="257"/>
        <v>7834.54</v>
      </c>
      <c r="I1983" s="2213"/>
    </row>
    <row r="1984" spans="1:9" ht="14.1" customHeight="1">
      <c r="A1984" s="15" t="s">
        <v>9536</v>
      </c>
      <c r="B1984" s="876" t="s">
        <v>141</v>
      </c>
      <c r="C1984" s="928">
        <v>1.2</v>
      </c>
      <c r="D1984" s="2075">
        <v>15000</v>
      </c>
      <c r="E1984" s="574">
        <v>39.630000000000003</v>
      </c>
      <c r="F1984" s="603">
        <f t="shared" si="256"/>
        <v>39.630000000000003</v>
      </c>
      <c r="G1984" s="862">
        <f>'Заказ, cкидки и курсы валют'!$J$23*F1984</f>
        <v>493.39350000000002</v>
      </c>
      <c r="H1984" s="128">
        <f t="shared" si="257"/>
        <v>7400.9</v>
      </c>
      <c r="I1984" s="2213"/>
    </row>
    <row r="1985" spans="1:9" ht="14.1" customHeight="1">
      <c r="A1985" s="15" t="s">
        <v>9537</v>
      </c>
      <c r="B1985" s="876" t="s">
        <v>142</v>
      </c>
      <c r="C1985" s="928">
        <v>1.43</v>
      </c>
      <c r="D1985" s="2075">
        <v>12000</v>
      </c>
      <c r="E1985" s="574">
        <v>45.51</v>
      </c>
      <c r="F1985" s="603">
        <f t="shared" si="256"/>
        <v>45.51</v>
      </c>
      <c r="G1985" s="862">
        <f>'Заказ, cкидки и курсы валют'!$J$23*F1985</f>
        <v>566.59949999999992</v>
      </c>
      <c r="H1985" s="128">
        <f t="shared" si="257"/>
        <v>6799.19</v>
      </c>
      <c r="I1985" s="2213"/>
    </row>
    <row r="1986" spans="1:9" ht="14.1" customHeight="1">
      <c r="A1986" s="15" t="s">
        <v>9538</v>
      </c>
      <c r="B1986" s="876" t="s">
        <v>143</v>
      </c>
      <c r="C1986" s="928">
        <v>1.64</v>
      </c>
      <c r="D1986" s="2075">
        <v>8000</v>
      </c>
      <c r="E1986" s="574">
        <v>50.66</v>
      </c>
      <c r="F1986" s="603">
        <f t="shared" si="256"/>
        <v>50.66</v>
      </c>
      <c r="G1986" s="862">
        <f>'Заказ, cкидки и курсы валют'!$J$23*F1986</f>
        <v>630.71699999999987</v>
      </c>
      <c r="H1986" s="128">
        <f t="shared" si="257"/>
        <v>5045.74</v>
      </c>
      <c r="I1986" s="2213"/>
    </row>
    <row r="1987" spans="1:9" ht="14.1" customHeight="1">
      <c r="A1987" s="15" t="s">
        <v>9539</v>
      </c>
      <c r="B1987" s="876" t="s">
        <v>144</v>
      </c>
      <c r="C1987" s="928">
        <v>1.85</v>
      </c>
      <c r="D1987" s="2075">
        <v>6000</v>
      </c>
      <c r="E1987" s="574">
        <v>52.23</v>
      </c>
      <c r="F1987" s="603">
        <f t="shared" si="256"/>
        <v>52.23</v>
      </c>
      <c r="G1987" s="862">
        <f>'Заказ, cкидки и курсы валют'!$J$23*F1987</f>
        <v>650.26349999999991</v>
      </c>
      <c r="H1987" s="128">
        <f t="shared" si="257"/>
        <v>3901.58</v>
      </c>
      <c r="I1987" s="2213"/>
    </row>
    <row r="1988" spans="1:9" ht="14.1" customHeight="1">
      <c r="A1988" s="15" t="s">
        <v>9540</v>
      </c>
      <c r="B1988" s="876" t="s">
        <v>3360</v>
      </c>
      <c r="C1988" s="928">
        <v>2.2799999999999998</v>
      </c>
      <c r="D1988" s="2075">
        <v>5000</v>
      </c>
      <c r="E1988" s="574">
        <v>67.31</v>
      </c>
      <c r="F1988" s="603">
        <f t="shared" si="256"/>
        <v>67.31</v>
      </c>
      <c r="G1988" s="862">
        <f>'Заказ, cкидки и курсы валют'!$J$23*F1988</f>
        <v>838.0095</v>
      </c>
      <c r="H1988" s="128">
        <f t="shared" si="257"/>
        <v>4190.05</v>
      </c>
      <c r="I1988" s="2213"/>
    </row>
    <row r="1989" spans="1:9" ht="14.1" customHeight="1">
      <c r="A1989" s="2213" t="s">
        <v>4589</v>
      </c>
      <c r="B1989" s="488" t="s">
        <v>3215</v>
      </c>
      <c r="C1989" s="807">
        <v>0.71</v>
      </c>
      <c r="D1989" s="2214">
        <v>30000</v>
      </c>
      <c r="E1989" s="574">
        <v>34.36</v>
      </c>
      <c r="F1989" s="603">
        <f>ROUND(E1989*(1-$F$11),2)</f>
        <v>34.36</v>
      </c>
      <c r="G1989" s="862">
        <f>'Заказ, cкидки и курсы валют'!$J$23*F1989</f>
        <v>427.78199999999998</v>
      </c>
      <c r="H1989" s="128">
        <f>ROUND((D1989/1000)*G1989,2)</f>
        <v>12833.46</v>
      </c>
      <c r="I1989" s="2213"/>
    </row>
    <row r="1990" spans="1:9" ht="14.1" customHeight="1">
      <c r="A1990" s="2213" t="s">
        <v>4590</v>
      </c>
      <c r="B1990" s="488" t="s">
        <v>3216</v>
      </c>
      <c r="C1990" s="807">
        <v>0.89</v>
      </c>
      <c r="D1990" s="2215">
        <v>30000</v>
      </c>
      <c r="E1990" s="574">
        <v>29.42</v>
      </c>
      <c r="F1990" s="603">
        <f t="shared" ref="F1990:F2022" si="258">ROUND(E1990*(1-$F$11),2)</f>
        <v>29.42</v>
      </c>
      <c r="G1990" s="862">
        <f>'Заказ, cкидки и курсы валют'!$J$23*F1990</f>
        <v>366.279</v>
      </c>
      <c r="H1990" s="128">
        <f t="shared" ref="H1990:H2022" si="259">ROUND((D1990/1000)*G1990,2)</f>
        <v>10988.37</v>
      </c>
      <c r="I1990" s="2213"/>
    </row>
    <row r="1991" spans="1:9" ht="14.1" customHeight="1">
      <c r="A1991" s="2213" t="s">
        <v>4591</v>
      </c>
      <c r="B1991" s="487" t="s">
        <v>3217</v>
      </c>
      <c r="C1991" s="807">
        <v>0.99</v>
      </c>
      <c r="D1991" s="2214">
        <v>26000</v>
      </c>
      <c r="E1991" s="574">
        <v>33.24</v>
      </c>
      <c r="F1991" s="603">
        <f t="shared" si="258"/>
        <v>33.24</v>
      </c>
      <c r="G1991" s="862">
        <f>'Заказ, cкидки и курсы валют'!$J$23*F1991</f>
        <v>413.83800000000002</v>
      </c>
      <c r="H1991" s="128">
        <f t="shared" si="259"/>
        <v>10759.79</v>
      </c>
      <c r="I1991" s="2213"/>
    </row>
    <row r="1992" spans="1:9" ht="14.1" customHeight="1">
      <c r="A1992" s="2213" t="s">
        <v>4592</v>
      </c>
      <c r="B1992" s="487" t="s">
        <v>145</v>
      </c>
      <c r="C1992" s="807">
        <v>1.1499999999999999</v>
      </c>
      <c r="D1992" s="2215">
        <v>20000</v>
      </c>
      <c r="E1992" s="574">
        <v>40.07</v>
      </c>
      <c r="F1992" s="603">
        <f t="shared" si="258"/>
        <v>40.07</v>
      </c>
      <c r="G1992" s="862">
        <f>'Заказ, cкидки и курсы валют'!$J$23*F1992</f>
        <v>498.87149999999997</v>
      </c>
      <c r="H1992" s="128">
        <f t="shared" si="259"/>
        <v>9977.43</v>
      </c>
      <c r="I1992" s="2213"/>
    </row>
    <row r="1993" spans="1:9" ht="14.1" customHeight="1">
      <c r="A1993" s="2213" t="s">
        <v>2822</v>
      </c>
      <c r="B1993" s="487" t="s">
        <v>3218</v>
      </c>
      <c r="C1993" s="577">
        <v>1.35</v>
      </c>
      <c r="D1993" s="2215">
        <v>20000</v>
      </c>
      <c r="E1993" s="574">
        <v>41.25</v>
      </c>
      <c r="F1993" s="603">
        <f t="shared" si="258"/>
        <v>41.25</v>
      </c>
      <c r="G1993" s="862">
        <f>'Заказ, cкидки и курсы валют'!$J$23*F1993</f>
        <v>513.5625</v>
      </c>
      <c r="H1993" s="128">
        <f t="shared" si="259"/>
        <v>10271.25</v>
      </c>
      <c r="I1993" s="2213"/>
    </row>
    <row r="1994" spans="1:9" ht="14.1" customHeight="1">
      <c r="A1994" s="2213" t="s">
        <v>4593</v>
      </c>
      <c r="B1994" s="487" t="s">
        <v>3658</v>
      </c>
      <c r="C1994" s="807">
        <v>1.32</v>
      </c>
      <c r="D1994" s="2214">
        <v>18000</v>
      </c>
      <c r="E1994" s="574">
        <v>42.67</v>
      </c>
      <c r="F1994" s="603">
        <f t="shared" si="258"/>
        <v>42.67</v>
      </c>
      <c r="G1994" s="862">
        <f>'Заказ, cкидки и курсы валют'!$J$23*F1994</f>
        <v>531.24149999999997</v>
      </c>
      <c r="H1994" s="128">
        <f t="shared" si="259"/>
        <v>9562.35</v>
      </c>
      <c r="I1994" s="2213"/>
    </row>
    <row r="1995" spans="1:9" ht="14.1" customHeight="1">
      <c r="A1995" s="2213" t="s">
        <v>4594</v>
      </c>
      <c r="B1995" s="487" t="s">
        <v>146</v>
      </c>
      <c r="C1995" s="807">
        <v>1.34</v>
      </c>
      <c r="D1995" s="2214">
        <v>18000</v>
      </c>
      <c r="E1995" s="574">
        <v>46.08</v>
      </c>
      <c r="F1995" s="603">
        <f t="shared" si="258"/>
        <v>46.08</v>
      </c>
      <c r="G1995" s="862">
        <f>'Заказ, cкидки и курсы валют'!$J$23*F1995</f>
        <v>573.69599999999991</v>
      </c>
      <c r="H1995" s="128">
        <f t="shared" si="259"/>
        <v>10326.530000000001</v>
      </c>
      <c r="I1995" s="2213"/>
    </row>
    <row r="1996" spans="1:9" ht="14.1" customHeight="1">
      <c r="A1996" s="2213" t="s">
        <v>888</v>
      </c>
      <c r="B1996" s="487" t="s">
        <v>147</v>
      </c>
      <c r="C1996" s="807">
        <v>1.66</v>
      </c>
      <c r="D1996" s="2214">
        <v>15000</v>
      </c>
      <c r="E1996" s="574">
        <v>49.52</v>
      </c>
      <c r="F1996" s="603">
        <f t="shared" si="258"/>
        <v>49.52</v>
      </c>
      <c r="G1996" s="862">
        <f>'Заказ, cкидки и курсы валют'!$J$23*F1996</f>
        <v>616.524</v>
      </c>
      <c r="H1996" s="128">
        <f t="shared" si="259"/>
        <v>9247.86</v>
      </c>
      <c r="I1996" s="2213"/>
    </row>
    <row r="1997" spans="1:9" ht="14.1" customHeight="1">
      <c r="A1997" s="2213" t="s">
        <v>889</v>
      </c>
      <c r="B1997" s="487" t="s">
        <v>148</v>
      </c>
      <c r="C1997" s="807">
        <v>2.11</v>
      </c>
      <c r="D1997" s="2214">
        <v>10000</v>
      </c>
      <c r="E1997" s="574">
        <v>58.12</v>
      </c>
      <c r="F1997" s="603">
        <f t="shared" si="258"/>
        <v>58.12</v>
      </c>
      <c r="G1997" s="862">
        <f>'Заказ, cкидки и курсы валют'!$J$23*F1997</f>
        <v>723.59399999999994</v>
      </c>
      <c r="H1997" s="128">
        <f t="shared" si="259"/>
        <v>7235.94</v>
      </c>
      <c r="I1997" s="2213"/>
    </row>
    <row r="1998" spans="1:9" ht="14.1" customHeight="1">
      <c r="A1998" s="2213" t="s">
        <v>890</v>
      </c>
      <c r="B1998" s="487" t="s">
        <v>149</v>
      </c>
      <c r="C1998" s="807">
        <v>2.4900000000000002</v>
      </c>
      <c r="D1998" s="2214">
        <v>9100</v>
      </c>
      <c r="E1998" s="574">
        <v>66.290000000000006</v>
      </c>
      <c r="F1998" s="603">
        <f t="shared" si="258"/>
        <v>66.290000000000006</v>
      </c>
      <c r="G1998" s="862">
        <f>'Заказ, cкидки и курсы валют'!$J$23*F1998</f>
        <v>825.31050000000005</v>
      </c>
      <c r="H1998" s="128">
        <f t="shared" si="259"/>
        <v>7510.33</v>
      </c>
      <c r="I1998" s="2213"/>
    </row>
    <row r="1999" spans="1:9" ht="14.1" customHeight="1">
      <c r="A1999" s="2213" t="s">
        <v>891</v>
      </c>
      <c r="B1999" s="487" t="s">
        <v>150</v>
      </c>
      <c r="C1999" s="807">
        <v>2.86</v>
      </c>
      <c r="D1999" s="2214">
        <v>6200</v>
      </c>
      <c r="E1999" s="574">
        <v>77.2</v>
      </c>
      <c r="F1999" s="603">
        <f t="shared" si="258"/>
        <v>77.2</v>
      </c>
      <c r="G1999" s="862">
        <f>'Заказ, cкидки и курсы валют'!$J$23*F1999</f>
        <v>961.14</v>
      </c>
      <c r="H1999" s="128">
        <f t="shared" si="259"/>
        <v>5959.07</v>
      </c>
      <c r="I1999" s="2213"/>
    </row>
    <row r="2000" spans="1:9" ht="14.1" customHeight="1">
      <c r="A2000" s="2213" t="s">
        <v>892</v>
      </c>
      <c r="B2000" s="487" t="s">
        <v>151</v>
      </c>
      <c r="C2000" s="807">
        <v>3.23</v>
      </c>
      <c r="D2000" s="2214">
        <v>5200</v>
      </c>
      <c r="E2000" s="574">
        <v>85.97</v>
      </c>
      <c r="F2000" s="603">
        <f t="shared" si="258"/>
        <v>85.97</v>
      </c>
      <c r="G2000" s="862">
        <f>'Заказ, cкидки и курсы валют'!$J$23*F2000</f>
        <v>1070.3264999999999</v>
      </c>
      <c r="H2000" s="128">
        <f t="shared" si="259"/>
        <v>5565.7</v>
      </c>
      <c r="I2000" s="2213"/>
    </row>
    <row r="2001" spans="1:9" ht="14.1" customHeight="1">
      <c r="A2001" s="2213" t="s">
        <v>893</v>
      </c>
      <c r="B2001" s="487" t="s">
        <v>79</v>
      </c>
      <c r="C2001" s="807">
        <v>3.51</v>
      </c>
      <c r="D2001" s="2214">
        <v>4000</v>
      </c>
      <c r="E2001" s="574">
        <v>95.58</v>
      </c>
      <c r="F2001" s="603">
        <f t="shared" si="258"/>
        <v>95.58</v>
      </c>
      <c r="G2001" s="862">
        <f>'Заказ, cкидки и курсы валют'!$J$23*F2001</f>
        <v>1189.971</v>
      </c>
      <c r="H2001" s="128">
        <f t="shared" si="259"/>
        <v>4759.88</v>
      </c>
      <c r="I2001" s="2213"/>
    </row>
    <row r="2002" spans="1:9" ht="14.1" customHeight="1">
      <c r="A2002" s="2213" t="s">
        <v>894</v>
      </c>
      <c r="B2002" s="487" t="s">
        <v>152</v>
      </c>
      <c r="C2002" s="807">
        <v>3.81</v>
      </c>
      <c r="D2002" s="2214">
        <v>4000</v>
      </c>
      <c r="E2002" s="574">
        <v>105.06</v>
      </c>
      <c r="F2002" s="603">
        <f t="shared" si="258"/>
        <v>105.06</v>
      </c>
      <c r="G2002" s="862">
        <f>'Заказ, cкидки и курсы валют'!$J$23*F2002</f>
        <v>1307.9969999999998</v>
      </c>
      <c r="H2002" s="128">
        <f t="shared" si="259"/>
        <v>5231.99</v>
      </c>
      <c r="I2002" s="2213"/>
    </row>
    <row r="2003" spans="1:9" ht="14.1" customHeight="1">
      <c r="A2003" s="2213" t="s">
        <v>895</v>
      </c>
      <c r="B2003" s="487" t="s">
        <v>4211</v>
      </c>
      <c r="C2003" s="807">
        <v>4.2699999999999996</v>
      </c>
      <c r="D2003" s="2214">
        <v>3100</v>
      </c>
      <c r="E2003" s="574">
        <v>124.54</v>
      </c>
      <c r="F2003" s="603">
        <f t="shared" si="258"/>
        <v>124.54</v>
      </c>
      <c r="G2003" s="862">
        <f>'Заказ, cкидки и курсы валют'!$J$23*F2003</f>
        <v>1550.5229999999999</v>
      </c>
      <c r="H2003" s="128">
        <f t="shared" si="259"/>
        <v>4806.62</v>
      </c>
      <c r="I2003" s="2213"/>
    </row>
    <row r="2004" spans="1:9" ht="14.1" customHeight="1">
      <c r="A2004" s="2213" t="s">
        <v>896</v>
      </c>
      <c r="B2004" s="487" t="s">
        <v>158</v>
      </c>
      <c r="C2004" s="807">
        <v>4.63</v>
      </c>
      <c r="D2004" s="2214">
        <v>3100</v>
      </c>
      <c r="E2004" s="574">
        <v>116.63</v>
      </c>
      <c r="F2004" s="603">
        <f t="shared" si="258"/>
        <v>116.63</v>
      </c>
      <c r="G2004" s="862">
        <f>'Заказ, cкидки и курсы валют'!$J$23*F2004</f>
        <v>1452.0434999999998</v>
      </c>
      <c r="H2004" s="128">
        <f t="shared" si="259"/>
        <v>4501.33</v>
      </c>
      <c r="I2004" s="2213"/>
    </row>
    <row r="2005" spans="1:9" ht="14.1" customHeight="1">
      <c r="A2005" s="2213" t="s">
        <v>897</v>
      </c>
      <c r="B2005" s="487" t="s">
        <v>4212</v>
      </c>
      <c r="C2005" s="807">
        <v>5</v>
      </c>
      <c r="D2005" s="2214">
        <v>2500</v>
      </c>
      <c r="E2005" s="574">
        <v>125.27</v>
      </c>
      <c r="F2005" s="603">
        <f t="shared" si="258"/>
        <v>125.27</v>
      </c>
      <c r="G2005" s="862">
        <f>'Заказ, cкидки и курсы валют'!$J$23*F2005</f>
        <v>1559.6114999999998</v>
      </c>
      <c r="H2005" s="128">
        <f t="shared" si="259"/>
        <v>3899.03</v>
      </c>
      <c r="I2005" s="2213"/>
    </row>
    <row r="2006" spans="1:9" ht="14.1" customHeight="1">
      <c r="A2006" s="2213" t="s">
        <v>898</v>
      </c>
      <c r="B2006" s="487" t="s">
        <v>159</v>
      </c>
      <c r="C2006" s="807">
        <v>5.47</v>
      </c>
      <c r="D2006" s="2214">
        <v>2500</v>
      </c>
      <c r="E2006" s="574">
        <v>138.03</v>
      </c>
      <c r="F2006" s="603">
        <f t="shared" si="258"/>
        <v>138.03</v>
      </c>
      <c r="G2006" s="862">
        <f>'Заказ, cкидки и курсы валют'!$J$23*F2006</f>
        <v>1718.4734999999998</v>
      </c>
      <c r="H2006" s="128">
        <f t="shared" si="259"/>
        <v>4296.18</v>
      </c>
      <c r="I2006" s="2213"/>
    </row>
    <row r="2007" spans="1:9" ht="14.1" customHeight="1">
      <c r="A2007" s="2213" t="s">
        <v>899</v>
      </c>
      <c r="B2007" s="487" t="s">
        <v>2649</v>
      </c>
      <c r="C2007" s="807">
        <v>5.76</v>
      </c>
      <c r="D2007" s="2214">
        <v>2300</v>
      </c>
      <c r="E2007" s="574">
        <v>146.38999999999999</v>
      </c>
      <c r="F2007" s="603">
        <f t="shared" si="258"/>
        <v>146.38999999999999</v>
      </c>
      <c r="G2007" s="862">
        <f>'Заказ, cкидки и курсы валют'!$J$23*F2007</f>
        <v>1822.5554999999997</v>
      </c>
      <c r="H2007" s="128">
        <f t="shared" si="259"/>
        <v>4191.88</v>
      </c>
      <c r="I2007" s="2213"/>
    </row>
    <row r="2008" spans="1:9" ht="14.1" customHeight="1">
      <c r="A2008" s="2213" t="s">
        <v>900</v>
      </c>
      <c r="B2008" s="487" t="s">
        <v>3339</v>
      </c>
      <c r="C2008" s="807">
        <v>6.07</v>
      </c>
      <c r="D2008" s="2214">
        <v>2300</v>
      </c>
      <c r="E2008" s="574">
        <v>161.37</v>
      </c>
      <c r="F2008" s="603">
        <f t="shared" si="258"/>
        <v>161.37</v>
      </c>
      <c r="G2008" s="862">
        <f>'Заказ, cкидки и курсы валют'!$J$23*F2008</f>
        <v>2009.0564999999999</v>
      </c>
      <c r="H2008" s="128">
        <f t="shared" si="259"/>
        <v>4620.83</v>
      </c>
      <c r="I2008" s="2213"/>
    </row>
    <row r="2009" spans="1:9" ht="14.1" customHeight="1">
      <c r="A2009" s="2213" t="s">
        <v>3178</v>
      </c>
      <c r="B2009" s="487" t="s">
        <v>3179</v>
      </c>
      <c r="C2009" s="807">
        <v>1.5</v>
      </c>
      <c r="D2009" s="2214">
        <v>18000</v>
      </c>
      <c r="E2009" s="574">
        <v>36.840000000000003</v>
      </c>
      <c r="F2009" s="603">
        <f t="shared" si="258"/>
        <v>36.840000000000003</v>
      </c>
      <c r="G2009" s="862">
        <f>'Заказ, cкидки и курсы валют'!$J$23*F2009</f>
        <v>458.65800000000002</v>
      </c>
      <c r="H2009" s="128">
        <f t="shared" si="259"/>
        <v>8255.84</v>
      </c>
      <c r="I2009" s="2213"/>
    </row>
    <row r="2010" spans="1:9" ht="14.1" customHeight="1">
      <c r="A2010" s="2213" t="s">
        <v>2824</v>
      </c>
      <c r="B2010" s="487" t="s">
        <v>4216</v>
      </c>
      <c r="C2010" s="58">
        <v>1.58</v>
      </c>
      <c r="D2010" s="2214">
        <v>18000</v>
      </c>
      <c r="E2010" s="574">
        <v>44.78</v>
      </c>
      <c r="F2010" s="603">
        <f t="shared" si="258"/>
        <v>44.78</v>
      </c>
      <c r="G2010" s="862">
        <f>'Заказ, cкидки и курсы валют'!$J$23*F2010</f>
        <v>557.51099999999997</v>
      </c>
      <c r="H2010" s="128">
        <f t="shared" si="259"/>
        <v>10035.200000000001</v>
      </c>
      <c r="I2010" s="2213"/>
    </row>
    <row r="2011" spans="1:9" ht="14.1" customHeight="1">
      <c r="A2011" s="2213" t="s">
        <v>901</v>
      </c>
      <c r="B2011" s="487" t="s">
        <v>3652</v>
      </c>
      <c r="C2011" s="807">
        <v>1.67</v>
      </c>
      <c r="D2011" s="2214">
        <v>17000</v>
      </c>
      <c r="E2011" s="574">
        <v>43.16</v>
      </c>
      <c r="F2011" s="603">
        <f t="shared" si="258"/>
        <v>43.16</v>
      </c>
      <c r="G2011" s="862">
        <f>'Заказ, cкидки и курсы валют'!$J$23*F2011</f>
        <v>537.34199999999987</v>
      </c>
      <c r="H2011" s="128">
        <f t="shared" si="259"/>
        <v>9134.81</v>
      </c>
      <c r="I2011" s="2213"/>
    </row>
    <row r="2012" spans="1:9" ht="14.1" customHeight="1">
      <c r="A2012" s="2213" t="s">
        <v>902</v>
      </c>
      <c r="B2012" s="487" t="s">
        <v>3653</v>
      </c>
      <c r="C2012" s="807">
        <v>1.9</v>
      </c>
      <c r="D2012" s="2214">
        <v>10200</v>
      </c>
      <c r="E2012" s="574">
        <v>50.52</v>
      </c>
      <c r="F2012" s="603">
        <f t="shared" si="258"/>
        <v>50.52</v>
      </c>
      <c r="G2012" s="862">
        <f>'Заказ, cкидки и курсы валют'!$J$23*F2012</f>
        <v>628.97400000000005</v>
      </c>
      <c r="H2012" s="128">
        <f t="shared" si="259"/>
        <v>6415.53</v>
      </c>
      <c r="I2012" s="2213"/>
    </row>
    <row r="2013" spans="1:9" ht="14.1" customHeight="1">
      <c r="A2013" s="2213" t="s">
        <v>2823</v>
      </c>
      <c r="B2013" s="487" t="s">
        <v>2818</v>
      </c>
      <c r="C2013" s="807">
        <v>2.2000000000000002</v>
      </c>
      <c r="D2013" s="2214">
        <v>11000</v>
      </c>
      <c r="E2013" s="574">
        <v>54.93</v>
      </c>
      <c r="F2013" s="603">
        <f t="shared" si="258"/>
        <v>54.93</v>
      </c>
      <c r="G2013" s="862">
        <f>'Заказ, cкидки и курсы валют'!$J$23*F2013</f>
        <v>683.87849999999992</v>
      </c>
      <c r="H2013" s="128">
        <f t="shared" si="259"/>
        <v>7522.66</v>
      </c>
      <c r="I2013" s="2213"/>
    </row>
    <row r="2014" spans="1:9" ht="14.1" customHeight="1">
      <c r="A2014" s="2213" t="s">
        <v>903</v>
      </c>
      <c r="B2014" s="487" t="s">
        <v>3659</v>
      </c>
      <c r="C2014" s="807">
        <v>2.33</v>
      </c>
      <c r="D2014" s="2214">
        <v>10200</v>
      </c>
      <c r="E2014" s="574">
        <v>58.6</v>
      </c>
      <c r="F2014" s="603">
        <f t="shared" si="258"/>
        <v>58.6</v>
      </c>
      <c r="G2014" s="862">
        <f>'Заказ, cкидки и курсы валют'!$J$23*F2014</f>
        <v>729.56999999999994</v>
      </c>
      <c r="H2014" s="128">
        <f t="shared" si="259"/>
        <v>7441.61</v>
      </c>
      <c r="I2014" s="2213"/>
    </row>
    <row r="2015" spans="1:9" ht="14.1" customHeight="1">
      <c r="A2015" s="2213" t="s">
        <v>904</v>
      </c>
      <c r="B2015" s="487" t="s">
        <v>3654</v>
      </c>
      <c r="C2015" s="807">
        <v>2.35</v>
      </c>
      <c r="D2015" s="2214">
        <v>10200</v>
      </c>
      <c r="E2015" s="574">
        <v>60.46</v>
      </c>
      <c r="F2015" s="603">
        <f t="shared" si="258"/>
        <v>60.46</v>
      </c>
      <c r="G2015" s="862">
        <f>'Заказ, cкидки и курсы валют'!$J$23*F2015</f>
        <v>752.72699999999998</v>
      </c>
      <c r="H2015" s="128">
        <f t="shared" si="259"/>
        <v>7677.82</v>
      </c>
      <c r="I2015" s="2213"/>
    </row>
    <row r="2016" spans="1:9" ht="14.1" customHeight="1">
      <c r="A2016" s="2213" t="s">
        <v>905</v>
      </c>
      <c r="B2016" s="487" t="s">
        <v>167</v>
      </c>
      <c r="C2016" s="807">
        <v>2.86</v>
      </c>
      <c r="D2016" s="2214">
        <v>8800</v>
      </c>
      <c r="E2016" s="574">
        <v>71.37</v>
      </c>
      <c r="F2016" s="603">
        <f t="shared" si="258"/>
        <v>71.37</v>
      </c>
      <c r="G2016" s="862">
        <f>'Заказ, cкидки и курсы валют'!$J$23*F2016</f>
        <v>888.55650000000003</v>
      </c>
      <c r="H2016" s="128">
        <f t="shared" si="259"/>
        <v>7819.3</v>
      </c>
      <c r="I2016" s="2213"/>
    </row>
    <row r="2017" spans="1:9" ht="14.1" customHeight="1">
      <c r="A2017" s="2213" t="s">
        <v>906</v>
      </c>
      <c r="B2017" s="487" t="s">
        <v>168</v>
      </c>
      <c r="C2017" s="807">
        <v>3.43</v>
      </c>
      <c r="D2017" s="2214">
        <v>7000</v>
      </c>
      <c r="E2017" s="574">
        <v>86.38</v>
      </c>
      <c r="F2017" s="603">
        <f t="shared" si="258"/>
        <v>86.38</v>
      </c>
      <c r="G2017" s="862">
        <f>'Заказ, cкидки и курсы валют'!$J$23*F2017</f>
        <v>1075.4309999999998</v>
      </c>
      <c r="H2017" s="128">
        <f t="shared" si="259"/>
        <v>7528.02</v>
      </c>
      <c r="I2017" s="2213"/>
    </row>
    <row r="2018" spans="1:9" ht="14.1" customHeight="1">
      <c r="A2018" s="2213" t="s">
        <v>907</v>
      </c>
      <c r="B2018" s="487" t="s">
        <v>169</v>
      </c>
      <c r="C2018" s="807">
        <v>3.88</v>
      </c>
      <c r="D2018" s="2214">
        <v>6000</v>
      </c>
      <c r="E2018" s="574">
        <v>101.11</v>
      </c>
      <c r="F2018" s="603">
        <f t="shared" si="258"/>
        <v>101.11</v>
      </c>
      <c r="G2018" s="862">
        <f>'Заказ, cкидки и курсы валют'!$J$23*F2018</f>
        <v>1258.8194999999998</v>
      </c>
      <c r="H2018" s="128">
        <f t="shared" si="259"/>
        <v>7552.92</v>
      </c>
      <c r="I2018" s="2213"/>
    </row>
    <row r="2019" spans="1:9" ht="14.1" customHeight="1">
      <c r="A2019" s="2213" t="s">
        <v>908</v>
      </c>
      <c r="B2019" s="487" t="s">
        <v>611</v>
      </c>
      <c r="C2019" s="807">
        <v>4.57</v>
      </c>
      <c r="D2019" s="2214">
        <v>5500</v>
      </c>
      <c r="E2019" s="574">
        <v>123.16</v>
      </c>
      <c r="F2019" s="603">
        <f t="shared" si="258"/>
        <v>123.16</v>
      </c>
      <c r="G2019" s="862">
        <f>'Заказ, cкидки и курсы валют'!$J$23*F2019</f>
        <v>1533.3419999999999</v>
      </c>
      <c r="H2019" s="128">
        <f t="shared" si="259"/>
        <v>8433.3799999999992</v>
      </c>
      <c r="I2019" s="2213"/>
    </row>
    <row r="2020" spans="1:9" ht="14.1" customHeight="1">
      <c r="A2020" s="2213" t="s">
        <v>909</v>
      </c>
      <c r="B2020" s="487" t="s">
        <v>170</v>
      </c>
      <c r="C2020" s="807">
        <v>5.2</v>
      </c>
      <c r="D2020" s="2214">
        <v>4300</v>
      </c>
      <c r="E2020" s="574">
        <v>126.37</v>
      </c>
      <c r="F2020" s="603">
        <f t="shared" si="258"/>
        <v>126.37</v>
      </c>
      <c r="G2020" s="862">
        <f>'Заказ, cкидки и курсы валют'!$J$23*F2020</f>
        <v>1573.3064999999999</v>
      </c>
      <c r="H2020" s="128">
        <f t="shared" si="259"/>
        <v>6765.22</v>
      </c>
      <c r="I2020" s="2213"/>
    </row>
    <row r="2021" spans="1:9" ht="14.1" customHeight="1">
      <c r="A2021" s="2213" t="s">
        <v>910</v>
      </c>
      <c r="B2021" s="487" t="s">
        <v>612</v>
      </c>
      <c r="C2021" s="807">
        <v>5.74</v>
      </c>
      <c r="D2021" s="2214">
        <v>3100</v>
      </c>
      <c r="E2021" s="574">
        <v>141.19</v>
      </c>
      <c r="F2021" s="603">
        <f t="shared" si="258"/>
        <v>141.19</v>
      </c>
      <c r="G2021" s="862">
        <f>'Заказ, cкидки и курсы валют'!$J$23*F2021</f>
        <v>1757.8154999999999</v>
      </c>
      <c r="H2021" s="128">
        <f t="shared" si="259"/>
        <v>5449.23</v>
      </c>
      <c r="I2021" s="2213"/>
    </row>
    <row r="2022" spans="1:9" ht="14.1" customHeight="1">
      <c r="A2022" s="2213" t="s">
        <v>911</v>
      </c>
      <c r="B2022" s="487" t="s">
        <v>171</v>
      </c>
      <c r="C2022" s="807">
        <v>6.43</v>
      </c>
      <c r="D2022" s="2214">
        <v>3800</v>
      </c>
      <c r="E2022" s="574">
        <v>152.78</v>
      </c>
      <c r="F2022" s="603">
        <f t="shared" si="258"/>
        <v>152.78</v>
      </c>
      <c r="G2022" s="862">
        <f>'Заказ, cкидки и курсы валют'!$J$23*F2022</f>
        <v>1902.1109999999999</v>
      </c>
      <c r="H2022" s="128">
        <f t="shared" si="259"/>
        <v>7228.02</v>
      </c>
      <c r="I2022" s="2213"/>
    </row>
    <row r="2023" spans="1:9" ht="14.1" customHeight="1">
      <c r="A2023" s="20" t="s">
        <v>9563</v>
      </c>
      <c r="B2023" s="62" t="s">
        <v>9564</v>
      </c>
      <c r="C2023" s="807">
        <v>7</v>
      </c>
      <c r="D2023" s="2214">
        <v>3500</v>
      </c>
      <c r="E2023" s="574">
        <v>176.41</v>
      </c>
      <c r="F2023" s="603">
        <f t="shared" ref="F2023" si="260">ROUND(E2023*(1-$F$11),2)</f>
        <v>176.41</v>
      </c>
      <c r="G2023" s="862">
        <f>'Заказ, cкидки и курсы валют'!$J$23*F2023</f>
        <v>2196.3044999999997</v>
      </c>
      <c r="H2023" s="128">
        <f t="shared" ref="H2023" si="261">ROUND((D2023/1000)*G2023,2)</f>
        <v>7687.07</v>
      </c>
      <c r="I2023" s="2213"/>
    </row>
    <row r="2024" spans="1:9" ht="14.1" customHeight="1">
      <c r="A2024" s="2213" t="s">
        <v>912</v>
      </c>
      <c r="B2024" s="487" t="s">
        <v>172</v>
      </c>
      <c r="C2024" s="807">
        <v>7.63</v>
      </c>
      <c r="D2024" s="2214">
        <v>3100</v>
      </c>
      <c r="E2024" s="574">
        <v>178.45</v>
      </c>
      <c r="F2024" s="603">
        <f t="shared" ref="F2024:F2054" si="262">ROUND(E2024*(1-$F$11),2)</f>
        <v>178.45</v>
      </c>
      <c r="G2024" s="862">
        <f>'Заказ, cкидки и курсы валют'!$J$23*F2024</f>
        <v>2221.7024999999999</v>
      </c>
      <c r="H2024" s="128">
        <f t="shared" ref="H2024:H2054" si="263">ROUND((D2024/1000)*G2024,2)</f>
        <v>6887.28</v>
      </c>
      <c r="I2024" s="2213"/>
    </row>
    <row r="2025" spans="1:9" ht="14.1" customHeight="1">
      <c r="A2025" s="2213" t="s">
        <v>913</v>
      </c>
      <c r="B2025" s="487" t="s">
        <v>1363</v>
      </c>
      <c r="C2025" s="807">
        <v>8.06</v>
      </c>
      <c r="D2025" s="2214">
        <v>2200</v>
      </c>
      <c r="E2025" s="574">
        <v>201.12</v>
      </c>
      <c r="F2025" s="603">
        <f t="shared" si="262"/>
        <v>201.12</v>
      </c>
      <c r="G2025" s="862">
        <f>'Заказ, cкидки и курсы валют'!$J$23*F2025</f>
        <v>2503.944</v>
      </c>
      <c r="H2025" s="128">
        <f t="shared" si="263"/>
        <v>5508.68</v>
      </c>
      <c r="I2025" s="2213"/>
    </row>
    <row r="2026" spans="1:9" ht="14.1" customHeight="1">
      <c r="A2026" s="2213" t="s">
        <v>914</v>
      </c>
      <c r="B2026" s="487" t="s">
        <v>173</v>
      </c>
      <c r="C2026" s="807">
        <v>8.61</v>
      </c>
      <c r="D2026" s="2214">
        <v>2500</v>
      </c>
      <c r="E2026" s="574">
        <v>219.61</v>
      </c>
      <c r="F2026" s="603">
        <f t="shared" si="262"/>
        <v>219.61</v>
      </c>
      <c r="G2026" s="862">
        <f>'Заказ, cкидки и курсы валют'!$J$23*F2026</f>
        <v>2734.1444999999999</v>
      </c>
      <c r="H2026" s="128">
        <f t="shared" si="263"/>
        <v>6835.36</v>
      </c>
      <c r="I2026" s="2213"/>
    </row>
    <row r="2027" spans="1:9" ht="14.1" customHeight="1">
      <c r="A2027" s="2213" t="s">
        <v>915</v>
      </c>
      <c r="B2027" s="487" t="s">
        <v>4213</v>
      </c>
      <c r="C2027" s="807">
        <v>9.19</v>
      </c>
      <c r="D2027" s="2214">
        <v>2000</v>
      </c>
      <c r="E2027" s="574">
        <v>221.25</v>
      </c>
      <c r="F2027" s="603">
        <f t="shared" si="262"/>
        <v>221.25</v>
      </c>
      <c r="G2027" s="862">
        <f>'Заказ, cкидки и курсы валют'!$J$23*F2027</f>
        <v>2754.5625</v>
      </c>
      <c r="H2027" s="128">
        <f t="shared" si="263"/>
        <v>5509.13</v>
      </c>
      <c r="I2027" s="2213"/>
    </row>
    <row r="2028" spans="1:9" ht="14.1" customHeight="1">
      <c r="A2028" s="2213" t="s">
        <v>916</v>
      </c>
      <c r="B2028" s="487" t="s">
        <v>174</v>
      </c>
      <c r="C2028" s="807">
        <v>9.73</v>
      </c>
      <c r="D2028" s="2214">
        <v>2200</v>
      </c>
      <c r="E2028" s="574">
        <v>247.24</v>
      </c>
      <c r="F2028" s="603">
        <f t="shared" si="262"/>
        <v>247.24</v>
      </c>
      <c r="G2028" s="862">
        <f>'Заказ, cкидки и курсы валют'!$J$23*F2028</f>
        <v>3078.1379999999999</v>
      </c>
      <c r="H2028" s="128">
        <f t="shared" si="263"/>
        <v>6771.9</v>
      </c>
      <c r="I2028" s="2213"/>
    </row>
    <row r="2029" spans="1:9" ht="14.1" customHeight="1">
      <c r="A2029" s="2213" t="s">
        <v>917</v>
      </c>
      <c r="B2029" s="487" t="s">
        <v>992</v>
      </c>
      <c r="C2029" s="807">
        <v>10.6</v>
      </c>
      <c r="D2029" s="2214">
        <v>1800</v>
      </c>
      <c r="E2029" s="574">
        <v>274.52</v>
      </c>
      <c r="F2029" s="603">
        <f t="shared" si="262"/>
        <v>274.52</v>
      </c>
      <c r="G2029" s="862">
        <f>'Заказ, cкидки и курсы валют'!$J$23*F2029</f>
        <v>3417.7739999999994</v>
      </c>
      <c r="H2029" s="128">
        <f t="shared" si="263"/>
        <v>6151.99</v>
      </c>
      <c r="I2029" s="2213"/>
    </row>
    <row r="2030" spans="1:9" ht="14.1" customHeight="1">
      <c r="A2030" s="2213" t="s">
        <v>918</v>
      </c>
      <c r="B2030" s="487" t="s">
        <v>175</v>
      </c>
      <c r="C2030" s="807">
        <v>10.87</v>
      </c>
      <c r="D2030" s="2214">
        <v>1500</v>
      </c>
      <c r="E2030" s="574">
        <v>257.39999999999998</v>
      </c>
      <c r="F2030" s="603">
        <f t="shared" si="262"/>
        <v>257.39999999999998</v>
      </c>
      <c r="G2030" s="862">
        <f>'Заказ, cкидки и курсы валют'!$J$23*F2030</f>
        <v>3204.6299999999997</v>
      </c>
      <c r="H2030" s="128">
        <f t="shared" si="263"/>
        <v>4806.95</v>
      </c>
      <c r="I2030" s="2213"/>
    </row>
    <row r="2031" spans="1:9" ht="14.1" customHeight="1">
      <c r="A2031" s="2213" t="s">
        <v>3180</v>
      </c>
      <c r="B2031" s="487" t="s">
        <v>3181</v>
      </c>
      <c r="C2031" s="659">
        <v>11.5</v>
      </c>
      <c r="D2031" s="2214">
        <v>1500</v>
      </c>
      <c r="E2031" s="574">
        <v>279.45999999999998</v>
      </c>
      <c r="F2031" s="603">
        <f t="shared" si="262"/>
        <v>279.45999999999998</v>
      </c>
      <c r="G2031" s="862">
        <f>'Заказ, cкидки и курсы валют'!$J$23*F2031</f>
        <v>3479.2769999999996</v>
      </c>
      <c r="H2031" s="128">
        <f t="shared" si="263"/>
        <v>5218.92</v>
      </c>
      <c r="I2031" s="2213"/>
    </row>
    <row r="2032" spans="1:9" ht="14.1" customHeight="1">
      <c r="A2032" s="2213" t="s">
        <v>919</v>
      </c>
      <c r="B2032" s="487" t="s">
        <v>176</v>
      </c>
      <c r="C2032" s="807">
        <v>12.1</v>
      </c>
      <c r="D2032" s="2214">
        <v>1200</v>
      </c>
      <c r="E2032" s="574">
        <v>299.77999999999997</v>
      </c>
      <c r="F2032" s="603">
        <f t="shared" si="262"/>
        <v>299.77999999999997</v>
      </c>
      <c r="G2032" s="862">
        <f>'Заказ, cкидки и курсы валют'!$J$23*F2032</f>
        <v>3732.2609999999995</v>
      </c>
      <c r="H2032" s="128">
        <f t="shared" si="263"/>
        <v>4478.71</v>
      </c>
      <c r="I2032" s="2213"/>
    </row>
    <row r="2033" spans="1:9" ht="14.1" customHeight="1">
      <c r="A2033" s="2213" t="s">
        <v>920</v>
      </c>
      <c r="B2033" s="487" t="s">
        <v>3660</v>
      </c>
      <c r="C2033" s="807">
        <v>2.4300000000000002</v>
      </c>
      <c r="D2033" s="2214">
        <v>10000</v>
      </c>
      <c r="E2033" s="574">
        <v>62.67</v>
      </c>
      <c r="F2033" s="603">
        <f t="shared" si="262"/>
        <v>62.67</v>
      </c>
      <c r="G2033" s="862">
        <f>'Заказ, cкидки и курсы валют'!$J$23*F2033</f>
        <v>780.24149999999997</v>
      </c>
      <c r="H2033" s="128">
        <f t="shared" si="263"/>
        <v>7802.42</v>
      </c>
      <c r="I2033" s="2213"/>
    </row>
    <row r="2034" spans="1:9" ht="14.1" customHeight="1">
      <c r="A2034" s="2213" t="s">
        <v>921</v>
      </c>
      <c r="B2034" s="487" t="s">
        <v>3661</v>
      </c>
      <c r="C2034" s="807">
        <v>3</v>
      </c>
      <c r="D2034" s="2214">
        <v>7000</v>
      </c>
      <c r="E2034" s="574">
        <v>78.95</v>
      </c>
      <c r="F2034" s="603">
        <f t="shared" si="262"/>
        <v>78.95</v>
      </c>
      <c r="G2034" s="862">
        <f>'Заказ, cкидки и курсы валют'!$J$23*F2034</f>
        <v>982.92750000000001</v>
      </c>
      <c r="H2034" s="128">
        <f t="shared" si="263"/>
        <v>6880.49</v>
      </c>
      <c r="I2034" s="2213"/>
    </row>
    <row r="2035" spans="1:9" ht="14.1" customHeight="1">
      <c r="A2035" s="2213" t="s">
        <v>2825</v>
      </c>
      <c r="B2035" s="487" t="s">
        <v>3994</v>
      </c>
      <c r="C2035" s="807">
        <v>3.04</v>
      </c>
      <c r="D2035" s="2214">
        <v>7000</v>
      </c>
      <c r="E2035" s="574">
        <v>74.849999999999994</v>
      </c>
      <c r="F2035" s="603">
        <f t="shared" si="262"/>
        <v>74.849999999999994</v>
      </c>
      <c r="G2035" s="862">
        <f>'Заказ, cкидки и курсы валют'!$J$23*F2035</f>
        <v>931.88249999999982</v>
      </c>
      <c r="H2035" s="128">
        <f t="shared" si="263"/>
        <v>6523.18</v>
      </c>
      <c r="I2035" s="2213"/>
    </row>
    <row r="2036" spans="1:9" ht="14.1" customHeight="1">
      <c r="A2036" s="2213" t="s">
        <v>922</v>
      </c>
      <c r="B2036" s="487" t="s">
        <v>100</v>
      </c>
      <c r="C2036" s="807">
        <v>3.25</v>
      </c>
      <c r="D2036" s="2214">
        <v>7000</v>
      </c>
      <c r="E2036" s="574">
        <v>85.21</v>
      </c>
      <c r="F2036" s="603">
        <f t="shared" si="262"/>
        <v>85.21</v>
      </c>
      <c r="G2036" s="862">
        <f>'Заказ, cкидки и курсы валют'!$J$23*F2036</f>
        <v>1060.8644999999999</v>
      </c>
      <c r="H2036" s="128">
        <f t="shared" si="263"/>
        <v>7426.05</v>
      </c>
      <c r="I2036" s="2213"/>
    </row>
    <row r="2037" spans="1:9" ht="14.1" customHeight="1">
      <c r="A2037" s="2213" t="s">
        <v>923</v>
      </c>
      <c r="B2037" s="487" t="s">
        <v>101</v>
      </c>
      <c r="C2037" s="807">
        <v>3.9</v>
      </c>
      <c r="D2037" s="2214">
        <v>6000</v>
      </c>
      <c r="E2037" s="574">
        <v>102.18</v>
      </c>
      <c r="F2037" s="603">
        <f t="shared" si="262"/>
        <v>102.18</v>
      </c>
      <c r="G2037" s="862">
        <f>'Заказ, cкидки и курсы валют'!$J$23*F2037</f>
        <v>1272.1410000000001</v>
      </c>
      <c r="H2037" s="128">
        <f t="shared" si="263"/>
        <v>7632.85</v>
      </c>
      <c r="I2037" s="2213"/>
    </row>
    <row r="2038" spans="1:9" ht="14.1" customHeight="1">
      <c r="A2038" s="2213" t="s">
        <v>924</v>
      </c>
      <c r="B2038" s="487" t="s">
        <v>1352</v>
      </c>
      <c r="C2038" s="807">
        <v>5.0999999999999996</v>
      </c>
      <c r="D2038" s="2214">
        <v>4800</v>
      </c>
      <c r="E2038" s="574">
        <v>126.06</v>
      </c>
      <c r="F2038" s="603">
        <f t="shared" si="262"/>
        <v>126.06</v>
      </c>
      <c r="G2038" s="862">
        <f>'Заказ, cкидки и курсы валют'!$J$23*F2038</f>
        <v>1569.4469999999999</v>
      </c>
      <c r="H2038" s="128">
        <f t="shared" si="263"/>
        <v>7533.35</v>
      </c>
      <c r="I2038" s="2213"/>
    </row>
    <row r="2039" spans="1:9" ht="14.1" customHeight="1">
      <c r="A2039" s="2213" t="s">
        <v>925</v>
      </c>
      <c r="B2039" s="487" t="s">
        <v>189</v>
      </c>
      <c r="C2039" s="807">
        <v>5.68</v>
      </c>
      <c r="D2039" s="2214">
        <v>4100</v>
      </c>
      <c r="E2039" s="574">
        <v>145.38999999999999</v>
      </c>
      <c r="F2039" s="603">
        <f t="shared" si="262"/>
        <v>145.38999999999999</v>
      </c>
      <c r="G2039" s="862">
        <f>'Заказ, cкидки и курсы валют'!$J$23*F2039</f>
        <v>1810.1054999999997</v>
      </c>
      <c r="H2039" s="128">
        <f t="shared" si="263"/>
        <v>7421.43</v>
      </c>
      <c r="I2039" s="2213"/>
    </row>
    <row r="2040" spans="1:9" ht="14.1" customHeight="1">
      <c r="A2040" s="2213" t="s">
        <v>926</v>
      </c>
      <c r="B2040" s="487" t="s">
        <v>616</v>
      </c>
      <c r="C2040" s="807">
        <v>6.64</v>
      </c>
      <c r="D2040" s="2214">
        <v>3600</v>
      </c>
      <c r="E2040" s="574">
        <v>161.52000000000001</v>
      </c>
      <c r="F2040" s="603">
        <f t="shared" si="262"/>
        <v>161.52000000000001</v>
      </c>
      <c r="G2040" s="862">
        <f>'Заказ, cкидки и курсы валют'!$J$23*F2040</f>
        <v>2010.924</v>
      </c>
      <c r="H2040" s="128">
        <f t="shared" si="263"/>
        <v>7239.33</v>
      </c>
      <c r="I2040" s="2213"/>
    </row>
    <row r="2041" spans="1:9" ht="14.1" customHeight="1">
      <c r="A2041" s="2213" t="s">
        <v>927</v>
      </c>
      <c r="B2041" s="487" t="s">
        <v>178</v>
      </c>
      <c r="C2041" s="807">
        <v>7.5</v>
      </c>
      <c r="D2041" s="2214">
        <v>3200</v>
      </c>
      <c r="E2041" s="574">
        <v>185.71</v>
      </c>
      <c r="F2041" s="603">
        <f t="shared" si="262"/>
        <v>185.71</v>
      </c>
      <c r="G2041" s="862">
        <f>'Заказ, cкидки и курсы валют'!$J$23*F2041</f>
        <v>2312.0895</v>
      </c>
      <c r="H2041" s="128">
        <f t="shared" si="263"/>
        <v>7398.69</v>
      </c>
      <c r="I2041" s="2213"/>
    </row>
    <row r="2042" spans="1:9" ht="14.1" customHeight="1">
      <c r="A2042" s="2213" t="s">
        <v>928</v>
      </c>
      <c r="B2042" s="487" t="s">
        <v>84</v>
      </c>
      <c r="C2042" s="807">
        <v>8.32</v>
      </c>
      <c r="D2042" s="2214">
        <v>2200</v>
      </c>
      <c r="E2042" s="574">
        <v>206.39</v>
      </c>
      <c r="F2042" s="603">
        <f t="shared" si="262"/>
        <v>206.39</v>
      </c>
      <c r="G2042" s="862">
        <f>'Заказ, cкидки и курсы валют'!$J$23*F2042</f>
        <v>2569.5554999999995</v>
      </c>
      <c r="H2042" s="128">
        <f t="shared" si="263"/>
        <v>5653.02</v>
      </c>
      <c r="I2042" s="2213"/>
    </row>
    <row r="2043" spans="1:9" ht="14.1" customHeight="1">
      <c r="A2043" s="2213" t="s">
        <v>929</v>
      </c>
      <c r="B2043" s="487" t="s">
        <v>179</v>
      </c>
      <c r="C2043" s="807">
        <v>9.1999999999999993</v>
      </c>
      <c r="D2043" s="2214">
        <v>2600</v>
      </c>
      <c r="E2043" s="574">
        <v>223.55</v>
      </c>
      <c r="F2043" s="603">
        <f t="shared" si="262"/>
        <v>223.55</v>
      </c>
      <c r="G2043" s="862">
        <f>'Заказ, cкидки и курсы валют'!$J$23*F2043</f>
        <v>2783.1974999999998</v>
      </c>
      <c r="H2043" s="128">
        <f t="shared" si="263"/>
        <v>7236.31</v>
      </c>
      <c r="I2043" s="2213"/>
    </row>
    <row r="2044" spans="1:9" ht="14.1" customHeight="1">
      <c r="A2044" s="2213" t="s">
        <v>930</v>
      </c>
      <c r="B2044" s="487" t="s">
        <v>3135</v>
      </c>
      <c r="C2044" s="807">
        <v>10.050000000000001</v>
      </c>
      <c r="D2044" s="2214">
        <v>2000</v>
      </c>
      <c r="E2044" s="574">
        <v>248.89</v>
      </c>
      <c r="F2044" s="603">
        <f t="shared" si="262"/>
        <v>248.89</v>
      </c>
      <c r="G2044" s="862">
        <f>'Заказ, cкидки и курсы валют'!$J$23*F2044</f>
        <v>3098.6804999999995</v>
      </c>
      <c r="H2044" s="128">
        <f t="shared" si="263"/>
        <v>6197.36</v>
      </c>
      <c r="I2044" s="2213"/>
    </row>
    <row r="2045" spans="1:9" ht="14.1" customHeight="1">
      <c r="A2045" s="2213" t="s">
        <v>931</v>
      </c>
      <c r="B2045" s="487" t="s">
        <v>180</v>
      </c>
      <c r="C2045" s="807">
        <v>10.9</v>
      </c>
      <c r="D2045" s="2214">
        <v>2200</v>
      </c>
      <c r="E2045" s="574">
        <v>274.62</v>
      </c>
      <c r="F2045" s="603">
        <f t="shared" si="262"/>
        <v>274.62</v>
      </c>
      <c r="G2045" s="862">
        <f>'Заказ, cкидки и курсы валют'!$J$23*F2045</f>
        <v>3419.0189999999998</v>
      </c>
      <c r="H2045" s="128">
        <f t="shared" si="263"/>
        <v>7521.84</v>
      </c>
      <c r="I2045" s="2213"/>
    </row>
    <row r="2046" spans="1:9" ht="14.1" customHeight="1">
      <c r="A2046" s="2213" t="s">
        <v>932</v>
      </c>
      <c r="B2046" s="487" t="s">
        <v>1353</v>
      </c>
      <c r="C2046" s="807">
        <v>11.73</v>
      </c>
      <c r="D2046" s="2214">
        <v>1700</v>
      </c>
      <c r="E2046" s="574">
        <v>315.24</v>
      </c>
      <c r="F2046" s="603">
        <f t="shared" si="262"/>
        <v>315.24</v>
      </c>
      <c r="G2046" s="862">
        <f>'Заказ, cкидки и курсы валют'!$J$23*F2046</f>
        <v>3924.7379999999998</v>
      </c>
      <c r="H2046" s="128">
        <f t="shared" si="263"/>
        <v>6672.05</v>
      </c>
      <c r="I2046" s="2213"/>
    </row>
    <row r="2047" spans="1:9" ht="14.1" customHeight="1">
      <c r="A2047" s="2213" t="s">
        <v>933</v>
      </c>
      <c r="B2047" s="487" t="s">
        <v>181</v>
      </c>
      <c r="C2047" s="807">
        <v>12.6</v>
      </c>
      <c r="D2047" s="2214">
        <v>2000</v>
      </c>
      <c r="E2047" s="574">
        <v>312.08</v>
      </c>
      <c r="F2047" s="603">
        <f t="shared" si="262"/>
        <v>312.08</v>
      </c>
      <c r="G2047" s="862">
        <f>'Заказ, cкидки и курсы валют'!$J$23*F2047</f>
        <v>3885.3959999999997</v>
      </c>
      <c r="H2047" s="128">
        <f t="shared" si="263"/>
        <v>7770.79</v>
      </c>
      <c r="I2047" s="2213"/>
    </row>
    <row r="2048" spans="1:9" ht="14.1" customHeight="1">
      <c r="A2048" s="2213" t="s">
        <v>934</v>
      </c>
      <c r="B2048" s="487" t="s">
        <v>4214</v>
      </c>
      <c r="C2048" s="807">
        <v>13.45</v>
      </c>
      <c r="D2048" s="2214">
        <v>1500</v>
      </c>
      <c r="E2048" s="574">
        <v>276.48</v>
      </c>
      <c r="F2048" s="603">
        <f t="shared" si="262"/>
        <v>276.48</v>
      </c>
      <c r="G2048" s="862">
        <f>'Заказ, cкидки и курсы валют'!$J$23*F2048</f>
        <v>3442.1759999999999</v>
      </c>
      <c r="H2048" s="128">
        <f t="shared" si="263"/>
        <v>5163.26</v>
      </c>
      <c r="I2048" s="2213"/>
    </row>
    <row r="2049" spans="1:9" ht="14.1" customHeight="1">
      <c r="A2049" s="2213" t="s">
        <v>935</v>
      </c>
      <c r="B2049" s="487" t="s">
        <v>182</v>
      </c>
      <c r="C2049" s="807">
        <v>14.3</v>
      </c>
      <c r="D2049" s="2214">
        <v>1700</v>
      </c>
      <c r="E2049" s="574">
        <v>335.47</v>
      </c>
      <c r="F2049" s="603">
        <f t="shared" si="262"/>
        <v>335.47</v>
      </c>
      <c r="G2049" s="862">
        <f>'Заказ, cкидки и курсы валют'!$J$23*F2049</f>
        <v>4176.6014999999998</v>
      </c>
      <c r="H2049" s="128">
        <f t="shared" si="263"/>
        <v>7100.22</v>
      </c>
      <c r="I2049" s="2213"/>
    </row>
    <row r="2050" spans="1:9" ht="14.1" customHeight="1">
      <c r="A2050" s="2213" t="s">
        <v>936</v>
      </c>
      <c r="B2050" s="487" t="s">
        <v>4215</v>
      </c>
      <c r="C2050" s="807">
        <v>15.2</v>
      </c>
      <c r="D2050" s="2214">
        <v>1200</v>
      </c>
      <c r="E2050" s="574">
        <v>369.35</v>
      </c>
      <c r="F2050" s="603">
        <f t="shared" si="262"/>
        <v>369.35</v>
      </c>
      <c r="G2050" s="862">
        <f>'Заказ, cкидки и курсы валют'!$J$23*F2050</f>
        <v>4598.4075000000003</v>
      </c>
      <c r="H2050" s="128">
        <f t="shared" si="263"/>
        <v>5518.09</v>
      </c>
      <c r="I2050" s="2213"/>
    </row>
    <row r="2051" spans="1:9" ht="14.1" customHeight="1">
      <c r="A2051" s="2213" t="s">
        <v>937</v>
      </c>
      <c r="B2051" s="487" t="s">
        <v>183</v>
      </c>
      <c r="C2051" s="807">
        <v>16</v>
      </c>
      <c r="D2051" s="2214">
        <v>1000</v>
      </c>
      <c r="E2051" s="574">
        <v>392.03</v>
      </c>
      <c r="F2051" s="603">
        <f t="shared" si="262"/>
        <v>392.03</v>
      </c>
      <c r="G2051" s="862">
        <f>'Заказ, cкидки и курсы валют'!$J$23*F2051</f>
        <v>4880.7734999999993</v>
      </c>
      <c r="H2051" s="128">
        <f t="shared" si="263"/>
        <v>4880.7700000000004</v>
      </c>
      <c r="I2051" s="2213"/>
    </row>
    <row r="2052" spans="1:9" ht="14.1" customHeight="1">
      <c r="A2052" s="2213" t="s">
        <v>938</v>
      </c>
      <c r="B2052" s="487" t="s">
        <v>184</v>
      </c>
      <c r="C2052" s="807">
        <v>17.8</v>
      </c>
      <c r="D2052" s="2214">
        <v>1000</v>
      </c>
      <c r="E2052" s="574">
        <v>434.24</v>
      </c>
      <c r="F2052" s="603">
        <f t="shared" si="262"/>
        <v>434.24</v>
      </c>
      <c r="G2052" s="862">
        <f>'Заказ, cкидки и курсы валют'!$J$23*F2052</f>
        <v>5406.2879999999996</v>
      </c>
      <c r="H2052" s="128">
        <f t="shared" si="263"/>
        <v>5406.29</v>
      </c>
      <c r="I2052" s="2213"/>
    </row>
    <row r="2053" spans="1:9" ht="14.1" customHeight="1">
      <c r="A2053" s="2213" t="s">
        <v>3182</v>
      </c>
      <c r="B2053" s="487" t="s">
        <v>1049</v>
      </c>
      <c r="C2053" s="807">
        <v>6.4</v>
      </c>
      <c r="D2053" s="2214">
        <v>3000</v>
      </c>
      <c r="E2053" s="574">
        <v>137.22</v>
      </c>
      <c r="F2053" s="603">
        <f t="shared" si="262"/>
        <v>137.22</v>
      </c>
      <c r="G2053" s="862">
        <f>'Заказ, cкидки и курсы валют'!$J$23*F2053</f>
        <v>1708.3889999999999</v>
      </c>
      <c r="H2053" s="128">
        <f t="shared" si="263"/>
        <v>5125.17</v>
      </c>
      <c r="I2053" s="2213"/>
    </row>
    <row r="2054" spans="1:9" ht="14.1" customHeight="1">
      <c r="A2054" s="2213" t="s">
        <v>939</v>
      </c>
      <c r="B2054" s="487" t="s">
        <v>3656</v>
      </c>
      <c r="C2054" s="807">
        <v>5.58</v>
      </c>
      <c r="D2054" s="2214">
        <v>2800</v>
      </c>
      <c r="E2054" s="574">
        <v>181.08</v>
      </c>
      <c r="F2054" s="603">
        <f t="shared" si="262"/>
        <v>181.08</v>
      </c>
      <c r="G2054" s="862">
        <f>'Заказ, cкидки и курсы валют'!$J$23*F2054</f>
        <v>2254.4459999999999</v>
      </c>
      <c r="H2054" s="128">
        <f t="shared" si="263"/>
        <v>6312.45</v>
      </c>
      <c r="I2054" s="2213"/>
    </row>
    <row r="2055" spans="1:9" ht="14.1" customHeight="1">
      <c r="A2055" s="2213" t="s">
        <v>940</v>
      </c>
      <c r="B2055" s="487" t="s">
        <v>3118</v>
      </c>
      <c r="C2055" s="807">
        <v>7.8</v>
      </c>
      <c r="D2055" s="2214">
        <v>2600</v>
      </c>
      <c r="E2055" s="574">
        <v>197.19</v>
      </c>
      <c r="F2055" s="603">
        <f t="shared" ref="F2055:F2065" si="264">ROUND(E2055*(1-$F$11),2)</f>
        <v>197.19</v>
      </c>
      <c r="G2055" s="862">
        <f>'Заказ, cкидки и курсы валют'!$J$23*F2055</f>
        <v>2455.0155</v>
      </c>
      <c r="H2055" s="128">
        <f t="shared" ref="H2055:H2065" si="265">ROUND((D2055/1000)*G2055,2)</f>
        <v>6383.04</v>
      </c>
      <c r="I2055" s="2213"/>
    </row>
    <row r="2056" spans="1:9" ht="14.1" customHeight="1">
      <c r="A2056" s="2213" t="s">
        <v>941</v>
      </c>
      <c r="B2056" s="487" t="s">
        <v>3119</v>
      </c>
      <c r="C2056" s="807">
        <v>9.5</v>
      </c>
      <c r="D2056" s="2214">
        <v>2200</v>
      </c>
      <c r="E2056" s="574">
        <v>235.92</v>
      </c>
      <c r="F2056" s="603">
        <f t="shared" si="264"/>
        <v>235.92</v>
      </c>
      <c r="G2056" s="862">
        <f>'Заказ, cкидки и курсы валют'!$J$23*F2056</f>
        <v>2937.2039999999997</v>
      </c>
      <c r="H2056" s="128">
        <f t="shared" si="265"/>
        <v>6461.85</v>
      </c>
      <c r="I2056" s="2213"/>
    </row>
    <row r="2057" spans="1:9" ht="14.1" customHeight="1">
      <c r="A2057" s="2213" t="s">
        <v>942</v>
      </c>
      <c r="B2057" s="487" t="s">
        <v>617</v>
      </c>
      <c r="C2057" s="807">
        <v>10.85</v>
      </c>
      <c r="D2057" s="2214">
        <v>2000</v>
      </c>
      <c r="E2057" s="574">
        <v>264.88</v>
      </c>
      <c r="F2057" s="603">
        <f t="shared" si="264"/>
        <v>264.88</v>
      </c>
      <c r="G2057" s="862">
        <f>'Заказ, cкидки и курсы валют'!$J$23*F2057</f>
        <v>3297.7559999999999</v>
      </c>
      <c r="H2057" s="128">
        <f t="shared" si="265"/>
        <v>6595.51</v>
      </c>
      <c r="I2057" s="2213"/>
    </row>
    <row r="2058" spans="1:9" ht="14.1" customHeight="1">
      <c r="A2058" s="2213" t="s">
        <v>943</v>
      </c>
      <c r="B2058" s="487" t="s">
        <v>3120</v>
      </c>
      <c r="C2058" s="807">
        <v>12.1</v>
      </c>
      <c r="D2058" s="2214">
        <v>1800</v>
      </c>
      <c r="E2058" s="574">
        <v>310.43</v>
      </c>
      <c r="F2058" s="603">
        <f t="shared" si="264"/>
        <v>310.43</v>
      </c>
      <c r="G2058" s="862">
        <f>'Заказ, cкидки и курсы валют'!$J$23*F2058</f>
        <v>3864.8534999999997</v>
      </c>
      <c r="H2058" s="128">
        <f t="shared" si="265"/>
        <v>6956.74</v>
      </c>
      <c r="I2058" s="2213"/>
    </row>
    <row r="2059" spans="1:9" ht="14.1" customHeight="1">
      <c r="A2059" s="2213" t="s">
        <v>2405</v>
      </c>
      <c r="B2059" s="487" t="s">
        <v>190</v>
      </c>
      <c r="C2059" s="807">
        <v>14.2</v>
      </c>
      <c r="D2059" s="2214">
        <v>1600</v>
      </c>
      <c r="E2059" s="574">
        <v>346.16</v>
      </c>
      <c r="F2059" s="603">
        <f t="shared" si="264"/>
        <v>346.16</v>
      </c>
      <c r="G2059" s="862">
        <f>'Заказ, cкидки и курсы валют'!$J$23*F2059</f>
        <v>4309.692</v>
      </c>
      <c r="H2059" s="128">
        <f t="shared" si="265"/>
        <v>6895.51</v>
      </c>
      <c r="I2059" s="2213"/>
    </row>
    <row r="2060" spans="1:9" ht="14.1" customHeight="1">
      <c r="A2060" s="2213" t="s">
        <v>2406</v>
      </c>
      <c r="B2060" s="487" t="s">
        <v>191</v>
      </c>
      <c r="C2060" s="807">
        <v>16.96</v>
      </c>
      <c r="D2060" s="2214">
        <v>1500</v>
      </c>
      <c r="E2060" s="574">
        <v>416.32</v>
      </c>
      <c r="F2060" s="603">
        <f t="shared" si="264"/>
        <v>416.32</v>
      </c>
      <c r="G2060" s="862">
        <f>'Заказ, cкидки и курсы валют'!$J$23*F2060</f>
        <v>5183.1839999999993</v>
      </c>
      <c r="H2060" s="128">
        <f t="shared" si="265"/>
        <v>7774.78</v>
      </c>
      <c r="I2060" s="2213"/>
    </row>
    <row r="2061" spans="1:9" ht="14.1" customHeight="1">
      <c r="A2061" s="2213" t="s">
        <v>2407</v>
      </c>
      <c r="B2061" s="487" t="s">
        <v>192</v>
      </c>
      <c r="C2061" s="807">
        <v>20.260000000000002</v>
      </c>
      <c r="D2061" s="2214">
        <v>1200</v>
      </c>
      <c r="E2061" s="574">
        <v>470.52</v>
      </c>
      <c r="F2061" s="603">
        <f t="shared" si="264"/>
        <v>470.52</v>
      </c>
      <c r="G2061" s="862">
        <f>'Заказ, cкидки и курсы валют'!$J$23*F2061</f>
        <v>5857.9739999999993</v>
      </c>
      <c r="H2061" s="128">
        <f t="shared" si="265"/>
        <v>7029.57</v>
      </c>
      <c r="I2061" s="2213"/>
    </row>
    <row r="2062" spans="1:9" ht="14.1" customHeight="1">
      <c r="A2062" s="2213" t="s">
        <v>2408</v>
      </c>
      <c r="B2062" s="487" t="s">
        <v>193</v>
      </c>
      <c r="C2062" s="807">
        <v>23.07</v>
      </c>
      <c r="D2062" s="2214">
        <v>1200</v>
      </c>
      <c r="E2062" s="574">
        <v>576.86</v>
      </c>
      <c r="F2062" s="603">
        <f t="shared" si="264"/>
        <v>576.86</v>
      </c>
      <c r="G2062" s="862">
        <f>'Заказ, cкидки и курсы валют'!$J$23*F2062</f>
        <v>7181.9070000000002</v>
      </c>
      <c r="H2062" s="128">
        <f t="shared" si="265"/>
        <v>8618.2900000000009</v>
      </c>
      <c r="I2062" s="2213"/>
    </row>
    <row r="2063" spans="1:9" ht="14.1" customHeight="1">
      <c r="A2063" s="2213" t="s">
        <v>2410</v>
      </c>
      <c r="B2063" s="487" t="s">
        <v>194</v>
      </c>
      <c r="C2063" s="807">
        <v>26.12</v>
      </c>
      <c r="D2063" s="2214">
        <v>1000</v>
      </c>
      <c r="E2063" s="574">
        <v>610.57000000000005</v>
      </c>
      <c r="F2063" s="603">
        <f t="shared" si="264"/>
        <v>610.57000000000005</v>
      </c>
      <c r="G2063" s="862">
        <f>'Заказ, cкидки и курсы валют'!$J$23*F2063</f>
        <v>7601.5965000000006</v>
      </c>
      <c r="H2063" s="128">
        <f t="shared" si="265"/>
        <v>7601.6</v>
      </c>
      <c r="I2063" s="2213"/>
    </row>
    <row r="2064" spans="1:9" ht="14.1" customHeight="1">
      <c r="A2064" s="2213" t="s">
        <v>2409</v>
      </c>
      <c r="B2064" s="487" t="s">
        <v>3121</v>
      </c>
      <c r="C2064" s="807">
        <v>29.2</v>
      </c>
      <c r="D2064" s="2214">
        <v>900</v>
      </c>
      <c r="E2064" s="574">
        <v>694.17</v>
      </c>
      <c r="F2064" s="603">
        <f t="shared" si="264"/>
        <v>694.17</v>
      </c>
      <c r="G2064" s="862">
        <f>'Заказ, cкидки и курсы валют'!$J$23*F2064</f>
        <v>8642.4164999999994</v>
      </c>
      <c r="H2064" s="128">
        <f t="shared" si="265"/>
        <v>7778.17</v>
      </c>
      <c r="I2064" s="2213"/>
    </row>
    <row r="2065" spans="1:9" ht="14.1" customHeight="1">
      <c r="A2065" s="2213" t="s">
        <v>2411</v>
      </c>
      <c r="B2065" s="487" t="s">
        <v>195</v>
      </c>
      <c r="C2065" s="814">
        <v>33</v>
      </c>
      <c r="D2065" s="2214">
        <v>800</v>
      </c>
      <c r="E2065" s="574">
        <v>744.57</v>
      </c>
      <c r="F2065" s="603">
        <f t="shared" si="264"/>
        <v>744.57</v>
      </c>
      <c r="G2065" s="862">
        <f>'Заказ, cкидки и курсы валют'!$J$23*F2065</f>
        <v>9269.8965000000007</v>
      </c>
      <c r="H2065" s="128">
        <f t="shared" si="265"/>
        <v>7415.92</v>
      </c>
      <c r="I2065" s="2213"/>
    </row>
    <row r="2066" spans="1:9" ht="14.1" customHeight="1" thickBot="1"/>
    <row r="2067" spans="1:9" ht="14.1" customHeight="1">
      <c r="A2067" s="247"/>
      <c r="B2067" s="163"/>
      <c r="C2067" s="91" t="s">
        <v>2535</v>
      </c>
      <c r="D2067" s="91"/>
      <c r="E2067" s="881"/>
      <c r="F2067" s="555"/>
      <c r="G2067" s="647"/>
      <c r="H2067" s="93"/>
      <c r="I2067" s="107"/>
    </row>
    <row r="2068" spans="1:9" ht="14.1" customHeight="1">
      <c r="A2068" s="248"/>
      <c r="B2068" s="17"/>
      <c r="C2068" s="108"/>
      <c r="D2068" s="108"/>
      <c r="E2068" s="556" t="s">
        <v>2536</v>
      </c>
      <c r="F2068" s="568"/>
      <c r="H2068" s="111"/>
      <c r="I2068" s="112"/>
    </row>
    <row r="2069" spans="1:9" ht="14.1" customHeight="1">
      <c r="A2069" s="248"/>
      <c r="B2069" s="17"/>
      <c r="C2069" s="97"/>
      <c r="D2069" s="97"/>
      <c r="E2069" s="896"/>
      <c r="F2069" s="596"/>
      <c r="G2069" s="874"/>
      <c r="H2069" s="17"/>
      <c r="I2069" s="167"/>
    </row>
    <row r="2070" spans="1:9" ht="14.1" customHeight="1">
      <c r="A2070" s="248"/>
      <c r="B2070" s="17"/>
      <c r="C2070" s="97"/>
      <c r="D2070" s="97"/>
      <c r="E2070" s="896"/>
      <c r="F2070" s="596"/>
      <c r="G2070" s="874"/>
      <c r="H2070" s="17"/>
      <c r="I2070" s="167"/>
    </row>
    <row r="2071" spans="1:9" ht="14.1" customHeight="1">
      <c r="A2071" s="248"/>
      <c r="B2071" s="17"/>
      <c r="C2071" s="97"/>
      <c r="D2071" s="97"/>
      <c r="E2071" s="896"/>
      <c r="F2071" s="596"/>
      <c r="G2071" s="874"/>
      <c r="H2071" s="17"/>
      <c r="I2071" s="167"/>
    </row>
    <row r="2072" spans="1:9" ht="14.1" customHeight="1" thickBot="1">
      <c r="A2072" s="117" t="s">
        <v>7711</v>
      </c>
      <c r="B2072" s="118"/>
      <c r="C2072" s="100"/>
      <c r="D2072" s="171"/>
      <c r="E2072" s="900"/>
      <c r="F2072" s="598"/>
      <c r="G2072" s="875"/>
      <c r="H2072" s="171"/>
      <c r="I2072" s="172"/>
    </row>
    <row r="2073" spans="1:9" ht="43.5" customHeight="1">
      <c r="A2073" s="187" t="s">
        <v>1034</v>
      </c>
      <c r="B2073" s="189" t="s">
        <v>1035</v>
      </c>
      <c r="C2073" s="192" t="s">
        <v>678</v>
      </c>
      <c r="D2073" s="192" t="s">
        <v>3143</v>
      </c>
      <c r="E2073" s="561" t="s">
        <v>11378</v>
      </c>
      <c r="F2073" s="611" t="s">
        <v>2792</v>
      </c>
      <c r="G2073" s="1204" t="s">
        <v>2640</v>
      </c>
      <c r="H2073" s="419" t="s">
        <v>497</v>
      </c>
      <c r="I2073" s="173" t="s">
        <v>4268</v>
      </c>
    </row>
    <row r="2074" spans="1:9" ht="14.1" customHeight="1">
      <c r="A2074" s="195"/>
      <c r="B2074" s="389"/>
      <c r="C2074" s="197" t="s">
        <v>3644</v>
      </c>
      <c r="D2074" s="390" t="s">
        <v>2641</v>
      </c>
      <c r="E2074" s="898" t="s">
        <v>265</v>
      </c>
      <c r="F2074" s="607">
        <f>'Заказ, cкидки и курсы валют'!$I$12</f>
        <v>0</v>
      </c>
      <c r="G2074" s="948"/>
      <c r="H2074" s="455"/>
      <c r="I2074" s="325"/>
    </row>
    <row r="2075" spans="1:9" ht="14.1" customHeight="1">
      <c r="A2075" s="15" t="s">
        <v>9542</v>
      </c>
      <c r="B2075" s="876" t="s">
        <v>3193</v>
      </c>
      <c r="C2075" s="928">
        <v>0.39</v>
      </c>
      <c r="D2075" s="2179">
        <v>3000</v>
      </c>
      <c r="E2075" s="2096">
        <f t="shared" ref="E2075:E2106" si="266">E1978*1.2</f>
        <v>24.671999999999997</v>
      </c>
      <c r="F2075" s="603">
        <f>ROUND(E2075*(1-$F$11),2)</f>
        <v>24.67</v>
      </c>
      <c r="G2075" s="862">
        <f>'Заказ, cкидки и курсы валют'!$J$23*F2075</f>
        <v>307.14150000000001</v>
      </c>
      <c r="H2075" s="128">
        <f>ROUND((D2075/1000)*G2075,2)</f>
        <v>921.42</v>
      </c>
      <c r="I2075" s="2213"/>
    </row>
    <row r="2076" spans="1:9" ht="14.1" customHeight="1">
      <c r="A2076" s="15" t="s">
        <v>9541</v>
      </c>
      <c r="B2076" s="876" t="s">
        <v>3194</v>
      </c>
      <c r="C2076" s="928">
        <v>0.48</v>
      </c>
      <c r="D2076" s="2179">
        <v>3000</v>
      </c>
      <c r="E2076" s="2096">
        <f t="shared" si="266"/>
        <v>28.044</v>
      </c>
      <c r="F2076" s="603">
        <f t="shared" ref="F2076:F2085" si="267">ROUND(E2076*(1-$F$11),2)</f>
        <v>28.04</v>
      </c>
      <c r="G2076" s="862">
        <f>'Заказ, cкидки и курсы валют'!$J$23*F2076</f>
        <v>349.09799999999996</v>
      </c>
      <c r="H2076" s="128">
        <f t="shared" ref="H2076:H2085" si="268">ROUND((D2076/1000)*G2076,2)</f>
        <v>1047.29</v>
      </c>
      <c r="I2076" s="2213"/>
    </row>
    <row r="2077" spans="1:9" ht="14.1" customHeight="1">
      <c r="A2077" s="15" t="s">
        <v>9543</v>
      </c>
      <c r="B2077" s="876" t="s">
        <v>3350</v>
      </c>
      <c r="C2077" s="928">
        <v>0.56000000000000005</v>
      </c>
      <c r="D2077" s="2179">
        <v>3000</v>
      </c>
      <c r="E2077" s="2096">
        <f t="shared" si="266"/>
        <v>25.391999999999999</v>
      </c>
      <c r="F2077" s="603">
        <f t="shared" si="267"/>
        <v>25.39</v>
      </c>
      <c r="G2077" s="862">
        <f>'Заказ, cкидки и курсы валют'!$J$23*F2077</f>
        <v>316.10550000000001</v>
      </c>
      <c r="H2077" s="128">
        <f t="shared" si="268"/>
        <v>948.32</v>
      </c>
      <c r="I2077" s="2213"/>
    </row>
    <row r="2078" spans="1:9" ht="14.1" customHeight="1">
      <c r="A2078" s="15" t="s">
        <v>9544</v>
      </c>
      <c r="B2078" s="876" t="s">
        <v>138</v>
      </c>
      <c r="C2078" s="928">
        <v>0.65</v>
      </c>
      <c r="D2078" s="2179">
        <v>2500</v>
      </c>
      <c r="E2078" s="2096">
        <f t="shared" si="266"/>
        <v>30.791999999999998</v>
      </c>
      <c r="F2078" s="603">
        <f t="shared" si="267"/>
        <v>30.79</v>
      </c>
      <c r="G2078" s="862">
        <f>'Заказ, cкидки и курсы валют'!$J$23*F2078</f>
        <v>383.33549999999997</v>
      </c>
      <c r="H2078" s="128">
        <f t="shared" si="268"/>
        <v>958.34</v>
      </c>
      <c r="I2078" s="2213"/>
    </row>
    <row r="2079" spans="1:9" ht="14.1" customHeight="1">
      <c r="A2079" s="15" t="s">
        <v>9545</v>
      </c>
      <c r="B2079" s="876" t="s">
        <v>139</v>
      </c>
      <c r="C2079" s="928">
        <v>0.82</v>
      </c>
      <c r="D2079" s="2179">
        <v>2000</v>
      </c>
      <c r="E2079" s="2096">
        <f t="shared" si="266"/>
        <v>32.879999999999995</v>
      </c>
      <c r="F2079" s="603">
        <f t="shared" si="267"/>
        <v>32.880000000000003</v>
      </c>
      <c r="G2079" s="862">
        <f>'Заказ, cкидки и курсы валют'!$J$23*F2079</f>
        <v>409.35599999999999</v>
      </c>
      <c r="H2079" s="128">
        <f t="shared" si="268"/>
        <v>818.71</v>
      </c>
      <c r="I2079" s="2213"/>
    </row>
    <row r="2080" spans="1:9" ht="14.1" customHeight="1">
      <c r="A2080" s="15" t="s">
        <v>9546</v>
      </c>
      <c r="B2080" s="876" t="s">
        <v>140</v>
      </c>
      <c r="C2080" s="928">
        <v>0.99</v>
      </c>
      <c r="D2080" s="2179">
        <v>1800</v>
      </c>
      <c r="E2080" s="2096">
        <f t="shared" si="266"/>
        <v>41.951999999999998</v>
      </c>
      <c r="F2080" s="603">
        <f t="shared" si="267"/>
        <v>41.95</v>
      </c>
      <c r="G2080" s="862">
        <f>'Заказ, cкидки и курсы валют'!$J$23*F2080</f>
        <v>522.27750000000003</v>
      </c>
      <c r="H2080" s="128">
        <f t="shared" si="268"/>
        <v>940.1</v>
      </c>
      <c r="I2080" s="2213"/>
    </row>
    <row r="2081" spans="1:9" ht="14.1" customHeight="1">
      <c r="A2081" s="15" t="s">
        <v>9547</v>
      </c>
      <c r="B2081" s="876" t="s">
        <v>141</v>
      </c>
      <c r="C2081" s="928">
        <v>1.2</v>
      </c>
      <c r="D2081" s="2179">
        <v>1500</v>
      </c>
      <c r="E2081" s="2096">
        <f t="shared" si="266"/>
        <v>47.556000000000004</v>
      </c>
      <c r="F2081" s="603">
        <f t="shared" si="267"/>
        <v>47.56</v>
      </c>
      <c r="G2081" s="862">
        <f>'Заказ, cкидки и курсы валют'!$J$23*F2081</f>
        <v>592.12199999999996</v>
      </c>
      <c r="H2081" s="128">
        <f t="shared" si="268"/>
        <v>888.18</v>
      </c>
      <c r="I2081" s="2213"/>
    </row>
    <row r="2082" spans="1:9" ht="14.1" customHeight="1">
      <c r="A2082" s="15" t="s">
        <v>9548</v>
      </c>
      <c r="B2082" s="876" t="s">
        <v>142</v>
      </c>
      <c r="C2082" s="928">
        <v>1.43</v>
      </c>
      <c r="D2082" s="2179">
        <v>1200</v>
      </c>
      <c r="E2082" s="2096">
        <f>E1985*1.2</f>
        <v>54.611999999999995</v>
      </c>
      <c r="F2082" s="603">
        <f t="shared" si="267"/>
        <v>54.61</v>
      </c>
      <c r="G2082" s="862">
        <f>'Заказ, cкидки и курсы валют'!$J$23*F2082</f>
        <v>679.89449999999999</v>
      </c>
      <c r="H2082" s="128">
        <f t="shared" si="268"/>
        <v>815.87</v>
      </c>
      <c r="I2082" s="2213"/>
    </row>
    <row r="2083" spans="1:9" ht="14.1" customHeight="1">
      <c r="A2083" s="15" t="s">
        <v>9549</v>
      </c>
      <c r="B2083" s="876" t="s">
        <v>143</v>
      </c>
      <c r="C2083" s="928">
        <v>1.64</v>
      </c>
      <c r="D2083" s="2179">
        <v>800</v>
      </c>
      <c r="E2083" s="2096">
        <f t="shared" si="266"/>
        <v>60.791999999999994</v>
      </c>
      <c r="F2083" s="603">
        <f t="shared" si="267"/>
        <v>60.79</v>
      </c>
      <c r="G2083" s="862">
        <f>'Заказ, cкидки и курсы валют'!$J$23*F2083</f>
        <v>756.83549999999991</v>
      </c>
      <c r="H2083" s="128">
        <f t="shared" si="268"/>
        <v>605.47</v>
      </c>
      <c r="I2083" s="2213"/>
    </row>
    <row r="2084" spans="1:9" ht="14.1" customHeight="1">
      <c r="A2084" s="15" t="s">
        <v>9550</v>
      </c>
      <c r="B2084" s="876" t="s">
        <v>144</v>
      </c>
      <c r="C2084" s="928">
        <v>1.85</v>
      </c>
      <c r="D2084" s="2179">
        <v>600</v>
      </c>
      <c r="E2084" s="2096">
        <f t="shared" si="266"/>
        <v>62.675999999999995</v>
      </c>
      <c r="F2084" s="603">
        <f t="shared" si="267"/>
        <v>62.68</v>
      </c>
      <c r="G2084" s="862">
        <f>'Заказ, cкидки и курсы валют'!$J$23*F2084</f>
        <v>780.36599999999999</v>
      </c>
      <c r="H2084" s="128">
        <f t="shared" si="268"/>
        <v>468.22</v>
      </c>
      <c r="I2084" s="2213"/>
    </row>
    <row r="2085" spans="1:9" ht="14.1" customHeight="1">
      <c r="A2085" s="15" t="s">
        <v>9551</v>
      </c>
      <c r="B2085" s="876" t="s">
        <v>3360</v>
      </c>
      <c r="C2085" s="928">
        <v>2.2799999999999998</v>
      </c>
      <c r="D2085" s="2179">
        <v>500</v>
      </c>
      <c r="E2085" s="2096">
        <f t="shared" si="266"/>
        <v>80.772000000000006</v>
      </c>
      <c r="F2085" s="603">
        <f t="shared" si="267"/>
        <v>80.77</v>
      </c>
      <c r="G2085" s="862">
        <f>'Заказ, cкидки и курсы валют'!$J$23*F2085</f>
        <v>1005.5864999999999</v>
      </c>
      <c r="H2085" s="128">
        <f t="shared" si="268"/>
        <v>502.79</v>
      </c>
      <c r="I2085" s="2213"/>
    </row>
    <row r="2086" spans="1:9" ht="14.1" customHeight="1">
      <c r="A2086" s="15" t="s">
        <v>2412</v>
      </c>
      <c r="B2086" s="71" t="s">
        <v>3215</v>
      </c>
      <c r="C2086" s="807">
        <v>0.71</v>
      </c>
      <c r="D2086" s="2179">
        <v>3000</v>
      </c>
      <c r="E2086" s="2129">
        <f t="shared" si="266"/>
        <v>41.231999999999999</v>
      </c>
      <c r="F2086" s="603">
        <f>ROUND(E2086*(1-$F$11),2)</f>
        <v>41.23</v>
      </c>
      <c r="G2086" s="862">
        <f>'Заказ, cкидки и курсы валют'!$J$23*F2086</f>
        <v>513.31349999999998</v>
      </c>
      <c r="H2086" s="128">
        <f>ROUND((D2086/1000)*G2086,2)</f>
        <v>1539.94</v>
      </c>
      <c r="I2086" s="15"/>
    </row>
    <row r="2087" spans="1:9" ht="14.1" customHeight="1">
      <c r="A2087" s="15" t="s">
        <v>2413</v>
      </c>
      <c r="B2087" s="71" t="s">
        <v>3216</v>
      </c>
      <c r="C2087" s="807">
        <v>0.89</v>
      </c>
      <c r="D2087" s="2210">
        <v>3000</v>
      </c>
      <c r="E2087" s="2129">
        <f t="shared" si="266"/>
        <v>35.304000000000002</v>
      </c>
      <c r="F2087" s="603">
        <f t="shared" ref="F2087:F2119" si="269">ROUND(E2087*(1-$F$11),2)</f>
        <v>35.299999999999997</v>
      </c>
      <c r="G2087" s="862">
        <f>'Заказ, cкидки и курсы валют'!$J$23*F2087</f>
        <v>439.48499999999996</v>
      </c>
      <c r="H2087" s="128">
        <f t="shared" ref="H2087:H2119" si="270">ROUND((D2087/1000)*G2087,2)</f>
        <v>1318.46</v>
      </c>
      <c r="I2087" s="15"/>
    </row>
    <row r="2088" spans="1:9" ht="14.1" customHeight="1">
      <c r="A2088" s="15" t="s">
        <v>2414</v>
      </c>
      <c r="B2088" s="62" t="s">
        <v>3217</v>
      </c>
      <c r="C2088" s="807">
        <v>0.99</v>
      </c>
      <c r="D2088" s="2179">
        <v>2000</v>
      </c>
      <c r="E2088" s="2129">
        <f t="shared" si="266"/>
        <v>39.887999999999998</v>
      </c>
      <c r="F2088" s="603">
        <f t="shared" si="269"/>
        <v>39.89</v>
      </c>
      <c r="G2088" s="862">
        <f>'Заказ, cкидки и курсы валют'!$J$23*F2088</f>
        <v>496.63049999999998</v>
      </c>
      <c r="H2088" s="128">
        <f t="shared" si="270"/>
        <v>993.26</v>
      </c>
      <c r="I2088" s="15"/>
    </row>
    <row r="2089" spans="1:9" ht="14.1" customHeight="1">
      <c r="A2089" s="15" t="s">
        <v>2415</v>
      </c>
      <c r="B2089" s="62" t="s">
        <v>145</v>
      </c>
      <c r="C2089" s="807">
        <v>1.1499999999999999</v>
      </c>
      <c r="D2089" s="2210">
        <v>2000</v>
      </c>
      <c r="E2089" s="2129">
        <f t="shared" si="266"/>
        <v>48.083999999999996</v>
      </c>
      <c r="F2089" s="603">
        <f t="shared" si="269"/>
        <v>48.08</v>
      </c>
      <c r="G2089" s="862">
        <f>'Заказ, cкидки и курсы валют'!$J$23*F2089</f>
        <v>598.59599999999989</v>
      </c>
      <c r="H2089" s="128">
        <f t="shared" si="270"/>
        <v>1197.19</v>
      </c>
      <c r="I2089" s="15"/>
    </row>
    <row r="2090" spans="1:9" ht="14.1" customHeight="1">
      <c r="A2090" s="15" t="s">
        <v>6693</v>
      </c>
      <c r="B2090" s="62" t="s">
        <v>3218</v>
      </c>
      <c r="C2090" s="807">
        <v>1.25</v>
      </c>
      <c r="D2090" s="2210">
        <v>2000</v>
      </c>
      <c r="E2090" s="2129">
        <f t="shared" si="266"/>
        <v>49.5</v>
      </c>
      <c r="F2090" s="603">
        <f t="shared" si="269"/>
        <v>49.5</v>
      </c>
      <c r="G2090" s="862">
        <f>'Заказ, cкидки и курсы валют'!$J$23*F2090</f>
        <v>616.27499999999998</v>
      </c>
      <c r="H2090" s="128">
        <f t="shared" si="270"/>
        <v>1232.55</v>
      </c>
      <c r="I2090" s="15"/>
    </row>
    <row r="2091" spans="1:9" ht="14.1" customHeight="1">
      <c r="A2091" s="15" t="s">
        <v>2416</v>
      </c>
      <c r="B2091" s="62" t="s">
        <v>3658</v>
      </c>
      <c r="C2091" s="807">
        <v>1.32</v>
      </c>
      <c r="D2091" s="2179">
        <v>2000</v>
      </c>
      <c r="E2091" s="2129">
        <f t="shared" si="266"/>
        <v>51.204000000000001</v>
      </c>
      <c r="F2091" s="603">
        <f t="shared" si="269"/>
        <v>51.2</v>
      </c>
      <c r="G2091" s="862">
        <f>'Заказ, cкидки и курсы валют'!$J$23*F2091</f>
        <v>637.44000000000005</v>
      </c>
      <c r="H2091" s="128">
        <f t="shared" si="270"/>
        <v>1274.8800000000001</v>
      </c>
      <c r="I2091" s="15"/>
    </row>
    <row r="2092" spans="1:9" ht="14.1" customHeight="1">
      <c r="A2092" s="15" t="s">
        <v>2417</v>
      </c>
      <c r="B2092" s="62" t="s">
        <v>146</v>
      </c>
      <c r="C2092" s="807">
        <v>1.34</v>
      </c>
      <c r="D2092" s="2179">
        <v>2000</v>
      </c>
      <c r="E2092" s="2129">
        <f>E1995*1.2</f>
        <v>55.295999999999999</v>
      </c>
      <c r="F2092" s="603">
        <f t="shared" si="269"/>
        <v>55.3</v>
      </c>
      <c r="G2092" s="862">
        <f>'Заказ, cкидки и курсы валют'!$J$23*F2092</f>
        <v>688.4849999999999</v>
      </c>
      <c r="H2092" s="128">
        <f t="shared" si="270"/>
        <v>1376.97</v>
      </c>
      <c r="I2092" s="15"/>
    </row>
    <row r="2093" spans="1:9" ht="14.1" customHeight="1">
      <c r="A2093" s="15" t="s">
        <v>2418</v>
      </c>
      <c r="B2093" s="62" t="s">
        <v>147</v>
      </c>
      <c r="C2093" s="807">
        <v>1.66</v>
      </c>
      <c r="D2093" s="2179">
        <v>1500</v>
      </c>
      <c r="E2093" s="2129">
        <f t="shared" si="266"/>
        <v>59.423999999999999</v>
      </c>
      <c r="F2093" s="603">
        <f t="shared" si="269"/>
        <v>59.42</v>
      </c>
      <c r="G2093" s="862">
        <f>'Заказ, cкидки и курсы валют'!$J$23*F2093</f>
        <v>739.779</v>
      </c>
      <c r="H2093" s="128">
        <f t="shared" si="270"/>
        <v>1109.67</v>
      </c>
      <c r="I2093" s="15"/>
    </row>
    <row r="2094" spans="1:9" ht="14.1" customHeight="1">
      <c r="A2094" s="15" t="s">
        <v>2419</v>
      </c>
      <c r="B2094" s="62" t="s">
        <v>148</v>
      </c>
      <c r="C2094" s="807">
        <v>2.11</v>
      </c>
      <c r="D2094" s="2179">
        <v>1000</v>
      </c>
      <c r="E2094" s="2129">
        <f t="shared" si="266"/>
        <v>69.744</v>
      </c>
      <c r="F2094" s="603">
        <f t="shared" si="269"/>
        <v>69.739999999999995</v>
      </c>
      <c r="G2094" s="862">
        <f>'Заказ, cкидки и курсы валют'!$J$23*F2094</f>
        <v>868.26299999999992</v>
      </c>
      <c r="H2094" s="128">
        <f t="shared" si="270"/>
        <v>868.26</v>
      </c>
      <c r="I2094" s="15"/>
    </row>
    <row r="2095" spans="1:9" ht="14.1" customHeight="1">
      <c r="A2095" s="15" t="s">
        <v>2420</v>
      </c>
      <c r="B2095" s="62" t="s">
        <v>149</v>
      </c>
      <c r="C2095" s="807">
        <v>2.4900000000000002</v>
      </c>
      <c r="D2095" s="2179">
        <v>1000</v>
      </c>
      <c r="E2095" s="2129">
        <f t="shared" si="266"/>
        <v>79.548000000000002</v>
      </c>
      <c r="F2095" s="603">
        <f t="shared" si="269"/>
        <v>79.55</v>
      </c>
      <c r="G2095" s="862">
        <f>'Заказ, cкидки и курсы валют'!$J$23*F2095</f>
        <v>990.39749999999992</v>
      </c>
      <c r="H2095" s="128">
        <f t="shared" si="270"/>
        <v>990.4</v>
      </c>
      <c r="I2095" s="15"/>
    </row>
    <row r="2096" spans="1:9" ht="14.1" customHeight="1">
      <c r="A2096" s="15" t="s">
        <v>2421</v>
      </c>
      <c r="B2096" s="62" t="s">
        <v>150</v>
      </c>
      <c r="C2096" s="807">
        <v>2.86</v>
      </c>
      <c r="D2096" s="2179">
        <v>600</v>
      </c>
      <c r="E2096" s="2129">
        <f t="shared" si="266"/>
        <v>92.64</v>
      </c>
      <c r="F2096" s="603">
        <f t="shared" si="269"/>
        <v>92.64</v>
      </c>
      <c r="G2096" s="862">
        <f>'Заказ, cкидки и курсы валют'!$J$23*F2096</f>
        <v>1153.3679999999999</v>
      </c>
      <c r="H2096" s="128">
        <f t="shared" si="270"/>
        <v>692.02</v>
      </c>
      <c r="I2096" s="15"/>
    </row>
    <row r="2097" spans="1:9" ht="14.1" customHeight="1">
      <c r="A2097" s="15" t="s">
        <v>2422</v>
      </c>
      <c r="B2097" s="62" t="s">
        <v>151</v>
      </c>
      <c r="C2097" s="807">
        <v>3.23</v>
      </c>
      <c r="D2097" s="2179">
        <v>500</v>
      </c>
      <c r="E2097" s="2129">
        <f t="shared" si="266"/>
        <v>103.164</v>
      </c>
      <c r="F2097" s="603">
        <f t="shared" si="269"/>
        <v>103.16</v>
      </c>
      <c r="G2097" s="862">
        <f>'Заказ, cкидки и курсы валют'!$J$23*F2097</f>
        <v>1284.3419999999999</v>
      </c>
      <c r="H2097" s="128">
        <f t="shared" si="270"/>
        <v>642.16999999999996</v>
      </c>
      <c r="I2097" s="15"/>
    </row>
    <row r="2098" spans="1:9" ht="14.1" customHeight="1">
      <c r="A2098" s="15" t="s">
        <v>2423</v>
      </c>
      <c r="B2098" s="62" t="s">
        <v>79</v>
      </c>
      <c r="C2098" s="807">
        <v>3.51</v>
      </c>
      <c r="D2098" s="2179">
        <v>300</v>
      </c>
      <c r="E2098" s="2129">
        <f t="shared" si="266"/>
        <v>114.696</v>
      </c>
      <c r="F2098" s="603">
        <f t="shared" si="269"/>
        <v>114.7</v>
      </c>
      <c r="G2098" s="862">
        <f>'Заказ, cкидки и курсы валют'!$J$23*F2098</f>
        <v>1428.0149999999999</v>
      </c>
      <c r="H2098" s="128">
        <f t="shared" si="270"/>
        <v>428.4</v>
      </c>
      <c r="I2098" s="15"/>
    </row>
    <row r="2099" spans="1:9" ht="14.1" customHeight="1">
      <c r="A2099" s="15" t="s">
        <v>2424</v>
      </c>
      <c r="B2099" s="62" t="s">
        <v>152</v>
      </c>
      <c r="C2099" s="807">
        <v>3.81</v>
      </c>
      <c r="D2099" s="2179">
        <v>200</v>
      </c>
      <c r="E2099" s="2129">
        <f t="shared" si="266"/>
        <v>126.072</v>
      </c>
      <c r="F2099" s="603">
        <f t="shared" si="269"/>
        <v>126.07</v>
      </c>
      <c r="G2099" s="862">
        <f>'Заказ, cкидки и курсы валют'!$J$23*F2099</f>
        <v>1569.5714999999998</v>
      </c>
      <c r="H2099" s="128">
        <f t="shared" si="270"/>
        <v>313.91000000000003</v>
      </c>
      <c r="I2099" s="15"/>
    </row>
    <row r="2100" spans="1:9" ht="14.1" customHeight="1">
      <c r="A2100" s="15" t="s">
        <v>2425</v>
      </c>
      <c r="B2100" s="62" t="s">
        <v>4211</v>
      </c>
      <c r="C2100" s="807">
        <v>4.2699999999999996</v>
      </c>
      <c r="D2100" s="2179">
        <v>200</v>
      </c>
      <c r="E2100" s="2129">
        <f t="shared" si="266"/>
        <v>149.44800000000001</v>
      </c>
      <c r="F2100" s="603">
        <f t="shared" si="269"/>
        <v>149.44999999999999</v>
      </c>
      <c r="G2100" s="862">
        <f>'Заказ, cкидки и курсы валют'!$J$23*F2100</f>
        <v>1860.6524999999997</v>
      </c>
      <c r="H2100" s="128">
        <f t="shared" si="270"/>
        <v>372.13</v>
      </c>
      <c r="I2100" s="15"/>
    </row>
    <row r="2101" spans="1:9" ht="14.1" customHeight="1">
      <c r="A2101" s="15" t="s">
        <v>2426</v>
      </c>
      <c r="B2101" s="62" t="s">
        <v>158</v>
      </c>
      <c r="C2101" s="807">
        <v>4.63</v>
      </c>
      <c r="D2101" s="2179">
        <v>300</v>
      </c>
      <c r="E2101" s="2129">
        <f t="shared" si="266"/>
        <v>139.95599999999999</v>
      </c>
      <c r="F2101" s="603">
        <f t="shared" si="269"/>
        <v>139.96</v>
      </c>
      <c r="G2101" s="862">
        <f>'Заказ, cкидки и курсы валют'!$J$23*F2101</f>
        <v>1742.502</v>
      </c>
      <c r="H2101" s="128">
        <f t="shared" si="270"/>
        <v>522.75</v>
      </c>
      <c r="I2101" s="15"/>
    </row>
    <row r="2102" spans="1:9" ht="14.1" customHeight="1">
      <c r="A2102" s="15" t="s">
        <v>2427</v>
      </c>
      <c r="B2102" s="62" t="s">
        <v>4212</v>
      </c>
      <c r="C2102" s="807">
        <v>5</v>
      </c>
      <c r="D2102" s="2179">
        <v>250</v>
      </c>
      <c r="E2102" s="2129">
        <f t="shared" si="266"/>
        <v>150.32399999999998</v>
      </c>
      <c r="F2102" s="603">
        <f t="shared" si="269"/>
        <v>150.32</v>
      </c>
      <c r="G2102" s="862">
        <f>'Заказ, cкидки и курсы валют'!$J$23*F2102</f>
        <v>1871.4839999999997</v>
      </c>
      <c r="H2102" s="128">
        <f t="shared" si="270"/>
        <v>467.87</v>
      </c>
      <c r="I2102" s="15"/>
    </row>
    <row r="2103" spans="1:9" ht="14.1" customHeight="1">
      <c r="A2103" s="15" t="s">
        <v>2428</v>
      </c>
      <c r="B2103" s="62" t="s">
        <v>159</v>
      </c>
      <c r="C2103" s="807">
        <v>5.47</v>
      </c>
      <c r="D2103" s="2179">
        <v>150</v>
      </c>
      <c r="E2103" s="2129">
        <f t="shared" si="266"/>
        <v>165.636</v>
      </c>
      <c r="F2103" s="603">
        <f t="shared" si="269"/>
        <v>165.64</v>
      </c>
      <c r="G2103" s="862">
        <f>'Заказ, cкидки и курсы валют'!$J$23*F2103</f>
        <v>2062.2179999999998</v>
      </c>
      <c r="H2103" s="128">
        <f t="shared" si="270"/>
        <v>309.33</v>
      </c>
      <c r="I2103" s="15"/>
    </row>
    <row r="2104" spans="1:9" ht="14.1" customHeight="1">
      <c r="A2104" s="15" t="s">
        <v>2429</v>
      </c>
      <c r="B2104" s="62" t="s">
        <v>2649</v>
      </c>
      <c r="C2104" s="807">
        <v>5.76</v>
      </c>
      <c r="D2104" s="2179">
        <v>150</v>
      </c>
      <c r="E2104" s="2129">
        <f t="shared" si="266"/>
        <v>175.66799999999998</v>
      </c>
      <c r="F2104" s="603">
        <f t="shared" si="269"/>
        <v>175.67</v>
      </c>
      <c r="G2104" s="862">
        <f>'Заказ, cкидки и курсы валют'!$J$23*F2104</f>
        <v>2187.0914999999995</v>
      </c>
      <c r="H2104" s="128">
        <f t="shared" si="270"/>
        <v>328.06</v>
      </c>
      <c r="I2104" s="15"/>
    </row>
    <row r="2105" spans="1:9" ht="14.1" customHeight="1">
      <c r="A2105" s="15" t="s">
        <v>2430</v>
      </c>
      <c r="B2105" s="71" t="s">
        <v>3339</v>
      </c>
      <c r="C2105" s="807">
        <v>6.07</v>
      </c>
      <c r="D2105" s="2179">
        <v>200</v>
      </c>
      <c r="E2105" s="2129">
        <f t="shared" si="266"/>
        <v>193.64400000000001</v>
      </c>
      <c r="F2105" s="603">
        <f t="shared" si="269"/>
        <v>193.64</v>
      </c>
      <c r="G2105" s="862">
        <f>'Заказ, cкидки и курсы валют'!$J$23*F2105</f>
        <v>2410.8179999999998</v>
      </c>
      <c r="H2105" s="128">
        <f t="shared" si="270"/>
        <v>482.16</v>
      </c>
      <c r="I2105" s="15"/>
    </row>
    <row r="2106" spans="1:9" ht="14.1" customHeight="1">
      <c r="A2106" s="15" t="s">
        <v>6864</v>
      </c>
      <c r="B2106" s="62" t="s">
        <v>3179</v>
      </c>
      <c r="C2106" s="807">
        <v>1.4</v>
      </c>
      <c r="D2106" s="2179">
        <v>1800</v>
      </c>
      <c r="E2106" s="2129">
        <f t="shared" si="266"/>
        <v>44.208000000000006</v>
      </c>
      <c r="F2106" s="603">
        <f t="shared" si="269"/>
        <v>44.21</v>
      </c>
      <c r="G2106" s="862">
        <f>'Заказ, cкидки и курсы валют'!$J$23*F2106</f>
        <v>550.41449999999998</v>
      </c>
      <c r="H2106" s="128">
        <f t="shared" si="270"/>
        <v>990.75</v>
      </c>
      <c r="I2106" s="15"/>
    </row>
    <row r="2107" spans="1:9" ht="14.1" customHeight="1">
      <c r="A2107" s="15" t="s">
        <v>6694</v>
      </c>
      <c r="B2107" s="62" t="s">
        <v>4216</v>
      </c>
      <c r="C2107" s="807">
        <v>1.5</v>
      </c>
      <c r="D2107" s="2179">
        <v>1500</v>
      </c>
      <c r="E2107" s="2129">
        <f t="shared" ref="E2107:E2137" si="271">E2010*1.2</f>
        <v>53.735999999999997</v>
      </c>
      <c r="F2107" s="603">
        <f t="shared" si="269"/>
        <v>53.74</v>
      </c>
      <c r="G2107" s="862">
        <f>'Заказ, cкидки и курсы валют'!$J$23*F2107</f>
        <v>669.06299999999999</v>
      </c>
      <c r="H2107" s="128">
        <f t="shared" si="270"/>
        <v>1003.59</v>
      </c>
      <c r="I2107" s="15"/>
    </row>
    <row r="2108" spans="1:9" ht="14.1" customHeight="1">
      <c r="A2108" s="15" t="s">
        <v>2431</v>
      </c>
      <c r="B2108" s="62" t="s">
        <v>3652</v>
      </c>
      <c r="C2108" s="807">
        <v>1.67</v>
      </c>
      <c r="D2108" s="2179">
        <v>1500</v>
      </c>
      <c r="E2108" s="2129">
        <f t="shared" si="271"/>
        <v>51.791999999999994</v>
      </c>
      <c r="F2108" s="603">
        <f t="shared" si="269"/>
        <v>51.79</v>
      </c>
      <c r="G2108" s="862">
        <f>'Заказ, cкидки и курсы валют'!$J$23*F2108</f>
        <v>644.78549999999996</v>
      </c>
      <c r="H2108" s="128">
        <f t="shared" si="270"/>
        <v>967.18</v>
      </c>
      <c r="I2108" s="15"/>
    </row>
    <row r="2109" spans="1:9" ht="14.1" customHeight="1">
      <c r="A2109" s="15" t="s">
        <v>2432</v>
      </c>
      <c r="B2109" s="62" t="s">
        <v>3653</v>
      </c>
      <c r="C2109" s="807">
        <v>1.9</v>
      </c>
      <c r="D2109" s="2179">
        <v>1020</v>
      </c>
      <c r="E2109" s="2129">
        <f t="shared" si="271"/>
        <v>60.624000000000002</v>
      </c>
      <c r="F2109" s="603">
        <f t="shared" si="269"/>
        <v>60.62</v>
      </c>
      <c r="G2109" s="862">
        <f>'Заказ, cкидки и курсы валют'!$J$23*F2109</f>
        <v>754.71899999999994</v>
      </c>
      <c r="H2109" s="128">
        <f t="shared" si="270"/>
        <v>769.81</v>
      </c>
      <c r="I2109" s="15"/>
    </row>
    <row r="2110" spans="1:9" ht="14.1" customHeight="1">
      <c r="A2110" s="15" t="s">
        <v>6212</v>
      </c>
      <c r="B2110" s="62" t="s">
        <v>2818</v>
      </c>
      <c r="C2110" s="807">
        <v>2.1</v>
      </c>
      <c r="D2110" s="2179">
        <v>1100</v>
      </c>
      <c r="E2110" s="2129">
        <f t="shared" si="271"/>
        <v>65.915999999999997</v>
      </c>
      <c r="F2110" s="603">
        <f t="shared" si="269"/>
        <v>65.92</v>
      </c>
      <c r="G2110" s="862">
        <f>'Заказ, cкидки и курсы валют'!$J$23*F2110</f>
        <v>820.70399999999995</v>
      </c>
      <c r="H2110" s="128">
        <f t="shared" si="270"/>
        <v>902.77</v>
      </c>
      <c r="I2110" s="15"/>
    </row>
    <row r="2111" spans="1:9" ht="14.1" customHeight="1">
      <c r="A2111" s="15" t="s">
        <v>2433</v>
      </c>
      <c r="B2111" s="62" t="s">
        <v>3659</v>
      </c>
      <c r="C2111" s="807">
        <v>2.33</v>
      </c>
      <c r="D2111" s="2179">
        <v>1020</v>
      </c>
      <c r="E2111" s="2129">
        <f t="shared" si="271"/>
        <v>70.319999999999993</v>
      </c>
      <c r="F2111" s="603">
        <f t="shared" si="269"/>
        <v>70.319999999999993</v>
      </c>
      <c r="G2111" s="862">
        <f>'Заказ, cкидки и курсы валют'!$J$23*F2111</f>
        <v>875.48399999999981</v>
      </c>
      <c r="H2111" s="128">
        <f t="shared" si="270"/>
        <v>892.99</v>
      </c>
      <c r="I2111" s="15"/>
    </row>
    <row r="2112" spans="1:9" ht="14.1" customHeight="1">
      <c r="A2112" s="15" t="s">
        <v>2434</v>
      </c>
      <c r="B2112" s="62" t="s">
        <v>3654</v>
      </c>
      <c r="C2112" s="807">
        <v>2.35</v>
      </c>
      <c r="D2112" s="2179">
        <v>1020</v>
      </c>
      <c r="E2112" s="2129">
        <f t="shared" si="271"/>
        <v>72.551999999999992</v>
      </c>
      <c r="F2112" s="603">
        <f t="shared" si="269"/>
        <v>72.55</v>
      </c>
      <c r="G2112" s="862">
        <f>'Заказ, cкидки и курсы валют'!$J$23*F2112</f>
        <v>903.24749999999995</v>
      </c>
      <c r="H2112" s="128">
        <f t="shared" si="270"/>
        <v>921.31</v>
      </c>
      <c r="I2112" s="15"/>
    </row>
    <row r="2113" spans="1:9" ht="14.1" customHeight="1">
      <c r="A2113" s="15" t="s">
        <v>2435</v>
      </c>
      <c r="B2113" s="62" t="s">
        <v>167</v>
      </c>
      <c r="C2113" s="807">
        <v>2.86</v>
      </c>
      <c r="D2113" s="2179">
        <v>800</v>
      </c>
      <c r="E2113" s="2129">
        <f t="shared" si="271"/>
        <v>85.644000000000005</v>
      </c>
      <c r="F2113" s="603">
        <f t="shared" si="269"/>
        <v>85.64</v>
      </c>
      <c r="G2113" s="862">
        <f>'Заказ, cкидки и курсы валют'!$J$23*F2113</f>
        <v>1066.2179999999998</v>
      </c>
      <c r="H2113" s="128">
        <f t="shared" si="270"/>
        <v>852.97</v>
      </c>
      <c r="I2113" s="15"/>
    </row>
    <row r="2114" spans="1:9" ht="14.1" customHeight="1">
      <c r="A2114" s="15" t="s">
        <v>2436</v>
      </c>
      <c r="B2114" s="62" t="s">
        <v>168</v>
      </c>
      <c r="C2114" s="807">
        <v>3.43</v>
      </c>
      <c r="D2114" s="2179">
        <v>700</v>
      </c>
      <c r="E2114" s="2129">
        <f>E2017*1.2</f>
        <v>103.65599999999999</v>
      </c>
      <c r="F2114" s="603">
        <f t="shared" si="269"/>
        <v>103.66</v>
      </c>
      <c r="G2114" s="862">
        <f>'Заказ, cкидки и курсы валют'!$J$23*F2114</f>
        <v>1290.5669999999998</v>
      </c>
      <c r="H2114" s="128">
        <f t="shared" si="270"/>
        <v>903.4</v>
      </c>
      <c r="I2114" s="15"/>
    </row>
    <row r="2115" spans="1:9" ht="14.1" customHeight="1">
      <c r="A2115" s="15" t="s">
        <v>2437</v>
      </c>
      <c r="B2115" s="62" t="s">
        <v>169</v>
      </c>
      <c r="C2115" s="807">
        <v>3.88</v>
      </c>
      <c r="D2115" s="2179">
        <v>600</v>
      </c>
      <c r="E2115" s="2129">
        <f t="shared" si="271"/>
        <v>121.33199999999999</v>
      </c>
      <c r="F2115" s="603">
        <f t="shared" si="269"/>
        <v>121.33</v>
      </c>
      <c r="G2115" s="862">
        <f>'Заказ, cкидки и курсы валют'!$J$23*F2115</f>
        <v>1510.5584999999999</v>
      </c>
      <c r="H2115" s="128">
        <f t="shared" si="270"/>
        <v>906.34</v>
      </c>
      <c r="I2115" s="15"/>
    </row>
    <row r="2116" spans="1:9" ht="14.1" customHeight="1">
      <c r="A2116" s="15" t="s">
        <v>2438</v>
      </c>
      <c r="B2116" s="62" t="s">
        <v>611</v>
      </c>
      <c r="C2116" s="807">
        <v>4.57</v>
      </c>
      <c r="D2116" s="2179">
        <v>550</v>
      </c>
      <c r="E2116" s="2129">
        <f t="shared" si="271"/>
        <v>147.792</v>
      </c>
      <c r="F2116" s="603">
        <f t="shared" si="269"/>
        <v>147.79</v>
      </c>
      <c r="G2116" s="862">
        <f>'Заказ, cкидки и курсы валют'!$J$23*F2116</f>
        <v>1839.9854999999998</v>
      </c>
      <c r="H2116" s="128">
        <f t="shared" si="270"/>
        <v>1011.99</v>
      </c>
      <c r="I2116" s="15"/>
    </row>
    <row r="2117" spans="1:9" ht="14.1" customHeight="1">
      <c r="A2117" s="15" t="s">
        <v>2439</v>
      </c>
      <c r="B2117" s="62" t="s">
        <v>170</v>
      </c>
      <c r="C2117" s="807">
        <v>5.2</v>
      </c>
      <c r="D2117" s="2179">
        <v>450</v>
      </c>
      <c r="E2117" s="2129">
        <f t="shared" si="271"/>
        <v>151.64400000000001</v>
      </c>
      <c r="F2117" s="603">
        <f t="shared" si="269"/>
        <v>151.63999999999999</v>
      </c>
      <c r="G2117" s="862">
        <f>'Заказ, cкидки и курсы валют'!$J$23*F2117</f>
        <v>1887.9179999999997</v>
      </c>
      <c r="H2117" s="128">
        <f t="shared" si="270"/>
        <v>849.56</v>
      </c>
      <c r="I2117" s="15"/>
    </row>
    <row r="2118" spans="1:9" ht="14.1" customHeight="1">
      <c r="A2118" s="2208" t="s">
        <v>2440</v>
      </c>
      <c r="B2118" s="62" t="s">
        <v>612</v>
      </c>
      <c r="C2118" s="807">
        <v>5.74</v>
      </c>
      <c r="D2118" s="2179">
        <v>310</v>
      </c>
      <c r="E2118" s="2129">
        <f>E2021*1.2</f>
        <v>169.428</v>
      </c>
      <c r="F2118" s="603">
        <f t="shared" si="269"/>
        <v>169.43</v>
      </c>
      <c r="G2118" s="862">
        <f>'Заказ, cкидки и курсы валют'!$J$23*F2118</f>
        <v>2109.4034999999999</v>
      </c>
      <c r="H2118" s="128">
        <f t="shared" si="270"/>
        <v>653.91999999999996</v>
      </c>
      <c r="I2118" s="15"/>
    </row>
    <row r="2119" spans="1:9" ht="14.1" customHeight="1">
      <c r="A2119" s="15" t="s">
        <v>2441</v>
      </c>
      <c r="B2119" s="62" t="s">
        <v>171</v>
      </c>
      <c r="C2119" s="807">
        <v>6.43</v>
      </c>
      <c r="D2119" s="2179">
        <v>300</v>
      </c>
      <c r="E2119" s="2129">
        <f t="shared" si="271"/>
        <v>183.33599999999998</v>
      </c>
      <c r="F2119" s="603">
        <f t="shared" si="269"/>
        <v>183.34</v>
      </c>
      <c r="G2119" s="862">
        <f>'Заказ, cкидки и курсы валют'!$J$23*F2119</f>
        <v>2282.5830000000001</v>
      </c>
      <c r="H2119" s="128">
        <f t="shared" si="270"/>
        <v>684.77</v>
      </c>
      <c r="I2119" s="15"/>
    </row>
    <row r="2120" spans="1:9" ht="14.1" customHeight="1">
      <c r="A2120" s="2208" t="s">
        <v>9565</v>
      </c>
      <c r="B2120" s="62" t="s">
        <v>9564</v>
      </c>
      <c r="C2120" s="807">
        <v>7</v>
      </c>
      <c r="D2120" s="2179">
        <v>250</v>
      </c>
      <c r="E2120" s="2129">
        <f t="shared" si="271"/>
        <v>211.69199999999998</v>
      </c>
      <c r="F2120" s="603">
        <f t="shared" ref="F2120" si="272">ROUND(E2120*(1-$F$11),2)</f>
        <v>211.69</v>
      </c>
      <c r="G2120" s="862">
        <f>'Заказ, cкидки и курсы валют'!$J$23*F2120</f>
        <v>2635.5404999999996</v>
      </c>
      <c r="H2120" s="128">
        <f t="shared" ref="H2120" si="273">ROUND((D2120/1000)*G2120,2)</f>
        <v>658.89</v>
      </c>
      <c r="I2120" s="15"/>
    </row>
    <row r="2121" spans="1:9" ht="14.1" customHeight="1">
      <c r="A2121" s="15" t="s">
        <v>2442</v>
      </c>
      <c r="B2121" s="62" t="s">
        <v>172</v>
      </c>
      <c r="C2121" s="807">
        <v>7.63</v>
      </c>
      <c r="D2121" s="2179">
        <v>250</v>
      </c>
      <c r="E2121" s="2129">
        <f t="shared" si="271"/>
        <v>214.14</v>
      </c>
      <c r="F2121" s="603">
        <f t="shared" ref="F2121:F2151" si="274">ROUND(E2121*(1-$F$11),2)</f>
        <v>214.14</v>
      </c>
      <c r="G2121" s="862">
        <f>'Заказ, cкидки и курсы валют'!$J$23*F2121</f>
        <v>2666.0429999999997</v>
      </c>
      <c r="H2121" s="128">
        <f t="shared" ref="H2121:H2151" si="275">ROUND((D2121/1000)*G2121,2)</f>
        <v>666.51</v>
      </c>
      <c r="I2121" s="15"/>
    </row>
    <row r="2122" spans="1:9" ht="14.1" customHeight="1">
      <c r="A2122" s="15" t="s">
        <v>2443</v>
      </c>
      <c r="B2122" s="62" t="s">
        <v>1363</v>
      </c>
      <c r="C2122" s="807">
        <v>8.06</v>
      </c>
      <c r="D2122" s="2179">
        <v>250</v>
      </c>
      <c r="E2122" s="2129">
        <f t="shared" si="271"/>
        <v>241.34399999999999</v>
      </c>
      <c r="F2122" s="603">
        <f t="shared" si="274"/>
        <v>241.34</v>
      </c>
      <c r="G2122" s="862">
        <f>'Заказ, cкидки и курсы валют'!$J$23*F2122</f>
        <v>3004.683</v>
      </c>
      <c r="H2122" s="128">
        <f t="shared" si="275"/>
        <v>751.17</v>
      </c>
      <c r="I2122" s="15"/>
    </row>
    <row r="2123" spans="1:9" ht="14.1" customHeight="1">
      <c r="A2123" s="15" t="s">
        <v>2444</v>
      </c>
      <c r="B2123" s="62" t="s">
        <v>173</v>
      </c>
      <c r="C2123" s="807">
        <v>8.61</v>
      </c>
      <c r="D2123" s="2179">
        <v>200</v>
      </c>
      <c r="E2123" s="2129">
        <f>E2026*1.2</f>
        <v>263.53199999999998</v>
      </c>
      <c r="F2123" s="603">
        <f t="shared" si="274"/>
        <v>263.52999999999997</v>
      </c>
      <c r="G2123" s="862">
        <f>'Заказ, cкидки и курсы валют'!$J$23*F2123</f>
        <v>3280.9484999999995</v>
      </c>
      <c r="H2123" s="128">
        <f t="shared" si="275"/>
        <v>656.19</v>
      </c>
      <c r="I2123" s="15"/>
    </row>
    <row r="2124" spans="1:9" ht="14.1" customHeight="1">
      <c r="A2124" s="15" t="s">
        <v>2445</v>
      </c>
      <c r="B2124" s="62" t="s">
        <v>4213</v>
      </c>
      <c r="C2124" s="807">
        <v>9.19</v>
      </c>
      <c r="D2124" s="2179">
        <v>200</v>
      </c>
      <c r="E2124" s="2129">
        <f t="shared" si="271"/>
        <v>265.5</v>
      </c>
      <c r="F2124" s="603">
        <f t="shared" si="274"/>
        <v>265.5</v>
      </c>
      <c r="G2124" s="862">
        <f>'Заказ, cкидки и курсы валют'!$J$23*F2124</f>
        <v>3305.4749999999999</v>
      </c>
      <c r="H2124" s="128">
        <f t="shared" si="275"/>
        <v>661.1</v>
      </c>
      <c r="I2124" s="15"/>
    </row>
    <row r="2125" spans="1:9" ht="14.1" customHeight="1">
      <c r="A2125" s="15" t="s">
        <v>2446</v>
      </c>
      <c r="B2125" s="62" t="s">
        <v>174</v>
      </c>
      <c r="C2125" s="807">
        <v>9.73</v>
      </c>
      <c r="D2125" s="2179">
        <v>150</v>
      </c>
      <c r="E2125" s="2129">
        <f t="shared" si="271"/>
        <v>296.68799999999999</v>
      </c>
      <c r="F2125" s="603">
        <f t="shared" si="274"/>
        <v>296.69</v>
      </c>
      <c r="G2125" s="862">
        <f>'Заказ, cкидки и курсы валют'!$J$23*F2125</f>
        <v>3693.7904999999996</v>
      </c>
      <c r="H2125" s="128">
        <f t="shared" si="275"/>
        <v>554.07000000000005</v>
      </c>
      <c r="I2125" s="15"/>
    </row>
    <row r="2126" spans="1:9" ht="14.1" customHeight="1">
      <c r="A2126" s="15" t="s">
        <v>2447</v>
      </c>
      <c r="B2126" s="62" t="s">
        <v>992</v>
      </c>
      <c r="C2126" s="807">
        <v>10.6</v>
      </c>
      <c r="D2126" s="2179">
        <v>180</v>
      </c>
      <c r="E2126" s="2129">
        <f t="shared" si="271"/>
        <v>329.42399999999998</v>
      </c>
      <c r="F2126" s="603">
        <f t="shared" si="274"/>
        <v>329.42</v>
      </c>
      <c r="G2126" s="862">
        <f>'Заказ, cкидки и курсы валют'!$J$23*F2126</f>
        <v>4101.2789999999995</v>
      </c>
      <c r="H2126" s="128">
        <f t="shared" si="275"/>
        <v>738.23</v>
      </c>
      <c r="I2126" s="15"/>
    </row>
    <row r="2127" spans="1:9" ht="14.1" customHeight="1">
      <c r="A2127" s="15" t="s">
        <v>2448</v>
      </c>
      <c r="B2127" s="62" t="s">
        <v>175</v>
      </c>
      <c r="C2127" s="807">
        <v>10.87</v>
      </c>
      <c r="D2127" s="2179">
        <v>150</v>
      </c>
      <c r="E2127" s="2129">
        <f t="shared" si="271"/>
        <v>308.87999999999994</v>
      </c>
      <c r="F2127" s="603">
        <f t="shared" si="274"/>
        <v>308.88</v>
      </c>
      <c r="G2127" s="862">
        <f>'Заказ, cкидки и курсы валют'!$J$23*F2127</f>
        <v>3845.5559999999996</v>
      </c>
      <c r="H2127" s="128">
        <f t="shared" si="275"/>
        <v>576.83000000000004</v>
      </c>
      <c r="I2127" s="15"/>
    </row>
    <row r="2128" spans="1:9" ht="14.1" customHeight="1">
      <c r="A2128" s="15" t="s">
        <v>6695</v>
      </c>
      <c r="B2128" s="62" t="s">
        <v>3181</v>
      </c>
      <c r="C2128" s="807">
        <v>11.5</v>
      </c>
      <c r="D2128" s="2179">
        <v>150</v>
      </c>
      <c r="E2128" s="2129">
        <f t="shared" si="271"/>
        <v>335.35199999999998</v>
      </c>
      <c r="F2128" s="603">
        <f t="shared" si="274"/>
        <v>335.35</v>
      </c>
      <c r="G2128" s="862">
        <f>'Заказ, cкидки и курсы валют'!$J$23*F2128</f>
        <v>4175.1075000000001</v>
      </c>
      <c r="H2128" s="128">
        <f t="shared" si="275"/>
        <v>626.27</v>
      </c>
      <c r="I2128" s="15"/>
    </row>
    <row r="2129" spans="1:9" ht="14.1" customHeight="1">
      <c r="A2129" s="15" t="s">
        <v>2449</v>
      </c>
      <c r="B2129" s="62" t="s">
        <v>176</v>
      </c>
      <c r="C2129" s="807">
        <v>12.1</v>
      </c>
      <c r="D2129" s="2179">
        <v>120</v>
      </c>
      <c r="E2129" s="2129">
        <f t="shared" si="271"/>
        <v>359.73599999999993</v>
      </c>
      <c r="F2129" s="603">
        <f t="shared" si="274"/>
        <v>359.74</v>
      </c>
      <c r="G2129" s="862">
        <f>'Заказ, cкидки и курсы валют'!$J$23*F2129</f>
        <v>4478.7629999999999</v>
      </c>
      <c r="H2129" s="128">
        <f t="shared" si="275"/>
        <v>537.45000000000005</v>
      </c>
      <c r="I2129" s="15"/>
    </row>
    <row r="2130" spans="1:9" ht="14.1" customHeight="1">
      <c r="A2130" s="15" t="s">
        <v>2450</v>
      </c>
      <c r="B2130" s="62" t="s">
        <v>3660</v>
      </c>
      <c r="C2130" s="807">
        <v>2.4300000000000002</v>
      </c>
      <c r="D2130" s="2179">
        <v>1000</v>
      </c>
      <c r="E2130" s="2129">
        <f t="shared" si="271"/>
        <v>75.203999999999994</v>
      </c>
      <c r="F2130" s="603">
        <f t="shared" si="274"/>
        <v>75.2</v>
      </c>
      <c r="G2130" s="862">
        <f>'Заказ, cкидки и курсы валют'!$J$23*F2130</f>
        <v>936.24</v>
      </c>
      <c r="H2130" s="128">
        <f t="shared" si="275"/>
        <v>936.24</v>
      </c>
      <c r="I2130" s="15"/>
    </row>
    <row r="2131" spans="1:9" ht="14.1" customHeight="1">
      <c r="A2131" s="15" t="s">
        <v>2451</v>
      </c>
      <c r="B2131" s="62" t="s">
        <v>3661</v>
      </c>
      <c r="C2131" s="807">
        <v>3</v>
      </c>
      <c r="D2131" s="2179">
        <v>700</v>
      </c>
      <c r="E2131" s="2129">
        <f t="shared" si="271"/>
        <v>94.74</v>
      </c>
      <c r="F2131" s="603">
        <f t="shared" si="274"/>
        <v>94.74</v>
      </c>
      <c r="G2131" s="862">
        <f>'Заказ, cкидки и курсы валют'!$J$23*F2131</f>
        <v>1179.5129999999999</v>
      </c>
      <c r="H2131" s="128">
        <f t="shared" si="275"/>
        <v>825.66</v>
      </c>
      <c r="I2131" s="15"/>
    </row>
    <row r="2132" spans="1:9" ht="14.1" customHeight="1">
      <c r="A2132" s="15" t="s">
        <v>6696</v>
      </c>
      <c r="B2132" s="62" t="s">
        <v>3994</v>
      </c>
      <c r="C2132" s="807">
        <v>3.1</v>
      </c>
      <c r="D2132" s="2179">
        <v>700</v>
      </c>
      <c r="E2132" s="2129">
        <f>E2035*1.2</f>
        <v>89.82</v>
      </c>
      <c r="F2132" s="603">
        <f t="shared" si="274"/>
        <v>89.82</v>
      </c>
      <c r="G2132" s="862">
        <f>'Заказ, cкидки и курсы валют'!$J$23*F2132</f>
        <v>1118.2589999999998</v>
      </c>
      <c r="H2132" s="128">
        <f t="shared" si="275"/>
        <v>782.78</v>
      </c>
      <c r="I2132" s="15"/>
    </row>
    <row r="2133" spans="1:9" ht="14.1" customHeight="1">
      <c r="A2133" s="15" t="s">
        <v>2452</v>
      </c>
      <c r="B2133" s="62" t="s">
        <v>100</v>
      </c>
      <c r="C2133" s="807">
        <v>3.25</v>
      </c>
      <c r="D2133" s="2179">
        <v>700</v>
      </c>
      <c r="E2133" s="2129">
        <f t="shared" si="271"/>
        <v>102.252</v>
      </c>
      <c r="F2133" s="603">
        <f t="shared" si="274"/>
        <v>102.25</v>
      </c>
      <c r="G2133" s="862">
        <f>'Заказ, cкидки и курсы валют'!$J$23*F2133</f>
        <v>1273.0124999999998</v>
      </c>
      <c r="H2133" s="128">
        <f t="shared" si="275"/>
        <v>891.11</v>
      </c>
      <c r="I2133" s="15"/>
    </row>
    <row r="2134" spans="1:9" ht="14.1" customHeight="1">
      <c r="A2134" s="15" t="s">
        <v>2453</v>
      </c>
      <c r="B2134" s="62" t="s">
        <v>101</v>
      </c>
      <c r="C2134" s="807">
        <v>3.9</v>
      </c>
      <c r="D2134" s="2179">
        <v>500</v>
      </c>
      <c r="E2134" s="2129">
        <f t="shared" si="271"/>
        <v>122.616</v>
      </c>
      <c r="F2134" s="603">
        <f t="shared" si="274"/>
        <v>122.62</v>
      </c>
      <c r="G2134" s="862">
        <f>'Заказ, cкидки и курсы валют'!$J$23*F2134</f>
        <v>1526.6189999999999</v>
      </c>
      <c r="H2134" s="128">
        <f t="shared" si="275"/>
        <v>763.31</v>
      </c>
      <c r="I2134" s="15"/>
    </row>
    <row r="2135" spans="1:9" ht="14.1" customHeight="1">
      <c r="A2135" s="15" t="s">
        <v>0</v>
      </c>
      <c r="B2135" s="62" t="s">
        <v>1352</v>
      </c>
      <c r="C2135" s="807">
        <v>5.0999999999999996</v>
      </c>
      <c r="D2135" s="2179">
        <v>480</v>
      </c>
      <c r="E2135" s="2129">
        <f t="shared" si="271"/>
        <v>151.27199999999999</v>
      </c>
      <c r="F2135" s="603">
        <f t="shared" si="274"/>
        <v>151.27000000000001</v>
      </c>
      <c r="G2135" s="862">
        <f>'Заказ, cкидки и курсы валют'!$J$23*F2135</f>
        <v>1883.3115</v>
      </c>
      <c r="H2135" s="128">
        <f t="shared" si="275"/>
        <v>903.99</v>
      </c>
      <c r="I2135" s="15"/>
    </row>
    <row r="2136" spans="1:9" ht="14.1" customHeight="1">
      <c r="A2136" s="15" t="s">
        <v>1</v>
      </c>
      <c r="B2136" s="62" t="s">
        <v>189</v>
      </c>
      <c r="C2136" s="807">
        <v>5.68</v>
      </c>
      <c r="D2136" s="2179">
        <v>410</v>
      </c>
      <c r="E2136" s="2129">
        <f t="shared" si="271"/>
        <v>174.46799999999999</v>
      </c>
      <c r="F2136" s="603">
        <f t="shared" si="274"/>
        <v>174.47</v>
      </c>
      <c r="G2136" s="862">
        <f>'Заказ, cкидки и курсы валют'!$J$23*F2136</f>
        <v>2172.1514999999999</v>
      </c>
      <c r="H2136" s="128">
        <f t="shared" si="275"/>
        <v>890.58</v>
      </c>
      <c r="I2136" s="15"/>
    </row>
    <row r="2137" spans="1:9" ht="14.1" customHeight="1">
      <c r="A2137" s="15" t="s">
        <v>2</v>
      </c>
      <c r="B2137" s="62" t="s">
        <v>616</v>
      </c>
      <c r="C2137" s="807">
        <v>6.64</v>
      </c>
      <c r="D2137" s="2179">
        <v>360</v>
      </c>
      <c r="E2137" s="2129">
        <f t="shared" si="271"/>
        <v>193.82400000000001</v>
      </c>
      <c r="F2137" s="603">
        <f t="shared" si="274"/>
        <v>193.82</v>
      </c>
      <c r="G2137" s="862">
        <f>'Заказ, cкидки и курсы валют'!$J$23*F2137</f>
        <v>2413.0589999999997</v>
      </c>
      <c r="H2137" s="128">
        <f t="shared" si="275"/>
        <v>868.7</v>
      </c>
      <c r="I2137" s="15"/>
    </row>
    <row r="2138" spans="1:9" ht="14.1" customHeight="1">
      <c r="A2138" s="15" t="s">
        <v>5182</v>
      </c>
      <c r="B2138" s="62" t="s">
        <v>178</v>
      </c>
      <c r="C2138" s="807">
        <v>7.5</v>
      </c>
      <c r="D2138" s="2179">
        <v>300</v>
      </c>
      <c r="E2138" s="2129">
        <f>E2041*1.2</f>
        <v>222.852</v>
      </c>
      <c r="F2138" s="603">
        <f t="shared" si="274"/>
        <v>222.85</v>
      </c>
      <c r="G2138" s="862">
        <f>'Заказ, cкидки и курсы валют'!$J$23*F2138</f>
        <v>2774.4824999999996</v>
      </c>
      <c r="H2138" s="128">
        <f t="shared" si="275"/>
        <v>832.34</v>
      </c>
      <c r="I2138" s="15"/>
    </row>
    <row r="2139" spans="1:9" ht="14.1" customHeight="1">
      <c r="A2139" s="15" t="s">
        <v>5183</v>
      </c>
      <c r="B2139" s="62" t="s">
        <v>84</v>
      </c>
      <c r="C2139" s="807">
        <v>8.32</v>
      </c>
      <c r="D2139" s="2179">
        <v>220</v>
      </c>
      <c r="E2139" s="2129">
        <f t="shared" ref="E2139:E2162" si="276">E2042*1.2</f>
        <v>247.66799999999998</v>
      </c>
      <c r="F2139" s="603">
        <f t="shared" si="274"/>
        <v>247.67</v>
      </c>
      <c r="G2139" s="862">
        <f>'Заказ, cкидки и курсы валют'!$J$23*F2139</f>
        <v>3083.4914999999996</v>
      </c>
      <c r="H2139" s="128">
        <f t="shared" si="275"/>
        <v>678.37</v>
      </c>
      <c r="I2139" s="15"/>
    </row>
    <row r="2140" spans="1:9" ht="14.1" customHeight="1">
      <c r="A2140" s="15" t="s">
        <v>5184</v>
      </c>
      <c r="B2140" s="62" t="s">
        <v>179</v>
      </c>
      <c r="C2140" s="807">
        <v>9.1999999999999993</v>
      </c>
      <c r="D2140" s="2179">
        <v>260</v>
      </c>
      <c r="E2140" s="2129">
        <f t="shared" si="276"/>
        <v>268.26</v>
      </c>
      <c r="F2140" s="603">
        <f t="shared" si="274"/>
        <v>268.26</v>
      </c>
      <c r="G2140" s="862">
        <f>'Заказ, cкидки и курсы валют'!$J$23*F2140</f>
        <v>3339.8369999999995</v>
      </c>
      <c r="H2140" s="128">
        <f t="shared" si="275"/>
        <v>868.36</v>
      </c>
      <c r="I2140" s="15"/>
    </row>
    <row r="2141" spans="1:9" ht="14.1" customHeight="1">
      <c r="A2141" s="15" t="s">
        <v>5185</v>
      </c>
      <c r="B2141" s="62" t="s">
        <v>3135</v>
      </c>
      <c r="C2141" s="807">
        <v>10.050000000000001</v>
      </c>
      <c r="D2141" s="2179">
        <v>200</v>
      </c>
      <c r="E2141" s="2129">
        <f t="shared" si="276"/>
        <v>298.66799999999995</v>
      </c>
      <c r="F2141" s="603">
        <f t="shared" si="274"/>
        <v>298.67</v>
      </c>
      <c r="G2141" s="862">
        <f>'Заказ, cкидки и курсы валют'!$J$23*F2141</f>
        <v>3718.4414999999999</v>
      </c>
      <c r="H2141" s="128">
        <f t="shared" si="275"/>
        <v>743.69</v>
      </c>
      <c r="I2141" s="15"/>
    </row>
    <row r="2142" spans="1:9" ht="14.1" customHeight="1">
      <c r="A2142" s="15" t="s">
        <v>5186</v>
      </c>
      <c r="B2142" s="62" t="s">
        <v>180</v>
      </c>
      <c r="C2142" s="807">
        <v>10.9</v>
      </c>
      <c r="D2142" s="2179">
        <v>200</v>
      </c>
      <c r="E2142" s="2129">
        <f t="shared" si="276"/>
        <v>329.54399999999998</v>
      </c>
      <c r="F2142" s="603">
        <f t="shared" si="274"/>
        <v>329.54</v>
      </c>
      <c r="G2142" s="862">
        <f>'Заказ, cкидки и курсы валют'!$J$23*F2142</f>
        <v>4102.7730000000001</v>
      </c>
      <c r="H2142" s="128">
        <f t="shared" si="275"/>
        <v>820.55</v>
      </c>
      <c r="I2142" s="15"/>
    </row>
    <row r="2143" spans="1:9" ht="14.1" customHeight="1">
      <c r="A2143" s="15" t="s">
        <v>5187</v>
      </c>
      <c r="B2143" s="62" t="s">
        <v>1353</v>
      </c>
      <c r="C2143" s="807">
        <v>11.73</v>
      </c>
      <c r="D2143" s="2179">
        <v>170</v>
      </c>
      <c r="E2143" s="2129">
        <f t="shared" si="276"/>
        <v>378.28800000000001</v>
      </c>
      <c r="F2143" s="603">
        <f t="shared" si="274"/>
        <v>378.29</v>
      </c>
      <c r="G2143" s="862">
        <f>'Заказ, cкидки и курсы валют'!$J$23*F2143</f>
        <v>4709.7105000000001</v>
      </c>
      <c r="H2143" s="128">
        <f t="shared" si="275"/>
        <v>800.65</v>
      </c>
      <c r="I2143" s="15"/>
    </row>
    <row r="2144" spans="1:9" ht="14.1" customHeight="1">
      <c r="A2144" s="15" t="s">
        <v>5188</v>
      </c>
      <c r="B2144" s="62" t="s">
        <v>181</v>
      </c>
      <c r="C2144" s="807">
        <v>12.6</v>
      </c>
      <c r="D2144" s="2179">
        <v>150</v>
      </c>
      <c r="E2144" s="2129">
        <f t="shared" si="276"/>
        <v>374.49599999999998</v>
      </c>
      <c r="F2144" s="603">
        <f t="shared" si="274"/>
        <v>374.5</v>
      </c>
      <c r="G2144" s="862">
        <f>'Заказ, cкидки и курсы валют'!$J$23*F2144</f>
        <v>4662.5249999999996</v>
      </c>
      <c r="H2144" s="128">
        <f t="shared" si="275"/>
        <v>699.38</v>
      </c>
      <c r="I2144" s="15"/>
    </row>
    <row r="2145" spans="1:9" ht="14.1" customHeight="1">
      <c r="A2145" s="15" t="s">
        <v>5189</v>
      </c>
      <c r="B2145" s="62" t="s">
        <v>4214</v>
      </c>
      <c r="C2145" s="807">
        <v>13.45</v>
      </c>
      <c r="D2145" s="2179">
        <v>150</v>
      </c>
      <c r="E2145" s="2129">
        <f t="shared" si="276"/>
        <v>331.77600000000001</v>
      </c>
      <c r="F2145" s="603">
        <f t="shared" si="274"/>
        <v>331.78</v>
      </c>
      <c r="G2145" s="862">
        <f>'Заказ, cкидки и курсы валют'!$J$23*F2145</f>
        <v>4130.6609999999991</v>
      </c>
      <c r="H2145" s="128">
        <f t="shared" si="275"/>
        <v>619.6</v>
      </c>
      <c r="I2145" s="15"/>
    </row>
    <row r="2146" spans="1:9" ht="14.1" customHeight="1">
      <c r="A2146" s="15" t="s">
        <v>5190</v>
      </c>
      <c r="B2146" s="62" t="s">
        <v>182</v>
      </c>
      <c r="C2146" s="807">
        <v>14.3</v>
      </c>
      <c r="D2146" s="2179">
        <v>100</v>
      </c>
      <c r="E2146" s="2129">
        <f t="shared" si="276"/>
        <v>402.56400000000002</v>
      </c>
      <c r="F2146" s="603">
        <f t="shared" si="274"/>
        <v>402.56</v>
      </c>
      <c r="G2146" s="862">
        <f>'Заказ, cкидки и курсы валют'!$J$23*F2146</f>
        <v>5011.8719999999994</v>
      </c>
      <c r="H2146" s="128">
        <f t="shared" si="275"/>
        <v>501.19</v>
      </c>
      <c r="I2146" s="15"/>
    </row>
    <row r="2147" spans="1:9" ht="14.1" customHeight="1">
      <c r="A2147" s="15" t="s">
        <v>5191</v>
      </c>
      <c r="B2147" s="62" t="s">
        <v>4215</v>
      </c>
      <c r="C2147" s="807">
        <v>15.2</v>
      </c>
      <c r="D2147" s="2179">
        <v>120</v>
      </c>
      <c r="E2147" s="2129">
        <f t="shared" si="276"/>
        <v>443.22</v>
      </c>
      <c r="F2147" s="603">
        <f t="shared" si="274"/>
        <v>443.22</v>
      </c>
      <c r="G2147" s="862">
        <f>'Заказ, cкидки и курсы валют'!$J$23*F2147</f>
        <v>5518.0889999999999</v>
      </c>
      <c r="H2147" s="128">
        <f t="shared" si="275"/>
        <v>662.17</v>
      </c>
      <c r="I2147" s="15"/>
    </row>
    <row r="2148" spans="1:9" ht="14.1" customHeight="1">
      <c r="A2148" s="15" t="s">
        <v>5192</v>
      </c>
      <c r="B2148" s="62" t="s">
        <v>183</v>
      </c>
      <c r="C2148" s="807">
        <v>16</v>
      </c>
      <c r="D2148" s="2179">
        <v>100</v>
      </c>
      <c r="E2148" s="2129">
        <f t="shared" si="276"/>
        <v>470.43599999999992</v>
      </c>
      <c r="F2148" s="603">
        <f t="shared" si="274"/>
        <v>470.44</v>
      </c>
      <c r="G2148" s="862">
        <f>'Заказ, cкидки и курсы валют'!$J$23*F2148</f>
        <v>5856.9780000000001</v>
      </c>
      <c r="H2148" s="128">
        <f t="shared" si="275"/>
        <v>585.70000000000005</v>
      </c>
      <c r="I2148" s="15"/>
    </row>
    <row r="2149" spans="1:9" ht="14.1" customHeight="1">
      <c r="A2149" s="15" t="s">
        <v>5193</v>
      </c>
      <c r="B2149" s="62" t="s">
        <v>184</v>
      </c>
      <c r="C2149" s="807">
        <v>17.8</v>
      </c>
      <c r="D2149" s="2179">
        <v>100</v>
      </c>
      <c r="E2149" s="2129">
        <f t="shared" si="276"/>
        <v>521.08799999999997</v>
      </c>
      <c r="F2149" s="603">
        <f t="shared" si="274"/>
        <v>521.09</v>
      </c>
      <c r="G2149" s="862">
        <f>'Заказ, cкидки и курсы валют'!$J$23*F2149</f>
        <v>6487.5704999999998</v>
      </c>
      <c r="H2149" s="128">
        <f t="shared" si="275"/>
        <v>648.76</v>
      </c>
      <c r="I2149" s="15"/>
    </row>
    <row r="2150" spans="1:9" ht="14.1" customHeight="1">
      <c r="A2150" s="15" t="s">
        <v>6213</v>
      </c>
      <c r="B2150" s="62" t="s">
        <v>1049</v>
      </c>
      <c r="C2150" s="807">
        <v>4.8</v>
      </c>
      <c r="D2150" s="2179">
        <v>300</v>
      </c>
      <c r="E2150" s="2129">
        <f t="shared" si="276"/>
        <v>164.66399999999999</v>
      </c>
      <c r="F2150" s="603">
        <f t="shared" si="274"/>
        <v>164.66</v>
      </c>
      <c r="G2150" s="862">
        <f>'Заказ, cкидки и курсы валют'!$J$23*F2150</f>
        <v>2050.0169999999998</v>
      </c>
      <c r="H2150" s="128">
        <f t="shared" si="275"/>
        <v>615.01</v>
      </c>
      <c r="I2150" s="15"/>
    </row>
    <row r="2151" spans="1:9" ht="14.1" customHeight="1">
      <c r="A2151" s="15" t="s">
        <v>5194</v>
      </c>
      <c r="B2151" s="62" t="s">
        <v>3656</v>
      </c>
      <c r="C2151" s="807">
        <v>5.58</v>
      </c>
      <c r="D2151" s="2179">
        <v>280</v>
      </c>
      <c r="E2151" s="2129">
        <f t="shared" si="276"/>
        <v>217.29600000000002</v>
      </c>
      <c r="F2151" s="603">
        <f t="shared" si="274"/>
        <v>217.3</v>
      </c>
      <c r="G2151" s="862">
        <f>'Заказ, cкидки и курсы валют'!$J$23*F2151</f>
        <v>2705.3849999999998</v>
      </c>
      <c r="H2151" s="128">
        <f t="shared" si="275"/>
        <v>757.51</v>
      </c>
      <c r="I2151" s="15"/>
    </row>
    <row r="2152" spans="1:9" ht="14.1" customHeight="1">
      <c r="A2152" s="15" t="s">
        <v>5195</v>
      </c>
      <c r="B2152" s="62" t="s">
        <v>3118</v>
      </c>
      <c r="C2152" s="807">
        <v>7.8</v>
      </c>
      <c r="D2152" s="2179">
        <v>260</v>
      </c>
      <c r="E2152" s="2129">
        <f t="shared" si="276"/>
        <v>236.62799999999999</v>
      </c>
      <c r="F2152" s="603">
        <f t="shared" ref="F2152:F2162" si="277">ROUND(E2152*(1-$F$11),2)</f>
        <v>236.63</v>
      </c>
      <c r="G2152" s="862">
        <f>'Заказ, cкидки и курсы валют'!$J$23*F2152</f>
        <v>2946.0434999999998</v>
      </c>
      <c r="H2152" s="128">
        <f t="shared" ref="H2152:H2162" si="278">ROUND((D2152/1000)*G2152,2)</f>
        <v>765.97</v>
      </c>
      <c r="I2152" s="15"/>
    </row>
    <row r="2153" spans="1:9" ht="14.1" customHeight="1">
      <c r="A2153" s="15" t="s">
        <v>5196</v>
      </c>
      <c r="B2153" s="62" t="s">
        <v>3119</v>
      </c>
      <c r="C2153" s="807">
        <v>9.5</v>
      </c>
      <c r="D2153" s="2179">
        <v>220</v>
      </c>
      <c r="E2153" s="2129">
        <f t="shared" si="276"/>
        <v>283.10399999999998</v>
      </c>
      <c r="F2153" s="603">
        <f t="shared" si="277"/>
        <v>283.10000000000002</v>
      </c>
      <c r="G2153" s="862">
        <f>'Заказ, cкидки и курсы валют'!$J$23*F2153</f>
        <v>3524.5950000000003</v>
      </c>
      <c r="H2153" s="128">
        <f t="shared" si="278"/>
        <v>775.41</v>
      </c>
      <c r="I2153" s="15"/>
    </row>
    <row r="2154" spans="1:9" ht="14.1" customHeight="1">
      <c r="A2154" s="15" t="s">
        <v>5197</v>
      </c>
      <c r="B2154" s="62" t="s">
        <v>617</v>
      </c>
      <c r="C2154" s="807">
        <v>10.85</v>
      </c>
      <c r="D2154" s="2179">
        <v>200</v>
      </c>
      <c r="E2154" s="2129">
        <f t="shared" si="276"/>
        <v>317.85599999999999</v>
      </c>
      <c r="F2154" s="603">
        <f t="shared" si="277"/>
        <v>317.86</v>
      </c>
      <c r="G2154" s="862">
        <f>'Заказ, cкидки и курсы валют'!$J$23*F2154</f>
        <v>3957.357</v>
      </c>
      <c r="H2154" s="128">
        <f t="shared" si="278"/>
        <v>791.47</v>
      </c>
      <c r="I2154" s="15"/>
    </row>
    <row r="2155" spans="1:9" ht="14.1" customHeight="1">
      <c r="A2155" s="15" t="s">
        <v>5198</v>
      </c>
      <c r="B2155" s="62" t="s">
        <v>3120</v>
      </c>
      <c r="C2155" s="807">
        <v>12.1</v>
      </c>
      <c r="D2155" s="2179">
        <v>180</v>
      </c>
      <c r="E2155" s="2129">
        <f t="shared" si="276"/>
        <v>372.51600000000002</v>
      </c>
      <c r="F2155" s="603">
        <f t="shared" si="277"/>
        <v>372.52</v>
      </c>
      <c r="G2155" s="862">
        <f>'Заказ, cкидки и курсы валют'!$J$23*F2155</f>
        <v>4637.8739999999998</v>
      </c>
      <c r="H2155" s="128">
        <f t="shared" si="278"/>
        <v>834.82</v>
      </c>
      <c r="I2155" s="15"/>
    </row>
    <row r="2156" spans="1:9" ht="14.1" customHeight="1">
      <c r="A2156" s="15" t="s">
        <v>5199</v>
      </c>
      <c r="B2156" s="62" t="s">
        <v>190</v>
      </c>
      <c r="C2156" s="807">
        <v>14.2</v>
      </c>
      <c r="D2156" s="2179">
        <v>160</v>
      </c>
      <c r="E2156" s="2129">
        <f t="shared" si="276"/>
        <v>415.392</v>
      </c>
      <c r="F2156" s="603">
        <f t="shared" si="277"/>
        <v>415.39</v>
      </c>
      <c r="G2156" s="862">
        <f>'Заказ, cкидки и курсы валют'!$J$23*F2156</f>
        <v>5171.6054999999997</v>
      </c>
      <c r="H2156" s="128">
        <f t="shared" si="278"/>
        <v>827.46</v>
      </c>
      <c r="I2156" s="15"/>
    </row>
    <row r="2157" spans="1:9" ht="14.1" customHeight="1">
      <c r="A2157" s="15" t="s">
        <v>5200</v>
      </c>
      <c r="B2157" s="62" t="s">
        <v>191</v>
      </c>
      <c r="C2157" s="807">
        <v>16.96</v>
      </c>
      <c r="D2157" s="2179">
        <v>150</v>
      </c>
      <c r="E2157" s="2129">
        <f>E2060*1.2</f>
        <v>499.58399999999995</v>
      </c>
      <c r="F2157" s="603">
        <f t="shared" si="277"/>
        <v>499.58</v>
      </c>
      <c r="G2157" s="862">
        <f>'Заказ, cкидки и курсы валют'!$J$23*F2157</f>
        <v>6219.7709999999997</v>
      </c>
      <c r="H2157" s="128">
        <f t="shared" si="278"/>
        <v>932.97</v>
      </c>
      <c r="I2157" s="15"/>
    </row>
    <row r="2158" spans="1:9" ht="14.1" customHeight="1">
      <c r="A2158" s="15" t="s">
        <v>5201</v>
      </c>
      <c r="B2158" s="62" t="s">
        <v>192</v>
      </c>
      <c r="C2158" s="807">
        <v>20.260000000000002</v>
      </c>
      <c r="D2158" s="2179">
        <v>120</v>
      </c>
      <c r="E2158" s="2129">
        <f t="shared" si="276"/>
        <v>564.62399999999991</v>
      </c>
      <c r="F2158" s="603">
        <f t="shared" si="277"/>
        <v>564.62</v>
      </c>
      <c r="G2158" s="862">
        <f>'Заказ, cкидки и курсы валют'!$J$23*F2158</f>
        <v>7029.5189999999993</v>
      </c>
      <c r="H2158" s="128">
        <f t="shared" si="278"/>
        <v>843.54</v>
      </c>
      <c r="I2158" s="15"/>
    </row>
    <row r="2159" spans="1:9" ht="14.1" customHeight="1">
      <c r="A2159" s="2208" t="s">
        <v>5202</v>
      </c>
      <c r="B2159" s="62" t="s">
        <v>193</v>
      </c>
      <c r="C2159" s="807">
        <v>23.07</v>
      </c>
      <c r="D2159" s="2179">
        <v>80</v>
      </c>
      <c r="E2159" s="2129">
        <f t="shared" si="276"/>
        <v>692.23199999999997</v>
      </c>
      <c r="F2159" s="603">
        <f t="shared" si="277"/>
        <v>692.23</v>
      </c>
      <c r="G2159" s="862">
        <f>'Заказ, cкидки и курсы валют'!$J$23*F2159</f>
        <v>8618.2634999999991</v>
      </c>
      <c r="H2159" s="128">
        <f t="shared" si="278"/>
        <v>689.46</v>
      </c>
      <c r="I2159" s="15"/>
    </row>
    <row r="2160" spans="1:9" ht="14.1" customHeight="1">
      <c r="A2160" s="15" t="s">
        <v>5203</v>
      </c>
      <c r="B2160" s="62" t="s">
        <v>194</v>
      </c>
      <c r="C2160" s="807">
        <v>26.12</v>
      </c>
      <c r="D2160" s="2179">
        <v>80</v>
      </c>
      <c r="E2160" s="2129">
        <f t="shared" si="276"/>
        <v>732.68400000000008</v>
      </c>
      <c r="F2160" s="603">
        <f t="shared" si="277"/>
        <v>732.68</v>
      </c>
      <c r="G2160" s="862">
        <f>'Заказ, cкидки и курсы валют'!$J$23*F2160</f>
        <v>9121.8659999999982</v>
      </c>
      <c r="H2160" s="128">
        <f t="shared" si="278"/>
        <v>729.75</v>
      </c>
      <c r="I2160" s="15"/>
    </row>
    <row r="2161" spans="1:9" ht="14.1" customHeight="1">
      <c r="A2161" s="15" t="s">
        <v>5204</v>
      </c>
      <c r="B2161" s="62" t="s">
        <v>3121</v>
      </c>
      <c r="C2161" s="807">
        <v>29.2</v>
      </c>
      <c r="D2161" s="2179">
        <v>60</v>
      </c>
      <c r="E2161" s="2129">
        <f t="shared" si="276"/>
        <v>833.00399999999991</v>
      </c>
      <c r="F2161" s="603">
        <f t="shared" si="277"/>
        <v>833</v>
      </c>
      <c r="G2161" s="862">
        <f>'Заказ, cкидки и курсы валют'!$J$23*F2161</f>
        <v>10370.849999999999</v>
      </c>
      <c r="H2161" s="128">
        <f t="shared" si="278"/>
        <v>622.25</v>
      </c>
      <c r="I2161" s="15"/>
    </row>
    <row r="2162" spans="1:9" ht="14.1" customHeight="1">
      <c r="A2162" s="15" t="s">
        <v>5205</v>
      </c>
      <c r="B2162" s="62" t="s">
        <v>195</v>
      </c>
      <c r="C2162" s="814">
        <v>33</v>
      </c>
      <c r="D2162" s="2179">
        <v>50</v>
      </c>
      <c r="E2162" s="2129">
        <f t="shared" si="276"/>
        <v>893.48400000000004</v>
      </c>
      <c r="F2162" s="603">
        <f t="shared" si="277"/>
        <v>893.48</v>
      </c>
      <c r="G2162" s="862">
        <f>'Заказ, cкидки и курсы валют'!$J$23*F2162</f>
        <v>11123.825999999999</v>
      </c>
      <c r="H2162" s="128">
        <f t="shared" si="278"/>
        <v>556.19000000000005</v>
      </c>
      <c r="I2162" s="15"/>
    </row>
    <row r="2163" spans="1:9" ht="14.1" customHeight="1" thickBot="1"/>
    <row r="2164" spans="1:9" ht="14.1" customHeight="1">
      <c r="A2164" s="247"/>
      <c r="B2164" s="163"/>
      <c r="C2164" s="91" t="s">
        <v>2535</v>
      </c>
      <c r="D2164" s="91"/>
      <c r="E2164" s="881"/>
      <c r="F2164" s="555"/>
      <c r="G2164" s="647"/>
      <c r="H2164" s="93"/>
      <c r="I2164" s="107"/>
    </row>
    <row r="2165" spans="1:9" ht="14.1" customHeight="1">
      <c r="A2165" s="248"/>
      <c r="B2165" s="17"/>
      <c r="C2165" s="108"/>
      <c r="D2165" s="108"/>
      <c r="E2165" s="556" t="s">
        <v>2536</v>
      </c>
      <c r="F2165" s="568"/>
      <c r="I2165" s="112"/>
    </row>
    <row r="2166" spans="1:9" ht="14.1" customHeight="1">
      <c r="A2166" s="248"/>
      <c r="B2166" s="17"/>
      <c r="C2166" s="97"/>
      <c r="D2166" s="97"/>
      <c r="E2166" s="896"/>
      <c r="F2166" s="596"/>
      <c r="G2166" s="874"/>
      <c r="H2166" s="17"/>
      <c r="I2166" s="167"/>
    </row>
    <row r="2167" spans="1:9" ht="14.1" customHeight="1">
      <c r="A2167" s="248"/>
      <c r="B2167" s="17"/>
      <c r="C2167" s="97"/>
      <c r="D2167" s="97"/>
      <c r="E2167" s="896"/>
      <c r="F2167" s="596"/>
      <c r="G2167" s="874"/>
      <c r="H2167" s="17"/>
      <c r="I2167" s="167"/>
    </row>
    <row r="2168" spans="1:9" ht="14.1" customHeight="1">
      <c r="A2168" s="248"/>
      <c r="B2168" s="17"/>
      <c r="C2168" s="97"/>
      <c r="D2168" s="97"/>
      <c r="E2168" s="896"/>
      <c r="F2168" s="596"/>
      <c r="G2168" s="874"/>
      <c r="H2168" s="17"/>
      <c r="I2168" s="167"/>
    </row>
    <row r="2169" spans="1:9" ht="14.1" customHeight="1" thickBot="1">
      <c r="A2169" s="117" t="s">
        <v>7712</v>
      </c>
      <c r="B2169" s="118"/>
      <c r="C2169" s="100"/>
      <c r="D2169" s="171"/>
      <c r="E2169" s="900"/>
      <c r="F2169" s="598"/>
      <c r="G2169" s="875"/>
      <c r="H2169" s="171"/>
      <c r="I2169" s="172"/>
    </row>
    <row r="2170" spans="1:9" ht="42" customHeight="1">
      <c r="A2170" s="195" t="s">
        <v>1034</v>
      </c>
      <c r="B2170" s="196" t="s">
        <v>1035</v>
      </c>
      <c r="C2170" s="197" t="s">
        <v>678</v>
      </c>
      <c r="D2170" s="197" t="s">
        <v>3143</v>
      </c>
      <c r="E2170" s="559" t="s">
        <v>11378</v>
      </c>
      <c r="F2170" s="600" t="s">
        <v>2792</v>
      </c>
      <c r="G2170" s="864" t="s">
        <v>2640</v>
      </c>
      <c r="H2170" s="338" t="s">
        <v>497</v>
      </c>
      <c r="I2170" s="199" t="s">
        <v>4268</v>
      </c>
    </row>
    <row r="2171" spans="1:9" ht="14.1" customHeight="1">
      <c r="A2171" s="195"/>
      <c r="B2171" s="389"/>
      <c r="C2171" s="197" t="s">
        <v>3644</v>
      </c>
      <c r="D2171" s="390" t="s">
        <v>2641</v>
      </c>
      <c r="E2171" s="898" t="s">
        <v>265</v>
      </c>
      <c r="F2171" s="607">
        <f>'Заказ, cкидки и курсы валют'!$I$12</f>
        <v>0</v>
      </c>
      <c r="G2171" s="948"/>
      <c r="H2171" s="455"/>
      <c r="I2171" s="325"/>
    </row>
    <row r="2172" spans="1:9" ht="14.1" customHeight="1">
      <c r="A2172" s="15" t="s">
        <v>9552</v>
      </c>
      <c r="B2172" s="876" t="s">
        <v>3193</v>
      </c>
      <c r="C2172" s="928">
        <v>0.39</v>
      </c>
      <c r="D2172" s="2179">
        <v>100</v>
      </c>
      <c r="E2172" s="2129">
        <f>E1978*3</f>
        <v>61.679999999999993</v>
      </c>
      <c r="F2172" s="603">
        <f>ROUND(E2172*(1-$F$11),2)</f>
        <v>61.68</v>
      </c>
      <c r="G2172" s="862">
        <f>'Заказ, cкидки и курсы валют'!$J$23*F2172</f>
        <v>767.91599999999994</v>
      </c>
      <c r="H2172" s="128">
        <f>ROUND((D2172/1000)*G2172,2)</f>
        <v>76.790000000000006</v>
      </c>
      <c r="I2172" s="2213"/>
    </row>
    <row r="2173" spans="1:9" ht="14.1" customHeight="1">
      <c r="A2173" s="15" t="s">
        <v>9553</v>
      </c>
      <c r="B2173" s="876" t="s">
        <v>3194</v>
      </c>
      <c r="C2173" s="928">
        <v>0.48</v>
      </c>
      <c r="D2173" s="2179">
        <v>100</v>
      </c>
      <c r="E2173" s="2129">
        <f t="shared" ref="E2173:E2236" si="279">E1979*3</f>
        <v>70.11</v>
      </c>
      <c r="F2173" s="603">
        <f t="shared" ref="F2173:F2182" si="280">ROUND(E2173*(1-$F$11),2)</f>
        <v>70.11</v>
      </c>
      <c r="G2173" s="862">
        <f>'Заказ, cкидки и курсы валют'!$J$23*F2173</f>
        <v>872.8694999999999</v>
      </c>
      <c r="H2173" s="128">
        <f t="shared" ref="H2173:H2182" si="281">ROUND((D2173/1000)*G2173,2)</f>
        <v>87.29</v>
      </c>
      <c r="I2173" s="2213"/>
    </row>
    <row r="2174" spans="1:9" ht="14.1" customHeight="1">
      <c r="A2174" s="15" t="s">
        <v>9554</v>
      </c>
      <c r="B2174" s="876" t="s">
        <v>3350</v>
      </c>
      <c r="C2174" s="928">
        <v>0.56000000000000005</v>
      </c>
      <c r="D2174" s="2179">
        <v>100</v>
      </c>
      <c r="E2174" s="2129">
        <f t="shared" si="279"/>
        <v>63.480000000000004</v>
      </c>
      <c r="F2174" s="603">
        <f t="shared" si="280"/>
        <v>63.48</v>
      </c>
      <c r="G2174" s="862">
        <f>'Заказ, cкидки и курсы валют'!$J$23*F2174</f>
        <v>790.32599999999991</v>
      </c>
      <c r="H2174" s="128">
        <f t="shared" si="281"/>
        <v>79.03</v>
      </c>
      <c r="I2174" s="2213"/>
    </row>
    <row r="2175" spans="1:9" ht="14.1" customHeight="1">
      <c r="A2175" s="15" t="s">
        <v>9555</v>
      </c>
      <c r="B2175" s="876" t="s">
        <v>138</v>
      </c>
      <c r="C2175" s="928">
        <v>0.65</v>
      </c>
      <c r="D2175" s="2179">
        <v>100</v>
      </c>
      <c r="E2175" s="2129">
        <f t="shared" si="279"/>
        <v>76.98</v>
      </c>
      <c r="F2175" s="603">
        <f t="shared" si="280"/>
        <v>76.98</v>
      </c>
      <c r="G2175" s="862">
        <f>'Заказ, cкидки и курсы валют'!$J$23*F2175</f>
        <v>958.40099999999995</v>
      </c>
      <c r="H2175" s="128">
        <f t="shared" si="281"/>
        <v>95.84</v>
      </c>
      <c r="I2175" s="2213"/>
    </row>
    <row r="2176" spans="1:9" ht="14.1" customHeight="1">
      <c r="A2176" s="15" t="s">
        <v>9556</v>
      </c>
      <c r="B2176" s="876" t="s">
        <v>139</v>
      </c>
      <c r="C2176" s="928">
        <v>0.82</v>
      </c>
      <c r="D2176" s="2179">
        <v>100</v>
      </c>
      <c r="E2176" s="2129">
        <f t="shared" si="279"/>
        <v>82.199999999999989</v>
      </c>
      <c r="F2176" s="603">
        <f t="shared" si="280"/>
        <v>82.2</v>
      </c>
      <c r="G2176" s="862">
        <f>'Заказ, cкидки и курсы валют'!$J$23*F2176</f>
        <v>1023.39</v>
      </c>
      <c r="H2176" s="128">
        <f t="shared" si="281"/>
        <v>102.34</v>
      </c>
      <c r="I2176" s="2213"/>
    </row>
    <row r="2177" spans="1:9" ht="14.1" customHeight="1">
      <c r="A2177" s="15" t="s">
        <v>9557</v>
      </c>
      <c r="B2177" s="876" t="s">
        <v>140</v>
      </c>
      <c r="C2177" s="928">
        <v>0.99</v>
      </c>
      <c r="D2177" s="2179">
        <v>100</v>
      </c>
      <c r="E2177" s="2129">
        <f t="shared" si="279"/>
        <v>104.88</v>
      </c>
      <c r="F2177" s="603">
        <f t="shared" si="280"/>
        <v>104.88</v>
      </c>
      <c r="G2177" s="862">
        <f>'Заказ, cкидки и курсы валют'!$J$23*F2177</f>
        <v>1305.7559999999999</v>
      </c>
      <c r="H2177" s="128">
        <f t="shared" si="281"/>
        <v>130.58000000000001</v>
      </c>
      <c r="I2177" s="2213"/>
    </row>
    <row r="2178" spans="1:9" ht="14.1" customHeight="1">
      <c r="A2178" s="15" t="s">
        <v>9558</v>
      </c>
      <c r="B2178" s="876" t="s">
        <v>141</v>
      </c>
      <c r="C2178" s="928">
        <v>1.2</v>
      </c>
      <c r="D2178" s="2179">
        <v>100</v>
      </c>
      <c r="E2178" s="2129">
        <f t="shared" si="279"/>
        <v>118.89000000000001</v>
      </c>
      <c r="F2178" s="603">
        <f t="shared" si="280"/>
        <v>118.89</v>
      </c>
      <c r="G2178" s="862">
        <f>'Заказ, cкидки и курсы валют'!$J$23*F2178</f>
        <v>1480.1804999999999</v>
      </c>
      <c r="H2178" s="128">
        <f t="shared" si="281"/>
        <v>148.02000000000001</v>
      </c>
      <c r="I2178" s="2213"/>
    </row>
    <row r="2179" spans="1:9" ht="14.1" customHeight="1">
      <c r="A2179" s="15" t="s">
        <v>9559</v>
      </c>
      <c r="B2179" s="876" t="s">
        <v>142</v>
      </c>
      <c r="C2179" s="928">
        <v>1.43</v>
      </c>
      <c r="D2179" s="2179">
        <v>100</v>
      </c>
      <c r="E2179" s="2129">
        <f t="shared" si="279"/>
        <v>136.53</v>
      </c>
      <c r="F2179" s="603">
        <f t="shared" si="280"/>
        <v>136.53</v>
      </c>
      <c r="G2179" s="862">
        <f>'Заказ, cкидки и курсы валют'!$J$23*F2179</f>
        <v>1699.7984999999999</v>
      </c>
      <c r="H2179" s="128">
        <f t="shared" si="281"/>
        <v>169.98</v>
      </c>
      <c r="I2179" s="2213"/>
    </row>
    <row r="2180" spans="1:9" ht="14.1" customHeight="1">
      <c r="A2180" s="15" t="s">
        <v>9560</v>
      </c>
      <c r="B2180" s="876" t="s">
        <v>143</v>
      </c>
      <c r="C2180" s="928">
        <v>1.64</v>
      </c>
      <c r="D2180" s="2179">
        <v>100</v>
      </c>
      <c r="E2180" s="2129">
        <f t="shared" si="279"/>
        <v>151.97999999999999</v>
      </c>
      <c r="F2180" s="603">
        <f t="shared" si="280"/>
        <v>151.97999999999999</v>
      </c>
      <c r="G2180" s="862">
        <f>'Заказ, cкидки и курсы валют'!$J$23*F2180</f>
        <v>1892.1509999999998</v>
      </c>
      <c r="H2180" s="128">
        <f t="shared" si="281"/>
        <v>189.22</v>
      </c>
      <c r="I2180" s="2213"/>
    </row>
    <row r="2181" spans="1:9" ht="14.1" customHeight="1">
      <c r="A2181" s="15" t="s">
        <v>9561</v>
      </c>
      <c r="B2181" s="876" t="s">
        <v>144</v>
      </c>
      <c r="C2181" s="928">
        <v>1.85</v>
      </c>
      <c r="D2181" s="2179">
        <v>100</v>
      </c>
      <c r="E2181" s="2129">
        <f t="shared" si="279"/>
        <v>156.69</v>
      </c>
      <c r="F2181" s="603">
        <f t="shared" si="280"/>
        <v>156.69</v>
      </c>
      <c r="G2181" s="862">
        <f>'Заказ, cкидки и курсы валют'!$J$23*F2181</f>
        <v>1950.7904999999998</v>
      </c>
      <c r="H2181" s="128">
        <f t="shared" si="281"/>
        <v>195.08</v>
      </c>
      <c r="I2181" s="2213"/>
    </row>
    <row r="2182" spans="1:9" ht="14.1" customHeight="1">
      <c r="A2182" s="15" t="s">
        <v>9562</v>
      </c>
      <c r="B2182" s="876" t="s">
        <v>3360</v>
      </c>
      <c r="C2182" s="928">
        <v>2.2799999999999998</v>
      </c>
      <c r="D2182" s="2179">
        <v>100</v>
      </c>
      <c r="E2182" s="2129">
        <f t="shared" si="279"/>
        <v>201.93</v>
      </c>
      <c r="F2182" s="603">
        <f t="shared" si="280"/>
        <v>201.93</v>
      </c>
      <c r="G2182" s="862">
        <f>'Заказ, cкидки и курсы валют'!$J$23*F2182</f>
        <v>2514.0284999999999</v>
      </c>
      <c r="H2182" s="128">
        <f t="shared" si="281"/>
        <v>251.4</v>
      </c>
      <c r="I2182" s="2213"/>
    </row>
    <row r="2183" spans="1:9" ht="14.1" customHeight="1">
      <c r="A2183" s="15" t="s">
        <v>7938</v>
      </c>
      <c r="B2183" s="71" t="s">
        <v>3215</v>
      </c>
      <c r="C2183" s="807">
        <v>0.71</v>
      </c>
      <c r="D2183" s="2179">
        <v>100</v>
      </c>
      <c r="E2183" s="2129">
        <f t="shared" si="279"/>
        <v>103.08</v>
      </c>
      <c r="F2183" s="603">
        <f>ROUND(E2183*(1-$F$11),2)</f>
        <v>103.08</v>
      </c>
      <c r="G2183" s="862">
        <f>'Заказ, cкидки и курсы валют'!$J$23*F2183</f>
        <v>1283.346</v>
      </c>
      <c r="H2183" s="128">
        <f>ROUND((D2183/1000)*G2183,2)</f>
        <v>128.33000000000001</v>
      </c>
      <c r="I2183" s="15"/>
    </row>
    <row r="2184" spans="1:9" ht="14.1" customHeight="1">
      <c r="A2184" s="15" t="s">
        <v>7939</v>
      </c>
      <c r="B2184" s="71" t="s">
        <v>3216</v>
      </c>
      <c r="C2184" s="807">
        <v>0.89</v>
      </c>
      <c r="D2184" s="2210">
        <v>100</v>
      </c>
      <c r="E2184" s="2129">
        <f t="shared" si="279"/>
        <v>88.26</v>
      </c>
      <c r="F2184" s="603">
        <f t="shared" ref="F2184:F2216" si="282">ROUND(E2184*(1-$F$11),2)</f>
        <v>88.26</v>
      </c>
      <c r="G2184" s="862">
        <f>'Заказ, cкидки и курсы валют'!$J$23*F2184</f>
        <v>1098.837</v>
      </c>
      <c r="H2184" s="128">
        <f t="shared" ref="H2184:H2216" si="283">ROUND((D2184/1000)*G2184,2)</f>
        <v>109.88</v>
      </c>
      <c r="I2184" s="15"/>
    </row>
    <row r="2185" spans="1:9" ht="14.1" customHeight="1">
      <c r="A2185" s="15" t="s">
        <v>7940</v>
      </c>
      <c r="B2185" s="62" t="s">
        <v>3217</v>
      </c>
      <c r="C2185" s="807">
        <v>0.99</v>
      </c>
      <c r="D2185" s="2179">
        <v>100</v>
      </c>
      <c r="E2185" s="2129">
        <f t="shared" si="279"/>
        <v>99.72</v>
      </c>
      <c r="F2185" s="603">
        <f t="shared" si="282"/>
        <v>99.72</v>
      </c>
      <c r="G2185" s="862">
        <f>'Заказ, cкидки и курсы валют'!$J$23*F2185</f>
        <v>1241.5139999999999</v>
      </c>
      <c r="H2185" s="128">
        <f t="shared" si="283"/>
        <v>124.15</v>
      </c>
      <c r="I2185" s="15"/>
    </row>
    <row r="2186" spans="1:9" ht="14.1" customHeight="1">
      <c r="A2186" s="15" t="s">
        <v>7941</v>
      </c>
      <c r="B2186" s="62" t="s">
        <v>145</v>
      </c>
      <c r="C2186" s="807">
        <v>1.1499999999999999</v>
      </c>
      <c r="D2186" s="2210">
        <v>100</v>
      </c>
      <c r="E2186" s="2129">
        <f t="shared" si="279"/>
        <v>120.21000000000001</v>
      </c>
      <c r="F2186" s="603">
        <f t="shared" si="282"/>
        <v>120.21</v>
      </c>
      <c r="G2186" s="862">
        <f>'Заказ, cкидки и курсы валют'!$J$23*F2186</f>
        <v>1496.6144999999999</v>
      </c>
      <c r="H2186" s="128">
        <f t="shared" si="283"/>
        <v>149.66</v>
      </c>
      <c r="I2186" s="15"/>
    </row>
    <row r="2187" spans="1:9" ht="14.1" customHeight="1">
      <c r="A2187" s="15" t="s">
        <v>7942</v>
      </c>
      <c r="B2187" s="62" t="s">
        <v>3218</v>
      </c>
      <c r="C2187" s="807">
        <v>1.25</v>
      </c>
      <c r="D2187" s="2210">
        <v>100</v>
      </c>
      <c r="E2187" s="2129">
        <f t="shared" si="279"/>
        <v>123.75</v>
      </c>
      <c r="F2187" s="603">
        <f t="shared" si="282"/>
        <v>123.75</v>
      </c>
      <c r="G2187" s="862">
        <f>'Заказ, cкидки и курсы валют'!$J$23*F2187</f>
        <v>1540.6875</v>
      </c>
      <c r="H2187" s="128">
        <f t="shared" si="283"/>
        <v>154.07</v>
      </c>
      <c r="I2187" s="15"/>
    </row>
    <row r="2188" spans="1:9" ht="14.1" customHeight="1">
      <c r="A2188" s="15" t="s">
        <v>7943</v>
      </c>
      <c r="B2188" s="62" t="s">
        <v>3658</v>
      </c>
      <c r="C2188" s="807">
        <v>1.32</v>
      </c>
      <c r="D2188" s="2179">
        <v>100</v>
      </c>
      <c r="E2188" s="2129">
        <f t="shared" si="279"/>
        <v>128.01</v>
      </c>
      <c r="F2188" s="603">
        <f t="shared" si="282"/>
        <v>128.01</v>
      </c>
      <c r="G2188" s="862">
        <f>'Заказ, cкидки и курсы валют'!$J$23*F2188</f>
        <v>1593.7244999999998</v>
      </c>
      <c r="H2188" s="128">
        <f t="shared" si="283"/>
        <v>159.37</v>
      </c>
      <c r="I2188" s="15"/>
    </row>
    <row r="2189" spans="1:9" ht="14.1" customHeight="1">
      <c r="A2189" s="15" t="s">
        <v>7944</v>
      </c>
      <c r="B2189" s="62" t="s">
        <v>146</v>
      </c>
      <c r="C2189" s="807">
        <v>1.34</v>
      </c>
      <c r="D2189" s="2179">
        <v>100</v>
      </c>
      <c r="E2189" s="2129">
        <f t="shared" si="279"/>
        <v>138.24</v>
      </c>
      <c r="F2189" s="603">
        <f t="shared" si="282"/>
        <v>138.24</v>
      </c>
      <c r="G2189" s="862">
        <f>'Заказ, cкидки и курсы валют'!$J$23*F2189</f>
        <v>1721.088</v>
      </c>
      <c r="H2189" s="128">
        <f t="shared" si="283"/>
        <v>172.11</v>
      </c>
      <c r="I2189" s="15"/>
    </row>
    <row r="2190" spans="1:9" ht="14.1" customHeight="1">
      <c r="A2190" s="15" t="s">
        <v>7945</v>
      </c>
      <c r="B2190" s="62" t="s">
        <v>147</v>
      </c>
      <c r="C2190" s="807">
        <v>1.66</v>
      </c>
      <c r="D2190" s="2179">
        <v>100</v>
      </c>
      <c r="E2190" s="2129">
        <f t="shared" si="279"/>
        <v>148.56</v>
      </c>
      <c r="F2190" s="603">
        <f t="shared" si="282"/>
        <v>148.56</v>
      </c>
      <c r="G2190" s="862">
        <f>'Заказ, cкидки и курсы валют'!$J$23*F2190</f>
        <v>1849.5719999999999</v>
      </c>
      <c r="H2190" s="128">
        <f t="shared" si="283"/>
        <v>184.96</v>
      </c>
      <c r="I2190" s="15"/>
    </row>
    <row r="2191" spans="1:9" ht="14.1" customHeight="1">
      <c r="A2191" s="15" t="s">
        <v>7946</v>
      </c>
      <c r="B2191" s="62" t="s">
        <v>148</v>
      </c>
      <c r="C2191" s="807">
        <v>2.11</v>
      </c>
      <c r="D2191" s="2179">
        <v>100</v>
      </c>
      <c r="E2191" s="2129">
        <f t="shared" si="279"/>
        <v>174.35999999999999</v>
      </c>
      <c r="F2191" s="603">
        <f t="shared" si="282"/>
        <v>174.36</v>
      </c>
      <c r="G2191" s="862">
        <f>'Заказ, cкидки и курсы валют'!$J$23*F2191</f>
        <v>2170.7820000000002</v>
      </c>
      <c r="H2191" s="128">
        <f t="shared" si="283"/>
        <v>217.08</v>
      </c>
      <c r="I2191" s="15"/>
    </row>
    <row r="2192" spans="1:9" ht="14.1" customHeight="1">
      <c r="A2192" s="15" t="s">
        <v>7947</v>
      </c>
      <c r="B2192" s="62" t="s">
        <v>149</v>
      </c>
      <c r="C2192" s="807">
        <v>2.4900000000000002</v>
      </c>
      <c r="D2192" s="2179">
        <v>100</v>
      </c>
      <c r="E2192" s="2129">
        <f t="shared" si="279"/>
        <v>198.87</v>
      </c>
      <c r="F2192" s="603">
        <f t="shared" si="282"/>
        <v>198.87</v>
      </c>
      <c r="G2192" s="862">
        <f>'Заказ, cкидки и курсы валют'!$J$23*F2192</f>
        <v>2475.9315000000001</v>
      </c>
      <c r="H2192" s="128">
        <f t="shared" si="283"/>
        <v>247.59</v>
      </c>
      <c r="I2192" s="15"/>
    </row>
    <row r="2193" spans="1:9" ht="14.1" customHeight="1">
      <c r="A2193" s="15" t="s">
        <v>8934</v>
      </c>
      <c r="B2193" s="62" t="s">
        <v>150</v>
      </c>
      <c r="C2193" s="807">
        <v>2.86</v>
      </c>
      <c r="D2193" s="2179">
        <v>60</v>
      </c>
      <c r="E2193" s="2129">
        <f t="shared" si="279"/>
        <v>231.60000000000002</v>
      </c>
      <c r="F2193" s="603">
        <f t="shared" si="282"/>
        <v>231.6</v>
      </c>
      <c r="G2193" s="862">
        <f>'Заказ, cкидки и курсы валют'!$J$23*F2193</f>
        <v>2883.4199999999996</v>
      </c>
      <c r="H2193" s="128">
        <f t="shared" si="283"/>
        <v>173.01</v>
      </c>
      <c r="I2193" s="15"/>
    </row>
    <row r="2194" spans="1:9" ht="14.1" customHeight="1">
      <c r="A2194" s="15" t="s">
        <v>7948</v>
      </c>
      <c r="B2194" s="62" t="s">
        <v>151</v>
      </c>
      <c r="C2194" s="807">
        <v>3.23</v>
      </c>
      <c r="D2194" s="2179">
        <v>50</v>
      </c>
      <c r="E2194" s="2129">
        <f t="shared" si="279"/>
        <v>257.90999999999997</v>
      </c>
      <c r="F2194" s="603">
        <f t="shared" si="282"/>
        <v>257.91000000000003</v>
      </c>
      <c r="G2194" s="862">
        <f>'Заказ, cкидки и курсы валют'!$J$23*F2194</f>
        <v>3210.9794999999999</v>
      </c>
      <c r="H2194" s="128">
        <f t="shared" si="283"/>
        <v>160.55000000000001</v>
      </c>
      <c r="I2194" s="15"/>
    </row>
    <row r="2195" spans="1:9" ht="14.1" customHeight="1">
      <c r="A2195" s="15" t="s">
        <v>7949</v>
      </c>
      <c r="B2195" s="62" t="s">
        <v>79</v>
      </c>
      <c r="C2195" s="807">
        <v>3.51</v>
      </c>
      <c r="D2195" s="2179">
        <v>40</v>
      </c>
      <c r="E2195" s="2129">
        <f t="shared" si="279"/>
        <v>286.74</v>
      </c>
      <c r="F2195" s="603">
        <f t="shared" si="282"/>
        <v>286.74</v>
      </c>
      <c r="G2195" s="862">
        <f>'Заказ, cкидки и курсы валют'!$J$23*F2195</f>
        <v>3569.913</v>
      </c>
      <c r="H2195" s="128">
        <f t="shared" si="283"/>
        <v>142.80000000000001</v>
      </c>
      <c r="I2195" s="15"/>
    </row>
    <row r="2196" spans="1:9" ht="14.1" customHeight="1">
      <c r="A2196" s="15" t="s">
        <v>7950</v>
      </c>
      <c r="B2196" s="62" t="s">
        <v>152</v>
      </c>
      <c r="C2196" s="807">
        <v>3.81</v>
      </c>
      <c r="D2196" s="2179">
        <v>40</v>
      </c>
      <c r="E2196" s="2129">
        <f t="shared" si="279"/>
        <v>315.18</v>
      </c>
      <c r="F2196" s="603">
        <f t="shared" si="282"/>
        <v>315.18</v>
      </c>
      <c r="G2196" s="862">
        <f>'Заказ, cкидки и курсы валют'!$J$23*F2196</f>
        <v>3923.991</v>
      </c>
      <c r="H2196" s="128">
        <f t="shared" si="283"/>
        <v>156.96</v>
      </c>
      <c r="I2196" s="15"/>
    </row>
    <row r="2197" spans="1:9" ht="14.1" customHeight="1">
      <c r="A2197" s="15" t="s">
        <v>7951</v>
      </c>
      <c r="B2197" s="62" t="s">
        <v>4211</v>
      </c>
      <c r="C2197" s="807">
        <v>4.2699999999999996</v>
      </c>
      <c r="D2197" s="2179">
        <v>30</v>
      </c>
      <c r="E2197" s="2129">
        <f t="shared" si="279"/>
        <v>373.62</v>
      </c>
      <c r="F2197" s="603">
        <f t="shared" si="282"/>
        <v>373.62</v>
      </c>
      <c r="G2197" s="862">
        <f>'Заказ, cкидки и курсы валют'!$J$23*F2197</f>
        <v>4651.5689999999995</v>
      </c>
      <c r="H2197" s="128">
        <f t="shared" si="283"/>
        <v>139.55000000000001</v>
      </c>
      <c r="I2197" s="15"/>
    </row>
    <row r="2198" spans="1:9" ht="14.1" customHeight="1">
      <c r="A2198" s="15" t="s">
        <v>7952</v>
      </c>
      <c r="B2198" s="62" t="s">
        <v>158</v>
      </c>
      <c r="C2198" s="807">
        <v>4.63</v>
      </c>
      <c r="D2198" s="2179">
        <v>30</v>
      </c>
      <c r="E2198" s="2129">
        <f t="shared" si="279"/>
        <v>349.89</v>
      </c>
      <c r="F2198" s="603">
        <f t="shared" si="282"/>
        <v>349.89</v>
      </c>
      <c r="G2198" s="862">
        <f>'Заказ, cкидки и курсы валют'!$J$23*F2198</f>
        <v>4356.1304999999993</v>
      </c>
      <c r="H2198" s="128">
        <f t="shared" si="283"/>
        <v>130.68</v>
      </c>
      <c r="I2198" s="15"/>
    </row>
    <row r="2199" spans="1:9" ht="14.1" customHeight="1">
      <c r="A2199" s="15" t="s">
        <v>7953</v>
      </c>
      <c r="B2199" s="62" t="s">
        <v>4212</v>
      </c>
      <c r="C2199" s="807">
        <v>5</v>
      </c>
      <c r="D2199" s="2179">
        <v>25</v>
      </c>
      <c r="E2199" s="2129">
        <f t="shared" si="279"/>
        <v>375.81</v>
      </c>
      <c r="F2199" s="603">
        <f t="shared" si="282"/>
        <v>375.81</v>
      </c>
      <c r="G2199" s="862">
        <f>'Заказ, cкидки и курсы валют'!$J$23*F2199</f>
        <v>4678.8344999999999</v>
      </c>
      <c r="H2199" s="128">
        <f t="shared" si="283"/>
        <v>116.97</v>
      </c>
      <c r="I2199" s="15"/>
    </row>
    <row r="2200" spans="1:9" ht="14.1" customHeight="1">
      <c r="A2200" s="15" t="s">
        <v>7954</v>
      </c>
      <c r="B2200" s="62" t="s">
        <v>159</v>
      </c>
      <c r="C2200" s="807">
        <v>5.47</v>
      </c>
      <c r="D2200" s="2179">
        <v>25</v>
      </c>
      <c r="E2200" s="2129">
        <f t="shared" si="279"/>
        <v>414.09000000000003</v>
      </c>
      <c r="F2200" s="603">
        <f t="shared" si="282"/>
        <v>414.09</v>
      </c>
      <c r="G2200" s="862">
        <f>'Заказ, cкидки и курсы валют'!$J$23*F2200</f>
        <v>5155.4204999999993</v>
      </c>
      <c r="H2200" s="128">
        <f t="shared" si="283"/>
        <v>128.88999999999999</v>
      </c>
      <c r="I2200" s="15"/>
    </row>
    <row r="2201" spans="1:9" ht="14.1" customHeight="1">
      <c r="A2201" s="15" t="s">
        <v>7955</v>
      </c>
      <c r="B2201" s="62" t="s">
        <v>2649</v>
      </c>
      <c r="C2201" s="807">
        <v>5.76</v>
      </c>
      <c r="D2201" s="2179">
        <v>25</v>
      </c>
      <c r="E2201" s="2129">
        <f t="shared" si="279"/>
        <v>439.16999999999996</v>
      </c>
      <c r="F2201" s="603">
        <f t="shared" si="282"/>
        <v>439.17</v>
      </c>
      <c r="G2201" s="862">
        <f>'Заказ, cкидки и курсы валют'!$J$23*F2201</f>
        <v>5467.6665000000003</v>
      </c>
      <c r="H2201" s="128">
        <f t="shared" si="283"/>
        <v>136.69</v>
      </c>
      <c r="I2201" s="15"/>
    </row>
    <row r="2202" spans="1:9" ht="14.1" customHeight="1">
      <c r="A2202" s="15" t="s">
        <v>7956</v>
      </c>
      <c r="B2202" s="71" t="s">
        <v>3339</v>
      </c>
      <c r="C2202" s="807">
        <v>6.07</v>
      </c>
      <c r="D2202" s="2179">
        <v>25</v>
      </c>
      <c r="E2202" s="2129">
        <f t="shared" si="279"/>
        <v>484.11</v>
      </c>
      <c r="F2202" s="603">
        <f t="shared" si="282"/>
        <v>484.11</v>
      </c>
      <c r="G2202" s="862">
        <f>'Заказ, cкидки и курсы валют'!$J$23*F2202</f>
        <v>6027.1695</v>
      </c>
      <c r="H2202" s="128">
        <f t="shared" si="283"/>
        <v>150.68</v>
      </c>
      <c r="I2202" s="15"/>
    </row>
    <row r="2203" spans="1:9" ht="14.1" customHeight="1">
      <c r="A2203" s="15" t="s">
        <v>7957</v>
      </c>
      <c r="B2203" s="62" t="s">
        <v>3179</v>
      </c>
      <c r="C2203" s="807">
        <v>1.4</v>
      </c>
      <c r="D2203" s="2179">
        <v>180</v>
      </c>
      <c r="E2203" s="2129">
        <f t="shared" si="279"/>
        <v>110.52000000000001</v>
      </c>
      <c r="F2203" s="603">
        <f t="shared" si="282"/>
        <v>110.52</v>
      </c>
      <c r="G2203" s="862">
        <f>'Заказ, cкидки и курсы валют'!$J$23*F2203</f>
        <v>1375.9739999999999</v>
      </c>
      <c r="H2203" s="128">
        <f t="shared" si="283"/>
        <v>247.68</v>
      </c>
      <c r="I2203" s="15"/>
    </row>
    <row r="2204" spans="1:9" ht="14.1" customHeight="1">
      <c r="A2204" s="15" t="s">
        <v>7958</v>
      </c>
      <c r="B2204" s="62" t="s">
        <v>4216</v>
      </c>
      <c r="C2204" s="807">
        <v>1.5</v>
      </c>
      <c r="D2204" s="2179">
        <v>180</v>
      </c>
      <c r="E2204" s="2129">
        <f t="shared" si="279"/>
        <v>134.34</v>
      </c>
      <c r="F2204" s="603">
        <f t="shared" si="282"/>
        <v>134.34</v>
      </c>
      <c r="G2204" s="862">
        <f>'Заказ, cкидки и курсы валют'!$J$23*F2204</f>
        <v>1672.5329999999999</v>
      </c>
      <c r="H2204" s="128">
        <f t="shared" si="283"/>
        <v>301.06</v>
      </c>
      <c r="I2204" s="15"/>
    </row>
    <row r="2205" spans="1:9" ht="14.1" customHeight="1">
      <c r="A2205" s="15" t="s">
        <v>7959</v>
      </c>
      <c r="B2205" s="62" t="s">
        <v>3652</v>
      </c>
      <c r="C2205" s="807">
        <v>1.67</v>
      </c>
      <c r="D2205" s="2179">
        <v>170</v>
      </c>
      <c r="E2205" s="2129">
        <f t="shared" si="279"/>
        <v>129.47999999999999</v>
      </c>
      <c r="F2205" s="603">
        <f t="shared" si="282"/>
        <v>129.47999999999999</v>
      </c>
      <c r="G2205" s="862">
        <f>'Заказ, cкидки и курсы валют'!$J$23*F2205</f>
        <v>1612.0259999999998</v>
      </c>
      <c r="H2205" s="128">
        <f t="shared" si="283"/>
        <v>274.04000000000002</v>
      </c>
      <c r="I2205" s="15"/>
    </row>
    <row r="2206" spans="1:9" ht="14.1" customHeight="1">
      <c r="A2206" s="15" t="s">
        <v>7960</v>
      </c>
      <c r="B2206" s="62" t="s">
        <v>3653</v>
      </c>
      <c r="C2206" s="807">
        <v>1.9</v>
      </c>
      <c r="D2206" s="2179">
        <v>100</v>
      </c>
      <c r="E2206" s="2129">
        <f t="shared" si="279"/>
        <v>151.56</v>
      </c>
      <c r="F2206" s="603">
        <f t="shared" si="282"/>
        <v>151.56</v>
      </c>
      <c r="G2206" s="862">
        <f>'Заказ, cкидки и курсы валют'!$J$23*F2206</f>
        <v>1886.922</v>
      </c>
      <c r="H2206" s="128">
        <f t="shared" si="283"/>
        <v>188.69</v>
      </c>
      <c r="I2206" s="15"/>
    </row>
    <row r="2207" spans="1:9" ht="14.1" customHeight="1">
      <c r="A2207" s="15" t="s">
        <v>7961</v>
      </c>
      <c r="B2207" s="62" t="s">
        <v>2818</v>
      </c>
      <c r="C2207" s="807">
        <v>2.1</v>
      </c>
      <c r="D2207" s="2179">
        <v>100</v>
      </c>
      <c r="E2207" s="2129">
        <f t="shared" si="279"/>
        <v>164.79</v>
      </c>
      <c r="F2207" s="603">
        <f t="shared" si="282"/>
        <v>164.79</v>
      </c>
      <c r="G2207" s="862">
        <f>'Заказ, cкидки и курсы валют'!$J$23*F2207</f>
        <v>2051.6354999999999</v>
      </c>
      <c r="H2207" s="128">
        <f t="shared" si="283"/>
        <v>205.16</v>
      </c>
      <c r="I2207" s="15"/>
    </row>
    <row r="2208" spans="1:9" ht="14.1" customHeight="1">
      <c r="A2208" s="15" t="s">
        <v>7962</v>
      </c>
      <c r="B2208" s="62" t="s">
        <v>3659</v>
      </c>
      <c r="C2208" s="807">
        <v>2.33</v>
      </c>
      <c r="D2208" s="2179">
        <v>100</v>
      </c>
      <c r="E2208" s="2129">
        <f t="shared" si="279"/>
        <v>175.8</v>
      </c>
      <c r="F2208" s="603">
        <f t="shared" si="282"/>
        <v>175.8</v>
      </c>
      <c r="G2208" s="862">
        <f>'Заказ, cкидки и курсы валют'!$J$23*F2208</f>
        <v>2188.71</v>
      </c>
      <c r="H2208" s="128">
        <f t="shared" si="283"/>
        <v>218.87</v>
      </c>
      <c r="I2208" s="15"/>
    </row>
    <row r="2209" spans="1:9" ht="14.1" customHeight="1">
      <c r="A2209" s="15" t="s">
        <v>7963</v>
      </c>
      <c r="B2209" s="62" t="s">
        <v>3654</v>
      </c>
      <c r="C2209" s="807">
        <v>2.35</v>
      </c>
      <c r="D2209" s="2179">
        <v>100</v>
      </c>
      <c r="E2209" s="2129">
        <f t="shared" si="279"/>
        <v>181.38</v>
      </c>
      <c r="F2209" s="603">
        <f t="shared" si="282"/>
        <v>181.38</v>
      </c>
      <c r="G2209" s="862">
        <f>'Заказ, cкидки и курсы валют'!$J$23*F2209</f>
        <v>2258.181</v>
      </c>
      <c r="H2209" s="128">
        <f t="shared" si="283"/>
        <v>225.82</v>
      </c>
      <c r="I2209" s="15"/>
    </row>
    <row r="2210" spans="1:9" ht="14.1" customHeight="1">
      <c r="A2210" s="15" t="s">
        <v>7964</v>
      </c>
      <c r="B2210" s="62" t="s">
        <v>167</v>
      </c>
      <c r="C2210" s="807">
        <v>2.86</v>
      </c>
      <c r="D2210" s="2179">
        <v>80</v>
      </c>
      <c r="E2210" s="2129">
        <f t="shared" si="279"/>
        <v>214.11</v>
      </c>
      <c r="F2210" s="603">
        <f t="shared" si="282"/>
        <v>214.11</v>
      </c>
      <c r="G2210" s="862">
        <f>'Заказ, cкидки и курсы валют'!$J$23*F2210</f>
        <v>2665.6695</v>
      </c>
      <c r="H2210" s="128">
        <f t="shared" si="283"/>
        <v>213.25</v>
      </c>
      <c r="I2210" s="15"/>
    </row>
    <row r="2211" spans="1:9" ht="14.1" customHeight="1">
      <c r="A2211" s="15" t="s">
        <v>7965</v>
      </c>
      <c r="B2211" s="62" t="s">
        <v>168</v>
      </c>
      <c r="C2211" s="807">
        <v>3.43</v>
      </c>
      <c r="D2211" s="2179">
        <v>70</v>
      </c>
      <c r="E2211" s="2129">
        <f t="shared" si="279"/>
        <v>259.14</v>
      </c>
      <c r="F2211" s="603">
        <f t="shared" si="282"/>
        <v>259.14</v>
      </c>
      <c r="G2211" s="862">
        <f>'Заказ, cкидки и курсы валют'!$J$23*F2211</f>
        <v>3226.2929999999997</v>
      </c>
      <c r="H2211" s="128">
        <f t="shared" si="283"/>
        <v>225.84</v>
      </c>
      <c r="I2211" s="15"/>
    </row>
    <row r="2212" spans="1:9" ht="14.1" customHeight="1">
      <c r="A2212" s="15" t="s">
        <v>7966</v>
      </c>
      <c r="B2212" s="62" t="s">
        <v>169</v>
      </c>
      <c r="C2212" s="807">
        <v>3.88</v>
      </c>
      <c r="D2212" s="2179">
        <v>60</v>
      </c>
      <c r="E2212" s="2129">
        <f t="shared" si="279"/>
        <v>303.33</v>
      </c>
      <c r="F2212" s="603">
        <f t="shared" si="282"/>
        <v>303.33</v>
      </c>
      <c r="G2212" s="862">
        <f>'Заказ, cкидки и курсы валют'!$J$23*F2212</f>
        <v>3776.4584999999997</v>
      </c>
      <c r="H2212" s="128">
        <f t="shared" si="283"/>
        <v>226.59</v>
      </c>
      <c r="I2212" s="15"/>
    </row>
    <row r="2213" spans="1:9" ht="14.1" customHeight="1">
      <c r="A2213" s="15" t="s">
        <v>7967</v>
      </c>
      <c r="B2213" s="62" t="s">
        <v>611</v>
      </c>
      <c r="C2213" s="807">
        <v>4.57</v>
      </c>
      <c r="D2213" s="2179">
        <v>55</v>
      </c>
      <c r="E2213" s="2129">
        <f t="shared" si="279"/>
        <v>369.48</v>
      </c>
      <c r="F2213" s="603">
        <f t="shared" si="282"/>
        <v>369.48</v>
      </c>
      <c r="G2213" s="862">
        <f>'Заказ, cкидки и курсы валют'!$J$23*F2213</f>
        <v>4600.0259999999998</v>
      </c>
      <c r="H2213" s="128">
        <f t="shared" si="283"/>
        <v>253</v>
      </c>
      <c r="I2213" s="15"/>
    </row>
    <row r="2214" spans="1:9" ht="14.1" customHeight="1">
      <c r="A2214" s="15" t="s">
        <v>7968</v>
      </c>
      <c r="B2214" s="62" t="s">
        <v>170</v>
      </c>
      <c r="C2214" s="807">
        <v>5.2</v>
      </c>
      <c r="D2214" s="2179">
        <v>40</v>
      </c>
      <c r="E2214" s="2129">
        <f t="shared" si="279"/>
        <v>379.11</v>
      </c>
      <c r="F2214" s="603">
        <f t="shared" si="282"/>
        <v>379.11</v>
      </c>
      <c r="G2214" s="862">
        <f>'Заказ, cкидки и курсы валют'!$J$23*F2214</f>
        <v>4719.9195</v>
      </c>
      <c r="H2214" s="128">
        <f t="shared" si="283"/>
        <v>188.8</v>
      </c>
      <c r="I2214" s="15"/>
    </row>
    <row r="2215" spans="1:9" ht="14.1" customHeight="1">
      <c r="A2215" s="15" t="s">
        <v>7969</v>
      </c>
      <c r="B2215" s="62" t="s">
        <v>612</v>
      </c>
      <c r="C2215" s="807">
        <v>5.74</v>
      </c>
      <c r="D2215" s="2179">
        <v>30</v>
      </c>
      <c r="E2215" s="2129">
        <f t="shared" si="279"/>
        <v>423.57</v>
      </c>
      <c r="F2215" s="603">
        <f t="shared" si="282"/>
        <v>423.57</v>
      </c>
      <c r="G2215" s="862">
        <f>'Заказ, cкидки и курсы валют'!$J$23*F2215</f>
        <v>5273.4465</v>
      </c>
      <c r="H2215" s="128">
        <f t="shared" si="283"/>
        <v>158.19999999999999</v>
      </c>
      <c r="I2215" s="15"/>
    </row>
    <row r="2216" spans="1:9" ht="14.1" customHeight="1">
      <c r="A2216" s="15" t="s">
        <v>7970</v>
      </c>
      <c r="B2216" s="62" t="s">
        <v>171</v>
      </c>
      <c r="C2216" s="807">
        <v>6.43</v>
      </c>
      <c r="D2216" s="2179">
        <v>30</v>
      </c>
      <c r="E2216" s="2129">
        <f t="shared" si="279"/>
        <v>458.34000000000003</v>
      </c>
      <c r="F2216" s="603">
        <f t="shared" si="282"/>
        <v>458.34</v>
      </c>
      <c r="G2216" s="862">
        <f>'Заказ, cкидки и курсы валют'!$J$23*F2216</f>
        <v>5706.3329999999996</v>
      </c>
      <c r="H2216" s="128">
        <f t="shared" si="283"/>
        <v>171.19</v>
      </c>
      <c r="I2216" s="15"/>
    </row>
    <row r="2217" spans="1:9" ht="14.1" customHeight="1">
      <c r="A2217" s="15" t="s">
        <v>9566</v>
      </c>
      <c r="B2217" s="62" t="s">
        <v>9564</v>
      </c>
      <c r="C2217" s="807">
        <v>7</v>
      </c>
      <c r="D2217" s="2179">
        <v>35</v>
      </c>
      <c r="E2217" s="2129">
        <f t="shared" si="279"/>
        <v>529.23</v>
      </c>
      <c r="F2217" s="603">
        <f t="shared" ref="F2217" si="284">ROUND(E2217*(1-$F$11),2)</f>
        <v>529.23</v>
      </c>
      <c r="G2217" s="862">
        <f>'Заказ, cкидки и курсы валют'!$J$23*F2217</f>
        <v>6588.9134999999997</v>
      </c>
      <c r="H2217" s="128">
        <f t="shared" ref="H2217" si="285">ROUND((D2217/1000)*G2217,2)</f>
        <v>230.61</v>
      </c>
      <c r="I2217" s="15"/>
    </row>
    <row r="2218" spans="1:9" ht="14.1" customHeight="1">
      <c r="A2218" s="15" t="s">
        <v>7971</v>
      </c>
      <c r="B2218" s="62" t="s">
        <v>172</v>
      </c>
      <c r="C2218" s="807">
        <v>7.63</v>
      </c>
      <c r="D2218" s="2179">
        <v>30</v>
      </c>
      <c r="E2218" s="2129">
        <f t="shared" si="279"/>
        <v>535.34999999999991</v>
      </c>
      <c r="F2218" s="603">
        <f t="shared" ref="F2218:F2248" si="286">ROUND(E2218*(1-$F$11),2)</f>
        <v>535.35</v>
      </c>
      <c r="G2218" s="862">
        <f>'Заказ, cкидки и курсы валют'!$J$23*F2218</f>
        <v>6665.1075000000001</v>
      </c>
      <c r="H2218" s="128">
        <f t="shared" ref="H2218:H2248" si="287">ROUND((D2218/1000)*G2218,2)</f>
        <v>199.95</v>
      </c>
      <c r="I2218" s="15"/>
    </row>
    <row r="2219" spans="1:9" ht="14.1" customHeight="1">
      <c r="A2219" s="15" t="s">
        <v>7972</v>
      </c>
      <c r="B2219" s="62" t="s">
        <v>1363</v>
      </c>
      <c r="C2219" s="807">
        <v>8.06</v>
      </c>
      <c r="D2219" s="2179">
        <v>20</v>
      </c>
      <c r="E2219" s="2129">
        <f t="shared" si="279"/>
        <v>603.36</v>
      </c>
      <c r="F2219" s="603">
        <f t="shared" si="286"/>
        <v>603.36</v>
      </c>
      <c r="G2219" s="862">
        <f>'Заказ, cкидки и курсы валют'!$J$23*F2219</f>
        <v>7511.8319999999994</v>
      </c>
      <c r="H2219" s="128">
        <f t="shared" si="287"/>
        <v>150.24</v>
      </c>
      <c r="I2219" s="15"/>
    </row>
    <row r="2220" spans="1:9" ht="14.1" customHeight="1">
      <c r="A2220" s="15" t="s">
        <v>7973</v>
      </c>
      <c r="B2220" s="62" t="s">
        <v>173</v>
      </c>
      <c r="C2220" s="807">
        <v>8.61</v>
      </c>
      <c r="D2220" s="2179">
        <v>25</v>
      </c>
      <c r="E2220" s="2129">
        <f t="shared" si="279"/>
        <v>658.83</v>
      </c>
      <c r="F2220" s="603">
        <f t="shared" si="286"/>
        <v>658.83</v>
      </c>
      <c r="G2220" s="862">
        <f>'Заказ, cкидки и курсы валют'!$J$23*F2220</f>
        <v>8202.4334999999992</v>
      </c>
      <c r="H2220" s="128">
        <f t="shared" si="287"/>
        <v>205.06</v>
      </c>
      <c r="I2220" s="15"/>
    </row>
    <row r="2221" spans="1:9" ht="14.1" customHeight="1">
      <c r="A2221" s="15" t="s">
        <v>7974</v>
      </c>
      <c r="B2221" s="62" t="s">
        <v>4213</v>
      </c>
      <c r="C2221" s="807">
        <v>9.19</v>
      </c>
      <c r="D2221" s="2179">
        <v>20</v>
      </c>
      <c r="E2221" s="2129">
        <f t="shared" si="279"/>
        <v>663.75</v>
      </c>
      <c r="F2221" s="603">
        <f t="shared" si="286"/>
        <v>663.75</v>
      </c>
      <c r="G2221" s="862">
        <f>'Заказ, cкидки и курсы валют'!$J$23*F2221</f>
        <v>8263.6875</v>
      </c>
      <c r="H2221" s="128">
        <f t="shared" si="287"/>
        <v>165.27</v>
      </c>
      <c r="I2221" s="15"/>
    </row>
    <row r="2222" spans="1:9" ht="14.1" customHeight="1">
      <c r="A2222" s="15" t="s">
        <v>7975</v>
      </c>
      <c r="B2222" s="62" t="s">
        <v>174</v>
      </c>
      <c r="C2222" s="807">
        <v>9.73</v>
      </c>
      <c r="D2222" s="2179">
        <v>20</v>
      </c>
      <c r="E2222" s="2129">
        <f t="shared" si="279"/>
        <v>741.72</v>
      </c>
      <c r="F2222" s="603">
        <f t="shared" si="286"/>
        <v>741.72</v>
      </c>
      <c r="G2222" s="862">
        <f>'Заказ, cкидки и курсы валют'!$J$23*F2222</f>
        <v>9234.4140000000007</v>
      </c>
      <c r="H2222" s="128">
        <f t="shared" si="287"/>
        <v>184.69</v>
      </c>
      <c r="I2222" s="15"/>
    </row>
    <row r="2223" spans="1:9" ht="14.1" customHeight="1">
      <c r="A2223" s="15" t="s">
        <v>7976</v>
      </c>
      <c r="B2223" s="62" t="s">
        <v>992</v>
      </c>
      <c r="C2223" s="807">
        <v>10.6</v>
      </c>
      <c r="D2223" s="2179">
        <v>20</v>
      </c>
      <c r="E2223" s="2129">
        <f t="shared" si="279"/>
        <v>823.56</v>
      </c>
      <c r="F2223" s="603">
        <f t="shared" si="286"/>
        <v>823.56</v>
      </c>
      <c r="G2223" s="862">
        <f>'Заказ, cкидки и курсы валют'!$J$23*F2223</f>
        <v>10253.321999999998</v>
      </c>
      <c r="H2223" s="128">
        <f t="shared" si="287"/>
        <v>205.07</v>
      </c>
      <c r="I2223" s="15"/>
    </row>
    <row r="2224" spans="1:9" ht="14.1" customHeight="1">
      <c r="A2224" s="15" t="s">
        <v>7977</v>
      </c>
      <c r="B2224" s="62" t="s">
        <v>175</v>
      </c>
      <c r="C2224" s="807">
        <v>10.87</v>
      </c>
      <c r="D2224" s="2179">
        <v>15</v>
      </c>
      <c r="E2224" s="2129">
        <f t="shared" si="279"/>
        <v>772.19999999999993</v>
      </c>
      <c r="F2224" s="603">
        <f t="shared" si="286"/>
        <v>772.2</v>
      </c>
      <c r="G2224" s="862">
        <f>'Заказ, cкидки и курсы валют'!$J$23*F2224</f>
        <v>9613.89</v>
      </c>
      <c r="H2224" s="128">
        <f t="shared" si="287"/>
        <v>144.21</v>
      </c>
      <c r="I2224" s="15"/>
    </row>
    <row r="2225" spans="1:9" ht="14.1" customHeight="1">
      <c r="A2225" s="15" t="s">
        <v>7978</v>
      </c>
      <c r="B2225" s="62" t="s">
        <v>3181</v>
      </c>
      <c r="C2225" s="807">
        <v>11.5</v>
      </c>
      <c r="D2225" s="2179">
        <v>15</v>
      </c>
      <c r="E2225" s="2129">
        <f t="shared" si="279"/>
        <v>838.37999999999988</v>
      </c>
      <c r="F2225" s="603">
        <f t="shared" si="286"/>
        <v>838.38</v>
      </c>
      <c r="G2225" s="862">
        <f>'Заказ, cкидки и курсы валют'!$J$23*F2225</f>
        <v>10437.831</v>
      </c>
      <c r="H2225" s="128">
        <f t="shared" si="287"/>
        <v>156.57</v>
      </c>
      <c r="I2225" s="15"/>
    </row>
    <row r="2226" spans="1:9" ht="14.1" customHeight="1">
      <c r="A2226" s="15" t="s">
        <v>7979</v>
      </c>
      <c r="B2226" s="62" t="s">
        <v>176</v>
      </c>
      <c r="C2226" s="807">
        <v>12.1</v>
      </c>
      <c r="D2226" s="2179">
        <v>10</v>
      </c>
      <c r="E2226" s="2129">
        <f t="shared" si="279"/>
        <v>899.33999999999992</v>
      </c>
      <c r="F2226" s="603">
        <f t="shared" si="286"/>
        <v>899.34</v>
      </c>
      <c r="G2226" s="862">
        <f>'Заказ, cкидки и курсы валют'!$J$23*F2226</f>
        <v>11196.782999999999</v>
      </c>
      <c r="H2226" s="128">
        <f t="shared" si="287"/>
        <v>111.97</v>
      </c>
      <c r="I2226" s="15"/>
    </row>
    <row r="2227" spans="1:9" ht="14.1" customHeight="1">
      <c r="A2227" s="15" t="s">
        <v>7980</v>
      </c>
      <c r="B2227" s="62" t="s">
        <v>3660</v>
      </c>
      <c r="C2227" s="807">
        <v>2.4300000000000002</v>
      </c>
      <c r="D2227" s="2179">
        <v>100</v>
      </c>
      <c r="E2227" s="2129">
        <f t="shared" si="279"/>
        <v>188.01</v>
      </c>
      <c r="F2227" s="603">
        <f t="shared" si="286"/>
        <v>188.01</v>
      </c>
      <c r="G2227" s="862">
        <f>'Заказ, cкидки и курсы валют'!$J$23*F2227</f>
        <v>2340.7244999999998</v>
      </c>
      <c r="H2227" s="128">
        <f t="shared" si="287"/>
        <v>234.07</v>
      </c>
      <c r="I2227" s="15"/>
    </row>
    <row r="2228" spans="1:9" ht="14.1" customHeight="1">
      <c r="A2228" s="15" t="s">
        <v>7981</v>
      </c>
      <c r="B2228" s="62" t="s">
        <v>3661</v>
      </c>
      <c r="C2228" s="807">
        <v>3</v>
      </c>
      <c r="D2228" s="2179">
        <v>70</v>
      </c>
      <c r="E2228" s="2129">
        <f t="shared" si="279"/>
        <v>236.85000000000002</v>
      </c>
      <c r="F2228" s="603">
        <f t="shared" si="286"/>
        <v>236.85</v>
      </c>
      <c r="G2228" s="862">
        <f>'Заказ, cкидки и курсы валют'!$J$23*F2228</f>
        <v>2948.7824999999998</v>
      </c>
      <c r="H2228" s="128">
        <f t="shared" si="287"/>
        <v>206.41</v>
      </c>
      <c r="I2228" s="15"/>
    </row>
    <row r="2229" spans="1:9" ht="14.1" customHeight="1">
      <c r="A2229" s="15" t="s">
        <v>7982</v>
      </c>
      <c r="B2229" s="62" t="s">
        <v>3994</v>
      </c>
      <c r="C2229" s="807">
        <v>3.1</v>
      </c>
      <c r="D2229" s="2179">
        <v>70</v>
      </c>
      <c r="E2229" s="2129">
        <f t="shared" si="279"/>
        <v>224.54999999999998</v>
      </c>
      <c r="F2229" s="603">
        <f t="shared" si="286"/>
        <v>224.55</v>
      </c>
      <c r="G2229" s="862">
        <f>'Заказ, cкидки и курсы валют'!$J$23*F2229</f>
        <v>2795.6475</v>
      </c>
      <c r="H2229" s="128">
        <f t="shared" si="287"/>
        <v>195.7</v>
      </c>
      <c r="I2229" s="15"/>
    </row>
    <row r="2230" spans="1:9" ht="14.1" customHeight="1">
      <c r="A2230" s="15" t="s">
        <v>7983</v>
      </c>
      <c r="B2230" s="62" t="s">
        <v>100</v>
      </c>
      <c r="C2230" s="807">
        <v>3.25</v>
      </c>
      <c r="D2230" s="2179">
        <v>70</v>
      </c>
      <c r="E2230" s="2129">
        <f t="shared" si="279"/>
        <v>255.63</v>
      </c>
      <c r="F2230" s="603">
        <f t="shared" si="286"/>
        <v>255.63</v>
      </c>
      <c r="G2230" s="862">
        <f>'Заказ, cкидки и курсы валют'!$J$23*F2230</f>
        <v>3182.5934999999999</v>
      </c>
      <c r="H2230" s="128">
        <f t="shared" si="287"/>
        <v>222.78</v>
      </c>
      <c r="I2230" s="15"/>
    </row>
    <row r="2231" spans="1:9" ht="14.1" customHeight="1">
      <c r="A2231" s="15" t="s">
        <v>7984</v>
      </c>
      <c r="B2231" s="62" t="s">
        <v>101</v>
      </c>
      <c r="C2231" s="807">
        <v>3.9</v>
      </c>
      <c r="D2231" s="2179">
        <v>60</v>
      </c>
      <c r="E2231" s="2129">
        <f t="shared" si="279"/>
        <v>306.54000000000002</v>
      </c>
      <c r="F2231" s="603">
        <f t="shared" si="286"/>
        <v>306.54000000000002</v>
      </c>
      <c r="G2231" s="862">
        <f>'Заказ, cкидки и курсы валют'!$J$23*F2231</f>
        <v>3816.4230000000002</v>
      </c>
      <c r="H2231" s="128">
        <f t="shared" si="287"/>
        <v>228.99</v>
      </c>
      <c r="I2231" s="15"/>
    </row>
    <row r="2232" spans="1:9" ht="14.1" customHeight="1">
      <c r="A2232" s="15" t="s">
        <v>7985</v>
      </c>
      <c r="B2232" s="62" t="s">
        <v>1352</v>
      </c>
      <c r="C2232" s="807">
        <v>5.0999999999999996</v>
      </c>
      <c r="D2232" s="2179">
        <v>50</v>
      </c>
      <c r="E2232" s="2129">
        <f t="shared" si="279"/>
        <v>378.18</v>
      </c>
      <c r="F2232" s="603">
        <f t="shared" si="286"/>
        <v>378.18</v>
      </c>
      <c r="G2232" s="862">
        <f>'Заказ, cкидки и курсы валют'!$J$23*F2232</f>
        <v>4708.3409999999994</v>
      </c>
      <c r="H2232" s="128">
        <f t="shared" si="287"/>
        <v>235.42</v>
      </c>
      <c r="I2232" s="15"/>
    </row>
    <row r="2233" spans="1:9" ht="14.1" customHeight="1">
      <c r="A2233" s="15" t="s">
        <v>7986</v>
      </c>
      <c r="B2233" s="62" t="s">
        <v>189</v>
      </c>
      <c r="C2233" s="807">
        <v>5.68</v>
      </c>
      <c r="D2233" s="2179">
        <v>40</v>
      </c>
      <c r="E2233" s="2129">
        <f t="shared" si="279"/>
        <v>436.16999999999996</v>
      </c>
      <c r="F2233" s="603">
        <f t="shared" si="286"/>
        <v>436.17</v>
      </c>
      <c r="G2233" s="862">
        <f>'Заказ, cкидки и курсы валют'!$J$23*F2233</f>
        <v>5430.3164999999999</v>
      </c>
      <c r="H2233" s="128">
        <f t="shared" si="287"/>
        <v>217.21</v>
      </c>
      <c r="I2233" s="15"/>
    </row>
    <row r="2234" spans="1:9" ht="14.1" customHeight="1">
      <c r="A2234" s="15" t="s">
        <v>7987</v>
      </c>
      <c r="B2234" s="62" t="s">
        <v>616</v>
      </c>
      <c r="C2234" s="807">
        <v>6.64</v>
      </c>
      <c r="D2234" s="2179">
        <v>36</v>
      </c>
      <c r="E2234" s="2129">
        <f t="shared" si="279"/>
        <v>484.56000000000006</v>
      </c>
      <c r="F2234" s="603">
        <f t="shared" si="286"/>
        <v>484.56</v>
      </c>
      <c r="G2234" s="862">
        <f>'Заказ, cкидки и курсы валют'!$J$23*F2234</f>
        <v>6032.7719999999999</v>
      </c>
      <c r="H2234" s="128">
        <f t="shared" si="287"/>
        <v>217.18</v>
      </c>
      <c r="I2234" s="15"/>
    </row>
    <row r="2235" spans="1:9" ht="14.1" customHeight="1">
      <c r="A2235" s="15" t="s">
        <v>7988</v>
      </c>
      <c r="B2235" s="62" t="s">
        <v>178</v>
      </c>
      <c r="C2235" s="807">
        <v>7.5</v>
      </c>
      <c r="D2235" s="2179">
        <v>30</v>
      </c>
      <c r="E2235" s="2129">
        <f t="shared" si="279"/>
        <v>557.13</v>
      </c>
      <c r="F2235" s="603">
        <f t="shared" si="286"/>
        <v>557.13</v>
      </c>
      <c r="G2235" s="862">
        <f>'Заказ, cкидки и курсы валют'!$J$23*F2235</f>
        <v>6936.2684999999992</v>
      </c>
      <c r="H2235" s="128">
        <f t="shared" si="287"/>
        <v>208.09</v>
      </c>
      <c r="I2235" s="15"/>
    </row>
    <row r="2236" spans="1:9" ht="14.1" customHeight="1">
      <c r="A2236" s="15" t="s">
        <v>7989</v>
      </c>
      <c r="B2236" s="62" t="s">
        <v>84</v>
      </c>
      <c r="C2236" s="807">
        <v>8.32</v>
      </c>
      <c r="D2236" s="2179">
        <v>20</v>
      </c>
      <c r="E2236" s="2129">
        <f t="shared" si="279"/>
        <v>619.16999999999996</v>
      </c>
      <c r="F2236" s="603">
        <f t="shared" si="286"/>
        <v>619.16999999999996</v>
      </c>
      <c r="G2236" s="862">
        <f>'Заказ, cкидки и курсы валют'!$J$23*F2236</f>
        <v>7708.6664999999994</v>
      </c>
      <c r="H2236" s="128">
        <f t="shared" si="287"/>
        <v>154.16999999999999</v>
      </c>
      <c r="I2236" s="15"/>
    </row>
    <row r="2237" spans="1:9" ht="14.1" customHeight="1">
      <c r="A2237" s="15" t="s">
        <v>7990</v>
      </c>
      <c r="B2237" s="62" t="s">
        <v>179</v>
      </c>
      <c r="C2237" s="807">
        <v>9.1999999999999993</v>
      </c>
      <c r="D2237" s="2179">
        <v>20</v>
      </c>
      <c r="E2237" s="2129">
        <f t="shared" ref="E2237:E2259" si="288">E2043*3</f>
        <v>670.65000000000009</v>
      </c>
      <c r="F2237" s="603">
        <f t="shared" si="286"/>
        <v>670.65</v>
      </c>
      <c r="G2237" s="862">
        <f>'Заказ, cкидки и курсы валют'!$J$23*F2237</f>
        <v>8349.5924999999988</v>
      </c>
      <c r="H2237" s="128">
        <f t="shared" si="287"/>
        <v>166.99</v>
      </c>
      <c r="I2237" s="15"/>
    </row>
    <row r="2238" spans="1:9" ht="14.1" customHeight="1">
      <c r="A2238" s="15" t="s">
        <v>7991</v>
      </c>
      <c r="B2238" s="62" t="s">
        <v>3135</v>
      </c>
      <c r="C2238" s="807">
        <v>10.050000000000001</v>
      </c>
      <c r="D2238" s="2179">
        <v>20</v>
      </c>
      <c r="E2238" s="2129">
        <f t="shared" si="288"/>
        <v>746.67</v>
      </c>
      <c r="F2238" s="603">
        <f t="shared" si="286"/>
        <v>746.67</v>
      </c>
      <c r="G2238" s="862">
        <f>'Заказ, cкидки и курсы валют'!$J$23*F2238</f>
        <v>9296.0414999999994</v>
      </c>
      <c r="H2238" s="128">
        <f t="shared" si="287"/>
        <v>185.92</v>
      </c>
      <c r="I2238" s="15"/>
    </row>
    <row r="2239" spans="1:9" ht="14.1" customHeight="1">
      <c r="A2239" s="15" t="s">
        <v>7992</v>
      </c>
      <c r="B2239" s="62" t="s">
        <v>180</v>
      </c>
      <c r="C2239" s="807">
        <v>10.9</v>
      </c>
      <c r="D2239" s="2179">
        <v>20</v>
      </c>
      <c r="E2239" s="2129">
        <f t="shared" si="288"/>
        <v>823.86</v>
      </c>
      <c r="F2239" s="603">
        <f t="shared" si="286"/>
        <v>823.86</v>
      </c>
      <c r="G2239" s="862">
        <f>'Заказ, cкидки и курсы валют'!$J$23*F2239</f>
        <v>10257.056999999999</v>
      </c>
      <c r="H2239" s="128">
        <f t="shared" si="287"/>
        <v>205.14</v>
      </c>
      <c r="I2239" s="15"/>
    </row>
    <row r="2240" spans="1:9" ht="14.1" customHeight="1">
      <c r="A2240" s="15" t="s">
        <v>7993</v>
      </c>
      <c r="B2240" s="62" t="s">
        <v>1353</v>
      </c>
      <c r="C2240" s="807">
        <v>11.73</v>
      </c>
      <c r="D2240" s="2179">
        <v>20</v>
      </c>
      <c r="E2240" s="2129">
        <f t="shared" si="288"/>
        <v>945.72</v>
      </c>
      <c r="F2240" s="603">
        <f t="shared" si="286"/>
        <v>945.72</v>
      </c>
      <c r="G2240" s="862">
        <f>'Заказ, cкидки и курсы валют'!$J$23*F2240</f>
        <v>11774.214</v>
      </c>
      <c r="H2240" s="128">
        <f t="shared" si="287"/>
        <v>235.48</v>
      </c>
      <c r="I2240" s="15"/>
    </row>
    <row r="2241" spans="1:9" ht="14.1" customHeight="1">
      <c r="A2241" s="15" t="s">
        <v>7994</v>
      </c>
      <c r="B2241" s="62" t="s">
        <v>181</v>
      </c>
      <c r="C2241" s="807">
        <v>12.6</v>
      </c>
      <c r="D2241" s="2179">
        <v>20</v>
      </c>
      <c r="E2241" s="2129">
        <f t="shared" si="288"/>
        <v>936.24</v>
      </c>
      <c r="F2241" s="603">
        <f t="shared" si="286"/>
        <v>936.24</v>
      </c>
      <c r="G2241" s="862">
        <f>'Заказ, cкидки и курсы валют'!$J$23*F2241</f>
        <v>11656.188</v>
      </c>
      <c r="H2241" s="128">
        <f t="shared" si="287"/>
        <v>233.12</v>
      </c>
      <c r="I2241" s="15"/>
    </row>
    <row r="2242" spans="1:9" ht="14.1" customHeight="1">
      <c r="A2242" s="15" t="s">
        <v>7995</v>
      </c>
      <c r="B2242" s="62" t="s">
        <v>4214</v>
      </c>
      <c r="C2242" s="807">
        <v>13.45</v>
      </c>
      <c r="D2242" s="2179">
        <v>15</v>
      </c>
      <c r="E2242" s="2129">
        <f t="shared" si="288"/>
        <v>829.44</v>
      </c>
      <c r="F2242" s="603">
        <f t="shared" si="286"/>
        <v>829.44</v>
      </c>
      <c r="G2242" s="862">
        <f>'Заказ, cкидки и курсы валют'!$J$23*F2242</f>
        <v>10326.528</v>
      </c>
      <c r="H2242" s="128">
        <f t="shared" si="287"/>
        <v>154.9</v>
      </c>
      <c r="I2242" s="15"/>
    </row>
    <row r="2243" spans="1:9" ht="14.1" customHeight="1">
      <c r="A2243" s="15" t="s">
        <v>7996</v>
      </c>
      <c r="B2243" s="62" t="s">
        <v>182</v>
      </c>
      <c r="C2243" s="807">
        <v>14.3</v>
      </c>
      <c r="D2243" s="2179">
        <v>15</v>
      </c>
      <c r="E2243" s="2129">
        <f t="shared" si="288"/>
        <v>1006.4100000000001</v>
      </c>
      <c r="F2243" s="603">
        <f t="shared" si="286"/>
        <v>1006.41</v>
      </c>
      <c r="G2243" s="862">
        <f>'Заказ, cкидки и курсы валют'!$J$23*F2243</f>
        <v>12529.804499999998</v>
      </c>
      <c r="H2243" s="128">
        <f t="shared" si="287"/>
        <v>187.95</v>
      </c>
      <c r="I2243" s="15"/>
    </row>
    <row r="2244" spans="1:9" ht="14.1" customHeight="1">
      <c r="A2244" s="15" t="s">
        <v>7997</v>
      </c>
      <c r="B2244" s="62" t="s">
        <v>4215</v>
      </c>
      <c r="C2244" s="807">
        <v>15.2</v>
      </c>
      <c r="D2244" s="2179">
        <v>10</v>
      </c>
      <c r="E2244" s="2129">
        <f t="shared" si="288"/>
        <v>1108.0500000000002</v>
      </c>
      <c r="F2244" s="603">
        <f t="shared" si="286"/>
        <v>1108.05</v>
      </c>
      <c r="G2244" s="862">
        <f>'Заказ, cкидки и курсы валют'!$J$23*F2244</f>
        <v>13795.222499999998</v>
      </c>
      <c r="H2244" s="128">
        <f t="shared" si="287"/>
        <v>137.94999999999999</v>
      </c>
      <c r="I2244" s="15"/>
    </row>
    <row r="2245" spans="1:9" ht="14.1" customHeight="1">
      <c r="A2245" s="15" t="s">
        <v>7998</v>
      </c>
      <c r="B2245" s="62" t="s">
        <v>183</v>
      </c>
      <c r="C2245" s="807">
        <v>16</v>
      </c>
      <c r="D2245" s="2179">
        <v>10</v>
      </c>
      <c r="E2245" s="2129">
        <f t="shared" si="288"/>
        <v>1176.0899999999999</v>
      </c>
      <c r="F2245" s="603">
        <f t="shared" si="286"/>
        <v>1176.0899999999999</v>
      </c>
      <c r="G2245" s="862">
        <f>'Заказ, cкидки и курсы валют'!$J$23*F2245</f>
        <v>14642.320499999998</v>
      </c>
      <c r="H2245" s="128">
        <f t="shared" si="287"/>
        <v>146.41999999999999</v>
      </c>
      <c r="I2245" s="15"/>
    </row>
    <row r="2246" spans="1:9" ht="14.1" customHeight="1">
      <c r="A2246" s="15" t="s">
        <v>7999</v>
      </c>
      <c r="B2246" s="62" t="s">
        <v>184</v>
      </c>
      <c r="C2246" s="807">
        <v>17.8</v>
      </c>
      <c r="D2246" s="2179">
        <v>10</v>
      </c>
      <c r="E2246" s="2129">
        <f t="shared" si="288"/>
        <v>1302.72</v>
      </c>
      <c r="F2246" s="603">
        <f t="shared" si="286"/>
        <v>1302.72</v>
      </c>
      <c r="G2246" s="862">
        <f>'Заказ, cкидки и курсы валют'!$J$23*F2246</f>
        <v>16218.864</v>
      </c>
      <c r="H2246" s="128">
        <f t="shared" si="287"/>
        <v>162.19</v>
      </c>
      <c r="I2246" s="15"/>
    </row>
    <row r="2247" spans="1:9" ht="14.1" customHeight="1">
      <c r="A2247" s="15" t="s">
        <v>8000</v>
      </c>
      <c r="B2247" s="62" t="s">
        <v>1049</v>
      </c>
      <c r="C2247" s="807">
        <v>4.8</v>
      </c>
      <c r="D2247" s="2179">
        <v>30</v>
      </c>
      <c r="E2247" s="2129">
        <f t="shared" si="288"/>
        <v>411.65999999999997</v>
      </c>
      <c r="F2247" s="603">
        <f t="shared" si="286"/>
        <v>411.66</v>
      </c>
      <c r="G2247" s="862">
        <f>'Заказ, cкидки и курсы валют'!$J$23*F2247</f>
        <v>5125.1670000000004</v>
      </c>
      <c r="H2247" s="128">
        <f t="shared" si="287"/>
        <v>153.76</v>
      </c>
      <c r="I2247" s="15"/>
    </row>
    <row r="2248" spans="1:9" ht="14.1" customHeight="1">
      <c r="A2248" s="15" t="s">
        <v>8001</v>
      </c>
      <c r="B2248" s="62" t="s">
        <v>3656</v>
      </c>
      <c r="C2248" s="807">
        <v>5.58</v>
      </c>
      <c r="D2248" s="2179">
        <v>28</v>
      </c>
      <c r="E2248" s="2129">
        <f t="shared" si="288"/>
        <v>543.24</v>
      </c>
      <c r="F2248" s="603">
        <f t="shared" si="286"/>
        <v>543.24</v>
      </c>
      <c r="G2248" s="862">
        <f>'Заказ, cкидки и курсы валют'!$J$23*F2248</f>
        <v>6763.3379999999997</v>
      </c>
      <c r="H2248" s="128">
        <f t="shared" si="287"/>
        <v>189.37</v>
      </c>
      <c r="I2248" s="15"/>
    </row>
    <row r="2249" spans="1:9" ht="14.1" customHeight="1">
      <c r="A2249" s="15" t="s">
        <v>8002</v>
      </c>
      <c r="B2249" s="62" t="s">
        <v>3118</v>
      </c>
      <c r="C2249" s="807">
        <v>7.8</v>
      </c>
      <c r="D2249" s="2179">
        <v>26</v>
      </c>
      <c r="E2249" s="2129">
        <f t="shared" si="288"/>
        <v>591.56999999999994</v>
      </c>
      <c r="F2249" s="603">
        <f t="shared" ref="F2249:F2259" si="289">ROUND(E2249*(1-$F$11),2)</f>
        <v>591.57000000000005</v>
      </c>
      <c r="G2249" s="862">
        <f>'Заказ, cкидки и курсы валют'!$J$23*F2249</f>
        <v>7365.0465000000004</v>
      </c>
      <c r="H2249" s="128">
        <f t="shared" ref="H2249:H2259" si="290">ROUND((D2249/1000)*G2249,2)</f>
        <v>191.49</v>
      </c>
      <c r="I2249" s="15"/>
    </row>
    <row r="2250" spans="1:9" ht="14.1" customHeight="1">
      <c r="A2250" s="15" t="s">
        <v>8003</v>
      </c>
      <c r="B2250" s="62" t="s">
        <v>3119</v>
      </c>
      <c r="C2250" s="807">
        <v>9.5</v>
      </c>
      <c r="D2250" s="2179">
        <v>22</v>
      </c>
      <c r="E2250" s="2129">
        <f t="shared" si="288"/>
        <v>707.76</v>
      </c>
      <c r="F2250" s="603">
        <f t="shared" si="289"/>
        <v>707.76</v>
      </c>
      <c r="G2250" s="862">
        <f>'Заказ, cкидки и курсы валют'!$J$23*F2250</f>
        <v>8811.6119999999992</v>
      </c>
      <c r="H2250" s="128">
        <f t="shared" si="290"/>
        <v>193.86</v>
      </c>
      <c r="I2250" s="15"/>
    </row>
    <row r="2251" spans="1:9" ht="14.1" customHeight="1">
      <c r="A2251" s="15" t="s">
        <v>8004</v>
      </c>
      <c r="B2251" s="62" t="s">
        <v>617</v>
      </c>
      <c r="C2251" s="807">
        <v>10.85</v>
      </c>
      <c r="D2251" s="2179">
        <v>20</v>
      </c>
      <c r="E2251" s="2129">
        <f t="shared" si="288"/>
        <v>794.64</v>
      </c>
      <c r="F2251" s="603">
        <f t="shared" si="289"/>
        <v>794.64</v>
      </c>
      <c r="G2251" s="862">
        <f>'Заказ, cкидки и курсы валют'!$J$23*F2251</f>
        <v>9893.268</v>
      </c>
      <c r="H2251" s="128">
        <f t="shared" si="290"/>
        <v>197.87</v>
      </c>
      <c r="I2251" s="15"/>
    </row>
    <row r="2252" spans="1:9" ht="14.1" customHeight="1">
      <c r="A2252" s="15" t="s">
        <v>8005</v>
      </c>
      <c r="B2252" s="62" t="s">
        <v>3120</v>
      </c>
      <c r="C2252" s="807">
        <v>12.1</v>
      </c>
      <c r="D2252" s="2179">
        <v>18</v>
      </c>
      <c r="E2252" s="2129">
        <f t="shared" si="288"/>
        <v>931.29</v>
      </c>
      <c r="F2252" s="603">
        <f t="shared" si="289"/>
        <v>931.29</v>
      </c>
      <c r="G2252" s="862">
        <f>'Заказ, cкидки и курсы валют'!$J$23*F2252</f>
        <v>11594.5605</v>
      </c>
      <c r="H2252" s="128">
        <f t="shared" si="290"/>
        <v>208.7</v>
      </c>
      <c r="I2252" s="15"/>
    </row>
    <row r="2253" spans="1:9" ht="14.1" customHeight="1">
      <c r="A2253" s="15" t="s">
        <v>8006</v>
      </c>
      <c r="B2253" s="62" t="s">
        <v>190</v>
      </c>
      <c r="C2253" s="807">
        <v>14.2</v>
      </c>
      <c r="D2253" s="2179">
        <v>16</v>
      </c>
      <c r="E2253" s="2129">
        <f t="shared" si="288"/>
        <v>1038.48</v>
      </c>
      <c r="F2253" s="603">
        <f t="shared" si="289"/>
        <v>1038.48</v>
      </c>
      <c r="G2253" s="862">
        <f>'Заказ, cкидки и курсы валют'!$J$23*F2253</f>
        <v>12929.075999999999</v>
      </c>
      <c r="H2253" s="128">
        <f t="shared" si="290"/>
        <v>206.87</v>
      </c>
      <c r="I2253" s="15"/>
    </row>
    <row r="2254" spans="1:9" ht="14.1" customHeight="1">
      <c r="A2254" s="15" t="s">
        <v>8007</v>
      </c>
      <c r="B2254" s="62" t="s">
        <v>191</v>
      </c>
      <c r="C2254" s="807">
        <v>16.96</v>
      </c>
      <c r="D2254" s="2179">
        <v>15</v>
      </c>
      <c r="E2254" s="2129">
        <f t="shared" si="288"/>
        <v>1248.96</v>
      </c>
      <c r="F2254" s="603">
        <f t="shared" si="289"/>
        <v>1248.96</v>
      </c>
      <c r="G2254" s="862">
        <f>'Заказ, cкидки и курсы валют'!$J$23*F2254</f>
        <v>15549.552</v>
      </c>
      <c r="H2254" s="128">
        <f t="shared" si="290"/>
        <v>233.24</v>
      </c>
      <c r="I2254" s="15"/>
    </row>
    <row r="2255" spans="1:9" ht="14.1" customHeight="1">
      <c r="A2255" s="15" t="s">
        <v>8008</v>
      </c>
      <c r="B2255" s="62" t="s">
        <v>192</v>
      </c>
      <c r="C2255" s="807">
        <v>20.260000000000002</v>
      </c>
      <c r="D2255" s="2179">
        <v>12</v>
      </c>
      <c r="E2255" s="2129">
        <f t="shared" si="288"/>
        <v>1411.56</v>
      </c>
      <c r="F2255" s="603">
        <f t="shared" si="289"/>
        <v>1411.56</v>
      </c>
      <c r="G2255" s="862">
        <f>'Заказ, cкидки и курсы валют'!$J$23*F2255</f>
        <v>17573.921999999999</v>
      </c>
      <c r="H2255" s="128">
        <f t="shared" si="290"/>
        <v>210.89</v>
      </c>
      <c r="I2255" s="15"/>
    </row>
    <row r="2256" spans="1:9" ht="14.1" customHeight="1">
      <c r="A2256" s="15" t="s">
        <v>8009</v>
      </c>
      <c r="B2256" s="62" t="s">
        <v>193</v>
      </c>
      <c r="C2256" s="807">
        <v>23.07</v>
      </c>
      <c r="D2256" s="2179">
        <v>10</v>
      </c>
      <c r="E2256" s="2129">
        <f t="shared" si="288"/>
        <v>1730.58</v>
      </c>
      <c r="F2256" s="603">
        <f t="shared" si="289"/>
        <v>1730.58</v>
      </c>
      <c r="G2256" s="862">
        <f>'Заказ, cкидки и курсы валют'!$J$23*F2256</f>
        <v>21545.720999999998</v>
      </c>
      <c r="H2256" s="128">
        <f t="shared" si="290"/>
        <v>215.46</v>
      </c>
      <c r="I2256" s="15"/>
    </row>
    <row r="2257" spans="1:9" ht="14.1" customHeight="1">
      <c r="A2257" s="15" t="s">
        <v>8010</v>
      </c>
      <c r="B2257" s="62" t="s">
        <v>194</v>
      </c>
      <c r="C2257" s="807">
        <v>26.12</v>
      </c>
      <c r="D2257" s="2179">
        <v>10</v>
      </c>
      <c r="E2257" s="2129">
        <f t="shared" si="288"/>
        <v>1831.71</v>
      </c>
      <c r="F2257" s="603">
        <f t="shared" si="289"/>
        <v>1831.71</v>
      </c>
      <c r="G2257" s="862">
        <f>'Заказ, cкидки и курсы валют'!$J$23*F2257</f>
        <v>22804.789499999999</v>
      </c>
      <c r="H2257" s="128">
        <f t="shared" si="290"/>
        <v>228.05</v>
      </c>
      <c r="I2257" s="15"/>
    </row>
    <row r="2258" spans="1:9" ht="14.1" customHeight="1">
      <c r="A2258" s="15" t="s">
        <v>8011</v>
      </c>
      <c r="B2258" s="62" t="s">
        <v>3121</v>
      </c>
      <c r="C2258" s="807">
        <v>29.2</v>
      </c>
      <c r="D2258" s="2179">
        <v>10</v>
      </c>
      <c r="E2258" s="2129">
        <f t="shared" si="288"/>
        <v>2082.5099999999998</v>
      </c>
      <c r="F2258" s="603">
        <f t="shared" si="289"/>
        <v>2082.5100000000002</v>
      </c>
      <c r="G2258" s="862">
        <f>'Заказ, cкидки и курсы валют'!$J$23*F2258</f>
        <v>25927.249500000002</v>
      </c>
      <c r="H2258" s="128">
        <f t="shared" si="290"/>
        <v>259.27</v>
      </c>
      <c r="I2258" s="15"/>
    </row>
    <row r="2259" spans="1:9" ht="14.1" customHeight="1">
      <c r="A2259" s="15" t="s">
        <v>8012</v>
      </c>
      <c r="B2259" s="62" t="s">
        <v>195</v>
      </c>
      <c r="C2259" s="814">
        <v>33</v>
      </c>
      <c r="D2259" s="2179">
        <v>8</v>
      </c>
      <c r="E2259" s="2129">
        <f t="shared" si="288"/>
        <v>2233.71</v>
      </c>
      <c r="F2259" s="603">
        <f t="shared" si="289"/>
        <v>2233.71</v>
      </c>
      <c r="G2259" s="862">
        <f>'Заказ, cкидки и курсы валют'!$J$23*F2259</f>
        <v>27809.6895</v>
      </c>
      <c r="H2259" s="128">
        <f t="shared" si="290"/>
        <v>222.48</v>
      </c>
      <c r="I2259" s="15"/>
    </row>
    <row r="2260" spans="1:9" ht="14.1" customHeight="1" thickBot="1"/>
    <row r="2261" spans="1:9" ht="14.1" customHeight="1">
      <c r="A2261" s="247"/>
      <c r="B2261" s="163"/>
      <c r="C2261" s="91"/>
      <c r="D2261" s="91" t="s">
        <v>2537</v>
      </c>
      <c r="E2261" s="555"/>
      <c r="F2261" s="555"/>
      <c r="G2261" s="652"/>
      <c r="H2261" s="94"/>
      <c r="I2261" s="95"/>
    </row>
    <row r="2262" spans="1:9" ht="14.1" customHeight="1">
      <c r="A2262" s="248"/>
      <c r="B2262" s="17"/>
      <c r="C2262" s="108" t="s">
        <v>2538</v>
      </c>
      <c r="D2262" s="108"/>
      <c r="E2262" s="556"/>
      <c r="F2262" s="568"/>
      <c r="G2262" s="111"/>
      <c r="H2262" s="110"/>
      <c r="I2262" s="167"/>
    </row>
    <row r="2263" spans="1:9" ht="14.1" customHeight="1">
      <c r="A2263" s="248"/>
      <c r="B2263" s="17"/>
      <c r="C2263" s="97"/>
      <c r="D2263" s="97"/>
      <c r="E2263" s="896"/>
      <c r="F2263" s="596"/>
      <c r="G2263" s="874"/>
      <c r="H2263" s="17"/>
      <c r="I2263" s="167"/>
    </row>
    <row r="2264" spans="1:9" ht="14.1" customHeight="1">
      <c r="A2264" s="248"/>
      <c r="B2264" s="17"/>
      <c r="C2264" s="97"/>
      <c r="D2264" s="97"/>
      <c r="E2264" s="896"/>
      <c r="F2264" s="596"/>
      <c r="G2264" s="874"/>
      <c r="H2264" s="17"/>
      <c r="I2264" s="167"/>
    </row>
    <row r="2265" spans="1:9" ht="14.1" customHeight="1">
      <c r="A2265" s="248"/>
      <c r="B2265" s="17"/>
      <c r="C2265" s="97"/>
      <c r="D2265" s="97"/>
      <c r="E2265" s="896"/>
      <c r="F2265" s="596"/>
      <c r="G2265" s="874"/>
      <c r="H2265" s="17"/>
      <c r="I2265" s="167"/>
    </row>
    <row r="2266" spans="1:9" ht="19.5" customHeight="1" thickBot="1">
      <c r="A2266" s="117" t="s">
        <v>7710</v>
      </c>
      <c r="B2266" s="171"/>
      <c r="C2266" s="99"/>
      <c r="D2266" s="99"/>
      <c r="E2266" s="897"/>
      <c r="F2266" s="598"/>
      <c r="G2266" s="875"/>
      <c r="H2266" s="171"/>
      <c r="I2266" s="172"/>
    </row>
    <row r="2267" spans="1:9" ht="40.5" customHeight="1">
      <c r="A2267" s="195" t="s">
        <v>1034</v>
      </c>
      <c r="B2267" s="196" t="s">
        <v>1035</v>
      </c>
      <c r="C2267" s="197" t="s">
        <v>678</v>
      </c>
      <c r="D2267" s="197" t="s">
        <v>3143</v>
      </c>
      <c r="E2267" s="559" t="s">
        <v>11378</v>
      </c>
      <c r="F2267" s="600" t="s">
        <v>2792</v>
      </c>
      <c r="G2267" s="864" t="s">
        <v>2640</v>
      </c>
      <c r="H2267" s="338" t="s">
        <v>497</v>
      </c>
      <c r="I2267" s="199" t="s">
        <v>4268</v>
      </c>
    </row>
    <row r="2268" spans="1:9" ht="14.1" customHeight="1">
      <c r="A2268" s="195"/>
      <c r="B2268" s="389"/>
      <c r="C2268" s="197" t="s">
        <v>3644</v>
      </c>
      <c r="D2268" s="390" t="s">
        <v>2641</v>
      </c>
      <c r="E2268" s="898" t="s">
        <v>265</v>
      </c>
      <c r="F2268" s="607">
        <f>'Заказ, cкидки и курсы валют'!$I$12</f>
        <v>0</v>
      </c>
      <c r="G2268" s="948"/>
      <c r="H2268" s="455"/>
      <c r="I2268" s="325"/>
    </row>
    <row r="2269" spans="1:9" ht="14.1" customHeight="1">
      <c r="A2269" s="2213" t="s">
        <v>3183</v>
      </c>
      <c r="B2269" s="487" t="s">
        <v>3193</v>
      </c>
      <c r="C2269" s="807">
        <v>0.61</v>
      </c>
      <c r="D2269" s="2214">
        <v>12000</v>
      </c>
      <c r="E2269" s="574">
        <v>25.07</v>
      </c>
      <c r="F2269" s="603">
        <f t="shared" ref="F2269:F2312" si="291">ROUND(E2269*(1-$F$11),2)</f>
        <v>25.07</v>
      </c>
      <c r="G2269" s="862">
        <f>'Заказ, cкидки и курсы валют'!$J$23*F2269</f>
        <v>312.12149999999997</v>
      </c>
      <c r="H2269" s="128">
        <f t="shared" ref="H2269:H2312" si="292">ROUND((D2269/1000)*G2269,2)</f>
        <v>3745.46</v>
      </c>
      <c r="I2269" s="2213"/>
    </row>
    <row r="2270" spans="1:9" ht="14.1" customHeight="1">
      <c r="A2270" s="2213" t="s">
        <v>3184</v>
      </c>
      <c r="B2270" s="487" t="s">
        <v>3194</v>
      </c>
      <c r="C2270" s="807">
        <v>0.71</v>
      </c>
      <c r="D2270" s="2214">
        <v>12000</v>
      </c>
      <c r="E2270" s="574">
        <v>28.62</v>
      </c>
      <c r="F2270" s="603">
        <f t="shared" si="291"/>
        <v>28.62</v>
      </c>
      <c r="G2270" s="862">
        <f>'Заказ, cкидки и курсы валют'!$J$23*F2270</f>
        <v>356.31900000000002</v>
      </c>
      <c r="H2270" s="128">
        <f t="shared" si="292"/>
        <v>4275.83</v>
      </c>
      <c r="I2270" s="2213"/>
    </row>
    <row r="2271" spans="1:9" ht="14.1" customHeight="1">
      <c r="A2271" s="2213" t="s">
        <v>3185</v>
      </c>
      <c r="B2271" s="487" t="s">
        <v>3350</v>
      </c>
      <c r="C2271" s="807">
        <v>0.85</v>
      </c>
      <c r="D2271" s="2214">
        <v>12000</v>
      </c>
      <c r="E2271" s="574">
        <v>29.07</v>
      </c>
      <c r="F2271" s="603">
        <f t="shared" si="291"/>
        <v>29.07</v>
      </c>
      <c r="G2271" s="862">
        <f>'Заказ, cкидки и курсы валют'!$J$23*F2271</f>
        <v>361.92149999999998</v>
      </c>
      <c r="H2271" s="128">
        <f t="shared" si="292"/>
        <v>4343.0600000000004</v>
      </c>
      <c r="I2271" s="2213"/>
    </row>
    <row r="2272" spans="1:9" ht="14.1" customHeight="1">
      <c r="A2272" s="2213" t="s">
        <v>3186</v>
      </c>
      <c r="B2272" s="487" t="s">
        <v>138</v>
      </c>
      <c r="C2272" s="807">
        <v>0.98</v>
      </c>
      <c r="D2272" s="2214">
        <v>10000</v>
      </c>
      <c r="E2272" s="574">
        <v>30.26</v>
      </c>
      <c r="F2272" s="603">
        <f t="shared" si="291"/>
        <v>30.26</v>
      </c>
      <c r="G2272" s="862">
        <f>'Заказ, cкидки и курсы валют'!$J$23*F2272</f>
        <v>376.73700000000002</v>
      </c>
      <c r="H2272" s="128">
        <f t="shared" si="292"/>
        <v>3767.37</v>
      </c>
      <c r="I2272" s="2213"/>
    </row>
    <row r="2273" spans="1:9" ht="14.1" customHeight="1">
      <c r="A2273" s="2213" t="s">
        <v>3187</v>
      </c>
      <c r="B2273" s="487" t="s">
        <v>139</v>
      </c>
      <c r="C2273" s="807">
        <v>1.1499999999999999</v>
      </c>
      <c r="D2273" s="2214">
        <v>10000</v>
      </c>
      <c r="E2273" s="574">
        <v>35.200000000000003</v>
      </c>
      <c r="F2273" s="603">
        <f t="shared" si="291"/>
        <v>35.200000000000003</v>
      </c>
      <c r="G2273" s="862">
        <f>'Заказ, cкидки и курсы валют'!$J$23*F2273</f>
        <v>438.24</v>
      </c>
      <c r="H2273" s="128">
        <f t="shared" si="292"/>
        <v>4382.3999999999996</v>
      </c>
      <c r="I2273" s="2213"/>
    </row>
    <row r="2274" spans="1:9" ht="14.1" customHeight="1">
      <c r="A2274" s="2213" t="s">
        <v>3188</v>
      </c>
      <c r="B2274" s="487" t="s">
        <v>140</v>
      </c>
      <c r="C2274" s="807">
        <v>1.3</v>
      </c>
      <c r="D2274" s="2214">
        <v>10000</v>
      </c>
      <c r="E2274" s="574">
        <v>38.74</v>
      </c>
      <c r="F2274" s="603">
        <f t="shared" si="291"/>
        <v>38.74</v>
      </c>
      <c r="G2274" s="862">
        <f>'Заказ, cкидки и курсы валют'!$J$23*F2274</f>
        <v>482.31299999999999</v>
      </c>
      <c r="H2274" s="128">
        <f t="shared" si="292"/>
        <v>4823.13</v>
      </c>
      <c r="I2274" s="2213"/>
    </row>
    <row r="2275" spans="1:9" ht="14.1" customHeight="1">
      <c r="A2275" s="2213" t="s">
        <v>3189</v>
      </c>
      <c r="B2275" s="487" t="s">
        <v>141</v>
      </c>
      <c r="C2275" s="577">
        <v>1.25</v>
      </c>
      <c r="D2275" s="2214">
        <v>10000</v>
      </c>
      <c r="E2275" s="574">
        <v>46.34</v>
      </c>
      <c r="F2275" s="603">
        <f t="shared" si="291"/>
        <v>46.34</v>
      </c>
      <c r="G2275" s="862">
        <f>'Заказ, cкидки и курсы валют'!$J$23*F2275</f>
        <v>576.93299999999999</v>
      </c>
      <c r="H2275" s="128">
        <f t="shared" si="292"/>
        <v>5769.33</v>
      </c>
      <c r="I2275" s="2213"/>
    </row>
    <row r="2276" spans="1:9" ht="14.1" customHeight="1">
      <c r="A2276" s="2213" t="s">
        <v>3190</v>
      </c>
      <c r="B2276" s="487" t="s">
        <v>142</v>
      </c>
      <c r="C2276" s="807">
        <v>1.7</v>
      </c>
      <c r="D2276" s="2214">
        <v>10000</v>
      </c>
      <c r="E2276" s="574">
        <v>52.45</v>
      </c>
      <c r="F2276" s="603">
        <f t="shared" si="291"/>
        <v>52.45</v>
      </c>
      <c r="G2276" s="862">
        <f>'Заказ, cкидки и курсы валют'!$J$23*F2276</f>
        <v>653.00250000000005</v>
      </c>
      <c r="H2276" s="128">
        <f t="shared" si="292"/>
        <v>6530.03</v>
      </c>
      <c r="I2276" s="2213"/>
    </row>
    <row r="2277" spans="1:9" ht="14.1" customHeight="1">
      <c r="A2277" s="2213" t="s">
        <v>3191</v>
      </c>
      <c r="B2277" s="487" t="s">
        <v>143</v>
      </c>
      <c r="C2277" s="812">
        <v>1.89</v>
      </c>
      <c r="D2277" s="2214">
        <v>10000</v>
      </c>
      <c r="E2277" s="574">
        <v>57.26</v>
      </c>
      <c r="F2277" s="603">
        <f t="shared" si="291"/>
        <v>57.26</v>
      </c>
      <c r="G2277" s="862">
        <f>'Заказ, cкидки и курсы валют'!$J$23*F2277</f>
        <v>712.88699999999994</v>
      </c>
      <c r="H2277" s="128">
        <f t="shared" si="292"/>
        <v>7128.87</v>
      </c>
      <c r="I2277" s="2213"/>
    </row>
    <row r="2278" spans="1:9" ht="14.1" customHeight="1">
      <c r="A2278" s="2213" t="s">
        <v>3192</v>
      </c>
      <c r="B2278" s="487" t="s">
        <v>144</v>
      </c>
      <c r="C2278" s="812">
        <v>1.9</v>
      </c>
      <c r="D2278" s="2214">
        <v>10000</v>
      </c>
      <c r="E2278" s="574">
        <v>55.35</v>
      </c>
      <c r="F2278" s="603">
        <f t="shared" si="291"/>
        <v>55.35</v>
      </c>
      <c r="G2278" s="862">
        <f>'Заказ, cкидки и курсы валют'!$J$23*F2278</f>
        <v>689.10749999999996</v>
      </c>
      <c r="H2278" s="128">
        <f t="shared" si="292"/>
        <v>6891.08</v>
      </c>
      <c r="I2278" s="2213"/>
    </row>
    <row r="2279" spans="1:9" ht="14.1" customHeight="1">
      <c r="A2279" s="20" t="s">
        <v>9567</v>
      </c>
      <c r="B2279" s="62" t="s">
        <v>3360</v>
      </c>
      <c r="C2279" s="812">
        <v>2</v>
      </c>
      <c r="D2279" s="2214">
        <v>10000</v>
      </c>
      <c r="E2279" s="574">
        <v>66.58</v>
      </c>
      <c r="F2279" s="603">
        <f t="shared" si="291"/>
        <v>66.58</v>
      </c>
      <c r="G2279" s="862">
        <f>'Заказ, cкидки и курсы валют'!$J$23*F2279</f>
        <v>828.92099999999994</v>
      </c>
      <c r="H2279" s="128">
        <f t="shared" si="292"/>
        <v>8289.2099999999991</v>
      </c>
      <c r="I2279" s="2213"/>
    </row>
    <row r="2280" spans="1:9" ht="14.1" customHeight="1">
      <c r="A2280" s="2213" t="s">
        <v>2813</v>
      </c>
      <c r="B2280" s="487" t="s">
        <v>3215</v>
      </c>
      <c r="C2280" s="807">
        <v>1.25</v>
      </c>
      <c r="D2280" s="2214">
        <v>10000</v>
      </c>
      <c r="E2280" s="574">
        <v>46.61</v>
      </c>
      <c r="F2280" s="603">
        <f t="shared" si="291"/>
        <v>46.61</v>
      </c>
      <c r="G2280" s="862">
        <f>'Заказ, cкидки и курсы валют'!$J$23*F2280</f>
        <v>580.29449999999997</v>
      </c>
      <c r="H2280" s="128">
        <f t="shared" si="292"/>
        <v>5802.95</v>
      </c>
      <c r="I2280" s="2213"/>
    </row>
    <row r="2281" spans="1:9" ht="14.1" customHeight="1">
      <c r="A2281" s="2213" t="s">
        <v>5206</v>
      </c>
      <c r="B2281" s="487" t="s">
        <v>3216</v>
      </c>
      <c r="C2281" s="807">
        <v>1.47</v>
      </c>
      <c r="D2281" s="2214">
        <v>9000</v>
      </c>
      <c r="E2281" s="574">
        <v>46.89</v>
      </c>
      <c r="F2281" s="603">
        <f t="shared" si="291"/>
        <v>46.89</v>
      </c>
      <c r="G2281" s="862">
        <f>'Заказ, cкидки и курсы валют'!$J$23*F2281</f>
        <v>583.78049999999996</v>
      </c>
      <c r="H2281" s="128">
        <f t="shared" si="292"/>
        <v>5254.02</v>
      </c>
      <c r="I2281" s="2213"/>
    </row>
    <row r="2282" spans="1:9" ht="14.1" customHeight="1">
      <c r="A2282" s="2213" t="s">
        <v>5207</v>
      </c>
      <c r="B2282" s="487" t="s">
        <v>3217</v>
      </c>
      <c r="C2282" s="807">
        <v>1.53</v>
      </c>
      <c r="D2282" s="2214">
        <v>9000</v>
      </c>
      <c r="E2282" s="574">
        <v>49.23</v>
      </c>
      <c r="F2282" s="603">
        <f t="shared" si="291"/>
        <v>49.23</v>
      </c>
      <c r="G2282" s="862">
        <f>'Заказ, cкидки и курсы валют'!$J$23*F2282</f>
        <v>612.91349999999989</v>
      </c>
      <c r="H2282" s="128">
        <f t="shared" si="292"/>
        <v>5516.22</v>
      </c>
      <c r="I2282" s="2213"/>
    </row>
    <row r="2283" spans="1:9" ht="14.1" customHeight="1">
      <c r="A2283" s="2213" t="s">
        <v>5208</v>
      </c>
      <c r="B2283" s="487" t="s">
        <v>145</v>
      </c>
      <c r="C2283" s="807">
        <v>1.67</v>
      </c>
      <c r="D2283" s="2214">
        <v>9000</v>
      </c>
      <c r="E2283" s="574">
        <v>50.71</v>
      </c>
      <c r="F2283" s="603">
        <f t="shared" si="291"/>
        <v>50.71</v>
      </c>
      <c r="G2283" s="862">
        <f>'Заказ, cкидки и курсы валют'!$J$23*F2283</f>
        <v>631.33949999999993</v>
      </c>
      <c r="H2283" s="128">
        <f t="shared" si="292"/>
        <v>5682.06</v>
      </c>
      <c r="I2283" s="2213"/>
    </row>
    <row r="2284" spans="1:9" ht="14.1" customHeight="1">
      <c r="A2284" s="2213" t="s">
        <v>2814</v>
      </c>
      <c r="B2284" s="487" t="s">
        <v>3218</v>
      </c>
      <c r="C2284" s="807">
        <v>1.87</v>
      </c>
      <c r="D2284" s="2214">
        <v>9000</v>
      </c>
      <c r="E2284" s="574">
        <v>55.05</v>
      </c>
      <c r="F2284" s="603">
        <f t="shared" si="291"/>
        <v>55.05</v>
      </c>
      <c r="G2284" s="862">
        <f>'Заказ, cкидки и курсы валют'!$J$23*F2284</f>
        <v>685.37249999999995</v>
      </c>
      <c r="H2284" s="128">
        <f t="shared" si="292"/>
        <v>6168.35</v>
      </c>
      <c r="I2284" s="2213"/>
    </row>
    <row r="2285" spans="1:9" ht="14.1" customHeight="1">
      <c r="A2285" s="2213" t="s">
        <v>5209</v>
      </c>
      <c r="B2285" s="487" t="s">
        <v>146</v>
      </c>
      <c r="C2285" s="807">
        <v>2</v>
      </c>
      <c r="D2285" s="2214">
        <v>8000</v>
      </c>
      <c r="E2285" s="574">
        <v>60.48</v>
      </c>
      <c r="F2285" s="603">
        <f t="shared" si="291"/>
        <v>60.48</v>
      </c>
      <c r="G2285" s="862">
        <f>'Заказ, cкидки и курсы валют'!$J$23*F2285</f>
        <v>752.97599999999989</v>
      </c>
      <c r="H2285" s="128">
        <f t="shared" si="292"/>
        <v>6023.81</v>
      </c>
      <c r="I2285" s="2213"/>
    </row>
    <row r="2286" spans="1:9" ht="14.1" customHeight="1">
      <c r="A2286" s="2213" t="s">
        <v>5210</v>
      </c>
      <c r="B2286" s="487" t="s">
        <v>147</v>
      </c>
      <c r="C2286" s="807">
        <v>2.23</v>
      </c>
      <c r="D2286" s="2214">
        <v>8000</v>
      </c>
      <c r="E2286" s="574">
        <v>66.22</v>
      </c>
      <c r="F2286" s="603">
        <f t="shared" si="291"/>
        <v>66.22</v>
      </c>
      <c r="G2286" s="862">
        <f>'Заказ, cкидки и курсы валют'!$J$23*F2286</f>
        <v>824.43899999999996</v>
      </c>
      <c r="H2286" s="128">
        <f t="shared" si="292"/>
        <v>6595.51</v>
      </c>
      <c r="I2286" s="2213"/>
    </row>
    <row r="2287" spans="1:9" ht="14.1" customHeight="1">
      <c r="A2287" s="2213" t="s">
        <v>5211</v>
      </c>
      <c r="B2287" s="487" t="s">
        <v>148</v>
      </c>
      <c r="C2287" s="807">
        <v>2.74</v>
      </c>
      <c r="D2287" s="2214">
        <v>7000</v>
      </c>
      <c r="E2287" s="574">
        <v>75.75</v>
      </c>
      <c r="F2287" s="603">
        <f t="shared" si="291"/>
        <v>75.75</v>
      </c>
      <c r="G2287" s="862">
        <f>'Заказ, cкидки и курсы валют'!$J$23*F2287</f>
        <v>943.08749999999998</v>
      </c>
      <c r="H2287" s="128">
        <f t="shared" si="292"/>
        <v>6601.61</v>
      </c>
      <c r="I2287" s="2213"/>
    </row>
    <row r="2288" spans="1:9" ht="14.1" customHeight="1">
      <c r="A2288" s="2213" t="s">
        <v>5212</v>
      </c>
      <c r="B2288" s="487" t="s">
        <v>149</v>
      </c>
      <c r="C2288" s="807">
        <v>3</v>
      </c>
      <c r="D2288" s="2214">
        <v>5000</v>
      </c>
      <c r="E2288" s="574">
        <v>82.43</v>
      </c>
      <c r="F2288" s="603">
        <f t="shared" si="291"/>
        <v>82.43</v>
      </c>
      <c r="G2288" s="862">
        <f>'Заказ, cкидки и курсы валют'!$J$23*F2288</f>
        <v>1026.2535</v>
      </c>
      <c r="H2288" s="128">
        <f t="shared" si="292"/>
        <v>5131.2700000000004</v>
      </c>
      <c r="I2288" s="2213"/>
    </row>
    <row r="2289" spans="1:9" ht="14.1" customHeight="1">
      <c r="A2289" s="2213" t="s">
        <v>5213</v>
      </c>
      <c r="B2289" s="487" t="s">
        <v>150</v>
      </c>
      <c r="C2289" s="807">
        <v>3.46</v>
      </c>
      <c r="D2289" s="2214">
        <v>4000</v>
      </c>
      <c r="E2289" s="574">
        <v>85.84</v>
      </c>
      <c r="F2289" s="603">
        <f t="shared" si="291"/>
        <v>85.84</v>
      </c>
      <c r="G2289" s="862">
        <f>'Заказ, cкидки и курсы валют'!$J$23*F2289</f>
        <v>1068.7080000000001</v>
      </c>
      <c r="H2289" s="128">
        <f t="shared" si="292"/>
        <v>4274.83</v>
      </c>
      <c r="I2289" s="2213"/>
    </row>
    <row r="2290" spans="1:9" ht="14.1" customHeight="1">
      <c r="A2290" s="2213" t="s">
        <v>5214</v>
      </c>
      <c r="B2290" s="487" t="s">
        <v>151</v>
      </c>
      <c r="C2290" s="807">
        <v>3.78</v>
      </c>
      <c r="D2290" s="2214">
        <v>3000</v>
      </c>
      <c r="E2290" s="574">
        <v>92.73</v>
      </c>
      <c r="F2290" s="603">
        <f t="shared" si="291"/>
        <v>92.73</v>
      </c>
      <c r="G2290" s="862">
        <f>'Заказ, cкидки и курсы валют'!$J$23*F2290</f>
        <v>1154.4884999999999</v>
      </c>
      <c r="H2290" s="128">
        <f t="shared" si="292"/>
        <v>3463.47</v>
      </c>
      <c r="I2290" s="2213"/>
    </row>
    <row r="2291" spans="1:9" ht="14.1" customHeight="1">
      <c r="A2291" s="2213" t="s">
        <v>2815</v>
      </c>
      <c r="B2291" s="487" t="s">
        <v>79</v>
      </c>
      <c r="C2291" s="58">
        <v>4.1900000000000004</v>
      </c>
      <c r="D2291" s="2214">
        <v>3500</v>
      </c>
      <c r="E2291" s="574">
        <v>113.43</v>
      </c>
      <c r="F2291" s="603">
        <f t="shared" si="291"/>
        <v>113.43</v>
      </c>
      <c r="G2291" s="862">
        <f>'Заказ, cкидки и курсы валют'!$J$23*F2291</f>
        <v>1412.2035000000001</v>
      </c>
      <c r="H2291" s="128">
        <f t="shared" si="292"/>
        <v>4942.71</v>
      </c>
      <c r="I2291" s="2213"/>
    </row>
    <row r="2292" spans="1:9" ht="14.1" customHeight="1">
      <c r="A2292" s="2213" t="s">
        <v>5215</v>
      </c>
      <c r="B2292" s="487" t="s">
        <v>152</v>
      </c>
      <c r="C2292" s="807">
        <v>4.6100000000000003</v>
      </c>
      <c r="D2292" s="2214">
        <v>3000</v>
      </c>
      <c r="E2292" s="574">
        <v>115.29</v>
      </c>
      <c r="F2292" s="603">
        <f t="shared" si="291"/>
        <v>115.29</v>
      </c>
      <c r="G2292" s="862">
        <f>'Заказ, cкидки и курсы валют'!$J$23*F2292</f>
        <v>1435.3605</v>
      </c>
      <c r="H2292" s="128">
        <f t="shared" si="292"/>
        <v>4306.08</v>
      </c>
      <c r="I2292" s="2213"/>
    </row>
    <row r="2293" spans="1:9" ht="14.1" customHeight="1">
      <c r="A2293" s="2213" t="s">
        <v>5216</v>
      </c>
      <c r="B2293" s="487" t="s">
        <v>158</v>
      </c>
      <c r="C2293" s="807">
        <v>5.26</v>
      </c>
      <c r="D2293" s="2214">
        <v>4000</v>
      </c>
      <c r="E2293" s="574">
        <v>137.88</v>
      </c>
      <c r="F2293" s="603">
        <f t="shared" si="291"/>
        <v>137.88</v>
      </c>
      <c r="G2293" s="862">
        <f>'Заказ, cкидки и курсы валют'!$J$23*F2293</f>
        <v>1716.6059999999998</v>
      </c>
      <c r="H2293" s="128">
        <f t="shared" si="292"/>
        <v>6866.42</v>
      </c>
      <c r="I2293" s="2213"/>
    </row>
    <row r="2294" spans="1:9" ht="14.1" customHeight="1">
      <c r="A2294" s="2213" t="s">
        <v>5217</v>
      </c>
      <c r="B2294" s="487" t="s">
        <v>159</v>
      </c>
      <c r="C2294" s="807">
        <v>5.94</v>
      </c>
      <c r="D2294" s="2214">
        <v>3000</v>
      </c>
      <c r="E2294" s="574">
        <v>140.46</v>
      </c>
      <c r="F2294" s="603">
        <f t="shared" si="291"/>
        <v>140.46</v>
      </c>
      <c r="G2294" s="862">
        <f>'Заказ, cкидки и курсы валют'!$J$23*F2294</f>
        <v>1748.7270000000001</v>
      </c>
      <c r="H2294" s="128">
        <f t="shared" si="292"/>
        <v>5246.18</v>
      </c>
      <c r="I2294" s="2213"/>
    </row>
    <row r="2295" spans="1:9" ht="14.1" customHeight="1">
      <c r="A2295" s="2213" t="s">
        <v>2816</v>
      </c>
      <c r="B2295" s="487" t="s">
        <v>3339</v>
      </c>
      <c r="C2295" s="659">
        <v>6.2</v>
      </c>
      <c r="D2295" s="2214">
        <v>2500</v>
      </c>
      <c r="E2295" s="574">
        <v>157.62</v>
      </c>
      <c r="F2295" s="603">
        <f t="shared" si="291"/>
        <v>157.62</v>
      </c>
      <c r="G2295" s="862">
        <f>'Заказ, cкидки и курсы валют'!$J$23*F2295</f>
        <v>1962.3689999999999</v>
      </c>
      <c r="H2295" s="128">
        <f t="shared" si="292"/>
        <v>4905.92</v>
      </c>
      <c r="I2295" s="2213"/>
    </row>
    <row r="2296" spans="1:9" ht="14.1" customHeight="1">
      <c r="A2296" s="2213" t="s">
        <v>5218</v>
      </c>
      <c r="B2296" s="487" t="s">
        <v>4216</v>
      </c>
      <c r="C2296" s="807">
        <v>2.64</v>
      </c>
      <c r="D2296" s="2214">
        <v>7000</v>
      </c>
      <c r="E2296" s="574">
        <v>74.44</v>
      </c>
      <c r="F2296" s="603">
        <f t="shared" si="291"/>
        <v>74.44</v>
      </c>
      <c r="G2296" s="862">
        <f>'Заказ, cкидки и курсы валют'!$J$23*F2296</f>
        <v>926.77799999999991</v>
      </c>
      <c r="H2296" s="128">
        <f t="shared" si="292"/>
        <v>6487.45</v>
      </c>
      <c r="I2296" s="2213"/>
    </row>
    <row r="2297" spans="1:9" ht="14.1" customHeight="1">
      <c r="A2297" s="2213" t="s">
        <v>5219</v>
      </c>
      <c r="B2297" s="487" t="s">
        <v>3652</v>
      </c>
      <c r="C2297" s="807">
        <v>2.8</v>
      </c>
      <c r="D2297" s="2214">
        <v>7000</v>
      </c>
      <c r="E2297" s="574">
        <v>72.23</v>
      </c>
      <c r="F2297" s="603">
        <f t="shared" si="291"/>
        <v>72.23</v>
      </c>
      <c r="G2297" s="862">
        <f>'Заказ, cкидки и курсы валют'!$J$23*F2297</f>
        <v>899.26350000000002</v>
      </c>
      <c r="H2297" s="128">
        <f t="shared" si="292"/>
        <v>6294.84</v>
      </c>
      <c r="I2297" s="2213"/>
    </row>
    <row r="2298" spans="1:9" ht="14.1" customHeight="1">
      <c r="A2298" s="2213" t="s">
        <v>5220</v>
      </c>
      <c r="B2298" s="487" t="s">
        <v>3653</v>
      </c>
      <c r="C2298" s="807">
        <v>3.04</v>
      </c>
      <c r="D2298" s="2214">
        <v>7300</v>
      </c>
      <c r="E2298" s="574">
        <v>84.12</v>
      </c>
      <c r="F2298" s="603">
        <f t="shared" si="291"/>
        <v>84.12</v>
      </c>
      <c r="G2298" s="862">
        <f>'Заказ, cкидки и курсы валют'!$J$23*F2298</f>
        <v>1047.2940000000001</v>
      </c>
      <c r="H2298" s="128">
        <f t="shared" si="292"/>
        <v>7645.25</v>
      </c>
      <c r="I2298" s="2213"/>
    </row>
    <row r="2299" spans="1:9" ht="14.1" customHeight="1">
      <c r="A2299" s="2213" t="s">
        <v>2817</v>
      </c>
      <c r="B2299" s="487" t="s">
        <v>2818</v>
      </c>
      <c r="C2299" s="807">
        <v>3.28</v>
      </c>
      <c r="D2299" s="2214">
        <v>6500</v>
      </c>
      <c r="E2299" s="574">
        <v>86.02</v>
      </c>
      <c r="F2299" s="603">
        <f t="shared" si="291"/>
        <v>86.02</v>
      </c>
      <c r="G2299" s="862">
        <f>'Заказ, cкидки и курсы валют'!$J$23*F2299</f>
        <v>1070.9489999999998</v>
      </c>
      <c r="H2299" s="128">
        <f t="shared" si="292"/>
        <v>6961.17</v>
      </c>
      <c r="I2299" s="2213"/>
    </row>
    <row r="2300" spans="1:9" ht="14.1" customHeight="1">
      <c r="A2300" s="2213" t="s">
        <v>5221</v>
      </c>
      <c r="B2300" s="487" t="s">
        <v>3654</v>
      </c>
      <c r="C2300" s="807">
        <v>3.67</v>
      </c>
      <c r="D2300" s="2214">
        <v>6500</v>
      </c>
      <c r="E2300" s="574">
        <v>96.13</v>
      </c>
      <c r="F2300" s="603">
        <f t="shared" si="291"/>
        <v>96.13</v>
      </c>
      <c r="G2300" s="862">
        <f>'Заказ, cкидки и курсы валют'!$J$23*F2300</f>
        <v>1196.8184999999999</v>
      </c>
      <c r="H2300" s="128">
        <f t="shared" si="292"/>
        <v>7779.32</v>
      </c>
      <c r="I2300" s="2213"/>
    </row>
    <row r="2301" spans="1:9" ht="14.1" customHeight="1">
      <c r="A2301" s="2213" t="s">
        <v>5222</v>
      </c>
      <c r="B2301" s="487" t="s">
        <v>167</v>
      </c>
      <c r="C2301" s="807">
        <v>4.1500000000000004</v>
      </c>
      <c r="D2301" s="2214">
        <v>5800</v>
      </c>
      <c r="E2301" s="574">
        <v>104.95</v>
      </c>
      <c r="F2301" s="603">
        <f t="shared" si="291"/>
        <v>104.95</v>
      </c>
      <c r="G2301" s="862">
        <f>'Заказ, cкидки и курсы валют'!$J$23*F2301</f>
        <v>1306.6275000000001</v>
      </c>
      <c r="H2301" s="128">
        <f t="shared" si="292"/>
        <v>7578.44</v>
      </c>
      <c r="I2301" s="2213"/>
    </row>
    <row r="2302" spans="1:9" ht="14.1" customHeight="1">
      <c r="A2302" s="2213" t="s">
        <v>5223</v>
      </c>
      <c r="B2302" s="487" t="s">
        <v>168</v>
      </c>
      <c r="C2302" s="807">
        <v>4.54</v>
      </c>
      <c r="D2302" s="2214">
        <v>5000</v>
      </c>
      <c r="E2302" s="574">
        <v>118.62</v>
      </c>
      <c r="F2302" s="603">
        <f t="shared" si="291"/>
        <v>118.62</v>
      </c>
      <c r="G2302" s="862">
        <f>'Заказ, cкидки и курсы валют'!$J$23*F2302</f>
        <v>1476.819</v>
      </c>
      <c r="H2302" s="128">
        <f t="shared" si="292"/>
        <v>7384.1</v>
      </c>
      <c r="I2302" s="2213"/>
    </row>
    <row r="2303" spans="1:9" ht="14.1" customHeight="1">
      <c r="A2303" s="2213" t="s">
        <v>5224</v>
      </c>
      <c r="B2303" s="487" t="s">
        <v>169</v>
      </c>
      <c r="C2303" s="807">
        <v>5.18</v>
      </c>
      <c r="D2303" s="2214">
        <v>4500</v>
      </c>
      <c r="E2303" s="574">
        <v>123.85</v>
      </c>
      <c r="F2303" s="603">
        <f t="shared" si="291"/>
        <v>123.85</v>
      </c>
      <c r="G2303" s="862">
        <f>'Заказ, cкидки и курсы валют'!$J$23*F2303</f>
        <v>1541.9324999999999</v>
      </c>
      <c r="H2303" s="128">
        <f t="shared" si="292"/>
        <v>6938.7</v>
      </c>
      <c r="I2303" s="2213"/>
    </row>
    <row r="2304" spans="1:9" ht="14.1" customHeight="1">
      <c r="A2304" s="2213" t="s">
        <v>5225</v>
      </c>
      <c r="B2304" s="487" t="s">
        <v>611</v>
      </c>
      <c r="C2304" s="807">
        <v>5.57</v>
      </c>
      <c r="D2304" s="2214">
        <v>3800</v>
      </c>
      <c r="E2304" s="574">
        <v>142.21</v>
      </c>
      <c r="F2304" s="603">
        <f t="shared" si="291"/>
        <v>142.21</v>
      </c>
      <c r="G2304" s="862">
        <f>'Заказ, cкидки и курсы валют'!$J$23*F2304</f>
        <v>1770.5145</v>
      </c>
      <c r="H2304" s="128">
        <f t="shared" si="292"/>
        <v>6727.96</v>
      </c>
      <c r="I2304" s="2213"/>
    </row>
    <row r="2305" spans="1:9" ht="14.1" customHeight="1">
      <c r="A2305" s="2213" t="s">
        <v>5226</v>
      </c>
      <c r="B2305" s="487" t="s">
        <v>170</v>
      </c>
      <c r="C2305" s="807">
        <v>6.52</v>
      </c>
      <c r="D2305" s="2214">
        <v>3400</v>
      </c>
      <c r="E2305" s="574">
        <v>154.28</v>
      </c>
      <c r="F2305" s="603">
        <f t="shared" si="291"/>
        <v>154.28</v>
      </c>
      <c r="G2305" s="862">
        <f>'Заказ, cкидки и курсы валют'!$J$23*F2305</f>
        <v>1920.7859999999998</v>
      </c>
      <c r="H2305" s="128">
        <f t="shared" si="292"/>
        <v>6530.67</v>
      </c>
      <c r="I2305" s="2213"/>
    </row>
    <row r="2306" spans="1:9" ht="14.1" customHeight="1">
      <c r="A2306" s="2213" t="s">
        <v>2819</v>
      </c>
      <c r="B2306" s="487" t="s">
        <v>612</v>
      </c>
      <c r="C2306" s="807">
        <v>7.15</v>
      </c>
      <c r="D2306" s="2214">
        <v>3000</v>
      </c>
      <c r="E2306" s="574">
        <v>192.4</v>
      </c>
      <c r="F2306" s="603">
        <f t="shared" si="291"/>
        <v>192.4</v>
      </c>
      <c r="G2306" s="862">
        <f>'Заказ, cкидки и курсы валют'!$J$23*F2306</f>
        <v>2395.38</v>
      </c>
      <c r="H2306" s="128">
        <f t="shared" si="292"/>
        <v>7186.14</v>
      </c>
      <c r="I2306" s="2213"/>
    </row>
    <row r="2307" spans="1:9" ht="14.1" customHeight="1">
      <c r="A2307" s="2213" t="s">
        <v>5227</v>
      </c>
      <c r="B2307" s="487" t="s">
        <v>171</v>
      </c>
      <c r="C2307" s="807">
        <v>7.75</v>
      </c>
      <c r="D2307" s="2214">
        <v>3000</v>
      </c>
      <c r="E2307" s="574">
        <v>183.14</v>
      </c>
      <c r="F2307" s="603">
        <f t="shared" si="291"/>
        <v>183.14</v>
      </c>
      <c r="G2307" s="862">
        <f>'Заказ, cкидки и курсы валют'!$J$23*F2307</f>
        <v>2280.0929999999998</v>
      </c>
      <c r="H2307" s="128">
        <f t="shared" si="292"/>
        <v>6840.28</v>
      </c>
      <c r="I2307" s="2213"/>
    </row>
    <row r="2308" spans="1:9" ht="14.1" customHeight="1">
      <c r="A2308" s="2213" t="s">
        <v>5228</v>
      </c>
      <c r="B2308" s="487" t="s">
        <v>172</v>
      </c>
      <c r="C2308" s="813">
        <v>8.4499999999999993</v>
      </c>
      <c r="D2308" s="2214">
        <v>2500</v>
      </c>
      <c r="E2308" s="574">
        <v>203.57</v>
      </c>
      <c r="F2308" s="603">
        <f t="shared" si="291"/>
        <v>203.57</v>
      </c>
      <c r="G2308" s="862">
        <f>'Заказ, cкидки и курсы валют'!$J$23*F2308</f>
        <v>2534.4464999999996</v>
      </c>
      <c r="H2308" s="128">
        <f t="shared" si="292"/>
        <v>6336.12</v>
      </c>
      <c r="I2308" s="2213"/>
    </row>
    <row r="2309" spans="1:9" ht="14.1" customHeight="1">
      <c r="A2309" s="2213" t="s">
        <v>5229</v>
      </c>
      <c r="B2309" s="487" t="s">
        <v>173</v>
      </c>
      <c r="C2309" s="813">
        <v>9.6999999999999993</v>
      </c>
      <c r="D2309" s="2214">
        <v>1500</v>
      </c>
      <c r="E2309" s="574">
        <v>240.97</v>
      </c>
      <c r="F2309" s="603">
        <f t="shared" si="291"/>
        <v>240.97</v>
      </c>
      <c r="G2309" s="862">
        <f>'Заказ, cкидки и курсы валют'!$J$23*F2309</f>
        <v>3000.0764999999997</v>
      </c>
      <c r="H2309" s="128">
        <f t="shared" si="292"/>
        <v>4500.1099999999997</v>
      </c>
      <c r="I2309" s="2213"/>
    </row>
    <row r="2310" spans="1:9" ht="14.1" customHeight="1">
      <c r="A2310" s="2213" t="s">
        <v>5230</v>
      </c>
      <c r="B2310" s="487" t="s">
        <v>174</v>
      </c>
      <c r="C2310" s="807">
        <v>11.36</v>
      </c>
      <c r="D2310" s="2214">
        <v>1500</v>
      </c>
      <c r="E2310" s="574">
        <v>259.45</v>
      </c>
      <c r="F2310" s="603">
        <f t="shared" si="291"/>
        <v>259.45</v>
      </c>
      <c r="G2310" s="862">
        <f>'Заказ, cкидки и курсы валют'!$J$23*F2310</f>
        <v>3230.1524999999997</v>
      </c>
      <c r="H2310" s="128">
        <f t="shared" si="292"/>
        <v>4845.2299999999996</v>
      </c>
      <c r="I2310" s="2213"/>
    </row>
    <row r="2311" spans="1:9" ht="14.1" customHeight="1">
      <c r="A2311" s="2213" t="s">
        <v>5231</v>
      </c>
      <c r="B2311" s="487" t="s">
        <v>175</v>
      </c>
      <c r="C2311" s="807">
        <v>11.51</v>
      </c>
      <c r="D2311" s="2214">
        <v>1000</v>
      </c>
      <c r="E2311" s="574">
        <v>291.49</v>
      </c>
      <c r="F2311" s="603">
        <f t="shared" si="291"/>
        <v>291.49</v>
      </c>
      <c r="G2311" s="862">
        <f>'Заказ, cкидки и курсы валют'!$J$23*F2311</f>
        <v>3629.0504999999998</v>
      </c>
      <c r="H2311" s="128">
        <f t="shared" si="292"/>
        <v>3629.05</v>
      </c>
      <c r="I2311" s="2213"/>
    </row>
    <row r="2312" spans="1:9" ht="14.1" customHeight="1">
      <c r="A2312" s="20" t="s">
        <v>9568</v>
      </c>
      <c r="B2312" s="62" t="s">
        <v>176</v>
      </c>
      <c r="C2312" s="807">
        <v>12.2</v>
      </c>
      <c r="D2312" s="2214">
        <v>800</v>
      </c>
      <c r="E2312" s="574">
        <v>304.22000000000003</v>
      </c>
      <c r="F2312" s="603">
        <f t="shared" si="291"/>
        <v>304.22000000000003</v>
      </c>
      <c r="G2312" s="862">
        <f>'Заказ, cкидки и курсы валют'!$J$23*F2312</f>
        <v>3787.5390000000002</v>
      </c>
      <c r="H2312" s="128">
        <f t="shared" si="292"/>
        <v>3030.03</v>
      </c>
      <c r="I2312" s="2213"/>
    </row>
    <row r="2313" spans="1:9" ht="14.1" customHeight="1">
      <c r="A2313" s="20" t="s">
        <v>9569</v>
      </c>
      <c r="B2313" s="62" t="s">
        <v>9570</v>
      </c>
      <c r="C2313" s="807">
        <v>4.3</v>
      </c>
      <c r="D2313" s="2214">
        <v>5000</v>
      </c>
      <c r="E2313" s="574">
        <v>115.55</v>
      </c>
      <c r="F2313" s="603">
        <f t="shared" ref="F2313" si="293">ROUND(E2313*(1-$F$11),2)</f>
        <v>115.55</v>
      </c>
      <c r="G2313" s="862">
        <f>'Заказ, cкидки и курсы валют'!$J$23*F2313</f>
        <v>1438.5974999999999</v>
      </c>
      <c r="H2313" s="128">
        <f t="shared" ref="H2313" si="294">ROUND((D2313/1000)*G2313,2)</f>
        <v>7192.99</v>
      </c>
      <c r="I2313" s="2213"/>
    </row>
    <row r="2314" spans="1:9" ht="14.1" customHeight="1">
      <c r="A2314" s="2213" t="s">
        <v>5232</v>
      </c>
      <c r="B2314" s="487" t="s">
        <v>3660</v>
      </c>
      <c r="C2314" s="807">
        <v>4.42</v>
      </c>
      <c r="D2314" s="2214">
        <v>4500</v>
      </c>
      <c r="E2314" s="574">
        <v>119.82</v>
      </c>
      <c r="F2314" s="603">
        <f t="shared" ref="F2314:F2337" si="295">ROUND(E2314*(1-$F$11),2)</f>
        <v>119.82</v>
      </c>
      <c r="G2314" s="862">
        <f>'Заказ, cкидки и курсы валют'!$J$23*F2314</f>
        <v>1491.7589999999998</v>
      </c>
      <c r="H2314" s="128">
        <f t="shared" ref="H2314:H2337" si="296">ROUND((D2314/1000)*G2314,2)</f>
        <v>6712.92</v>
      </c>
      <c r="I2314" s="2213"/>
    </row>
    <row r="2315" spans="1:9" ht="14.1" customHeight="1">
      <c r="A2315" s="2213" t="s">
        <v>5233</v>
      </c>
      <c r="B2315" s="487" t="s">
        <v>3661</v>
      </c>
      <c r="C2315" s="807">
        <v>4.78</v>
      </c>
      <c r="D2315" s="2214">
        <v>3000</v>
      </c>
      <c r="E2315" s="574">
        <v>121.37</v>
      </c>
      <c r="F2315" s="603">
        <f t="shared" si="295"/>
        <v>121.37</v>
      </c>
      <c r="G2315" s="862">
        <f>'Заказ, cкидки и курсы валют'!$J$23*F2315</f>
        <v>1511.0564999999999</v>
      </c>
      <c r="H2315" s="128">
        <f t="shared" si="296"/>
        <v>4533.17</v>
      </c>
      <c r="I2315" s="2213"/>
    </row>
    <row r="2316" spans="1:9" ht="14.1" customHeight="1">
      <c r="A2316" s="2213" t="s">
        <v>2820</v>
      </c>
      <c r="B2316" s="487" t="s">
        <v>3994</v>
      </c>
      <c r="C2316" s="807">
        <v>4.99</v>
      </c>
      <c r="D2316" s="2214">
        <v>3000</v>
      </c>
      <c r="E2316" s="574">
        <v>132.21</v>
      </c>
      <c r="F2316" s="603">
        <f t="shared" si="295"/>
        <v>132.21</v>
      </c>
      <c r="G2316" s="862">
        <f>'Заказ, cкидки и курсы валют'!$J$23*F2316</f>
        <v>1646.0145</v>
      </c>
      <c r="H2316" s="128">
        <f t="shared" si="296"/>
        <v>4938.04</v>
      </c>
      <c r="I2316" s="2213"/>
    </row>
    <row r="2317" spans="1:9" ht="14.1" customHeight="1">
      <c r="A2317" s="2213" t="s">
        <v>5234</v>
      </c>
      <c r="B2317" s="487" t="s">
        <v>100</v>
      </c>
      <c r="C2317" s="807">
        <v>5.62</v>
      </c>
      <c r="D2317" s="2214">
        <v>3000</v>
      </c>
      <c r="E2317" s="574">
        <v>132.74</v>
      </c>
      <c r="F2317" s="603">
        <f t="shared" si="295"/>
        <v>132.74</v>
      </c>
      <c r="G2317" s="862">
        <f>'Заказ, cкидки и курсы валют'!$J$23*F2317</f>
        <v>1652.6130000000001</v>
      </c>
      <c r="H2317" s="128">
        <f t="shared" si="296"/>
        <v>4957.84</v>
      </c>
      <c r="I2317" s="2213"/>
    </row>
    <row r="2318" spans="1:9" ht="14.1" customHeight="1">
      <c r="A2318" s="2213" t="s">
        <v>5235</v>
      </c>
      <c r="B2318" s="487" t="s">
        <v>101</v>
      </c>
      <c r="C2318" s="807">
        <v>6.08</v>
      </c>
      <c r="D2318" s="2214">
        <v>3500</v>
      </c>
      <c r="E2318" s="574">
        <v>152.25</v>
      </c>
      <c r="F2318" s="603">
        <f t="shared" si="295"/>
        <v>152.25</v>
      </c>
      <c r="G2318" s="862">
        <f>'Заказ, cкидки и курсы валют'!$J$23*F2318</f>
        <v>1895.5124999999998</v>
      </c>
      <c r="H2318" s="128">
        <f t="shared" si="296"/>
        <v>6634.29</v>
      </c>
      <c r="I2318" s="2213"/>
    </row>
    <row r="2319" spans="1:9" ht="14.1" customHeight="1">
      <c r="A2319" s="2213" t="s">
        <v>5236</v>
      </c>
      <c r="B2319" s="487" t="s">
        <v>1352</v>
      </c>
      <c r="C2319" s="807">
        <v>7.1</v>
      </c>
      <c r="D2319" s="2214">
        <v>3000</v>
      </c>
      <c r="E2319" s="574">
        <v>175.89</v>
      </c>
      <c r="F2319" s="603">
        <f t="shared" si="295"/>
        <v>175.89</v>
      </c>
      <c r="G2319" s="862">
        <f>'Заказ, cкидки и курсы валют'!$J$23*F2319</f>
        <v>2189.8304999999996</v>
      </c>
      <c r="H2319" s="128">
        <f t="shared" si="296"/>
        <v>6569.49</v>
      </c>
      <c r="I2319" s="2213"/>
    </row>
    <row r="2320" spans="1:9" ht="14.1" customHeight="1">
      <c r="A2320" s="2213" t="s">
        <v>5237</v>
      </c>
      <c r="B2320" s="487" t="s">
        <v>189</v>
      </c>
      <c r="C2320" s="807">
        <v>8</v>
      </c>
      <c r="D2320" s="2214">
        <v>3000</v>
      </c>
      <c r="E2320" s="574">
        <v>194.08</v>
      </c>
      <c r="F2320" s="603">
        <f t="shared" si="295"/>
        <v>194.08</v>
      </c>
      <c r="G2320" s="862">
        <f>'Заказ, cкидки и курсы валют'!$J$23*F2320</f>
        <v>2416.2959999999998</v>
      </c>
      <c r="H2320" s="128">
        <f t="shared" si="296"/>
        <v>7248.89</v>
      </c>
      <c r="I2320" s="2213"/>
    </row>
    <row r="2321" spans="1:9" ht="14.1" customHeight="1">
      <c r="A2321" s="2213" t="s">
        <v>5238</v>
      </c>
      <c r="B2321" s="487" t="s">
        <v>616</v>
      </c>
      <c r="C2321" s="807">
        <v>8.85</v>
      </c>
      <c r="D2321" s="2214">
        <v>2600</v>
      </c>
      <c r="E2321" s="574">
        <v>220.84</v>
      </c>
      <c r="F2321" s="603">
        <f t="shared" si="295"/>
        <v>220.84</v>
      </c>
      <c r="G2321" s="862">
        <f>'Заказ, cкидки и курсы валют'!$J$23*F2321</f>
        <v>2749.4580000000001</v>
      </c>
      <c r="H2321" s="128">
        <f t="shared" si="296"/>
        <v>7148.59</v>
      </c>
      <c r="I2321" s="2213"/>
    </row>
    <row r="2322" spans="1:9" ht="14.1" customHeight="1">
      <c r="A2322" s="2213" t="s">
        <v>5239</v>
      </c>
      <c r="B2322" s="487" t="s">
        <v>178</v>
      </c>
      <c r="C2322" s="807">
        <v>9.6999999999999993</v>
      </c>
      <c r="D2322" s="2214">
        <v>2500</v>
      </c>
      <c r="E2322" s="574">
        <v>215.34</v>
      </c>
      <c r="F2322" s="603">
        <f t="shared" si="295"/>
        <v>215.34</v>
      </c>
      <c r="G2322" s="862">
        <f>'Заказ, cкидки и курсы валют'!$J$23*F2322</f>
        <v>2680.9829999999997</v>
      </c>
      <c r="H2322" s="128">
        <f t="shared" si="296"/>
        <v>6702.46</v>
      </c>
      <c r="I2322" s="2213"/>
    </row>
    <row r="2323" spans="1:9" ht="14.1" customHeight="1">
      <c r="A2323" s="2213" t="s">
        <v>3772</v>
      </c>
      <c r="B2323" s="487" t="s">
        <v>84</v>
      </c>
      <c r="C2323" s="807">
        <v>10.8</v>
      </c>
      <c r="D2323" s="2214">
        <v>2000</v>
      </c>
      <c r="E2323" s="574">
        <v>239.25</v>
      </c>
      <c r="F2323" s="603">
        <f t="shared" si="295"/>
        <v>239.25</v>
      </c>
      <c r="G2323" s="862">
        <f>'Заказ, cкидки и курсы валют'!$J$23*F2323</f>
        <v>2978.6624999999999</v>
      </c>
      <c r="H2323" s="128">
        <f t="shared" si="296"/>
        <v>5957.33</v>
      </c>
      <c r="I2323" s="2213"/>
    </row>
    <row r="2324" spans="1:9" ht="14.1" customHeight="1">
      <c r="A2324" s="2213" t="s">
        <v>5240</v>
      </c>
      <c r="B2324" s="487" t="s">
        <v>179</v>
      </c>
      <c r="C2324" s="807">
        <v>11.19</v>
      </c>
      <c r="D2324" s="2214">
        <v>2000</v>
      </c>
      <c r="E2324" s="574">
        <v>261.77999999999997</v>
      </c>
      <c r="F2324" s="603">
        <f t="shared" si="295"/>
        <v>261.77999999999997</v>
      </c>
      <c r="G2324" s="862">
        <f>'Заказ, cкидки и курсы валют'!$J$23*F2324</f>
        <v>3259.1609999999996</v>
      </c>
      <c r="H2324" s="128">
        <f t="shared" si="296"/>
        <v>6518.32</v>
      </c>
      <c r="I2324" s="2213"/>
    </row>
    <row r="2325" spans="1:9" ht="14.1" customHeight="1">
      <c r="A2325" s="2213" t="s">
        <v>4199</v>
      </c>
      <c r="B2325" s="487" t="s">
        <v>3135</v>
      </c>
      <c r="C2325" s="807">
        <v>11.96</v>
      </c>
      <c r="D2325" s="2214">
        <v>1800</v>
      </c>
      <c r="E2325" s="574">
        <v>300.57</v>
      </c>
      <c r="F2325" s="603">
        <f t="shared" si="295"/>
        <v>300.57</v>
      </c>
      <c r="G2325" s="862">
        <f>'Заказ, cкидки и курсы валют'!$J$23*F2325</f>
        <v>3742.0964999999997</v>
      </c>
      <c r="H2325" s="128">
        <f t="shared" si="296"/>
        <v>6735.77</v>
      </c>
      <c r="I2325" s="2213"/>
    </row>
    <row r="2326" spans="1:9" ht="14.1" customHeight="1">
      <c r="A2326" s="2213" t="s">
        <v>5241</v>
      </c>
      <c r="B2326" s="487" t="s">
        <v>180</v>
      </c>
      <c r="C2326" s="807">
        <v>12.89</v>
      </c>
      <c r="D2326" s="2214">
        <v>1800</v>
      </c>
      <c r="E2326" s="574">
        <v>300.75</v>
      </c>
      <c r="F2326" s="603">
        <f t="shared" si="295"/>
        <v>300.75</v>
      </c>
      <c r="G2326" s="862">
        <f>'Заказ, cкидки и курсы валют'!$J$23*F2326</f>
        <v>3744.3374999999996</v>
      </c>
      <c r="H2326" s="128">
        <f t="shared" si="296"/>
        <v>6739.81</v>
      </c>
      <c r="I2326" s="2213"/>
    </row>
    <row r="2327" spans="1:9" ht="14.1" customHeight="1">
      <c r="A2327" s="2213" t="s">
        <v>5242</v>
      </c>
      <c r="B2327" s="487" t="s">
        <v>181</v>
      </c>
      <c r="C2327" s="807">
        <v>14.6</v>
      </c>
      <c r="D2327" s="2214">
        <v>1000</v>
      </c>
      <c r="E2327" s="574">
        <v>363.94</v>
      </c>
      <c r="F2327" s="603">
        <f t="shared" si="295"/>
        <v>363.94</v>
      </c>
      <c r="G2327" s="862">
        <f>'Заказ, cкидки и курсы валют'!$J$23*F2327</f>
        <v>4531.0529999999999</v>
      </c>
      <c r="H2327" s="128">
        <f t="shared" si="296"/>
        <v>4531.05</v>
      </c>
      <c r="I2327" s="2213"/>
    </row>
    <row r="2328" spans="1:9" ht="14.1" customHeight="1">
      <c r="A2328" s="2213" t="s">
        <v>5243</v>
      </c>
      <c r="B2328" s="487" t="s">
        <v>182</v>
      </c>
      <c r="C2328" s="807">
        <v>16.010000000000002</v>
      </c>
      <c r="D2328" s="2214">
        <v>900</v>
      </c>
      <c r="E2328" s="574">
        <v>379.08</v>
      </c>
      <c r="F2328" s="603">
        <f t="shared" si="295"/>
        <v>379.08</v>
      </c>
      <c r="G2328" s="862">
        <f>'Заказ, cкидки и курсы валют'!$J$23*F2328</f>
        <v>4719.5459999999994</v>
      </c>
      <c r="H2328" s="128">
        <f t="shared" si="296"/>
        <v>4247.59</v>
      </c>
      <c r="I2328" s="2213"/>
    </row>
    <row r="2329" spans="1:9" ht="14.1" customHeight="1">
      <c r="A2329" s="2213" t="s">
        <v>5244</v>
      </c>
      <c r="B2329" s="487" t="s">
        <v>183</v>
      </c>
      <c r="C2329" s="807">
        <v>17.71</v>
      </c>
      <c r="D2329" s="2214">
        <v>900</v>
      </c>
      <c r="E2329" s="574">
        <v>446.12</v>
      </c>
      <c r="F2329" s="603">
        <f t="shared" si="295"/>
        <v>446.12</v>
      </c>
      <c r="G2329" s="862">
        <f>'Заказ, cкидки и курсы валют'!$J$23*F2329</f>
        <v>5554.1939999999995</v>
      </c>
      <c r="H2329" s="128">
        <f t="shared" si="296"/>
        <v>4998.7700000000004</v>
      </c>
      <c r="I2329" s="2213"/>
    </row>
    <row r="2330" spans="1:9" ht="14.1" customHeight="1">
      <c r="A2330" s="2213" t="s">
        <v>4200</v>
      </c>
      <c r="B2330" s="487" t="s">
        <v>184</v>
      </c>
      <c r="C2330" s="807">
        <v>19.46</v>
      </c>
      <c r="D2330" s="2214">
        <v>700</v>
      </c>
      <c r="E2330" s="574">
        <v>508.34</v>
      </c>
      <c r="F2330" s="603">
        <f t="shared" si="295"/>
        <v>508.34</v>
      </c>
      <c r="G2330" s="862">
        <f>'Заказ, cкидки и курсы валют'!$J$23*F2330</f>
        <v>6328.8329999999996</v>
      </c>
      <c r="H2330" s="128">
        <f t="shared" si="296"/>
        <v>4430.18</v>
      </c>
      <c r="I2330" s="2213"/>
    </row>
    <row r="2331" spans="1:9" ht="14.1" customHeight="1">
      <c r="A2331" s="20" t="s">
        <v>9571</v>
      </c>
      <c r="B2331" s="62" t="s">
        <v>185</v>
      </c>
      <c r="C2331" s="807">
        <v>21.46</v>
      </c>
      <c r="D2331" s="2214">
        <v>700</v>
      </c>
      <c r="E2331" s="574">
        <v>562.21</v>
      </c>
      <c r="F2331" s="603">
        <f t="shared" si="295"/>
        <v>562.21</v>
      </c>
      <c r="G2331" s="862">
        <f>'Заказ, cкидки и курсы валют'!$J$23*F2331</f>
        <v>6999.5145000000002</v>
      </c>
      <c r="H2331" s="128">
        <f t="shared" si="296"/>
        <v>4899.66</v>
      </c>
      <c r="I2331" s="2213"/>
    </row>
    <row r="2332" spans="1:9" ht="14.1" customHeight="1">
      <c r="A2332" s="2213" t="s">
        <v>5245</v>
      </c>
      <c r="B2332" s="487" t="s">
        <v>3656</v>
      </c>
      <c r="C2332" s="807">
        <v>11.27</v>
      </c>
      <c r="D2332" s="2215">
        <v>1000</v>
      </c>
      <c r="E2332" s="574">
        <v>303.39</v>
      </c>
      <c r="F2332" s="603">
        <f t="shared" si="295"/>
        <v>303.39</v>
      </c>
      <c r="G2332" s="862">
        <f>'Заказ, cкидки и курсы валют'!$J$23*F2332</f>
        <v>3777.2054999999996</v>
      </c>
      <c r="H2332" s="128">
        <f t="shared" si="296"/>
        <v>3777.21</v>
      </c>
      <c r="I2332" s="2213"/>
    </row>
    <row r="2333" spans="1:9" ht="14.1" customHeight="1">
      <c r="A2333" s="2213" t="s">
        <v>5246</v>
      </c>
      <c r="B2333" s="487" t="s">
        <v>3118</v>
      </c>
      <c r="C2333" s="807">
        <v>12.65</v>
      </c>
      <c r="D2333" s="2215">
        <v>1000</v>
      </c>
      <c r="E2333" s="574">
        <v>328.02</v>
      </c>
      <c r="F2333" s="603">
        <f t="shared" si="295"/>
        <v>328.02</v>
      </c>
      <c r="G2333" s="862">
        <f>'Заказ, cкидки и курсы валют'!$J$23*F2333</f>
        <v>4083.8489999999997</v>
      </c>
      <c r="H2333" s="128">
        <f t="shared" si="296"/>
        <v>4083.85</v>
      </c>
      <c r="I2333" s="2213"/>
    </row>
    <row r="2334" spans="1:9" ht="14.1" customHeight="1">
      <c r="A2334" s="2213" t="s">
        <v>268</v>
      </c>
      <c r="B2334" s="487" t="s">
        <v>3119</v>
      </c>
      <c r="C2334" s="807">
        <v>14.1</v>
      </c>
      <c r="D2334" s="2215">
        <v>1000</v>
      </c>
      <c r="E2334" s="574">
        <v>352.26</v>
      </c>
      <c r="F2334" s="603">
        <f t="shared" si="295"/>
        <v>352.26</v>
      </c>
      <c r="G2334" s="862">
        <f>'Заказ, cкидки и курсы валют'!$J$23*F2334</f>
        <v>4385.6369999999997</v>
      </c>
      <c r="H2334" s="128">
        <f t="shared" si="296"/>
        <v>4385.6400000000003</v>
      </c>
      <c r="I2334" s="2213"/>
    </row>
    <row r="2335" spans="1:9" ht="14.1" customHeight="1">
      <c r="A2335" s="2213" t="s">
        <v>269</v>
      </c>
      <c r="B2335" s="487" t="s">
        <v>617</v>
      </c>
      <c r="C2335" s="807">
        <v>16.05</v>
      </c>
      <c r="D2335" s="2215">
        <v>1000</v>
      </c>
      <c r="E2335" s="574">
        <v>473.97</v>
      </c>
      <c r="F2335" s="603">
        <f t="shared" si="295"/>
        <v>473.97</v>
      </c>
      <c r="G2335" s="862">
        <f>'Заказ, cкидки и курсы валют'!$J$23*F2335</f>
        <v>5900.9264999999996</v>
      </c>
      <c r="H2335" s="128">
        <f t="shared" si="296"/>
        <v>5900.93</v>
      </c>
      <c r="I2335" s="2213"/>
    </row>
    <row r="2336" spans="1:9" ht="14.1" customHeight="1">
      <c r="A2336" s="2213" t="s">
        <v>270</v>
      </c>
      <c r="B2336" s="487" t="s">
        <v>3120</v>
      </c>
      <c r="C2336" s="807">
        <v>17</v>
      </c>
      <c r="D2336" s="2216">
        <v>1000</v>
      </c>
      <c r="E2336" s="574">
        <v>428.15</v>
      </c>
      <c r="F2336" s="603">
        <f t="shared" si="295"/>
        <v>428.15</v>
      </c>
      <c r="G2336" s="862">
        <f>'Заказ, cкидки и курсы валют'!$J$23*F2336</f>
        <v>5330.4674999999997</v>
      </c>
      <c r="H2336" s="128">
        <f t="shared" si="296"/>
        <v>5330.47</v>
      </c>
      <c r="I2336" s="2213"/>
    </row>
    <row r="2337" spans="1:9" ht="14.1" customHeight="1">
      <c r="A2337" s="2213" t="s">
        <v>271</v>
      </c>
      <c r="B2337" s="487" t="s">
        <v>190</v>
      </c>
      <c r="C2337" s="807">
        <v>18.63</v>
      </c>
      <c r="D2337" s="2215">
        <v>1000</v>
      </c>
      <c r="E2337" s="574">
        <v>443.8</v>
      </c>
      <c r="F2337" s="603">
        <f t="shared" si="295"/>
        <v>443.8</v>
      </c>
      <c r="G2337" s="862">
        <f>'Заказ, cкидки и курсы валют'!$J$23*F2337</f>
        <v>5525.3099999999995</v>
      </c>
      <c r="H2337" s="128">
        <f t="shared" si="296"/>
        <v>5525.31</v>
      </c>
      <c r="I2337" s="2213"/>
    </row>
    <row r="2338" spans="1:9" ht="14.1" customHeight="1">
      <c r="A2338" s="2213" t="s">
        <v>2821</v>
      </c>
      <c r="B2338" s="487" t="s">
        <v>1338</v>
      </c>
      <c r="C2338" s="807">
        <v>20.350000000000001</v>
      </c>
      <c r="D2338" s="2215">
        <v>1000</v>
      </c>
      <c r="E2338" s="574">
        <v>505.66</v>
      </c>
      <c r="F2338" s="603">
        <f t="shared" ref="F2338:F2345" si="297">ROUND(E2338*(1-$F$11),2)</f>
        <v>505.66</v>
      </c>
      <c r="G2338" s="862">
        <f>'Заказ, cкидки и курсы валют'!$J$23*F2338</f>
        <v>6295.4669999999996</v>
      </c>
      <c r="H2338" s="128">
        <f t="shared" ref="H2338:H2345" si="298">ROUND((D2338/1000)*G2338,2)</f>
        <v>6295.47</v>
      </c>
      <c r="I2338" s="2213"/>
    </row>
    <row r="2339" spans="1:9" ht="14.1" customHeight="1">
      <c r="A2339" s="2213" t="s">
        <v>272</v>
      </c>
      <c r="B2339" s="487" t="s">
        <v>191</v>
      </c>
      <c r="C2339" s="807">
        <v>21.36</v>
      </c>
      <c r="D2339" s="2215">
        <v>1000</v>
      </c>
      <c r="E2339" s="574">
        <v>538.22</v>
      </c>
      <c r="F2339" s="603">
        <f t="shared" si="297"/>
        <v>538.22</v>
      </c>
      <c r="G2339" s="862">
        <f>'Заказ, cкидки и курсы валют'!$J$23*F2339</f>
        <v>6700.8389999999999</v>
      </c>
      <c r="H2339" s="128">
        <f t="shared" si="298"/>
        <v>6700.84</v>
      </c>
      <c r="I2339" s="2213"/>
    </row>
    <row r="2340" spans="1:9" ht="14.1" customHeight="1">
      <c r="A2340" s="2213" t="s">
        <v>273</v>
      </c>
      <c r="B2340" s="487" t="s">
        <v>192</v>
      </c>
      <c r="C2340" s="807">
        <v>25</v>
      </c>
      <c r="D2340" s="2215">
        <v>1000</v>
      </c>
      <c r="E2340" s="574">
        <v>680.24</v>
      </c>
      <c r="F2340" s="603">
        <f t="shared" si="297"/>
        <v>680.24</v>
      </c>
      <c r="G2340" s="862">
        <f>'Заказ, cкидки и курсы валют'!$J$23*F2340</f>
        <v>8468.9879999999994</v>
      </c>
      <c r="H2340" s="128">
        <f t="shared" si="298"/>
        <v>8468.99</v>
      </c>
      <c r="I2340" s="2213"/>
    </row>
    <row r="2341" spans="1:9" ht="14.1" customHeight="1">
      <c r="A2341" s="2213" t="s">
        <v>274</v>
      </c>
      <c r="B2341" s="487" t="s">
        <v>193</v>
      </c>
      <c r="C2341" s="807">
        <v>27.5</v>
      </c>
      <c r="D2341" s="2215">
        <v>1000</v>
      </c>
      <c r="E2341" s="574">
        <v>674.47</v>
      </c>
      <c r="F2341" s="603">
        <f t="shared" si="297"/>
        <v>674.47</v>
      </c>
      <c r="G2341" s="862">
        <f>'Заказ, cкидки и курсы валют'!$J$23*F2341</f>
        <v>8397.1514999999999</v>
      </c>
      <c r="H2341" s="128">
        <f t="shared" si="298"/>
        <v>8397.15</v>
      </c>
      <c r="I2341" s="2213"/>
    </row>
    <row r="2342" spans="1:9" ht="14.1" customHeight="1">
      <c r="A2342" s="2213" t="s">
        <v>275</v>
      </c>
      <c r="B2342" s="487" t="s">
        <v>194</v>
      </c>
      <c r="C2342" s="807">
        <v>30.8</v>
      </c>
      <c r="D2342" s="2215">
        <v>1000</v>
      </c>
      <c r="E2342" s="574">
        <v>865.45</v>
      </c>
      <c r="F2342" s="603">
        <f t="shared" si="297"/>
        <v>865.45</v>
      </c>
      <c r="G2342" s="862">
        <f>'Заказ, cкидки и курсы валют'!$J$23*F2342</f>
        <v>10774.852499999999</v>
      </c>
      <c r="H2342" s="128">
        <f t="shared" si="298"/>
        <v>10774.85</v>
      </c>
      <c r="I2342" s="2213"/>
    </row>
    <row r="2343" spans="1:9" ht="14.1" customHeight="1">
      <c r="A2343" s="2213" t="s">
        <v>276</v>
      </c>
      <c r="B2343" s="487" t="s">
        <v>3121</v>
      </c>
      <c r="C2343" s="807">
        <v>33.5</v>
      </c>
      <c r="D2343" s="2215">
        <v>1000</v>
      </c>
      <c r="E2343" s="574">
        <v>798.69</v>
      </c>
      <c r="F2343" s="603">
        <f t="shared" si="297"/>
        <v>798.69</v>
      </c>
      <c r="G2343" s="862">
        <f>'Заказ, cкидки и курсы валют'!$J$23*F2343</f>
        <v>9943.6905000000006</v>
      </c>
      <c r="H2343" s="128">
        <f t="shared" si="298"/>
        <v>9943.69</v>
      </c>
      <c r="I2343" s="2213"/>
    </row>
    <row r="2344" spans="1:9" ht="14.1" customHeight="1">
      <c r="A2344" s="2213" t="s">
        <v>277</v>
      </c>
      <c r="B2344" s="487" t="s">
        <v>195</v>
      </c>
      <c r="C2344" s="814">
        <v>36.5</v>
      </c>
      <c r="D2344" s="2215">
        <v>1000</v>
      </c>
      <c r="E2344" s="574">
        <v>994.2</v>
      </c>
      <c r="F2344" s="603">
        <f t="shared" si="297"/>
        <v>994.2</v>
      </c>
      <c r="G2344" s="862">
        <f>'Заказ, cкидки и курсы валют'!$J$23*F2344</f>
        <v>12377.789999999999</v>
      </c>
      <c r="H2344" s="128">
        <f t="shared" si="298"/>
        <v>12377.79</v>
      </c>
      <c r="I2344" s="2213"/>
    </row>
    <row r="2345" spans="1:9" ht="14.1" customHeight="1">
      <c r="A2345" s="20" t="s">
        <v>5256</v>
      </c>
      <c r="B2345" s="62" t="s">
        <v>3399</v>
      </c>
      <c r="C2345" s="814">
        <v>27.5</v>
      </c>
      <c r="D2345" s="2217">
        <v>1000</v>
      </c>
      <c r="E2345" s="574">
        <v>553.66999999999996</v>
      </c>
      <c r="F2345" s="603">
        <f t="shared" si="297"/>
        <v>553.66999999999996</v>
      </c>
      <c r="G2345" s="862">
        <f>'Заказ, cкидки и курсы валют'!$J$23*F2345</f>
        <v>6893.191499999999</v>
      </c>
      <c r="H2345" s="128">
        <f t="shared" si="298"/>
        <v>6893.19</v>
      </c>
      <c r="I2345" s="2213"/>
    </row>
    <row r="2346" spans="1:9" ht="14.1" customHeight="1" thickBot="1"/>
    <row r="2347" spans="1:9" ht="14.1" customHeight="1">
      <c r="A2347" s="247"/>
      <c r="B2347" s="163"/>
      <c r="C2347" s="91"/>
      <c r="D2347" s="91" t="s">
        <v>2537</v>
      </c>
      <c r="E2347" s="555"/>
      <c r="F2347" s="555"/>
      <c r="G2347" s="652"/>
      <c r="H2347" s="94"/>
      <c r="I2347" s="95"/>
    </row>
    <row r="2348" spans="1:9" ht="14.1" customHeight="1">
      <c r="A2348" s="248"/>
      <c r="B2348" s="17"/>
      <c r="C2348" s="108" t="s">
        <v>2538</v>
      </c>
      <c r="D2348" s="108"/>
      <c r="E2348" s="556"/>
      <c r="F2348" s="568"/>
      <c r="G2348" s="111"/>
      <c r="H2348" s="110"/>
      <c r="I2348" s="167"/>
    </row>
    <row r="2349" spans="1:9" ht="14.1" customHeight="1">
      <c r="A2349" s="248"/>
      <c r="B2349" s="17"/>
      <c r="C2349" s="97"/>
      <c r="D2349" s="97"/>
      <c r="E2349" s="896"/>
      <c r="F2349" s="596"/>
      <c r="G2349" s="874"/>
      <c r="H2349" s="17"/>
      <c r="I2349" s="167"/>
    </row>
    <row r="2350" spans="1:9" ht="14.1" customHeight="1">
      <c r="A2350" s="248"/>
      <c r="B2350" s="17"/>
      <c r="C2350" s="97"/>
      <c r="D2350" s="97"/>
      <c r="E2350" s="896"/>
      <c r="F2350" s="596"/>
      <c r="G2350" s="874"/>
      <c r="H2350" s="17"/>
      <c r="I2350" s="167"/>
    </row>
    <row r="2351" spans="1:9" ht="14.1" customHeight="1">
      <c r="A2351" s="248"/>
      <c r="B2351" s="17"/>
      <c r="C2351" s="97"/>
      <c r="D2351" s="97"/>
      <c r="E2351" s="896"/>
      <c r="F2351" s="596"/>
      <c r="G2351" s="874"/>
      <c r="H2351" s="17"/>
      <c r="I2351" s="167"/>
    </row>
    <row r="2352" spans="1:9" ht="14.1" customHeight="1" thickBot="1">
      <c r="A2352" s="117" t="s">
        <v>7711</v>
      </c>
      <c r="B2352" s="118"/>
      <c r="C2352" s="100"/>
      <c r="D2352" s="171"/>
      <c r="E2352" s="900"/>
      <c r="F2352" s="598"/>
      <c r="G2352" s="875"/>
      <c r="H2352" s="171"/>
      <c r="I2352" s="172"/>
    </row>
    <row r="2353" spans="1:9" ht="44.25" customHeight="1">
      <c r="A2353" s="195" t="s">
        <v>1034</v>
      </c>
      <c r="B2353" s="196" t="s">
        <v>1035</v>
      </c>
      <c r="C2353" s="197" t="s">
        <v>678</v>
      </c>
      <c r="D2353" s="197" t="s">
        <v>3143</v>
      </c>
      <c r="E2353" s="559" t="s">
        <v>11378</v>
      </c>
      <c r="F2353" s="600" t="s">
        <v>2792</v>
      </c>
      <c r="G2353" s="864" t="s">
        <v>2640</v>
      </c>
      <c r="H2353" s="338" t="s">
        <v>497</v>
      </c>
      <c r="I2353" s="199" t="s">
        <v>4268</v>
      </c>
    </row>
    <row r="2354" spans="1:9" ht="14.1" customHeight="1">
      <c r="A2354" s="195"/>
      <c r="B2354" s="389"/>
      <c r="C2354" s="197" t="s">
        <v>3644</v>
      </c>
      <c r="D2354" s="390" t="s">
        <v>2641</v>
      </c>
      <c r="E2354" s="898" t="s">
        <v>265</v>
      </c>
      <c r="F2354" s="607">
        <f>'Заказ, cкидки и курсы валют'!$I$12</f>
        <v>0</v>
      </c>
      <c r="G2354" s="948"/>
      <c r="H2354" s="455"/>
      <c r="I2354" s="325"/>
    </row>
    <row r="2355" spans="1:9" ht="14.1" customHeight="1">
      <c r="A2355" s="15" t="s">
        <v>6585</v>
      </c>
      <c r="B2355" s="668" t="s">
        <v>3193</v>
      </c>
      <c r="C2355" s="807">
        <v>0.61</v>
      </c>
      <c r="D2355" s="2206">
        <v>2500</v>
      </c>
      <c r="E2355" s="2129">
        <f t="shared" ref="E2355:E2377" si="299">E2269*1.2</f>
        <v>30.084</v>
      </c>
      <c r="F2355" s="603">
        <f t="shared" ref="F2355:F2417" si="300">ROUND(E2355*(1-$F$11),2)</f>
        <v>30.08</v>
      </c>
      <c r="G2355" s="862">
        <f>'Заказ, cкидки и курсы валют'!$J$23*F2355</f>
        <v>374.49599999999998</v>
      </c>
      <c r="H2355" s="128">
        <f t="shared" ref="H2355:H2417" si="301">ROUND((D2355/1000)*G2355,2)</f>
        <v>936.24</v>
      </c>
      <c r="I2355" s="15"/>
    </row>
    <row r="2356" spans="1:9" ht="14.1" customHeight="1">
      <c r="A2356" s="15" t="s">
        <v>5603</v>
      </c>
      <c r="B2356" s="668" t="s">
        <v>3194</v>
      </c>
      <c r="C2356" s="807">
        <v>0.71</v>
      </c>
      <c r="D2356" s="2206">
        <v>2500</v>
      </c>
      <c r="E2356" s="2129">
        <f t="shared" si="299"/>
        <v>34.344000000000001</v>
      </c>
      <c r="F2356" s="603">
        <f t="shared" si="300"/>
        <v>34.340000000000003</v>
      </c>
      <c r="G2356" s="862">
        <f>'Заказ, cкидки и курсы валют'!$J$23*F2356</f>
        <v>427.53300000000002</v>
      </c>
      <c r="H2356" s="128">
        <f t="shared" si="301"/>
        <v>1068.83</v>
      </c>
      <c r="I2356" s="15"/>
    </row>
    <row r="2357" spans="1:9" ht="14.1" customHeight="1">
      <c r="A2357" s="15" t="s">
        <v>5268</v>
      </c>
      <c r="B2357" s="668" t="s">
        <v>3350</v>
      </c>
      <c r="C2357" s="807">
        <v>0.85</v>
      </c>
      <c r="D2357" s="2206">
        <v>2000</v>
      </c>
      <c r="E2357" s="2129">
        <f t="shared" si="299"/>
        <v>34.884</v>
      </c>
      <c r="F2357" s="603">
        <f t="shared" si="300"/>
        <v>34.880000000000003</v>
      </c>
      <c r="G2357" s="862">
        <f>'Заказ, cкидки и курсы валют'!$J$23*F2357</f>
        <v>434.25600000000003</v>
      </c>
      <c r="H2357" s="128">
        <f t="shared" si="301"/>
        <v>868.51</v>
      </c>
      <c r="I2357" s="15"/>
    </row>
    <row r="2358" spans="1:9" ht="14.1" customHeight="1">
      <c r="A2358" s="15" t="s">
        <v>5269</v>
      </c>
      <c r="B2358" s="668" t="s">
        <v>138</v>
      </c>
      <c r="C2358" s="807">
        <v>0.98</v>
      </c>
      <c r="D2358" s="2206">
        <v>1000</v>
      </c>
      <c r="E2358" s="2129">
        <f t="shared" si="299"/>
        <v>36.311999999999998</v>
      </c>
      <c r="F2358" s="603">
        <f t="shared" si="300"/>
        <v>36.31</v>
      </c>
      <c r="G2358" s="862">
        <f>'Заказ, cкидки и курсы валют'!$J$23*F2358</f>
        <v>452.05950000000001</v>
      </c>
      <c r="H2358" s="128">
        <f t="shared" si="301"/>
        <v>452.06</v>
      </c>
      <c r="I2358" s="15"/>
    </row>
    <row r="2359" spans="1:9" ht="14.1" customHeight="1">
      <c r="A2359" s="15" t="s">
        <v>6586</v>
      </c>
      <c r="B2359" s="62" t="s">
        <v>139</v>
      </c>
      <c r="C2359" s="807">
        <v>1.1499999999999999</v>
      </c>
      <c r="D2359" s="2206">
        <v>1000</v>
      </c>
      <c r="E2359" s="2129">
        <f t="shared" si="299"/>
        <v>42.24</v>
      </c>
      <c r="F2359" s="603">
        <f t="shared" si="300"/>
        <v>42.24</v>
      </c>
      <c r="G2359" s="862">
        <f>'Заказ, cкидки и курсы валют'!$J$23*F2359</f>
        <v>525.88800000000003</v>
      </c>
      <c r="H2359" s="128">
        <f t="shared" si="301"/>
        <v>525.89</v>
      </c>
      <c r="I2359" s="15"/>
    </row>
    <row r="2360" spans="1:9" ht="14.1" customHeight="1">
      <c r="A2360" s="15" t="s">
        <v>6587</v>
      </c>
      <c r="B2360" s="62" t="s">
        <v>140</v>
      </c>
      <c r="C2360" s="807">
        <v>1.3</v>
      </c>
      <c r="D2360" s="2206">
        <v>1000</v>
      </c>
      <c r="E2360" s="2129">
        <f t="shared" si="299"/>
        <v>46.488</v>
      </c>
      <c r="F2360" s="603">
        <f t="shared" si="300"/>
        <v>46.49</v>
      </c>
      <c r="G2360" s="862">
        <f>'Заказ, cкидки и курсы валют'!$J$23*F2360</f>
        <v>578.80049999999994</v>
      </c>
      <c r="H2360" s="128">
        <f t="shared" si="301"/>
        <v>578.79999999999995</v>
      </c>
      <c r="I2360" s="15"/>
    </row>
    <row r="2361" spans="1:9" ht="14.1" customHeight="1">
      <c r="A2361" s="15" t="s">
        <v>6588</v>
      </c>
      <c r="B2361" s="62" t="s">
        <v>141</v>
      </c>
      <c r="C2361" s="577">
        <v>1.25</v>
      </c>
      <c r="D2361" s="2206">
        <v>1000</v>
      </c>
      <c r="E2361" s="2129">
        <f t="shared" si="299"/>
        <v>55.608000000000004</v>
      </c>
      <c r="F2361" s="603">
        <f t="shared" si="300"/>
        <v>55.61</v>
      </c>
      <c r="G2361" s="862">
        <f>'Заказ, cкидки и курсы валют'!$J$23*F2361</f>
        <v>692.34449999999993</v>
      </c>
      <c r="H2361" s="128">
        <f t="shared" si="301"/>
        <v>692.34</v>
      </c>
      <c r="I2361" s="15"/>
    </row>
    <row r="2362" spans="1:9" ht="14.1" customHeight="1">
      <c r="A2362" s="15" t="s">
        <v>6589</v>
      </c>
      <c r="B2362" s="62" t="s">
        <v>142</v>
      </c>
      <c r="C2362" s="807">
        <v>1.7</v>
      </c>
      <c r="D2362" s="2206">
        <v>1000</v>
      </c>
      <c r="E2362" s="2129">
        <f t="shared" si="299"/>
        <v>62.94</v>
      </c>
      <c r="F2362" s="603">
        <f t="shared" si="300"/>
        <v>62.94</v>
      </c>
      <c r="G2362" s="862">
        <f>'Заказ, cкидки и курсы валют'!$J$23*F2362</f>
        <v>783.60299999999995</v>
      </c>
      <c r="H2362" s="128">
        <f t="shared" si="301"/>
        <v>783.6</v>
      </c>
      <c r="I2362" s="15"/>
    </row>
    <row r="2363" spans="1:9" ht="14.1" customHeight="1">
      <c r="A2363" s="15" t="s">
        <v>6590</v>
      </c>
      <c r="B2363" s="62" t="s">
        <v>143</v>
      </c>
      <c r="C2363" s="812">
        <v>1.89</v>
      </c>
      <c r="D2363" s="2206">
        <v>1000</v>
      </c>
      <c r="E2363" s="2129">
        <f t="shared" si="299"/>
        <v>68.711999999999989</v>
      </c>
      <c r="F2363" s="603">
        <f t="shared" si="300"/>
        <v>68.709999999999994</v>
      </c>
      <c r="G2363" s="862">
        <f>'Заказ, cкидки и курсы валют'!$J$23*F2363</f>
        <v>855.43949999999984</v>
      </c>
      <c r="H2363" s="128">
        <f t="shared" si="301"/>
        <v>855.44</v>
      </c>
      <c r="I2363" s="15"/>
    </row>
    <row r="2364" spans="1:9" ht="14.1" customHeight="1">
      <c r="A2364" s="15" t="s">
        <v>6591</v>
      </c>
      <c r="B2364" s="62" t="s">
        <v>144</v>
      </c>
      <c r="C2364" s="812">
        <v>2.1</v>
      </c>
      <c r="D2364" s="2206">
        <v>1000</v>
      </c>
      <c r="E2364" s="2129">
        <f t="shared" si="299"/>
        <v>66.42</v>
      </c>
      <c r="F2364" s="603">
        <f t="shared" si="300"/>
        <v>66.42</v>
      </c>
      <c r="G2364" s="862">
        <f>'Заказ, cкидки и курсы валют'!$J$23*F2364</f>
        <v>826.92899999999997</v>
      </c>
      <c r="H2364" s="128">
        <f t="shared" si="301"/>
        <v>826.93</v>
      </c>
      <c r="I2364" s="15"/>
    </row>
    <row r="2365" spans="1:9" ht="14.1" customHeight="1">
      <c r="A2365" s="15" t="s">
        <v>9572</v>
      </c>
      <c r="B2365" s="62" t="s">
        <v>3360</v>
      </c>
      <c r="C2365" s="812">
        <v>2.1</v>
      </c>
      <c r="D2365" s="2206">
        <v>1000</v>
      </c>
      <c r="E2365" s="2129">
        <f t="shared" si="299"/>
        <v>79.896000000000001</v>
      </c>
      <c r="F2365" s="603">
        <f t="shared" si="300"/>
        <v>79.900000000000006</v>
      </c>
      <c r="G2365" s="862">
        <f>'Заказ, cкидки и курсы валют'!$J$23*F2365</f>
        <v>994.755</v>
      </c>
      <c r="H2365" s="128">
        <f t="shared" si="301"/>
        <v>994.76</v>
      </c>
      <c r="I2365" s="15"/>
    </row>
    <row r="2366" spans="1:9" ht="14.1" customHeight="1">
      <c r="A2366" s="15" t="s">
        <v>5270</v>
      </c>
      <c r="B2366" s="62" t="s">
        <v>3215</v>
      </c>
      <c r="C2366" s="807">
        <v>1.25</v>
      </c>
      <c r="D2366" s="2206">
        <v>1000</v>
      </c>
      <c r="E2366" s="2129">
        <f t="shared" si="299"/>
        <v>55.931999999999995</v>
      </c>
      <c r="F2366" s="603">
        <f t="shared" si="300"/>
        <v>55.93</v>
      </c>
      <c r="G2366" s="862">
        <f>'Заказ, cкидки и курсы валют'!$J$23*F2366</f>
        <v>696.32849999999996</v>
      </c>
      <c r="H2366" s="128">
        <f t="shared" si="301"/>
        <v>696.33</v>
      </c>
      <c r="I2366" s="15"/>
    </row>
    <row r="2367" spans="1:9" ht="14.1" customHeight="1">
      <c r="A2367" s="15" t="s">
        <v>278</v>
      </c>
      <c r="B2367" s="62" t="s">
        <v>3216</v>
      </c>
      <c r="C2367" s="807">
        <v>1.47</v>
      </c>
      <c r="D2367" s="2206">
        <v>1000</v>
      </c>
      <c r="E2367" s="2129">
        <f t="shared" si="299"/>
        <v>56.268000000000001</v>
      </c>
      <c r="F2367" s="603">
        <f t="shared" si="300"/>
        <v>56.27</v>
      </c>
      <c r="G2367" s="862">
        <f>'Заказ, cкидки и курсы валют'!$J$23*F2367</f>
        <v>700.56150000000002</v>
      </c>
      <c r="H2367" s="128">
        <f t="shared" si="301"/>
        <v>700.56</v>
      </c>
      <c r="I2367" s="15"/>
    </row>
    <row r="2368" spans="1:9" ht="14.1" customHeight="1">
      <c r="A2368" s="15" t="s">
        <v>279</v>
      </c>
      <c r="B2368" s="62" t="s">
        <v>3217</v>
      </c>
      <c r="C2368" s="807">
        <v>1.53</v>
      </c>
      <c r="D2368" s="2206">
        <v>1000</v>
      </c>
      <c r="E2368" s="2129">
        <f t="shared" si="299"/>
        <v>59.075999999999993</v>
      </c>
      <c r="F2368" s="603">
        <f t="shared" si="300"/>
        <v>59.08</v>
      </c>
      <c r="G2368" s="862">
        <f>'Заказ, cкидки и курсы валют'!$J$23*F2368</f>
        <v>735.54599999999994</v>
      </c>
      <c r="H2368" s="128">
        <f t="shared" si="301"/>
        <v>735.55</v>
      </c>
      <c r="I2368" s="15"/>
    </row>
    <row r="2369" spans="1:9" ht="14.1" customHeight="1">
      <c r="A2369" s="15" t="s">
        <v>280</v>
      </c>
      <c r="B2369" s="62" t="s">
        <v>145</v>
      </c>
      <c r="C2369" s="807">
        <v>1.67</v>
      </c>
      <c r="D2369" s="2206">
        <v>1000</v>
      </c>
      <c r="E2369" s="2129">
        <f t="shared" si="299"/>
        <v>60.851999999999997</v>
      </c>
      <c r="F2369" s="603">
        <f t="shared" si="300"/>
        <v>60.85</v>
      </c>
      <c r="G2369" s="862">
        <f>'Заказ, cкидки и курсы валют'!$J$23*F2369</f>
        <v>757.58249999999998</v>
      </c>
      <c r="H2369" s="128">
        <f t="shared" si="301"/>
        <v>757.58</v>
      </c>
      <c r="I2369" s="15"/>
    </row>
    <row r="2370" spans="1:9" ht="14.1" customHeight="1">
      <c r="A2370" s="15" t="s">
        <v>5271</v>
      </c>
      <c r="B2370" s="62" t="s">
        <v>3218</v>
      </c>
      <c r="C2370" s="807">
        <v>1.87</v>
      </c>
      <c r="D2370" s="2206">
        <v>900</v>
      </c>
      <c r="E2370" s="2129">
        <f t="shared" si="299"/>
        <v>66.059999999999988</v>
      </c>
      <c r="F2370" s="603">
        <f t="shared" si="300"/>
        <v>66.06</v>
      </c>
      <c r="G2370" s="862">
        <f>'Заказ, cкидки и курсы валют'!$J$23*F2370</f>
        <v>822.447</v>
      </c>
      <c r="H2370" s="128">
        <f t="shared" si="301"/>
        <v>740.2</v>
      </c>
      <c r="I2370" s="15"/>
    </row>
    <row r="2371" spans="1:9" ht="14.1" customHeight="1">
      <c r="A2371" s="15" t="s">
        <v>281</v>
      </c>
      <c r="B2371" s="62" t="s">
        <v>146</v>
      </c>
      <c r="C2371" s="807">
        <v>2</v>
      </c>
      <c r="D2371" s="2206">
        <v>800</v>
      </c>
      <c r="E2371" s="2129">
        <f t="shared" si="299"/>
        <v>72.575999999999993</v>
      </c>
      <c r="F2371" s="603">
        <f t="shared" si="300"/>
        <v>72.58</v>
      </c>
      <c r="G2371" s="862">
        <f>'Заказ, cкидки и курсы валют'!$J$23*F2371</f>
        <v>903.62099999999998</v>
      </c>
      <c r="H2371" s="128">
        <f t="shared" si="301"/>
        <v>722.9</v>
      </c>
      <c r="I2371" s="15"/>
    </row>
    <row r="2372" spans="1:9" ht="14.1" customHeight="1">
      <c r="A2372" s="15" t="s">
        <v>282</v>
      </c>
      <c r="B2372" s="62" t="s">
        <v>147</v>
      </c>
      <c r="C2372" s="807">
        <v>2.23</v>
      </c>
      <c r="D2372" s="2206">
        <v>800</v>
      </c>
      <c r="E2372" s="2129">
        <f t="shared" si="299"/>
        <v>79.463999999999999</v>
      </c>
      <c r="F2372" s="603">
        <f t="shared" si="300"/>
        <v>79.459999999999994</v>
      </c>
      <c r="G2372" s="862">
        <f>'Заказ, cкидки и курсы валют'!$J$23*F2372</f>
        <v>989.27699999999982</v>
      </c>
      <c r="H2372" s="128">
        <f t="shared" si="301"/>
        <v>791.42</v>
      </c>
      <c r="I2372" s="15"/>
    </row>
    <row r="2373" spans="1:9" ht="14.1" customHeight="1">
      <c r="A2373" s="15" t="s">
        <v>283</v>
      </c>
      <c r="B2373" s="62" t="s">
        <v>148</v>
      </c>
      <c r="C2373" s="807">
        <v>2.74</v>
      </c>
      <c r="D2373" s="2206">
        <v>400</v>
      </c>
      <c r="E2373" s="2129">
        <f t="shared" si="299"/>
        <v>90.899999999999991</v>
      </c>
      <c r="F2373" s="603">
        <f t="shared" si="300"/>
        <v>90.9</v>
      </c>
      <c r="G2373" s="862">
        <f>'Заказ, cкидки и курсы валют'!$J$23*F2373</f>
        <v>1131.7049999999999</v>
      </c>
      <c r="H2373" s="128">
        <f t="shared" si="301"/>
        <v>452.68</v>
      </c>
      <c r="I2373" s="15"/>
    </row>
    <row r="2374" spans="1:9" ht="14.1" customHeight="1">
      <c r="A2374" s="15" t="s">
        <v>1128</v>
      </c>
      <c r="B2374" s="62" t="s">
        <v>149</v>
      </c>
      <c r="C2374" s="807">
        <v>3</v>
      </c>
      <c r="D2374" s="2206">
        <v>500</v>
      </c>
      <c r="E2374" s="2129">
        <f t="shared" si="299"/>
        <v>98.916000000000011</v>
      </c>
      <c r="F2374" s="603">
        <f t="shared" si="300"/>
        <v>98.92</v>
      </c>
      <c r="G2374" s="862">
        <f>'Заказ, cкидки и курсы валют'!$J$23*F2374</f>
        <v>1231.5539999999999</v>
      </c>
      <c r="H2374" s="128">
        <f t="shared" si="301"/>
        <v>615.78</v>
      </c>
      <c r="I2374" s="15"/>
    </row>
    <row r="2375" spans="1:9" ht="14.1" customHeight="1">
      <c r="A2375" s="15" t="s">
        <v>1129</v>
      </c>
      <c r="B2375" s="62" t="s">
        <v>150</v>
      </c>
      <c r="C2375" s="807">
        <v>3.46</v>
      </c>
      <c r="D2375" s="2206">
        <v>300</v>
      </c>
      <c r="E2375" s="2129">
        <f t="shared" si="299"/>
        <v>103.008</v>
      </c>
      <c r="F2375" s="603">
        <f t="shared" si="300"/>
        <v>103.01</v>
      </c>
      <c r="G2375" s="862">
        <f>'Заказ, cкидки и курсы валют'!$J$23*F2375</f>
        <v>1282.4745</v>
      </c>
      <c r="H2375" s="128">
        <f t="shared" si="301"/>
        <v>384.74</v>
      </c>
      <c r="I2375" s="15"/>
    </row>
    <row r="2376" spans="1:9" ht="14.1" customHeight="1">
      <c r="A2376" s="15" t="s">
        <v>1130</v>
      </c>
      <c r="B2376" s="62" t="s">
        <v>151</v>
      </c>
      <c r="C2376" s="807">
        <v>3.78</v>
      </c>
      <c r="D2376" s="2206">
        <v>200</v>
      </c>
      <c r="E2376" s="2129">
        <f t="shared" si="299"/>
        <v>111.276</v>
      </c>
      <c r="F2376" s="603">
        <f t="shared" si="300"/>
        <v>111.28</v>
      </c>
      <c r="G2376" s="862">
        <f>'Заказ, cкидки и курсы валют'!$J$23*F2376</f>
        <v>1385.4359999999999</v>
      </c>
      <c r="H2376" s="128">
        <f t="shared" si="301"/>
        <v>277.08999999999997</v>
      </c>
      <c r="I2376" s="15"/>
    </row>
    <row r="2377" spans="1:9" ht="14.1" customHeight="1">
      <c r="A2377" s="15" t="s">
        <v>5272</v>
      </c>
      <c r="B2377" s="62" t="s">
        <v>79</v>
      </c>
      <c r="C2377" s="58">
        <v>4.1900000000000004</v>
      </c>
      <c r="D2377" s="2206">
        <v>350</v>
      </c>
      <c r="E2377" s="2129">
        <f t="shared" si="299"/>
        <v>136.11600000000001</v>
      </c>
      <c r="F2377" s="603">
        <f t="shared" si="300"/>
        <v>136.12</v>
      </c>
      <c r="G2377" s="862">
        <f>'Заказ, cкидки и курсы валют'!$J$23*F2377</f>
        <v>1694.694</v>
      </c>
      <c r="H2377" s="128">
        <f t="shared" si="301"/>
        <v>593.14</v>
      </c>
      <c r="I2377" s="15"/>
    </row>
    <row r="2378" spans="1:9" ht="14.1" customHeight="1">
      <c r="A2378" s="15" t="s">
        <v>1131</v>
      </c>
      <c r="B2378" s="62" t="s">
        <v>152</v>
      </c>
      <c r="C2378" s="807">
        <v>4.6100000000000003</v>
      </c>
      <c r="D2378" s="2206">
        <v>300</v>
      </c>
      <c r="E2378" s="2129">
        <f t="shared" ref="E2378:E2409" si="302">E2292*1.2</f>
        <v>138.34800000000001</v>
      </c>
      <c r="F2378" s="603">
        <f t="shared" si="300"/>
        <v>138.35</v>
      </c>
      <c r="G2378" s="862">
        <f>'Заказ, cкидки и курсы валют'!$J$23*F2378</f>
        <v>1722.4574999999998</v>
      </c>
      <c r="H2378" s="128">
        <f t="shared" si="301"/>
        <v>516.74</v>
      </c>
      <c r="I2378" s="15"/>
    </row>
    <row r="2379" spans="1:9" ht="14.1" customHeight="1">
      <c r="A2379" s="15" t="s">
        <v>1132</v>
      </c>
      <c r="B2379" s="44" t="s">
        <v>158</v>
      </c>
      <c r="C2379" s="807">
        <v>5.26</v>
      </c>
      <c r="D2379" s="2094">
        <v>200</v>
      </c>
      <c r="E2379" s="2129">
        <f t="shared" si="302"/>
        <v>165.45599999999999</v>
      </c>
      <c r="F2379" s="603">
        <f t="shared" si="300"/>
        <v>165.46</v>
      </c>
      <c r="G2379" s="862">
        <f>'Заказ, cкидки и курсы валют'!$J$23*F2379</f>
        <v>2059.9769999999999</v>
      </c>
      <c r="H2379" s="128">
        <f t="shared" si="301"/>
        <v>412</v>
      </c>
      <c r="I2379" s="15"/>
    </row>
    <row r="2380" spans="1:9" ht="14.1" customHeight="1">
      <c r="A2380" s="15" t="s">
        <v>1133</v>
      </c>
      <c r="B2380" s="44" t="s">
        <v>159</v>
      </c>
      <c r="C2380" s="807">
        <v>5.94</v>
      </c>
      <c r="D2380" s="2094">
        <v>250</v>
      </c>
      <c r="E2380" s="2129">
        <f t="shared" si="302"/>
        <v>168.55199999999999</v>
      </c>
      <c r="F2380" s="603">
        <f t="shared" si="300"/>
        <v>168.55</v>
      </c>
      <c r="G2380" s="862">
        <f>'Заказ, cкидки и курсы валют'!$J$23*F2380</f>
        <v>2098.4475000000002</v>
      </c>
      <c r="H2380" s="128">
        <f t="shared" si="301"/>
        <v>524.61</v>
      </c>
      <c r="I2380" s="15"/>
    </row>
    <row r="2381" spans="1:9" ht="14.1" customHeight="1">
      <c r="A2381" s="15" t="s">
        <v>5273</v>
      </c>
      <c r="B2381" s="44" t="s">
        <v>3339</v>
      </c>
      <c r="C2381" s="1952">
        <v>6.2</v>
      </c>
      <c r="D2381" s="2094">
        <v>150</v>
      </c>
      <c r="E2381" s="2129">
        <f t="shared" si="302"/>
        <v>189.14400000000001</v>
      </c>
      <c r="F2381" s="603">
        <f t="shared" si="300"/>
        <v>189.14</v>
      </c>
      <c r="G2381" s="862">
        <f>'Заказ, cкидки и курсы валют'!$J$23*F2381</f>
        <v>2354.7929999999997</v>
      </c>
      <c r="H2381" s="128">
        <f t="shared" si="301"/>
        <v>353.22</v>
      </c>
      <c r="I2381" s="15"/>
    </row>
    <row r="2382" spans="1:9" ht="14.1" customHeight="1">
      <c r="A2382" s="15" t="s">
        <v>1134</v>
      </c>
      <c r="B2382" s="44" t="s">
        <v>4216</v>
      </c>
      <c r="C2382" s="807">
        <v>2.64</v>
      </c>
      <c r="D2382" s="2094">
        <v>700</v>
      </c>
      <c r="E2382" s="2129">
        <f t="shared" si="302"/>
        <v>89.327999999999989</v>
      </c>
      <c r="F2382" s="603">
        <f t="shared" si="300"/>
        <v>89.33</v>
      </c>
      <c r="G2382" s="862">
        <f>'Заказ, cкидки и курсы валют'!$J$23*F2382</f>
        <v>1112.1585</v>
      </c>
      <c r="H2382" s="128">
        <f t="shared" si="301"/>
        <v>778.51</v>
      </c>
      <c r="I2382" s="15"/>
    </row>
    <row r="2383" spans="1:9" ht="14.1" customHeight="1">
      <c r="A2383" s="15" t="s">
        <v>1135</v>
      </c>
      <c r="B2383" s="62" t="s">
        <v>3652</v>
      </c>
      <c r="C2383" s="807">
        <v>2.8</v>
      </c>
      <c r="D2383" s="2206">
        <v>700</v>
      </c>
      <c r="E2383" s="2129">
        <f t="shared" si="302"/>
        <v>86.676000000000002</v>
      </c>
      <c r="F2383" s="603">
        <f t="shared" si="300"/>
        <v>86.68</v>
      </c>
      <c r="G2383" s="862">
        <f>'Заказ, cкидки и курсы валют'!$J$23*F2383</f>
        <v>1079.1659999999999</v>
      </c>
      <c r="H2383" s="128">
        <f t="shared" si="301"/>
        <v>755.42</v>
      </c>
      <c r="I2383" s="15"/>
    </row>
    <row r="2384" spans="1:9" ht="14.1" customHeight="1">
      <c r="A2384" s="15" t="s">
        <v>1136</v>
      </c>
      <c r="B2384" s="62" t="s">
        <v>3653</v>
      </c>
      <c r="C2384" s="807">
        <v>3.04</v>
      </c>
      <c r="D2384" s="2206">
        <v>730</v>
      </c>
      <c r="E2384" s="2129">
        <f t="shared" si="302"/>
        <v>100.944</v>
      </c>
      <c r="F2384" s="603">
        <f t="shared" si="300"/>
        <v>100.94</v>
      </c>
      <c r="G2384" s="862">
        <f>'Заказ, cкидки и курсы валют'!$J$23*F2384</f>
        <v>1256.703</v>
      </c>
      <c r="H2384" s="128">
        <f t="shared" si="301"/>
        <v>917.39</v>
      </c>
      <c r="I2384" s="15"/>
    </row>
    <row r="2385" spans="1:9" ht="14.1" customHeight="1">
      <c r="A2385" s="15" t="s">
        <v>5274</v>
      </c>
      <c r="B2385" s="62" t="s">
        <v>2818</v>
      </c>
      <c r="C2385" s="807">
        <v>3.28</v>
      </c>
      <c r="D2385" s="2206">
        <v>650</v>
      </c>
      <c r="E2385" s="2129">
        <f t="shared" si="302"/>
        <v>103.22399999999999</v>
      </c>
      <c r="F2385" s="603">
        <f t="shared" si="300"/>
        <v>103.22</v>
      </c>
      <c r="G2385" s="862">
        <f>'Заказ, cкидки и курсы валют'!$J$23*F2385</f>
        <v>1285.0889999999999</v>
      </c>
      <c r="H2385" s="128">
        <f t="shared" si="301"/>
        <v>835.31</v>
      </c>
      <c r="I2385" s="15"/>
    </row>
    <row r="2386" spans="1:9" ht="14.1" customHeight="1">
      <c r="A2386" s="15" t="s">
        <v>1137</v>
      </c>
      <c r="B2386" s="62" t="s">
        <v>3654</v>
      </c>
      <c r="C2386" s="807">
        <v>3.67</v>
      </c>
      <c r="D2386" s="2206">
        <v>650</v>
      </c>
      <c r="E2386" s="2129">
        <f t="shared" si="302"/>
        <v>115.35599999999999</v>
      </c>
      <c r="F2386" s="603">
        <f t="shared" si="300"/>
        <v>115.36</v>
      </c>
      <c r="G2386" s="862">
        <f>'Заказ, cкидки и курсы валют'!$J$23*F2386</f>
        <v>1436.232</v>
      </c>
      <c r="H2386" s="128">
        <f t="shared" si="301"/>
        <v>933.55</v>
      </c>
      <c r="I2386" s="15"/>
    </row>
    <row r="2387" spans="1:9" ht="14.1" customHeight="1">
      <c r="A2387" s="15" t="s">
        <v>1138</v>
      </c>
      <c r="B2387" s="62" t="s">
        <v>167</v>
      </c>
      <c r="C2387" s="807">
        <v>4.1500000000000004</v>
      </c>
      <c r="D2387" s="2206">
        <v>580</v>
      </c>
      <c r="E2387" s="2129">
        <f t="shared" si="302"/>
        <v>125.94</v>
      </c>
      <c r="F2387" s="603">
        <f t="shared" si="300"/>
        <v>125.94</v>
      </c>
      <c r="G2387" s="862">
        <f>'Заказ, cкидки и курсы валют'!$J$23*F2387</f>
        <v>1567.953</v>
      </c>
      <c r="H2387" s="128">
        <f t="shared" si="301"/>
        <v>909.41</v>
      </c>
      <c r="I2387" s="15"/>
    </row>
    <row r="2388" spans="1:9" ht="14.1" customHeight="1">
      <c r="A2388" s="15" t="s">
        <v>1139</v>
      </c>
      <c r="B2388" s="62" t="s">
        <v>168</v>
      </c>
      <c r="C2388" s="807">
        <v>4.54</v>
      </c>
      <c r="D2388" s="2206">
        <v>500</v>
      </c>
      <c r="E2388" s="2129">
        <f t="shared" si="302"/>
        <v>142.34399999999999</v>
      </c>
      <c r="F2388" s="603">
        <f t="shared" si="300"/>
        <v>142.34</v>
      </c>
      <c r="G2388" s="862">
        <f>'Заказ, cкидки и курсы валют'!$J$23*F2388</f>
        <v>1772.133</v>
      </c>
      <c r="H2388" s="128">
        <f t="shared" si="301"/>
        <v>886.07</v>
      </c>
      <c r="I2388" s="15"/>
    </row>
    <row r="2389" spans="1:9" ht="14.1" customHeight="1">
      <c r="A2389" s="15" t="s">
        <v>1140</v>
      </c>
      <c r="B2389" s="62" t="s">
        <v>169</v>
      </c>
      <c r="C2389" s="807">
        <v>5.18</v>
      </c>
      <c r="D2389" s="2206">
        <v>450</v>
      </c>
      <c r="E2389" s="2129">
        <f t="shared" si="302"/>
        <v>148.61999999999998</v>
      </c>
      <c r="F2389" s="603">
        <f t="shared" si="300"/>
        <v>148.62</v>
      </c>
      <c r="G2389" s="862">
        <f>'Заказ, cкидки и курсы валют'!$J$23*F2389</f>
        <v>1850.319</v>
      </c>
      <c r="H2389" s="128">
        <f t="shared" si="301"/>
        <v>832.64</v>
      </c>
      <c r="I2389" s="15"/>
    </row>
    <row r="2390" spans="1:9" ht="14.1" customHeight="1">
      <c r="A2390" s="15" t="s">
        <v>1141</v>
      </c>
      <c r="B2390" s="62" t="s">
        <v>611</v>
      </c>
      <c r="C2390" s="807">
        <v>5.57</v>
      </c>
      <c r="D2390" s="2206">
        <v>380</v>
      </c>
      <c r="E2390" s="2129">
        <f t="shared" si="302"/>
        <v>170.65200000000002</v>
      </c>
      <c r="F2390" s="603">
        <f t="shared" si="300"/>
        <v>170.65</v>
      </c>
      <c r="G2390" s="862">
        <f>'Заказ, cкидки и курсы валют'!$J$23*F2390</f>
        <v>2124.5924999999997</v>
      </c>
      <c r="H2390" s="128">
        <f t="shared" si="301"/>
        <v>807.35</v>
      </c>
      <c r="I2390" s="15"/>
    </row>
    <row r="2391" spans="1:9" ht="14.1" customHeight="1">
      <c r="A2391" s="15" t="s">
        <v>1142</v>
      </c>
      <c r="B2391" s="62" t="s">
        <v>170</v>
      </c>
      <c r="C2391" s="807">
        <v>6.52</v>
      </c>
      <c r="D2391" s="2206">
        <v>340</v>
      </c>
      <c r="E2391" s="2129">
        <f t="shared" si="302"/>
        <v>185.136</v>
      </c>
      <c r="F2391" s="603">
        <f t="shared" si="300"/>
        <v>185.14</v>
      </c>
      <c r="G2391" s="862">
        <f>'Заказ, cкидки и курсы валют'!$J$23*F2391</f>
        <v>2304.9929999999995</v>
      </c>
      <c r="H2391" s="128">
        <f t="shared" si="301"/>
        <v>783.7</v>
      </c>
      <c r="I2391" s="15"/>
    </row>
    <row r="2392" spans="1:9" ht="14.1" customHeight="1">
      <c r="A2392" s="15" t="s">
        <v>5275</v>
      </c>
      <c r="B2392" s="62" t="s">
        <v>612</v>
      </c>
      <c r="C2392" s="807">
        <v>7.15</v>
      </c>
      <c r="D2392" s="2206">
        <v>300</v>
      </c>
      <c r="E2392" s="2129">
        <f t="shared" si="302"/>
        <v>230.88</v>
      </c>
      <c r="F2392" s="603">
        <f t="shared" si="300"/>
        <v>230.88</v>
      </c>
      <c r="G2392" s="862">
        <f>'Заказ, cкидки и курсы валют'!$J$23*F2392</f>
        <v>2874.4559999999997</v>
      </c>
      <c r="H2392" s="128">
        <f t="shared" si="301"/>
        <v>862.34</v>
      </c>
      <c r="I2392" s="15"/>
    </row>
    <row r="2393" spans="1:9" ht="14.1" customHeight="1">
      <c r="A2393" s="15" t="s">
        <v>1143</v>
      </c>
      <c r="B2393" s="62" t="s">
        <v>171</v>
      </c>
      <c r="C2393" s="807">
        <v>7.75</v>
      </c>
      <c r="D2393" s="2206">
        <v>300</v>
      </c>
      <c r="E2393" s="2129">
        <f t="shared" si="302"/>
        <v>219.76799999999997</v>
      </c>
      <c r="F2393" s="603">
        <f t="shared" si="300"/>
        <v>219.77</v>
      </c>
      <c r="G2393" s="862">
        <f>'Заказ, cкидки и курсы валют'!$J$23*F2393</f>
        <v>2736.1365000000001</v>
      </c>
      <c r="H2393" s="128">
        <f t="shared" si="301"/>
        <v>820.84</v>
      </c>
      <c r="I2393" s="15"/>
    </row>
    <row r="2394" spans="1:9" ht="14.1" customHeight="1">
      <c r="A2394" s="15" t="s">
        <v>1144</v>
      </c>
      <c r="B2394" s="62" t="s">
        <v>172</v>
      </c>
      <c r="C2394" s="813">
        <v>8.4499999999999993</v>
      </c>
      <c r="D2394" s="2206">
        <v>200</v>
      </c>
      <c r="E2394" s="2129">
        <f t="shared" si="302"/>
        <v>244.28399999999999</v>
      </c>
      <c r="F2394" s="603">
        <f t="shared" si="300"/>
        <v>244.28</v>
      </c>
      <c r="G2394" s="862">
        <f>'Заказ, cкидки и курсы валют'!$J$23*F2394</f>
        <v>3041.2860000000001</v>
      </c>
      <c r="H2394" s="128">
        <f t="shared" si="301"/>
        <v>608.26</v>
      </c>
      <c r="I2394" s="15"/>
    </row>
    <row r="2395" spans="1:9" ht="14.1" customHeight="1">
      <c r="A2395" s="15" t="s">
        <v>1145</v>
      </c>
      <c r="B2395" s="62" t="s">
        <v>173</v>
      </c>
      <c r="C2395" s="813">
        <v>9.6999999999999993</v>
      </c>
      <c r="D2395" s="2206">
        <v>150</v>
      </c>
      <c r="E2395" s="2129">
        <f t="shared" si="302"/>
        <v>289.16399999999999</v>
      </c>
      <c r="F2395" s="603">
        <f t="shared" si="300"/>
        <v>289.16000000000003</v>
      </c>
      <c r="G2395" s="862">
        <f>'Заказ, cкидки и курсы валют'!$J$23*F2395</f>
        <v>3600.0419999999999</v>
      </c>
      <c r="H2395" s="128">
        <f t="shared" si="301"/>
        <v>540.01</v>
      </c>
      <c r="I2395" s="15"/>
    </row>
    <row r="2396" spans="1:9" ht="14.1" customHeight="1">
      <c r="A2396" s="15" t="s">
        <v>1146</v>
      </c>
      <c r="B2396" s="62" t="s">
        <v>174</v>
      </c>
      <c r="C2396" s="807">
        <v>11.36</v>
      </c>
      <c r="D2396" s="2206">
        <v>150</v>
      </c>
      <c r="E2396" s="2129">
        <f t="shared" si="302"/>
        <v>311.33999999999997</v>
      </c>
      <c r="F2396" s="603">
        <f t="shared" si="300"/>
        <v>311.33999999999997</v>
      </c>
      <c r="G2396" s="862">
        <f>'Заказ, cкидки и курсы валют'!$J$23*F2396</f>
        <v>3876.1829999999995</v>
      </c>
      <c r="H2396" s="128">
        <f t="shared" si="301"/>
        <v>581.42999999999995</v>
      </c>
      <c r="I2396" s="15"/>
    </row>
    <row r="2397" spans="1:9" ht="14.1" customHeight="1">
      <c r="A2397" s="15" t="s">
        <v>1147</v>
      </c>
      <c r="B2397" s="62" t="s">
        <v>175</v>
      </c>
      <c r="C2397" s="807">
        <v>11.51</v>
      </c>
      <c r="D2397" s="2206">
        <v>100</v>
      </c>
      <c r="E2397" s="2129">
        <f t="shared" si="302"/>
        <v>349.78800000000001</v>
      </c>
      <c r="F2397" s="603">
        <f t="shared" si="300"/>
        <v>349.79</v>
      </c>
      <c r="G2397" s="862">
        <f>'Заказ, cкидки и курсы валют'!$J$23*F2397</f>
        <v>4354.8855000000003</v>
      </c>
      <c r="H2397" s="128">
        <f t="shared" si="301"/>
        <v>435.49</v>
      </c>
      <c r="I2397" s="15"/>
    </row>
    <row r="2398" spans="1:9" ht="14.1" customHeight="1">
      <c r="A2398" s="15" t="s">
        <v>9573</v>
      </c>
      <c r="B2398" s="62" t="s">
        <v>176</v>
      </c>
      <c r="C2398" s="807">
        <v>12.2</v>
      </c>
      <c r="D2398" s="2206">
        <v>80</v>
      </c>
      <c r="E2398" s="2129">
        <f t="shared" si="302"/>
        <v>365.06400000000002</v>
      </c>
      <c r="F2398" s="603">
        <f t="shared" si="300"/>
        <v>365.06</v>
      </c>
      <c r="G2398" s="862">
        <f>'Заказ, cкидки и курсы валют'!$J$23*F2398</f>
        <v>4544.9969999999994</v>
      </c>
      <c r="H2398" s="128">
        <f t="shared" si="301"/>
        <v>363.6</v>
      </c>
      <c r="I2398" s="15"/>
    </row>
    <row r="2399" spans="1:9" ht="14.1" customHeight="1">
      <c r="A2399" s="15" t="s">
        <v>9574</v>
      </c>
      <c r="B2399" s="62" t="s">
        <v>9570</v>
      </c>
      <c r="C2399" s="807">
        <v>4.3</v>
      </c>
      <c r="D2399" s="2206">
        <v>500</v>
      </c>
      <c r="E2399" s="2129">
        <f t="shared" si="302"/>
        <v>138.66</v>
      </c>
      <c r="F2399" s="603">
        <f t="shared" si="300"/>
        <v>138.66</v>
      </c>
      <c r="G2399" s="862">
        <f>'Заказ, cкидки и курсы валют'!$J$23*F2399</f>
        <v>1726.3169999999998</v>
      </c>
      <c r="H2399" s="128">
        <f t="shared" si="301"/>
        <v>863.16</v>
      </c>
      <c r="I2399" s="15"/>
    </row>
    <row r="2400" spans="1:9" ht="14.1" customHeight="1">
      <c r="A2400" s="15" t="s">
        <v>1148</v>
      </c>
      <c r="B2400" s="62" t="s">
        <v>3660</v>
      </c>
      <c r="C2400" s="807">
        <v>4.42</v>
      </c>
      <c r="D2400" s="2206">
        <v>450</v>
      </c>
      <c r="E2400" s="2129">
        <f t="shared" si="302"/>
        <v>143.78399999999999</v>
      </c>
      <c r="F2400" s="603">
        <f t="shared" si="300"/>
        <v>143.78</v>
      </c>
      <c r="G2400" s="862">
        <f>'Заказ, cкидки и курсы валют'!$J$23*F2400</f>
        <v>1790.0609999999999</v>
      </c>
      <c r="H2400" s="128">
        <f t="shared" si="301"/>
        <v>805.53</v>
      </c>
      <c r="I2400" s="15"/>
    </row>
    <row r="2401" spans="1:9" ht="14.1" customHeight="1">
      <c r="A2401" s="15" t="s">
        <v>1149</v>
      </c>
      <c r="B2401" s="62" t="s">
        <v>3661</v>
      </c>
      <c r="C2401" s="807">
        <v>4.78</v>
      </c>
      <c r="D2401" s="2206">
        <v>400</v>
      </c>
      <c r="E2401" s="2129">
        <f t="shared" si="302"/>
        <v>145.64400000000001</v>
      </c>
      <c r="F2401" s="603">
        <f t="shared" si="300"/>
        <v>145.63999999999999</v>
      </c>
      <c r="G2401" s="862">
        <f>'Заказ, cкидки и курсы валют'!$J$23*F2401</f>
        <v>1813.2179999999996</v>
      </c>
      <c r="H2401" s="128">
        <f t="shared" si="301"/>
        <v>725.29</v>
      </c>
      <c r="I2401" s="15"/>
    </row>
    <row r="2402" spans="1:9" ht="14.1" customHeight="1">
      <c r="A2402" s="15" t="s">
        <v>5276</v>
      </c>
      <c r="B2402" s="62" t="s">
        <v>3994</v>
      </c>
      <c r="C2402" s="807">
        <v>4.99</v>
      </c>
      <c r="D2402" s="2206">
        <v>300</v>
      </c>
      <c r="E2402" s="2129">
        <f t="shared" si="302"/>
        <v>158.65200000000002</v>
      </c>
      <c r="F2402" s="603">
        <f t="shared" si="300"/>
        <v>158.65</v>
      </c>
      <c r="G2402" s="862">
        <f>'Заказ, cкидки и курсы валют'!$J$23*F2402</f>
        <v>1975.1924999999999</v>
      </c>
      <c r="H2402" s="128">
        <f t="shared" si="301"/>
        <v>592.55999999999995</v>
      </c>
      <c r="I2402" s="15"/>
    </row>
    <row r="2403" spans="1:9" ht="14.1" customHeight="1">
      <c r="A2403" s="15" t="s">
        <v>1150</v>
      </c>
      <c r="B2403" s="62" t="s">
        <v>100</v>
      </c>
      <c r="C2403" s="807">
        <v>5.62</v>
      </c>
      <c r="D2403" s="2206">
        <v>400</v>
      </c>
      <c r="E2403" s="2129">
        <f t="shared" si="302"/>
        <v>159.28800000000001</v>
      </c>
      <c r="F2403" s="603">
        <f t="shared" si="300"/>
        <v>159.29</v>
      </c>
      <c r="G2403" s="862">
        <f>'Заказ, cкидки и курсы валют'!$J$23*F2403</f>
        <v>1983.1604999999997</v>
      </c>
      <c r="H2403" s="128">
        <f t="shared" si="301"/>
        <v>793.26</v>
      </c>
      <c r="I2403" s="15"/>
    </row>
    <row r="2404" spans="1:9" ht="14.1" customHeight="1">
      <c r="A2404" s="15" t="s">
        <v>1151</v>
      </c>
      <c r="B2404" s="62" t="s">
        <v>101</v>
      </c>
      <c r="C2404" s="807">
        <v>6.08</v>
      </c>
      <c r="D2404" s="2206">
        <v>350</v>
      </c>
      <c r="E2404" s="2129">
        <f t="shared" si="302"/>
        <v>182.7</v>
      </c>
      <c r="F2404" s="603">
        <f t="shared" si="300"/>
        <v>182.7</v>
      </c>
      <c r="G2404" s="862">
        <f>'Заказ, cкидки и курсы валют'!$J$23*F2404</f>
        <v>2274.6149999999998</v>
      </c>
      <c r="H2404" s="128">
        <f t="shared" si="301"/>
        <v>796.12</v>
      </c>
      <c r="I2404" s="15"/>
    </row>
    <row r="2405" spans="1:9" ht="14.1" customHeight="1">
      <c r="A2405" s="15" t="s">
        <v>1152</v>
      </c>
      <c r="B2405" s="62" t="s">
        <v>1352</v>
      </c>
      <c r="C2405" s="807">
        <v>7.1</v>
      </c>
      <c r="D2405" s="2206">
        <v>320</v>
      </c>
      <c r="E2405" s="2129">
        <f t="shared" si="302"/>
        <v>211.06799999999998</v>
      </c>
      <c r="F2405" s="603">
        <f t="shared" si="300"/>
        <v>211.07</v>
      </c>
      <c r="G2405" s="862">
        <f>'Заказ, cкидки и курсы валют'!$J$23*F2405</f>
        <v>2627.8214999999996</v>
      </c>
      <c r="H2405" s="128">
        <f t="shared" si="301"/>
        <v>840.9</v>
      </c>
      <c r="I2405" s="15"/>
    </row>
    <row r="2406" spans="1:9" ht="14.1" customHeight="1">
      <c r="A2406" s="15" t="s">
        <v>1153</v>
      </c>
      <c r="B2406" s="62" t="s">
        <v>189</v>
      </c>
      <c r="C2406" s="807">
        <v>8</v>
      </c>
      <c r="D2406" s="2206">
        <v>300</v>
      </c>
      <c r="E2406" s="2129">
        <f t="shared" si="302"/>
        <v>232.89600000000002</v>
      </c>
      <c r="F2406" s="603">
        <f t="shared" si="300"/>
        <v>232.9</v>
      </c>
      <c r="G2406" s="862">
        <f>'Заказ, cкидки и курсы валют'!$J$23*F2406</f>
        <v>2899.605</v>
      </c>
      <c r="H2406" s="128">
        <f t="shared" si="301"/>
        <v>869.88</v>
      </c>
      <c r="I2406" s="15"/>
    </row>
    <row r="2407" spans="1:9" ht="14.1" customHeight="1">
      <c r="A2407" s="15" t="s">
        <v>1154</v>
      </c>
      <c r="B2407" s="62" t="s">
        <v>616</v>
      </c>
      <c r="C2407" s="807">
        <v>8.85</v>
      </c>
      <c r="D2407" s="2206">
        <v>260</v>
      </c>
      <c r="E2407" s="2129">
        <f t="shared" si="302"/>
        <v>265.00799999999998</v>
      </c>
      <c r="F2407" s="603">
        <f t="shared" si="300"/>
        <v>265.01</v>
      </c>
      <c r="G2407" s="862">
        <f>'Заказ, cкидки и курсы валют'!$J$23*F2407</f>
        <v>3299.3744999999999</v>
      </c>
      <c r="H2407" s="128">
        <f t="shared" si="301"/>
        <v>857.84</v>
      </c>
      <c r="I2407" s="15"/>
    </row>
    <row r="2408" spans="1:9" ht="14.1" customHeight="1">
      <c r="A2408" s="15" t="s">
        <v>1155</v>
      </c>
      <c r="B2408" s="62" t="s">
        <v>178</v>
      </c>
      <c r="C2408" s="807">
        <v>9.6999999999999993</v>
      </c>
      <c r="D2408" s="2206">
        <v>250</v>
      </c>
      <c r="E2408" s="2129">
        <f t="shared" si="302"/>
        <v>258.40800000000002</v>
      </c>
      <c r="F2408" s="603">
        <f t="shared" si="300"/>
        <v>258.41000000000003</v>
      </c>
      <c r="G2408" s="862">
        <f>'Заказ, cкидки и курсы валют'!$J$23*F2408</f>
        <v>3217.2045000000003</v>
      </c>
      <c r="H2408" s="128">
        <f t="shared" si="301"/>
        <v>804.3</v>
      </c>
      <c r="I2408" s="15"/>
    </row>
    <row r="2409" spans="1:9" ht="14.1" customHeight="1">
      <c r="A2409" s="15" t="s">
        <v>5277</v>
      </c>
      <c r="B2409" s="62" t="s">
        <v>84</v>
      </c>
      <c r="C2409" s="807">
        <v>10.8</v>
      </c>
      <c r="D2409" s="2206">
        <v>200</v>
      </c>
      <c r="E2409" s="2129">
        <f t="shared" si="302"/>
        <v>287.09999999999997</v>
      </c>
      <c r="F2409" s="603">
        <f t="shared" si="300"/>
        <v>287.10000000000002</v>
      </c>
      <c r="G2409" s="862">
        <f>'Заказ, cкидки и курсы валют'!$J$23*F2409</f>
        <v>3574.395</v>
      </c>
      <c r="H2409" s="128">
        <f t="shared" si="301"/>
        <v>714.88</v>
      </c>
      <c r="I2409" s="15"/>
    </row>
    <row r="2410" spans="1:9" ht="14.1" customHeight="1">
      <c r="A2410" s="15" t="s">
        <v>1156</v>
      </c>
      <c r="B2410" s="62" t="s">
        <v>179</v>
      </c>
      <c r="C2410" s="807">
        <v>11.19</v>
      </c>
      <c r="D2410" s="2206">
        <v>200</v>
      </c>
      <c r="E2410" s="2129">
        <f t="shared" ref="E2410:E2430" si="303">E2324*1.2</f>
        <v>314.13599999999997</v>
      </c>
      <c r="F2410" s="603">
        <f t="shared" si="300"/>
        <v>314.14</v>
      </c>
      <c r="G2410" s="862">
        <f>'Заказ, cкидки и курсы валют'!$J$23*F2410</f>
        <v>3911.0429999999997</v>
      </c>
      <c r="H2410" s="128">
        <f t="shared" si="301"/>
        <v>782.21</v>
      </c>
      <c r="I2410" s="15"/>
    </row>
    <row r="2411" spans="1:9" ht="14.1" customHeight="1">
      <c r="A2411" s="15" t="s">
        <v>5278</v>
      </c>
      <c r="B2411" s="62" t="s">
        <v>3135</v>
      </c>
      <c r="C2411" s="807">
        <v>11.96</v>
      </c>
      <c r="D2411" s="2206">
        <v>180</v>
      </c>
      <c r="E2411" s="2129">
        <f t="shared" si="303"/>
        <v>360.68399999999997</v>
      </c>
      <c r="F2411" s="603">
        <f t="shared" si="300"/>
        <v>360.68</v>
      </c>
      <c r="G2411" s="862">
        <f>'Заказ, cкидки и курсы валют'!$J$23*F2411</f>
        <v>4490.4659999999994</v>
      </c>
      <c r="H2411" s="128">
        <f t="shared" si="301"/>
        <v>808.28</v>
      </c>
      <c r="I2411" s="15"/>
    </row>
    <row r="2412" spans="1:9" ht="14.1" customHeight="1">
      <c r="A2412" s="15" t="s">
        <v>1157</v>
      </c>
      <c r="B2412" s="62" t="s">
        <v>180</v>
      </c>
      <c r="C2412" s="807">
        <v>12.89</v>
      </c>
      <c r="D2412" s="2206">
        <v>150</v>
      </c>
      <c r="E2412" s="2129">
        <f t="shared" si="303"/>
        <v>360.9</v>
      </c>
      <c r="F2412" s="603">
        <f t="shared" si="300"/>
        <v>360.9</v>
      </c>
      <c r="G2412" s="862">
        <f>'Заказ, cкидки и курсы валют'!$J$23*F2412</f>
        <v>4493.204999999999</v>
      </c>
      <c r="H2412" s="128">
        <f t="shared" si="301"/>
        <v>673.98</v>
      </c>
      <c r="I2412" s="15"/>
    </row>
    <row r="2413" spans="1:9" ht="14.1" customHeight="1">
      <c r="A2413" s="15" t="s">
        <v>1158</v>
      </c>
      <c r="B2413" s="62" t="s">
        <v>181</v>
      </c>
      <c r="C2413" s="807">
        <v>14.6</v>
      </c>
      <c r="D2413" s="2206">
        <v>100</v>
      </c>
      <c r="E2413" s="2129">
        <f t="shared" si="303"/>
        <v>436.72800000000001</v>
      </c>
      <c r="F2413" s="603">
        <f t="shared" si="300"/>
        <v>436.73</v>
      </c>
      <c r="G2413" s="862">
        <f>'Заказ, cкидки и курсы валют'!$J$23*F2413</f>
        <v>5437.2884999999997</v>
      </c>
      <c r="H2413" s="128">
        <f t="shared" si="301"/>
        <v>543.73</v>
      </c>
      <c r="I2413" s="15"/>
    </row>
    <row r="2414" spans="1:9" ht="14.1" customHeight="1">
      <c r="A2414" s="15" t="s">
        <v>1160</v>
      </c>
      <c r="B2414" s="62" t="s">
        <v>182</v>
      </c>
      <c r="C2414" s="807">
        <v>16.010000000000002</v>
      </c>
      <c r="D2414" s="2206">
        <v>90</v>
      </c>
      <c r="E2414" s="2129">
        <f t="shared" si="303"/>
        <v>454.89599999999996</v>
      </c>
      <c r="F2414" s="603">
        <f t="shared" si="300"/>
        <v>454.9</v>
      </c>
      <c r="G2414" s="862">
        <f>'Заказ, cкидки и курсы валют'!$J$23*F2414</f>
        <v>5663.5049999999992</v>
      </c>
      <c r="H2414" s="128">
        <f t="shared" si="301"/>
        <v>509.72</v>
      </c>
      <c r="I2414" s="15"/>
    </row>
    <row r="2415" spans="1:9" ht="14.1" customHeight="1">
      <c r="A2415" s="15" t="s">
        <v>1159</v>
      </c>
      <c r="B2415" s="62" t="s">
        <v>183</v>
      </c>
      <c r="C2415" s="807">
        <v>17.71</v>
      </c>
      <c r="D2415" s="2206">
        <v>90</v>
      </c>
      <c r="E2415" s="2129">
        <f t="shared" si="303"/>
        <v>535.34399999999994</v>
      </c>
      <c r="F2415" s="603">
        <f t="shared" si="300"/>
        <v>535.34</v>
      </c>
      <c r="G2415" s="862">
        <f>'Заказ, cкидки и курсы валют'!$J$23*F2415</f>
        <v>6664.9830000000002</v>
      </c>
      <c r="H2415" s="128">
        <f t="shared" si="301"/>
        <v>599.85</v>
      </c>
      <c r="I2415" s="15"/>
    </row>
    <row r="2416" spans="1:9" ht="14.1" customHeight="1">
      <c r="A2416" s="15" t="s">
        <v>5279</v>
      </c>
      <c r="B2416" s="62" t="s">
        <v>184</v>
      </c>
      <c r="C2416" s="807">
        <v>19.46</v>
      </c>
      <c r="D2416" s="2206">
        <v>70</v>
      </c>
      <c r="E2416" s="2129">
        <f t="shared" si="303"/>
        <v>610.00799999999992</v>
      </c>
      <c r="F2416" s="603">
        <f t="shared" si="300"/>
        <v>610.01</v>
      </c>
      <c r="G2416" s="862">
        <f>'Заказ, cкидки и курсы валют'!$J$23*F2416</f>
        <v>7594.6244999999999</v>
      </c>
      <c r="H2416" s="128">
        <f t="shared" si="301"/>
        <v>531.62</v>
      </c>
      <c r="I2416" s="15"/>
    </row>
    <row r="2417" spans="1:9" ht="14.1" customHeight="1">
      <c r="A2417" s="15" t="s">
        <v>9575</v>
      </c>
      <c r="B2417" s="62" t="s">
        <v>185</v>
      </c>
      <c r="C2417" s="807">
        <v>21.46</v>
      </c>
      <c r="D2417" s="2206">
        <v>70</v>
      </c>
      <c r="E2417" s="2129">
        <f t="shared" si="303"/>
        <v>674.65200000000004</v>
      </c>
      <c r="F2417" s="603">
        <f t="shared" si="300"/>
        <v>674.65</v>
      </c>
      <c r="G2417" s="862">
        <f>'Заказ, cкидки и курсы валют'!$J$23*F2417</f>
        <v>8399.3924999999999</v>
      </c>
      <c r="H2417" s="128">
        <f t="shared" si="301"/>
        <v>587.96</v>
      </c>
      <c r="I2417" s="15"/>
    </row>
    <row r="2418" spans="1:9" ht="14.1" customHeight="1">
      <c r="A2418" s="15" t="s">
        <v>1161</v>
      </c>
      <c r="B2418" s="62" t="s">
        <v>3656</v>
      </c>
      <c r="C2418" s="807">
        <v>11.27</v>
      </c>
      <c r="D2418" s="2211">
        <v>100</v>
      </c>
      <c r="E2418" s="2129">
        <f t="shared" si="303"/>
        <v>364.06799999999998</v>
      </c>
      <c r="F2418" s="603">
        <f t="shared" ref="F2418:F2430" si="304">ROUND(E2418*(1-$F$11),2)</f>
        <v>364.07</v>
      </c>
      <c r="G2418" s="862">
        <f>'Заказ, cкидки и курсы валют'!$J$23*F2418</f>
        <v>4532.6714999999995</v>
      </c>
      <c r="H2418" s="128">
        <f t="shared" ref="H2418:H2430" si="305">ROUND((D2418/1000)*G2418,2)</f>
        <v>453.27</v>
      </c>
      <c r="I2418" s="15"/>
    </row>
    <row r="2419" spans="1:9" ht="14.1" customHeight="1">
      <c r="A2419" s="15" t="s">
        <v>1162</v>
      </c>
      <c r="B2419" s="62" t="s">
        <v>3118</v>
      </c>
      <c r="C2419" s="807">
        <v>12.65</v>
      </c>
      <c r="D2419" s="2211">
        <v>100</v>
      </c>
      <c r="E2419" s="2129">
        <f t="shared" si="303"/>
        <v>393.62399999999997</v>
      </c>
      <c r="F2419" s="603">
        <f t="shared" si="304"/>
        <v>393.62</v>
      </c>
      <c r="G2419" s="862">
        <f>'Заказ, cкидки и курсы валют'!$J$23*F2419</f>
        <v>4900.5689999999995</v>
      </c>
      <c r="H2419" s="128">
        <f t="shared" si="305"/>
        <v>490.06</v>
      </c>
      <c r="I2419" s="15"/>
    </row>
    <row r="2420" spans="1:9" ht="14.1" customHeight="1">
      <c r="A2420" s="15" t="s">
        <v>1163</v>
      </c>
      <c r="B2420" s="62" t="s">
        <v>3119</v>
      </c>
      <c r="C2420" s="807">
        <v>14.1</v>
      </c>
      <c r="D2420" s="2211">
        <v>100</v>
      </c>
      <c r="E2420" s="2129">
        <f t="shared" si="303"/>
        <v>422.71199999999999</v>
      </c>
      <c r="F2420" s="603">
        <f t="shared" si="304"/>
        <v>422.71</v>
      </c>
      <c r="G2420" s="862">
        <f>'Заказ, cкидки и курсы валют'!$J$23*F2420</f>
        <v>5262.7394999999997</v>
      </c>
      <c r="H2420" s="128">
        <f t="shared" si="305"/>
        <v>526.27</v>
      </c>
      <c r="I2420" s="15"/>
    </row>
    <row r="2421" spans="1:9" ht="14.1" customHeight="1">
      <c r="A2421" s="15" t="s">
        <v>1164</v>
      </c>
      <c r="B2421" s="62" t="s">
        <v>617</v>
      </c>
      <c r="C2421" s="807">
        <v>16.05</v>
      </c>
      <c r="D2421" s="2211">
        <v>100</v>
      </c>
      <c r="E2421" s="2129">
        <f t="shared" si="303"/>
        <v>568.76400000000001</v>
      </c>
      <c r="F2421" s="603">
        <f t="shared" si="304"/>
        <v>568.76</v>
      </c>
      <c r="G2421" s="862">
        <f>'Заказ, cкидки и курсы валют'!$J$23*F2421</f>
        <v>7081.0619999999999</v>
      </c>
      <c r="H2421" s="128">
        <f t="shared" si="305"/>
        <v>708.11</v>
      </c>
      <c r="I2421" s="15"/>
    </row>
    <row r="2422" spans="1:9" ht="14.1" customHeight="1">
      <c r="A2422" s="15" t="s">
        <v>1165</v>
      </c>
      <c r="B2422" s="62" t="s">
        <v>3120</v>
      </c>
      <c r="C2422" s="807">
        <v>17</v>
      </c>
      <c r="D2422" s="2207">
        <v>100</v>
      </c>
      <c r="E2422" s="2129">
        <f t="shared" si="303"/>
        <v>513.78</v>
      </c>
      <c r="F2422" s="603">
        <f t="shared" si="304"/>
        <v>513.78</v>
      </c>
      <c r="G2422" s="862">
        <f>'Заказ, cкидки и курсы валют'!$J$23*F2422</f>
        <v>6396.5609999999997</v>
      </c>
      <c r="H2422" s="128">
        <f t="shared" si="305"/>
        <v>639.66</v>
      </c>
      <c r="I2422" s="15"/>
    </row>
    <row r="2423" spans="1:9" ht="14.1" customHeight="1">
      <c r="A2423" s="15" t="s">
        <v>1166</v>
      </c>
      <c r="B2423" s="62" t="s">
        <v>190</v>
      </c>
      <c r="C2423" s="807">
        <v>18.63</v>
      </c>
      <c r="D2423" s="2211">
        <v>100</v>
      </c>
      <c r="E2423" s="2129">
        <f t="shared" si="303"/>
        <v>532.55999999999995</v>
      </c>
      <c r="F2423" s="603">
        <f t="shared" si="304"/>
        <v>532.55999999999995</v>
      </c>
      <c r="G2423" s="862">
        <f>'Заказ, cкидки и курсы валют'!$J$23*F2423</f>
        <v>6630.3719999999994</v>
      </c>
      <c r="H2423" s="128">
        <f t="shared" si="305"/>
        <v>663.04</v>
      </c>
      <c r="I2423" s="15"/>
    </row>
    <row r="2424" spans="1:9" ht="14.1" customHeight="1">
      <c r="A2424" s="15" t="s">
        <v>5280</v>
      </c>
      <c r="B2424" s="62" t="s">
        <v>1338</v>
      </c>
      <c r="C2424" s="807">
        <v>20.350000000000001</v>
      </c>
      <c r="D2424" s="2211">
        <v>100</v>
      </c>
      <c r="E2424" s="2129">
        <f t="shared" si="303"/>
        <v>606.79200000000003</v>
      </c>
      <c r="F2424" s="603">
        <f t="shared" si="304"/>
        <v>606.79</v>
      </c>
      <c r="G2424" s="862">
        <f>'Заказ, cкидки и курсы валют'!$J$23*F2424</f>
        <v>7554.535499999999</v>
      </c>
      <c r="H2424" s="128">
        <f t="shared" si="305"/>
        <v>755.45</v>
      </c>
      <c r="I2424" s="15"/>
    </row>
    <row r="2425" spans="1:9" ht="14.1" customHeight="1">
      <c r="A2425" s="15" t="s">
        <v>1167</v>
      </c>
      <c r="B2425" s="62" t="s">
        <v>191</v>
      </c>
      <c r="C2425" s="807">
        <v>21.36</v>
      </c>
      <c r="D2425" s="2211">
        <v>100</v>
      </c>
      <c r="E2425" s="2129">
        <f t="shared" si="303"/>
        <v>645.86400000000003</v>
      </c>
      <c r="F2425" s="603">
        <f t="shared" si="304"/>
        <v>645.86</v>
      </c>
      <c r="G2425" s="862">
        <f>'Заказ, cкидки и курсы валют'!$J$23*F2425</f>
        <v>8040.9569999999994</v>
      </c>
      <c r="H2425" s="128">
        <f t="shared" si="305"/>
        <v>804.1</v>
      </c>
      <c r="I2425" s="15"/>
    </row>
    <row r="2426" spans="1:9" ht="14.1" customHeight="1">
      <c r="A2426" s="15" t="s">
        <v>1168</v>
      </c>
      <c r="B2426" s="62" t="s">
        <v>192</v>
      </c>
      <c r="C2426" s="807">
        <v>25</v>
      </c>
      <c r="D2426" s="2211">
        <v>100</v>
      </c>
      <c r="E2426" s="2129">
        <f t="shared" si="303"/>
        <v>816.28800000000001</v>
      </c>
      <c r="F2426" s="603">
        <f t="shared" si="304"/>
        <v>816.29</v>
      </c>
      <c r="G2426" s="862">
        <f>'Заказ, cкидки и курсы валют'!$J$23*F2426</f>
        <v>10162.8105</v>
      </c>
      <c r="H2426" s="128">
        <f t="shared" si="305"/>
        <v>1016.28</v>
      </c>
      <c r="I2426" s="15"/>
    </row>
    <row r="2427" spans="1:9" ht="14.1" customHeight="1">
      <c r="A2427" s="15" t="s">
        <v>1169</v>
      </c>
      <c r="B2427" s="44" t="s">
        <v>193</v>
      </c>
      <c r="C2427" s="807">
        <v>27.5</v>
      </c>
      <c r="D2427" s="2212">
        <v>80</v>
      </c>
      <c r="E2427" s="2129">
        <f t="shared" si="303"/>
        <v>809.36400000000003</v>
      </c>
      <c r="F2427" s="603">
        <f t="shared" si="304"/>
        <v>809.36</v>
      </c>
      <c r="G2427" s="862">
        <f>'Заказ, cкидки и курсы валют'!$J$23*F2427</f>
        <v>10076.531999999999</v>
      </c>
      <c r="H2427" s="128">
        <f t="shared" si="305"/>
        <v>806.12</v>
      </c>
      <c r="I2427" s="15"/>
    </row>
    <row r="2428" spans="1:9" ht="14.1" customHeight="1">
      <c r="A2428" s="15" t="s">
        <v>1170</v>
      </c>
      <c r="B2428" s="44" t="s">
        <v>194</v>
      </c>
      <c r="C2428" s="807">
        <v>30.8</v>
      </c>
      <c r="D2428" s="2212">
        <v>50</v>
      </c>
      <c r="E2428" s="2129">
        <f t="shared" si="303"/>
        <v>1038.54</v>
      </c>
      <c r="F2428" s="603">
        <f t="shared" si="304"/>
        <v>1038.54</v>
      </c>
      <c r="G2428" s="862">
        <f>'Заказ, cкидки и курсы валют'!$J$23*F2428</f>
        <v>12929.822999999999</v>
      </c>
      <c r="H2428" s="128">
        <f t="shared" si="305"/>
        <v>646.49</v>
      </c>
      <c r="I2428" s="15"/>
    </row>
    <row r="2429" spans="1:9" ht="14.1" customHeight="1">
      <c r="A2429" s="15" t="s">
        <v>1171</v>
      </c>
      <c r="B2429" s="44" t="s">
        <v>3121</v>
      </c>
      <c r="C2429" s="807">
        <v>33.5</v>
      </c>
      <c r="D2429" s="2212">
        <v>50</v>
      </c>
      <c r="E2429" s="2129">
        <f t="shared" si="303"/>
        <v>958.428</v>
      </c>
      <c r="F2429" s="603">
        <f t="shared" si="304"/>
        <v>958.43</v>
      </c>
      <c r="G2429" s="862">
        <f>'Заказ, cкидки и курсы валют'!$J$23*F2429</f>
        <v>11932.453499999998</v>
      </c>
      <c r="H2429" s="128">
        <f t="shared" si="305"/>
        <v>596.62</v>
      </c>
      <c r="I2429" s="15"/>
    </row>
    <row r="2430" spans="1:9" ht="14.1" customHeight="1">
      <c r="A2430" s="15" t="s">
        <v>1172</v>
      </c>
      <c r="B2430" s="44" t="s">
        <v>195</v>
      </c>
      <c r="C2430" s="808">
        <v>36.5</v>
      </c>
      <c r="D2430" s="2212">
        <v>50</v>
      </c>
      <c r="E2430" s="2129">
        <f t="shared" si="303"/>
        <v>1193.04</v>
      </c>
      <c r="F2430" s="603">
        <f t="shared" si="304"/>
        <v>1193.04</v>
      </c>
      <c r="G2430" s="862">
        <f>'Заказ, cкидки и курсы валют'!$J$23*F2430</f>
        <v>14853.347999999998</v>
      </c>
      <c r="H2430" s="128">
        <f t="shared" si="305"/>
        <v>742.67</v>
      </c>
      <c r="I2430" s="15"/>
    </row>
    <row r="2431" spans="1:9" ht="14.1" customHeight="1" thickBot="1"/>
    <row r="2432" spans="1:9" ht="14.1" customHeight="1">
      <c r="A2432" s="247"/>
      <c r="B2432" s="163"/>
      <c r="C2432" s="91"/>
      <c r="D2432" s="91" t="s">
        <v>2537</v>
      </c>
      <c r="E2432" s="555"/>
      <c r="F2432" s="555"/>
      <c r="G2432" s="652"/>
      <c r="H2432" s="94"/>
      <c r="I2432" s="95"/>
    </row>
    <row r="2433" spans="1:9" ht="14.1" customHeight="1">
      <c r="A2433" s="248"/>
      <c r="B2433" s="17"/>
      <c r="C2433" s="108" t="s">
        <v>2538</v>
      </c>
      <c r="D2433" s="108"/>
      <c r="E2433" s="556"/>
      <c r="F2433" s="568"/>
      <c r="G2433" s="111"/>
      <c r="H2433" s="110"/>
      <c r="I2433" s="167"/>
    </row>
    <row r="2434" spans="1:9" ht="14.1" customHeight="1">
      <c r="A2434" s="248"/>
      <c r="B2434" s="17"/>
      <c r="C2434" s="97"/>
      <c r="D2434" s="97"/>
      <c r="E2434" s="896"/>
      <c r="F2434" s="596"/>
      <c r="G2434" s="874"/>
      <c r="H2434" s="17"/>
      <c r="I2434" s="167"/>
    </row>
    <row r="2435" spans="1:9" ht="14.1" customHeight="1">
      <c r="A2435" s="248"/>
      <c r="B2435" s="17"/>
      <c r="C2435" s="97"/>
      <c r="D2435" s="97"/>
      <c r="E2435" s="896"/>
      <c r="F2435" s="596"/>
      <c r="G2435" s="874"/>
      <c r="H2435" s="17"/>
      <c r="I2435" s="167"/>
    </row>
    <row r="2436" spans="1:9" ht="14.1" customHeight="1">
      <c r="A2436" s="248"/>
      <c r="B2436" s="17"/>
      <c r="C2436" s="97"/>
      <c r="D2436" s="97"/>
      <c r="E2436" s="896"/>
      <c r="F2436" s="596"/>
      <c r="G2436" s="874"/>
      <c r="H2436" s="17"/>
      <c r="I2436" s="167"/>
    </row>
    <row r="2437" spans="1:9" ht="14.1" customHeight="1" thickBot="1">
      <c r="A2437" s="117" t="s">
        <v>7712</v>
      </c>
      <c r="B2437" s="118"/>
      <c r="C2437" s="100"/>
      <c r="D2437" s="171"/>
      <c r="E2437" s="900"/>
      <c r="F2437" s="598"/>
      <c r="G2437" s="875"/>
      <c r="H2437" s="171"/>
      <c r="I2437" s="172"/>
    </row>
    <row r="2438" spans="1:9" ht="44.25" customHeight="1">
      <c r="A2438" s="195" t="s">
        <v>1034</v>
      </c>
      <c r="B2438" s="196" t="s">
        <v>1035</v>
      </c>
      <c r="C2438" s="197" t="s">
        <v>678</v>
      </c>
      <c r="D2438" s="197" t="s">
        <v>3143</v>
      </c>
      <c r="E2438" s="559" t="s">
        <v>11378</v>
      </c>
      <c r="F2438" s="600" t="s">
        <v>2792</v>
      </c>
      <c r="G2438" s="864" t="s">
        <v>2640</v>
      </c>
      <c r="H2438" s="338" t="s">
        <v>497</v>
      </c>
      <c r="I2438" s="199" t="s">
        <v>4268</v>
      </c>
    </row>
    <row r="2439" spans="1:9" ht="14.1" customHeight="1">
      <c r="A2439" s="195"/>
      <c r="B2439" s="389"/>
      <c r="C2439" s="197" t="s">
        <v>3644</v>
      </c>
      <c r="D2439" s="390" t="s">
        <v>2641</v>
      </c>
      <c r="E2439" s="898" t="s">
        <v>265</v>
      </c>
      <c r="F2439" s="607">
        <f>'Заказ, cкидки и курсы валют'!$I$12</f>
        <v>0</v>
      </c>
      <c r="G2439" s="948"/>
      <c r="H2439" s="455"/>
      <c r="I2439" s="325"/>
    </row>
    <row r="2440" spans="1:9" ht="14.1" customHeight="1">
      <c r="A2440" s="15" t="s">
        <v>8013</v>
      </c>
      <c r="B2440" s="668" t="s">
        <v>3193</v>
      </c>
      <c r="C2440" s="807">
        <v>0.61</v>
      </c>
      <c r="D2440" s="2179">
        <v>100</v>
      </c>
      <c r="E2440" s="2129">
        <f t="shared" ref="E2440:E2471" si="306">3*E2269</f>
        <v>75.210000000000008</v>
      </c>
      <c r="F2440" s="603">
        <f t="shared" ref="F2440:F2483" si="307">ROUND(E2440*(1-$F$11),2)</f>
        <v>75.209999999999994</v>
      </c>
      <c r="G2440" s="862">
        <f>'Заказ, cкидки и курсы валют'!$J$23*F2440</f>
        <v>936.36449999999991</v>
      </c>
      <c r="H2440" s="128">
        <f t="shared" ref="H2440:H2483" si="308">ROUND((D2440/1000)*G2440,2)</f>
        <v>93.64</v>
      </c>
      <c r="I2440" s="15"/>
    </row>
    <row r="2441" spans="1:9" ht="14.1" customHeight="1">
      <c r="A2441" s="15" t="s">
        <v>8014</v>
      </c>
      <c r="B2441" s="668" t="s">
        <v>3194</v>
      </c>
      <c r="C2441" s="807">
        <v>0.71</v>
      </c>
      <c r="D2441" s="2179">
        <v>100</v>
      </c>
      <c r="E2441" s="2129">
        <f t="shared" si="306"/>
        <v>85.86</v>
      </c>
      <c r="F2441" s="603">
        <f t="shared" si="307"/>
        <v>85.86</v>
      </c>
      <c r="G2441" s="862">
        <f>'Заказ, cкидки и курсы валют'!$J$23*F2441</f>
        <v>1068.9569999999999</v>
      </c>
      <c r="H2441" s="128">
        <f t="shared" si="308"/>
        <v>106.9</v>
      </c>
      <c r="I2441" s="15"/>
    </row>
    <row r="2442" spans="1:9" ht="14.1" customHeight="1">
      <c r="A2442" s="15" t="s">
        <v>8015</v>
      </c>
      <c r="B2442" s="668" t="s">
        <v>3350</v>
      </c>
      <c r="C2442" s="807">
        <v>0.85</v>
      </c>
      <c r="D2442" s="2179">
        <v>100</v>
      </c>
      <c r="E2442" s="2129">
        <f t="shared" si="306"/>
        <v>87.210000000000008</v>
      </c>
      <c r="F2442" s="603">
        <f t="shared" si="307"/>
        <v>87.21</v>
      </c>
      <c r="G2442" s="862">
        <f>'Заказ, cкидки и курсы валют'!$J$23*F2442</f>
        <v>1085.7644999999998</v>
      </c>
      <c r="H2442" s="128">
        <f t="shared" si="308"/>
        <v>108.58</v>
      </c>
      <c r="I2442" s="15"/>
    </row>
    <row r="2443" spans="1:9" ht="14.1" customHeight="1">
      <c r="A2443" s="15" t="s">
        <v>8016</v>
      </c>
      <c r="B2443" s="668" t="s">
        <v>138</v>
      </c>
      <c r="C2443" s="807">
        <v>0.98</v>
      </c>
      <c r="D2443" s="2179">
        <v>100</v>
      </c>
      <c r="E2443" s="2129">
        <f t="shared" si="306"/>
        <v>90.78</v>
      </c>
      <c r="F2443" s="603">
        <f t="shared" si="307"/>
        <v>90.78</v>
      </c>
      <c r="G2443" s="862">
        <f>'Заказ, cкидки и курсы валют'!$J$23*F2443</f>
        <v>1130.211</v>
      </c>
      <c r="H2443" s="128">
        <f t="shared" si="308"/>
        <v>113.02</v>
      </c>
      <c r="I2443" s="15"/>
    </row>
    <row r="2444" spans="1:9" ht="14.1" customHeight="1">
      <c r="A2444" s="15" t="s">
        <v>8017</v>
      </c>
      <c r="B2444" s="487" t="s">
        <v>139</v>
      </c>
      <c r="C2444" s="807">
        <v>1.1499999999999999</v>
      </c>
      <c r="D2444" s="2179">
        <v>100</v>
      </c>
      <c r="E2444" s="2129">
        <f t="shared" si="306"/>
        <v>105.60000000000001</v>
      </c>
      <c r="F2444" s="603">
        <f t="shared" si="307"/>
        <v>105.6</v>
      </c>
      <c r="G2444" s="862">
        <f>'Заказ, cкидки и курсы валют'!$J$23*F2444</f>
        <v>1314.7199999999998</v>
      </c>
      <c r="H2444" s="128">
        <f t="shared" si="308"/>
        <v>131.47</v>
      </c>
      <c r="I2444" s="15"/>
    </row>
    <row r="2445" spans="1:9" ht="14.1" customHeight="1">
      <c r="A2445" s="15" t="s">
        <v>8018</v>
      </c>
      <c r="B2445" s="487" t="s">
        <v>140</v>
      </c>
      <c r="C2445" s="807">
        <v>1.3</v>
      </c>
      <c r="D2445" s="2179">
        <v>100</v>
      </c>
      <c r="E2445" s="2129">
        <f t="shared" si="306"/>
        <v>116.22</v>
      </c>
      <c r="F2445" s="603">
        <f t="shared" si="307"/>
        <v>116.22</v>
      </c>
      <c r="G2445" s="862">
        <f>'Заказ, cкидки и курсы валют'!$J$23*F2445</f>
        <v>1446.9389999999999</v>
      </c>
      <c r="H2445" s="128">
        <f t="shared" si="308"/>
        <v>144.69</v>
      </c>
      <c r="I2445" s="15"/>
    </row>
    <row r="2446" spans="1:9" ht="14.1" customHeight="1">
      <c r="A2446" s="15" t="s">
        <v>8019</v>
      </c>
      <c r="B2446" s="487" t="s">
        <v>141</v>
      </c>
      <c r="C2446" s="577">
        <v>1.25</v>
      </c>
      <c r="D2446" s="2179">
        <v>100</v>
      </c>
      <c r="E2446" s="2129">
        <f t="shared" si="306"/>
        <v>139.02000000000001</v>
      </c>
      <c r="F2446" s="603">
        <f t="shared" si="307"/>
        <v>139.02000000000001</v>
      </c>
      <c r="G2446" s="862">
        <f>'Заказ, cкидки и курсы валют'!$J$23*F2446</f>
        <v>1730.799</v>
      </c>
      <c r="H2446" s="128">
        <f t="shared" si="308"/>
        <v>173.08</v>
      </c>
      <c r="I2446" s="15"/>
    </row>
    <row r="2447" spans="1:9" ht="14.1" customHeight="1">
      <c r="A2447" s="15" t="s">
        <v>8020</v>
      </c>
      <c r="B2447" s="487" t="s">
        <v>142</v>
      </c>
      <c r="C2447" s="807">
        <v>1.7</v>
      </c>
      <c r="D2447" s="2179">
        <v>100</v>
      </c>
      <c r="E2447" s="2129">
        <f t="shared" si="306"/>
        <v>157.35000000000002</v>
      </c>
      <c r="F2447" s="603">
        <f t="shared" si="307"/>
        <v>157.35</v>
      </c>
      <c r="G2447" s="862">
        <f>'Заказ, cкидки и курсы валют'!$J$23*F2447</f>
        <v>1959.0074999999997</v>
      </c>
      <c r="H2447" s="128">
        <f t="shared" si="308"/>
        <v>195.9</v>
      </c>
      <c r="I2447" s="15"/>
    </row>
    <row r="2448" spans="1:9" ht="14.1" customHeight="1">
      <c r="A2448" s="15" t="s">
        <v>8021</v>
      </c>
      <c r="B2448" s="487" t="s">
        <v>143</v>
      </c>
      <c r="C2448" s="812">
        <v>1.89</v>
      </c>
      <c r="D2448" s="2179">
        <v>100</v>
      </c>
      <c r="E2448" s="2129">
        <f t="shared" si="306"/>
        <v>171.78</v>
      </c>
      <c r="F2448" s="603">
        <f t="shared" si="307"/>
        <v>171.78</v>
      </c>
      <c r="G2448" s="862">
        <f>'Заказ, cкидки и курсы валют'!$J$23*F2448</f>
        <v>2138.6610000000001</v>
      </c>
      <c r="H2448" s="128">
        <f t="shared" si="308"/>
        <v>213.87</v>
      </c>
      <c r="I2448" s="15"/>
    </row>
    <row r="2449" spans="1:9" ht="14.1" customHeight="1">
      <c r="A2449" s="15" t="s">
        <v>8022</v>
      </c>
      <c r="B2449" s="487" t="s">
        <v>144</v>
      </c>
      <c r="C2449" s="812">
        <v>1.9</v>
      </c>
      <c r="D2449" s="2179">
        <v>100</v>
      </c>
      <c r="E2449" s="2129">
        <f t="shared" si="306"/>
        <v>166.05</v>
      </c>
      <c r="F2449" s="603">
        <f t="shared" si="307"/>
        <v>166.05</v>
      </c>
      <c r="G2449" s="862">
        <f>'Заказ, cкидки и курсы валют'!$J$23*F2449</f>
        <v>2067.3225000000002</v>
      </c>
      <c r="H2449" s="128">
        <f t="shared" si="308"/>
        <v>206.73</v>
      </c>
      <c r="I2449" s="15"/>
    </row>
    <row r="2450" spans="1:9" ht="14.1" customHeight="1">
      <c r="A2450" s="15" t="s">
        <v>9576</v>
      </c>
      <c r="B2450" s="62" t="s">
        <v>3360</v>
      </c>
      <c r="C2450" s="812">
        <v>2</v>
      </c>
      <c r="D2450" s="2179">
        <v>100</v>
      </c>
      <c r="E2450" s="2129">
        <f t="shared" si="306"/>
        <v>199.74</v>
      </c>
      <c r="F2450" s="603">
        <f t="shared" si="307"/>
        <v>199.74</v>
      </c>
      <c r="G2450" s="862">
        <f>'Заказ, cкидки и курсы валют'!$J$23*F2450</f>
        <v>2486.7629999999999</v>
      </c>
      <c r="H2450" s="128">
        <f t="shared" si="308"/>
        <v>248.68</v>
      </c>
      <c r="I2450" s="15"/>
    </row>
    <row r="2451" spans="1:9" ht="14.1" customHeight="1">
      <c r="A2451" s="15" t="s">
        <v>8023</v>
      </c>
      <c r="B2451" s="62" t="s">
        <v>3215</v>
      </c>
      <c r="C2451" s="807">
        <v>1.25</v>
      </c>
      <c r="D2451" s="2179">
        <v>100</v>
      </c>
      <c r="E2451" s="2129">
        <f t="shared" si="306"/>
        <v>139.82999999999998</v>
      </c>
      <c r="F2451" s="603">
        <f t="shared" si="307"/>
        <v>139.83000000000001</v>
      </c>
      <c r="G2451" s="862">
        <f>'Заказ, cкидки и курсы валют'!$J$23*F2451</f>
        <v>1740.8835000000001</v>
      </c>
      <c r="H2451" s="128">
        <f t="shared" si="308"/>
        <v>174.09</v>
      </c>
      <c r="I2451" s="15"/>
    </row>
    <row r="2452" spans="1:9" ht="14.1" customHeight="1">
      <c r="A2452" s="15" t="s">
        <v>8024</v>
      </c>
      <c r="B2452" s="62" t="s">
        <v>3216</v>
      </c>
      <c r="C2452" s="807">
        <v>1.47</v>
      </c>
      <c r="D2452" s="2179">
        <v>90</v>
      </c>
      <c r="E2452" s="2129">
        <f t="shared" si="306"/>
        <v>140.67000000000002</v>
      </c>
      <c r="F2452" s="603">
        <f t="shared" si="307"/>
        <v>140.66999999999999</v>
      </c>
      <c r="G2452" s="862">
        <f>'Заказ, cкидки и курсы валют'!$J$23*F2452</f>
        <v>1751.3414999999998</v>
      </c>
      <c r="H2452" s="128">
        <f t="shared" si="308"/>
        <v>157.62</v>
      </c>
      <c r="I2452" s="15"/>
    </row>
    <row r="2453" spans="1:9" ht="14.1" customHeight="1">
      <c r="A2453" s="15" t="s">
        <v>8025</v>
      </c>
      <c r="B2453" s="62" t="s">
        <v>3217</v>
      </c>
      <c r="C2453" s="807">
        <v>1.53</v>
      </c>
      <c r="D2453" s="2179">
        <v>90</v>
      </c>
      <c r="E2453" s="2129">
        <f t="shared" si="306"/>
        <v>147.69</v>
      </c>
      <c r="F2453" s="603">
        <f t="shared" si="307"/>
        <v>147.69</v>
      </c>
      <c r="G2453" s="862">
        <f>'Заказ, cкидки и курсы валют'!$J$23*F2453</f>
        <v>1838.7404999999999</v>
      </c>
      <c r="H2453" s="128">
        <f t="shared" si="308"/>
        <v>165.49</v>
      </c>
      <c r="I2453" s="15"/>
    </row>
    <row r="2454" spans="1:9" ht="14.1" customHeight="1">
      <c r="A2454" s="15" t="s">
        <v>8026</v>
      </c>
      <c r="B2454" s="62" t="s">
        <v>145</v>
      </c>
      <c r="C2454" s="807">
        <v>1.67</v>
      </c>
      <c r="D2454" s="2179">
        <v>90</v>
      </c>
      <c r="E2454" s="2129">
        <f t="shared" si="306"/>
        <v>152.13</v>
      </c>
      <c r="F2454" s="603">
        <f t="shared" si="307"/>
        <v>152.13</v>
      </c>
      <c r="G2454" s="862">
        <f>'Заказ, cкидки и курсы валют'!$J$23*F2454</f>
        <v>1894.0184999999999</v>
      </c>
      <c r="H2454" s="128">
        <f t="shared" si="308"/>
        <v>170.46</v>
      </c>
      <c r="I2454" s="15"/>
    </row>
    <row r="2455" spans="1:9" ht="14.1" customHeight="1">
      <c r="A2455" s="15" t="s">
        <v>8027</v>
      </c>
      <c r="B2455" s="62" t="s">
        <v>3218</v>
      </c>
      <c r="C2455" s="807">
        <v>1.87</v>
      </c>
      <c r="D2455" s="2179">
        <v>90</v>
      </c>
      <c r="E2455" s="2129">
        <f t="shared" si="306"/>
        <v>165.14999999999998</v>
      </c>
      <c r="F2455" s="603">
        <f t="shared" si="307"/>
        <v>165.15</v>
      </c>
      <c r="G2455" s="862">
        <f>'Заказ, cкидки и курсы валют'!$J$23*F2455</f>
        <v>2056.1174999999998</v>
      </c>
      <c r="H2455" s="128">
        <f t="shared" si="308"/>
        <v>185.05</v>
      </c>
      <c r="I2455" s="15"/>
    </row>
    <row r="2456" spans="1:9" ht="14.1" customHeight="1">
      <c r="A2456" s="15" t="s">
        <v>8028</v>
      </c>
      <c r="B2456" s="62" t="s">
        <v>146</v>
      </c>
      <c r="C2456" s="807">
        <v>2</v>
      </c>
      <c r="D2456" s="2179">
        <v>80</v>
      </c>
      <c r="E2456" s="2129">
        <f t="shared" si="306"/>
        <v>181.44</v>
      </c>
      <c r="F2456" s="603">
        <f t="shared" si="307"/>
        <v>181.44</v>
      </c>
      <c r="G2456" s="862">
        <f>'Заказ, cкидки и курсы валют'!$J$23*F2456</f>
        <v>2258.9279999999999</v>
      </c>
      <c r="H2456" s="128">
        <f t="shared" si="308"/>
        <v>180.71</v>
      </c>
      <c r="I2456" s="15"/>
    </row>
    <row r="2457" spans="1:9" ht="14.1" customHeight="1">
      <c r="A2457" s="15" t="s">
        <v>8029</v>
      </c>
      <c r="B2457" s="62" t="s">
        <v>147</v>
      </c>
      <c r="C2457" s="807">
        <v>2.23</v>
      </c>
      <c r="D2457" s="2179">
        <v>80</v>
      </c>
      <c r="E2457" s="2129">
        <f t="shared" si="306"/>
        <v>198.66</v>
      </c>
      <c r="F2457" s="603">
        <f t="shared" si="307"/>
        <v>198.66</v>
      </c>
      <c r="G2457" s="862">
        <f>'Заказ, cкидки и курсы валют'!$J$23*F2457</f>
        <v>2473.317</v>
      </c>
      <c r="H2457" s="128">
        <f t="shared" si="308"/>
        <v>197.87</v>
      </c>
      <c r="I2457" s="15"/>
    </row>
    <row r="2458" spans="1:9" ht="14.1" customHeight="1">
      <c r="A2458" s="15" t="s">
        <v>8030</v>
      </c>
      <c r="B2458" s="62" t="s">
        <v>148</v>
      </c>
      <c r="C2458" s="807">
        <v>2.74</v>
      </c>
      <c r="D2458" s="2179">
        <v>70</v>
      </c>
      <c r="E2458" s="2129">
        <f t="shared" si="306"/>
        <v>227.25</v>
      </c>
      <c r="F2458" s="603">
        <f t="shared" si="307"/>
        <v>227.25</v>
      </c>
      <c r="G2458" s="862">
        <f>'Заказ, cкидки и курсы валют'!$J$23*F2458</f>
        <v>2829.2624999999998</v>
      </c>
      <c r="H2458" s="128">
        <f t="shared" si="308"/>
        <v>198.05</v>
      </c>
      <c r="I2458" s="15"/>
    </row>
    <row r="2459" spans="1:9" ht="14.1" customHeight="1">
      <c r="A2459" s="15" t="s">
        <v>8031</v>
      </c>
      <c r="B2459" s="62" t="s">
        <v>149</v>
      </c>
      <c r="C2459" s="807">
        <v>3</v>
      </c>
      <c r="D2459" s="2179">
        <v>50</v>
      </c>
      <c r="E2459" s="2129">
        <f t="shared" si="306"/>
        <v>247.29000000000002</v>
      </c>
      <c r="F2459" s="603">
        <f t="shared" si="307"/>
        <v>247.29</v>
      </c>
      <c r="G2459" s="862">
        <f>'Заказ, cкидки и курсы валют'!$J$23*F2459</f>
        <v>3078.7604999999999</v>
      </c>
      <c r="H2459" s="128">
        <f t="shared" si="308"/>
        <v>153.94</v>
      </c>
      <c r="I2459" s="15"/>
    </row>
    <row r="2460" spans="1:9" ht="14.1" customHeight="1">
      <c r="A2460" s="15" t="s">
        <v>8032</v>
      </c>
      <c r="B2460" s="62" t="s">
        <v>150</v>
      </c>
      <c r="C2460" s="807">
        <v>3.46</v>
      </c>
      <c r="D2460" s="2179">
        <v>40</v>
      </c>
      <c r="E2460" s="2129">
        <f t="shared" si="306"/>
        <v>257.52</v>
      </c>
      <c r="F2460" s="603">
        <f t="shared" si="307"/>
        <v>257.52</v>
      </c>
      <c r="G2460" s="862">
        <f>'Заказ, cкидки и курсы валют'!$J$23*F2460</f>
        <v>3206.1239999999998</v>
      </c>
      <c r="H2460" s="128">
        <f t="shared" si="308"/>
        <v>128.24</v>
      </c>
      <c r="I2460" s="15"/>
    </row>
    <row r="2461" spans="1:9" ht="14.1" customHeight="1">
      <c r="A2461" s="15" t="s">
        <v>8033</v>
      </c>
      <c r="B2461" s="62" t="s">
        <v>151</v>
      </c>
      <c r="C2461" s="807">
        <v>3.78</v>
      </c>
      <c r="D2461" s="2179">
        <v>30</v>
      </c>
      <c r="E2461" s="2129">
        <f t="shared" si="306"/>
        <v>278.19</v>
      </c>
      <c r="F2461" s="603">
        <f t="shared" si="307"/>
        <v>278.19</v>
      </c>
      <c r="G2461" s="862">
        <f>'Заказ, cкидки и курсы валют'!$J$23*F2461</f>
        <v>3463.4654999999998</v>
      </c>
      <c r="H2461" s="128">
        <f t="shared" si="308"/>
        <v>103.9</v>
      </c>
      <c r="I2461" s="15"/>
    </row>
    <row r="2462" spans="1:9" ht="14.1" customHeight="1">
      <c r="A2462" s="15" t="s">
        <v>8034</v>
      </c>
      <c r="B2462" s="62" t="s">
        <v>79</v>
      </c>
      <c r="C2462" s="58">
        <v>4.1900000000000004</v>
      </c>
      <c r="D2462" s="2179">
        <v>35</v>
      </c>
      <c r="E2462" s="2129">
        <f t="shared" si="306"/>
        <v>340.29</v>
      </c>
      <c r="F2462" s="603">
        <f t="shared" si="307"/>
        <v>340.29</v>
      </c>
      <c r="G2462" s="862">
        <f>'Заказ, cкидки и курсы валют'!$J$23*F2462</f>
        <v>4236.6104999999998</v>
      </c>
      <c r="H2462" s="128">
        <f t="shared" si="308"/>
        <v>148.28</v>
      </c>
      <c r="I2462" s="15"/>
    </row>
    <row r="2463" spans="1:9" ht="14.1" customHeight="1">
      <c r="A2463" s="15" t="s">
        <v>8035</v>
      </c>
      <c r="B2463" s="62" t="s">
        <v>152</v>
      </c>
      <c r="C2463" s="807">
        <v>4.6100000000000003</v>
      </c>
      <c r="D2463" s="2179">
        <v>30</v>
      </c>
      <c r="E2463" s="2129">
        <f t="shared" si="306"/>
        <v>345.87</v>
      </c>
      <c r="F2463" s="603">
        <f t="shared" si="307"/>
        <v>345.87</v>
      </c>
      <c r="G2463" s="862">
        <f>'Заказ, cкидки и курсы валют'!$J$23*F2463</f>
        <v>4306.0815000000002</v>
      </c>
      <c r="H2463" s="128">
        <f t="shared" si="308"/>
        <v>129.18</v>
      </c>
      <c r="I2463" s="15"/>
    </row>
    <row r="2464" spans="1:9" ht="14.1" customHeight="1">
      <c r="A2464" s="15" t="s">
        <v>8036</v>
      </c>
      <c r="B2464" s="62" t="s">
        <v>158</v>
      </c>
      <c r="C2464" s="807">
        <v>5.26</v>
      </c>
      <c r="D2464" s="2179">
        <v>40</v>
      </c>
      <c r="E2464" s="2129">
        <f t="shared" si="306"/>
        <v>413.64</v>
      </c>
      <c r="F2464" s="603">
        <f t="shared" si="307"/>
        <v>413.64</v>
      </c>
      <c r="G2464" s="862">
        <f>'Заказ, cкидки и курсы валют'!$J$23*F2464</f>
        <v>5149.8179999999993</v>
      </c>
      <c r="H2464" s="128">
        <f t="shared" si="308"/>
        <v>205.99</v>
      </c>
      <c r="I2464" s="15"/>
    </row>
    <row r="2465" spans="1:9" ht="14.1" customHeight="1">
      <c r="A2465" s="15" t="s">
        <v>8037</v>
      </c>
      <c r="B2465" s="62" t="s">
        <v>159</v>
      </c>
      <c r="C2465" s="807">
        <v>5.94</v>
      </c>
      <c r="D2465" s="2179">
        <v>30</v>
      </c>
      <c r="E2465" s="2129">
        <f t="shared" si="306"/>
        <v>421.38</v>
      </c>
      <c r="F2465" s="603">
        <f t="shared" si="307"/>
        <v>421.38</v>
      </c>
      <c r="G2465" s="862">
        <f>'Заказ, cкидки и курсы валют'!$J$23*F2465</f>
        <v>5246.1809999999996</v>
      </c>
      <c r="H2465" s="128">
        <f t="shared" si="308"/>
        <v>157.38999999999999</v>
      </c>
      <c r="I2465" s="15"/>
    </row>
    <row r="2466" spans="1:9" ht="14.1" customHeight="1">
      <c r="A2466" s="15" t="s">
        <v>8038</v>
      </c>
      <c r="B2466" s="62" t="s">
        <v>3339</v>
      </c>
      <c r="C2466" s="659">
        <v>6.2</v>
      </c>
      <c r="D2466" s="2179">
        <v>25</v>
      </c>
      <c r="E2466" s="2129">
        <f t="shared" si="306"/>
        <v>472.86</v>
      </c>
      <c r="F2466" s="603">
        <f t="shared" si="307"/>
        <v>472.86</v>
      </c>
      <c r="G2466" s="862">
        <f>'Заказ, cкидки и курсы валют'!$J$23*F2466</f>
        <v>5887.107</v>
      </c>
      <c r="H2466" s="128">
        <f t="shared" si="308"/>
        <v>147.18</v>
      </c>
      <c r="I2466" s="15"/>
    </row>
    <row r="2467" spans="1:9" ht="14.1" customHeight="1">
      <c r="A2467" s="15" t="s">
        <v>8039</v>
      </c>
      <c r="B2467" s="62" t="s">
        <v>4216</v>
      </c>
      <c r="C2467" s="807">
        <v>2.64</v>
      </c>
      <c r="D2467" s="2179">
        <v>70</v>
      </c>
      <c r="E2467" s="2129">
        <f t="shared" si="306"/>
        <v>223.32</v>
      </c>
      <c r="F2467" s="603">
        <f t="shared" si="307"/>
        <v>223.32</v>
      </c>
      <c r="G2467" s="862">
        <f>'Заказ, cкидки и курсы валют'!$J$23*F2467</f>
        <v>2780.3339999999998</v>
      </c>
      <c r="H2467" s="128">
        <f t="shared" si="308"/>
        <v>194.62</v>
      </c>
      <c r="I2467" s="15"/>
    </row>
    <row r="2468" spans="1:9" ht="14.1" customHeight="1">
      <c r="A2468" s="15" t="s">
        <v>8040</v>
      </c>
      <c r="B2468" s="62" t="s">
        <v>3652</v>
      </c>
      <c r="C2468" s="807">
        <v>2.8</v>
      </c>
      <c r="D2468" s="2179">
        <v>70</v>
      </c>
      <c r="E2468" s="2129">
        <f t="shared" si="306"/>
        <v>216.69</v>
      </c>
      <c r="F2468" s="603">
        <f t="shared" si="307"/>
        <v>216.69</v>
      </c>
      <c r="G2468" s="862">
        <f>'Заказ, cкидки и курсы валют'!$J$23*F2468</f>
        <v>2697.7904999999996</v>
      </c>
      <c r="H2468" s="128">
        <f t="shared" si="308"/>
        <v>188.85</v>
      </c>
      <c r="I2468" s="15"/>
    </row>
    <row r="2469" spans="1:9" ht="14.1" customHeight="1">
      <c r="A2469" s="15" t="s">
        <v>8041</v>
      </c>
      <c r="B2469" s="62" t="s">
        <v>3653</v>
      </c>
      <c r="C2469" s="807">
        <v>3.04</v>
      </c>
      <c r="D2469" s="2179">
        <v>70</v>
      </c>
      <c r="E2469" s="2129">
        <f t="shared" si="306"/>
        <v>252.36</v>
      </c>
      <c r="F2469" s="603">
        <f t="shared" si="307"/>
        <v>252.36</v>
      </c>
      <c r="G2469" s="862">
        <f>'Заказ, cкидки и курсы валют'!$J$23*F2469</f>
        <v>3141.8820000000001</v>
      </c>
      <c r="H2469" s="128">
        <f t="shared" si="308"/>
        <v>219.93</v>
      </c>
      <c r="I2469" s="15"/>
    </row>
    <row r="2470" spans="1:9" ht="14.1" customHeight="1">
      <c r="A2470" s="15" t="s">
        <v>8042</v>
      </c>
      <c r="B2470" s="62" t="s">
        <v>2818</v>
      </c>
      <c r="C2470" s="807">
        <v>3.28</v>
      </c>
      <c r="D2470" s="2179">
        <v>65</v>
      </c>
      <c r="E2470" s="2129">
        <f t="shared" si="306"/>
        <v>258.06</v>
      </c>
      <c r="F2470" s="603">
        <f t="shared" si="307"/>
        <v>258.06</v>
      </c>
      <c r="G2470" s="862">
        <f>'Заказ, cкидки и курсы валют'!$J$23*F2470</f>
        <v>3212.8469999999998</v>
      </c>
      <c r="H2470" s="128">
        <f t="shared" si="308"/>
        <v>208.84</v>
      </c>
      <c r="I2470" s="15"/>
    </row>
    <row r="2471" spans="1:9" ht="14.1" customHeight="1">
      <c r="A2471" s="15" t="s">
        <v>8043</v>
      </c>
      <c r="B2471" s="62" t="s">
        <v>3654</v>
      </c>
      <c r="C2471" s="807">
        <v>3.67</v>
      </c>
      <c r="D2471" s="2179">
        <v>65</v>
      </c>
      <c r="E2471" s="2129">
        <f t="shared" si="306"/>
        <v>288.39</v>
      </c>
      <c r="F2471" s="603">
        <f t="shared" si="307"/>
        <v>288.39</v>
      </c>
      <c r="G2471" s="862">
        <f>'Заказ, cкидки и курсы валют'!$J$23*F2471</f>
        <v>3590.4554999999996</v>
      </c>
      <c r="H2471" s="128">
        <f t="shared" si="308"/>
        <v>233.38</v>
      </c>
      <c r="I2471" s="15"/>
    </row>
    <row r="2472" spans="1:9" ht="14.1" customHeight="1">
      <c r="A2472" s="15" t="s">
        <v>8044</v>
      </c>
      <c r="B2472" s="62" t="s">
        <v>167</v>
      </c>
      <c r="C2472" s="807">
        <v>4.1500000000000004</v>
      </c>
      <c r="D2472" s="2179">
        <v>50</v>
      </c>
      <c r="E2472" s="2129">
        <f t="shared" ref="E2472:E2503" si="309">3*E2301</f>
        <v>314.85000000000002</v>
      </c>
      <c r="F2472" s="603">
        <f t="shared" si="307"/>
        <v>314.85000000000002</v>
      </c>
      <c r="G2472" s="862">
        <f>'Заказ, cкидки и курсы валют'!$J$23*F2472</f>
        <v>3919.8825000000002</v>
      </c>
      <c r="H2472" s="128">
        <f t="shared" si="308"/>
        <v>195.99</v>
      </c>
      <c r="I2472" s="15"/>
    </row>
    <row r="2473" spans="1:9" ht="14.1" customHeight="1">
      <c r="A2473" s="15" t="s">
        <v>8045</v>
      </c>
      <c r="B2473" s="62" t="s">
        <v>168</v>
      </c>
      <c r="C2473" s="807">
        <v>4.54</v>
      </c>
      <c r="D2473" s="2179">
        <v>50</v>
      </c>
      <c r="E2473" s="2129">
        <f t="shared" si="309"/>
        <v>355.86</v>
      </c>
      <c r="F2473" s="603">
        <f t="shared" si="307"/>
        <v>355.86</v>
      </c>
      <c r="G2473" s="862">
        <f>'Заказ, cкидки и курсы валют'!$J$23*F2473</f>
        <v>4430.4570000000003</v>
      </c>
      <c r="H2473" s="128">
        <f t="shared" si="308"/>
        <v>221.52</v>
      </c>
      <c r="I2473" s="15"/>
    </row>
    <row r="2474" spans="1:9" ht="14.1" customHeight="1">
      <c r="A2474" s="15" t="s">
        <v>8046</v>
      </c>
      <c r="B2474" s="62" t="s">
        <v>169</v>
      </c>
      <c r="C2474" s="807">
        <v>5.18</v>
      </c>
      <c r="D2474" s="2179">
        <v>45</v>
      </c>
      <c r="E2474" s="2129">
        <f t="shared" si="309"/>
        <v>371.54999999999995</v>
      </c>
      <c r="F2474" s="603">
        <f t="shared" si="307"/>
        <v>371.55</v>
      </c>
      <c r="G2474" s="862">
        <f>'Заказ, cкидки и курсы валют'!$J$23*F2474</f>
        <v>4625.7974999999997</v>
      </c>
      <c r="H2474" s="128">
        <f t="shared" si="308"/>
        <v>208.16</v>
      </c>
      <c r="I2474" s="15"/>
    </row>
    <row r="2475" spans="1:9" ht="14.1" customHeight="1">
      <c r="A2475" s="15" t="s">
        <v>8047</v>
      </c>
      <c r="B2475" s="62" t="s">
        <v>611</v>
      </c>
      <c r="C2475" s="807">
        <v>5.57</v>
      </c>
      <c r="D2475" s="2179">
        <v>38</v>
      </c>
      <c r="E2475" s="2129">
        <f t="shared" si="309"/>
        <v>426.63</v>
      </c>
      <c r="F2475" s="603">
        <f t="shared" si="307"/>
        <v>426.63</v>
      </c>
      <c r="G2475" s="862">
        <f>'Заказ, cкидки и курсы валют'!$J$23*F2475</f>
        <v>5311.5434999999998</v>
      </c>
      <c r="H2475" s="128">
        <f t="shared" si="308"/>
        <v>201.84</v>
      </c>
      <c r="I2475" s="15"/>
    </row>
    <row r="2476" spans="1:9" ht="14.1" customHeight="1">
      <c r="A2476" s="15" t="s">
        <v>8048</v>
      </c>
      <c r="B2476" s="62" t="s">
        <v>170</v>
      </c>
      <c r="C2476" s="807">
        <v>6.52</v>
      </c>
      <c r="D2476" s="2179">
        <v>34</v>
      </c>
      <c r="E2476" s="2129">
        <f t="shared" si="309"/>
        <v>462.84000000000003</v>
      </c>
      <c r="F2476" s="603">
        <f t="shared" si="307"/>
        <v>462.84</v>
      </c>
      <c r="G2476" s="862">
        <f>'Заказ, cкидки и курсы валют'!$J$23*F2476</f>
        <v>5762.3579999999993</v>
      </c>
      <c r="H2476" s="128">
        <f t="shared" si="308"/>
        <v>195.92</v>
      </c>
      <c r="I2476" s="15"/>
    </row>
    <row r="2477" spans="1:9" ht="14.1" customHeight="1">
      <c r="A2477" s="15" t="s">
        <v>8049</v>
      </c>
      <c r="B2477" s="62" t="s">
        <v>612</v>
      </c>
      <c r="C2477" s="807">
        <v>7.15</v>
      </c>
      <c r="D2477" s="2179">
        <v>30</v>
      </c>
      <c r="E2477" s="2129">
        <f t="shared" si="309"/>
        <v>577.20000000000005</v>
      </c>
      <c r="F2477" s="603">
        <f t="shared" si="307"/>
        <v>577.20000000000005</v>
      </c>
      <c r="G2477" s="862">
        <f>'Заказ, cкидки и курсы валют'!$J$23*F2477</f>
        <v>7186.14</v>
      </c>
      <c r="H2477" s="128">
        <f t="shared" si="308"/>
        <v>215.58</v>
      </c>
      <c r="I2477" s="15"/>
    </row>
    <row r="2478" spans="1:9" ht="14.1" customHeight="1">
      <c r="A2478" s="15" t="s">
        <v>8050</v>
      </c>
      <c r="B2478" s="62" t="s">
        <v>171</v>
      </c>
      <c r="C2478" s="807">
        <v>7.75</v>
      </c>
      <c r="D2478" s="2179">
        <v>30</v>
      </c>
      <c r="E2478" s="2129">
        <f t="shared" si="309"/>
        <v>549.41999999999996</v>
      </c>
      <c r="F2478" s="603">
        <f t="shared" si="307"/>
        <v>549.41999999999996</v>
      </c>
      <c r="G2478" s="862">
        <f>'Заказ, cкидки и курсы валют'!$J$23*F2478</f>
        <v>6840.2789999999995</v>
      </c>
      <c r="H2478" s="128">
        <f t="shared" si="308"/>
        <v>205.21</v>
      </c>
      <c r="I2478" s="15"/>
    </row>
    <row r="2479" spans="1:9" ht="14.1" customHeight="1">
      <c r="A2479" s="15" t="s">
        <v>8051</v>
      </c>
      <c r="B2479" s="62" t="s">
        <v>172</v>
      </c>
      <c r="C2479" s="813">
        <v>8.4499999999999993</v>
      </c>
      <c r="D2479" s="2179">
        <v>25</v>
      </c>
      <c r="E2479" s="2129">
        <f t="shared" si="309"/>
        <v>610.71</v>
      </c>
      <c r="F2479" s="603">
        <f t="shared" si="307"/>
        <v>610.71</v>
      </c>
      <c r="G2479" s="862">
        <f>'Заказ, cкидки и курсы валют'!$J$23*F2479</f>
        <v>7603.3395</v>
      </c>
      <c r="H2479" s="128">
        <f t="shared" si="308"/>
        <v>190.08</v>
      </c>
      <c r="I2479" s="15"/>
    </row>
    <row r="2480" spans="1:9" ht="14.1" customHeight="1">
      <c r="A2480" s="15" t="s">
        <v>8052</v>
      </c>
      <c r="B2480" s="62" t="s">
        <v>173</v>
      </c>
      <c r="C2480" s="813">
        <v>9.6999999999999993</v>
      </c>
      <c r="D2480" s="2179">
        <v>15</v>
      </c>
      <c r="E2480" s="2129">
        <f t="shared" si="309"/>
        <v>722.91</v>
      </c>
      <c r="F2480" s="603">
        <f t="shared" si="307"/>
        <v>722.91</v>
      </c>
      <c r="G2480" s="862">
        <f>'Заказ, cкидки и курсы валют'!$J$23*F2480</f>
        <v>9000.2294999999995</v>
      </c>
      <c r="H2480" s="128">
        <f t="shared" si="308"/>
        <v>135</v>
      </c>
      <c r="I2480" s="15"/>
    </row>
    <row r="2481" spans="1:9" ht="14.1" customHeight="1">
      <c r="A2481" s="15" t="s">
        <v>8053</v>
      </c>
      <c r="B2481" s="62" t="s">
        <v>174</v>
      </c>
      <c r="C2481" s="807">
        <v>11.36</v>
      </c>
      <c r="D2481" s="2179">
        <v>15</v>
      </c>
      <c r="E2481" s="2129">
        <f t="shared" si="309"/>
        <v>778.34999999999991</v>
      </c>
      <c r="F2481" s="603">
        <f t="shared" si="307"/>
        <v>778.35</v>
      </c>
      <c r="G2481" s="862">
        <f>'Заказ, cкидки и курсы валют'!$J$23*F2481</f>
        <v>9690.4575000000004</v>
      </c>
      <c r="H2481" s="128">
        <f t="shared" si="308"/>
        <v>145.36000000000001</v>
      </c>
      <c r="I2481" s="15"/>
    </row>
    <row r="2482" spans="1:9" ht="14.1" customHeight="1">
      <c r="A2482" s="15" t="s">
        <v>8054</v>
      </c>
      <c r="B2482" s="62" t="s">
        <v>175</v>
      </c>
      <c r="C2482" s="807">
        <v>11.51</v>
      </c>
      <c r="D2482" s="2179">
        <v>10</v>
      </c>
      <c r="E2482" s="2129">
        <f t="shared" si="309"/>
        <v>874.47</v>
      </c>
      <c r="F2482" s="603">
        <f t="shared" si="307"/>
        <v>874.47</v>
      </c>
      <c r="G2482" s="862">
        <f>'Заказ, cкидки и курсы валют'!$J$23*F2482</f>
        <v>10887.1515</v>
      </c>
      <c r="H2482" s="128">
        <f t="shared" si="308"/>
        <v>108.87</v>
      </c>
      <c r="I2482" s="15"/>
    </row>
    <row r="2483" spans="1:9" ht="14.1" customHeight="1">
      <c r="A2483" s="15" t="s">
        <v>9577</v>
      </c>
      <c r="B2483" s="62" t="s">
        <v>176</v>
      </c>
      <c r="C2483" s="807">
        <v>12.2</v>
      </c>
      <c r="D2483" s="2179">
        <v>8</v>
      </c>
      <c r="E2483" s="2129">
        <f t="shared" si="309"/>
        <v>912.66000000000008</v>
      </c>
      <c r="F2483" s="603">
        <f t="shared" si="307"/>
        <v>912.66</v>
      </c>
      <c r="G2483" s="862">
        <f>'Заказ, cкидки и курсы валют'!$J$23*F2483</f>
        <v>11362.616999999998</v>
      </c>
      <c r="H2483" s="128">
        <f t="shared" si="308"/>
        <v>90.9</v>
      </c>
      <c r="I2483" s="15"/>
    </row>
    <row r="2484" spans="1:9" ht="14.1" customHeight="1">
      <c r="A2484" s="15" t="s">
        <v>9578</v>
      </c>
      <c r="B2484" s="62" t="s">
        <v>9570</v>
      </c>
      <c r="C2484" s="807">
        <v>4.3</v>
      </c>
      <c r="D2484" s="2179">
        <v>50</v>
      </c>
      <c r="E2484" s="2129">
        <f t="shared" si="309"/>
        <v>346.65</v>
      </c>
      <c r="F2484" s="603">
        <f t="shared" ref="F2484" si="310">ROUND(E2484*(1-$F$11),2)</f>
        <v>346.65</v>
      </c>
      <c r="G2484" s="862">
        <f>'Заказ, cкидки и курсы валют'!$J$23*F2484</f>
        <v>4315.7924999999996</v>
      </c>
      <c r="H2484" s="128">
        <f t="shared" ref="H2484" si="311">ROUND((D2484/1000)*G2484,2)</f>
        <v>215.79</v>
      </c>
      <c r="I2484" s="15"/>
    </row>
    <row r="2485" spans="1:9" ht="14.1" customHeight="1">
      <c r="A2485" s="15" t="s">
        <v>8055</v>
      </c>
      <c r="B2485" s="62" t="s">
        <v>3660</v>
      </c>
      <c r="C2485" s="807">
        <v>4.42</v>
      </c>
      <c r="D2485" s="2179">
        <v>45</v>
      </c>
      <c r="E2485" s="2129">
        <f t="shared" si="309"/>
        <v>359.46</v>
      </c>
      <c r="F2485" s="603">
        <f t="shared" ref="F2485:F2502" si="312">ROUND(E2485*(1-$F$11),2)</f>
        <v>359.46</v>
      </c>
      <c r="G2485" s="862">
        <f>'Заказ, cкидки и курсы валют'!$J$23*F2485</f>
        <v>4475.2769999999991</v>
      </c>
      <c r="H2485" s="128">
        <f t="shared" ref="H2485:H2502" si="313">ROUND((D2485/1000)*G2485,2)</f>
        <v>201.39</v>
      </c>
      <c r="I2485" s="15"/>
    </row>
    <row r="2486" spans="1:9" ht="14.1" customHeight="1">
      <c r="A2486" s="15" t="s">
        <v>8056</v>
      </c>
      <c r="B2486" s="62" t="s">
        <v>3661</v>
      </c>
      <c r="C2486" s="807">
        <v>4.78</v>
      </c>
      <c r="D2486" s="2179">
        <v>30</v>
      </c>
      <c r="E2486" s="2129">
        <f t="shared" si="309"/>
        <v>364.11</v>
      </c>
      <c r="F2486" s="603">
        <f t="shared" si="312"/>
        <v>364.11</v>
      </c>
      <c r="G2486" s="862">
        <f>'Заказ, cкидки и курсы валют'!$J$23*F2486</f>
        <v>4533.1695</v>
      </c>
      <c r="H2486" s="128">
        <f t="shared" si="313"/>
        <v>136</v>
      </c>
      <c r="I2486" s="15"/>
    </row>
    <row r="2487" spans="1:9" ht="14.1" customHeight="1">
      <c r="A2487" s="15" t="s">
        <v>8057</v>
      </c>
      <c r="B2487" s="62" t="s">
        <v>3994</v>
      </c>
      <c r="C2487" s="807">
        <v>4.99</v>
      </c>
      <c r="D2487" s="2179">
        <v>30</v>
      </c>
      <c r="E2487" s="2129">
        <f t="shared" si="309"/>
        <v>396.63</v>
      </c>
      <c r="F2487" s="603">
        <f t="shared" si="312"/>
        <v>396.63</v>
      </c>
      <c r="G2487" s="862">
        <f>'Заказ, cкидки и курсы валют'!$J$23*F2487</f>
        <v>4938.0434999999998</v>
      </c>
      <c r="H2487" s="128">
        <f t="shared" si="313"/>
        <v>148.13999999999999</v>
      </c>
      <c r="I2487" s="15"/>
    </row>
    <row r="2488" spans="1:9" ht="14.1" customHeight="1">
      <c r="A2488" s="15" t="s">
        <v>8058</v>
      </c>
      <c r="B2488" s="62" t="s">
        <v>100</v>
      </c>
      <c r="C2488" s="807">
        <v>5.62</v>
      </c>
      <c r="D2488" s="2179">
        <v>30</v>
      </c>
      <c r="E2488" s="2129">
        <f t="shared" si="309"/>
        <v>398.22</v>
      </c>
      <c r="F2488" s="603">
        <f t="shared" si="312"/>
        <v>398.22</v>
      </c>
      <c r="G2488" s="862">
        <f>'Заказ, cкидки и курсы валют'!$J$23*F2488</f>
        <v>4957.8389999999999</v>
      </c>
      <c r="H2488" s="128">
        <f t="shared" si="313"/>
        <v>148.74</v>
      </c>
      <c r="I2488" s="15"/>
    </row>
    <row r="2489" spans="1:9" ht="14.1" customHeight="1">
      <c r="A2489" s="15" t="s">
        <v>8059</v>
      </c>
      <c r="B2489" s="62" t="s">
        <v>101</v>
      </c>
      <c r="C2489" s="807">
        <v>6.08</v>
      </c>
      <c r="D2489" s="2179">
        <v>35</v>
      </c>
      <c r="E2489" s="2129">
        <f t="shared" si="309"/>
        <v>456.75</v>
      </c>
      <c r="F2489" s="603">
        <f t="shared" si="312"/>
        <v>456.75</v>
      </c>
      <c r="G2489" s="862">
        <f>'Заказ, cкидки и курсы валют'!$J$23*F2489</f>
        <v>5686.5374999999995</v>
      </c>
      <c r="H2489" s="128">
        <f t="shared" si="313"/>
        <v>199.03</v>
      </c>
      <c r="I2489" s="15"/>
    </row>
    <row r="2490" spans="1:9" ht="14.1" customHeight="1">
      <c r="A2490" s="15" t="s">
        <v>8060</v>
      </c>
      <c r="B2490" s="62" t="s">
        <v>1352</v>
      </c>
      <c r="C2490" s="807">
        <v>7.1</v>
      </c>
      <c r="D2490" s="2179">
        <v>30</v>
      </c>
      <c r="E2490" s="2129">
        <f t="shared" si="309"/>
        <v>527.66999999999996</v>
      </c>
      <c r="F2490" s="603">
        <f t="shared" si="312"/>
        <v>527.66999999999996</v>
      </c>
      <c r="G2490" s="862">
        <f>'Заказ, cкидки и курсы валют'!$J$23*F2490</f>
        <v>6569.4914999999992</v>
      </c>
      <c r="H2490" s="128">
        <f t="shared" si="313"/>
        <v>197.08</v>
      </c>
      <c r="I2490" s="15"/>
    </row>
    <row r="2491" spans="1:9" ht="14.1" customHeight="1">
      <c r="A2491" s="15" t="s">
        <v>8061</v>
      </c>
      <c r="B2491" s="62" t="s">
        <v>189</v>
      </c>
      <c r="C2491" s="807">
        <v>8</v>
      </c>
      <c r="D2491" s="2179">
        <v>30</v>
      </c>
      <c r="E2491" s="2129">
        <f t="shared" si="309"/>
        <v>582.24</v>
      </c>
      <c r="F2491" s="603">
        <f t="shared" si="312"/>
        <v>582.24</v>
      </c>
      <c r="G2491" s="862">
        <f>'Заказ, cкидки и курсы валют'!$J$23*F2491</f>
        <v>7248.8879999999999</v>
      </c>
      <c r="H2491" s="128">
        <f t="shared" si="313"/>
        <v>217.47</v>
      </c>
      <c r="I2491" s="15"/>
    </row>
    <row r="2492" spans="1:9" ht="14.1" customHeight="1">
      <c r="A2492" s="15" t="s">
        <v>8062</v>
      </c>
      <c r="B2492" s="62" t="s">
        <v>616</v>
      </c>
      <c r="C2492" s="807">
        <v>8.85</v>
      </c>
      <c r="D2492" s="2179">
        <v>26</v>
      </c>
      <c r="E2492" s="2129">
        <f t="shared" si="309"/>
        <v>662.52</v>
      </c>
      <c r="F2492" s="603">
        <f t="shared" si="312"/>
        <v>662.52</v>
      </c>
      <c r="G2492" s="862">
        <f>'Заказ, cкидки и курсы валют'!$J$23*F2492</f>
        <v>8248.3739999999998</v>
      </c>
      <c r="H2492" s="128">
        <f t="shared" si="313"/>
        <v>214.46</v>
      </c>
      <c r="I2492" s="15"/>
    </row>
    <row r="2493" spans="1:9" ht="14.1" customHeight="1">
      <c r="A2493" s="15" t="s">
        <v>8063</v>
      </c>
      <c r="B2493" s="62" t="s">
        <v>178</v>
      </c>
      <c r="C2493" s="807">
        <v>9.6999999999999993</v>
      </c>
      <c r="D2493" s="2179">
        <v>25</v>
      </c>
      <c r="E2493" s="2129">
        <f t="shared" si="309"/>
        <v>646.02</v>
      </c>
      <c r="F2493" s="603">
        <f t="shared" si="312"/>
        <v>646.02</v>
      </c>
      <c r="G2493" s="862">
        <f>'Заказ, cкидки и курсы валют'!$J$23*F2493</f>
        <v>8042.9489999999996</v>
      </c>
      <c r="H2493" s="128">
        <f t="shared" si="313"/>
        <v>201.07</v>
      </c>
      <c r="I2493" s="15"/>
    </row>
    <row r="2494" spans="1:9" ht="14.1" customHeight="1">
      <c r="A2494" s="15" t="s">
        <v>8064</v>
      </c>
      <c r="B2494" s="62" t="s">
        <v>84</v>
      </c>
      <c r="C2494" s="807">
        <v>10.8</v>
      </c>
      <c r="D2494" s="2179">
        <v>20</v>
      </c>
      <c r="E2494" s="2129">
        <f t="shared" si="309"/>
        <v>717.75</v>
      </c>
      <c r="F2494" s="603">
        <f t="shared" si="312"/>
        <v>717.75</v>
      </c>
      <c r="G2494" s="862">
        <f>'Заказ, cкидки и курсы валют'!$J$23*F2494</f>
        <v>8935.9874999999993</v>
      </c>
      <c r="H2494" s="128">
        <f t="shared" si="313"/>
        <v>178.72</v>
      </c>
      <c r="I2494" s="15"/>
    </row>
    <row r="2495" spans="1:9" ht="14.1" customHeight="1">
      <c r="A2495" s="15" t="s">
        <v>8065</v>
      </c>
      <c r="B2495" s="62" t="s">
        <v>179</v>
      </c>
      <c r="C2495" s="807">
        <v>11.19</v>
      </c>
      <c r="D2495" s="2179">
        <v>20</v>
      </c>
      <c r="E2495" s="2129">
        <f t="shared" si="309"/>
        <v>785.33999999999992</v>
      </c>
      <c r="F2495" s="603">
        <f t="shared" si="312"/>
        <v>785.34</v>
      </c>
      <c r="G2495" s="862">
        <f>'Заказ, cкидки и курсы валют'!$J$23*F2495</f>
        <v>9777.4830000000002</v>
      </c>
      <c r="H2495" s="128">
        <f t="shared" si="313"/>
        <v>195.55</v>
      </c>
      <c r="I2495" s="15"/>
    </row>
    <row r="2496" spans="1:9" ht="14.1" customHeight="1">
      <c r="A2496" s="15" t="s">
        <v>8066</v>
      </c>
      <c r="B2496" s="62" t="s">
        <v>3135</v>
      </c>
      <c r="C2496" s="807">
        <v>11.96</v>
      </c>
      <c r="D2496" s="2179">
        <v>18</v>
      </c>
      <c r="E2496" s="2129">
        <f t="shared" si="309"/>
        <v>901.71</v>
      </c>
      <c r="F2496" s="603">
        <f t="shared" si="312"/>
        <v>901.71</v>
      </c>
      <c r="G2496" s="862">
        <f>'Заказ, cкидки и курсы валют'!$J$23*F2496</f>
        <v>11226.289499999999</v>
      </c>
      <c r="H2496" s="128">
        <f t="shared" si="313"/>
        <v>202.07</v>
      </c>
      <c r="I2496" s="15"/>
    </row>
    <row r="2497" spans="1:9" ht="14.1" customHeight="1">
      <c r="A2497" s="15" t="s">
        <v>8067</v>
      </c>
      <c r="B2497" s="62" t="s">
        <v>180</v>
      </c>
      <c r="C2497" s="807">
        <v>12.89</v>
      </c>
      <c r="D2497" s="2179">
        <v>18</v>
      </c>
      <c r="E2497" s="2129">
        <f t="shared" si="309"/>
        <v>902.25</v>
      </c>
      <c r="F2497" s="603">
        <f t="shared" si="312"/>
        <v>902.25</v>
      </c>
      <c r="G2497" s="862">
        <f>'Заказ, cкидки и курсы валют'!$J$23*F2497</f>
        <v>11233.012499999999</v>
      </c>
      <c r="H2497" s="128">
        <f t="shared" si="313"/>
        <v>202.19</v>
      </c>
      <c r="I2497" s="15"/>
    </row>
    <row r="2498" spans="1:9" ht="14.1" customHeight="1">
      <c r="A2498" s="15" t="s">
        <v>8068</v>
      </c>
      <c r="B2498" s="62" t="s">
        <v>181</v>
      </c>
      <c r="C2498" s="807">
        <v>14.6</v>
      </c>
      <c r="D2498" s="2179">
        <v>10</v>
      </c>
      <c r="E2498" s="2129">
        <f t="shared" si="309"/>
        <v>1091.82</v>
      </c>
      <c r="F2498" s="603">
        <f t="shared" si="312"/>
        <v>1091.82</v>
      </c>
      <c r="G2498" s="862">
        <f>'Заказ, cкидки и курсы валют'!$J$23*F2498</f>
        <v>13593.158999999998</v>
      </c>
      <c r="H2498" s="128">
        <f t="shared" si="313"/>
        <v>135.93</v>
      </c>
      <c r="I2498" s="15"/>
    </row>
    <row r="2499" spans="1:9" ht="14.1" customHeight="1">
      <c r="A2499" s="15" t="s">
        <v>8069</v>
      </c>
      <c r="B2499" s="62" t="s">
        <v>182</v>
      </c>
      <c r="C2499" s="807">
        <v>16.010000000000002</v>
      </c>
      <c r="D2499" s="2179">
        <v>10</v>
      </c>
      <c r="E2499" s="2129">
        <f t="shared" si="309"/>
        <v>1137.24</v>
      </c>
      <c r="F2499" s="603">
        <f t="shared" si="312"/>
        <v>1137.24</v>
      </c>
      <c r="G2499" s="862">
        <f>'Заказ, cкидки и курсы валют'!$J$23*F2499</f>
        <v>14158.637999999999</v>
      </c>
      <c r="H2499" s="128">
        <f t="shared" si="313"/>
        <v>141.59</v>
      </c>
      <c r="I2499" s="15"/>
    </row>
    <row r="2500" spans="1:9" ht="14.1" customHeight="1">
      <c r="A2500" s="15" t="s">
        <v>8070</v>
      </c>
      <c r="B2500" s="62" t="s">
        <v>183</v>
      </c>
      <c r="C2500" s="807">
        <v>17.71</v>
      </c>
      <c r="D2500" s="2179">
        <v>10</v>
      </c>
      <c r="E2500" s="2129">
        <f t="shared" si="309"/>
        <v>1338.3600000000001</v>
      </c>
      <c r="F2500" s="603">
        <f t="shared" si="312"/>
        <v>1338.36</v>
      </c>
      <c r="G2500" s="862">
        <f>'Заказ, cкидки и курсы валют'!$J$23*F2500</f>
        <v>16662.581999999999</v>
      </c>
      <c r="H2500" s="128">
        <f t="shared" si="313"/>
        <v>166.63</v>
      </c>
      <c r="I2500" s="15"/>
    </row>
    <row r="2501" spans="1:9" ht="14.1" customHeight="1">
      <c r="A2501" s="15" t="s">
        <v>8071</v>
      </c>
      <c r="B2501" s="62" t="s">
        <v>184</v>
      </c>
      <c r="C2501" s="807">
        <v>19.46</v>
      </c>
      <c r="D2501" s="2179">
        <v>7</v>
      </c>
      <c r="E2501" s="2129">
        <f t="shared" si="309"/>
        <v>1525.02</v>
      </c>
      <c r="F2501" s="603">
        <f t="shared" si="312"/>
        <v>1525.02</v>
      </c>
      <c r="G2501" s="862">
        <f>'Заказ, cкидки и курсы валют'!$J$23*F2501</f>
        <v>18986.499</v>
      </c>
      <c r="H2501" s="128">
        <f t="shared" si="313"/>
        <v>132.91</v>
      </c>
      <c r="I2501" s="15"/>
    </row>
    <row r="2502" spans="1:9" ht="14.1" customHeight="1">
      <c r="A2502" s="15" t="s">
        <v>9579</v>
      </c>
      <c r="B2502" s="62" t="s">
        <v>185</v>
      </c>
      <c r="C2502" s="807">
        <v>21.46</v>
      </c>
      <c r="D2502" s="2179">
        <v>7</v>
      </c>
      <c r="E2502" s="2129">
        <f t="shared" si="309"/>
        <v>1686.63</v>
      </c>
      <c r="F2502" s="603">
        <f t="shared" si="312"/>
        <v>1686.63</v>
      </c>
      <c r="G2502" s="862">
        <f>'Заказ, cкидки и курсы валют'!$J$23*F2502</f>
        <v>20998.5435</v>
      </c>
      <c r="H2502" s="128">
        <f t="shared" si="313"/>
        <v>146.99</v>
      </c>
      <c r="I2502" s="15"/>
    </row>
    <row r="2503" spans="1:9" ht="14.1" customHeight="1">
      <c r="A2503" s="15" t="s">
        <v>8072</v>
      </c>
      <c r="B2503" s="62" t="s">
        <v>3656</v>
      </c>
      <c r="C2503" s="807">
        <v>11.27</v>
      </c>
      <c r="D2503" s="2210">
        <v>10</v>
      </c>
      <c r="E2503" s="2129">
        <f t="shared" si="309"/>
        <v>910.17</v>
      </c>
      <c r="F2503" s="603">
        <f t="shared" ref="F2503:F2508" si="314">ROUND(E2503*(1-$F$11),2)</f>
        <v>910.17</v>
      </c>
      <c r="G2503" s="862">
        <f>'Заказ, cкидки и курсы валют'!$J$23*F2503</f>
        <v>11331.616499999998</v>
      </c>
      <c r="H2503" s="128">
        <f t="shared" ref="H2503:H2508" si="315">ROUND((D2503/1000)*G2503,2)</f>
        <v>113.32</v>
      </c>
      <c r="I2503" s="15"/>
    </row>
    <row r="2504" spans="1:9" ht="14.1" customHeight="1">
      <c r="A2504" s="15" t="s">
        <v>8073</v>
      </c>
      <c r="B2504" s="62" t="s">
        <v>3118</v>
      </c>
      <c r="C2504" s="807">
        <v>12.65</v>
      </c>
      <c r="D2504" s="2210">
        <v>10</v>
      </c>
      <c r="E2504" s="2129">
        <f t="shared" ref="E2504:E2515" si="316">3*E2333</f>
        <v>984.06</v>
      </c>
      <c r="F2504" s="603">
        <f t="shared" si="314"/>
        <v>984.06</v>
      </c>
      <c r="G2504" s="862">
        <f>'Заказ, cкидки и курсы валют'!$J$23*F2504</f>
        <v>12251.546999999999</v>
      </c>
      <c r="H2504" s="128">
        <f t="shared" si="315"/>
        <v>122.52</v>
      </c>
      <c r="I2504" s="15"/>
    </row>
    <row r="2505" spans="1:9" ht="14.1" customHeight="1">
      <c r="A2505" s="15" t="s">
        <v>8074</v>
      </c>
      <c r="B2505" s="62" t="s">
        <v>3119</v>
      </c>
      <c r="C2505" s="807">
        <v>14.1</v>
      </c>
      <c r="D2505" s="2210">
        <v>10</v>
      </c>
      <c r="E2505" s="2129">
        <f t="shared" si="316"/>
        <v>1056.78</v>
      </c>
      <c r="F2505" s="603">
        <f t="shared" si="314"/>
        <v>1056.78</v>
      </c>
      <c r="G2505" s="862">
        <f>'Заказ, cкидки и курсы валют'!$J$23*F2505</f>
        <v>13156.910999999998</v>
      </c>
      <c r="H2505" s="128">
        <f t="shared" si="315"/>
        <v>131.57</v>
      </c>
      <c r="I2505" s="15"/>
    </row>
    <row r="2506" spans="1:9" ht="14.1" customHeight="1">
      <c r="A2506" s="15" t="s">
        <v>8075</v>
      </c>
      <c r="B2506" s="62" t="s">
        <v>617</v>
      </c>
      <c r="C2506" s="807">
        <v>16.05</v>
      </c>
      <c r="D2506" s="2210">
        <v>10</v>
      </c>
      <c r="E2506" s="2129">
        <f t="shared" si="316"/>
        <v>1421.91</v>
      </c>
      <c r="F2506" s="603">
        <f t="shared" si="314"/>
        <v>1421.91</v>
      </c>
      <c r="G2506" s="862">
        <f>'Заказ, cкидки и курсы валют'!$J$23*F2506</f>
        <v>17702.779500000001</v>
      </c>
      <c r="H2506" s="128">
        <f t="shared" si="315"/>
        <v>177.03</v>
      </c>
      <c r="I2506" s="15"/>
    </row>
    <row r="2507" spans="1:9" ht="14.1" customHeight="1">
      <c r="A2507" s="15" t="s">
        <v>8076</v>
      </c>
      <c r="B2507" s="62" t="s">
        <v>3120</v>
      </c>
      <c r="C2507" s="807">
        <v>17</v>
      </c>
      <c r="D2507" s="2205">
        <v>10</v>
      </c>
      <c r="E2507" s="2129">
        <f t="shared" si="316"/>
        <v>1284.4499999999998</v>
      </c>
      <c r="F2507" s="603">
        <f t="shared" si="314"/>
        <v>1284.45</v>
      </c>
      <c r="G2507" s="862">
        <f>'Заказ, cкидки и курсы валют'!$J$23*F2507</f>
        <v>15991.4025</v>
      </c>
      <c r="H2507" s="128">
        <f t="shared" si="315"/>
        <v>159.91</v>
      </c>
      <c r="I2507" s="15"/>
    </row>
    <row r="2508" spans="1:9" ht="14.1" customHeight="1">
      <c r="A2508" s="15" t="s">
        <v>8077</v>
      </c>
      <c r="B2508" s="62" t="s">
        <v>190</v>
      </c>
      <c r="C2508" s="807">
        <v>18.63</v>
      </c>
      <c r="D2508" s="2210">
        <v>10</v>
      </c>
      <c r="E2508" s="2129">
        <f t="shared" si="316"/>
        <v>1331.4</v>
      </c>
      <c r="F2508" s="603">
        <f t="shared" si="314"/>
        <v>1331.4</v>
      </c>
      <c r="G2508" s="862">
        <f>'Заказ, cкидки и курсы валют'!$J$23*F2508</f>
        <v>16575.93</v>
      </c>
      <c r="H2508" s="128">
        <f t="shared" si="315"/>
        <v>165.76</v>
      </c>
      <c r="I2508" s="15"/>
    </row>
    <row r="2509" spans="1:9" ht="14.1" customHeight="1">
      <c r="A2509" s="15" t="s">
        <v>8078</v>
      </c>
      <c r="B2509" s="62" t="s">
        <v>1338</v>
      </c>
      <c r="C2509" s="807">
        <v>20.350000000000001</v>
      </c>
      <c r="D2509" s="2210">
        <v>10</v>
      </c>
      <c r="E2509" s="2129">
        <f t="shared" si="316"/>
        <v>1516.98</v>
      </c>
      <c r="F2509" s="603">
        <f t="shared" ref="F2509:F2515" si="317">ROUND(E2509*(1-$F$11),2)</f>
        <v>1516.98</v>
      </c>
      <c r="G2509" s="862">
        <f>'Заказ, cкидки и курсы валют'!$J$23*F2509</f>
        <v>18886.400999999998</v>
      </c>
      <c r="H2509" s="128">
        <f t="shared" ref="H2509:H2515" si="318">ROUND((D2509/1000)*G2509,2)</f>
        <v>188.86</v>
      </c>
      <c r="I2509" s="15"/>
    </row>
    <row r="2510" spans="1:9" ht="14.1" customHeight="1">
      <c r="A2510" s="15" t="s">
        <v>8079</v>
      </c>
      <c r="B2510" s="62" t="s">
        <v>191</v>
      </c>
      <c r="C2510" s="807">
        <v>21.36</v>
      </c>
      <c r="D2510" s="2210">
        <v>10</v>
      </c>
      <c r="E2510" s="2129">
        <f t="shared" si="316"/>
        <v>1614.66</v>
      </c>
      <c r="F2510" s="603">
        <f t="shared" si="317"/>
        <v>1614.66</v>
      </c>
      <c r="G2510" s="862">
        <f>'Заказ, cкидки и курсы валют'!$J$23*F2510</f>
        <v>20102.517</v>
      </c>
      <c r="H2510" s="128">
        <f t="shared" si="318"/>
        <v>201.03</v>
      </c>
      <c r="I2510" s="15"/>
    </row>
    <row r="2511" spans="1:9" ht="14.1" customHeight="1">
      <c r="A2511" s="15" t="s">
        <v>8080</v>
      </c>
      <c r="B2511" s="62" t="s">
        <v>192</v>
      </c>
      <c r="C2511" s="807">
        <v>25</v>
      </c>
      <c r="D2511" s="2210">
        <v>10</v>
      </c>
      <c r="E2511" s="2129">
        <f t="shared" si="316"/>
        <v>2040.72</v>
      </c>
      <c r="F2511" s="603">
        <f t="shared" si="317"/>
        <v>2040.72</v>
      </c>
      <c r="G2511" s="862">
        <f>'Заказ, cкидки и курсы валют'!$J$23*F2511</f>
        <v>25406.964</v>
      </c>
      <c r="H2511" s="128">
        <f t="shared" si="318"/>
        <v>254.07</v>
      </c>
      <c r="I2511" s="15"/>
    </row>
    <row r="2512" spans="1:9" ht="14.1" customHeight="1">
      <c r="A2512" s="15" t="s">
        <v>8081</v>
      </c>
      <c r="B2512" s="62" t="s">
        <v>193</v>
      </c>
      <c r="C2512" s="807">
        <v>27.5</v>
      </c>
      <c r="D2512" s="2210">
        <v>10</v>
      </c>
      <c r="E2512" s="2129">
        <f t="shared" si="316"/>
        <v>2023.41</v>
      </c>
      <c r="F2512" s="603">
        <f t="shared" si="317"/>
        <v>2023.41</v>
      </c>
      <c r="G2512" s="862">
        <f>'Заказ, cкидки и курсы валют'!$J$23*F2512</f>
        <v>25191.4545</v>
      </c>
      <c r="H2512" s="128">
        <f t="shared" si="318"/>
        <v>251.91</v>
      </c>
      <c r="I2512" s="15"/>
    </row>
    <row r="2513" spans="1:9" ht="14.1" customHeight="1">
      <c r="A2513" s="15" t="s">
        <v>8082</v>
      </c>
      <c r="B2513" s="62" t="s">
        <v>194</v>
      </c>
      <c r="C2513" s="807">
        <v>30.8</v>
      </c>
      <c r="D2513" s="2210">
        <v>10</v>
      </c>
      <c r="E2513" s="2129">
        <f t="shared" si="316"/>
        <v>2596.3500000000004</v>
      </c>
      <c r="F2513" s="603">
        <f t="shared" si="317"/>
        <v>2596.35</v>
      </c>
      <c r="G2513" s="862">
        <f>'Заказ, cкидки и курсы валют'!$J$23*F2513</f>
        <v>32324.557499999995</v>
      </c>
      <c r="H2513" s="128">
        <f t="shared" si="318"/>
        <v>323.25</v>
      </c>
      <c r="I2513" s="15"/>
    </row>
    <row r="2514" spans="1:9" ht="14.1" customHeight="1">
      <c r="A2514" s="15" t="s">
        <v>8083</v>
      </c>
      <c r="B2514" s="62" t="s">
        <v>3121</v>
      </c>
      <c r="C2514" s="807">
        <v>33.5</v>
      </c>
      <c r="D2514" s="2210">
        <v>10</v>
      </c>
      <c r="E2514" s="2129">
        <f t="shared" si="316"/>
        <v>2396.0700000000002</v>
      </c>
      <c r="F2514" s="603">
        <f t="shared" si="317"/>
        <v>2396.0700000000002</v>
      </c>
      <c r="G2514" s="862">
        <f>'Заказ, cкидки и курсы валют'!$J$23*F2514</f>
        <v>29831.071500000002</v>
      </c>
      <c r="H2514" s="128">
        <f t="shared" si="318"/>
        <v>298.31</v>
      </c>
      <c r="I2514" s="15"/>
    </row>
    <row r="2515" spans="1:9" ht="14.1" customHeight="1">
      <c r="A2515" s="15" t="s">
        <v>8084</v>
      </c>
      <c r="B2515" s="62" t="s">
        <v>195</v>
      </c>
      <c r="C2515" s="814">
        <v>36.5</v>
      </c>
      <c r="D2515" s="2210">
        <v>10</v>
      </c>
      <c r="E2515" s="2129">
        <f t="shared" si="316"/>
        <v>2982.6000000000004</v>
      </c>
      <c r="F2515" s="603">
        <f t="shared" si="317"/>
        <v>2982.6</v>
      </c>
      <c r="G2515" s="862">
        <f>'Заказ, cкидки и курсы валют'!$J$23*F2515</f>
        <v>37133.369999999995</v>
      </c>
      <c r="H2515" s="128">
        <f t="shared" si="318"/>
        <v>371.33</v>
      </c>
      <c r="I2515" s="15"/>
    </row>
    <row r="2516" spans="1:9" ht="13.5" thickBot="1"/>
    <row r="2517" spans="1:9" ht="18">
      <c r="A2517" s="247"/>
      <c r="B2517" s="163"/>
      <c r="C2517" s="91" t="s">
        <v>2539</v>
      </c>
      <c r="D2517" s="91"/>
      <c r="E2517" s="555"/>
      <c r="F2517" s="555"/>
      <c r="G2517" s="652"/>
      <c r="H2517" s="94"/>
      <c r="I2517" s="95"/>
    </row>
    <row r="2518" spans="1:9" ht="18">
      <c r="A2518" s="248"/>
      <c r="B2518" s="17"/>
      <c r="C2518" s="108"/>
      <c r="D2518" s="108"/>
      <c r="E2518" s="556" t="s">
        <v>2540</v>
      </c>
      <c r="F2518" s="568"/>
      <c r="G2518" s="111"/>
      <c r="H2518" s="110"/>
      <c r="I2518" s="167"/>
    </row>
    <row r="2519" spans="1:9">
      <c r="A2519" s="248"/>
      <c r="B2519" s="17"/>
      <c r="C2519" s="97"/>
      <c r="D2519" s="97"/>
      <c r="E2519" s="896"/>
      <c r="F2519" s="596"/>
      <c r="G2519" s="874"/>
      <c r="H2519" s="17"/>
      <c r="I2519" s="167"/>
    </row>
    <row r="2520" spans="1:9">
      <c r="A2520" s="248"/>
      <c r="B2520" s="17"/>
      <c r="C2520" s="97"/>
      <c r="D2520" s="97"/>
      <c r="E2520" s="896"/>
      <c r="F2520" s="596"/>
      <c r="G2520" s="874"/>
      <c r="H2520" s="17"/>
      <c r="I2520" s="167"/>
    </row>
    <row r="2521" spans="1:9">
      <c r="A2521" s="248"/>
      <c r="B2521" s="17"/>
      <c r="C2521" s="97"/>
      <c r="D2521" s="97"/>
      <c r="E2521" s="896"/>
      <c r="F2521" s="596"/>
      <c r="G2521" s="874"/>
      <c r="H2521" s="17"/>
      <c r="I2521" s="167"/>
    </row>
    <row r="2522" spans="1:9" ht="18.75" thickBot="1">
      <c r="A2522" s="117" t="s">
        <v>7710</v>
      </c>
      <c r="B2522" s="171"/>
      <c r="C2522" s="99"/>
      <c r="D2522" s="99"/>
      <c r="E2522" s="897"/>
      <c r="F2522" s="598"/>
      <c r="G2522" s="875"/>
      <c r="H2522" s="171"/>
      <c r="I2522" s="172"/>
    </row>
    <row r="2523" spans="1:9" ht="42">
      <c r="A2523" s="195" t="s">
        <v>1034</v>
      </c>
      <c r="B2523" s="196" t="s">
        <v>1035</v>
      </c>
      <c r="C2523" s="197" t="s">
        <v>678</v>
      </c>
      <c r="D2523" s="197" t="s">
        <v>3143</v>
      </c>
      <c r="E2523" s="559" t="s">
        <v>11378</v>
      </c>
      <c r="F2523" s="600" t="s">
        <v>2792</v>
      </c>
      <c r="G2523" s="864" t="s">
        <v>2640</v>
      </c>
      <c r="H2523" s="338" t="s">
        <v>497</v>
      </c>
      <c r="I2523" s="199" t="s">
        <v>4268</v>
      </c>
    </row>
    <row r="2524" spans="1:9">
      <c r="A2524" s="195"/>
      <c r="B2524" s="389"/>
      <c r="C2524" s="197" t="s">
        <v>3644</v>
      </c>
      <c r="D2524" s="390" t="s">
        <v>2641</v>
      </c>
      <c r="E2524" s="898" t="s">
        <v>265</v>
      </c>
      <c r="F2524" s="607">
        <f>'Заказ, cкидки и курсы валют'!$I$12</f>
        <v>0</v>
      </c>
      <c r="G2524" s="948"/>
      <c r="H2524" s="455"/>
      <c r="I2524" s="325"/>
    </row>
    <row r="2525" spans="1:9" ht="14.1" customHeight="1">
      <c r="A2525" s="15" t="s">
        <v>9580</v>
      </c>
      <c r="B2525" s="67" t="s">
        <v>9581</v>
      </c>
      <c r="C2525" s="807">
        <v>1.36</v>
      </c>
      <c r="D2525" s="64">
        <v>20000</v>
      </c>
      <c r="E2525" s="574">
        <v>45.22</v>
      </c>
      <c r="F2525" s="603">
        <f>ROUND(E2525*(1-$F$11),2)</f>
        <v>45.22</v>
      </c>
      <c r="G2525" s="862">
        <f>'Заказ, cкидки и курсы валют'!$J$23*F2525</f>
        <v>562.98899999999992</v>
      </c>
      <c r="H2525" s="128">
        <f>ROUND((D2525/1000)*G2525,2)</f>
        <v>11259.78</v>
      </c>
      <c r="I2525" s="15"/>
    </row>
    <row r="2526" spans="1:9" ht="14.1" customHeight="1">
      <c r="A2526" s="15" t="s">
        <v>1173</v>
      </c>
      <c r="B2526" s="67" t="s">
        <v>4217</v>
      </c>
      <c r="C2526" s="807">
        <v>1.48</v>
      </c>
      <c r="D2526" s="64">
        <v>20000</v>
      </c>
      <c r="E2526" s="574">
        <v>49.11</v>
      </c>
      <c r="F2526" s="603">
        <f>ROUND(E2526*(1-$F$11),2)</f>
        <v>49.11</v>
      </c>
      <c r="G2526" s="862">
        <f>'Заказ, cкидки и курсы валют'!$J$23*F2526</f>
        <v>611.41949999999997</v>
      </c>
      <c r="H2526" s="128">
        <f>ROUND((D2526/1000)*G2526,2)</f>
        <v>12228.39</v>
      </c>
      <c r="I2526" s="15"/>
    </row>
    <row r="2527" spans="1:9" ht="14.1" customHeight="1">
      <c r="A2527" s="15" t="s">
        <v>1174</v>
      </c>
      <c r="B2527" s="67" t="s">
        <v>4218</v>
      </c>
      <c r="C2527" s="807">
        <v>1.62</v>
      </c>
      <c r="D2527" s="2205">
        <v>15000</v>
      </c>
      <c r="E2527" s="574">
        <v>52.35</v>
      </c>
      <c r="F2527" s="603">
        <f t="shared" ref="F2527:F2538" si="319">ROUND(E2527*(1-$F$11),2)</f>
        <v>52.35</v>
      </c>
      <c r="G2527" s="862">
        <f>'Заказ, cкидки и курсы валют'!$J$23*F2527</f>
        <v>651.75749999999994</v>
      </c>
      <c r="H2527" s="128">
        <f t="shared" ref="H2527:H2538" si="320">ROUND((D2527/1000)*G2527,2)</f>
        <v>9776.36</v>
      </c>
      <c r="I2527" s="15"/>
    </row>
    <row r="2528" spans="1:9" ht="14.1" customHeight="1">
      <c r="A2528" s="15" t="s">
        <v>1175</v>
      </c>
      <c r="B2528" s="67" t="s">
        <v>4219</v>
      </c>
      <c r="C2528" s="807">
        <v>1.82</v>
      </c>
      <c r="D2528" s="2205">
        <v>13500</v>
      </c>
      <c r="E2528" s="574">
        <v>54.8</v>
      </c>
      <c r="F2528" s="603">
        <f t="shared" si="319"/>
        <v>54.8</v>
      </c>
      <c r="G2528" s="862">
        <f>'Заказ, cкидки и курсы валют'!$J$23*F2528</f>
        <v>682.25999999999988</v>
      </c>
      <c r="H2528" s="128">
        <f t="shared" si="320"/>
        <v>9210.51</v>
      </c>
      <c r="I2528" s="15"/>
    </row>
    <row r="2529" spans="1:9" ht="14.1" customHeight="1">
      <c r="A2529" s="15" t="s">
        <v>1176</v>
      </c>
      <c r="B2529" s="67" t="s">
        <v>4220</v>
      </c>
      <c r="C2529" s="807">
        <v>2.0699999999999998</v>
      </c>
      <c r="D2529" s="2205">
        <v>11000</v>
      </c>
      <c r="E2529" s="574">
        <v>61.53</v>
      </c>
      <c r="F2529" s="603">
        <f t="shared" si="319"/>
        <v>61.53</v>
      </c>
      <c r="G2529" s="862">
        <f>'Заказ, cкидки и курсы валют'!$J$23*F2529</f>
        <v>766.04849999999999</v>
      </c>
      <c r="H2529" s="128">
        <f t="shared" si="320"/>
        <v>8426.5300000000007</v>
      </c>
      <c r="I2529" s="15"/>
    </row>
    <row r="2530" spans="1:9" ht="14.1" customHeight="1">
      <c r="A2530" s="15" t="s">
        <v>1177</v>
      </c>
      <c r="B2530" s="67" t="s">
        <v>4221</v>
      </c>
      <c r="C2530" s="807">
        <v>2.33</v>
      </c>
      <c r="D2530" s="2205">
        <v>8500</v>
      </c>
      <c r="E2530" s="574">
        <v>66.739999999999995</v>
      </c>
      <c r="F2530" s="603">
        <f t="shared" si="319"/>
        <v>66.739999999999995</v>
      </c>
      <c r="G2530" s="862">
        <f>'Заказ, cкидки и курсы валют'!$J$23*F2530</f>
        <v>830.9129999999999</v>
      </c>
      <c r="H2530" s="128">
        <f t="shared" si="320"/>
        <v>7062.76</v>
      </c>
      <c r="I2530" s="15"/>
    </row>
    <row r="2531" spans="1:9" ht="14.1" customHeight="1">
      <c r="A2531" s="15" t="s">
        <v>1178</v>
      </c>
      <c r="B2531" s="67" t="s">
        <v>4222</v>
      </c>
      <c r="C2531" s="807">
        <v>2.4500000000000002</v>
      </c>
      <c r="D2531" s="2205">
        <v>8500</v>
      </c>
      <c r="E2531" s="574">
        <v>70.36</v>
      </c>
      <c r="F2531" s="603">
        <f t="shared" si="319"/>
        <v>70.36</v>
      </c>
      <c r="G2531" s="862">
        <f>'Заказ, cкидки и курсы валют'!$J$23*F2531</f>
        <v>875.98199999999997</v>
      </c>
      <c r="H2531" s="128">
        <f t="shared" si="320"/>
        <v>7445.85</v>
      </c>
      <c r="I2531" s="15"/>
    </row>
    <row r="2532" spans="1:9" ht="14.1" customHeight="1">
      <c r="A2532" s="15" t="s">
        <v>1179</v>
      </c>
      <c r="B2532" s="67" t="s">
        <v>4223</v>
      </c>
      <c r="C2532" s="807">
        <v>2.75</v>
      </c>
      <c r="D2532" s="2205">
        <v>7500</v>
      </c>
      <c r="E2532" s="574">
        <v>74.209999999999994</v>
      </c>
      <c r="F2532" s="603">
        <f t="shared" si="319"/>
        <v>74.209999999999994</v>
      </c>
      <c r="G2532" s="862">
        <f>'Заказ, cкидки и курсы валют'!$J$23*F2532</f>
        <v>923.91449999999986</v>
      </c>
      <c r="H2532" s="128">
        <f t="shared" si="320"/>
        <v>6929.36</v>
      </c>
      <c r="I2532" s="15"/>
    </row>
    <row r="2533" spans="1:9" ht="14.1" customHeight="1">
      <c r="A2533" s="15" t="s">
        <v>1180</v>
      </c>
      <c r="B2533" s="67" t="s">
        <v>4224</v>
      </c>
      <c r="C2533" s="807">
        <v>3.09</v>
      </c>
      <c r="D2533" s="2205">
        <v>7000</v>
      </c>
      <c r="E2533" s="574">
        <v>89.48</v>
      </c>
      <c r="F2533" s="603">
        <f t="shared" si="319"/>
        <v>89.48</v>
      </c>
      <c r="G2533" s="862">
        <f>'Заказ, cкидки и курсы валют'!$J$23*F2533</f>
        <v>1114.0260000000001</v>
      </c>
      <c r="H2533" s="128">
        <f t="shared" si="320"/>
        <v>7798.18</v>
      </c>
      <c r="I2533" s="15"/>
    </row>
    <row r="2534" spans="1:9" ht="14.1" customHeight="1">
      <c r="A2534" s="15" t="s">
        <v>1181</v>
      </c>
      <c r="B2534" s="67" t="s">
        <v>4225</v>
      </c>
      <c r="C2534" s="807">
        <v>3.45</v>
      </c>
      <c r="D2534" s="2205">
        <v>5500</v>
      </c>
      <c r="E2534" s="574">
        <v>93.55</v>
      </c>
      <c r="F2534" s="603">
        <f t="shared" si="319"/>
        <v>93.55</v>
      </c>
      <c r="G2534" s="862">
        <f>'Заказ, cкидки и курсы валют'!$J$23*F2534</f>
        <v>1164.6975</v>
      </c>
      <c r="H2534" s="128">
        <f t="shared" si="320"/>
        <v>6405.84</v>
      </c>
      <c r="I2534" s="15"/>
    </row>
    <row r="2535" spans="1:9" ht="14.1" customHeight="1">
      <c r="A2535" s="15" t="s">
        <v>1182</v>
      </c>
      <c r="B2535" s="67" t="s">
        <v>4226</v>
      </c>
      <c r="C2535" s="807">
        <v>3.8</v>
      </c>
      <c r="D2535" s="2205">
        <v>4500</v>
      </c>
      <c r="E2535" s="574">
        <v>96.39</v>
      </c>
      <c r="F2535" s="603">
        <f t="shared" si="319"/>
        <v>96.39</v>
      </c>
      <c r="G2535" s="862">
        <f>'Заказ, cкидки и курсы валют'!$J$23*F2535</f>
        <v>1200.0554999999999</v>
      </c>
      <c r="H2535" s="128">
        <f t="shared" si="320"/>
        <v>5400.25</v>
      </c>
      <c r="I2535" s="15"/>
    </row>
    <row r="2536" spans="1:9" ht="14.1" customHeight="1">
      <c r="A2536" s="2193" t="s">
        <v>2826</v>
      </c>
      <c r="B2536" s="463" t="s">
        <v>2827</v>
      </c>
      <c r="C2536" s="807">
        <v>4.55</v>
      </c>
      <c r="D2536" s="2209">
        <v>4000</v>
      </c>
      <c r="E2536" s="574">
        <v>116.26</v>
      </c>
      <c r="F2536" s="603">
        <f t="shared" si="319"/>
        <v>116.26</v>
      </c>
      <c r="G2536" s="862">
        <f>'Заказ, cкидки и курсы валют'!$J$23*F2536</f>
        <v>1447.4369999999999</v>
      </c>
      <c r="H2536" s="128">
        <f t="shared" si="320"/>
        <v>5789.75</v>
      </c>
      <c r="I2536" s="15"/>
    </row>
    <row r="2537" spans="1:9" ht="14.1" customHeight="1">
      <c r="A2537" s="15" t="s">
        <v>1183</v>
      </c>
      <c r="B2537" s="67" t="s">
        <v>4227</v>
      </c>
      <c r="C2537" s="807">
        <v>5.29</v>
      </c>
      <c r="D2537" s="2205">
        <v>3000</v>
      </c>
      <c r="E2537" s="574">
        <v>123.63</v>
      </c>
      <c r="F2537" s="603">
        <f t="shared" si="319"/>
        <v>123.63</v>
      </c>
      <c r="G2537" s="862">
        <f>'Заказ, cкидки и курсы валют'!$J$23*F2537</f>
        <v>1539.1934999999999</v>
      </c>
      <c r="H2537" s="128">
        <f t="shared" si="320"/>
        <v>4617.58</v>
      </c>
      <c r="I2537" s="15"/>
    </row>
    <row r="2538" spans="1:9" ht="14.1" customHeight="1">
      <c r="A2538" s="15" t="s">
        <v>1184</v>
      </c>
      <c r="B2538" s="67" t="s">
        <v>4228</v>
      </c>
      <c r="C2538" s="58">
        <v>2.54</v>
      </c>
      <c r="D2538" s="2205">
        <v>2000</v>
      </c>
      <c r="E2538" s="574">
        <v>139.55000000000001</v>
      </c>
      <c r="F2538" s="603">
        <f t="shared" si="319"/>
        <v>139.55000000000001</v>
      </c>
      <c r="G2538" s="862">
        <f>'Заказ, cкидки и курсы валют'!$J$23*F2538</f>
        <v>1737.3975</v>
      </c>
      <c r="H2538" s="128">
        <f t="shared" si="320"/>
        <v>3474.8</v>
      </c>
      <c r="I2538" s="15"/>
    </row>
    <row r="2539" spans="1:9" ht="14.1" customHeight="1">
      <c r="A2539" s="15" t="s">
        <v>9582</v>
      </c>
      <c r="B2539" s="67" t="s">
        <v>9583</v>
      </c>
      <c r="C2539" s="807">
        <v>2.5</v>
      </c>
      <c r="D2539" s="2205">
        <v>10000</v>
      </c>
      <c r="E2539" s="574">
        <v>71.03</v>
      </c>
      <c r="F2539" s="603">
        <f t="shared" ref="F2539:F2541" si="321">ROUND(E2539*(1-$F$11),2)</f>
        <v>71.03</v>
      </c>
      <c r="G2539" s="862">
        <f>'Заказ, cкидки и курсы валют'!$J$23*F2539</f>
        <v>884.32349999999997</v>
      </c>
      <c r="H2539" s="128">
        <f t="shared" ref="H2539:H2541" si="322">ROUND((D2539/1000)*G2539,2)</f>
        <v>8843.24</v>
      </c>
      <c r="I2539" s="15"/>
    </row>
    <row r="2540" spans="1:9" ht="14.1" customHeight="1">
      <c r="A2540" s="15" t="s">
        <v>1185</v>
      </c>
      <c r="B2540" s="67" t="s">
        <v>4229</v>
      </c>
      <c r="C2540" s="807">
        <v>2.54</v>
      </c>
      <c r="D2540" s="2205">
        <v>10000</v>
      </c>
      <c r="E2540" s="574">
        <v>73.510000000000005</v>
      </c>
      <c r="F2540" s="603">
        <f t="shared" si="321"/>
        <v>73.510000000000005</v>
      </c>
      <c r="G2540" s="862">
        <f>'Заказ, cкидки и курсы валют'!$J$23*F2540</f>
        <v>915.19950000000006</v>
      </c>
      <c r="H2540" s="128">
        <f t="shared" si="322"/>
        <v>9152</v>
      </c>
      <c r="I2540" s="15"/>
    </row>
    <row r="2541" spans="1:9" ht="14.1" customHeight="1">
      <c r="A2541" s="15" t="s">
        <v>5980</v>
      </c>
      <c r="B2541" s="67" t="s">
        <v>5981</v>
      </c>
      <c r="C2541" s="807">
        <v>3.23</v>
      </c>
      <c r="D2541" s="2205">
        <v>8000</v>
      </c>
      <c r="E2541" s="574">
        <v>81.45</v>
      </c>
      <c r="F2541" s="603">
        <f t="shared" si="321"/>
        <v>81.45</v>
      </c>
      <c r="G2541" s="862">
        <f>'Заказ, cкидки и курсы валют'!$J$23*F2541</f>
        <v>1014.0525</v>
      </c>
      <c r="H2541" s="128">
        <f t="shared" si="322"/>
        <v>8112.42</v>
      </c>
      <c r="I2541" s="15"/>
    </row>
    <row r="2542" spans="1:9" ht="14.1" customHeight="1">
      <c r="A2542" s="15" t="s">
        <v>11802</v>
      </c>
      <c r="B2542" s="67" t="s">
        <v>11801</v>
      </c>
      <c r="C2542" s="807">
        <v>3.4</v>
      </c>
      <c r="D2542" s="2205">
        <v>7000</v>
      </c>
      <c r="E2542" s="574">
        <v>90.13</v>
      </c>
      <c r="F2542" s="603">
        <f t="shared" ref="F2542" si="323">ROUND(E2542*(1-$F$11),2)</f>
        <v>90.13</v>
      </c>
      <c r="G2542" s="862">
        <f>'Заказ, cкидки и курсы валют'!$J$23*F2542</f>
        <v>1122.1184999999998</v>
      </c>
      <c r="H2542" s="128">
        <f t="shared" ref="H2542" si="324">ROUND((D2542/1000)*G2542,2)</f>
        <v>7854.83</v>
      </c>
      <c r="I2542" s="15"/>
    </row>
    <row r="2543" spans="1:9" ht="14.1" customHeight="1">
      <c r="A2543" s="15" t="s">
        <v>1186</v>
      </c>
      <c r="B2543" s="67" t="s">
        <v>4230</v>
      </c>
      <c r="C2543" s="807">
        <v>3.67</v>
      </c>
      <c r="D2543" s="2205">
        <v>7000</v>
      </c>
      <c r="E2543" s="574">
        <v>91.27</v>
      </c>
      <c r="F2543" s="603">
        <f t="shared" ref="F2543:F2563" si="325">ROUND(E2543*(1-$F$11),2)</f>
        <v>91.27</v>
      </c>
      <c r="G2543" s="862">
        <f>'Заказ, cкидки и курсы валют'!$J$23*F2543</f>
        <v>1136.3114999999998</v>
      </c>
      <c r="H2543" s="128">
        <f t="shared" ref="H2543:H2563" si="326">ROUND((D2543/1000)*G2543,2)</f>
        <v>7954.18</v>
      </c>
      <c r="I2543" s="15"/>
    </row>
    <row r="2544" spans="1:9" ht="14.1" customHeight="1">
      <c r="A2544" s="15" t="s">
        <v>1187</v>
      </c>
      <c r="B2544" s="67" t="s">
        <v>4231</v>
      </c>
      <c r="C2544" s="807">
        <v>3.71</v>
      </c>
      <c r="D2544" s="2205">
        <v>6500</v>
      </c>
      <c r="E2544" s="574">
        <v>104.2</v>
      </c>
      <c r="F2544" s="603">
        <f t="shared" si="325"/>
        <v>104.2</v>
      </c>
      <c r="G2544" s="862">
        <f>'Заказ, cкидки и курсы валют'!$J$23*F2544</f>
        <v>1297.29</v>
      </c>
      <c r="H2544" s="128">
        <f t="shared" si="326"/>
        <v>8432.39</v>
      </c>
      <c r="I2544" s="15"/>
    </row>
    <row r="2545" spans="1:9" ht="14.1" customHeight="1">
      <c r="A2545" s="15" t="s">
        <v>1188</v>
      </c>
      <c r="B2545" s="67" t="s">
        <v>4232</v>
      </c>
      <c r="C2545" s="813">
        <v>4.5999999999999996</v>
      </c>
      <c r="D2545" s="2205">
        <v>5000</v>
      </c>
      <c r="E2545" s="574">
        <v>115.2</v>
      </c>
      <c r="F2545" s="603">
        <f t="shared" si="325"/>
        <v>115.2</v>
      </c>
      <c r="G2545" s="862">
        <f>'Заказ, cкидки и курсы валют'!$J$23*F2545</f>
        <v>1434.24</v>
      </c>
      <c r="H2545" s="128">
        <f t="shared" si="326"/>
        <v>7171.2</v>
      </c>
      <c r="I2545" s="15"/>
    </row>
    <row r="2546" spans="1:9" ht="14.1" customHeight="1">
      <c r="A2546" s="15" t="s">
        <v>1189</v>
      </c>
      <c r="B2546" s="67" t="s">
        <v>4233</v>
      </c>
      <c r="C2546" s="813">
        <v>5.2</v>
      </c>
      <c r="D2546" s="2205">
        <v>4500</v>
      </c>
      <c r="E2546" s="574">
        <v>130.06</v>
      </c>
      <c r="F2546" s="603">
        <f t="shared" si="325"/>
        <v>130.06</v>
      </c>
      <c r="G2546" s="862">
        <f>'Заказ, cкидки и курсы валют'!$J$23*F2546</f>
        <v>1619.2469999999998</v>
      </c>
      <c r="H2546" s="128">
        <f t="shared" si="326"/>
        <v>7286.61</v>
      </c>
      <c r="I2546" s="15"/>
    </row>
    <row r="2547" spans="1:9" ht="14.1" customHeight="1">
      <c r="A2547" s="15" t="s">
        <v>1190</v>
      </c>
      <c r="B2547" s="67" t="s">
        <v>4234</v>
      </c>
      <c r="C2547" s="813">
        <v>5.7</v>
      </c>
      <c r="D2547" s="2205">
        <v>4000</v>
      </c>
      <c r="E2547" s="574">
        <v>143.63</v>
      </c>
      <c r="F2547" s="603">
        <f t="shared" si="325"/>
        <v>143.63</v>
      </c>
      <c r="G2547" s="862">
        <f>'Заказ, cкидки и курсы валют'!$J$23*F2547</f>
        <v>1788.1934999999999</v>
      </c>
      <c r="H2547" s="128">
        <f t="shared" si="326"/>
        <v>7152.77</v>
      </c>
      <c r="I2547" s="15"/>
    </row>
    <row r="2548" spans="1:9" ht="14.1" customHeight="1">
      <c r="A2548" s="15" t="s">
        <v>1191</v>
      </c>
      <c r="B2548" s="67" t="s">
        <v>4235</v>
      </c>
      <c r="C2548" s="813">
        <v>6.3</v>
      </c>
      <c r="D2548" s="2205">
        <v>3000</v>
      </c>
      <c r="E2548" s="574">
        <v>156.32</v>
      </c>
      <c r="F2548" s="603">
        <f t="shared" si="325"/>
        <v>156.32</v>
      </c>
      <c r="G2548" s="862">
        <f>'Заказ, cкидки и курсы валют'!$J$23*F2548</f>
        <v>1946.1839999999997</v>
      </c>
      <c r="H2548" s="128">
        <f t="shared" si="326"/>
        <v>5838.55</v>
      </c>
      <c r="I2548" s="15"/>
    </row>
    <row r="2549" spans="1:9" ht="14.1" customHeight="1">
      <c r="A2549" s="15" t="s">
        <v>1192</v>
      </c>
      <c r="B2549" s="67" t="s">
        <v>4236</v>
      </c>
      <c r="C2549" s="813">
        <v>7.4</v>
      </c>
      <c r="D2549" s="2205">
        <v>2000</v>
      </c>
      <c r="E2549" s="574">
        <v>187</v>
      </c>
      <c r="F2549" s="603">
        <f t="shared" si="325"/>
        <v>187</v>
      </c>
      <c r="G2549" s="862">
        <f>'Заказ, cкидки и курсы валют'!$J$23*F2549</f>
        <v>2328.15</v>
      </c>
      <c r="H2549" s="128">
        <f t="shared" si="326"/>
        <v>4656.3</v>
      </c>
      <c r="I2549" s="15"/>
    </row>
    <row r="2550" spans="1:9" ht="14.1" customHeight="1">
      <c r="A2550" s="15" t="s">
        <v>1193</v>
      </c>
      <c r="B2550" s="67" t="s">
        <v>4237</v>
      </c>
      <c r="C2550" s="807">
        <v>8.4</v>
      </c>
      <c r="D2550" s="2205">
        <v>2000</v>
      </c>
      <c r="E2550" s="574">
        <v>213.56</v>
      </c>
      <c r="F2550" s="603">
        <f t="shared" si="325"/>
        <v>213.56</v>
      </c>
      <c r="G2550" s="862">
        <f>'Заказ, cкидки и курсы валют'!$J$23*F2550</f>
        <v>2658.8219999999997</v>
      </c>
      <c r="H2550" s="128">
        <f t="shared" si="326"/>
        <v>5317.64</v>
      </c>
      <c r="I2550" s="15"/>
    </row>
    <row r="2551" spans="1:9" ht="14.1" customHeight="1">
      <c r="A2551" s="15" t="s">
        <v>9584</v>
      </c>
      <c r="B2551" s="67" t="s">
        <v>9585</v>
      </c>
      <c r="C2551" s="807">
        <v>9.1999999999999993</v>
      </c>
      <c r="D2551" s="2205">
        <v>1500</v>
      </c>
      <c r="E2551" s="574">
        <v>232.48</v>
      </c>
      <c r="F2551" s="603">
        <f t="shared" si="325"/>
        <v>232.48</v>
      </c>
      <c r="G2551" s="862">
        <f>'Заказ, cкидки и курсы валют'!$J$23*F2551</f>
        <v>2894.3759999999997</v>
      </c>
      <c r="H2551" s="128">
        <f t="shared" si="326"/>
        <v>4341.5600000000004</v>
      </c>
      <c r="I2551" s="15"/>
    </row>
    <row r="2552" spans="1:9" ht="14.1" customHeight="1">
      <c r="A2552" s="15" t="s">
        <v>1194</v>
      </c>
      <c r="B2552" s="67" t="s">
        <v>4238</v>
      </c>
      <c r="C2552" s="807">
        <v>4.5599999999999996</v>
      </c>
      <c r="D2552" s="2205">
        <v>5000</v>
      </c>
      <c r="E2552" s="574">
        <v>118.86</v>
      </c>
      <c r="F2552" s="603">
        <f t="shared" si="325"/>
        <v>118.86</v>
      </c>
      <c r="G2552" s="862">
        <f>'Заказ, cкидки и курсы валют'!$J$23*F2552</f>
        <v>1479.807</v>
      </c>
      <c r="H2552" s="128">
        <f t="shared" si="326"/>
        <v>7399.04</v>
      </c>
      <c r="I2552" s="15"/>
    </row>
    <row r="2553" spans="1:9" ht="14.1" customHeight="1">
      <c r="A2553" s="2193" t="s">
        <v>2829</v>
      </c>
      <c r="B2553" s="463" t="s">
        <v>2828</v>
      </c>
      <c r="C2553" s="807">
        <v>4.93</v>
      </c>
      <c r="D2553" s="2209">
        <v>4500</v>
      </c>
      <c r="E2553" s="574">
        <v>124.84</v>
      </c>
      <c r="F2553" s="603">
        <f t="shared" si="325"/>
        <v>124.84</v>
      </c>
      <c r="G2553" s="862">
        <f>'Заказ, cкидки и курсы валют'!$J$23*F2553</f>
        <v>1554.258</v>
      </c>
      <c r="H2553" s="128">
        <f t="shared" si="326"/>
        <v>6994.16</v>
      </c>
      <c r="I2553" s="15"/>
    </row>
    <row r="2554" spans="1:9" ht="14.1" customHeight="1">
      <c r="A2554" s="15" t="s">
        <v>1195</v>
      </c>
      <c r="B2554" s="67" t="s">
        <v>4239</v>
      </c>
      <c r="C2554" s="807">
        <v>5.63</v>
      </c>
      <c r="D2554" s="2205">
        <v>4300</v>
      </c>
      <c r="E2554" s="574">
        <v>141.24</v>
      </c>
      <c r="F2554" s="603">
        <f t="shared" si="325"/>
        <v>141.24</v>
      </c>
      <c r="G2554" s="862">
        <f>'Заказ, cкидки и курсы валют'!$J$23*F2554</f>
        <v>1758.4380000000001</v>
      </c>
      <c r="H2554" s="128">
        <f t="shared" si="326"/>
        <v>7561.28</v>
      </c>
      <c r="I2554" s="15"/>
    </row>
    <row r="2555" spans="1:9" ht="14.1" customHeight="1">
      <c r="A2555" s="15" t="s">
        <v>1196</v>
      </c>
      <c r="B2555" s="67" t="s">
        <v>4240</v>
      </c>
      <c r="C2555" s="807">
        <v>5.96</v>
      </c>
      <c r="D2555" s="2205">
        <v>3500</v>
      </c>
      <c r="E2555" s="574">
        <v>156.49</v>
      </c>
      <c r="F2555" s="603">
        <f t="shared" si="325"/>
        <v>156.49</v>
      </c>
      <c r="G2555" s="862">
        <f>'Заказ, cкидки и курсы валют'!$J$23*F2555</f>
        <v>1948.3005000000001</v>
      </c>
      <c r="H2555" s="128">
        <f t="shared" si="326"/>
        <v>6819.05</v>
      </c>
      <c r="I2555" s="15"/>
    </row>
    <row r="2556" spans="1:9" ht="14.1" customHeight="1">
      <c r="A2556" s="15" t="s">
        <v>1197</v>
      </c>
      <c r="B2556" s="67" t="s">
        <v>4241</v>
      </c>
      <c r="C2556" s="807">
        <v>6.97</v>
      </c>
      <c r="D2556" s="2205">
        <v>3000</v>
      </c>
      <c r="E2556" s="574">
        <v>179.11</v>
      </c>
      <c r="F2556" s="603">
        <f t="shared" si="325"/>
        <v>179.11</v>
      </c>
      <c r="G2556" s="862">
        <f>'Заказ, cкидки и курсы валют'!$J$23*F2556</f>
        <v>2229.9195</v>
      </c>
      <c r="H2556" s="128">
        <f t="shared" si="326"/>
        <v>6689.76</v>
      </c>
      <c r="I2556" s="15"/>
    </row>
    <row r="2557" spans="1:9" ht="14.1" customHeight="1">
      <c r="A2557" s="15" t="s">
        <v>1198</v>
      </c>
      <c r="B2557" s="67" t="s">
        <v>4242</v>
      </c>
      <c r="C2557" s="807">
        <v>7.96</v>
      </c>
      <c r="D2557" s="2205">
        <v>2500</v>
      </c>
      <c r="E2557" s="574">
        <v>200.91</v>
      </c>
      <c r="F2557" s="603">
        <f t="shared" si="325"/>
        <v>200.91</v>
      </c>
      <c r="G2557" s="862">
        <f>'Заказ, cкидки и курсы валют'!$J$23*F2557</f>
        <v>2501.3294999999998</v>
      </c>
      <c r="H2557" s="128">
        <f t="shared" si="326"/>
        <v>6253.32</v>
      </c>
      <c r="I2557" s="15"/>
    </row>
    <row r="2558" spans="1:9" ht="14.1" customHeight="1">
      <c r="A2558" s="15" t="s">
        <v>1199</v>
      </c>
      <c r="B2558" s="67" t="s">
        <v>1019</v>
      </c>
      <c r="C2558" s="807">
        <v>8.99</v>
      </c>
      <c r="D2558" s="2205">
        <v>2000</v>
      </c>
      <c r="E2558" s="574">
        <v>209.26</v>
      </c>
      <c r="F2558" s="603">
        <f t="shared" si="325"/>
        <v>209.26</v>
      </c>
      <c r="G2558" s="862">
        <f>'Заказ, cкидки и курсы валют'!$J$23*F2558</f>
        <v>2605.2869999999998</v>
      </c>
      <c r="H2558" s="128">
        <f t="shared" si="326"/>
        <v>5210.57</v>
      </c>
      <c r="I2558" s="15"/>
    </row>
    <row r="2559" spans="1:9" ht="14.1" customHeight="1">
      <c r="A2559" s="15" t="s">
        <v>1200</v>
      </c>
      <c r="B2559" s="67" t="s">
        <v>4243</v>
      </c>
      <c r="C2559" s="807">
        <v>9.39</v>
      </c>
      <c r="D2559" s="2205">
        <v>1800</v>
      </c>
      <c r="E2559" s="574">
        <v>236.08</v>
      </c>
      <c r="F2559" s="603">
        <f t="shared" si="325"/>
        <v>236.08</v>
      </c>
      <c r="G2559" s="862">
        <f>'Заказ, cкидки и курсы валют'!$J$23*F2559</f>
        <v>2939.1959999999999</v>
      </c>
      <c r="H2559" s="128">
        <f t="shared" si="326"/>
        <v>5290.55</v>
      </c>
      <c r="I2559" s="15"/>
    </row>
    <row r="2560" spans="1:9" ht="14.1" customHeight="1">
      <c r="A2560" s="15" t="s">
        <v>1201</v>
      </c>
      <c r="B2560" s="67" t="s">
        <v>4244</v>
      </c>
      <c r="C2560" s="807">
        <v>10.39</v>
      </c>
      <c r="D2560" s="2205">
        <v>1800</v>
      </c>
      <c r="E2560" s="574">
        <v>258.64999999999998</v>
      </c>
      <c r="F2560" s="603">
        <f t="shared" si="325"/>
        <v>258.64999999999998</v>
      </c>
      <c r="G2560" s="862">
        <f>'Заказ, cкидки и курсы валют'!$J$23*F2560</f>
        <v>3220.1924999999997</v>
      </c>
      <c r="H2560" s="128">
        <f t="shared" si="326"/>
        <v>5796.35</v>
      </c>
      <c r="I2560" s="15"/>
    </row>
    <row r="2561" spans="1:9" ht="14.1" customHeight="1">
      <c r="A2561" s="15" t="s">
        <v>1202</v>
      </c>
      <c r="B2561" s="67" t="s">
        <v>4245</v>
      </c>
      <c r="C2561" s="807">
        <v>11.07</v>
      </c>
      <c r="D2561" s="2205">
        <v>1400</v>
      </c>
      <c r="E2561" s="574">
        <v>263.92</v>
      </c>
      <c r="F2561" s="603">
        <f t="shared" si="325"/>
        <v>263.92</v>
      </c>
      <c r="G2561" s="862">
        <f>'Заказ, cкидки и курсы валют'!$J$23*F2561</f>
        <v>3285.8040000000001</v>
      </c>
      <c r="H2561" s="128">
        <f t="shared" si="326"/>
        <v>4600.13</v>
      </c>
      <c r="I2561" s="15"/>
    </row>
    <row r="2562" spans="1:9" ht="14.1" customHeight="1">
      <c r="A2562" s="15" t="s">
        <v>1203</v>
      </c>
      <c r="B2562" s="67" t="s">
        <v>4246</v>
      </c>
      <c r="C2562" s="814">
        <v>12.75</v>
      </c>
      <c r="D2562" s="2205">
        <v>1200</v>
      </c>
      <c r="E2562" s="574">
        <v>317.23</v>
      </c>
      <c r="F2562" s="603">
        <f t="shared" si="325"/>
        <v>317.23</v>
      </c>
      <c r="G2562" s="862">
        <f>'Заказ, cкидки и курсы валют'!$J$23*F2562</f>
        <v>3949.5135</v>
      </c>
      <c r="H2562" s="128">
        <f t="shared" si="326"/>
        <v>4739.42</v>
      </c>
      <c r="I2562" s="15"/>
    </row>
    <row r="2563" spans="1:9" ht="14.1" customHeight="1">
      <c r="A2563" s="15" t="s">
        <v>9586</v>
      </c>
      <c r="B2563" s="67" t="s">
        <v>3865</v>
      </c>
      <c r="C2563" s="814">
        <v>14</v>
      </c>
      <c r="D2563" s="2205">
        <v>1000</v>
      </c>
      <c r="E2563" s="574">
        <v>366.85</v>
      </c>
      <c r="F2563" s="603">
        <f t="shared" si="325"/>
        <v>366.85</v>
      </c>
      <c r="G2563" s="862">
        <f>'Заказ, cкидки и курсы валют'!$J$23*F2563</f>
        <v>4567.2825000000003</v>
      </c>
      <c r="H2563" s="128">
        <f t="shared" si="326"/>
        <v>4567.28</v>
      </c>
      <c r="I2563" s="15"/>
    </row>
    <row r="2564" spans="1:9" ht="14.1" customHeight="1">
      <c r="A2564" s="15" t="s">
        <v>11072</v>
      </c>
      <c r="B2564" s="525" t="s">
        <v>3863</v>
      </c>
      <c r="C2564" s="928">
        <v>15.5</v>
      </c>
      <c r="D2564" s="2126">
        <v>900</v>
      </c>
      <c r="E2564" s="574">
        <v>380.07</v>
      </c>
      <c r="F2564" s="603">
        <f t="shared" ref="F2564:F2567" si="327">ROUND(E2564*(1-$F$11),2)</f>
        <v>380.07</v>
      </c>
      <c r="G2564" s="862">
        <f>'Заказ, cкидки и курсы валют'!$J$23*F2564</f>
        <v>4731.8714999999993</v>
      </c>
      <c r="H2564" s="128">
        <f t="shared" ref="H2564:H2567" si="328">ROUND((D2564/1000)*G2564,2)</f>
        <v>4258.68</v>
      </c>
      <c r="I2564" s="15"/>
    </row>
    <row r="2565" spans="1:9" ht="14.1" customHeight="1">
      <c r="A2565" s="15" t="s">
        <v>11073</v>
      </c>
      <c r="B2565" s="525" t="s">
        <v>11070</v>
      </c>
      <c r="C2565" s="928">
        <v>17</v>
      </c>
      <c r="D2565" s="2126">
        <v>800</v>
      </c>
      <c r="E2565" s="574">
        <v>416.63</v>
      </c>
      <c r="F2565" s="603">
        <f t="shared" si="327"/>
        <v>416.63</v>
      </c>
      <c r="G2565" s="862">
        <f>'Заказ, cкидки и курсы валют'!$J$23*F2565</f>
        <v>5187.0434999999998</v>
      </c>
      <c r="H2565" s="128">
        <f t="shared" si="328"/>
        <v>4149.63</v>
      </c>
      <c r="I2565" s="15"/>
    </row>
    <row r="2566" spans="1:9" ht="14.1" customHeight="1">
      <c r="A2566" s="15" t="s">
        <v>11074</v>
      </c>
      <c r="B2566" s="525" t="s">
        <v>3866</v>
      </c>
      <c r="C2566" s="928">
        <v>19</v>
      </c>
      <c r="D2566" s="2126">
        <v>700</v>
      </c>
      <c r="E2566" s="574">
        <v>492.15</v>
      </c>
      <c r="F2566" s="603">
        <f t="shared" si="327"/>
        <v>492.15</v>
      </c>
      <c r="G2566" s="862">
        <f>'Заказ, cкидки и курсы валют'!$J$23*F2566</f>
        <v>6127.267499999999</v>
      </c>
      <c r="H2566" s="128">
        <f t="shared" si="328"/>
        <v>4289.09</v>
      </c>
      <c r="I2566" s="15"/>
    </row>
    <row r="2567" spans="1:9" ht="14.1" customHeight="1">
      <c r="A2567" s="15" t="s">
        <v>11075</v>
      </c>
      <c r="B2567" s="525" t="s">
        <v>11071</v>
      </c>
      <c r="C2567" s="928">
        <v>21</v>
      </c>
      <c r="D2567" s="2126">
        <v>600</v>
      </c>
      <c r="E2567" s="574">
        <v>558.28</v>
      </c>
      <c r="F2567" s="603">
        <f t="shared" si="327"/>
        <v>558.28</v>
      </c>
      <c r="G2567" s="862">
        <f>'Заказ, cкидки и курсы валют'!$J$23*F2567</f>
        <v>6950.5859999999993</v>
      </c>
      <c r="H2567" s="128">
        <f t="shared" si="328"/>
        <v>4170.3500000000004</v>
      </c>
      <c r="I2567" s="15"/>
    </row>
    <row r="2568" spans="1:9" ht="14.1" customHeight="1">
      <c r="A2568" s="15" t="s">
        <v>9587</v>
      </c>
      <c r="B2568" s="525" t="s">
        <v>3656</v>
      </c>
      <c r="C2568" s="928">
        <v>11.85</v>
      </c>
      <c r="D2568" s="2126">
        <v>1000</v>
      </c>
      <c r="E2568" s="574">
        <v>298.18</v>
      </c>
      <c r="F2568" s="603">
        <f>ROUND(E2568*(1-$F$11),2)</f>
        <v>298.18</v>
      </c>
      <c r="G2568" s="862">
        <f>'Заказ, cкидки и курсы валют'!$J$23*F2568</f>
        <v>3712.3409999999999</v>
      </c>
      <c r="H2568" s="1229">
        <f>ROUND((D2568/1000)*G2568,2)</f>
        <v>3712.34</v>
      </c>
      <c r="I2568" s="59"/>
    </row>
    <row r="2569" spans="1:9" ht="14.1" customHeight="1">
      <c r="A2569" s="15" t="s">
        <v>9588</v>
      </c>
      <c r="B2569" s="525" t="s">
        <v>3118</v>
      </c>
      <c r="C2569" s="928">
        <v>13.15</v>
      </c>
      <c r="D2569" s="2126">
        <v>1000</v>
      </c>
      <c r="E2569" s="574">
        <v>330.5</v>
      </c>
      <c r="F2569" s="603">
        <f t="shared" ref="F2569:F2579" si="329">ROUND(E2569*(1-$F$11),2)</f>
        <v>330.5</v>
      </c>
      <c r="G2569" s="862">
        <f>'Заказ, cкидки и курсы валют'!$J$23*F2569</f>
        <v>4114.7249999999995</v>
      </c>
      <c r="H2569" s="1229">
        <f t="shared" ref="H2569:H2579" si="330">ROUND((D2569/1000)*G2569,2)</f>
        <v>4114.7299999999996</v>
      </c>
      <c r="I2569" s="59"/>
    </row>
    <row r="2570" spans="1:9" ht="14.1" customHeight="1">
      <c r="A2570" s="15" t="s">
        <v>9589</v>
      </c>
      <c r="B2570" s="525" t="s">
        <v>3119</v>
      </c>
      <c r="C2570" s="928">
        <v>14.35</v>
      </c>
      <c r="D2570" s="2126">
        <v>1000</v>
      </c>
      <c r="E2570" s="574">
        <v>331.59</v>
      </c>
      <c r="F2570" s="603">
        <f t="shared" si="329"/>
        <v>331.59</v>
      </c>
      <c r="G2570" s="862">
        <f>'Заказ, cкидки и курсы валют'!$J$23*F2570</f>
        <v>4128.2954999999993</v>
      </c>
      <c r="H2570" s="1229">
        <f t="shared" si="330"/>
        <v>4128.3</v>
      </c>
      <c r="I2570" s="59"/>
    </row>
    <row r="2571" spans="1:9" ht="14.1" customHeight="1">
      <c r="A2571" s="15" t="s">
        <v>9590</v>
      </c>
      <c r="B2571" s="525" t="s">
        <v>617</v>
      </c>
      <c r="C2571" s="928">
        <v>16.2</v>
      </c>
      <c r="D2571" s="2126">
        <v>1000</v>
      </c>
      <c r="E2571" s="574">
        <v>408.06</v>
      </c>
      <c r="F2571" s="603">
        <f t="shared" si="329"/>
        <v>408.06</v>
      </c>
      <c r="G2571" s="862">
        <f>'Заказ, cкидки и курсы валют'!$J$23*F2571</f>
        <v>5080.3469999999998</v>
      </c>
      <c r="H2571" s="1229">
        <f t="shared" si="330"/>
        <v>5080.3500000000004</v>
      </c>
      <c r="I2571" s="59"/>
    </row>
    <row r="2572" spans="1:9" ht="14.1" customHeight="1">
      <c r="A2572" s="15" t="s">
        <v>9591</v>
      </c>
      <c r="B2572" s="525" t="s">
        <v>3120</v>
      </c>
      <c r="C2572" s="928">
        <v>16.98</v>
      </c>
      <c r="D2572" s="2126">
        <v>1000</v>
      </c>
      <c r="E2572" s="574">
        <v>420.25</v>
      </c>
      <c r="F2572" s="603">
        <f t="shared" si="329"/>
        <v>420.25</v>
      </c>
      <c r="G2572" s="862">
        <f>'Заказ, cкидки и курсы валют'!$J$23*F2572</f>
        <v>5232.1124999999993</v>
      </c>
      <c r="H2572" s="1229">
        <f t="shared" si="330"/>
        <v>5232.1099999999997</v>
      </c>
      <c r="I2572" s="59"/>
    </row>
    <row r="2573" spans="1:9" ht="14.1" customHeight="1">
      <c r="A2573" s="15" t="s">
        <v>9592</v>
      </c>
      <c r="B2573" s="525" t="s">
        <v>190</v>
      </c>
      <c r="C2573" s="928">
        <v>18.510000000000002</v>
      </c>
      <c r="D2573" s="2126">
        <v>1000</v>
      </c>
      <c r="E2573" s="574">
        <v>471.45</v>
      </c>
      <c r="F2573" s="603">
        <f t="shared" si="329"/>
        <v>471.45</v>
      </c>
      <c r="G2573" s="862">
        <f>'Заказ, cкидки и курсы валют'!$J$23*F2573</f>
        <v>5869.5524999999998</v>
      </c>
      <c r="H2573" s="1229">
        <f t="shared" si="330"/>
        <v>5869.55</v>
      </c>
      <c r="I2573" s="59"/>
    </row>
    <row r="2574" spans="1:9" ht="14.1" customHeight="1">
      <c r="A2574" s="15" t="s">
        <v>9593</v>
      </c>
      <c r="B2574" s="525" t="s">
        <v>191</v>
      </c>
      <c r="C2574" s="928">
        <v>22.22</v>
      </c>
      <c r="D2574" s="2126">
        <v>700</v>
      </c>
      <c r="E2574" s="574">
        <v>558.54999999999995</v>
      </c>
      <c r="F2574" s="603">
        <f t="shared" si="329"/>
        <v>558.54999999999995</v>
      </c>
      <c r="G2574" s="862">
        <f>'Заказ, cкидки и курсы валют'!$J$23*F2574</f>
        <v>6953.9474999999993</v>
      </c>
      <c r="H2574" s="1229">
        <f t="shared" si="330"/>
        <v>4867.76</v>
      </c>
      <c r="I2574" s="59"/>
    </row>
    <row r="2575" spans="1:9" ht="14.1" customHeight="1">
      <c r="A2575" s="15" t="s">
        <v>9594</v>
      </c>
      <c r="B2575" s="525" t="s">
        <v>192</v>
      </c>
      <c r="C2575" s="928">
        <v>24.88</v>
      </c>
      <c r="D2575" s="2126">
        <v>700</v>
      </c>
      <c r="E2575" s="574">
        <v>621.61</v>
      </c>
      <c r="F2575" s="603">
        <f t="shared" si="329"/>
        <v>621.61</v>
      </c>
      <c r="G2575" s="862">
        <f>'Заказ, cкидки и курсы валют'!$J$23*F2575</f>
        <v>7739.0445</v>
      </c>
      <c r="H2575" s="1229">
        <f t="shared" si="330"/>
        <v>5417.33</v>
      </c>
      <c r="I2575" s="59"/>
    </row>
    <row r="2576" spans="1:9" ht="14.1" customHeight="1">
      <c r="A2576" s="15" t="s">
        <v>9595</v>
      </c>
      <c r="B2576" s="525" t="s">
        <v>193</v>
      </c>
      <c r="C2576" s="928">
        <v>28.5</v>
      </c>
      <c r="D2576" s="2126">
        <v>600</v>
      </c>
      <c r="E2576" s="574">
        <v>721.62</v>
      </c>
      <c r="F2576" s="603">
        <f t="shared" si="329"/>
        <v>721.62</v>
      </c>
      <c r="G2576" s="862">
        <f>'Заказ, cкидки и курсы валют'!$J$23*F2576</f>
        <v>8984.1689999999999</v>
      </c>
      <c r="H2576" s="1229">
        <f t="shared" si="330"/>
        <v>5390.5</v>
      </c>
      <c r="I2576" s="59"/>
    </row>
    <row r="2577" spans="1:9" ht="14.1" customHeight="1">
      <c r="A2577" s="15" t="s">
        <v>9596</v>
      </c>
      <c r="B2577" s="525" t="s">
        <v>194</v>
      </c>
      <c r="C2577" s="928">
        <v>31</v>
      </c>
      <c r="D2577" s="2126">
        <v>500</v>
      </c>
      <c r="E2577" s="574">
        <v>736.39</v>
      </c>
      <c r="F2577" s="603">
        <f t="shared" si="329"/>
        <v>736.39</v>
      </c>
      <c r="G2577" s="862">
        <f>'Заказ, cкидки и курсы валют'!$J$23*F2577</f>
        <v>9168.0554999999986</v>
      </c>
      <c r="H2577" s="1229">
        <f t="shared" si="330"/>
        <v>4584.03</v>
      </c>
      <c r="I2577" s="59"/>
    </row>
    <row r="2578" spans="1:9" ht="14.1" customHeight="1">
      <c r="A2578" s="15" t="s">
        <v>9597</v>
      </c>
      <c r="B2578" s="525" t="s">
        <v>3121</v>
      </c>
      <c r="C2578" s="928">
        <v>34</v>
      </c>
      <c r="D2578" s="2126">
        <v>500</v>
      </c>
      <c r="E2578" s="574">
        <v>820.2</v>
      </c>
      <c r="F2578" s="603">
        <f t="shared" si="329"/>
        <v>820.2</v>
      </c>
      <c r="G2578" s="862">
        <f>'Заказ, cкидки и курсы валют'!$J$23*F2578</f>
        <v>10211.49</v>
      </c>
      <c r="H2578" s="1229">
        <f t="shared" si="330"/>
        <v>5105.75</v>
      </c>
      <c r="I2578" s="59"/>
    </row>
    <row r="2579" spans="1:9" ht="14.1" customHeight="1">
      <c r="A2579" s="15" t="s">
        <v>9598</v>
      </c>
      <c r="B2579" s="525" t="s">
        <v>195</v>
      </c>
      <c r="C2579" s="928">
        <v>37</v>
      </c>
      <c r="D2579" s="2126">
        <v>400</v>
      </c>
      <c r="E2579" s="574">
        <v>937.35</v>
      </c>
      <c r="F2579" s="603">
        <f t="shared" si="329"/>
        <v>937.35</v>
      </c>
      <c r="G2579" s="862">
        <f>'Заказ, cкидки и курсы валют'!$J$23*F2579</f>
        <v>11670.0075</v>
      </c>
      <c r="H2579" s="1229">
        <f t="shared" si="330"/>
        <v>4668</v>
      </c>
      <c r="I2579" s="59"/>
    </row>
    <row r="2580" spans="1:9" ht="14.1" customHeight="1" thickBot="1"/>
    <row r="2581" spans="1:9" ht="14.1" customHeight="1">
      <c r="A2581" s="247"/>
      <c r="B2581" s="163"/>
      <c r="C2581" s="91" t="s">
        <v>2539</v>
      </c>
      <c r="D2581" s="91"/>
      <c r="E2581" s="555"/>
      <c r="F2581" s="555"/>
      <c r="G2581" s="652"/>
      <c r="H2581" s="94"/>
      <c r="I2581" s="95"/>
    </row>
    <row r="2582" spans="1:9" ht="16.5" customHeight="1">
      <c r="A2582" s="248"/>
      <c r="B2582" s="17"/>
      <c r="C2582" s="108"/>
      <c r="D2582" s="108"/>
      <c r="E2582" s="556" t="s">
        <v>2540</v>
      </c>
      <c r="F2582" s="568"/>
      <c r="G2582" s="111"/>
      <c r="H2582" s="110"/>
      <c r="I2582" s="167"/>
    </row>
    <row r="2583" spans="1:9" ht="14.1" customHeight="1">
      <c r="A2583" s="248"/>
      <c r="B2583" s="17"/>
      <c r="C2583" s="97"/>
      <c r="D2583" s="97"/>
      <c r="E2583" s="896"/>
      <c r="F2583" s="596"/>
      <c r="G2583" s="874"/>
      <c r="H2583" s="17"/>
      <c r="I2583" s="167"/>
    </row>
    <row r="2584" spans="1:9" ht="14.1" customHeight="1">
      <c r="A2584" s="248"/>
      <c r="B2584" s="17"/>
      <c r="C2584" s="97"/>
      <c r="D2584" s="97"/>
      <c r="E2584" s="896"/>
      <c r="F2584" s="596"/>
      <c r="G2584" s="874"/>
      <c r="H2584" s="17"/>
      <c r="I2584" s="167"/>
    </row>
    <row r="2585" spans="1:9" ht="14.1" customHeight="1">
      <c r="A2585" s="248"/>
      <c r="B2585" s="17"/>
      <c r="C2585" s="97"/>
      <c r="D2585" s="97"/>
      <c r="E2585" s="896"/>
      <c r="F2585" s="596"/>
      <c r="G2585" s="874"/>
      <c r="H2585" s="17"/>
      <c r="I2585" s="167"/>
    </row>
    <row r="2586" spans="1:9" ht="14.1" customHeight="1" thickBot="1">
      <c r="A2586" s="117" t="s">
        <v>7711</v>
      </c>
      <c r="B2586" s="118"/>
      <c r="C2586" s="100"/>
      <c r="D2586" s="171"/>
      <c r="E2586" s="900"/>
      <c r="F2586" s="598"/>
      <c r="G2586" s="875"/>
      <c r="H2586" s="171"/>
      <c r="I2586" s="172"/>
    </row>
    <row r="2587" spans="1:9" ht="31.5" customHeight="1">
      <c r="A2587" s="195" t="s">
        <v>1034</v>
      </c>
      <c r="B2587" s="196" t="s">
        <v>1035</v>
      </c>
      <c r="C2587" s="197" t="s">
        <v>678</v>
      </c>
      <c r="D2587" s="197" t="s">
        <v>3143</v>
      </c>
      <c r="E2587" s="559" t="s">
        <v>11378</v>
      </c>
      <c r="F2587" s="600" t="s">
        <v>2792</v>
      </c>
      <c r="G2587" s="864" t="s">
        <v>2640</v>
      </c>
      <c r="H2587" s="338" t="s">
        <v>497</v>
      </c>
      <c r="I2587" s="199" t="s">
        <v>4268</v>
      </c>
    </row>
    <row r="2588" spans="1:9" ht="14.1" customHeight="1">
      <c r="A2588" s="195"/>
      <c r="B2588" s="389"/>
      <c r="C2588" s="197" t="s">
        <v>3644</v>
      </c>
      <c r="D2588" s="390" t="s">
        <v>2641</v>
      </c>
      <c r="E2588" s="898" t="s">
        <v>265</v>
      </c>
      <c r="F2588" s="607">
        <f>'Заказ, cкидки и курсы валют'!$I$12</f>
        <v>0</v>
      </c>
      <c r="G2588" s="948"/>
      <c r="H2588" s="455"/>
      <c r="I2588" s="325"/>
    </row>
    <row r="2589" spans="1:9" ht="14.1" customHeight="1">
      <c r="A2589" s="15" t="s">
        <v>9599</v>
      </c>
      <c r="B2589" s="67" t="s">
        <v>9581</v>
      </c>
      <c r="C2589" s="807">
        <v>1.36</v>
      </c>
      <c r="D2589" s="2206">
        <v>2000</v>
      </c>
      <c r="E2589" s="2129">
        <f t="shared" ref="E2589:E2620" si="331">E2525*1.2</f>
        <v>54.263999999999996</v>
      </c>
      <c r="F2589" s="603">
        <f t="shared" ref="F2589:F2602" si="332">ROUND(E2589*(1-$F$11),2)</f>
        <v>54.26</v>
      </c>
      <c r="G2589" s="862">
        <f>'Заказ, cкидки и курсы валют'!$J$23*F2589</f>
        <v>675.53699999999992</v>
      </c>
      <c r="H2589" s="128">
        <f t="shared" ref="H2589:H2602" si="333">ROUND((D2589/1000)*G2589,2)</f>
        <v>1351.07</v>
      </c>
      <c r="I2589" s="15"/>
    </row>
    <row r="2590" spans="1:9" ht="14.1" customHeight="1">
      <c r="A2590" s="15" t="s">
        <v>1204</v>
      </c>
      <c r="B2590" s="67" t="s">
        <v>4217</v>
      </c>
      <c r="C2590" s="807">
        <v>1.48</v>
      </c>
      <c r="D2590" s="2206">
        <v>2000</v>
      </c>
      <c r="E2590" s="2129">
        <f t="shared" si="331"/>
        <v>58.931999999999995</v>
      </c>
      <c r="F2590" s="603">
        <f t="shared" si="332"/>
        <v>58.93</v>
      </c>
      <c r="G2590" s="862">
        <f>'Заказ, cкидки и курсы валют'!$J$23*F2590</f>
        <v>733.67849999999999</v>
      </c>
      <c r="H2590" s="128">
        <f t="shared" si="333"/>
        <v>1467.36</v>
      </c>
      <c r="I2590" s="15"/>
    </row>
    <row r="2591" spans="1:9" ht="14.1" customHeight="1">
      <c r="A2591" s="15" t="s">
        <v>1205</v>
      </c>
      <c r="B2591" s="67" t="s">
        <v>4218</v>
      </c>
      <c r="C2591" s="807">
        <v>1.62</v>
      </c>
      <c r="D2591" s="2207">
        <v>1500</v>
      </c>
      <c r="E2591" s="2129">
        <f t="shared" si="331"/>
        <v>62.82</v>
      </c>
      <c r="F2591" s="603">
        <f t="shared" si="332"/>
        <v>62.82</v>
      </c>
      <c r="G2591" s="862">
        <f>'Заказ, cкидки и курсы валют'!$J$23*F2591</f>
        <v>782.10899999999992</v>
      </c>
      <c r="H2591" s="128">
        <f t="shared" si="333"/>
        <v>1173.1600000000001</v>
      </c>
      <c r="I2591" s="15"/>
    </row>
    <row r="2592" spans="1:9" ht="14.1" customHeight="1">
      <c r="A2592" s="15" t="s">
        <v>1206</v>
      </c>
      <c r="B2592" s="67" t="s">
        <v>4219</v>
      </c>
      <c r="C2592" s="807">
        <v>1.82</v>
      </c>
      <c r="D2592" s="2207">
        <v>1350</v>
      </c>
      <c r="E2592" s="2129">
        <f t="shared" si="331"/>
        <v>65.759999999999991</v>
      </c>
      <c r="F2592" s="603">
        <f t="shared" si="332"/>
        <v>65.760000000000005</v>
      </c>
      <c r="G2592" s="862">
        <f>'Заказ, cкидки и курсы валют'!$J$23*F2592</f>
        <v>818.71199999999999</v>
      </c>
      <c r="H2592" s="128">
        <f t="shared" si="333"/>
        <v>1105.26</v>
      </c>
      <c r="I2592" s="15"/>
    </row>
    <row r="2593" spans="1:9" ht="14.1" customHeight="1">
      <c r="A2593" s="15" t="s">
        <v>1207</v>
      </c>
      <c r="B2593" s="67" t="s">
        <v>4220</v>
      </c>
      <c r="C2593" s="807">
        <v>2.0699999999999998</v>
      </c>
      <c r="D2593" s="2207">
        <v>1100</v>
      </c>
      <c r="E2593" s="2129">
        <f t="shared" si="331"/>
        <v>73.835999999999999</v>
      </c>
      <c r="F2593" s="603">
        <f t="shared" si="332"/>
        <v>73.84</v>
      </c>
      <c r="G2593" s="862">
        <f>'Заказ, cкидки и курсы валют'!$J$23*F2593</f>
        <v>919.30799999999999</v>
      </c>
      <c r="H2593" s="128">
        <f t="shared" si="333"/>
        <v>1011.24</v>
      </c>
      <c r="I2593" s="15"/>
    </row>
    <row r="2594" spans="1:9" ht="14.1" customHeight="1">
      <c r="A2594" s="15" t="s">
        <v>1208</v>
      </c>
      <c r="B2594" s="67" t="s">
        <v>4221</v>
      </c>
      <c r="C2594" s="807">
        <v>2.33</v>
      </c>
      <c r="D2594" s="2207">
        <v>850</v>
      </c>
      <c r="E2594" s="2129">
        <f t="shared" si="331"/>
        <v>80.087999999999994</v>
      </c>
      <c r="F2594" s="603">
        <f t="shared" si="332"/>
        <v>80.09</v>
      </c>
      <c r="G2594" s="862">
        <f>'Заказ, cкидки и курсы валют'!$J$23*F2594</f>
        <v>997.12049999999999</v>
      </c>
      <c r="H2594" s="128">
        <f t="shared" si="333"/>
        <v>847.55</v>
      </c>
      <c r="I2594" s="15"/>
    </row>
    <row r="2595" spans="1:9" ht="14.1" customHeight="1">
      <c r="A2595" s="15" t="s">
        <v>1209</v>
      </c>
      <c r="B2595" s="67" t="s">
        <v>4222</v>
      </c>
      <c r="C2595" s="807">
        <v>2.4500000000000002</v>
      </c>
      <c r="D2595" s="2207">
        <v>850</v>
      </c>
      <c r="E2595" s="2129">
        <f t="shared" si="331"/>
        <v>84.432000000000002</v>
      </c>
      <c r="F2595" s="603">
        <f t="shared" si="332"/>
        <v>84.43</v>
      </c>
      <c r="G2595" s="862">
        <f>'Заказ, cкидки и курсы валют'!$J$23*F2595</f>
        <v>1051.1535000000001</v>
      </c>
      <c r="H2595" s="128">
        <f t="shared" si="333"/>
        <v>893.48</v>
      </c>
      <c r="I2595" s="15"/>
    </row>
    <row r="2596" spans="1:9" ht="14.1" customHeight="1">
      <c r="A2596" s="15" t="s">
        <v>1210</v>
      </c>
      <c r="B2596" s="67" t="s">
        <v>4223</v>
      </c>
      <c r="C2596" s="807">
        <v>2.75</v>
      </c>
      <c r="D2596" s="2207">
        <v>750</v>
      </c>
      <c r="E2596" s="2129">
        <f t="shared" si="331"/>
        <v>89.051999999999992</v>
      </c>
      <c r="F2596" s="603">
        <f t="shared" si="332"/>
        <v>89.05</v>
      </c>
      <c r="G2596" s="862">
        <f>'Заказ, cкидки и курсы валют'!$J$23*F2596</f>
        <v>1108.6724999999999</v>
      </c>
      <c r="H2596" s="128">
        <f t="shared" si="333"/>
        <v>831.5</v>
      </c>
      <c r="I2596" s="15"/>
    </row>
    <row r="2597" spans="1:9" ht="14.1" customHeight="1">
      <c r="A2597" s="15" t="s">
        <v>1211</v>
      </c>
      <c r="B2597" s="67" t="s">
        <v>4224</v>
      </c>
      <c r="C2597" s="807">
        <v>3.09</v>
      </c>
      <c r="D2597" s="2207">
        <v>700</v>
      </c>
      <c r="E2597" s="2129">
        <f t="shared" si="331"/>
        <v>107.376</v>
      </c>
      <c r="F2597" s="603">
        <f t="shared" si="332"/>
        <v>107.38</v>
      </c>
      <c r="G2597" s="862">
        <f>'Заказ, cкидки и курсы валют'!$J$23*F2597</f>
        <v>1336.8809999999999</v>
      </c>
      <c r="H2597" s="128">
        <f t="shared" si="333"/>
        <v>935.82</v>
      </c>
      <c r="I2597" s="15"/>
    </row>
    <row r="2598" spans="1:9" ht="14.1" customHeight="1">
      <c r="A2598" s="15" t="s">
        <v>1212</v>
      </c>
      <c r="B2598" s="67" t="s">
        <v>4225</v>
      </c>
      <c r="C2598" s="807">
        <v>3.45</v>
      </c>
      <c r="D2598" s="2207">
        <v>550</v>
      </c>
      <c r="E2598" s="2129">
        <f t="shared" si="331"/>
        <v>112.25999999999999</v>
      </c>
      <c r="F2598" s="603">
        <f t="shared" si="332"/>
        <v>112.26</v>
      </c>
      <c r="G2598" s="862">
        <f>'Заказ, cкидки и курсы валют'!$J$23*F2598</f>
        <v>1397.6369999999999</v>
      </c>
      <c r="H2598" s="128">
        <f t="shared" si="333"/>
        <v>768.7</v>
      </c>
      <c r="I2598" s="15"/>
    </row>
    <row r="2599" spans="1:9" ht="14.1" customHeight="1">
      <c r="A2599" s="15" t="s">
        <v>1213</v>
      </c>
      <c r="B2599" s="67" t="s">
        <v>4226</v>
      </c>
      <c r="C2599" s="807">
        <v>3.8</v>
      </c>
      <c r="D2599" s="2207">
        <v>450</v>
      </c>
      <c r="E2599" s="2129">
        <f t="shared" si="331"/>
        <v>115.66799999999999</v>
      </c>
      <c r="F2599" s="603">
        <f t="shared" si="332"/>
        <v>115.67</v>
      </c>
      <c r="G2599" s="862">
        <f>'Заказ, cкидки и курсы валют'!$J$23*F2599</f>
        <v>1440.0915</v>
      </c>
      <c r="H2599" s="128">
        <f t="shared" si="333"/>
        <v>648.04</v>
      </c>
      <c r="I2599" s="15"/>
    </row>
    <row r="2600" spans="1:9" ht="14.1" customHeight="1">
      <c r="A2600" s="15" t="s">
        <v>5281</v>
      </c>
      <c r="B2600" s="67" t="s">
        <v>2827</v>
      </c>
      <c r="C2600" s="807">
        <v>4.55</v>
      </c>
      <c r="D2600" s="2207">
        <v>400</v>
      </c>
      <c r="E2600" s="2129">
        <f t="shared" si="331"/>
        <v>139.512</v>
      </c>
      <c r="F2600" s="603">
        <f t="shared" si="332"/>
        <v>139.51</v>
      </c>
      <c r="G2600" s="862">
        <f>'Заказ, cкидки и курсы валют'!$J$23*F2600</f>
        <v>1736.8994999999998</v>
      </c>
      <c r="H2600" s="128">
        <f t="shared" si="333"/>
        <v>694.76</v>
      </c>
      <c r="I2600" s="15"/>
    </row>
    <row r="2601" spans="1:9" ht="14.1" customHeight="1">
      <c r="A2601" s="15" t="s">
        <v>1214</v>
      </c>
      <c r="B2601" s="67" t="s">
        <v>4227</v>
      </c>
      <c r="C2601" s="807">
        <v>5.29</v>
      </c>
      <c r="D2601" s="2207">
        <v>300</v>
      </c>
      <c r="E2601" s="2129">
        <f t="shared" si="331"/>
        <v>148.35599999999999</v>
      </c>
      <c r="F2601" s="603">
        <f t="shared" si="332"/>
        <v>148.36000000000001</v>
      </c>
      <c r="G2601" s="862">
        <f>'Заказ, cкидки и курсы валют'!$J$23*F2601</f>
        <v>1847.0820000000001</v>
      </c>
      <c r="H2601" s="128">
        <f t="shared" si="333"/>
        <v>554.12</v>
      </c>
      <c r="I2601" s="15"/>
    </row>
    <row r="2602" spans="1:9" ht="14.1" customHeight="1">
      <c r="A2602" s="15" t="s">
        <v>1215</v>
      </c>
      <c r="B2602" s="67" t="s">
        <v>4228</v>
      </c>
      <c r="C2602" s="58">
        <v>2.54</v>
      </c>
      <c r="D2602" s="2207">
        <v>200</v>
      </c>
      <c r="E2602" s="2129">
        <f t="shared" si="331"/>
        <v>167.46</v>
      </c>
      <c r="F2602" s="603">
        <f t="shared" si="332"/>
        <v>167.46</v>
      </c>
      <c r="G2602" s="862">
        <f>'Заказ, cкидки и курсы валют'!$J$23*F2602</f>
        <v>2084.877</v>
      </c>
      <c r="H2602" s="128">
        <f t="shared" si="333"/>
        <v>416.98</v>
      </c>
      <c r="I2602" s="15"/>
    </row>
    <row r="2603" spans="1:9" ht="14.1" customHeight="1">
      <c r="A2603" s="15" t="s">
        <v>9600</v>
      </c>
      <c r="B2603" s="67" t="s">
        <v>9583</v>
      </c>
      <c r="C2603" s="807">
        <v>2.5</v>
      </c>
      <c r="D2603" s="2207">
        <v>1000</v>
      </c>
      <c r="E2603" s="2129">
        <f t="shared" si="331"/>
        <v>85.236000000000004</v>
      </c>
      <c r="F2603" s="603">
        <f t="shared" ref="F2603" si="334">ROUND(E2603*(1-$F$11),2)</f>
        <v>85.24</v>
      </c>
      <c r="G2603" s="862">
        <f>'Заказ, cкидки и курсы валют'!$J$23*F2603</f>
        <v>1061.2379999999998</v>
      </c>
      <c r="H2603" s="128">
        <f t="shared" ref="H2603" si="335">ROUND((D2603/1000)*G2603,2)</f>
        <v>1061.24</v>
      </c>
      <c r="I2603" s="15"/>
    </row>
    <row r="2604" spans="1:9" ht="14.1" customHeight="1">
      <c r="A2604" s="15" t="s">
        <v>1216</v>
      </c>
      <c r="B2604" s="67" t="s">
        <v>4229</v>
      </c>
      <c r="C2604" s="807">
        <v>2.54</v>
      </c>
      <c r="D2604" s="2207">
        <v>1000</v>
      </c>
      <c r="E2604" s="2129">
        <f>E2540*1.2</f>
        <v>88.212000000000003</v>
      </c>
      <c r="F2604" s="603">
        <f t="shared" ref="F2604:F2605" si="336">ROUND(E2604*(1-$F$11),2)</f>
        <v>88.21</v>
      </c>
      <c r="G2604" s="862">
        <f>'Заказ, cкидки и курсы валют'!$J$23*F2604</f>
        <v>1098.2144999999998</v>
      </c>
      <c r="H2604" s="128">
        <f t="shared" ref="H2604:H2605" si="337">ROUND((D2604/1000)*G2604,2)</f>
        <v>1098.21</v>
      </c>
      <c r="I2604" s="15"/>
    </row>
    <row r="2605" spans="1:9" ht="14.1" customHeight="1">
      <c r="A2605" s="2208" t="s">
        <v>9602</v>
      </c>
      <c r="B2605" s="67" t="s">
        <v>5981</v>
      </c>
      <c r="C2605" s="807">
        <v>3.23</v>
      </c>
      <c r="D2605" s="2207">
        <v>1000</v>
      </c>
      <c r="E2605" s="2129">
        <f t="shared" si="331"/>
        <v>97.74</v>
      </c>
      <c r="F2605" s="603">
        <f t="shared" si="336"/>
        <v>97.74</v>
      </c>
      <c r="G2605" s="862">
        <f>'Заказ, cкидки и курсы валют'!$J$23*F2605</f>
        <v>1216.8629999999998</v>
      </c>
      <c r="H2605" s="128">
        <f t="shared" si="337"/>
        <v>1216.8599999999999</v>
      </c>
      <c r="I2605" s="15"/>
    </row>
    <row r="2606" spans="1:9" ht="14.1" customHeight="1">
      <c r="A2606" s="15" t="s">
        <v>11803</v>
      </c>
      <c r="B2606" s="67" t="s">
        <v>11801</v>
      </c>
      <c r="C2606" s="807">
        <v>3.42</v>
      </c>
      <c r="D2606" s="2207">
        <v>700</v>
      </c>
      <c r="E2606" s="2129">
        <f t="shared" si="331"/>
        <v>108.15599999999999</v>
      </c>
      <c r="F2606" s="603">
        <f t="shared" ref="F2606:F2627" si="338">ROUND(E2606*(1-$F$11),2)</f>
        <v>108.16</v>
      </c>
      <c r="G2606" s="862">
        <f>'Заказ, cкидки и курсы валют'!$J$23*F2606</f>
        <v>1346.5919999999999</v>
      </c>
      <c r="H2606" s="128">
        <f t="shared" ref="H2606:H2627" si="339">ROUND((D2606/1000)*G2606,2)</f>
        <v>942.61</v>
      </c>
      <c r="I2606" s="15"/>
    </row>
    <row r="2607" spans="1:9" ht="14.1" customHeight="1">
      <c r="A2607" s="15" t="s">
        <v>1217</v>
      </c>
      <c r="B2607" s="67" t="s">
        <v>4230</v>
      </c>
      <c r="C2607" s="807">
        <v>3.67</v>
      </c>
      <c r="D2607" s="2207">
        <v>700</v>
      </c>
      <c r="E2607" s="2129">
        <f t="shared" si="331"/>
        <v>109.52399999999999</v>
      </c>
      <c r="F2607" s="603">
        <f t="shared" si="338"/>
        <v>109.52</v>
      </c>
      <c r="G2607" s="862">
        <f>'Заказ, cкидки и курсы валют'!$J$23*F2607</f>
        <v>1363.5239999999999</v>
      </c>
      <c r="H2607" s="128">
        <f t="shared" si="339"/>
        <v>954.47</v>
      </c>
      <c r="I2607" s="15"/>
    </row>
    <row r="2608" spans="1:9" ht="14.1" customHeight="1">
      <c r="A2608" s="15" t="s">
        <v>1218</v>
      </c>
      <c r="B2608" s="67" t="s">
        <v>4231</v>
      </c>
      <c r="C2608" s="807">
        <v>3.71</v>
      </c>
      <c r="D2608" s="2207">
        <v>650</v>
      </c>
      <c r="E2608" s="2129">
        <f t="shared" si="331"/>
        <v>125.03999999999999</v>
      </c>
      <c r="F2608" s="603">
        <f t="shared" si="338"/>
        <v>125.04</v>
      </c>
      <c r="G2608" s="862">
        <f>'Заказ, cкидки и курсы валют'!$J$23*F2608</f>
        <v>1556.748</v>
      </c>
      <c r="H2608" s="128">
        <f t="shared" si="339"/>
        <v>1011.89</v>
      </c>
      <c r="I2608" s="15"/>
    </row>
    <row r="2609" spans="1:9" ht="14.1" customHeight="1">
      <c r="A2609" s="15" t="s">
        <v>1219</v>
      </c>
      <c r="B2609" s="67" t="s">
        <v>4232</v>
      </c>
      <c r="C2609" s="813">
        <v>4.5999999999999996</v>
      </c>
      <c r="D2609" s="2207">
        <v>500</v>
      </c>
      <c r="E2609" s="2129">
        <f t="shared" si="331"/>
        <v>138.24</v>
      </c>
      <c r="F2609" s="603">
        <f t="shared" si="338"/>
        <v>138.24</v>
      </c>
      <c r="G2609" s="862">
        <f>'Заказ, cкидки и курсы валют'!$J$23*F2609</f>
        <v>1721.088</v>
      </c>
      <c r="H2609" s="128">
        <f t="shared" si="339"/>
        <v>860.54</v>
      </c>
      <c r="I2609" s="15"/>
    </row>
    <row r="2610" spans="1:9" ht="14.1" customHeight="1">
      <c r="A2610" s="15" t="s">
        <v>1220</v>
      </c>
      <c r="B2610" s="67" t="s">
        <v>4233</v>
      </c>
      <c r="C2610" s="813">
        <v>5.2</v>
      </c>
      <c r="D2610" s="2207">
        <v>450</v>
      </c>
      <c r="E2610" s="2129">
        <f t="shared" si="331"/>
        <v>156.072</v>
      </c>
      <c r="F2610" s="603">
        <f t="shared" si="338"/>
        <v>156.07</v>
      </c>
      <c r="G2610" s="862">
        <f>'Заказ, cкидки и курсы валют'!$J$23*F2610</f>
        <v>1943.0714999999998</v>
      </c>
      <c r="H2610" s="128">
        <f t="shared" si="339"/>
        <v>874.38</v>
      </c>
      <c r="I2610" s="15"/>
    </row>
    <row r="2611" spans="1:9" ht="14.1" customHeight="1">
      <c r="A2611" s="15" t="s">
        <v>1221</v>
      </c>
      <c r="B2611" s="67" t="s">
        <v>4234</v>
      </c>
      <c r="C2611" s="813">
        <v>5.7</v>
      </c>
      <c r="D2611" s="2207">
        <v>400</v>
      </c>
      <c r="E2611" s="2129">
        <f t="shared" si="331"/>
        <v>172.35599999999999</v>
      </c>
      <c r="F2611" s="603">
        <f t="shared" si="338"/>
        <v>172.36</v>
      </c>
      <c r="G2611" s="862">
        <f>'Заказ, cкидки и курсы валют'!$J$23*F2611</f>
        <v>2145.8820000000001</v>
      </c>
      <c r="H2611" s="128">
        <f t="shared" si="339"/>
        <v>858.35</v>
      </c>
      <c r="I2611" s="15"/>
    </row>
    <row r="2612" spans="1:9" ht="14.1" customHeight="1">
      <c r="A2612" s="15" t="s">
        <v>1222</v>
      </c>
      <c r="B2612" s="67" t="s">
        <v>4235</v>
      </c>
      <c r="C2612" s="813">
        <v>6.3</v>
      </c>
      <c r="D2612" s="2207">
        <v>300</v>
      </c>
      <c r="E2612" s="2129">
        <f t="shared" si="331"/>
        <v>187.58399999999997</v>
      </c>
      <c r="F2612" s="603">
        <f t="shared" si="338"/>
        <v>187.58</v>
      </c>
      <c r="G2612" s="862">
        <f>'Заказ, cкидки и курсы валют'!$J$23*F2612</f>
        <v>2335.3710000000001</v>
      </c>
      <c r="H2612" s="128">
        <f t="shared" si="339"/>
        <v>700.61</v>
      </c>
      <c r="I2612" s="15"/>
    </row>
    <row r="2613" spans="1:9" ht="14.1" customHeight="1">
      <c r="A2613" s="15" t="s">
        <v>1223</v>
      </c>
      <c r="B2613" s="67" t="s">
        <v>4236</v>
      </c>
      <c r="C2613" s="813">
        <v>7.4</v>
      </c>
      <c r="D2613" s="2207">
        <v>200</v>
      </c>
      <c r="E2613" s="2129">
        <f t="shared" si="331"/>
        <v>224.4</v>
      </c>
      <c r="F2613" s="603">
        <f t="shared" si="338"/>
        <v>224.4</v>
      </c>
      <c r="G2613" s="862">
        <f>'Заказ, cкидки и курсы валют'!$J$23*F2613</f>
        <v>2793.7799999999997</v>
      </c>
      <c r="H2613" s="128">
        <f t="shared" si="339"/>
        <v>558.76</v>
      </c>
      <c r="I2613" s="15"/>
    </row>
    <row r="2614" spans="1:9" ht="14.1" customHeight="1">
      <c r="A2614" s="15" t="s">
        <v>1224</v>
      </c>
      <c r="B2614" s="67" t="s">
        <v>4237</v>
      </c>
      <c r="C2614" s="807">
        <v>8.4</v>
      </c>
      <c r="D2614" s="2207">
        <v>200</v>
      </c>
      <c r="E2614" s="2129">
        <f t="shared" si="331"/>
        <v>256.27199999999999</v>
      </c>
      <c r="F2614" s="603">
        <f t="shared" si="338"/>
        <v>256.27</v>
      </c>
      <c r="G2614" s="862">
        <f>'Заказ, cкидки и курсы валют'!$J$23*F2614</f>
        <v>3190.5614999999998</v>
      </c>
      <c r="H2614" s="128">
        <f t="shared" si="339"/>
        <v>638.11</v>
      </c>
      <c r="I2614" s="15"/>
    </row>
    <row r="2615" spans="1:9" ht="14.1" customHeight="1">
      <c r="A2615" s="15" t="s">
        <v>9601</v>
      </c>
      <c r="B2615" s="67" t="s">
        <v>9585</v>
      </c>
      <c r="C2615" s="807">
        <v>9.1999999999999993</v>
      </c>
      <c r="D2615" s="2207">
        <v>150</v>
      </c>
      <c r="E2615" s="2129">
        <f t="shared" si="331"/>
        <v>278.976</v>
      </c>
      <c r="F2615" s="603">
        <f t="shared" si="338"/>
        <v>278.98</v>
      </c>
      <c r="G2615" s="862">
        <f>'Заказ, cкидки и курсы валют'!$J$23*F2615</f>
        <v>3473.3009999999999</v>
      </c>
      <c r="H2615" s="128">
        <f t="shared" si="339"/>
        <v>521</v>
      </c>
      <c r="I2615" s="15"/>
    </row>
    <row r="2616" spans="1:9" ht="14.1" customHeight="1">
      <c r="A2616" s="15" t="s">
        <v>1225</v>
      </c>
      <c r="B2616" s="67" t="s">
        <v>4238</v>
      </c>
      <c r="C2616" s="807">
        <v>4.5599999999999996</v>
      </c>
      <c r="D2616" s="2207">
        <v>500</v>
      </c>
      <c r="E2616" s="2129">
        <f t="shared" si="331"/>
        <v>142.63200000000001</v>
      </c>
      <c r="F2616" s="603">
        <f t="shared" si="338"/>
        <v>142.63</v>
      </c>
      <c r="G2616" s="862">
        <f>'Заказ, cкидки и курсы валют'!$J$23*F2616</f>
        <v>1775.7434999999998</v>
      </c>
      <c r="H2616" s="128">
        <f t="shared" si="339"/>
        <v>887.87</v>
      </c>
      <c r="I2616" s="15"/>
    </row>
    <row r="2617" spans="1:9" ht="14.1" customHeight="1">
      <c r="A2617" s="15" t="s">
        <v>5282</v>
      </c>
      <c r="B2617" s="67" t="s">
        <v>2828</v>
      </c>
      <c r="C2617" s="807">
        <v>4.93</v>
      </c>
      <c r="D2617" s="2207">
        <v>500</v>
      </c>
      <c r="E2617" s="2129">
        <f t="shared" si="331"/>
        <v>149.80799999999999</v>
      </c>
      <c r="F2617" s="603">
        <f t="shared" si="338"/>
        <v>149.81</v>
      </c>
      <c r="G2617" s="862">
        <f>'Заказ, cкидки и курсы валют'!$J$23*F2617</f>
        <v>1865.1344999999999</v>
      </c>
      <c r="H2617" s="128">
        <f t="shared" si="339"/>
        <v>932.57</v>
      </c>
      <c r="I2617" s="15"/>
    </row>
    <row r="2618" spans="1:9" ht="14.1" customHeight="1">
      <c r="A2618" s="15" t="s">
        <v>1226</v>
      </c>
      <c r="B2618" s="67" t="s">
        <v>4239</v>
      </c>
      <c r="C2618" s="807">
        <v>5.63</v>
      </c>
      <c r="D2618" s="2207">
        <v>430</v>
      </c>
      <c r="E2618" s="2129">
        <f t="shared" si="331"/>
        <v>169.488</v>
      </c>
      <c r="F2618" s="603">
        <f t="shared" si="338"/>
        <v>169.49</v>
      </c>
      <c r="G2618" s="862">
        <f>'Заказ, cкидки и курсы валют'!$J$23*F2618</f>
        <v>2110.1505000000002</v>
      </c>
      <c r="H2618" s="128">
        <f t="shared" si="339"/>
        <v>907.36</v>
      </c>
      <c r="I2618" s="15"/>
    </row>
    <row r="2619" spans="1:9" ht="14.1" customHeight="1">
      <c r="A2619" s="15" t="s">
        <v>1227</v>
      </c>
      <c r="B2619" s="67" t="s">
        <v>4240</v>
      </c>
      <c r="C2619" s="807">
        <v>5.96</v>
      </c>
      <c r="D2619" s="2207">
        <v>350</v>
      </c>
      <c r="E2619" s="2129">
        <f t="shared" si="331"/>
        <v>187.78800000000001</v>
      </c>
      <c r="F2619" s="603">
        <f t="shared" si="338"/>
        <v>187.79</v>
      </c>
      <c r="G2619" s="862">
        <f>'Заказ, cкидки и курсы валют'!$J$23*F2619</f>
        <v>2337.9854999999998</v>
      </c>
      <c r="H2619" s="128">
        <f t="shared" si="339"/>
        <v>818.29</v>
      </c>
      <c r="I2619" s="15"/>
    </row>
    <row r="2620" spans="1:9" ht="14.1" customHeight="1">
      <c r="A2620" s="15" t="s">
        <v>1228</v>
      </c>
      <c r="B2620" s="67" t="s">
        <v>4241</v>
      </c>
      <c r="C2620" s="807">
        <v>6.97</v>
      </c>
      <c r="D2620" s="2207">
        <v>300</v>
      </c>
      <c r="E2620" s="2129">
        <f t="shared" si="331"/>
        <v>214.93200000000002</v>
      </c>
      <c r="F2620" s="603">
        <f t="shared" si="338"/>
        <v>214.93</v>
      </c>
      <c r="G2620" s="862">
        <f>'Заказ, cкидки и курсы валют'!$J$23*F2620</f>
        <v>2675.8784999999998</v>
      </c>
      <c r="H2620" s="128">
        <f t="shared" si="339"/>
        <v>802.76</v>
      </c>
      <c r="I2620" s="15"/>
    </row>
    <row r="2621" spans="1:9" ht="14.1" customHeight="1">
      <c r="A2621" s="15" t="s">
        <v>1229</v>
      </c>
      <c r="B2621" s="67" t="s">
        <v>4242</v>
      </c>
      <c r="C2621" s="807">
        <v>7.96</v>
      </c>
      <c r="D2621" s="2207">
        <v>250</v>
      </c>
      <c r="E2621" s="2129">
        <f t="shared" ref="E2621:E2643" si="340">E2557*1.2</f>
        <v>241.09199999999998</v>
      </c>
      <c r="F2621" s="603">
        <f t="shared" si="338"/>
        <v>241.09</v>
      </c>
      <c r="G2621" s="862">
        <f>'Заказ, cкидки и курсы валют'!$J$23*F2621</f>
        <v>3001.5704999999998</v>
      </c>
      <c r="H2621" s="128">
        <f t="shared" si="339"/>
        <v>750.39</v>
      </c>
      <c r="I2621" s="15"/>
    </row>
    <row r="2622" spans="1:9" ht="14.1" customHeight="1">
      <c r="A2622" s="15" t="s">
        <v>1230</v>
      </c>
      <c r="B2622" s="67" t="s">
        <v>1019</v>
      </c>
      <c r="C2622" s="807">
        <v>8.99</v>
      </c>
      <c r="D2622" s="2207">
        <v>200</v>
      </c>
      <c r="E2622" s="2129">
        <f t="shared" si="340"/>
        <v>251.11199999999997</v>
      </c>
      <c r="F2622" s="603">
        <f t="shared" si="338"/>
        <v>251.11</v>
      </c>
      <c r="G2622" s="862">
        <f>'Заказ, cкидки и курсы валют'!$J$23*F2622</f>
        <v>3126.3195000000001</v>
      </c>
      <c r="H2622" s="128">
        <f t="shared" si="339"/>
        <v>625.26</v>
      </c>
      <c r="I2622" s="15"/>
    </row>
    <row r="2623" spans="1:9" ht="14.1" customHeight="1">
      <c r="A2623" s="15" t="s">
        <v>1231</v>
      </c>
      <c r="B2623" s="67" t="s">
        <v>4243</v>
      </c>
      <c r="C2623" s="807">
        <v>9.39</v>
      </c>
      <c r="D2623" s="2207">
        <v>180</v>
      </c>
      <c r="E2623" s="2129">
        <f t="shared" si="340"/>
        <v>283.29599999999999</v>
      </c>
      <c r="F2623" s="603">
        <f t="shared" si="338"/>
        <v>283.3</v>
      </c>
      <c r="G2623" s="862">
        <f>'Заказ, cкидки и курсы валют'!$J$23*F2623</f>
        <v>3527.085</v>
      </c>
      <c r="H2623" s="128">
        <f t="shared" si="339"/>
        <v>634.88</v>
      </c>
      <c r="I2623" s="15"/>
    </row>
    <row r="2624" spans="1:9" ht="14.1" customHeight="1">
      <c r="A2624" s="15" t="s">
        <v>1232</v>
      </c>
      <c r="B2624" s="67" t="s">
        <v>4244</v>
      </c>
      <c r="C2624" s="807">
        <v>10.39</v>
      </c>
      <c r="D2624" s="2207">
        <v>180</v>
      </c>
      <c r="E2624" s="2129">
        <f t="shared" si="340"/>
        <v>310.37999999999994</v>
      </c>
      <c r="F2624" s="603">
        <f t="shared" si="338"/>
        <v>310.38</v>
      </c>
      <c r="G2624" s="862">
        <f>'Заказ, cкидки и курсы валют'!$J$23*F2624</f>
        <v>3864.2309999999998</v>
      </c>
      <c r="H2624" s="128">
        <f t="shared" si="339"/>
        <v>695.56</v>
      </c>
      <c r="I2624" s="15"/>
    </row>
    <row r="2625" spans="1:9" ht="14.1" customHeight="1">
      <c r="A2625" s="15" t="s">
        <v>1233</v>
      </c>
      <c r="B2625" s="67" t="s">
        <v>4245</v>
      </c>
      <c r="C2625" s="807">
        <v>11.07</v>
      </c>
      <c r="D2625" s="2207">
        <v>140</v>
      </c>
      <c r="E2625" s="2129">
        <f t="shared" si="340"/>
        <v>316.70400000000001</v>
      </c>
      <c r="F2625" s="603">
        <f t="shared" si="338"/>
        <v>316.7</v>
      </c>
      <c r="G2625" s="862">
        <f>'Заказ, cкидки и курсы валют'!$J$23*F2625</f>
        <v>3942.9149999999995</v>
      </c>
      <c r="H2625" s="128">
        <f t="shared" si="339"/>
        <v>552.01</v>
      </c>
      <c r="I2625" s="15"/>
    </row>
    <row r="2626" spans="1:9" ht="14.1" customHeight="1">
      <c r="A2626" s="15" t="s">
        <v>1234</v>
      </c>
      <c r="B2626" s="67" t="s">
        <v>4246</v>
      </c>
      <c r="C2626" s="814">
        <v>12.75</v>
      </c>
      <c r="D2626" s="2207">
        <v>140</v>
      </c>
      <c r="E2626" s="2129">
        <f t="shared" si="340"/>
        <v>380.67599999999999</v>
      </c>
      <c r="F2626" s="603">
        <f t="shared" si="338"/>
        <v>380.68</v>
      </c>
      <c r="G2626" s="862">
        <f>'Заказ, cкидки и курсы валют'!$J$23*F2626</f>
        <v>4739.4659999999994</v>
      </c>
      <c r="H2626" s="128">
        <f t="shared" si="339"/>
        <v>663.53</v>
      </c>
      <c r="I2626" s="15"/>
    </row>
    <row r="2627" spans="1:9" ht="14.1" customHeight="1">
      <c r="A2627" s="15" t="s">
        <v>9603</v>
      </c>
      <c r="B2627" s="67" t="s">
        <v>3865</v>
      </c>
      <c r="C2627" s="814">
        <v>14</v>
      </c>
      <c r="D2627" s="2207">
        <v>100</v>
      </c>
      <c r="E2627" s="2129">
        <f t="shared" si="340"/>
        <v>440.22</v>
      </c>
      <c r="F2627" s="603">
        <f t="shared" si="338"/>
        <v>440.22</v>
      </c>
      <c r="G2627" s="862">
        <f>'Заказ, cкидки и курсы валют'!$J$23*F2627</f>
        <v>5480.7389999999996</v>
      </c>
      <c r="H2627" s="128">
        <f t="shared" si="339"/>
        <v>548.07000000000005</v>
      </c>
      <c r="I2627" s="15"/>
    </row>
    <row r="2628" spans="1:9" ht="14.1" customHeight="1">
      <c r="A2628" s="15" t="s">
        <v>11076</v>
      </c>
      <c r="B2628" s="67" t="s">
        <v>3863</v>
      </c>
      <c r="C2628" s="928">
        <v>15.5</v>
      </c>
      <c r="D2628" s="2207">
        <v>100</v>
      </c>
      <c r="E2628" s="2129">
        <f t="shared" si="340"/>
        <v>456.084</v>
      </c>
      <c r="F2628" s="603">
        <f t="shared" ref="F2628:F2631" si="341">ROUND(E2628*(1-$F$11),2)</f>
        <v>456.08</v>
      </c>
      <c r="G2628" s="862">
        <f>'Заказ, cкидки и курсы валют'!$J$23*F2628</f>
        <v>5678.1959999999999</v>
      </c>
      <c r="H2628" s="128">
        <f t="shared" ref="H2628:H2631" si="342">ROUND((D2628/1000)*G2628,2)</f>
        <v>567.82000000000005</v>
      </c>
      <c r="I2628" s="15"/>
    </row>
    <row r="2629" spans="1:9" ht="14.1" customHeight="1">
      <c r="A2629" s="15" t="s">
        <v>11077</v>
      </c>
      <c r="B2629" s="67" t="s">
        <v>11070</v>
      </c>
      <c r="C2629" s="928">
        <v>17</v>
      </c>
      <c r="D2629" s="2207">
        <v>100</v>
      </c>
      <c r="E2629" s="2129">
        <f t="shared" si="340"/>
        <v>499.95599999999996</v>
      </c>
      <c r="F2629" s="603">
        <f t="shared" si="341"/>
        <v>499.96</v>
      </c>
      <c r="G2629" s="862">
        <f>'Заказ, cкидки и курсы валют'!$J$23*F2629</f>
        <v>6224.5019999999995</v>
      </c>
      <c r="H2629" s="128">
        <f t="shared" si="342"/>
        <v>622.45000000000005</v>
      </c>
      <c r="I2629" s="15"/>
    </row>
    <row r="2630" spans="1:9" ht="14.1" customHeight="1">
      <c r="A2630" s="15" t="s">
        <v>11078</v>
      </c>
      <c r="B2630" s="67" t="s">
        <v>3866</v>
      </c>
      <c r="C2630" s="928">
        <v>19</v>
      </c>
      <c r="D2630" s="2207">
        <v>50</v>
      </c>
      <c r="E2630" s="2129">
        <f t="shared" si="340"/>
        <v>590.57999999999993</v>
      </c>
      <c r="F2630" s="603">
        <f t="shared" si="341"/>
        <v>590.58000000000004</v>
      </c>
      <c r="G2630" s="862">
        <f>'Заказ, cкидки и курсы валют'!$J$23*F2630</f>
        <v>7352.7210000000005</v>
      </c>
      <c r="H2630" s="128">
        <f t="shared" si="342"/>
        <v>367.64</v>
      </c>
      <c r="I2630" s="15"/>
    </row>
    <row r="2631" spans="1:9" ht="14.1" customHeight="1">
      <c r="A2631" s="15" t="s">
        <v>11079</v>
      </c>
      <c r="B2631" s="67" t="s">
        <v>11071</v>
      </c>
      <c r="C2631" s="928">
        <v>21</v>
      </c>
      <c r="D2631" s="2207">
        <v>50</v>
      </c>
      <c r="E2631" s="2129">
        <f t="shared" si="340"/>
        <v>669.93599999999992</v>
      </c>
      <c r="F2631" s="603">
        <f t="shared" si="341"/>
        <v>669.94</v>
      </c>
      <c r="G2631" s="862">
        <f>'Заказ, cкидки и курсы валют'!$J$23*F2631</f>
        <v>8340.7530000000006</v>
      </c>
      <c r="H2631" s="128">
        <f t="shared" si="342"/>
        <v>417.04</v>
      </c>
      <c r="I2631" s="15"/>
    </row>
    <row r="2632" spans="1:9" ht="14.1" customHeight="1">
      <c r="A2632" s="15" t="s">
        <v>9604</v>
      </c>
      <c r="B2632" s="525" t="s">
        <v>3656</v>
      </c>
      <c r="C2632" s="928">
        <v>11.85</v>
      </c>
      <c r="D2632" s="2126">
        <v>100</v>
      </c>
      <c r="E2632" s="2129">
        <f>E2568*1.2</f>
        <v>357.81599999999997</v>
      </c>
      <c r="F2632" s="603">
        <f t="shared" ref="F2632:F2643" si="343">ROUND(E2632*(1-$F$11),2)</f>
        <v>357.82</v>
      </c>
      <c r="G2632" s="862">
        <f>'Заказ, cкидки и курсы валют'!$J$23*F2632</f>
        <v>4454.8589999999995</v>
      </c>
      <c r="H2632" s="128">
        <f t="shared" ref="H2632:H2643" si="344">ROUND((D2632/1000)*G2632,2)</f>
        <v>445.49</v>
      </c>
      <c r="I2632" s="15"/>
    </row>
    <row r="2633" spans="1:9" ht="14.1" customHeight="1">
      <c r="A2633" s="15" t="s">
        <v>9605</v>
      </c>
      <c r="B2633" s="525" t="s">
        <v>3118</v>
      </c>
      <c r="C2633" s="928">
        <v>13.15</v>
      </c>
      <c r="D2633" s="2126">
        <v>100</v>
      </c>
      <c r="E2633" s="2129">
        <f t="shared" si="340"/>
        <v>396.59999999999997</v>
      </c>
      <c r="F2633" s="603">
        <f t="shared" si="343"/>
        <v>396.6</v>
      </c>
      <c r="G2633" s="862">
        <f>'Заказ, cкидки и курсы валют'!$J$23*F2633</f>
        <v>4937.67</v>
      </c>
      <c r="H2633" s="128">
        <f t="shared" si="344"/>
        <v>493.77</v>
      </c>
      <c r="I2633" s="15"/>
    </row>
    <row r="2634" spans="1:9" ht="14.1" customHeight="1">
      <c r="A2634" s="15" t="s">
        <v>9606</v>
      </c>
      <c r="B2634" s="525" t="s">
        <v>3119</v>
      </c>
      <c r="C2634" s="928">
        <v>14.35</v>
      </c>
      <c r="D2634" s="2126">
        <v>100</v>
      </c>
      <c r="E2634" s="2129">
        <f t="shared" si="340"/>
        <v>397.90799999999996</v>
      </c>
      <c r="F2634" s="603">
        <f t="shared" si="343"/>
        <v>397.91</v>
      </c>
      <c r="G2634" s="862">
        <f>'Заказ, cкидки и курсы валют'!$J$23*F2634</f>
        <v>4953.9795000000004</v>
      </c>
      <c r="H2634" s="128">
        <f t="shared" si="344"/>
        <v>495.4</v>
      </c>
      <c r="I2634" s="15"/>
    </row>
    <row r="2635" spans="1:9" ht="14.1" customHeight="1">
      <c r="A2635" s="15" t="s">
        <v>9607</v>
      </c>
      <c r="B2635" s="525" t="s">
        <v>617</v>
      </c>
      <c r="C2635" s="928">
        <v>16.2</v>
      </c>
      <c r="D2635" s="2126">
        <v>100</v>
      </c>
      <c r="E2635" s="2129">
        <f t="shared" si="340"/>
        <v>489.67199999999997</v>
      </c>
      <c r="F2635" s="603">
        <f t="shared" si="343"/>
        <v>489.67</v>
      </c>
      <c r="G2635" s="862">
        <f>'Заказ, cкидки и курсы валют'!$J$23*F2635</f>
        <v>6096.3914999999997</v>
      </c>
      <c r="H2635" s="128">
        <f t="shared" si="344"/>
        <v>609.64</v>
      </c>
      <c r="I2635" s="15"/>
    </row>
    <row r="2636" spans="1:9" ht="14.1" customHeight="1">
      <c r="A2636" s="15" t="s">
        <v>9608</v>
      </c>
      <c r="B2636" s="525" t="s">
        <v>3120</v>
      </c>
      <c r="C2636" s="928">
        <v>16.98</v>
      </c>
      <c r="D2636" s="2126">
        <v>100</v>
      </c>
      <c r="E2636" s="2129">
        <f t="shared" si="340"/>
        <v>504.29999999999995</v>
      </c>
      <c r="F2636" s="603">
        <f t="shared" si="343"/>
        <v>504.3</v>
      </c>
      <c r="G2636" s="862">
        <f>'Заказ, cкидки и курсы валют'!$J$23*F2636</f>
        <v>6278.5349999999999</v>
      </c>
      <c r="H2636" s="128">
        <f t="shared" si="344"/>
        <v>627.85</v>
      </c>
      <c r="I2636" s="15"/>
    </row>
    <row r="2637" spans="1:9" ht="14.1" customHeight="1">
      <c r="A2637" s="15" t="s">
        <v>9609</v>
      </c>
      <c r="B2637" s="525" t="s">
        <v>190</v>
      </c>
      <c r="C2637" s="928">
        <v>18.510000000000002</v>
      </c>
      <c r="D2637" s="2126">
        <v>100</v>
      </c>
      <c r="E2637" s="2129">
        <f t="shared" si="340"/>
        <v>565.74</v>
      </c>
      <c r="F2637" s="603">
        <f t="shared" si="343"/>
        <v>565.74</v>
      </c>
      <c r="G2637" s="862">
        <f>'Заказ, cкидки и курсы валют'!$J$23*F2637</f>
        <v>7043.4629999999997</v>
      </c>
      <c r="H2637" s="128">
        <f t="shared" si="344"/>
        <v>704.35</v>
      </c>
      <c r="I2637" s="15"/>
    </row>
    <row r="2638" spans="1:9" ht="14.1" customHeight="1">
      <c r="A2638" s="15" t="s">
        <v>9610</v>
      </c>
      <c r="B2638" s="525" t="s">
        <v>191</v>
      </c>
      <c r="C2638" s="928">
        <v>22.22</v>
      </c>
      <c r="D2638" s="2126">
        <v>70</v>
      </c>
      <c r="E2638" s="2129">
        <f t="shared" si="340"/>
        <v>670.25999999999988</v>
      </c>
      <c r="F2638" s="603">
        <f t="shared" si="343"/>
        <v>670.26</v>
      </c>
      <c r="G2638" s="862">
        <f>'Заказ, cкидки и курсы валют'!$J$23*F2638</f>
        <v>8344.7369999999992</v>
      </c>
      <c r="H2638" s="128">
        <f t="shared" si="344"/>
        <v>584.13</v>
      </c>
      <c r="I2638" s="15"/>
    </row>
    <row r="2639" spans="1:9" ht="14.1" customHeight="1">
      <c r="A2639" s="15" t="s">
        <v>9611</v>
      </c>
      <c r="B2639" s="525" t="s">
        <v>192</v>
      </c>
      <c r="C2639" s="928">
        <v>24.88</v>
      </c>
      <c r="D2639" s="2126">
        <v>70</v>
      </c>
      <c r="E2639" s="2129">
        <f t="shared" si="340"/>
        <v>745.93200000000002</v>
      </c>
      <c r="F2639" s="603">
        <f t="shared" si="343"/>
        <v>745.93</v>
      </c>
      <c r="G2639" s="862">
        <f>'Заказ, cкидки и курсы валют'!$J$23*F2639</f>
        <v>9286.8284999999996</v>
      </c>
      <c r="H2639" s="128">
        <f t="shared" si="344"/>
        <v>650.08000000000004</v>
      </c>
      <c r="I2639" s="15"/>
    </row>
    <row r="2640" spans="1:9" ht="14.1" customHeight="1">
      <c r="A2640" s="15" t="s">
        <v>9612</v>
      </c>
      <c r="B2640" s="525" t="s">
        <v>193</v>
      </c>
      <c r="C2640" s="928">
        <v>28.5</v>
      </c>
      <c r="D2640" s="2126">
        <v>60</v>
      </c>
      <c r="E2640" s="2129">
        <f t="shared" si="340"/>
        <v>865.94399999999996</v>
      </c>
      <c r="F2640" s="603">
        <f t="shared" si="343"/>
        <v>865.94</v>
      </c>
      <c r="G2640" s="862">
        <f>'Заказ, cкидки и курсы валют'!$J$23*F2640</f>
        <v>10780.953</v>
      </c>
      <c r="H2640" s="128">
        <f t="shared" si="344"/>
        <v>646.86</v>
      </c>
      <c r="I2640" s="15"/>
    </row>
    <row r="2641" spans="1:9" ht="14.1" customHeight="1">
      <c r="A2641" s="15" t="s">
        <v>9613</v>
      </c>
      <c r="B2641" s="525" t="s">
        <v>194</v>
      </c>
      <c r="C2641" s="928">
        <v>31</v>
      </c>
      <c r="D2641" s="2126">
        <v>50</v>
      </c>
      <c r="E2641" s="2129">
        <f t="shared" si="340"/>
        <v>883.66800000000001</v>
      </c>
      <c r="F2641" s="603">
        <f t="shared" si="343"/>
        <v>883.67</v>
      </c>
      <c r="G2641" s="862">
        <f>'Заказ, cкидки и курсы валют'!$J$23*F2641</f>
        <v>11001.691499999999</v>
      </c>
      <c r="H2641" s="128">
        <f t="shared" si="344"/>
        <v>550.08000000000004</v>
      </c>
      <c r="I2641" s="15"/>
    </row>
    <row r="2642" spans="1:9" ht="14.1" customHeight="1">
      <c r="A2642" s="15" t="s">
        <v>9614</v>
      </c>
      <c r="B2642" s="525" t="s">
        <v>3121</v>
      </c>
      <c r="C2642" s="928">
        <v>34</v>
      </c>
      <c r="D2642" s="2126">
        <v>50</v>
      </c>
      <c r="E2642" s="2129">
        <f>E2578*1.2</f>
        <v>984.24</v>
      </c>
      <c r="F2642" s="603">
        <f t="shared" si="343"/>
        <v>984.24</v>
      </c>
      <c r="G2642" s="862">
        <f>'Заказ, cкидки и курсы валют'!$J$23*F2642</f>
        <v>12253.787999999999</v>
      </c>
      <c r="H2642" s="128">
        <f t="shared" si="344"/>
        <v>612.69000000000005</v>
      </c>
      <c r="I2642" s="15"/>
    </row>
    <row r="2643" spans="1:9" ht="14.1" customHeight="1">
      <c r="A2643" s="15" t="s">
        <v>9615</v>
      </c>
      <c r="B2643" s="525" t="s">
        <v>195</v>
      </c>
      <c r="C2643" s="928">
        <v>37</v>
      </c>
      <c r="D2643" s="2126">
        <v>40</v>
      </c>
      <c r="E2643" s="2129">
        <f t="shared" si="340"/>
        <v>1124.82</v>
      </c>
      <c r="F2643" s="603">
        <f t="shared" si="343"/>
        <v>1124.82</v>
      </c>
      <c r="G2643" s="862">
        <f>'Заказ, cкидки и курсы валют'!$J$23*F2643</f>
        <v>14004.008999999998</v>
      </c>
      <c r="H2643" s="128">
        <f t="shared" si="344"/>
        <v>560.16</v>
      </c>
      <c r="I2643" s="15"/>
    </row>
    <row r="2644" spans="1:9" ht="13.5" thickBot="1"/>
    <row r="2645" spans="1:9" ht="18">
      <c r="A2645" s="247"/>
      <c r="B2645" s="163"/>
      <c r="C2645" s="91" t="s">
        <v>2539</v>
      </c>
      <c r="D2645" s="91"/>
      <c r="E2645" s="555"/>
      <c r="F2645" s="555"/>
      <c r="G2645" s="652"/>
      <c r="H2645" s="94"/>
      <c r="I2645" s="95"/>
    </row>
    <row r="2646" spans="1:9" ht="18">
      <c r="A2646" s="248"/>
      <c r="B2646" s="17"/>
      <c r="C2646" s="108"/>
      <c r="D2646" s="108"/>
      <c r="E2646" s="556" t="s">
        <v>2540</v>
      </c>
      <c r="F2646" s="568"/>
      <c r="G2646" s="111"/>
      <c r="H2646" s="110"/>
      <c r="I2646" s="167"/>
    </row>
    <row r="2647" spans="1:9">
      <c r="A2647" s="248"/>
      <c r="B2647" s="17"/>
      <c r="C2647" s="97"/>
      <c r="D2647" s="97"/>
      <c r="E2647" s="896"/>
      <c r="F2647" s="596"/>
      <c r="G2647" s="874"/>
      <c r="H2647" s="17"/>
      <c r="I2647" s="167"/>
    </row>
    <row r="2648" spans="1:9">
      <c r="A2648" s="248"/>
      <c r="B2648" s="17"/>
      <c r="C2648" s="97"/>
      <c r="D2648" s="97"/>
      <c r="E2648" s="896"/>
      <c r="F2648" s="596"/>
      <c r="G2648" s="874"/>
      <c r="H2648" s="17"/>
      <c r="I2648" s="167"/>
    </row>
    <row r="2649" spans="1:9">
      <c r="A2649" s="248"/>
      <c r="B2649" s="17"/>
      <c r="C2649" s="97"/>
      <c r="D2649" s="97"/>
      <c r="E2649" s="896"/>
      <c r="F2649" s="596"/>
      <c r="G2649" s="874"/>
      <c r="H2649" s="17"/>
      <c r="I2649" s="167"/>
    </row>
    <row r="2650" spans="1:9" ht="18.75" thickBot="1">
      <c r="A2650" s="117" t="s">
        <v>7712</v>
      </c>
      <c r="B2650" s="118"/>
      <c r="C2650" s="100"/>
      <c r="D2650" s="171"/>
      <c r="E2650" s="900"/>
      <c r="F2650" s="598"/>
      <c r="G2650" s="875"/>
      <c r="H2650" s="171"/>
      <c r="I2650" s="172"/>
    </row>
    <row r="2651" spans="1:9" ht="42">
      <c r="A2651" s="195" t="s">
        <v>1034</v>
      </c>
      <c r="B2651" s="196" t="s">
        <v>1035</v>
      </c>
      <c r="C2651" s="197" t="s">
        <v>678</v>
      </c>
      <c r="D2651" s="197" t="s">
        <v>3143</v>
      </c>
      <c r="E2651" s="559" t="s">
        <v>11378</v>
      </c>
      <c r="F2651" s="600" t="s">
        <v>2792</v>
      </c>
      <c r="G2651" s="864" t="s">
        <v>2640</v>
      </c>
      <c r="H2651" s="338" t="s">
        <v>497</v>
      </c>
      <c r="I2651" s="199" t="s">
        <v>4268</v>
      </c>
    </row>
    <row r="2652" spans="1:9">
      <c r="A2652" s="195"/>
      <c r="B2652" s="389"/>
      <c r="C2652" s="197" t="s">
        <v>3644</v>
      </c>
      <c r="D2652" s="390" t="s">
        <v>2641</v>
      </c>
      <c r="E2652" s="898" t="s">
        <v>265</v>
      </c>
      <c r="F2652" s="607">
        <f>'Заказ, cкидки и курсы валют'!$I$12</f>
        <v>0</v>
      </c>
      <c r="G2652" s="948"/>
      <c r="H2652" s="455"/>
      <c r="I2652" s="325"/>
    </row>
    <row r="2653" spans="1:9" ht="14.1" customHeight="1">
      <c r="A2653" s="12" t="s">
        <v>11927</v>
      </c>
      <c r="B2653" s="59" t="s">
        <v>9581</v>
      </c>
      <c r="C2653" s="807">
        <v>1.36</v>
      </c>
      <c r="D2653" s="2203">
        <v>100</v>
      </c>
      <c r="E2653" s="2204">
        <f>E2525*3</f>
        <v>135.66</v>
      </c>
      <c r="F2653" s="603">
        <f>ROUND(E2653*(1-$F$11),2)</f>
        <v>135.66</v>
      </c>
      <c r="G2653" s="862">
        <f>'Заказ, cкидки и курсы валют'!$J$23*F2653</f>
        <v>1688.9669999999999</v>
      </c>
      <c r="H2653" s="128">
        <f>ROUND((D2653/1000)*G2653,2)</f>
        <v>168.9</v>
      </c>
      <c r="I2653" s="16"/>
    </row>
    <row r="2654" spans="1:9" ht="14.1" customHeight="1">
      <c r="A2654" s="15" t="s">
        <v>8085</v>
      </c>
      <c r="B2654" s="67" t="s">
        <v>4217</v>
      </c>
      <c r="C2654" s="807">
        <v>1.48</v>
      </c>
      <c r="D2654" s="2179">
        <v>200</v>
      </c>
      <c r="E2654" s="2129">
        <f>E2526*3</f>
        <v>147.32999999999998</v>
      </c>
      <c r="F2654" s="603">
        <f>ROUND(E2654*(1-$F$11),2)</f>
        <v>147.33000000000001</v>
      </c>
      <c r="G2654" s="862">
        <f>'Заказ, cкидки и курсы валют'!$J$23*F2654</f>
        <v>1834.2585000000001</v>
      </c>
      <c r="H2654" s="128">
        <f>ROUND((D2654/1000)*G2654,2)</f>
        <v>366.85</v>
      </c>
      <c r="I2654" s="15"/>
    </row>
    <row r="2655" spans="1:9" ht="14.1" customHeight="1">
      <c r="A2655" s="15" t="s">
        <v>8086</v>
      </c>
      <c r="B2655" s="67" t="s">
        <v>4218</v>
      </c>
      <c r="C2655" s="807">
        <v>1.62</v>
      </c>
      <c r="D2655" s="2205">
        <v>150</v>
      </c>
      <c r="E2655" s="2129">
        <f t="shared" ref="E2655:E2665" si="345">E2527*3</f>
        <v>157.05000000000001</v>
      </c>
      <c r="F2655" s="603">
        <f t="shared" ref="F2655:F2703" si="346">ROUND(E2655*(1-$F$11),2)</f>
        <v>157.05000000000001</v>
      </c>
      <c r="G2655" s="862">
        <f>'Заказ, cкидки и курсы валют'!$J$23*F2655</f>
        <v>1955.2725</v>
      </c>
      <c r="H2655" s="128">
        <f t="shared" ref="H2655:H2703" si="347">ROUND((D2655/1000)*G2655,2)</f>
        <v>293.29000000000002</v>
      </c>
      <c r="I2655" s="15"/>
    </row>
    <row r="2656" spans="1:9" ht="14.1" customHeight="1">
      <c r="A2656" s="15" t="s">
        <v>8087</v>
      </c>
      <c r="B2656" s="67" t="s">
        <v>4219</v>
      </c>
      <c r="C2656" s="807">
        <v>1.82</v>
      </c>
      <c r="D2656" s="2205">
        <v>135</v>
      </c>
      <c r="E2656" s="2129">
        <f t="shared" si="345"/>
        <v>164.39999999999998</v>
      </c>
      <c r="F2656" s="603">
        <f t="shared" si="346"/>
        <v>164.4</v>
      </c>
      <c r="G2656" s="862">
        <f>'Заказ, cкидки и курсы валют'!$J$23*F2656</f>
        <v>2046.78</v>
      </c>
      <c r="H2656" s="128">
        <f t="shared" si="347"/>
        <v>276.32</v>
      </c>
      <c r="I2656" s="15"/>
    </row>
    <row r="2657" spans="1:9" ht="14.1" customHeight="1">
      <c r="A2657" s="15" t="s">
        <v>8088</v>
      </c>
      <c r="B2657" s="67" t="s">
        <v>4220</v>
      </c>
      <c r="C2657" s="807">
        <v>2.0699999999999998</v>
      </c>
      <c r="D2657" s="2205">
        <v>110</v>
      </c>
      <c r="E2657" s="2129">
        <f t="shared" si="345"/>
        <v>184.59</v>
      </c>
      <c r="F2657" s="603">
        <f t="shared" si="346"/>
        <v>184.59</v>
      </c>
      <c r="G2657" s="862">
        <f>'Заказ, cкидки и курсы валют'!$J$23*F2657</f>
        <v>2298.1455000000001</v>
      </c>
      <c r="H2657" s="128">
        <f t="shared" si="347"/>
        <v>252.8</v>
      </c>
      <c r="I2657" s="15"/>
    </row>
    <row r="2658" spans="1:9" ht="14.1" customHeight="1">
      <c r="A2658" s="15" t="s">
        <v>8089</v>
      </c>
      <c r="B2658" s="67" t="s">
        <v>4221</v>
      </c>
      <c r="C2658" s="807">
        <v>2.33</v>
      </c>
      <c r="D2658" s="2205">
        <v>85</v>
      </c>
      <c r="E2658" s="2129">
        <f t="shared" si="345"/>
        <v>200.21999999999997</v>
      </c>
      <c r="F2658" s="603">
        <f t="shared" si="346"/>
        <v>200.22</v>
      </c>
      <c r="G2658" s="862">
        <f>'Заказ, cкидки и курсы валют'!$J$23*F2658</f>
        <v>2492.739</v>
      </c>
      <c r="H2658" s="128">
        <f t="shared" si="347"/>
        <v>211.88</v>
      </c>
      <c r="I2658" s="15"/>
    </row>
    <row r="2659" spans="1:9" ht="14.1" customHeight="1">
      <c r="A2659" s="15" t="s">
        <v>8090</v>
      </c>
      <c r="B2659" s="67" t="s">
        <v>4222</v>
      </c>
      <c r="C2659" s="807">
        <v>2.4500000000000002</v>
      </c>
      <c r="D2659" s="2205">
        <v>85</v>
      </c>
      <c r="E2659" s="2129">
        <f t="shared" si="345"/>
        <v>211.07999999999998</v>
      </c>
      <c r="F2659" s="603">
        <f t="shared" si="346"/>
        <v>211.08</v>
      </c>
      <c r="G2659" s="862">
        <f>'Заказ, cкидки и курсы валют'!$J$23*F2659</f>
        <v>2627.9459999999999</v>
      </c>
      <c r="H2659" s="128">
        <f t="shared" si="347"/>
        <v>223.38</v>
      </c>
      <c r="I2659" s="15"/>
    </row>
    <row r="2660" spans="1:9" ht="14.1" customHeight="1">
      <c r="A2660" s="15" t="s">
        <v>8091</v>
      </c>
      <c r="B2660" s="67" t="s">
        <v>4223</v>
      </c>
      <c r="C2660" s="807">
        <v>2.75</v>
      </c>
      <c r="D2660" s="2205">
        <v>75</v>
      </c>
      <c r="E2660" s="2129">
        <f t="shared" si="345"/>
        <v>222.63</v>
      </c>
      <c r="F2660" s="603">
        <f t="shared" si="346"/>
        <v>222.63</v>
      </c>
      <c r="G2660" s="862">
        <f>'Заказ, cкидки и курсы валют'!$J$23*F2660</f>
        <v>2771.7434999999996</v>
      </c>
      <c r="H2660" s="128">
        <f t="shared" si="347"/>
        <v>207.88</v>
      </c>
      <c r="I2660" s="15"/>
    </row>
    <row r="2661" spans="1:9" ht="14.1" customHeight="1">
      <c r="A2661" s="15" t="s">
        <v>8092</v>
      </c>
      <c r="B2661" s="67" t="s">
        <v>4224</v>
      </c>
      <c r="C2661" s="807">
        <v>3.09</v>
      </c>
      <c r="D2661" s="2205">
        <v>70</v>
      </c>
      <c r="E2661" s="2129">
        <f t="shared" si="345"/>
        <v>268.44</v>
      </c>
      <c r="F2661" s="603">
        <f t="shared" si="346"/>
        <v>268.44</v>
      </c>
      <c r="G2661" s="862">
        <f>'Заказ, cкидки и курсы валют'!$J$23*F2661</f>
        <v>3342.078</v>
      </c>
      <c r="H2661" s="128">
        <f t="shared" si="347"/>
        <v>233.95</v>
      </c>
      <c r="I2661" s="15"/>
    </row>
    <row r="2662" spans="1:9" ht="14.1" customHeight="1">
      <c r="A2662" s="15" t="s">
        <v>8093</v>
      </c>
      <c r="B2662" s="67" t="s">
        <v>4225</v>
      </c>
      <c r="C2662" s="807">
        <v>3.45</v>
      </c>
      <c r="D2662" s="2205">
        <v>55</v>
      </c>
      <c r="E2662" s="2129">
        <f t="shared" si="345"/>
        <v>280.64999999999998</v>
      </c>
      <c r="F2662" s="603">
        <f t="shared" si="346"/>
        <v>280.64999999999998</v>
      </c>
      <c r="G2662" s="862">
        <f>'Заказ, cкидки и курсы валют'!$J$23*F2662</f>
        <v>3494.0924999999993</v>
      </c>
      <c r="H2662" s="128">
        <f t="shared" si="347"/>
        <v>192.18</v>
      </c>
      <c r="I2662" s="15"/>
    </row>
    <row r="2663" spans="1:9" ht="14.1" customHeight="1">
      <c r="A2663" s="15" t="s">
        <v>8094</v>
      </c>
      <c r="B2663" s="67" t="s">
        <v>4226</v>
      </c>
      <c r="C2663" s="807">
        <v>3.8</v>
      </c>
      <c r="D2663" s="2205">
        <v>45</v>
      </c>
      <c r="E2663" s="2129">
        <f t="shared" si="345"/>
        <v>289.17</v>
      </c>
      <c r="F2663" s="603">
        <f t="shared" si="346"/>
        <v>289.17</v>
      </c>
      <c r="G2663" s="862">
        <f>'Заказ, cкидки и курсы валют'!$J$23*F2663</f>
        <v>3600.1664999999998</v>
      </c>
      <c r="H2663" s="128">
        <f t="shared" si="347"/>
        <v>162.01</v>
      </c>
      <c r="I2663" s="15"/>
    </row>
    <row r="2664" spans="1:9" ht="14.1" customHeight="1">
      <c r="A2664" s="15" t="s">
        <v>8095</v>
      </c>
      <c r="B2664" s="67" t="s">
        <v>2827</v>
      </c>
      <c r="C2664" s="807">
        <v>4.55</v>
      </c>
      <c r="D2664" s="2205">
        <v>40</v>
      </c>
      <c r="E2664" s="2129">
        <f t="shared" si="345"/>
        <v>348.78000000000003</v>
      </c>
      <c r="F2664" s="603">
        <f t="shared" si="346"/>
        <v>348.78</v>
      </c>
      <c r="G2664" s="862">
        <f>'Заказ, cкидки и курсы валют'!$J$23*F2664</f>
        <v>4342.3109999999997</v>
      </c>
      <c r="H2664" s="128">
        <f t="shared" si="347"/>
        <v>173.69</v>
      </c>
      <c r="I2664" s="15"/>
    </row>
    <row r="2665" spans="1:9" ht="14.1" customHeight="1">
      <c r="A2665" s="15" t="s">
        <v>8096</v>
      </c>
      <c r="B2665" s="59" t="s">
        <v>4227</v>
      </c>
      <c r="C2665" s="807">
        <v>5.29</v>
      </c>
      <c r="D2665" s="2113">
        <v>30</v>
      </c>
      <c r="E2665" s="2129">
        <f t="shared" si="345"/>
        <v>370.89</v>
      </c>
      <c r="F2665" s="603">
        <f t="shared" si="346"/>
        <v>370.89</v>
      </c>
      <c r="G2665" s="862">
        <f>'Заказ, cкидки и курсы валют'!$J$23*F2665</f>
        <v>4617.5804999999991</v>
      </c>
      <c r="H2665" s="128">
        <f t="shared" si="347"/>
        <v>138.53</v>
      </c>
      <c r="I2665" s="15"/>
    </row>
    <row r="2666" spans="1:9" ht="14.1" customHeight="1">
      <c r="A2666" s="15" t="s">
        <v>8097</v>
      </c>
      <c r="B2666" s="59" t="s">
        <v>4228</v>
      </c>
      <c r="C2666" s="58">
        <v>2.54</v>
      </c>
      <c r="D2666" s="2113">
        <v>20</v>
      </c>
      <c r="E2666" s="2129">
        <f>E2538*3</f>
        <v>418.65000000000003</v>
      </c>
      <c r="F2666" s="603">
        <f t="shared" si="346"/>
        <v>418.65</v>
      </c>
      <c r="G2666" s="862">
        <f>'Заказ, cкидки и курсы валют'!$J$23*F2666</f>
        <v>5212.1924999999992</v>
      </c>
      <c r="H2666" s="128">
        <f t="shared" si="347"/>
        <v>104.24</v>
      </c>
      <c r="I2666" s="15"/>
    </row>
    <row r="2667" spans="1:9" ht="14.1" customHeight="1">
      <c r="A2667" s="15" t="s">
        <v>11928</v>
      </c>
      <c r="B2667" s="59" t="s">
        <v>9583</v>
      </c>
      <c r="C2667" s="807">
        <v>2.5</v>
      </c>
      <c r="D2667" s="2113">
        <v>100</v>
      </c>
      <c r="E2667" s="2129">
        <f>E2539*3</f>
        <v>213.09</v>
      </c>
      <c r="F2667" s="603">
        <f t="shared" si="346"/>
        <v>213.09</v>
      </c>
      <c r="G2667" s="862">
        <f>'Заказ, cкидки и курсы валют'!$J$23*F2667</f>
        <v>2652.9704999999999</v>
      </c>
      <c r="H2667" s="128">
        <f t="shared" si="347"/>
        <v>265.3</v>
      </c>
      <c r="I2667" s="15"/>
    </row>
    <row r="2668" spans="1:9" ht="14.1" customHeight="1">
      <c r="A2668" s="15" t="s">
        <v>8098</v>
      </c>
      <c r="B2668" s="59" t="s">
        <v>4229</v>
      </c>
      <c r="C2668" s="807">
        <v>3.23</v>
      </c>
      <c r="D2668" s="2113">
        <v>100</v>
      </c>
      <c r="E2668" s="2129">
        <f>E2540*3</f>
        <v>220.53000000000003</v>
      </c>
      <c r="F2668" s="603">
        <f t="shared" si="346"/>
        <v>220.53</v>
      </c>
      <c r="G2668" s="862">
        <f>'Заказ, cкидки и курсы валют'!$J$23*F2668</f>
        <v>2745.5985000000001</v>
      </c>
      <c r="H2668" s="128">
        <f t="shared" si="347"/>
        <v>274.56</v>
      </c>
      <c r="I2668" s="15"/>
    </row>
    <row r="2669" spans="1:9" ht="14.1" customHeight="1">
      <c r="A2669" s="2275" t="s">
        <v>11929</v>
      </c>
      <c r="B2669" s="59" t="s">
        <v>5981</v>
      </c>
      <c r="C2669" s="807">
        <v>3.23</v>
      </c>
      <c r="D2669" s="2113">
        <v>100</v>
      </c>
      <c r="E2669" s="2129">
        <f>E2541*3</f>
        <v>244.35000000000002</v>
      </c>
      <c r="F2669" s="603">
        <f t="shared" si="346"/>
        <v>244.35</v>
      </c>
      <c r="G2669" s="862">
        <f>'Заказ, cкидки и курсы валют'!$J$23*F2669</f>
        <v>3042.1574999999998</v>
      </c>
      <c r="H2669" s="128">
        <f t="shared" si="347"/>
        <v>304.22000000000003</v>
      </c>
      <c r="I2669" s="15"/>
    </row>
    <row r="2670" spans="1:9" ht="14.1" customHeight="1">
      <c r="A2670" s="15" t="s">
        <v>11804</v>
      </c>
      <c r="B2670" s="59" t="s">
        <v>11801</v>
      </c>
      <c r="C2670" s="807">
        <v>3.41</v>
      </c>
      <c r="D2670" s="2113">
        <v>100</v>
      </c>
      <c r="E2670" s="2129">
        <f>E2542*3</f>
        <v>270.39</v>
      </c>
      <c r="F2670" s="603">
        <f t="shared" si="346"/>
        <v>270.39</v>
      </c>
      <c r="G2670" s="862">
        <f>'Заказ, cкидки и курсы валют'!$J$23*F2670</f>
        <v>3366.3554999999997</v>
      </c>
      <c r="H2670" s="128">
        <f t="shared" si="347"/>
        <v>336.64</v>
      </c>
      <c r="I2670" s="15"/>
    </row>
    <row r="2671" spans="1:9" ht="14.1" customHeight="1">
      <c r="A2671" s="15" t="s">
        <v>8099</v>
      </c>
      <c r="B2671" s="59" t="s">
        <v>4230</v>
      </c>
      <c r="C2671" s="807">
        <v>3.67</v>
      </c>
      <c r="D2671" s="2113">
        <v>70</v>
      </c>
      <c r="E2671" s="2129">
        <f t="shared" ref="E2671:E2678" si="348">E2543*3</f>
        <v>273.81</v>
      </c>
      <c r="F2671" s="603">
        <f t="shared" si="346"/>
        <v>273.81</v>
      </c>
      <c r="G2671" s="862">
        <f>'Заказ, cкидки и курсы валют'!$J$23*F2671</f>
        <v>3408.9344999999998</v>
      </c>
      <c r="H2671" s="128">
        <f t="shared" si="347"/>
        <v>238.63</v>
      </c>
      <c r="I2671" s="15"/>
    </row>
    <row r="2672" spans="1:9" ht="14.1" customHeight="1">
      <c r="A2672" s="15" t="s">
        <v>8100</v>
      </c>
      <c r="B2672" s="59" t="s">
        <v>4231</v>
      </c>
      <c r="C2672" s="807">
        <v>3.71</v>
      </c>
      <c r="D2672" s="2113">
        <v>65</v>
      </c>
      <c r="E2672" s="2129">
        <f t="shared" si="348"/>
        <v>312.60000000000002</v>
      </c>
      <c r="F2672" s="603">
        <f t="shared" si="346"/>
        <v>312.60000000000002</v>
      </c>
      <c r="G2672" s="862">
        <f>'Заказ, cкидки и курсы валют'!$J$23*F2672</f>
        <v>3891.87</v>
      </c>
      <c r="H2672" s="128">
        <f t="shared" si="347"/>
        <v>252.97</v>
      </c>
      <c r="I2672" s="15"/>
    </row>
    <row r="2673" spans="1:9" ht="14.1" customHeight="1">
      <c r="A2673" s="15" t="s">
        <v>8101</v>
      </c>
      <c r="B2673" s="59" t="s">
        <v>4232</v>
      </c>
      <c r="C2673" s="1949">
        <v>4.5999999999999996</v>
      </c>
      <c r="D2673" s="2113">
        <v>50</v>
      </c>
      <c r="E2673" s="2129">
        <f t="shared" si="348"/>
        <v>345.6</v>
      </c>
      <c r="F2673" s="603">
        <f t="shared" si="346"/>
        <v>345.6</v>
      </c>
      <c r="G2673" s="862">
        <f>'Заказ, cкидки и курсы валют'!$J$23*F2673</f>
        <v>4302.72</v>
      </c>
      <c r="H2673" s="128">
        <f t="shared" si="347"/>
        <v>215.14</v>
      </c>
      <c r="I2673" s="15"/>
    </row>
    <row r="2674" spans="1:9" ht="14.1" customHeight="1">
      <c r="A2674" s="15" t="s">
        <v>8102</v>
      </c>
      <c r="B2674" s="59" t="s">
        <v>4233</v>
      </c>
      <c r="C2674" s="1949">
        <v>5.2</v>
      </c>
      <c r="D2674" s="2113">
        <v>45</v>
      </c>
      <c r="E2674" s="2129">
        <f t="shared" si="348"/>
        <v>390.18</v>
      </c>
      <c r="F2674" s="603">
        <f t="shared" si="346"/>
        <v>390.18</v>
      </c>
      <c r="G2674" s="862">
        <f>'Заказ, cкидки и курсы валют'!$J$23*F2674</f>
        <v>4857.741</v>
      </c>
      <c r="H2674" s="128">
        <f t="shared" si="347"/>
        <v>218.6</v>
      </c>
      <c r="I2674" s="15"/>
    </row>
    <row r="2675" spans="1:9" ht="14.1" customHeight="1">
      <c r="A2675" s="15" t="s">
        <v>8103</v>
      </c>
      <c r="B2675" s="59" t="s">
        <v>4234</v>
      </c>
      <c r="C2675" s="1949">
        <v>5.7</v>
      </c>
      <c r="D2675" s="2113">
        <v>40</v>
      </c>
      <c r="E2675" s="2129">
        <f t="shared" si="348"/>
        <v>430.89</v>
      </c>
      <c r="F2675" s="603">
        <f t="shared" si="346"/>
        <v>430.89</v>
      </c>
      <c r="G2675" s="862">
        <f>'Заказ, cкидки и курсы валют'!$J$23*F2675</f>
        <v>5364.5804999999991</v>
      </c>
      <c r="H2675" s="128">
        <f t="shared" si="347"/>
        <v>214.58</v>
      </c>
      <c r="I2675" s="15"/>
    </row>
    <row r="2676" spans="1:9" ht="14.1" customHeight="1">
      <c r="A2676" s="15" t="s">
        <v>8104</v>
      </c>
      <c r="B2676" s="59" t="s">
        <v>4235</v>
      </c>
      <c r="C2676" s="1949">
        <v>6.3</v>
      </c>
      <c r="D2676" s="2113">
        <v>30</v>
      </c>
      <c r="E2676" s="2129">
        <f t="shared" si="348"/>
        <v>468.96</v>
      </c>
      <c r="F2676" s="603">
        <f t="shared" si="346"/>
        <v>468.96</v>
      </c>
      <c r="G2676" s="862">
        <f>'Заказ, cкидки и курсы валют'!$J$23*F2676</f>
        <v>5838.5519999999997</v>
      </c>
      <c r="H2676" s="128">
        <f t="shared" si="347"/>
        <v>175.16</v>
      </c>
      <c r="I2676" s="15"/>
    </row>
    <row r="2677" spans="1:9" ht="14.1" customHeight="1">
      <c r="A2677" s="15" t="s">
        <v>8105</v>
      </c>
      <c r="B2677" s="59" t="s">
        <v>4236</v>
      </c>
      <c r="C2677" s="1949">
        <v>7.4</v>
      </c>
      <c r="D2677" s="2113">
        <v>20</v>
      </c>
      <c r="E2677" s="2129">
        <f t="shared" si="348"/>
        <v>561</v>
      </c>
      <c r="F2677" s="603">
        <f t="shared" si="346"/>
        <v>561</v>
      </c>
      <c r="G2677" s="862">
        <f>'Заказ, cкидки и курсы валют'!$J$23*F2677</f>
        <v>6984.45</v>
      </c>
      <c r="H2677" s="128">
        <f t="shared" si="347"/>
        <v>139.69</v>
      </c>
      <c r="I2677" s="15"/>
    </row>
    <row r="2678" spans="1:9" ht="14.1" customHeight="1">
      <c r="A2678" s="15" t="s">
        <v>8106</v>
      </c>
      <c r="B2678" s="59" t="s">
        <v>4237</v>
      </c>
      <c r="C2678" s="807">
        <v>8.4</v>
      </c>
      <c r="D2678" s="2113">
        <v>20</v>
      </c>
      <c r="E2678" s="2129">
        <f t="shared" si="348"/>
        <v>640.68000000000006</v>
      </c>
      <c r="F2678" s="603">
        <f t="shared" si="346"/>
        <v>640.67999999999995</v>
      </c>
      <c r="G2678" s="862">
        <f>'Заказ, cкидки и курсы валют'!$J$23*F2678</f>
        <v>7976.4659999999985</v>
      </c>
      <c r="H2678" s="128">
        <f t="shared" si="347"/>
        <v>159.53</v>
      </c>
      <c r="I2678" s="15"/>
    </row>
    <row r="2679" spans="1:9" ht="14.1" customHeight="1">
      <c r="A2679" s="15" t="s">
        <v>11930</v>
      </c>
      <c r="B2679" s="59" t="s">
        <v>9585</v>
      </c>
      <c r="C2679" s="807">
        <v>9.1999999999999993</v>
      </c>
      <c r="D2679" s="2113">
        <v>10</v>
      </c>
      <c r="E2679" s="2129">
        <f>E2551*3</f>
        <v>697.43999999999994</v>
      </c>
      <c r="F2679" s="603">
        <f t="shared" si="346"/>
        <v>697.44</v>
      </c>
      <c r="G2679" s="862">
        <f>'Заказ, cкидки и курсы валют'!$J$23*F2679</f>
        <v>8683.1280000000006</v>
      </c>
      <c r="H2679" s="128">
        <f t="shared" si="347"/>
        <v>86.83</v>
      </c>
      <c r="I2679" s="15"/>
    </row>
    <row r="2680" spans="1:9" ht="14.1" customHeight="1">
      <c r="A2680" s="15" t="s">
        <v>8107</v>
      </c>
      <c r="B2680" s="59" t="s">
        <v>4238</v>
      </c>
      <c r="C2680" s="807">
        <v>4.5599999999999996</v>
      </c>
      <c r="D2680" s="2113">
        <v>50</v>
      </c>
      <c r="E2680" s="2129">
        <f>E2552*3</f>
        <v>356.58</v>
      </c>
      <c r="F2680" s="603">
        <f t="shared" si="346"/>
        <v>356.58</v>
      </c>
      <c r="G2680" s="862">
        <f>'Заказ, cкидки и курсы валют'!$J$23*F2680</f>
        <v>4439.4209999999994</v>
      </c>
      <c r="H2680" s="128">
        <f t="shared" si="347"/>
        <v>221.97</v>
      </c>
      <c r="I2680" s="15"/>
    </row>
    <row r="2681" spans="1:9" ht="14.1" customHeight="1">
      <c r="A2681" s="15" t="s">
        <v>8108</v>
      </c>
      <c r="B2681" s="59" t="s">
        <v>2828</v>
      </c>
      <c r="C2681" s="807">
        <v>4.93</v>
      </c>
      <c r="D2681" s="2113">
        <v>45</v>
      </c>
      <c r="E2681" s="2129">
        <f t="shared" ref="E2681:E2690" si="349">E2553*3</f>
        <v>374.52</v>
      </c>
      <c r="F2681" s="603">
        <f t="shared" si="346"/>
        <v>374.52</v>
      </c>
      <c r="G2681" s="862">
        <f>'Заказ, cкидки и курсы валют'!$J$23*F2681</f>
        <v>4662.7739999999994</v>
      </c>
      <c r="H2681" s="128">
        <f t="shared" si="347"/>
        <v>209.82</v>
      </c>
      <c r="I2681" s="15"/>
    </row>
    <row r="2682" spans="1:9" ht="14.1" customHeight="1">
      <c r="A2682" s="15" t="s">
        <v>8109</v>
      </c>
      <c r="B2682" s="59" t="s">
        <v>4239</v>
      </c>
      <c r="C2682" s="807">
        <v>5.63</v>
      </c>
      <c r="D2682" s="2113">
        <v>43</v>
      </c>
      <c r="E2682" s="2129">
        <f t="shared" si="349"/>
        <v>423.72</v>
      </c>
      <c r="F2682" s="603">
        <f t="shared" si="346"/>
        <v>423.72</v>
      </c>
      <c r="G2682" s="862">
        <f>'Заказ, cкидки и курсы валют'!$J$23*F2682</f>
        <v>5275.3140000000003</v>
      </c>
      <c r="H2682" s="128">
        <f t="shared" si="347"/>
        <v>226.84</v>
      </c>
      <c r="I2682" s="15"/>
    </row>
    <row r="2683" spans="1:9" ht="14.1" customHeight="1">
      <c r="A2683" s="15" t="s">
        <v>8110</v>
      </c>
      <c r="B2683" s="59" t="s">
        <v>4240</v>
      </c>
      <c r="C2683" s="807">
        <v>5.96</v>
      </c>
      <c r="D2683" s="2113">
        <v>35</v>
      </c>
      <c r="E2683" s="2129">
        <f t="shared" si="349"/>
        <v>469.47</v>
      </c>
      <c r="F2683" s="603">
        <f t="shared" si="346"/>
        <v>469.47</v>
      </c>
      <c r="G2683" s="862">
        <f>'Заказ, cкидки и курсы валют'!$J$23*F2683</f>
        <v>5844.9014999999999</v>
      </c>
      <c r="H2683" s="128">
        <f t="shared" si="347"/>
        <v>204.57</v>
      </c>
      <c r="I2683" s="15"/>
    </row>
    <row r="2684" spans="1:9" ht="14.1" customHeight="1">
      <c r="A2684" s="15" t="s">
        <v>8111</v>
      </c>
      <c r="B2684" s="59" t="s">
        <v>4241</v>
      </c>
      <c r="C2684" s="807">
        <v>6.97</v>
      </c>
      <c r="D2684" s="2113">
        <v>30</v>
      </c>
      <c r="E2684" s="2129">
        <f t="shared" si="349"/>
        <v>537.33000000000004</v>
      </c>
      <c r="F2684" s="603">
        <f t="shared" si="346"/>
        <v>537.33000000000004</v>
      </c>
      <c r="G2684" s="862">
        <f>'Заказ, cкидки и курсы валют'!$J$23*F2684</f>
        <v>6689.7584999999999</v>
      </c>
      <c r="H2684" s="128">
        <f t="shared" si="347"/>
        <v>200.69</v>
      </c>
      <c r="I2684" s="15"/>
    </row>
    <row r="2685" spans="1:9" ht="14.1" customHeight="1">
      <c r="A2685" s="15" t="s">
        <v>8112</v>
      </c>
      <c r="B2685" s="59" t="s">
        <v>4242</v>
      </c>
      <c r="C2685" s="807">
        <v>7.96</v>
      </c>
      <c r="D2685" s="2113">
        <v>25</v>
      </c>
      <c r="E2685" s="2129">
        <f t="shared" si="349"/>
        <v>602.73</v>
      </c>
      <c r="F2685" s="603">
        <f t="shared" si="346"/>
        <v>602.73</v>
      </c>
      <c r="G2685" s="862">
        <f>'Заказ, cкидки и курсы валют'!$J$23*F2685</f>
        <v>7503.9884999999995</v>
      </c>
      <c r="H2685" s="128">
        <f t="shared" si="347"/>
        <v>187.6</v>
      </c>
      <c r="I2685" s="15"/>
    </row>
    <row r="2686" spans="1:9" ht="14.1" customHeight="1">
      <c r="A2686" s="15" t="s">
        <v>8113</v>
      </c>
      <c r="B2686" s="59" t="s">
        <v>1019</v>
      </c>
      <c r="C2686" s="807">
        <v>8.99</v>
      </c>
      <c r="D2686" s="2113">
        <v>20</v>
      </c>
      <c r="E2686" s="2129">
        <f t="shared" si="349"/>
        <v>627.78</v>
      </c>
      <c r="F2686" s="603">
        <f t="shared" si="346"/>
        <v>627.78</v>
      </c>
      <c r="G2686" s="862">
        <f>'Заказ, cкидки и курсы валют'!$J$23*F2686</f>
        <v>7815.860999999999</v>
      </c>
      <c r="H2686" s="128">
        <f t="shared" si="347"/>
        <v>156.32</v>
      </c>
      <c r="I2686" s="15"/>
    </row>
    <row r="2687" spans="1:9" ht="14.1" customHeight="1">
      <c r="A2687" s="15" t="s">
        <v>8114</v>
      </c>
      <c r="B2687" s="59" t="s">
        <v>4243</v>
      </c>
      <c r="C2687" s="807">
        <v>9.39</v>
      </c>
      <c r="D2687" s="2113">
        <v>18</v>
      </c>
      <c r="E2687" s="2129">
        <f t="shared" si="349"/>
        <v>708.24</v>
      </c>
      <c r="F2687" s="603">
        <f t="shared" si="346"/>
        <v>708.24</v>
      </c>
      <c r="G2687" s="862">
        <f>'Заказ, cкидки и курсы валют'!$J$23*F2687</f>
        <v>8817.5879999999997</v>
      </c>
      <c r="H2687" s="128">
        <f t="shared" si="347"/>
        <v>158.72</v>
      </c>
      <c r="I2687" s="15"/>
    </row>
    <row r="2688" spans="1:9" ht="14.1" customHeight="1">
      <c r="A2688" s="15" t="s">
        <v>8115</v>
      </c>
      <c r="B2688" s="59" t="s">
        <v>4244</v>
      </c>
      <c r="C2688" s="807">
        <v>10.39</v>
      </c>
      <c r="D2688" s="2113">
        <v>18</v>
      </c>
      <c r="E2688" s="2129">
        <f t="shared" si="349"/>
        <v>775.94999999999993</v>
      </c>
      <c r="F2688" s="603">
        <f t="shared" si="346"/>
        <v>775.95</v>
      </c>
      <c r="G2688" s="862">
        <f>'Заказ, cкидки и курсы валют'!$J$23*F2688</f>
        <v>9660.5774999999994</v>
      </c>
      <c r="H2688" s="128">
        <f t="shared" si="347"/>
        <v>173.89</v>
      </c>
      <c r="I2688" s="15"/>
    </row>
    <row r="2689" spans="1:9" ht="14.1" customHeight="1">
      <c r="A2689" s="15" t="s">
        <v>8116</v>
      </c>
      <c r="B2689" s="59" t="s">
        <v>4245</v>
      </c>
      <c r="C2689" s="807">
        <v>11.07</v>
      </c>
      <c r="D2689" s="2113">
        <v>14</v>
      </c>
      <c r="E2689" s="2129">
        <f t="shared" si="349"/>
        <v>791.76</v>
      </c>
      <c r="F2689" s="603">
        <f t="shared" si="346"/>
        <v>791.76</v>
      </c>
      <c r="G2689" s="862">
        <f>'Заказ, cкидки и курсы валют'!$J$23*F2689</f>
        <v>9857.4119999999984</v>
      </c>
      <c r="H2689" s="128">
        <f t="shared" si="347"/>
        <v>138</v>
      </c>
      <c r="I2689" s="15"/>
    </row>
    <row r="2690" spans="1:9" ht="14.1" customHeight="1">
      <c r="A2690" s="15" t="s">
        <v>8117</v>
      </c>
      <c r="B2690" s="59" t="s">
        <v>4246</v>
      </c>
      <c r="C2690" s="808">
        <v>12.75</v>
      </c>
      <c r="D2690" s="2113">
        <v>12</v>
      </c>
      <c r="E2690" s="2129">
        <f t="shared" si="349"/>
        <v>951.69</v>
      </c>
      <c r="F2690" s="603">
        <f t="shared" si="346"/>
        <v>951.69</v>
      </c>
      <c r="G2690" s="862">
        <f>'Заказ, cкидки и курсы валют'!$J$23*F2690</f>
        <v>11848.540499999999</v>
      </c>
      <c r="H2690" s="128">
        <f t="shared" si="347"/>
        <v>142.18</v>
      </c>
      <c r="I2690" s="15"/>
    </row>
    <row r="2691" spans="1:9" ht="14.1" customHeight="1">
      <c r="A2691" s="15" t="s">
        <v>11931</v>
      </c>
      <c r="B2691" s="59" t="s">
        <v>3865</v>
      </c>
      <c r="C2691" s="808">
        <v>14</v>
      </c>
      <c r="D2691" s="2113">
        <v>10</v>
      </c>
      <c r="E2691" s="2129">
        <f>E2563*3</f>
        <v>1100.5500000000002</v>
      </c>
      <c r="F2691" s="603">
        <f t="shared" si="346"/>
        <v>1100.55</v>
      </c>
      <c r="G2691" s="862">
        <f>'Заказ, cкидки и курсы валют'!$J$23*F2691</f>
        <v>13701.847499999998</v>
      </c>
      <c r="H2691" s="128">
        <f t="shared" si="347"/>
        <v>137.02000000000001</v>
      </c>
      <c r="I2691" s="15"/>
    </row>
    <row r="2692" spans="1:9" ht="14.1" customHeight="1">
      <c r="A2692" s="15" t="s">
        <v>11932</v>
      </c>
      <c r="B2692" s="15" t="s">
        <v>3656</v>
      </c>
      <c r="C2692" s="1950">
        <v>11.85</v>
      </c>
      <c r="D2692" s="2113">
        <v>10</v>
      </c>
      <c r="E2692" s="2129">
        <f t="shared" ref="E2692:E2697" si="350">E2568*3</f>
        <v>894.54</v>
      </c>
      <c r="F2692" s="603">
        <f t="shared" si="346"/>
        <v>894.54</v>
      </c>
      <c r="G2692" s="862">
        <f>'Заказ, cкидки и курсы валют'!$J$23*F2692</f>
        <v>11137.022999999999</v>
      </c>
      <c r="H2692" s="128">
        <f t="shared" si="347"/>
        <v>111.37</v>
      </c>
      <c r="I2692" s="15"/>
    </row>
    <row r="2693" spans="1:9" ht="14.1" customHeight="1">
      <c r="A2693" s="15" t="s">
        <v>11933</v>
      </c>
      <c r="B2693" s="15" t="s">
        <v>3118</v>
      </c>
      <c r="C2693" s="1950">
        <v>13.15</v>
      </c>
      <c r="D2693" s="2113">
        <v>10</v>
      </c>
      <c r="E2693" s="2129">
        <f t="shared" si="350"/>
        <v>991.5</v>
      </c>
      <c r="F2693" s="603">
        <f t="shared" si="346"/>
        <v>991.5</v>
      </c>
      <c r="G2693" s="862">
        <f>'Заказ, cкидки и курсы валют'!$J$23*F2693</f>
        <v>12344.174999999999</v>
      </c>
      <c r="H2693" s="128">
        <f t="shared" si="347"/>
        <v>123.44</v>
      </c>
      <c r="I2693" s="15"/>
    </row>
    <row r="2694" spans="1:9" ht="14.1" customHeight="1">
      <c r="A2694" s="15" t="s">
        <v>11934</v>
      </c>
      <c r="B2694" s="15" t="s">
        <v>3119</v>
      </c>
      <c r="C2694" s="1950">
        <v>14.35</v>
      </c>
      <c r="D2694" s="2113">
        <v>10</v>
      </c>
      <c r="E2694" s="2129">
        <f t="shared" si="350"/>
        <v>994.77</v>
      </c>
      <c r="F2694" s="603">
        <f t="shared" si="346"/>
        <v>994.77</v>
      </c>
      <c r="G2694" s="862">
        <f>'Заказ, cкидки и курсы валют'!$J$23*F2694</f>
        <v>12384.886499999999</v>
      </c>
      <c r="H2694" s="128">
        <f t="shared" si="347"/>
        <v>123.85</v>
      </c>
      <c r="I2694" s="15"/>
    </row>
    <row r="2695" spans="1:9" ht="14.1" customHeight="1">
      <c r="A2695" s="15" t="s">
        <v>11935</v>
      </c>
      <c r="B2695" s="15" t="s">
        <v>617</v>
      </c>
      <c r="C2695" s="1950">
        <v>16.2</v>
      </c>
      <c r="D2695" s="2113">
        <v>10</v>
      </c>
      <c r="E2695" s="2129">
        <f t="shared" si="350"/>
        <v>1224.18</v>
      </c>
      <c r="F2695" s="603">
        <f t="shared" si="346"/>
        <v>1224.18</v>
      </c>
      <c r="G2695" s="862">
        <f>'Заказ, cкидки и курсы валют'!$J$23*F2695</f>
        <v>15241.040999999999</v>
      </c>
      <c r="H2695" s="128">
        <f t="shared" si="347"/>
        <v>152.41</v>
      </c>
      <c r="I2695" s="15"/>
    </row>
    <row r="2696" spans="1:9" ht="14.1" customHeight="1">
      <c r="A2696" s="15" t="s">
        <v>11936</v>
      </c>
      <c r="B2696" s="15" t="s">
        <v>3120</v>
      </c>
      <c r="C2696" s="1950">
        <v>16.98</v>
      </c>
      <c r="D2696" s="2113">
        <v>10</v>
      </c>
      <c r="E2696" s="2129">
        <f t="shared" si="350"/>
        <v>1260.75</v>
      </c>
      <c r="F2696" s="603">
        <f t="shared" si="346"/>
        <v>1260.75</v>
      </c>
      <c r="G2696" s="862">
        <f>'Заказ, cкидки и курсы валют'!$J$23*F2696</f>
        <v>15696.3375</v>
      </c>
      <c r="H2696" s="128">
        <f t="shared" si="347"/>
        <v>156.96</v>
      </c>
      <c r="I2696" s="15"/>
    </row>
    <row r="2697" spans="1:9" ht="14.1" customHeight="1">
      <c r="A2697" s="15" t="s">
        <v>11937</v>
      </c>
      <c r="B2697" s="15" t="s">
        <v>190</v>
      </c>
      <c r="C2697" s="1950">
        <v>18.510000000000002</v>
      </c>
      <c r="D2697" s="2113">
        <v>10</v>
      </c>
      <c r="E2697" s="2129">
        <f t="shared" si="350"/>
        <v>1414.35</v>
      </c>
      <c r="F2697" s="603">
        <f t="shared" si="346"/>
        <v>1414.35</v>
      </c>
      <c r="G2697" s="862">
        <f>'Заказ, cкидки и курсы валют'!$J$23*F2697</f>
        <v>17608.657499999998</v>
      </c>
      <c r="H2697" s="128">
        <f t="shared" si="347"/>
        <v>176.09</v>
      </c>
      <c r="I2697" s="15"/>
    </row>
    <row r="2698" spans="1:9" ht="14.1" customHeight="1">
      <c r="A2698" s="15" t="s">
        <v>11938</v>
      </c>
      <c r="B2698" s="15" t="s">
        <v>191</v>
      </c>
      <c r="C2698" s="1950">
        <v>22.22</v>
      </c>
      <c r="D2698" s="2113">
        <v>10</v>
      </c>
      <c r="E2698" s="2129">
        <f t="shared" ref="E2698:E2703" si="351">E2574*3</f>
        <v>1675.6499999999999</v>
      </c>
      <c r="F2698" s="603">
        <f t="shared" si="346"/>
        <v>1675.65</v>
      </c>
      <c r="G2698" s="862">
        <f>'Заказ, cкидки и курсы валют'!$J$23*F2698</f>
        <v>20861.842499999999</v>
      </c>
      <c r="H2698" s="128">
        <f t="shared" si="347"/>
        <v>208.62</v>
      </c>
      <c r="I2698" s="15"/>
    </row>
    <row r="2699" spans="1:9" ht="14.1" customHeight="1">
      <c r="A2699" s="15" t="s">
        <v>11939</v>
      </c>
      <c r="B2699" s="15" t="s">
        <v>192</v>
      </c>
      <c r="C2699" s="1950">
        <v>24.88</v>
      </c>
      <c r="D2699" s="2113">
        <v>10</v>
      </c>
      <c r="E2699" s="2129">
        <f t="shared" si="351"/>
        <v>1864.83</v>
      </c>
      <c r="F2699" s="603">
        <f t="shared" si="346"/>
        <v>1864.83</v>
      </c>
      <c r="G2699" s="862">
        <f>'Заказ, cкидки и курсы валют'!$J$23*F2699</f>
        <v>23217.133499999996</v>
      </c>
      <c r="H2699" s="128">
        <f t="shared" si="347"/>
        <v>232.17</v>
      </c>
      <c r="I2699" s="15"/>
    </row>
    <row r="2700" spans="1:9" ht="14.1" customHeight="1">
      <c r="A2700" s="15" t="s">
        <v>11940</v>
      </c>
      <c r="B2700" s="15" t="s">
        <v>193</v>
      </c>
      <c r="C2700" s="1950">
        <v>28.5</v>
      </c>
      <c r="D2700" s="2113">
        <v>10</v>
      </c>
      <c r="E2700" s="2129">
        <f t="shared" si="351"/>
        <v>2164.86</v>
      </c>
      <c r="F2700" s="603">
        <f t="shared" si="346"/>
        <v>2164.86</v>
      </c>
      <c r="G2700" s="862">
        <f>'Заказ, cкидки и курсы валют'!$J$23*F2700</f>
        <v>26952.507000000001</v>
      </c>
      <c r="H2700" s="128">
        <f t="shared" si="347"/>
        <v>269.52999999999997</v>
      </c>
      <c r="I2700" s="15"/>
    </row>
    <row r="2701" spans="1:9" ht="14.1" customHeight="1">
      <c r="A2701" s="15" t="s">
        <v>11941</v>
      </c>
      <c r="B2701" s="15" t="s">
        <v>194</v>
      </c>
      <c r="C2701" s="1950">
        <v>31</v>
      </c>
      <c r="D2701" s="2113">
        <v>5</v>
      </c>
      <c r="E2701" s="2129">
        <f t="shared" si="351"/>
        <v>2209.17</v>
      </c>
      <c r="F2701" s="603">
        <f t="shared" si="346"/>
        <v>2209.17</v>
      </c>
      <c r="G2701" s="862">
        <f>'Заказ, cкидки и курсы валют'!$J$23*F2701</f>
        <v>27504.166499999999</v>
      </c>
      <c r="H2701" s="128">
        <f t="shared" si="347"/>
        <v>137.52000000000001</v>
      </c>
      <c r="I2701" s="15"/>
    </row>
    <row r="2702" spans="1:9" ht="14.1" customHeight="1">
      <c r="A2702" s="15" t="s">
        <v>11942</v>
      </c>
      <c r="B2702" s="15" t="s">
        <v>3121</v>
      </c>
      <c r="C2702" s="1950">
        <v>34</v>
      </c>
      <c r="D2702" s="2113">
        <v>5</v>
      </c>
      <c r="E2702" s="2129">
        <f t="shared" si="351"/>
        <v>2460.6000000000004</v>
      </c>
      <c r="F2702" s="603">
        <f t="shared" si="346"/>
        <v>2460.6</v>
      </c>
      <c r="G2702" s="862">
        <f>'Заказ, cкидки и курсы валют'!$J$23*F2702</f>
        <v>30634.469999999998</v>
      </c>
      <c r="H2702" s="128">
        <f t="shared" si="347"/>
        <v>153.16999999999999</v>
      </c>
      <c r="I2702" s="15"/>
    </row>
    <row r="2703" spans="1:9" ht="14.1" customHeight="1">
      <c r="A2703" s="15" t="s">
        <v>11943</v>
      </c>
      <c r="B2703" s="15" t="s">
        <v>195</v>
      </c>
      <c r="C2703" s="1950">
        <v>37</v>
      </c>
      <c r="D2703" s="2113">
        <v>5</v>
      </c>
      <c r="E2703" s="2129">
        <f t="shared" si="351"/>
        <v>2812.05</v>
      </c>
      <c r="F2703" s="603">
        <f t="shared" si="346"/>
        <v>2812.05</v>
      </c>
      <c r="G2703" s="862">
        <f>'Заказ, cкидки и курсы валют'!$J$23*F2703</f>
        <v>35010.022499999999</v>
      </c>
      <c r="H2703" s="128">
        <f t="shared" si="347"/>
        <v>175.05</v>
      </c>
      <c r="I2703" s="15"/>
    </row>
    <row r="2704" spans="1:9" ht="13.5" thickBot="1"/>
    <row r="2705" spans="1:9" ht="18">
      <c r="A2705" s="247"/>
      <c r="B2705" s="163"/>
      <c r="C2705" s="91" t="s">
        <v>2541</v>
      </c>
      <c r="D2705" s="91"/>
      <c r="E2705" s="555"/>
      <c r="F2705" s="555"/>
      <c r="G2705" s="652"/>
      <c r="H2705" s="94"/>
      <c r="I2705" s="95"/>
    </row>
    <row r="2706" spans="1:9" ht="18">
      <c r="A2706" s="248"/>
      <c r="B2706" s="17"/>
      <c r="C2706" s="108" t="s">
        <v>6592</v>
      </c>
      <c r="D2706" s="108"/>
      <c r="E2706" s="556"/>
      <c r="F2706" s="568"/>
      <c r="G2706" s="111"/>
      <c r="H2706" s="110"/>
      <c r="I2706" s="167"/>
    </row>
    <row r="2707" spans="1:9">
      <c r="A2707" s="248"/>
      <c r="B2707" s="17"/>
      <c r="C2707" s="97"/>
      <c r="D2707" s="97"/>
      <c r="E2707" s="896"/>
      <c r="F2707" s="596"/>
      <c r="G2707" s="874"/>
      <c r="H2707" s="17"/>
      <c r="I2707" s="167"/>
    </row>
    <row r="2708" spans="1:9">
      <c r="A2708" s="248"/>
      <c r="B2708" s="17"/>
      <c r="C2708" s="97"/>
      <c r="D2708" s="97"/>
      <c r="E2708" s="896"/>
      <c r="F2708" s="596"/>
      <c r="G2708" s="874"/>
      <c r="H2708" s="17"/>
      <c r="I2708" s="167"/>
    </row>
    <row r="2709" spans="1:9">
      <c r="A2709" s="248"/>
      <c r="B2709" s="17"/>
      <c r="C2709" s="97"/>
      <c r="D2709" s="97"/>
      <c r="E2709" s="896"/>
      <c r="F2709" s="596"/>
      <c r="G2709" s="874"/>
      <c r="H2709" s="17"/>
      <c r="I2709" s="167"/>
    </row>
    <row r="2710" spans="1:9" ht="18.75" thickBot="1">
      <c r="A2710" s="117" t="s">
        <v>7710</v>
      </c>
      <c r="B2710" s="171"/>
      <c r="C2710" s="99"/>
      <c r="D2710" s="99"/>
      <c r="E2710" s="897"/>
      <c r="F2710" s="598"/>
      <c r="G2710" s="875"/>
      <c r="H2710" s="171"/>
      <c r="I2710" s="172"/>
    </row>
    <row r="2711" spans="1:9" ht="42">
      <c r="A2711" s="195" t="s">
        <v>1034</v>
      </c>
      <c r="B2711" s="196" t="s">
        <v>1035</v>
      </c>
      <c r="C2711" s="197" t="s">
        <v>678</v>
      </c>
      <c r="D2711" s="197" t="s">
        <v>3143</v>
      </c>
      <c r="E2711" s="559" t="s">
        <v>11378</v>
      </c>
      <c r="F2711" s="600" t="s">
        <v>2792</v>
      </c>
      <c r="G2711" s="864" t="s">
        <v>2640</v>
      </c>
      <c r="H2711" s="338" t="s">
        <v>497</v>
      </c>
      <c r="I2711" s="199" t="s">
        <v>4268</v>
      </c>
    </row>
    <row r="2712" spans="1:9">
      <c r="A2712" s="195"/>
      <c r="B2712" s="389"/>
      <c r="C2712" s="197" t="s">
        <v>3644</v>
      </c>
      <c r="D2712" s="390" t="s">
        <v>2641</v>
      </c>
      <c r="E2712" s="898" t="s">
        <v>265</v>
      </c>
      <c r="F2712" s="607">
        <f>'Заказ, cкидки и курсы валют'!$I$12</f>
        <v>0</v>
      </c>
      <c r="G2712" s="948"/>
      <c r="H2712" s="455"/>
      <c r="I2712" s="325"/>
    </row>
    <row r="2713" spans="1:9" ht="15">
      <c r="A2713" s="15" t="s">
        <v>1235</v>
      </c>
      <c r="B2713" s="44" t="s">
        <v>100</v>
      </c>
      <c r="C2713" s="58">
        <v>5.82</v>
      </c>
      <c r="D2713" s="2078">
        <v>5000</v>
      </c>
      <c r="E2713" s="574">
        <v>175.34</v>
      </c>
      <c r="F2713" s="603">
        <f>ROUND(E2713*(1-$F$11),2)</f>
        <v>175.34</v>
      </c>
      <c r="G2713" s="862">
        <f>'Заказ, cкидки и курсы валют'!$J$23*F2713</f>
        <v>2182.9829999999997</v>
      </c>
      <c r="H2713" s="128">
        <f>ROUND((D2713/1000)*G2713,2)</f>
        <v>10914.92</v>
      </c>
      <c r="I2713" s="15"/>
    </row>
    <row r="2714" spans="1:9" ht="15">
      <c r="A2714" s="15" t="s">
        <v>1236</v>
      </c>
      <c r="B2714" s="44" t="s">
        <v>101</v>
      </c>
      <c r="C2714" s="58">
        <v>6.53</v>
      </c>
      <c r="D2714" s="2078">
        <v>3750</v>
      </c>
      <c r="E2714" s="574">
        <v>199.81</v>
      </c>
      <c r="F2714" s="603">
        <f t="shared" ref="F2714:F2731" si="352">ROUND(E2714*(1-$F$11),2)</f>
        <v>199.81</v>
      </c>
      <c r="G2714" s="862">
        <f>'Заказ, cкидки и курсы валют'!$J$23*F2714</f>
        <v>2487.6344999999997</v>
      </c>
      <c r="H2714" s="128">
        <f t="shared" ref="H2714:H2731" si="353">ROUND((D2714/1000)*G2714,2)</f>
        <v>9328.6299999999992</v>
      </c>
      <c r="I2714" s="15"/>
    </row>
    <row r="2715" spans="1:9" ht="15">
      <c r="A2715" s="15" t="s">
        <v>1237</v>
      </c>
      <c r="B2715" s="44" t="s">
        <v>1352</v>
      </c>
      <c r="C2715" s="58">
        <v>7.36</v>
      </c>
      <c r="D2715" s="2078">
        <v>3500</v>
      </c>
      <c r="E2715" s="574">
        <v>237.13</v>
      </c>
      <c r="F2715" s="603">
        <f t="shared" si="352"/>
        <v>237.13</v>
      </c>
      <c r="G2715" s="862">
        <f>'Заказ, cкидки и курсы валют'!$J$23*F2715</f>
        <v>2952.2684999999997</v>
      </c>
      <c r="H2715" s="128">
        <f t="shared" si="353"/>
        <v>10332.94</v>
      </c>
      <c r="I2715" s="15"/>
    </row>
    <row r="2716" spans="1:9" ht="15">
      <c r="A2716" s="15" t="s">
        <v>1238</v>
      </c>
      <c r="B2716" s="44" t="s">
        <v>189</v>
      </c>
      <c r="C2716" s="58">
        <v>8.2100000000000009</v>
      </c>
      <c r="D2716" s="2078">
        <v>3000</v>
      </c>
      <c r="E2716" s="574">
        <v>244.77</v>
      </c>
      <c r="F2716" s="603">
        <f t="shared" si="352"/>
        <v>244.77</v>
      </c>
      <c r="G2716" s="862">
        <f>'Заказ, cкидки и курсы валют'!$J$23*F2716</f>
        <v>3047.3865000000001</v>
      </c>
      <c r="H2716" s="128">
        <f t="shared" si="353"/>
        <v>9142.16</v>
      </c>
      <c r="I2716" s="15"/>
    </row>
    <row r="2717" spans="1:9" ht="15">
      <c r="A2717" s="15" t="s">
        <v>1239</v>
      </c>
      <c r="B2717" s="44" t="s">
        <v>1019</v>
      </c>
      <c r="C2717" s="58">
        <v>9.49</v>
      </c>
      <c r="D2717" s="2133">
        <v>2500</v>
      </c>
      <c r="E2717" s="574">
        <v>297.93</v>
      </c>
      <c r="F2717" s="603">
        <f t="shared" si="352"/>
        <v>297.93</v>
      </c>
      <c r="G2717" s="862">
        <f>'Заказ, cкидки и курсы валют'!$J$23*F2717</f>
        <v>3709.2284999999997</v>
      </c>
      <c r="H2717" s="128">
        <f t="shared" si="353"/>
        <v>9273.07</v>
      </c>
      <c r="I2717" s="15"/>
    </row>
    <row r="2718" spans="1:9" ht="15">
      <c r="A2718" s="15" t="s">
        <v>1240</v>
      </c>
      <c r="B2718" s="44" t="s">
        <v>178</v>
      </c>
      <c r="C2718" s="58">
        <v>10.55</v>
      </c>
      <c r="D2718" s="2078">
        <v>2300</v>
      </c>
      <c r="E2718" s="574">
        <v>330.79</v>
      </c>
      <c r="F2718" s="603">
        <f t="shared" si="352"/>
        <v>330.79</v>
      </c>
      <c r="G2718" s="862">
        <f>'Заказ, cкидки и курсы валют'!$J$23*F2718</f>
        <v>4118.3355000000001</v>
      </c>
      <c r="H2718" s="128">
        <f t="shared" si="353"/>
        <v>9472.17</v>
      </c>
      <c r="I2718" s="15"/>
    </row>
    <row r="2719" spans="1:9" ht="15">
      <c r="A2719" s="15" t="s">
        <v>1241</v>
      </c>
      <c r="B2719" s="44" t="s">
        <v>179</v>
      </c>
      <c r="C2719" s="58">
        <v>12.1</v>
      </c>
      <c r="D2719" s="2078">
        <v>1500</v>
      </c>
      <c r="E2719" s="574">
        <v>377.86</v>
      </c>
      <c r="F2719" s="603">
        <f t="shared" si="352"/>
        <v>377.86</v>
      </c>
      <c r="G2719" s="862">
        <f>'Заказ, cкидки и курсы валют'!$J$23*F2719</f>
        <v>4704.357</v>
      </c>
      <c r="H2719" s="128">
        <f t="shared" si="353"/>
        <v>7056.54</v>
      </c>
      <c r="I2719" s="15"/>
    </row>
    <row r="2720" spans="1:9" ht="15">
      <c r="A2720" s="15" t="s">
        <v>1242</v>
      </c>
      <c r="B2720" s="44" t="s">
        <v>180</v>
      </c>
      <c r="C2720" s="58">
        <v>15.4</v>
      </c>
      <c r="D2720" s="2078">
        <v>1500</v>
      </c>
      <c r="E2720" s="574">
        <v>487.1</v>
      </c>
      <c r="F2720" s="603">
        <f t="shared" si="352"/>
        <v>487.1</v>
      </c>
      <c r="G2720" s="862">
        <f>'Заказ, cкидки и курсы валют'!$J$23*F2720</f>
        <v>6064.3949999999995</v>
      </c>
      <c r="H2720" s="128">
        <f t="shared" si="353"/>
        <v>9096.59</v>
      </c>
      <c r="I2720" s="15"/>
    </row>
    <row r="2721" spans="1:9" ht="15">
      <c r="A2721" s="15" t="s">
        <v>1243</v>
      </c>
      <c r="B2721" s="44" t="s">
        <v>3656</v>
      </c>
      <c r="C2721" s="58">
        <v>12.1</v>
      </c>
      <c r="D2721" s="2078">
        <v>2300</v>
      </c>
      <c r="E2721" s="574">
        <v>352.76</v>
      </c>
      <c r="F2721" s="603">
        <f t="shared" si="352"/>
        <v>352.76</v>
      </c>
      <c r="G2721" s="862">
        <f>'Заказ, cкидки и курсы валют'!$J$23*F2721</f>
        <v>4391.8620000000001</v>
      </c>
      <c r="H2721" s="128">
        <f t="shared" si="353"/>
        <v>10101.280000000001</v>
      </c>
      <c r="I2721" s="15"/>
    </row>
    <row r="2722" spans="1:9" ht="15">
      <c r="A2722" s="15" t="s">
        <v>1244</v>
      </c>
      <c r="B2722" s="44" t="s">
        <v>3118</v>
      </c>
      <c r="C2722" s="58">
        <v>12.4</v>
      </c>
      <c r="D2722" s="2078">
        <v>2000</v>
      </c>
      <c r="E2722" s="574">
        <v>393.38</v>
      </c>
      <c r="F2722" s="603">
        <f t="shared" si="352"/>
        <v>393.38</v>
      </c>
      <c r="G2722" s="862">
        <f>'Заказ, cкидки и курсы валют'!$J$23*F2722</f>
        <v>4897.5809999999992</v>
      </c>
      <c r="H2722" s="128">
        <f t="shared" si="353"/>
        <v>9795.16</v>
      </c>
      <c r="I2722" s="15"/>
    </row>
    <row r="2723" spans="1:9" ht="15">
      <c r="A2723" s="15" t="s">
        <v>1245</v>
      </c>
      <c r="B2723" s="44" t="s">
        <v>3119</v>
      </c>
      <c r="C2723" s="58">
        <v>14.1</v>
      </c>
      <c r="D2723" s="2078">
        <v>1650</v>
      </c>
      <c r="E2723" s="574">
        <v>400.88</v>
      </c>
      <c r="F2723" s="603">
        <f t="shared" si="352"/>
        <v>400.88</v>
      </c>
      <c r="G2723" s="862">
        <f>'Заказ, cкидки и курсы валют'!$J$23*F2723</f>
        <v>4990.9559999999992</v>
      </c>
      <c r="H2723" s="128">
        <f t="shared" si="353"/>
        <v>8235.08</v>
      </c>
      <c r="I2723" s="15"/>
    </row>
    <row r="2724" spans="1:9" ht="15">
      <c r="A2724" s="15" t="s">
        <v>1246</v>
      </c>
      <c r="B2724" s="44" t="s">
        <v>617</v>
      </c>
      <c r="C2724" s="58">
        <v>16.52</v>
      </c>
      <c r="D2724" s="2078">
        <v>1480</v>
      </c>
      <c r="E2724" s="574">
        <v>453.77</v>
      </c>
      <c r="F2724" s="603">
        <f t="shared" si="352"/>
        <v>453.77</v>
      </c>
      <c r="G2724" s="862">
        <f>'Заказ, cкидки и курсы валют'!$J$23*F2724</f>
        <v>5649.4364999999998</v>
      </c>
      <c r="H2724" s="128">
        <f t="shared" si="353"/>
        <v>8361.17</v>
      </c>
      <c r="I2724" s="15"/>
    </row>
    <row r="2725" spans="1:9" ht="15">
      <c r="A2725" s="15" t="s">
        <v>1247</v>
      </c>
      <c r="B2725" s="44" t="s">
        <v>3120</v>
      </c>
      <c r="C2725" s="58">
        <v>18.32</v>
      </c>
      <c r="D2725" s="2133">
        <v>1300</v>
      </c>
      <c r="E2725" s="574">
        <v>599.91999999999996</v>
      </c>
      <c r="F2725" s="603">
        <f t="shared" si="352"/>
        <v>599.91999999999996</v>
      </c>
      <c r="G2725" s="862">
        <f>'Заказ, cкидки и курсы валют'!$J$23*F2725</f>
        <v>7469.003999999999</v>
      </c>
      <c r="H2725" s="128">
        <f t="shared" si="353"/>
        <v>9709.7099999999991</v>
      </c>
      <c r="I2725" s="15"/>
    </row>
    <row r="2726" spans="1:9" ht="15">
      <c r="A2726" s="15" t="s">
        <v>1248</v>
      </c>
      <c r="B2726" s="44" t="s">
        <v>190</v>
      </c>
      <c r="C2726" s="58">
        <v>19.399999999999999</v>
      </c>
      <c r="D2726" s="2078">
        <v>1200</v>
      </c>
      <c r="E2726" s="574">
        <v>555.97</v>
      </c>
      <c r="F2726" s="603">
        <f t="shared" si="352"/>
        <v>555.97</v>
      </c>
      <c r="G2726" s="862">
        <f>'Заказ, cкидки и курсы валют'!$J$23*F2726</f>
        <v>6921.8265000000001</v>
      </c>
      <c r="H2726" s="128">
        <f t="shared" si="353"/>
        <v>8306.19</v>
      </c>
      <c r="I2726" s="15"/>
    </row>
    <row r="2727" spans="1:9" ht="15">
      <c r="A2727" s="15" t="s">
        <v>1249</v>
      </c>
      <c r="B2727" s="44" t="s">
        <v>191</v>
      </c>
      <c r="C2727" s="58">
        <v>23.1</v>
      </c>
      <c r="D2727" s="2078">
        <v>1000</v>
      </c>
      <c r="E2727" s="574">
        <v>687.92</v>
      </c>
      <c r="F2727" s="603">
        <f t="shared" si="352"/>
        <v>687.92</v>
      </c>
      <c r="G2727" s="862">
        <f>'Заказ, cкидки и курсы валют'!$J$23*F2727</f>
        <v>8564.6039999999994</v>
      </c>
      <c r="H2727" s="128">
        <f t="shared" si="353"/>
        <v>8564.6</v>
      </c>
      <c r="I2727" s="15"/>
    </row>
    <row r="2728" spans="1:9" ht="15">
      <c r="A2728" s="15" t="s">
        <v>1250</v>
      </c>
      <c r="B2728" s="44" t="s">
        <v>192</v>
      </c>
      <c r="C2728" s="58">
        <v>28.9</v>
      </c>
      <c r="D2728" s="44">
        <v>800</v>
      </c>
      <c r="E2728" s="574">
        <v>835.9</v>
      </c>
      <c r="F2728" s="603">
        <f t="shared" si="352"/>
        <v>835.9</v>
      </c>
      <c r="G2728" s="862">
        <f>'Заказ, cкидки и курсы валют'!$J$23*F2728</f>
        <v>10406.955</v>
      </c>
      <c r="H2728" s="128">
        <f t="shared" si="353"/>
        <v>8325.56</v>
      </c>
      <c r="I2728" s="15"/>
    </row>
    <row r="2729" spans="1:9" ht="15">
      <c r="A2729" s="15" t="s">
        <v>1251</v>
      </c>
      <c r="B2729" s="44" t="s">
        <v>193</v>
      </c>
      <c r="C2729" s="58">
        <v>30.5</v>
      </c>
      <c r="D2729" s="44">
        <v>600</v>
      </c>
      <c r="E2729" s="574">
        <v>1052.1600000000001</v>
      </c>
      <c r="F2729" s="603">
        <f t="shared" si="352"/>
        <v>1052.1600000000001</v>
      </c>
      <c r="G2729" s="862">
        <f>'Заказ, cкидки и курсы валют'!$J$23*F2729</f>
        <v>13099.392</v>
      </c>
      <c r="H2729" s="128">
        <f t="shared" si="353"/>
        <v>7859.64</v>
      </c>
      <c r="I2729" s="15"/>
    </row>
    <row r="2730" spans="1:9" ht="15">
      <c r="A2730" s="15" t="s">
        <v>1252</v>
      </c>
      <c r="B2730" s="44" t="s">
        <v>194</v>
      </c>
      <c r="C2730" s="58">
        <v>35.880000000000003</v>
      </c>
      <c r="D2730" s="60">
        <v>500</v>
      </c>
      <c r="E2730" s="574">
        <v>1055.3900000000001</v>
      </c>
      <c r="F2730" s="603">
        <f t="shared" si="352"/>
        <v>1055.3900000000001</v>
      </c>
      <c r="G2730" s="862">
        <f>'Заказ, cкидки и курсы валют'!$J$23*F2730</f>
        <v>13139.6055</v>
      </c>
      <c r="H2730" s="128">
        <f t="shared" si="353"/>
        <v>6569.8</v>
      </c>
      <c r="I2730" s="15"/>
    </row>
    <row r="2731" spans="1:9" ht="15">
      <c r="A2731" s="15" t="s">
        <v>1253</v>
      </c>
      <c r="B2731" s="44" t="s">
        <v>255</v>
      </c>
      <c r="C2731" s="808">
        <v>48.89</v>
      </c>
      <c r="D2731" s="60">
        <v>500</v>
      </c>
      <c r="E2731" s="574">
        <v>1285.52</v>
      </c>
      <c r="F2731" s="603">
        <f t="shared" si="352"/>
        <v>1285.52</v>
      </c>
      <c r="G2731" s="862">
        <f>'Заказ, cкидки и курсы валют'!$J$23*F2731</f>
        <v>16004.723999999998</v>
      </c>
      <c r="H2731" s="128">
        <f t="shared" si="353"/>
        <v>8002.36</v>
      </c>
      <c r="I2731" s="15"/>
    </row>
    <row r="2732" spans="1:9" ht="13.5" thickBot="1"/>
    <row r="2733" spans="1:9" ht="18">
      <c r="A2733" s="247"/>
      <c r="B2733" s="163"/>
      <c r="C2733" s="91" t="s">
        <v>2541</v>
      </c>
      <c r="D2733" s="91"/>
      <c r="E2733" s="555"/>
      <c r="F2733" s="555"/>
      <c r="G2733" s="652"/>
      <c r="H2733" s="94"/>
      <c r="I2733" s="95"/>
    </row>
    <row r="2734" spans="1:9" ht="18">
      <c r="A2734" s="248"/>
      <c r="B2734" s="17"/>
      <c r="C2734" s="108" t="s">
        <v>2542</v>
      </c>
      <c r="D2734" s="108"/>
      <c r="E2734" s="556"/>
      <c r="F2734" s="568"/>
      <c r="G2734" s="111"/>
      <c r="H2734" s="110"/>
      <c r="I2734" s="167"/>
    </row>
    <row r="2735" spans="1:9">
      <c r="A2735" s="248"/>
      <c r="B2735" s="17"/>
      <c r="C2735" s="183"/>
      <c r="D2735" s="183"/>
      <c r="E2735" s="896"/>
      <c r="F2735" s="596"/>
      <c r="G2735" s="874"/>
      <c r="H2735" s="17"/>
      <c r="I2735" s="167"/>
    </row>
    <row r="2736" spans="1:9">
      <c r="A2736" s="248"/>
      <c r="B2736" s="17"/>
      <c r="C2736" s="183"/>
      <c r="D2736" s="183"/>
      <c r="E2736" s="896"/>
      <c r="F2736" s="596"/>
      <c r="G2736" s="874"/>
      <c r="H2736" s="17"/>
      <c r="I2736" s="167"/>
    </row>
    <row r="2737" spans="1:9">
      <c r="A2737" s="248"/>
      <c r="B2737" s="17"/>
      <c r="C2737" s="183"/>
      <c r="D2737" s="183"/>
      <c r="E2737" s="896"/>
      <c r="F2737" s="596"/>
      <c r="G2737" s="874"/>
      <c r="H2737" s="17"/>
      <c r="I2737" s="167"/>
    </row>
    <row r="2738" spans="1:9" ht="18.75" thickBot="1">
      <c r="A2738" s="117" t="s">
        <v>7711</v>
      </c>
      <c r="B2738" s="118"/>
      <c r="C2738" s="1150"/>
      <c r="D2738" s="171"/>
      <c r="E2738" s="900"/>
      <c r="F2738" s="598"/>
      <c r="G2738" s="875"/>
      <c r="H2738" s="171"/>
      <c r="I2738" s="172"/>
    </row>
    <row r="2739" spans="1:9" ht="42">
      <c r="A2739" s="187" t="s">
        <v>1034</v>
      </c>
      <c r="B2739" s="473" t="s">
        <v>1035</v>
      </c>
      <c r="C2739" s="1206" t="s">
        <v>678</v>
      </c>
      <c r="D2739" s="1206" t="s">
        <v>3143</v>
      </c>
      <c r="E2739" s="559" t="s">
        <v>11378</v>
      </c>
      <c r="F2739" s="611" t="s">
        <v>2792</v>
      </c>
      <c r="G2739" s="1204" t="s">
        <v>2640</v>
      </c>
      <c r="H2739" s="419" t="s">
        <v>497</v>
      </c>
      <c r="I2739" s="173" t="s">
        <v>4268</v>
      </c>
    </row>
    <row r="2740" spans="1:9">
      <c r="A2740" s="195"/>
      <c r="B2740" s="389"/>
      <c r="C2740" s="475" t="s">
        <v>3644</v>
      </c>
      <c r="D2740" s="476" t="s">
        <v>2641</v>
      </c>
      <c r="E2740" s="898" t="s">
        <v>265</v>
      </c>
      <c r="F2740" s="607">
        <f>'[3]Заказ, cкидки и курсы валют'!$I$12</f>
        <v>0</v>
      </c>
      <c r="G2740" s="948"/>
      <c r="H2740" s="455"/>
      <c r="I2740" s="325"/>
    </row>
    <row r="2741" spans="1:9">
      <c r="A2741" s="15" t="s">
        <v>1254</v>
      </c>
      <c r="B2741" s="44" t="s">
        <v>100</v>
      </c>
      <c r="C2741" s="58">
        <v>5.82</v>
      </c>
      <c r="D2741" s="2086">
        <v>500</v>
      </c>
      <c r="E2741" s="2129">
        <f>E2713*1.2</f>
        <v>210.40799999999999</v>
      </c>
      <c r="F2741" s="603">
        <f>ROUND(E2741*(1-$F$11),2)</f>
        <v>210.41</v>
      </c>
      <c r="G2741" s="862">
        <f>'Заказ, cкидки и курсы валют'!$J$23*F2741</f>
        <v>2619.6044999999999</v>
      </c>
      <c r="H2741" s="128">
        <f>ROUND((D2741/1000)*G2741,2)</f>
        <v>1309.8</v>
      </c>
      <c r="I2741" s="15"/>
    </row>
    <row r="2742" spans="1:9">
      <c r="A2742" s="15" t="s">
        <v>1255</v>
      </c>
      <c r="B2742" s="44" t="s">
        <v>101</v>
      </c>
      <c r="C2742" s="58">
        <v>6.53</v>
      </c>
      <c r="D2742" s="2086">
        <v>375</v>
      </c>
      <c r="E2742" s="2129">
        <f t="shared" ref="E2742:E2758" si="354">E2714*1.2</f>
        <v>239.77199999999999</v>
      </c>
      <c r="F2742" s="603">
        <f t="shared" ref="F2742:F2758" si="355">ROUND(E2742*(1-$F$11),2)</f>
        <v>239.77</v>
      </c>
      <c r="G2742" s="862">
        <f>'Заказ, cкидки и курсы валют'!$J$23*F2742</f>
        <v>2985.1365000000001</v>
      </c>
      <c r="H2742" s="128">
        <f t="shared" ref="H2742:H2758" si="356">ROUND((D2742/1000)*G2742,2)</f>
        <v>1119.43</v>
      </c>
      <c r="I2742" s="15"/>
    </row>
    <row r="2743" spans="1:9">
      <c r="A2743" s="15" t="s">
        <v>1256</v>
      </c>
      <c r="B2743" s="44" t="s">
        <v>1352</v>
      </c>
      <c r="C2743" s="58">
        <v>7.36</v>
      </c>
      <c r="D2743" s="2086">
        <v>350</v>
      </c>
      <c r="E2743" s="2129">
        <f t="shared" si="354"/>
        <v>284.55599999999998</v>
      </c>
      <c r="F2743" s="603">
        <f t="shared" si="355"/>
        <v>284.56</v>
      </c>
      <c r="G2743" s="862">
        <f>'Заказ, cкидки и курсы валют'!$J$23*F2743</f>
        <v>3542.7719999999999</v>
      </c>
      <c r="H2743" s="128">
        <f t="shared" si="356"/>
        <v>1239.97</v>
      </c>
      <c r="I2743" s="15"/>
    </row>
    <row r="2744" spans="1:9">
      <c r="A2744" s="15" t="s">
        <v>1257</v>
      </c>
      <c r="B2744" s="44" t="s">
        <v>189</v>
      </c>
      <c r="C2744" s="58">
        <v>8.2100000000000009</v>
      </c>
      <c r="D2744" s="2086">
        <v>300</v>
      </c>
      <c r="E2744" s="2129">
        <f t="shared" si="354"/>
        <v>293.72399999999999</v>
      </c>
      <c r="F2744" s="603">
        <f t="shared" si="355"/>
        <v>293.72000000000003</v>
      </c>
      <c r="G2744" s="862">
        <f>'Заказ, cкидки и курсы валют'!$J$23*F2744</f>
        <v>3656.8140000000003</v>
      </c>
      <c r="H2744" s="128">
        <f t="shared" si="356"/>
        <v>1097.04</v>
      </c>
      <c r="I2744" s="15"/>
    </row>
    <row r="2745" spans="1:9">
      <c r="A2745" s="15" t="s">
        <v>1258</v>
      </c>
      <c r="B2745" s="44" t="s">
        <v>1019</v>
      </c>
      <c r="C2745" s="58">
        <v>9.49</v>
      </c>
      <c r="D2745" s="2200">
        <v>250</v>
      </c>
      <c r="E2745" s="2129">
        <f t="shared" si="354"/>
        <v>357.51600000000002</v>
      </c>
      <c r="F2745" s="603">
        <f t="shared" si="355"/>
        <v>357.52</v>
      </c>
      <c r="G2745" s="862">
        <f>'Заказ, cкидки и курсы валют'!$J$23*F2745</f>
        <v>4451.1239999999998</v>
      </c>
      <c r="H2745" s="128">
        <f t="shared" si="356"/>
        <v>1112.78</v>
      </c>
      <c r="I2745" s="15"/>
    </row>
    <row r="2746" spans="1:9">
      <c r="A2746" s="15" t="s">
        <v>1259</v>
      </c>
      <c r="B2746" s="44" t="s">
        <v>178</v>
      </c>
      <c r="C2746" s="58">
        <v>10.55</v>
      </c>
      <c r="D2746" s="2086">
        <v>230</v>
      </c>
      <c r="E2746" s="2129">
        <f t="shared" si="354"/>
        <v>396.94800000000004</v>
      </c>
      <c r="F2746" s="603">
        <f t="shared" si="355"/>
        <v>396.95</v>
      </c>
      <c r="G2746" s="862">
        <f>'Заказ, cкидки и курсы валют'!$J$23*F2746</f>
        <v>4942.0274999999992</v>
      </c>
      <c r="H2746" s="128">
        <f t="shared" si="356"/>
        <v>1136.67</v>
      </c>
      <c r="I2746" s="15"/>
    </row>
    <row r="2747" spans="1:9">
      <c r="A2747" s="15" t="s">
        <v>1260</v>
      </c>
      <c r="B2747" s="44" t="s">
        <v>179</v>
      </c>
      <c r="C2747" s="58">
        <v>12.1</v>
      </c>
      <c r="D2747" s="2086">
        <v>140</v>
      </c>
      <c r="E2747" s="2129">
        <f t="shared" si="354"/>
        <v>453.43200000000002</v>
      </c>
      <c r="F2747" s="603">
        <f>ROUND(E2747*(1-$F$11),2)</f>
        <v>453.43</v>
      </c>
      <c r="G2747" s="862">
        <f>'Заказ, cкидки и курсы валют'!$J$23*F2747</f>
        <v>5645.2034999999996</v>
      </c>
      <c r="H2747" s="128">
        <f t="shared" si="356"/>
        <v>790.33</v>
      </c>
      <c r="I2747" s="15"/>
    </row>
    <row r="2748" spans="1:9">
      <c r="A2748" s="15" t="s">
        <v>1261</v>
      </c>
      <c r="B2748" s="44" t="s">
        <v>180</v>
      </c>
      <c r="C2748" s="58">
        <v>15.4</v>
      </c>
      <c r="D2748" s="2086">
        <v>150</v>
      </c>
      <c r="E2748" s="2129">
        <f t="shared" si="354"/>
        <v>584.52</v>
      </c>
      <c r="F2748" s="603">
        <f t="shared" si="355"/>
        <v>584.52</v>
      </c>
      <c r="G2748" s="862">
        <f>'Заказ, cкидки и курсы валют'!$J$23*F2748</f>
        <v>7277.2739999999994</v>
      </c>
      <c r="H2748" s="128">
        <f t="shared" si="356"/>
        <v>1091.5899999999999</v>
      </c>
      <c r="I2748" s="15"/>
    </row>
    <row r="2749" spans="1:9">
      <c r="A2749" s="15" t="s">
        <v>1262</v>
      </c>
      <c r="B2749" s="44" t="s">
        <v>3656</v>
      </c>
      <c r="C2749" s="58">
        <v>12.1</v>
      </c>
      <c r="D2749" s="2086">
        <v>230</v>
      </c>
      <c r="E2749" s="2129">
        <f t="shared" si="354"/>
        <v>423.31199999999995</v>
      </c>
      <c r="F2749" s="603">
        <f t="shared" si="355"/>
        <v>423.31</v>
      </c>
      <c r="G2749" s="862">
        <f>'Заказ, cкидки и курсы валют'!$J$23*F2749</f>
        <v>5270.2094999999999</v>
      </c>
      <c r="H2749" s="128">
        <f t="shared" si="356"/>
        <v>1212.1500000000001</v>
      </c>
      <c r="I2749" s="15"/>
    </row>
    <row r="2750" spans="1:9">
      <c r="A2750" s="15" t="s">
        <v>1263</v>
      </c>
      <c r="B2750" s="44" t="s">
        <v>3118</v>
      </c>
      <c r="C2750" s="58">
        <v>12.4</v>
      </c>
      <c r="D2750" s="2086">
        <v>200</v>
      </c>
      <c r="E2750" s="2129">
        <f t="shared" si="354"/>
        <v>472.05599999999998</v>
      </c>
      <c r="F2750" s="603">
        <f t="shared" si="355"/>
        <v>472.06</v>
      </c>
      <c r="G2750" s="862">
        <f>'Заказ, cкидки и курсы валют'!$J$23*F2750</f>
        <v>5877.1469999999999</v>
      </c>
      <c r="H2750" s="128">
        <f t="shared" si="356"/>
        <v>1175.43</v>
      </c>
      <c r="I2750" s="15"/>
    </row>
    <row r="2751" spans="1:9">
      <c r="A2751" s="15" t="s">
        <v>1264</v>
      </c>
      <c r="B2751" s="44" t="s">
        <v>3119</v>
      </c>
      <c r="C2751" s="58">
        <v>14.1</v>
      </c>
      <c r="D2751" s="2086">
        <v>165</v>
      </c>
      <c r="E2751" s="2129">
        <f t="shared" si="354"/>
        <v>481.05599999999998</v>
      </c>
      <c r="F2751" s="603">
        <f t="shared" si="355"/>
        <v>481.06</v>
      </c>
      <c r="G2751" s="862">
        <f>'Заказ, cкидки и курсы валют'!$J$23*F2751</f>
        <v>5989.1970000000001</v>
      </c>
      <c r="H2751" s="128">
        <f t="shared" si="356"/>
        <v>988.22</v>
      </c>
      <c r="I2751" s="15"/>
    </row>
    <row r="2752" spans="1:9">
      <c r="A2752" s="15" t="s">
        <v>1265</v>
      </c>
      <c r="B2752" s="44" t="s">
        <v>617</v>
      </c>
      <c r="C2752" s="58">
        <v>16.52</v>
      </c>
      <c r="D2752" s="2086">
        <v>148</v>
      </c>
      <c r="E2752" s="2129">
        <f t="shared" si="354"/>
        <v>544.524</v>
      </c>
      <c r="F2752" s="603">
        <f>ROUND(E2752*(1-$F$11),2)</f>
        <v>544.52</v>
      </c>
      <c r="G2752" s="862">
        <f>'Заказ, cкидки и курсы валют'!$J$23*F2752</f>
        <v>6779.2739999999994</v>
      </c>
      <c r="H2752" s="128">
        <f t="shared" si="356"/>
        <v>1003.33</v>
      </c>
      <c r="I2752" s="15"/>
    </row>
    <row r="2753" spans="1:9">
      <c r="A2753" s="15" t="s">
        <v>1266</v>
      </c>
      <c r="B2753" s="44" t="s">
        <v>3120</v>
      </c>
      <c r="C2753" s="58">
        <v>18.32</v>
      </c>
      <c r="D2753" s="2200">
        <v>130</v>
      </c>
      <c r="E2753" s="2129">
        <f t="shared" si="354"/>
        <v>719.90399999999988</v>
      </c>
      <c r="F2753" s="603">
        <f t="shared" si="355"/>
        <v>719.9</v>
      </c>
      <c r="G2753" s="862">
        <f>'Заказ, cкидки и курсы валют'!$J$23*F2753</f>
        <v>8962.7549999999992</v>
      </c>
      <c r="H2753" s="128">
        <f t="shared" si="356"/>
        <v>1165.1600000000001</v>
      </c>
      <c r="I2753" s="15"/>
    </row>
    <row r="2754" spans="1:9">
      <c r="A2754" s="15" t="s">
        <v>1267</v>
      </c>
      <c r="B2754" s="44" t="s">
        <v>190</v>
      </c>
      <c r="C2754" s="58">
        <v>19.399999999999999</v>
      </c>
      <c r="D2754" s="2086">
        <v>120</v>
      </c>
      <c r="E2754" s="2129">
        <f t="shared" si="354"/>
        <v>667.16399999999999</v>
      </c>
      <c r="F2754" s="603">
        <f t="shared" si="355"/>
        <v>667.16</v>
      </c>
      <c r="G2754" s="862">
        <f>'Заказ, cкидки и курсы валют'!$J$23*F2754</f>
        <v>8306.1419999999998</v>
      </c>
      <c r="H2754" s="128">
        <f t="shared" si="356"/>
        <v>996.74</v>
      </c>
      <c r="I2754" s="15"/>
    </row>
    <row r="2755" spans="1:9">
      <c r="A2755" s="15" t="s">
        <v>1268</v>
      </c>
      <c r="B2755" s="44" t="s">
        <v>191</v>
      </c>
      <c r="C2755" s="58">
        <v>23.1</v>
      </c>
      <c r="D2755" s="2086">
        <v>100</v>
      </c>
      <c r="E2755" s="2129">
        <f t="shared" si="354"/>
        <v>825.50399999999991</v>
      </c>
      <c r="F2755" s="603">
        <f t="shared" si="355"/>
        <v>825.5</v>
      </c>
      <c r="G2755" s="862">
        <f>'Заказ, cкидки и курсы валют'!$J$23*F2755</f>
        <v>10277.474999999999</v>
      </c>
      <c r="H2755" s="128">
        <f t="shared" si="356"/>
        <v>1027.75</v>
      </c>
      <c r="I2755" s="15"/>
    </row>
    <row r="2756" spans="1:9">
      <c r="A2756" s="15" t="s">
        <v>1269</v>
      </c>
      <c r="B2756" s="44" t="s">
        <v>192</v>
      </c>
      <c r="C2756" s="58">
        <v>28.9</v>
      </c>
      <c r="D2756" s="2201">
        <v>80</v>
      </c>
      <c r="E2756" s="2129">
        <f t="shared" si="354"/>
        <v>1003.0799999999999</v>
      </c>
      <c r="F2756" s="603">
        <f t="shared" si="355"/>
        <v>1003.08</v>
      </c>
      <c r="G2756" s="862">
        <f>'Заказ, cкидки и курсы валют'!$J$23*F2756</f>
        <v>12488.346</v>
      </c>
      <c r="H2756" s="128">
        <f t="shared" si="356"/>
        <v>999.07</v>
      </c>
      <c r="I2756" s="15"/>
    </row>
    <row r="2757" spans="1:9">
      <c r="A2757" s="15" t="s">
        <v>1270</v>
      </c>
      <c r="B2757" s="44" t="s">
        <v>193</v>
      </c>
      <c r="C2757" s="58">
        <v>30.5</v>
      </c>
      <c r="D2757" s="2201">
        <v>60</v>
      </c>
      <c r="E2757" s="2129">
        <f t="shared" si="354"/>
        <v>1262.5920000000001</v>
      </c>
      <c r="F2757" s="603">
        <f t="shared" si="355"/>
        <v>1262.5899999999999</v>
      </c>
      <c r="G2757" s="862">
        <f>'Заказ, cкидки и курсы валют'!$J$23*F2757</f>
        <v>15719.245499999997</v>
      </c>
      <c r="H2757" s="128">
        <f t="shared" si="356"/>
        <v>943.15</v>
      </c>
      <c r="I2757" s="15"/>
    </row>
    <row r="2758" spans="1:9">
      <c r="A2758" s="15" t="s">
        <v>1271</v>
      </c>
      <c r="B2758" s="44" t="s">
        <v>194</v>
      </c>
      <c r="C2758" s="58">
        <v>35.880000000000003</v>
      </c>
      <c r="D2758" s="2202">
        <v>50</v>
      </c>
      <c r="E2758" s="2129">
        <f t="shared" si="354"/>
        <v>1266.4680000000001</v>
      </c>
      <c r="F2758" s="603">
        <f t="shared" si="355"/>
        <v>1266.47</v>
      </c>
      <c r="G2758" s="862">
        <f>'Заказ, cкидки и курсы валют'!$J$23*F2758</f>
        <v>15767.5515</v>
      </c>
      <c r="H2758" s="128">
        <f t="shared" si="356"/>
        <v>788.38</v>
      </c>
      <c r="I2758" s="15"/>
    </row>
    <row r="2759" spans="1:9" ht="13.5" thickBot="1"/>
    <row r="2760" spans="1:9" ht="18">
      <c r="A2760" s="247"/>
      <c r="B2760" s="163"/>
      <c r="C2760" s="91" t="s">
        <v>2541</v>
      </c>
      <c r="D2760" s="91"/>
      <c r="E2760" s="555"/>
      <c r="F2760" s="555"/>
      <c r="G2760" s="652"/>
      <c r="H2760" s="94"/>
      <c r="I2760" s="95"/>
    </row>
    <row r="2761" spans="1:9" ht="18">
      <c r="A2761" s="248"/>
      <c r="B2761" s="17"/>
      <c r="C2761" s="108" t="s">
        <v>2542</v>
      </c>
      <c r="D2761" s="108"/>
      <c r="E2761" s="556"/>
      <c r="F2761" s="568"/>
      <c r="G2761" s="111"/>
      <c r="H2761" s="110"/>
      <c r="I2761" s="167"/>
    </row>
    <row r="2762" spans="1:9">
      <c r="A2762" s="248"/>
      <c r="B2762" s="17"/>
      <c r="C2762" s="183"/>
      <c r="D2762" s="183"/>
      <c r="E2762" s="896"/>
      <c r="F2762" s="596"/>
      <c r="G2762" s="874"/>
      <c r="H2762" s="17"/>
      <c r="I2762" s="167"/>
    </row>
    <row r="2763" spans="1:9">
      <c r="A2763" s="248"/>
      <c r="B2763" s="17"/>
      <c r="C2763" s="183"/>
      <c r="D2763" s="183"/>
      <c r="E2763" s="896"/>
      <c r="F2763" s="596"/>
      <c r="G2763" s="874"/>
      <c r="H2763" s="17"/>
      <c r="I2763" s="167"/>
    </row>
    <row r="2764" spans="1:9">
      <c r="A2764" s="248"/>
      <c r="B2764" s="17"/>
      <c r="C2764" s="183"/>
      <c r="D2764" s="183"/>
      <c r="E2764" s="896"/>
      <c r="F2764" s="596"/>
      <c r="G2764" s="874"/>
      <c r="H2764" s="17"/>
      <c r="I2764" s="167"/>
    </row>
    <row r="2765" spans="1:9" ht="18.75" thickBot="1">
      <c r="A2765" s="117" t="s">
        <v>7712</v>
      </c>
      <c r="B2765" s="118"/>
      <c r="C2765" s="1150"/>
      <c r="D2765" s="171"/>
      <c r="E2765" s="900"/>
      <c r="F2765" s="598"/>
      <c r="G2765" s="875"/>
      <c r="H2765" s="171"/>
      <c r="I2765" s="172"/>
    </row>
    <row r="2766" spans="1:9" ht="42">
      <c r="A2766" s="187" t="s">
        <v>1034</v>
      </c>
      <c r="B2766" s="473" t="s">
        <v>1035</v>
      </c>
      <c r="C2766" s="1206" t="s">
        <v>678</v>
      </c>
      <c r="D2766" s="1206" t="s">
        <v>3143</v>
      </c>
      <c r="E2766" s="559" t="s">
        <v>11378</v>
      </c>
      <c r="F2766" s="611" t="s">
        <v>2792</v>
      </c>
      <c r="G2766" s="1204" t="s">
        <v>2640</v>
      </c>
      <c r="H2766" s="419" t="s">
        <v>497</v>
      </c>
      <c r="I2766" s="173" t="s">
        <v>4268</v>
      </c>
    </row>
    <row r="2767" spans="1:9">
      <c r="A2767" s="195"/>
      <c r="B2767" s="389"/>
      <c r="C2767" s="475" t="s">
        <v>3644</v>
      </c>
      <c r="D2767" s="476" t="s">
        <v>2641</v>
      </c>
      <c r="E2767" s="898" t="s">
        <v>265</v>
      </c>
      <c r="F2767" s="607">
        <f>'[3]Заказ, cкидки и курсы валют'!$I$12</f>
        <v>0</v>
      </c>
      <c r="G2767" s="948"/>
      <c r="H2767" s="455"/>
      <c r="I2767" s="325"/>
    </row>
    <row r="2768" spans="1:9">
      <c r="A2768" s="15" t="s">
        <v>8118</v>
      </c>
      <c r="B2768" s="44" t="s">
        <v>100</v>
      </c>
      <c r="C2768" s="58">
        <v>5.82</v>
      </c>
      <c r="D2768" s="2074">
        <v>50</v>
      </c>
      <c r="E2768" s="2129">
        <f>E2713*3</f>
        <v>526.02</v>
      </c>
      <c r="F2768" s="603">
        <f>ROUND(E2768*(1-$F$11),2)</f>
        <v>526.02</v>
      </c>
      <c r="G2768" s="862">
        <f>'Заказ, cкидки и курсы валют'!$J$23*F2768</f>
        <v>6548.9489999999996</v>
      </c>
      <c r="H2768" s="128">
        <f>ROUND((D2768/1000)*G2768,2)</f>
        <v>327.45</v>
      </c>
      <c r="I2768" s="15"/>
    </row>
    <row r="2769" spans="1:9">
      <c r="A2769" s="15" t="s">
        <v>8119</v>
      </c>
      <c r="B2769" s="44" t="s">
        <v>101</v>
      </c>
      <c r="C2769" s="58">
        <v>6.53</v>
      </c>
      <c r="D2769" s="2074">
        <v>30</v>
      </c>
      <c r="E2769" s="2129">
        <f t="shared" ref="E2769:E2785" si="357">E2714*3</f>
        <v>599.43000000000006</v>
      </c>
      <c r="F2769" s="603">
        <f t="shared" ref="F2769:F2786" si="358">ROUND(E2769*(1-$F$11),2)</f>
        <v>599.42999999999995</v>
      </c>
      <c r="G2769" s="862">
        <f>'Заказ, cкидки и курсы валют'!$J$23*F2769</f>
        <v>7462.9034999999985</v>
      </c>
      <c r="H2769" s="128">
        <f t="shared" ref="H2769:H2786" si="359">ROUND((D2769/1000)*G2769,2)</f>
        <v>223.89</v>
      </c>
      <c r="I2769" s="15"/>
    </row>
    <row r="2770" spans="1:9">
      <c r="A2770" s="15" t="s">
        <v>8120</v>
      </c>
      <c r="B2770" s="44" t="s">
        <v>1352</v>
      </c>
      <c r="C2770" s="58">
        <v>7.36</v>
      </c>
      <c r="D2770" s="2074">
        <v>35</v>
      </c>
      <c r="E2770" s="2129">
        <f t="shared" si="357"/>
        <v>711.39</v>
      </c>
      <c r="F2770" s="603">
        <f t="shared" si="358"/>
        <v>711.39</v>
      </c>
      <c r="G2770" s="862">
        <f>'Заказ, cкидки и курсы валют'!$J$23*F2770</f>
        <v>8856.8054999999986</v>
      </c>
      <c r="H2770" s="128">
        <f t="shared" si="359"/>
        <v>309.99</v>
      </c>
      <c r="I2770" s="15"/>
    </row>
    <row r="2771" spans="1:9">
      <c r="A2771" s="15" t="s">
        <v>8121</v>
      </c>
      <c r="B2771" s="44" t="s">
        <v>189</v>
      </c>
      <c r="C2771" s="58">
        <v>8.2100000000000009</v>
      </c>
      <c r="D2771" s="2074">
        <v>30</v>
      </c>
      <c r="E2771" s="2129">
        <f t="shared" si="357"/>
        <v>734.31000000000006</v>
      </c>
      <c r="F2771" s="603">
        <f t="shared" si="358"/>
        <v>734.31</v>
      </c>
      <c r="G2771" s="862">
        <f>'Заказ, cкидки и курсы валют'!$J$23*F2771</f>
        <v>9142.1594999999979</v>
      </c>
      <c r="H2771" s="128">
        <f t="shared" si="359"/>
        <v>274.26</v>
      </c>
      <c r="I2771" s="15"/>
    </row>
    <row r="2772" spans="1:9">
      <c r="A2772" s="15" t="s">
        <v>8122</v>
      </c>
      <c r="B2772" s="44" t="s">
        <v>1019</v>
      </c>
      <c r="C2772" s="58">
        <v>9.49</v>
      </c>
      <c r="D2772" s="2113">
        <v>25</v>
      </c>
      <c r="E2772" s="2129">
        <f t="shared" si="357"/>
        <v>893.79</v>
      </c>
      <c r="F2772" s="603">
        <f t="shared" si="358"/>
        <v>893.79</v>
      </c>
      <c r="G2772" s="862">
        <f>'Заказ, cкидки и курсы валют'!$J$23*F2772</f>
        <v>11127.6855</v>
      </c>
      <c r="H2772" s="128">
        <f t="shared" si="359"/>
        <v>278.19</v>
      </c>
      <c r="I2772" s="15"/>
    </row>
    <row r="2773" spans="1:9">
      <c r="A2773" s="15" t="s">
        <v>8123</v>
      </c>
      <c r="B2773" s="44" t="s">
        <v>178</v>
      </c>
      <c r="C2773" s="58">
        <v>10.55</v>
      </c>
      <c r="D2773" s="2074">
        <v>20</v>
      </c>
      <c r="E2773" s="2129">
        <f t="shared" si="357"/>
        <v>992.37000000000012</v>
      </c>
      <c r="F2773" s="603">
        <f t="shared" si="358"/>
        <v>992.37</v>
      </c>
      <c r="G2773" s="862">
        <f>'Заказ, cкидки и курсы валют'!$J$23*F2773</f>
        <v>12355.0065</v>
      </c>
      <c r="H2773" s="128">
        <f t="shared" si="359"/>
        <v>247.1</v>
      </c>
      <c r="I2773" s="15"/>
    </row>
    <row r="2774" spans="1:9">
      <c r="A2774" s="15" t="s">
        <v>8124</v>
      </c>
      <c r="B2774" s="44" t="s">
        <v>179</v>
      </c>
      <c r="C2774" s="58">
        <v>12.1</v>
      </c>
      <c r="D2774" s="2074">
        <v>15</v>
      </c>
      <c r="E2774" s="2129">
        <f t="shared" si="357"/>
        <v>1133.58</v>
      </c>
      <c r="F2774" s="603">
        <f t="shared" si="358"/>
        <v>1133.58</v>
      </c>
      <c r="G2774" s="862">
        <f>'Заказ, cкидки и курсы валют'!$J$23*F2774</f>
        <v>14113.070999999998</v>
      </c>
      <c r="H2774" s="128">
        <f t="shared" si="359"/>
        <v>211.7</v>
      </c>
      <c r="I2774" s="15"/>
    </row>
    <row r="2775" spans="1:9">
      <c r="A2775" s="15" t="s">
        <v>8125</v>
      </c>
      <c r="B2775" s="44" t="s">
        <v>180</v>
      </c>
      <c r="C2775" s="58">
        <v>15.4</v>
      </c>
      <c r="D2775" s="2074">
        <v>15</v>
      </c>
      <c r="E2775" s="2129">
        <f t="shared" si="357"/>
        <v>1461.3000000000002</v>
      </c>
      <c r="F2775" s="603">
        <f t="shared" si="358"/>
        <v>1461.3</v>
      </c>
      <c r="G2775" s="862">
        <f>'Заказ, cкидки и курсы валют'!$J$23*F2775</f>
        <v>18193.184999999998</v>
      </c>
      <c r="H2775" s="128">
        <f t="shared" si="359"/>
        <v>272.89999999999998</v>
      </c>
      <c r="I2775" s="15"/>
    </row>
    <row r="2776" spans="1:9">
      <c r="A2776" s="15" t="s">
        <v>8126</v>
      </c>
      <c r="B2776" s="44" t="s">
        <v>3656</v>
      </c>
      <c r="C2776" s="58">
        <v>12.1</v>
      </c>
      <c r="D2776" s="2074">
        <v>20</v>
      </c>
      <c r="E2776" s="2129">
        <f t="shared" si="357"/>
        <v>1058.28</v>
      </c>
      <c r="F2776" s="603">
        <f t="shared" si="358"/>
        <v>1058.28</v>
      </c>
      <c r="G2776" s="862">
        <f>'Заказ, cкидки и курсы валют'!$J$23*F2776</f>
        <v>13175.585999999999</v>
      </c>
      <c r="H2776" s="128">
        <f t="shared" si="359"/>
        <v>263.51</v>
      </c>
      <c r="I2776" s="15"/>
    </row>
    <row r="2777" spans="1:9">
      <c r="A2777" s="15" t="s">
        <v>8127</v>
      </c>
      <c r="B2777" s="44" t="s">
        <v>3118</v>
      </c>
      <c r="C2777" s="58">
        <v>12.4</v>
      </c>
      <c r="D2777" s="2074">
        <v>20</v>
      </c>
      <c r="E2777" s="2129">
        <f t="shared" si="357"/>
        <v>1180.1399999999999</v>
      </c>
      <c r="F2777" s="603">
        <f t="shared" si="358"/>
        <v>1180.1400000000001</v>
      </c>
      <c r="G2777" s="862">
        <f>'Заказ, cкидки и курсы валют'!$J$23*F2777</f>
        <v>14692.743</v>
      </c>
      <c r="H2777" s="128">
        <f t="shared" si="359"/>
        <v>293.85000000000002</v>
      </c>
      <c r="I2777" s="15"/>
    </row>
    <row r="2778" spans="1:9">
      <c r="A2778" s="15" t="s">
        <v>8128</v>
      </c>
      <c r="B2778" s="44" t="s">
        <v>3119</v>
      </c>
      <c r="C2778" s="58">
        <v>14.1</v>
      </c>
      <c r="D2778" s="2074">
        <v>15</v>
      </c>
      <c r="E2778" s="2129">
        <f t="shared" si="357"/>
        <v>1202.6399999999999</v>
      </c>
      <c r="F2778" s="603">
        <f t="shared" si="358"/>
        <v>1202.6400000000001</v>
      </c>
      <c r="G2778" s="862">
        <f>'Заказ, cкидки и курсы валют'!$J$23*F2778</f>
        <v>14972.868</v>
      </c>
      <c r="H2778" s="128">
        <f t="shared" si="359"/>
        <v>224.59</v>
      </c>
      <c r="I2778" s="15"/>
    </row>
    <row r="2779" spans="1:9">
      <c r="A2779" s="15" t="s">
        <v>8129</v>
      </c>
      <c r="B2779" s="44" t="s">
        <v>617</v>
      </c>
      <c r="C2779" s="58">
        <v>16.52</v>
      </c>
      <c r="D2779" s="2074">
        <v>15</v>
      </c>
      <c r="E2779" s="2129">
        <f t="shared" si="357"/>
        <v>1361.31</v>
      </c>
      <c r="F2779" s="603">
        <f t="shared" si="358"/>
        <v>1361.31</v>
      </c>
      <c r="G2779" s="862">
        <f>'Заказ, cкидки и курсы валют'!$J$23*F2779</f>
        <v>16948.309499999999</v>
      </c>
      <c r="H2779" s="128">
        <f t="shared" si="359"/>
        <v>254.22</v>
      </c>
      <c r="I2779" s="15"/>
    </row>
    <row r="2780" spans="1:9">
      <c r="A2780" s="15" t="s">
        <v>8130</v>
      </c>
      <c r="B2780" s="44" t="s">
        <v>3120</v>
      </c>
      <c r="C2780" s="58">
        <v>18.32</v>
      </c>
      <c r="D2780" s="2113">
        <v>15</v>
      </c>
      <c r="E2780" s="2129">
        <f t="shared" si="357"/>
        <v>1799.7599999999998</v>
      </c>
      <c r="F2780" s="603">
        <f t="shared" si="358"/>
        <v>1799.76</v>
      </c>
      <c r="G2780" s="862">
        <f>'Заказ, cкидки и курсы валют'!$J$23*F2780</f>
        <v>22407.011999999999</v>
      </c>
      <c r="H2780" s="128">
        <f t="shared" si="359"/>
        <v>336.11</v>
      </c>
      <c r="I2780" s="15"/>
    </row>
    <row r="2781" spans="1:9">
      <c r="A2781" s="15" t="s">
        <v>8131</v>
      </c>
      <c r="B2781" s="44" t="s">
        <v>190</v>
      </c>
      <c r="C2781" s="58">
        <v>19.399999999999999</v>
      </c>
      <c r="D2781" s="2074">
        <v>10</v>
      </c>
      <c r="E2781" s="2129">
        <f t="shared" si="357"/>
        <v>1667.91</v>
      </c>
      <c r="F2781" s="603">
        <f t="shared" si="358"/>
        <v>1667.91</v>
      </c>
      <c r="G2781" s="862">
        <f>'Заказ, cкидки и курсы валют'!$J$23*F2781</f>
        <v>20765.479500000001</v>
      </c>
      <c r="H2781" s="128">
        <f t="shared" si="359"/>
        <v>207.65</v>
      </c>
      <c r="I2781" s="15"/>
    </row>
    <row r="2782" spans="1:9">
      <c r="A2782" s="15" t="s">
        <v>8132</v>
      </c>
      <c r="B2782" s="44" t="s">
        <v>191</v>
      </c>
      <c r="C2782" s="58">
        <v>23.1</v>
      </c>
      <c r="D2782" s="2074">
        <v>10</v>
      </c>
      <c r="E2782" s="2129">
        <f t="shared" si="357"/>
        <v>2063.7599999999998</v>
      </c>
      <c r="F2782" s="603">
        <f t="shared" si="358"/>
        <v>2063.7600000000002</v>
      </c>
      <c r="G2782" s="862">
        <f>'Заказ, cкидки и курсы валют'!$J$23*F2782</f>
        <v>25693.812000000002</v>
      </c>
      <c r="H2782" s="128">
        <f t="shared" si="359"/>
        <v>256.94</v>
      </c>
      <c r="I2782" s="15"/>
    </row>
    <row r="2783" spans="1:9">
      <c r="A2783" s="15" t="s">
        <v>8133</v>
      </c>
      <c r="B2783" s="44" t="s">
        <v>192</v>
      </c>
      <c r="C2783" s="58">
        <v>28.9</v>
      </c>
      <c r="D2783" s="48">
        <v>8</v>
      </c>
      <c r="E2783" s="2129">
        <f t="shared" si="357"/>
        <v>2507.6999999999998</v>
      </c>
      <c r="F2783" s="603">
        <f t="shared" si="358"/>
        <v>2507.6999999999998</v>
      </c>
      <c r="G2783" s="862">
        <f>'Заказ, cкидки и курсы валют'!$J$23*F2783</f>
        <v>31220.864999999994</v>
      </c>
      <c r="H2783" s="128">
        <f t="shared" si="359"/>
        <v>249.77</v>
      </c>
      <c r="I2783" s="15"/>
    </row>
    <row r="2784" spans="1:9">
      <c r="A2784" s="15" t="s">
        <v>8134</v>
      </c>
      <c r="B2784" s="44" t="s">
        <v>193</v>
      </c>
      <c r="C2784" s="58">
        <v>30.5</v>
      </c>
      <c r="D2784" s="48">
        <v>6</v>
      </c>
      <c r="E2784" s="2129">
        <f t="shared" si="357"/>
        <v>3156.4800000000005</v>
      </c>
      <c r="F2784" s="603">
        <f t="shared" si="358"/>
        <v>3156.48</v>
      </c>
      <c r="G2784" s="862">
        <f>'Заказ, cкидки и курсы валют'!$J$23*F2784</f>
        <v>39298.175999999999</v>
      </c>
      <c r="H2784" s="128">
        <f t="shared" si="359"/>
        <v>235.79</v>
      </c>
      <c r="I2784" s="15"/>
    </row>
    <row r="2785" spans="1:9">
      <c r="A2785" s="15" t="s">
        <v>8135</v>
      </c>
      <c r="B2785" s="44" t="s">
        <v>194</v>
      </c>
      <c r="C2785" s="58">
        <v>35.880000000000003</v>
      </c>
      <c r="D2785" s="59">
        <v>5</v>
      </c>
      <c r="E2785" s="2129">
        <f t="shared" si="357"/>
        <v>3166.17</v>
      </c>
      <c r="F2785" s="603">
        <f t="shared" si="358"/>
        <v>3166.17</v>
      </c>
      <c r="G2785" s="862">
        <f>'Заказ, cкидки и курсы валют'!$J$23*F2785</f>
        <v>39418.816500000001</v>
      </c>
      <c r="H2785" s="128">
        <f t="shared" si="359"/>
        <v>197.09</v>
      </c>
      <c r="I2785" s="15"/>
    </row>
    <row r="2786" spans="1:9">
      <c r="A2786" s="15" t="s">
        <v>11944</v>
      </c>
      <c r="B2786" s="44" t="s">
        <v>255</v>
      </c>
      <c r="C2786" s="808">
        <v>48.89</v>
      </c>
      <c r="D2786" s="59">
        <v>5</v>
      </c>
      <c r="E2786" s="2129">
        <f>E2731*3</f>
        <v>3856.56</v>
      </c>
      <c r="F2786" s="603">
        <f t="shared" si="358"/>
        <v>3856.56</v>
      </c>
      <c r="G2786" s="862">
        <f>'Заказ, cкидки и курсы валют'!$J$23*F2786</f>
        <v>48014.171999999999</v>
      </c>
      <c r="H2786" s="128">
        <f t="shared" si="359"/>
        <v>240.07</v>
      </c>
      <c r="I2786" s="15"/>
    </row>
    <row r="2787" spans="1:9" ht="13.5" thickBot="1"/>
    <row r="2788" spans="1:9" ht="18">
      <c r="A2788" s="247"/>
      <c r="B2788" s="163"/>
      <c r="C2788" s="91" t="s">
        <v>2541</v>
      </c>
      <c r="D2788" s="91"/>
      <c r="E2788" s="555"/>
      <c r="F2788" s="555"/>
      <c r="G2788" s="652"/>
      <c r="H2788" s="94"/>
      <c r="I2788" s="95"/>
    </row>
    <row r="2789" spans="1:9" ht="18">
      <c r="A2789" s="248"/>
      <c r="B2789" s="17"/>
      <c r="C2789" s="108" t="s">
        <v>11662</v>
      </c>
      <c r="D2789" s="108"/>
      <c r="E2789" s="556"/>
      <c r="F2789" s="568"/>
      <c r="G2789" s="111"/>
      <c r="H2789" s="110"/>
      <c r="I2789" s="167"/>
    </row>
    <row r="2790" spans="1:9">
      <c r="A2790" s="248"/>
      <c r="B2790" s="17"/>
      <c r="C2790" s="97"/>
      <c r="D2790" s="97"/>
      <c r="E2790" s="896"/>
      <c r="F2790" s="596"/>
      <c r="G2790" s="874"/>
      <c r="H2790" s="17"/>
      <c r="I2790" s="167"/>
    </row>
    <row r="2791" spans="1:9">
      <c r="A2791" s="248"/>
      <c r="B2791" s="17"/>
      <c r="C2791" s="97"/>
      <c r="D2791" s="97"/>
      <c r="E2791" s="896"/>
      <c r="F2791" s="596"/>
      <c r="G2791" s="874"/>
      <c r="H2791" s="17"/>
      <c r="I2791" s="167"/>
    </row>
    <row r="2792" spans="1:9">
      <c r="A2792" s="248"/>
      <c r="B2792" s="17"/>
      <c r="C2792" s="97"/>
      <c r="D2792" s="97"/>
      <c r="E2792" s="896"/>
      <c r="F2792" s="596"/>
      <c r="G2792" s="874"/>
      <c r="H2792" s="17"/>
      <c r="I2792" s="167"/>
    </row>
    <row r="2793" spans="1:9" ht="18.75" thickBot="1">
      <c r="A2793" s="117" t="s">
        <v>7710</v>
      </c>
      <c r="B2793" s="171"/>
      <c r="C2793" s="99"/>
      <c r="D2793" s="99"/>
      <c r="E2793" s="897"/>
      <c r="F2793" s="598"/>
      <c r="G2793" s="875"/>
      <c r="H2793" s="171"/>
      <c r="I2793" s="172"/>
    </row>
    <row r="2794" spans="1:9" ht="42">
      <c r="A2794" s="195" t="s">
        <v>1034</v>
      </c>
      <c r="B2794" s="196" t="s">
        <v>1035</v>
      </c>
      <c r="C2794" s="197" t="s">
        <v>678</v>
      </c>
      <c r="D2794" s="197" t="s">
        <v>3143</v>
      </c>
      <c r="E2794" s="559" t="s">
        <v>11378</v>
      </c>
      <c r="F2794" s="600" t="s">
        <v>2792</v>
      </c>
      <c r="G2794" s="864" t="s">
        <v>2640</v>
      </c>
      <c r="H2794" s="338" t="s">
        <v>497</v>
      </c>
      <c r="I2794" s="199" t="s">
        <v>4268</v>
      </c>
    </row>
    <row r="2795" spans="1:9">
      <c r="A2795" s="195"/>
      <c r="B2795" s="389"/>
      <c r="C2795" s="197" t="s">
        <v>3644</v>
      </c>
      <c r="D2795" s="390" t="s">
        <v>2641</v>
      </c>
      <c r="E2795" s="898" t="s">
        <v>265</v>
      </c>
      <c r="F2795" s="607">
        <f>'Заказ, cкидки и курсы валют'!$I$12</f>
        <v>0</v>
      </c>
      <c r="G2795" s="948"/>
      <c r="H2795" s="455"/>
      <c r="I2795" s="325"/>
    </row>
    <row r="2796" spans="1:9" ht="15">
      <c r="A2796" s="525" t="s">
        <v>11656</v>
      </c>
      <c r="B2796" s="877" t="s">
        <v>3661</v>
      </c>
      <c r="C2796" s="1669">
        <v>3.05</v>
      </c>
      <c r="D2796" s="2075">
        <v>500</v>
      </c>
      <c r="E2796" s="574">
        <v>120.08</v>
      </c>
      <c r="F2796" s="936">
        <f>ROUND(E2796*(1-$F$11),2)</f>
        <v>120.08</v>
      </c>
      <c r="G2796" s="866">
        <f>'Заказ, cкидки и курсы валют'!$J$23*F2796</f>
        <v>1494.9959999999999</v>
      </c>
      <c r="H2796" s="128">
        <f>ROUND((D2796/1000)*G2796,2)</f>
        <v>747.5</v>
      </c>
      <c r="I2796" s="15"/>
    </row>
    <row r="2797" spans="1:9" ht="15">
      <c r="A2797" s="525" t="s">
        <v>11657</v>
      </c>
      <c r="B2797" s="877" t="s">
        <v>100</v>
      </c>
      <c r="C2797" s="1669">
        <v>3.76</v>
      </c>
      <c r="D2797" s="2075">
        <v>500</v>
      </c>
      <c r="E2797" s="574">
        <v>147.81</v>
      </c>
      <c r="F2797" s="936">
        <f t="shared" ref="F2797:F2801" si="360">ROUND(E2797*(1-$F$11),2)</f>
        <v>147.81</v>
      </c>
      <c r="G2797" s="866">
        <f>'Заказ, cкидки и курсы валют'!$J$23*F2797</f>
        <v>1840.2345</v>
      </c>
      <c r="H2797" s="128">
        <f t="shared" ref="H2797:H2801" si="361">ROUND((D2797/1000)*G2797,2)</f>
        <v>920.12</v>
      </c>
      <c r="I2797" s="15"/>
    </row>
    <row r="2798" spans="1:9" ht="15">
      <c r="A2798" s="525" t="s">
        <v>11658</v>
      </c>
      <c r="B2798" s="877" t="s">
        <v>1352</v>
      </c>
      <c r="C2798" s="1669">
        <v>5.34</v>
      </c>
      <c r="D2798" s="2075">
        <v>500</v>
      </c>
      <c r="E2798" s="574">
        <v>208.23</v>
      </c>
      <c r="F2798" s="936">
        <f t="shared" si="360"/>
        <v>208.23</v>
      </c>
      <c r="G2798" s="866">
        <f>'Заказ, cкидки и курсы валют'!$J$23*F2798</f>
        <v>2592.4634999999998</v>
      </c>
      <c r="H2798" s="128">
        <f t="shared" si="361"/>
        <v>1296.23</v>
      </c>
      <c r="I2798" s="15"/>
    </row>
    <row r="2799" spans="1:9" ht="15">
      <c r="A2799" s="525" t="s">
        <v>11659</v>
      </c>
      <c r="B2799" s="877" t="s">
        <v>189</v>
      </c>
      <c r="C2799" s="1669">
        <v>6.2</v>
      </c>
      <c r="D2799" s="2075">
        <v>200</v>
      </c>
      <c r="E2799" s="574">
        <v>240.7</v>
      </c>
      <c r="F2799" s="936">
        <f t="shared" si="360"/>
        <v>240.7</v>
      </c>
      <c r="G2799" s="866">
        <f>'Заказ, cкидки и курсы валют'!$J$23*F2799</f>
        <v>2996.7149999999997</v>
      </c>
      <c r="H2799" s="128">
        <f t="shared" si="361"/>
        <v>599.34</v>
      </c>
      <c r="I2799" s="15"/>
    </row>
    <row r="2800" spans="1:9" ht="15">
      <c r="A2800" s="525" t="s">
        <v>11660</v>
      </c>
      <c r="B2800" s="877" t="s">
        <v>617</v>
      </c>
      <c r="C2800" s="1669">
        <v>11.7</v>
      </c>
      <c r="D2800" s="2075">
        <v>200</v>
      </c>
      <c r="E2800" s="574">
        <v>449.96</v>
      </c>
      <c r="F2800" s="936">
        <f t="shared" si="360"/>
        <v>449.96</v>
      </c>
      <c r="G2800" s="866">
        <f>'Заказ, cкидки и курсы валют'!$J$23*F2800</f>
        <v>5602.0019999999995</v>
      </c>
      <c r="H2800" s="128">
        <f t="shared" si="361"/>
        <v>1120.4000000000001</v>
      </c>
      <c r="I2800" s="15"/>
    </row>
    <row r="2801" spans="1:9" ht="15">
      <c r="A2801" s="525" t="s">
        <v>11661</v>
      </c>
      <c r="B2801" s="877" t="s">
        <v>203</v>
      </c>
      <c r="C2801" s="1669">
        <v>47.5</v>
      </c>
      <c r="D2801" s="2075">
        <v>50</v>
      </c>
      <c r="E2801" s="574">
        <v>1862.92</v>
      </c>
      <c r="F2801" s="936">
        <f t="shared" si="360"/>
        <v>1862.92</v>
      </c>
      <c r="G2801" s="866">
        <f>'Заказ, cкидки и курсы валют'!$J$23*F2801</f>
        <v>23193.353999999999</v>
      </c>
      <c r="H2801" s="128">
        <f t="shared" si="361"/>
        <v>1159.67</v>
      </c>
      <c r="I2801" s="15"/>
    </row>
  </sheetData>
  <mergeCells count="3">
    <mergeCell ref="A1:I1"/>
    <mergeCell ref="G10:G11"/>
    <mergeCell ref="H10:H11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378"/>
  <sheetViews>
    <sheetView workbookViewId="0">
      <selection activeCell="A848" sqref="A848:G1378"/>
    </sheetView>
  </sheetViews>
  <sheetFormatPr defaultRowHeight="12.75"/>
  <cols>
    <col min="1" max="1" width="12.42578125" customWidth="1"/>
    <col min="3" max="3" width="9.140625" customWidth="1"/>
    <col min="4" max="4" width="10.42578125" customWidth="1"/>
    <col min="5" max="5" width="12.42578125" style="548" hidden="1" customWidth="1"/>
    <col min="6" max="6" width="11.140625" customWidth="1"/>
    <col min="7" max="7" width="12" style="868" customWidth="1"/>
    <col min="8" max="8" width="12.140625" customWidth="1"/>
    <col min="9" max="9" width="20.140625" customWidth="1"/>
  </cols>
  <sheetData>
    <row r="1" spans="1:12" ht="18" customHeight="1">
      <c r="J1" s="666" t="s">
        <v>12333</v>
      </c>
      <c r="K1" s="666"/>
      <c r="L1" s="666"/>
    </row>
    <row r="3" spans="1:12" ht="13.5" thickBot="1">
      <c r="F3" s="548"/>
    </row>
    <row r="4" spans="1:12" ht="18">
      <c r="A4" s="1359" t="s">
        <v>6318</v>
      </c>
      <c r="B4" s="1358"/>
      <c r="C4" s="647"/>
      <c r="D4" s="555"/>
      <c r="E4" s="555"/>
      <c r="F4" s="93"/>
      <c r="G4" s="1360"/>
      <c r="H4" s="1137"/>
      <c r="I4" s="1361"/>
    </row>
    <row r="5" spans="1:12" ht="18">
      <c r="A5" s="17"/>
      <c r="B5" s="17"/>
      <c r="C5" s="883"/>
      <c r="D5" s="1148"/>
      <c r="E5" s="854" t="s">
        <v>6317</v>
      </c>
      <c r="F5" s="568"/>
      <c r="H5" s="111"/>
      <c r="I5" s="112"/>
    </row>
    <row r="6" spans="1:12">
      <c r="A6" s="17"/>
      <c r="B6" s="17"/>
      <c r="C6" s="884"/>
      <c r="D6" s="1149"/>
      <c r="E6" s="557"/>
      <c r="F6" s="596"/>
      <c r="G6" s="860"/>
      <c r="H6" s="17"/>
      <c r="I6" s="167"/>
    </row>
    <row r="7" spans="1:12">
      <c r="A7" s="17"/>
      <c r="B7" s="17"/>
      <c r="C7" s="884"/>
      <c r="D7" s="1149"/>
      <c r="E7" s="557"/>
      <c r="F7" s="596"/>
      <c r="G7" s="860"/>
      <c r="H7" s="17"/>
      <c r="I7" s="167"/>
    </row>
    <row r="8" spans="1:12">
      <c r="A8" s="17"/>
      <c r="B8" s="17"/>
      <c r="C8" s="884"/>
      <c r="D8" s="1149"/>
      <c r="E8" s="557"/>
      <c r="F8" s="596"/>
      <c r="G8" s="860"/>
      <c r="H8" s="17"/>
      <c r="I8" s="167"/>
    </row>
    <row r="9" spans="1:12" ht="18.75" thickBot="1">
      <c r="A9" s="1151" t="s">
        <v>7710</v>
      </c>
      <c r="B9" s="249"/>
      <c r="C9" s="885"/>
      <c r="D9" s="1150"/>
      <c r="E9" s="558"/>
      <c r="F9" s="598"/>
      <c r="G9" s="861"/>
      <c r="H9" s="171"/>
      <c r="I9" s="172"/>
    </row>
    <row r="10" spans="1:12" ht="63" customHeight="1">
      <c r="A10" s="195" t="s">
        <v>1034</v>
      </c>
      <c r="B10" s="196" t="s">
        <v>1035</v>
      </c>
      <c r="C10" s="475" t="s">
        <v>678</v>
      </c>
      <c r="D10" s="475" t="s">
        <v>3143</v>
      </c>
      <c r="E10" s="559" t="s">
        <v>11378</v>
      </c>
      <c r="F10" s="600" t="s">
        <v>2792</v>
      </c>
      <c r="G10" s="864" t="s">
        <v>2640</v>
      </c>
      <c r="H10" s="338" t="s">
        <v>497</v>
      </c>
      <c r="I10" s="199" t="s">
        <v>4268</v>
      </c>
    </row>
    <row r="11" spans="1:12" ht="13.5" thickBot="1">
      <c r="A11" s="195"/>
      <c r="B11" s="389"/>
      <c r="C11" s="475" t="s">
        <v>3644</v>
      </c>
      <c r="D11" s="475" t="s">
        <v>2641</v>
      </c>
      <c r="E11" s="564" t="s">
        <v>265</v>
      </c>
      <c r="F11" s="607">
        <f>'Заказ, cкидки и курсы валют'!$I$12</f>
        <v>0</v>
      </c>
      <c r="G11" s="948"/>
      <c r="H11" s="455"/>
      <c r="I11" s="325"/>
    </row>
    <row r="12" spans="1:12" ht="15">
      <c r="A12" s="976" t="s">
        <v>6215</v>
      </c>
      <c r="B12" s="1015" t="s">
        <v>3215</v>
      </c>
      <c r="C12" s="1016">
        <v>0.90300000000000002</v>
      </c>
      <c r="D12" s="2136">
        <v>1000</v>
      </c>
      <c r="E12" s="574">
        <v>86.26</v>
      </c>
      <c r="F12" s="967">
        <f>ROUND(E12*(1-$F$11),2)</f>
        <v>86.26</v>
      </c>
      <c r="G12" s="968">
        <f>'Заказ, cкидки и курсы валют'!$J$23*F12</f>
        <v>1073.9369999999999</v>
      </c>
      <c r="H12" s="1017">
        <f>ROUND((D12/1000)*G12,2)</f>
        <v>1073.94</v>
      </c>
      <c r="I12" s="1013"/>
    </row>
    <row r="13" spans="1:12" ht="15">
      <c r="A13" s="210" t="s">
        <v>6216</v>
      </c>
      <c r="B13" s="876" t="s">
        <v>3216</v>
      </c>
      <c r="C13" s="891">
        <v>1.06</v>
      </c>
      <c r="D13" s="2240">
        <v>500</v>
      </c>
      <c r="E13" s="574">
        <v>106.22</v>
      </c>
      <c r="F13" s="603">
        <f t="shared" ref="F13:F28" si="0">ROUND(E13*(1-$F$11),2)</f>
        <v>106.22</v>
      </c>
      <c r="G13" s="862">
        <f>'Заказ, cкидки и курсы валют'!$J$23*F13</f>
        <v>1322.4389999999999</v>
      </c>
      <c r="H13" s="882">
        <f t="shared" ref="H13:H28" si="1">ROUND((D13/1000)*G13,2)</f>
        <v>661.22</v>
      </c>
      <c r="I13" s="485"/>
    </row>
    <row r="14" spans="1:12" ht="15">
      <c r="A14" s="210" t="s">
        <v>6217</v>
      </c>
      <c r="B14" s="877" t="s">
        <v>3217</v>
      </c>
      <c r="C14" s="891">
        <v>1.22</v>
      </c>
      <c r="D14" s="2075">
        <v>1000</v>
      </c>
      <c r="E14" s="574">
        <v>117.89</v>
      </c>
      <c r="F14" s="603">
        <f t="shared" si="0"/>
        <v>117.89</v>
      </c>
      <c r="G14" s="862">
        <f>'Заказ, cкидки и курсы валют'!$J$23*F14</f>
        <v>1467.7304999999999</v>
      </c>
      <c r="H14" s="882">
        <f t="shared" si="1"/>
        <v>1467.73</v>
      </c>
      <c r="I14" s="485"/>
    </row>
    <row r="15" spans="1:12" ht="15">
      <c r="A15" s="210" t="s">
        <v>6218</v>
      </c>
      <c r="B15" s="877" t="s">
        <v>145</v>
      </c>
      <c r="C15" s="891">
        <v>1.37</v>
      </c>
      <c r="D15" s="2240">
        <v>1000</v>
      </c>
      <c r="E15" s="574">
        <v>117.66</v>
      </c>
      <c r="F15" s="603">
        <f t="shared" si="0"/>
        <v>117.66</v>
      </c>
      <c r="G15" s="862">
        <f>'Заказ, cкидки и курсы валют'!$J$23*F15</f>
        <v>1464.867</v>
      </c>
      <c r="H15" s="882">
        <f t="shared" si="1"/>
        <v>1464.87</v>
      </c>
      <c r="I15" s="485"/>
    </row>
    <row r="16" spans="1:12" ht="15">
      <c r="A16" s="210" t="s">
        <v>6219</v>
      </c>
      <c r="B16" s="877" t="s">
        <v>3218</v>
      </c>
      <c r="C16" s="891">
        <v>1.53</v>
      </c>
      <c r="D16" s="2075">
        <v>500</v>
      </c>
      <c r="E16" s="574">
        <v>130.22999999999999</v>
      </c>
      <c r="F16" s="603">
        <f t="shared" si="0"/>
        <v>130.22999999999999</v>
      </c>
      <c r="G16" s="862">
        <f>'Заказ, cкидки и курсы валют'!$J$23*F16</f>
        <v>1621.3634999999997</v>
      </c>
      <c r="H16" s="882">
        <f t="shared" si="1"/>
        <v>810.68</v>
      </c>
      <c r="I16" s="485"/>
    </row>
    <row r="17" spans="1:9" ht="15">
      <c r="A17" s="210" t="s">
        <v>6220</v>
      </c>
      <c r="B17" s="877" t="s">
        <v>146</v>
      </c>
      <c r="C17" s="891">
        <v>1.68</v>
      </c>
      <c r="D17" s="2075">
        <v>500</v>
      </c>
      <c r="E17" s="574">
        <v>184.11</v>
      </c>
      <c r="F17" s="603">
        <f t="shared" si="0"/>
        <v>184.11</v>
      </c>
      <c r="G17" s="862">
        <f>'Заказ, cкидки и курсы валют'!$J$23*F17</f>
        <v>2292.1695</v>
      </c>
      <c r="H17" s="882">
        <f t="shared" si="1"/>
        <v>1146.08</v>
      </c>
      <c r="I17" s="485"/>
    </row>
    <row r="18" spans="1:9" ht="15">
      <c r="A18" s="210" t="s">
        <v>6221</v>
      </c>
      <c r="B18" s="877" t="s">
        <v>147</v>
      </c>
      <c r="C18" s="891">
        <v>2</v>
      </c>
      <c r="D18" s="2075">
        <v>1000</v>
      </c>
      <c r="E18" s="574">
        <v>175.5</v>
      </c>
      <c r="F18" s="603">
        <f t="shared" si="0"/>
        <v>175.5</v>
      </c>
      <c r="G18" s="862">
        <f>'Заказ, cкидки и курсы валют'!$J$23*F18</f>
        <v>2184.9749999999999</v>
      </c>
      <c r="H18" s="882">
        <f t="shared" si="1"/>
        <v>2184.98</v>
      </c>
      <c r="I18" s="485"/>
    </row>
    <row r="19" spans="1:9" ht="15">
      <c r="A19" s="210" t="s">
        <v>6222</v>
      </c>
      <c r="B19" s="877" t="s">
        <v>148</v>
      </c>
      <c r="C19" s="891">
        <v>2.39</v>
      </c>
      <c r="D19" s="2075">
        <v>500</v>
      </c>
      <c r="E19" s="574">
        <v>217.8</v>
      </c>
      <c r="F19" s="603">
        <f t="shared" si="0"/>
        <v>217.8</v>
      </c>
      <c r="G19" s="862">
        <f>'Заказ, cкидки и курсы валют'!$J$23*F19</f>
        <v>2711.61</v>
      </c>
      <c r="H19" s="882">
        <f t="shared" si="1"/>
        <v>1355.81</v>
      </c>
      <c r="I19" s="485"/>
    </row>
    <row r="20" spans="1:9" ht="15">
      <c r="A20" s="210" t="s">
        <v>6223</v>
      </c>
      <c r="B20" s="877" t="s">
        <v>149</v>
      </c>
      <c r="C20" s="891">
        <v>2.78</v>
      </c>
      <c r="D20" s="2075">
        <v>500</v>
      </c>
      <c r="E20" s="574">
        <v>297.95</v>
      </c>
      <c r="F20" s="603">
        <f t="shared" si="0"/>
        <v>297.95</v>
      </c>
      <c r="G20" s="862">
        <f>'Заказ, cкидки и курсы валют'!$J$23*F20</f>
        <v>3709.4774999999995</v>
      </c>
      <c r="H20" s="882">
        <f t="shared" si="1"/>
        <v>1854.74</v>
      </c>
      <c r="I20" s="485"/>
    </row>
    <row r="21" spans="1:9" ht="15">
      <c r="A21" s="210" t="s">
        <v>6224</v>
      </c>
      <c r="B21" s="877" t="s">
        <v>150</v>
      </c>
      <c r="C21" s="891">
        <v>3.17</v>
      </c>
      <c r="D21" s="2075">
        <v>500</v>
      </c>
      <c r="E21" s="574">
        <v>323.52999999999997</v>
      </c>
      <c r="F21" s="603">
        <f t="shared" si="0"/>
        <v>323.52999999999997</v>
      </c>
      <c r="G21" s="862">
        <f>'Заказ, cкидки и курсы валют'!$J$23*F21</f>
        <v>4027.9484999999995</v>
      </c>
      <c r="H21" s="882">
        <f t="shared" si="1"/>
        <v>2013.97</v>
      </c>
      <c r="I21" s="485"/>
    </row>
    <row r="22" spans="1:9" ht="15">
      <c r="A22" s="210" t="s">
        <v>6225</v>
      </c>
      <c r="B22" s="877" t="s">
        <v>151</v>
      </c>
      <c r="C22" s="891">
        <v>3.56</v>
      </c>
      <c r="D22" s="2075">
        <v>500</v>
      </c>
      <c r="E22" s="574">
        <v>320.86</v>
      </c>
      <c r="F22" s="603">
        <f t="shared" si="0"/>
        <v>320.86</v>
      </c>
      <c r="G22" s="862">
        <f>'Заказ, cкидки и курсы валют'!$J$23*F22</f>
        <v>3994.7069999999999</v>
      </c>
      <c r="H22" s="882">
        <f t="shared" si="1"/>
        <v>1997.35</v>
      </c>
      <c r="I22" s="485"/>
    </row>
    <row r="23" spans="1:9" ht="15">
      <c r="A23" s="210" t="s">
        <v>6226</v>
      </c>
      <c r="B23" s="877" t="s">
        <v>79</v>
      </c>
      <c r="C23" s="891">
        <v>3.74</v>
      </c>
      <c r="D23" s="2075">
        <v>500</v>
      </c>
      <c r="E23" s="574">
        <v>401.19</v>
      </c>
      <c r="F23" s="603">
        <f t="shared" si="0"/>
        <v>401.19</v>
      </c>
      <c r="G23" s="862">
        <f>'Заказ, cкидки и курсы валют'!$J$23*F23</f>
        <v>4994.8154999999997</v>
      </c>
      <c r="H23" s="882">
        <f t="shared" si="1"/>
        <v>2497.41</v>
      </c>
      <c r="I23" s="485"/>
    </row>
    <row r="24" spans="1:9" ht="15">
      <c r="A24" s="210" t="s">
        <v>6227</v>
      </c>
      <c r="B24" s="877" t="s">
        <v>152</v>
      </c>
      <c r="C24" s="891">
        <v>4.12</v>
      </c>
      <c r="D24" s="2075">
        <v>500</v>
      </c>
      <c r="E24" s="574">
        <v>439.99</v>
      </c>
      <c r="F24" s="603">
        <f t="shared" si="0"/>
        <v>439.99</v>
      </c>
      <c r="G24" s="862">
        <f>'Заказ, cкидки и курсы валют'!$J$23*F24</f>
        <v>5477.8755000000001</v>
      </c>
      <c r="H24" s="882">
        <f t="shared" si="1"/>
        <v>2738.94</v>
      </c>
      <c r="I24" s="485"/>
    </row>
    <row r="25" spans="1:9" ht="15">
      <c r="A25" s="210" t="s">
        <v>6228</v>
      </c>
      <c r="B25" s="877" t="s">
        <v>4211</v>
      </c>
      <c r="C25" s="891">
        <v>4.47</v>
      </c>
      <c r="D25" s="2075">
        <v>500</v>
      </c>
      <c r="E25" s="574">
        <v>426.98</v>
      </c>
      <c r="F25" s="603">
        <f t="shared" si="0"/>
        <v>426.98</v>
      </c>
      <c r="G25" s="862">
        <f>'Заказ, cкидки и курсы валют'!$J$23*F25</f>
        <v>5315.9009999999998</v>
      </c>
      <c r="H25" s="882">
        <f t="shared" si="1"/>
        <v>2657.95</v>
      </c>
      <c r="I25" s="485"/>
    </row>
    <row r="26" spans="1:9" ht="15">
      <c r="A26" s="210" t="s">
        <v>6229</v>
      </c>
      <c r="B26" s="877" t="s">
        <v>158</v>
      </c>
      <c r="C26" s="891">
        <v>4.84</v>
      </c>
      <c r="D26" s="2075">
        <v>500</v>
      </c>
      <c r="E26" s="574">
        <v>483.3</v>
      </c>
      <c r="F26" s="603">
        <f t="shared" si="0"/>
        <v>483.3</v>
      </c>
      <c r="G26" s="862">
        <f>'Заказ, cкидки и курсы валют'!$J$23*F26</f>
        <v>6017.085</v>
      </c>
      <c r="H26" s="882">
        <f t="shared" si="1"/>
        <v>3008.54</v>
      </c>
      <c r="I26" s="485"/>
    </row>
    <row r="27" spans="1:9" ht="15">
      <c r="A27" s="210" t="s">
        <v>6230</v>
      </c>
      <c r="B27" s="877" t="s">
        <v>159</v>
      </c>
      <c r="C27" s="891">
        <v>5.57</v>
      </c>
      <c r="D27" s="2075">
        <v>200</v>
      </c>
      <c r="E27" s="574">
        <v>541.05999999999995</v>
      </c>
      <c r="F27" s="603">
        <f t="shared" si="0"/>
        <v>541.05999999999995</v>
      </c>
      <c r="G27" s="862">
        <f>'Заказ, cкидки и курсы валют'!$J$23*F27</f>
        <v>6736.1969999999992</v>
      </c>
      <c r="H27" s="882">
        <f t="shared" si="1"/>
        <v>1347.24</v>
      </c>
      <c r="I27" s="485"/>
    </row>
    <row r="28" spans="1:9" ht="15">
      <c r="A28" s="210" t="s">
        <v>6231</v>
      </c>
      <c r="B28" s="877" t="s">
        <v>3339</v>
      </c>
      <c r="C28" s="891">
        <v>6.3</v>
      </c>
      <c r="D28" s="2075">
        <v>200</v>
      </c>
      <c r="E28" s="574">
        <v>628.28</v>
      </c>
      <c r="F28" s="603">
        <f t="shared" si="0"/>
        <v>628.28</v>
      </c>
      <c r="G28" s="862">
        <f>'Заказ, cкидки и курсы валют'!$J$23*F28</f>
        <v>7822.0859999999993</v>
      </c>
      <c r="H28" s="882">
        <f t="shared" si="1"/>
        <v>1564.42</v>
      </c>
      <c r="I28" s="485"/>
    </row>
    <row r="29" spans="1:9" ht="15">
      <c r="A29" s="210" t="s">
        <v>11396</v>
      </c>
      <c r="B29" s="877" t="s">
        <v>3179</v>
      </c>
      <c r="C29" s="892">
        <v>1.24</v>
      </c>
      <c r="D29" s="2075">
        <v>500</v>
      </c>
      <c r="E29" s="574">
        <v>164.14</v>
      </c>
      <c r="F29" s="603">
        <f t="shared" ref="F29:F60" si="2">ROUND(E29*(1-$F$11),2)</f>
        <v>164.14</v>
      </c>
      <c r="G29" s="862">
        <f>'Заказ, cкидки и курсы валют'!$J$23*F29</f>
        <v>2043.5429999999997</v>
      </c>
      <c r="H29" s="882">
        <f t="shared" ref="H29:H60" si="3">ROUND((D29/1000)*G29,2)</f>
        <v>1021.77</v>
      </c>
      <c r="I29" s="485"/>
    </row>
    <row r="30" spans="1:9" ht="15">
      <c r="A30" s="210" t="s">
        <v>6232</v>
      </c>
      <c r="B30" s="877" t="s">
        <v>4216</v>
      </c>
      <c r="C30" s="892">
        <v>1.4279999999999999</v>
      </c>
      <c r="D30" s="2075">
        <v>500</v>
      </c>
      <c r="E30" s="574">
        <v>210.19</v>
      </c>
      <c r="F30" s="603">
        <f t="shared" si="2"/>
        <v>210.19</v>
      </c>
      <c r="G30" s="862">
        <f>'Заказ, cкидки и курсы валют'!$J$23*F30</f>
        <v>2616.8654999999999</v>
      </c>
      <c r="H30" s="882">
        <f t="shared" si="3"/>
        <v>1308.43</v>
      </c>
      <c r="I30" s="485"/>
    </row>
    <row r="31" spans="1:9" ht="15">
      <c r="A31" s="210" t="s">
        <v>6233</v>
      </c>
      <c r="B31" s="877" t="s">
        <v>3652</v>
      </c>
      <c r="C31" s="891">
        <v>1.72</v>
      </c>
      <c r="D31" s="2075">
        <v>500</v>
      </c>
      <c r="E31" s="574">
        <v>173.52</v>
      </c>
      <c r="F31" s="603">
        <f t="shared" si="2"/>
        <v>173.52</v>
      </c>
      <c r="G31" s="862">
        <f>'Заказ, cкидки и курсы валют'!$J$23*F31</f>
        <v>2160.3240000000001</v>
      </c>
      <c r="H31" s="882">
        <f t="shared" si="3"/>
        <v>1080.1600000000001</v>
      </c>
      <c r="I31" s="485"/>
    </row>
    <row r="32" spans="1:9" ht="15">
      <c r="A32" s="210" t="s">
        <v>6234</v>
      </c>
      <c r="B32" s="877" t="s">
        <v>3653</v>
      </c>
      <c r="C32" s="891">
        <v>1.96</v>
      </c>
      <c r="D32" s="2075">
        <v>500</v>
      </c>
      <c r="E32" s="574">
        <v>188.16</v>
      </c>
      <c r="F32" s="603">
        <f t="shared" si="2"/>
        <v>188.16</v>
      </c>
      <c r="G32" s="862">
        <f>'Заказ, cкидки и курсы валют'!$J$23*F32</f>
        <v>2342.5919999999996</v>
      </c>
      <c r="H32" s="882">
        <f t="shared" si="3"/>
        <v>1171.3</v>
      </c>
      <c r="I32" s="485"/>
    </row>
    <row r="33" spans="1:9" ht="15">
      <c r="A33" s="210" t="s">
        <v>6235</v>
      </c>
      <c r="B33" s="877" t="s">
        <v>2818</v>
      </c>
      <c r="C33" s="891">
        <v>2.2000000000000002</v>
      </c>
      <c r="D33" s="2075">
        <v>500</v>
      </c>
      <c r="E33" s="574">
        <v>206.82</v>
      </c>
      <c r="F33" s="603">
        <f t="shared" si="2"/>
        <v>206.82</v>
      </c>
      <c r="G33" s="862">
        <f>'Заказ, cкидки и курсы валют'!$J$23*F33</f>
        <v>2574.9089999999997</v>
      </c>
      <c r="H33" s="882">
        <f t="shared" si="3"/>
        <v>1287.45</v>
      </c>
      <c r="I33" s="485"/>
    </row>
    <row r="34" spans="1:9" ht="15">
      <c r="A34" s="210" t="s">
        <v>6236</v>
      </c>
      <c r="B34" s="877" t="s">
        <v>3654</v>
      </c>
      <c r="C34" s="891">
        <v>2.44</v>
      </c>
      <c r="D34" s="2075">
        <v>500</v>
      </c>
      <c r="E34" s="574">
        <v>227.09</v>
      </c>
      <c r="F34" s="603">
        <f t="shared" si="2"/>
        <v>227.09</v>
      </c>
      <c r="G34" s="862">
        <f>'Заказ, cкидки и курсы валют'!$J$23*F34</f>
        <v>2827.2705000000001</v>
      </c>
      <c r="H34" s="882">
        <f t="shared" si="3"/>
        <v>1413.64</v>
      </c>
      <c r="I34" s="485"/>
    </row>
    <row r="35" spans="1:9" ht="15">
      <c r="A35" s="210" t="s">
        <v>6237</v>
      </c>
      <c r="B35" s="877" t="s">
        <v>167</v>
      </c>
      <c r="C35" s="891">
        <v>2.92</v>
      </c>
      <c r="D35" s="2075">
        <v>500</v>
      </c>
      <c r="E35" s="574">
        <v>275.56</v>
      </c>
      <c r="F35" s="603">
        <f t="shared" si="2"/>
        <v>275.56</v>
      </c>
      <c r="G35" s="862">
        <f>'Заказ, cкидки и курсы валют'!$J$23*F35</f>
        <v>3430.7219999999998</v>
      </c>
      <c r="H35" s="882">
        <f t="shared" si="3"/>
        <v>1715.36</v>
      </c>
      <c r="I35" s="485"/>
    </row>
    <row r="36" spans="1:9" ht="15">
      <c r="A36" s="210" t="s">
        <v>6238</v>
      </c>
      <c r="B36" s="877" t="s">
        <v>168</v>
      </c>
      <c r="C36" s="891">
        <v>3.52</v>
      </c>
      <c r="D36" s="2075">
        <v>500</v>
      </c>
      <c r="E36" s="574">
        <v>380.38</v>
      </c>
      <c r="F36" s="603">
        <f t="shared" si="2"/>
        <v>380.38</v>
      </c>
      <c r="G36" s="862">
        <f>'Заказ, cкидки и курсы валют'!$J$23*F36</f>
        <v>4735.7309999999998</v>
      </c>
      <c r="H36" s="882">
        <f t="shared" si="3"/>
        <v>2367.87</v>
      </c>
      <c r="I36" s="485"/>
    </row>
    <row r="37" spans="1:9" ht="15">
      <c r="A37" s="210" t="s">
        <v>6239</v>
      </c>
      <c r="B37" s="877" t="s">
        <v>169</v>
      </c>
      <c r="C37" s="891">
        <v>4.12</v>
      </c>
      <c r="D37" s="2075">
        <v>500</v>
      </c>
      <c r="E37" s="574">
        <v>474.25</v>
      </c>
      <c r="F37" s="603">
        <f t="shared" si="2"/>
        <v>474.25</v>
      </c>
      <c r="G37" s="862">
        <f>'Заказ, cкидки и курсы валют'!$J$23*F37</f>
        <v>5904.4124999999995</v>
      </c>
      <c r="H37" s="882">
        <f t="shared" si="3"/>
        <v>2952.21</v>
      </c>
      <c r="I37" s="485"/>
    </row>
    <row r="38" spans="1:9" ht="15">
      <c r="A38" s="210" t="s">
        <v>6240</v>
      </c>
      <c r="B38" s="877" t="s">
        <v>611</v>
      </c>
      <c r="C38" s="891">
        <v>4.72</v>
      </c>
      <c r="D38" s="2075">
        <v>500</v>
      </c>
      <c r="E38" s="574">
        <v>475.23</v>
      </c>
      <c r="F38" s="603">
        <f t="shared" si="2"/>
        <v>475.23</v>
      </c>
      <c r="G38" s="862">
        <f>'Заказ, cкидки и курсы валют'!$J$23*F38</f>
        <v>5916.6134999999995</v>
      </c>
      <c r="H38" s="882">
        <f t="shared" si="3"/>
        <v>2958.31</v>
      </c>
      <c r="I38" s="485"/>
    </row>
    <row r="39" spans="1:9" ht="15">
      <c r="A39" s="210" t="s">
        <v>6241</v>
      </c>
      <c r="B39" s="877" t="s">
        <v>170</v>
      </c>
      <c r="C39" s="891">
        <v>5.32</v>
      </c>
      <c r="D39" s="2075">
        <v>500</v>
      </c>
      <c r="E39" s="574">
        <v>560.57000000000005</v>
      </c>
      <c r="F39" s="603">
        <f t="shared" si="2"/>
        <v>560.57000000000005</v>
      </c>
      <c r="G39" s="862">
        <f>'Заказ, cкидки и курсы валют'!$J$23*F39</f>
        <v>6979.0965000000006</v>
      </c>
      <c r="H39" s="882">
        <f t="shared" si="3"/>
        <v>3489.55</v>
      </c>
      <c r="I39" s="485"/>
    </row>
    <row r="40" spans="1:9" ht="15">
      <c r="A40" s="210" t="s">
        <v>6242</v>
      </c>
      <c r="B40" s="877" t="s">
        <v>612</v>
      </c>
      <c r="C40" s="891">
        <v>5.92</v>
      </c>
      <c r="D40" s="2075">
        <v>200</v>
      </c>
      <c r="E40" s="574">
        <v>648.72</v>
      </c>
      <c r="F40" s="603">
        <f t="shared" si="2"/>
        <v>648.72</v>
      </c>
      <c r="G40" s="862">
        <f>'Заказ, cкидки и курсы валют'!$J$23*F40</f>
        <v>8076.5640000000003</v>
      </c>
      <c r="H40" s="882">
        <f t="shared" si="3"/>
        <v>1615.31</v>
      </c>
      <c r="I40" s="485"/>
    </row>
    <row r="41" spans="1:9" ht="15">
      <c r="A41" s="210" t="s">
        <v>6243</v>
      </c>
      <c r="B41" s="877" t="s">
        <v>171</v>
      </c>
      <c r="C41" s="891">
        <v>6.52</v>
      </c>
      <c r="D41" s="2075">
        <v>200</v>
      </c>
      <c r="E41" s="574">
        <v>615.61</v>
      </c>
      <c r="F41" s="603">
        <f t="shared" si="2"/>
        <v>615.61</v>
      </c>
      <c r="G41" s="862">
        <f>'Заказ, cкидки и курсы валют'!$J$23*F41</f>
        <v>7664.3445000000002</v>
      </c>
      <c r="H41" s="882">
        <f t="shared" si="3"/>
        <v>1532.87</v>
      </c>
      <c r="I41" s="485"/>
    </row>
    <row r="42" spans="1:9" ht="15">
      <c r="A42" s="210" t="s">
        <v>6244</v>
      </c>
      <c r="B42" s="877" t="s">
        <v>172</v>
      </c>
      <c r="C42" s="891">
        <v>7.87</v>
      </c>
      <c r="D42" s="2075">
        <v>200</v>
      </c>
      <c r="E42" s="574">
        <v>725.58</v>
      </c>
      <c r="F42" s="603">
        <f t="shared" si="2"/>
        <v>725.58</v>
      </c>
      <c r="G42" s="862">
        <f>'Заказ, cкидки и курсы валют'!$J$23*F42</f>
        <v>9033.4709999999995</v>
      </c>
      <c r="H42" s="882">
        <f t="shared" si="3"/>
        <v>1806.69</v>
      </c>
      <c r="I42" s="485"/>
    </row>
    <row r="43" spans="1:9" ht="15">
      <c r="A43" s="210" t="s">
        <v>6245</v>
      </c>
      <c r="B43" s="877" t="s">
        <v>1363</v>
      </c>
      <c r="C43" s="891">
        <v>8.4600000000000009</v>
      </c>
      <c r="D43" s="2075">
        <v>200</v>
      </c>
      <c r="E43" s="574">
        <v>896.32</v>
      </c>
      <c r="F43" s="603">
        <f t="shared" si="2"/>
        <v>896.32</v>
      </c>
      <c r="G43" s="862">
        <f>'Заказ, cкидки и курсы валют'!$J$23*F43</f>
        <v>11159.183999999999</v>
      </c>
      <c r="H43" s="882">
        <f t="shared" si="3"/>
        <v>2231.84</v>
      </c>
      <c r="I43" s="485"/>
    </row>
    <row r="44" spans="1:9" ht="15">
      <c r="A44" s="210" t="s">
        <v>6246</v>
      </c>
      <c r="B44" s="877" t="s">
        <v>173</v>
      </c>
      <c r="C44" s="891">
        <v>9.0399999999999991</v>
      </c>
      <c r="D44" s="2075">
        <v>200</v>
      </c>
      <c r="E44" s="574">
        <v>860.24</v>
      </c>
      <c r="F44" s="603">
        <f t="shared" si="2"/>
        <v>860.24</v>
      </c>
      <c r="G44" s="862">
        <f>'Заказ, cкидки и курсы валют'!$J$23*F44</f>
        <v>10709.987999999999</v>
      </c>
      <c r="H44" s="882">
        <f t="shared" si="3"/>
        <v>2142</v>
      </c>
      <c r="I44" s="485"/>
    </row>
    <row r="45" spans="1:9" ht="15">
      <c r="A45" s="210" t="s">
        <v>6247</v>
      </c>
      <c r="B45" s="877" t="s">
        <v>4213</v>
      </c>
      <c r="C45" s="891">
        <v>9.6300000000000008</v>
      </c>
      <c r="D45" s="2075">
        <v>200</v>
      </c>
      <c r="E45" s="574">
        <v>1031.93</v>
      </c>
      <c r="F45" s="603">
        <f t="shared" si="2"/>
        <v>1031.93</v>
      </c>
      <c r="G45" s="862">
        <f>'Заказ, cкидки и курсы валют'!$J$23*F45</f>
        <v>12847.5285</v>
      </c>
      <c r="H45" s="882">
        <f t="shared" si="3"/>
        <v>2569.5100000000002</v>
      </c>
      <c r="I45" s="485"/>
    </row>
    <row r="46" spans="1:9" ht="15">
      <c r="A46" s="210" t="s">
        <v>6248</v>
      </c>
      <c r="B46" s="877" t="s">
        <v>174</v>
      </c>
      <c r="C46" s="891">
        <v>10.220000000000001</v>
      </c>
      <c r="D46" s="2075">
        <v>200</v>
      </c>
      <c r="E46" s="574">
        <v>993.27</v>
      </c>
      <c r="F46" s="603">
        <f t="shared" si="2"/>
        <v>993.27</v>
      </c>
      <c r="G46" s="862">
        <f>'Заказ, cкидки и курсы валют'!$J$23*F46</f>
        <v>12366.211499999999</v>
      </c>
      <c r="H46" s="882">
        <f t="shared" si="3"/>
        <v>2473.2399999999998</v>
      </c>
      <c r="I46" s="485"/>
    </row>
    <row r="47" spans="1:9" ht="15">
      <c r="A47" s="210" t="s">
        <v>6249</v>
      </c>
      <c r="B47" s="877" t="s">
        <v>175</v>
      </c>
      <c r="C47" s="891">
        <v>11.71</v>
      </c>
      <c r="D47" s="2075">
        <v>200</v>
      </c>
      <c r="E47" s="574">
        <v>1226.22</v>
      </c>
      <c r="F47" s="603">
        <f t="shared" si="2"/>
        <v>1226.22</v>
      </c>
      <c r="G47" s="862">
        <f>'Заказ, cкидки и курсы валют'!$J$23*F47</f>
        <v>15266.439</v>
      </c>
      <c r="H47" s="882">
        <f t="shared" si="3"/>
        <v>3053.29</v>
      </c>
      <c r="I47" s="485"/>
    </row>
    <row r="48" spans="1:9" ht="15">
      <c r="A48" s="210" t="s">
        <v>6250</v>
      </c>
      <c r="B48" s="877" t="s">
        <v>176</v>
      </c>
      <c r="C48" s="891">
        <v>12.57</v>
      </c>
      <c r="D48" s="2075">
        <v>200</v>
      </c>
      <c r="E48" s="574">
        <v>1442.6</v>
      </c>
      <c r="F48" s="603">
        <f t="shared" si="2"/>
        <v>1442.6</v>
      </c>
      <c r="G48" s="862">
        <f>'Заказ, cкидки и курсы валют'!$J$23*F48</f>
        <v>17960.37</v>
      </c>
      <c r="H48" s="882">
        <f t="shared" si="3"/>
        <v>3592.07</v>
      </c>
      <c r="I48" s="485"/>
    </row>
    <row r="49" spans="1:9" ht="15">
      <c r="A49" s="210" t="s">
        <v>6251</v>
      </c>
      <c r="B49" s="877" t="s">
        <v>3660</v>
      </c>
      <c r="C49" s="891">
        <v>2.73</v>
      </c>
      <c r="D49" s="2075">
        <v>500</v>
      </c>
      <c r="E49" s="574">
        <v>358.08</v>
      </c>
      <c r="F49" s="603">
        <f t="shared" si="2"/>
        <v>358.08</v>
      </c>
      <c r="G49" s="862">
        <f>'Заказ, cкидки и курсы валют'!$J$23*F49</f>
        <v>4458.0959999999995</v>
      </c>
      <c r="H49" s="882">
        <f t="shared" si="3"/>
        <v>2229.0500000000002</v>
      </c>
      <c r="I49" s="485"/>
    </row>
    <row r="50" spans="1:9" ht="15">
      <c r="A50" s="210" t="s">
        <v>6252</v>
      </c>
      <c r="B50" s="877" t="s">
        <v>3661</v>
      </c>
      <c r="C50" s="891">
        <v>3.08</v>
      </c>
      <c r="D50" s="2075">
        <v>500</v>
      </c>
      <c r="E50" s="574">
        <v>275.23</v>
      </c>
      <c r="F50" s="603">
        <f t="shared" si="2"/>
        <v>275.23</v>
      </c>
      <c r="G50" s="862">
        <f>'Заказ, cкидки и курсы валют'!$J$23*F50</f>
        <v>3426.6134999999999</v>
      </c>
      <c r="H50" s="882">
        <f t="shared" si="3"/>
        <v>1713.31</v>
      </c>
      <c r="I50" s="485"/>
    </row>
    <row r="51" spans="1:9" ht="15">
      <c r="A51" s="210" t="s">
        <v>6253</v>
      </c>
      <c r="B51" s="877" t="s">
        <v>3994</v>
      </c>
      <c r="C51" s="891">
        <v>3.43</v>
      </c>
      <c r="D51" s="2075">
        <v>500</v>
      </c>
      <c r="E51" s="574">
        <v>304.58</v>
      </c>
      <c r="F51" s="603">
        <f t="shared" si="2"/>
        <v>304.58</v>
      </c>
      <c r="G51" s="862">
        <f>'Заказ, cкидки и курсы валют'!$J$23*F51</f>
        <v>3792.0209999999997</v>
      </c>
      <c r="H51" s="882">
        <f t="shared" si="3"/>
        <v>1896.01</v>
      </c>
      <c r="I51" s="485"/>
    </row>
    <row r="52" spans="1:9" ht="15">
      <c r="A52" s="210" t="s">
        <v>6254</v>
      </c>
      <c r="B52" s="877" t="s">
        <v>100</v>
      </c>
      <c r="C52" s="891">
        <v>3.78</v>
      </c>
      <c r="D52" s="2075">
        <v>500</v>
      </c>
      <c r="E52" s="574">
        <v>336.82</v>
      </c>
      <c r="F52" s="603">
        <f t="shared" si="2"/>
        <v>336.82</v>
      </c>
      <c r="G52" s="862">
        <f>'Заказ, cкидки и курсы валют'!$J$23*F52</f>
        <v>4193.4089999999997</v>
      </c>
      <c r="H52" s="882">
        <f t="shared" si="3"/>
        <v>2096.6999999999998</v>
      </c>
      <c r="I52" s="485"/>
    </row>
    <row r="53" spans="1:9" ht="15">
      <c r="A53" s="210" t="s">
        <v>6255</v>
      </c>
      <c r="B53" s="877" t="s">
        <v>101</v>
      </c>
      <c r="C53" s="891">
        <v>4.4800000000000004</v>
      </c>
      <c r="D53" s="2075">
        <v>500</v>
      </c>
      <c r="E53" s="574">
        <v>398.37</v>
      </c>
      <c r="F53" s="603">
        <f t="shared" si="2"/>
        <v>398.37</v>
      </c>
      <c r="G53" s="862">
        <f>'Заказ, cкидки и курсы валют'!$J$23*F53</f>
        <v>4959.7064999999993</v>
      </c>
      <c r="H53" s="882">
        <f t="shared" si="3"/>
        <v>2479.85</v>
      </c>
      <c r="I53" s="485"/>
    </row>
    <row r="54" spans="1:9" ht="15">
      <c r="A54" s="210" t="s">
        <v>6256</v>
      </c>
      <c r="B54" s="877" t="s">
        <v>1352</v>
      </c>
      <c r="C54" s="891">
        <v>5.36</v>
      </c>
      <c r="D54" s="2075">
        <v>200</v>
      </c>
      <c r="E54" s="574">
        <v>475.97</v>
      </c>
      <c r="F54" s="603">
        <f t="shared" si="2"/>
        <v>475.97</v>
      </c>
      <c r="G54" s="862">
        <f>'Заказ, cкидки и курсы валют'!$J$23*F54</f>
        <v>5925.8265000000001</v>
      </c>
      <c r="H54" s="882">
        <f t="shared" si="3"/>
        <v>1185.17</v>
      </c>
      <c r="I54" s="485"/>
    </row>
    <row r="55" spans="1:9" ht="15">
      <c r="A55" s="210" t="s">
        <v>6257</v>
      </c>
      <c r="B55" s="877" t="s">
        <v>189</v>
      </c>
      <c r="C55" s="891">
        <v>6.23</v>
      </c>
      <c r="D55" s="2075">
        <v>200</v>
      </c>
      <c r="E55" s="574">
        <v>536.91</v>
      </c>
      <c r="F55" s="603">
        <f t="shared" si="2"/>
        <v>536.91</v>
      </c>
      <c r="G55" s="862">
        <f>'Заказ, cкидки и курсы валют'!$J$23*F55</f>
        <v>6684.5294999999996</v>
      </c>
      <c r="H55" s="882">
        <f t="shared" si="3"/>
        <v>1336.91</v>
      </c>
      <c r="I55" s="485"/>
    </row>
    <row r="56" spans="1:9" ht="15">
      <c r="A56" s="210" t="s">
        <v>6258</v>
      </c>
      <c r="B56" s="877" t="s">
        <v>616</v>
      </c>
      <c r="C56" s="891">
        <v>7.11</v>
      </c>
      <c r="D56" s="2075">
        <v>200</v>
      </c>
      <c r="E56" s="574">
        <v>616.46</v>
      </c>
      <c r="F56" s="603">
        <f t="shared" si="2"/>
        <v>616.46</v>
      </c>
      <c r="G56" s="862">
        <f>'Заказ, cкидки и курсы валют'!$J$23*F56</f>
        <v>7674.9269999999997</v>
      </c>
      <c r="H56" s="882">
        <f t="shared" si="3"/>
        <v>1534.99</v>
      </c>
      <c r="I56" s="485"/>
    </row>
    <row r="57" spans="1:9" ht="15">
      <c r="A57" s="210" t="s">
        <v>6259</v>
      </c>
      <c r="B57" s="877" t="s">
        <v>178</v>
      </c>
      <c r="C57" s="891">
        <v>7.98</v>
      </c>
      <c r="D57" s="2075">
        <v>200</v>
      </c>
      <c r="E57" s="574">
        <v>684.15</v>
      </c>
      <c r="F57" s="603">
        <f t="shared" si="2"/>
        <v>684.15</v>
      </c>
      <c r="G57" s="862">
        <f>'Заказ, cкидки и курсы валют'!$J$23*F57</f>
        <v>8517.6674999999996</v>
      </c>
      <c r="H57" s="882">
        <f t="shared" si="3"/>
        <v>1703.53</v>
      </c>
      <c r="I57" s="485"/>
    </row>
    <row r="58" spans="1:9" ht="15">
      <c r="A58" s="210" t="s">
        <v>6260</v>
      </c>
      <c r="B58" s="877" t="s">
        <v>84</v>
      </c>
      <c r="C58" s="891">
        <v>8.86</v>
      </c>
      <c r="D58" s="2075">
        <v>200</v>
      </c>
      <c r="E58" s="574">
        <v>921.96</v>
      </c>
      <c r="F58" s="603">
        <f t="shared" si="2"/>
        <v>921.96</v>
      </c>
      <c r="G58" s="862">
        <f>'Заказ, cкидки и курсы валют'!$J$23*F58</f>
        <v>11478.402</v>
      </c>
      <c r="H58" s="882">
        <f t="shared" si="3"/>
        <v>2295.6799999999998</v>
      </c>
      <c r="I58" s="485"/>
    </row>
    <row r="59" spans="1:9" ht="15">
      <c r="A59" s="210" t="s">
        <v>6261</v>
      </c>
      <c r="B59" s="877" t="s">
        <v>179</v>
      </c>
      <c r="C59" s="891">
        <v>9.73</v>
      </c>
      <c r="D59" s="2075">
        <v>200</v>
      </c>
      <c r="E59" s="574">
        <v>850.2</v>
      </c>
      <c r="F59" s="603">
        <f t="shared" si="2"/>
        <v>850.2</v>
      </c>
      <c r="G59" s="862">
        <f>'Заказ, cкидки и курсы валют'!$J$23*F59</f>
        <v>10584.99</v>
      </c>
      <c r="H59" s="882">
        <f t="shared" si="3"/>
        <v>2117</v>
      </c>
      <c r="I59" s="485"/>
    </row>
    <row r="60" spans="1:9" ht="15">
      <c r="A60" s="210" t="s">
        <v>6262</v>
      </c>
      <c r="B60" s="877" t="s">
        <v>3135</v>
      </c>
      <c r="C60" s="891">
        <v>10.6</v>
      </c>
      <c r="D60" s="2075">
        <v>200</v>
      </c>
      <c r="E60" s="574">
        <v>982.38</v>
      </c>
      <c r="F60" s="603">
        <f t="shared" si="2"/>
        <v>982.38</v>
      </c>
      <c r="G60" s="862">
        <f>'Заказ, cкидки и курсы валют'!$J$23*F60</f>
        <v>12230.630999999999</v>
      </c>
      <c r="H60" s="882">
        <f t="shared" si="3"/>
        <v>2446.13</v>
      </c>
      <c r="I60" s="485"/>
    </row>
    <row r="61" spans="1:9" ht="15">
      <c r="A61" s="210" t="s">
        <v>6263</v>
      </c>
      <c r="B61" s="877" t="s">
        <v>180</v>
      </c>
      <c r="C61" s="891">
        <v>11.5</v>
      </c>
      <c r="D61" s="2075">
        <v>200</v>
      </c>
      <c r="E61" s="574">
        <v>993.29</v>
      </c>
      <c r="F61" s="603">
        <f t="shared" ref="F61:F77" si="4">ROUND(E61*(1-$F$11),2)</f>
        <v>993.29</v>
      </c>
      <c r="G61" s="862">
        <f>'Заказ, cкидки и курсы валют'!$J$23*F61</f>
        <v>12366.460499999999</v>
      </c>
      <c r="H61" s="882">
        <f t="shared" ref="H61:H77" si="5">ROUND((D61/1000)*G61,2)</f>
        <v>2473.29</v>
      </c>
      <c r="I61" s="485"/>
    </row>
    <row r="62" spans="1:9" ht="15">
      <c r="A62" s="210" t="s">
        <v>6264</v>
      </c>
      <c r="B62" s="877" t="s">
        <v>181</v>
      </c>
      <c r="C62" s="891">
        <v>14.02</v>
      </c>
      <c r="D62" s="2075">
        <v>200</v>
      </c>
      <c r="E62" s="574">
        <v>1144.5899999999999</v>
      </c>
      <c r="F62" s="603">
        <f t="shared" si="4"/>
        <v>1144.5899999999999</v>
      </c>
      <c r="G62" s="862">
        <f>'Заказ, cкидки и курсы валют'!$J$23*F62</f>
        <v>14250.145499999999</v>
      </c>
      <c r="H62" s="882">
        <f t="shared" si="5"/>
        <v>2850.03</v>
      </c>
      <c r="I62" s="485"/>
    </row>
    <row r="63" spans="1:9" ht="15">
      <c r="A63" s="210" t="s">
        <v>6265</v>
      </c>
      <c r="B63" s="877" t="s">
        <v>182</v>
      </c>
      <c r="C63" s="891">
        <v>15.84</v>
      </c>
      <c r="D63" s="2075">
        <v>200</v>
      </c>
      <c r="E63" s="574">
        <v>1323.53</v>
      </c>
      <c r="F63" s="603">
        <f t="shared" si="4"/>
        <v>1323.53</v>
      </c>
      <c r="G63" s="862">
        <f>'Заказ, cкидки и курсы валют'!$J$23*F63</f>
        <v>16477.948499999999</v>
      </c>
      <c r="H63" s="882">
        <f t="shared" si="5"/>
        <v>3295.59</v>
      </c>
      <c r="I63" s="485"/>
    </row>
    <row r="64" spans="1:9" ht="15">
      <c r="A64" s="210" t="s">
        <v>6865</v>
      </c>
      <c r="B64" s="877" t="s">
        <v>183</v>
      </c>
      <c r="C64" s="891">
        <v>16.8</v>
      </c>
      <c r="D64" s="2075">
        <v>200</v>
      </c>
      <c r="E64" s="574">
        <v>1762.41</v>
      </c>
      <c r="F64" s="603">
        <f t="shared" si="4"/>
        <v>1762.41</v>
      </c>
      <c r="G64" s="862">
        <f>'Заказ, cкидки и курсы валют'!$J$23*F64</f>
        <v>21942.004499999999</v>
      </c>
      <c r="H64" s="882">
        <f t="shared" si="5"/>
        <v>4388.3999999999996</v>
      </c>
      <c r="I64" s="485"/>
    </row>
    <row r="65" spans="1:9" ht="15">
      <c r="A65" s="210" t="s">
        <v>6266</v>
      </c>
      <c r="B65" s="877" t="s">
        <v>184</v>
      </c>
      <c r="C65" s="891">
        <v>19.48</v>
      </c>
      <c r="D65" s="2075">
        <v>200</v>
      </c>
      <c r="E65" s="574">
        <v>1970.45</v>
      </c>
      <c r="F65" s="603">
        <f t="shared" si="4"/>
        <v>1970.45</v>
      </c>
      <c r="G65" s="862">
        <f>'Заказ, cкидки и курсы валют'!$J$23*F65</f>
        <v>24532.102500000001</v>
      </c>
      <c r="H65" s="882">
        <f t="shared" si="5"/>
        <v>4906.42</v>
      </c>
      <c r="I65" s="485"/>
    </row>
    <row r="66" spans="1:9" ht="15">
      <c r="A66" s="210" t="s">
        <v>6440</v>
      </c>
      <c r="B66" s="877" t="s">
        <v>1049</v>
      </c>
      <c r="C66" s="891">
        <v>6.32</v>
      </c>
      <c r="D66" s="2075">
        <v>200</v>
      </c>
      <c r="E66" s="574">
        <v>899.61</v>
      </c>
      <c r="F66" s="603">
        <f t="shared" si="4"/>
        <v>899.61</v>
      </c>
      <c r="G66" s="862">
        <f>'Заказ, cкидки и курсы валют'!$J$23*F66</f>
        <v>11200.1445</v>
      </c>
      <c r="H66" s="882">
        <f t="shared" si="5"/>
        <v>2240.0300000000002</v>
      </c>
      <c r="I66" s="485"/>
    </row>
    <row r="67" spans="1:9" ht="15">
      <c r="A67" s="210" t="s">
        <v>6441</v>
      </c>
      <c r="B67" s="877" t="s">
        <v>3656</v>
      </c>
      <c r="C67" s="891">
        <v>7.62</v>
      </c>
      <c r="D67" s="2075">
        <v>200</v>
      </c>
      <c r="E67" s="574">
        <v>662.27</v>
      </c>
      <c r="F67" s="603">
        <f t="shared" si="4"/>
        <v>662.27</v>
      </c>
      <c r="G67" s="862">
        <f>'Заказ, cкидки и курсы валют'!$J$23*F67</f>
        <v>8245.2614999999987</v>
      </c>
      <c r="H67" s="882">
        <f t="shared" si="5"/>
        <v>1649.05</v>
      </c>
      <c r="I67" s="485"/>
    </row>
    <row r="68" spans="1:9" ht="15">
      <c r="A68" s="210" t="s">
        <v>6442</v>
      </c>
      <c r="B68" s="877" t="s">
        <v>3118</v>
      </c>
      <c r="C68" s="891">
        <v>8.8800000000000008</v>
      </c>
      <c r="D68" s="2075">
        <v>200</v>
      </c>
      <c r="E68" s="574">
        <v>738.78</v>
      </c>
      <c r="F68" s="603">
        <f t="shared" si="4"/>
        <v>738.78</v>
      </c>
      <c r="G68" s="862">
        <f>'Заказ, cкидки и курсы валют'!$J$23*F68</f>
        <v>9197.8109999999997</v>
      </c>
      <c r="H68" s="882">
        <f t="shared" si="5"/>
        <v>1839.56</v>
      </c>
      <c r="I68" s="485"/>
    </row>
    <row r="69" spans="1:9" ht="15">
      <c r="A69" s="210" t="s">
        <v>6443</v>
      </c>
      <c r="B69" s="877" t="s">
        <v>3119</v>
      </c>
      <c r="C69" s="891">
        <v>10.5</v>
      </c>
      <c r="D69" s="2075">
        <v>200</v>
      </c>
      <c r="E69" s="574">
        <v>944.2</v>
      </c>
      <c r="F69" s="603">
        <f t="shared" si="4"/>
        <v>944.2</v>
      </c>
      <c r="G69" s="862">
        <f>'Заказ, cкидки и курсы валют'!$J$23*F69</f>
        <v>11755.289999999999</v>
      </c>
      <c r="H69" s="882">
        <f t="shared" si="5"/>
        <v>2351.06</v>
      </c>
      <c r="I69" s="485"/>
    </row>
    <row r="70" spans="1:9" ht="15">
      <c r="A70" s="210" t="s">
        <v>6444</v>
      </c>
      <c r="B70" s="877" t="s">
        <v>617</v>
      </c>
      <c r="C70" s="891">
        <v>12.1</v>
      </c>
      <c r="D70" s="2075">
        <v>200</v>
      </c>
      <c r="E70" s="574">
        <v>1072.72</v>
      </c>
      <c r="F70" s="603">
        <f t="shared" si="4"/>
        <v>1072.72</v>
      </c>
      <c r="G70" s="862">
        <f>'Заказ, cкидки и курсы валют'!$J$23*F70</f>
        <v>13355.364</v>
      </c>
      <c r="H70" s="882">
        <f t="shared" si="5"/>
        <v>2671.07</v>
      </c>
      <c r="I70" s="485"/>
    </row>
    <row r="71" spans="1:9" ht="15">
      <c r="A71" s="210" t="s">
        <v>6866</v>
      </c>
      <c r="B71" s="877" t="s">
        <v>3120</v>
      </c>
      <c r="C71" s="891">
        <v>13.7</v>
      </c>
      <c r="D71" s="2075">
        <v>200</v>
      </c>
      <c r="E71" s="574">
        <v>1202.72</v>
      </c>
      <c r="F71" s="603">
        <f t="shared" si="4"/>
        <v>1202.72</v>
      </c>
      <c r="G71" s="862">
        <f>'Заказ, cкидки и курсы валют'!$J$23*F71</f>
        <v>14973.864</v>
      </c>
      <c r="H71" s="882">
        <f t="shared" si="5"/>
        <v>2994.77</v>
      </c>
      <c r="I71" s="485"/>
    </row>
    <row r="72" spans="1:9" ht="15">
      <c r="A72" s="210" t="s">
        <v>6445</v>
      </c>
      <c r="B72" s="877" t="s">
        <v>190</v>
      </c>
      <c r="C72" s="891">
        <v>15.3</v>
      </c>
      <c r="D72" s="2075">
        <v>200</v>
      </c>
      <c r="E72" s="574">
        <v>1296.32</v>
      </c>
      <c r="F72" s="603">
        <f t="shared" si="4"/>
        <v>1296.32</v>
      </c>
      <c r="G72" s="862">
        <f>'Заказ, cкидки и курсы валют'!$J$23*F72</f>
        <v>16139.183999999997</v>
      </c>
      <c r="H72" s="882">
        <f t="shared" si="5"/>
        <v>3227.84</v>
      </c>
      <c r="I72" s="485"/>
    </row>
    <row r="73" spans="1:9" ht="15">
      <c r="A73" s="210" t="s">
        <v>6446</v>
      </c>
      <c r="B73" s="877" t="s">
        <v>191</v>
      </c>
      <c r="C73" s="891">
        <v>18.5</v>
      </c>
      <c r="D73" s="2075">
        <v>200</v>
      </c>
      <c r="E73" s="574">
        <v>2004.51</v>
      </c>
      <c r="F73" s="603">
        <f t="shared" si="4"/>
        <v>2004.51</v>
      </c>
      <c r="G73" s="862">
        <f>'Заказ, cкидки и курсы валют'!$J$23*F73</f>
        <v>24956.1495</v>
      </c>
      <c r="H73" s="882">
        <f t="shared" si="5"/>
        <v>4991.2299999999996</v>
      </c>
      <c r="I73" s="485"/>
    </row>
    <row r="74" spans="1:9" ht="15">
      <c r="A74" s="210" t="s">
        <v>6447</v>
      </c>
      <c r="B74" s="877" t="s">
        <v>192</v>
      </c>
      <c r="C74" s="891">
        <v>21.7</v>
      </c>
      <c r="D74" s="2075">
        <v>100</v>
      </c>
      <c r="E74" s="574">
        <v>2147.36</v>
      </c>
      <c r="F74" s="603">
        <f t="shared" si="4"/>
        <v>2147.36</v>
      </c>
      <c r="G74" s="862">
        <f>'Заказ, cкидки и курсы валют'!$J$23*F74</f>
        <v>26734.632000000001</v>
      </c>
      <c r="H74" s="882">
        <f t="shared" si="5"/>
        <v>2673.46</v>
      </c>
      <c r="I74" s="485"/>
    </row>
    <row r="75" spans="1:9" ht="15">
      <c r="A75" s="210" t="s">
        <v>6448</v>
      </c>
      <c r="B75" s="877" t="s">
        <v>193</v>
      </c>
      <c r="C75" s="891">
        <v>24.61</v>
      </c>
      <c r="D75" s="2075">
        <v>100</v>
      </c>
      <c r="E75" s="574">
        <v>2448.35</v>
      </c>
      <c r="F75" s="603">
        <f t="shared" si="4"/>
        <v>2448.35</v>
      </c>
      <c r="G75" s="862">
        <f>'Заказ, cкидки и курсы валют'!$J$23*F75</f>
        <v>30481.957499999997</v>
      </c>
      <c r="H75" s="882">
        <f t="shared" si="5"/>
        <v>3048.2</v>
      </c>
      <c r="I75" s="485"/>
    </row>
    <row r="76" spans="1:9" ht="15">
      <c r="A76" s="210" t="s">
        <v>6449</v>
      </c>
      <c r="B76" s="877" t="s">
        <v>194</v>
      </c>
      <c r="C76" s="891">
        <v>27.71</v>
      </c>
      <c r="D76" s="2075">
        <v>200</v>
      </c>
      <c r="E76" s="574">
        <v>2718.07</v>
      </c>
      <c r="F76" s="603">
        <f t="shared" si="4"/>
        <v>2718.07</v>
      </c>
      <c r="G76" s="862">
        <f>'Заказ, cкидки и курсы валют'!$J$23*F76</f>
        <v>33839.9715</v>
      </c>
      <c r="H76" s="882">
        <f t="shared" si="5"/>
        <v>6767.99</v>
      </c>
      <c r="I76" s="485"/>
    </row>
    <row r="77" spans="1:9" ht="15">
      <c r="A77" s="210" t="s">
        <v>6867</v>
      </c>
      <c r="B77" s="877" t="s">
        <v>3121</v>
      </c>
      <c r="C77" s="891">
        <v>31</v>
      </c>
      <c r="D77" s="2075">
        <v>200</v>
      </c>
      <c r="E77" s="574">
        <v>2827.59</v>
      </c>
      <c r="F77" s="603">
        <f t="shared" si="4"/>
        <v>2827.59</v>
      </c>
      <c r="G77" s="862">
        <f>'Заказ, cкидки и курсы валют'!$J$23*F77</f>
        <v>35203.495499999997</v>
      </c>
      <c r="H77" s="882">
        <f t="shared" si="5"/>
        <v>7040.7</v>
      </c>
      <c r="I77" s="485"/>
    </row>
    <row r="78" spans="1:9" ht="15.75" thickBot="1">
      <c r="A78" s="235" t="s">
        <v>6450</v>
      </c>
      <c r="B78" s="926" t="s">
        <v>195</v>
      </c>
      <c r="C78" s="1018">
        <v>33.93</v>
      </c>
      <c r="D78" s="2141">
        <v>100</v>
      </c>
      <c r="E78" s="574">
        <v>3372.37</v>
      </c>
      <c r="F78" s="959">
        <f t="shared" ref="F78" si="6">ROUND(E78*(1-$F$11),2)</f>
        <v>3372.37</v>
      </c>
      <c r="G78" s="960">
        <f>'Заказ, cкидки и курсы валют'!$J$23*F78</f>
        <v>41986.006499999996</v>
      </c>
      <c r="H78" s="1019">
        <f t="shared" ref="H78" si="7">ROUND((D78/1000)*G78,2)</f>
        <v>4198.6000000000004</v>
      </c>
      <c r="I78" s="489"/>
    </row>
    <row r="79" spans="1:9" ht="13.5" thickBot="1"/>
    <row r="80" spans="1:9" ht="18">
      <c r="A80" s="1359" t="s">
        <v>6318</v>
      </c>
      <c r="B80" s="1359"/>
      <c r="C80" s="647"/>
      <c r="D80" s="555"/>
      <c r="E80" s="555"/>
      <c r="F80" s="93"/>
      <c r="G80" s="1365"/>
      <c r="H80" s="1366"/>
      <c r="I80" s="1367"/>
    </row>
    <row r="81" spans="1:9" ht="18">
      <c r="A81" s="248"/>
      <c r="B81" s="17"/>
      <c r="C81" s="883"/>
      <c r="D81" s="1148"/>
      <c r="E81" s="854" t="s">
        <v>6317</v>
      </c>
      <c r="F81" s="568"/>
      <c r="H81" s="111"/>
      <c r="I81" s="112"/>
    </row>
    <row r="82" spans="1:9">
      <c r="A82" s="248"/>
      <c r="B82" s="17"/>
      <c r="C82" s="884"/>
      <c r="D82" s="1149"/>
      <c r="E82" s="557"/>
      <c r="F82" s="596"/>
      <c r="G82" s="860"/>
      <c r="H82" s="17"/>
      <c r="I82" s="167"/>
    </row>
    <row r="83" spans="1:9">
      <c r="A83" s="248"/>
      <c r="B83" s="17"/>
      <c r="C83" s="884"/>
      <c r="D83" s="1149"/>
      <c r="E83" s="557"/>
      <c r="F83" s="596"/>
      <c r="G83" s="860"/>
      <c r="H83" s="17"/>
      <c r="I83" s="167"/>
    </row>
    <row r="84" spans="1:9">
      <c r="A84" s="248"/>
      <c r="B84" s="17"/>
      <c r="C84" s="884"/>
      <c r="D84" s="1149"/>
      <c r="E84" s="557"/>
      <c r="F84" s="596"/>
      <c r="G84" s="860"/>
      <c r="H84" s="17"/>
      <c r="I84" s="167"/>
    </row>
    <row r="85" spans="1:9" ht="63" customHeight="1" thickBot="1">
      <c r="A85" s="1151" t="s">
        <v>7712</v>
      </c>
      <c r="B85" s="171"/>
      <c r="C85" s="885"/>
      <c r="D85" s="1150"/>
      <c r="E85" s="558"/>
      <c r="F85" s="598"/>
      <c r="G85" s="861"/>
      <c r="H85" s="171"/>
      <c r="I85" s="172"/>
    </row>
    <row r="86" spans="1:9" ht="52.5">
      <c r="A86" s="195" t="s">
        <v>1034</v>
      </c>
      <c r="B86" s="196" t="s">
        <v>1035</v>
      </c>
      <c r="C86" s="475" t="s">
        <v>678</v>
      </c>
      <c r="D86" s="475" t="s">
        <v>3143</v>
      </c>
      <c r="E86" s="559" t="s">
        <v>11378</v>
      </c>
      <c r="F86" s="600" t="s">
        <v>2792</v>
      </c>
      <c r="G86" s="864" t="s">
        <v>2640</v>
      </c>
      <c r="H86" s="338" t="s">
        <v>497</v>
      </c>
      <c r="I86" s="199" t="s">
        <v>4268</v>
      </c>
    </row>
    <row r="87" spans="1:9" ht="13.5" thickBot="1">
      <c r="A87" s="195"/>
      <c r="B87" s="389"/>
      <c r="C87" s="475" t="s">
        <v>3644</v>
      </c>
      <c r="D87" s="475" t="s">
        <v>2641</v>
      </c>
      <c r="E87" s="564" t="s">
        <v>265</v>
      </c>
      <c r="F87" s="607">
        <f>'Заказ, cкидки и курсы валют'!$I$12</f>
        <v>0</v>
      </c>
      <c r="G87" s="948"/>
      <c r="H87" s="455"/>
      <c r="I87" s="325"/>
    </row>
    <row r="88" spans="1:9">
      <c r="A88" s="976" t="s">
        <v>8136</v>
      </c>
      <c r="B88" s="1015" t="s">
        <v>3215</v>
      </c>
      <c r="C88" s="1016">
        <v>0.90300000000000002</v>
      </c>
      <c r="D88" s="2136">
        <v>100</v>
      </c>
      <c r="E88" s="2261">
        <f t="shared" ref="E88:E119" si="8">E12*3</f>
        <v>258.78000000000003</v>
      </c>
      <c r="F88" s="967">
        <f t="shared" ref="F88:F104" si="9">ROUND(E88*(1-$F$11),2)</f>
        <v>258.77999999999997</v>
      </c>
      <c r="G88" s="968">
        <f>'Заказ, cкидки и курсы валют'!$J$23*F88</f>
        <v>3221.8109999999997</v>
      </c>
      <c r="H88" s="1032">
        <f t="shared" ref="H88:H104" si="10">ROUND((D88/1000)*G88,2)</f>
        <v>322.18</v>
      </c>
      <c r="I88" s="1033"/>
    </row>
    <row r="89" spans="1:9">
      <c r="A89" s="210" t="s">
        <v>8137</v>
      </c>
      <c r="B89" s="876" t="s">
        <v>3216</v>
      </c>
      <c r="C89" s="891">
        <v>1.06</v>
      </c>
      <c r="D89" s="2240">
        <v>100</v>
      </c>
      <c r="E89" s="2259">
        <f t="shared" si="8"/>
        <v>318.65999999999997</v>
      </c>
      <c r="F89" s="603">
        <f t="shared" si="9"/>
        <v>318.66000000000003</v>
      </c>
      <c r="G89" s="862">
        <f>'Заказ, cкидки и курсы валют'!$J$23*F89</f>
        <v>3967.317</v>
      </c>
      <c r="H89" s="1029">
        <f t="shared" si="10"/>
        <v>396.73</v>
      </c>
      <c r="I89" s="1030"/>
    </row>
    <row r="90" spans="1:9">
      <c r="A90" s="210" t="s">
        <v>8138</v>
      </c>
      <c r="B90" s="877" t="s">
        <v>3217</v>
      </c>
      <c r="C90" s="891">
        <v>1.22</v>
      </c>
      <c r="D90" s="2075">
        <v>50</v>
      </c>
      <c r="E90" s="2259">
        <f t="shared" si="8"/>
        <v>353.67</v>
      </c>
      <c r="F90" s="603">
        <f t="shared" si="9"/>
        <v>353.67</v>
      </c>
      <c r="G90" s="862">
        <f>'Заказ, cкидки и курсы валют'!$J$23*F90</f>
        <v>4403.1914999999999</v>
      </c>
      <c r="H90" s="1029">
        <f t="shared" si="10"/>
        <v>220.16</v>
      </c>
      <c r="I90" s="1030"/>
    </row>
    <row r="91" spans="1:9">
      <c r="A91" s="210" t="s">
        <v>8139</v>
      </c>
      <c r="B91" s="877" t="s">
        <v>145</v>
      </c>
      <c r="C91" s="891">
        <v>1.37</v>
      </c>
      <c r="D91" s="2240">
        <v>50</v>
      </c>
      <c r="E91" s="2259">
        <f t="shared" si="8"/>
        <v>352.98</v>
      </c>
      <c r="F91" s="603">
        <f t="shared" si="9"/>
        <v>352.98</v>
      </c>
      <c r="G91" s="862">
        <f>'Заказ, cкидки и курсы валют'!$J$23*F91</f>
        <v>4394.6009999999997</v>
      </c>
      <c r="H91" s="1029">
        <f t="shared" si="10"/>
        <v>219.73</v>
      </c>
      <c r="I91" s="1030"/>
    </row>
    <row r="92" spans="1:9">
      <c r="A92" s="210" t="s">
        <v>8140</v>
      </c>
      <c r="B92" s="877" t="s">
        <v>3218</v>
      </c>
      <c r="C92" s="891">
        <v>1.53</v>
      </c>
      <c r="D92" s="2075">
        <v>50</v>
      </c>
      <c r="E92" s="2259">
        <f t="shared" si="8"/>
        <v>390.68999999999994</v>
      </c>
      <c r="F92" s="603">
        <f t="shared" si="9"/>
        <v>390.69</v>
      </c>
      <c r="G92" s="862">
        <f>'Заказ, cкидки и курсы валют'!$J$23*F92</f>
        <v>4864.0904999999993</v>
      </c>
      <c r="H92" s="1029">
        <f t="shared" si="10"/>
        <v>243.2</v>
      </c>
      <c r="I92" s="1030"/>
    </row>
    <row r="93" spans="1:9">
      <c r="A93" s="210" t="s">
        <v>8141</v>
      </c>
      <c r="B93" s="877" t="s">
        <v>146</v>
      </c>
      <c r="C93" s="891">
        <v>1.68</v>
      </c>
      <c r="D93" s="2075">
        <v>50</v>
      </c>
      <c r="E93" s="2259">
        <f t="shared" si="8"/>
        <v>552.33000000000004</v>
      </c>
      <c r="F93" s="603">
        <f t="shared" si="9"/>
        <v>552.33000000000004</v>
      </c>
      <c r="G93" s="862">
        <f>'Заказ, cкидки и курсы валют'!$J$23*F93</f>
        <v>6876.5084999999999</v>
      </c>
      <c r="H93" s="1029">
        <f t="shared" si="10"/>
        <v>343.83</v>
      </c>
      <c r="I93" s="1030"/>
    </row>
    <row r="94" spans="1:9">
      <c r="A94" s="210" t="s">
        <v>8142</v>
      </c>
      <c r="B94" s="877" t="s">
        <v>147</v>
      </c>
      <c r="C94" s="891">
        <v>2</v>
      </c>
      <c r="D94" s="2075">
        <v>50</v>
      </c>
      <c r="E94" s="2259">
        <f t="shared" si="8"/>
        <v>526.5</v>
      </c>
      <c r="F94" s="603">
        <f t="shared" si="9"/>
        <v>526.5</v>
      </c>
      <c r="G94" s="862">
        <f>'Заказ, cкидки и курсы валют'!$J$23*F94</f>
        <v>6554.9249999999993</v>
      </c>
      <c r="H94" s="1029">
        <f t="shared" si="10"/>
        <v>327.75</v>
      </c>
      <c r="I94" s="1030"/>
    </row>
    <row r="95" spans="1:9">
      <c r="A95" s="210" t="s">
        <v>8143</v>
      </c>
      <c r="B95" s="877" t="s">
        <v>148</v>
      </c>
      <c r="C95" s="891">
        <v>2.39</v>
      </c>
      <c r="D95" s="2075">
        <v>25</v>
      </c>
      <c r="E95" s="2259">
        <f t="shared" si="8"/>
        <v>653.40000000000009</v>
      </c>
      <c r="F95" s="603">
        <f t="shared" si="9"/>
        <v>653.4</v>
      </c>
      <c r="G95" s="862">
        <f>'Заказ, cкидки и курсы валют'!$J$23*F95</f>
        <v>8134.829999999999</v>
      </c>
      <c r="H95" s="1029">
        <f t="shared" si="10"/>
        <v>203.37</v>
      </c>
      <c r="I95" s="1030"/>
    </row>
    <row r="96" spans="1:9">
      <c r="A96" s="210" t="s">
        <v>8144</v>
      </c>
      <c r="B96" s="877" t="s">
        <v>149</v>
      </c>
      <c r="C96" s="891">
        <v>2.78</v>
      </c>
      <c r="D96" s="2075">
        <v>25</v>
      </c>
      <c r="E96" s="2259">
        <f t="shared" si="8"/>
        <v>893.84999999999991</v>
      </c>
      <c r="F96" s="603">
        <f t="shared" si="9"/>
        <v>893.85</v>
      </c>
      <c r="G96" s="862">
        <f>'Заказ, cкидки и курсы валют'!$J$23*F96</f>
        <v>11128.432499999999</v>
      </c>
      <c r="H96" s="1029">
        <f t="shared" si="10"/>
        <v>278.20999999999998</v>
      </c>
      <c r="I96" s="1030"/>
    </row>
    <row r="97" spans="1:9">
      <c r="A97" s="210" t="s">
        <v>8145</v>
      </c>
      <c r="B97" s="877" t="s">
        <v>150</v>
      </c>
      <c r="C97" s="891">
        <v>3.17</v>
      </c>
      <c r="D97" s="2075">
        <v>25</v>
      </c>
      <c r="E97" s="2259">
        <f t="shared" si="8"/>
        <v>970.58999999999992</v>
      </c>
      <c r="F97" s="603">
        <f t="shared" si="9"/>
        <v>970.59</v>
      </c>
      <c r="G97" s="862">
        <f>'Заказ, cкидки и курсы валют'!$J$23*F97</f>
        <v>12083.845499999999</v>
      </c>
      <c r="H97" s="1029">
        <f t="shared" si="10"/>
        <v>302.10000000000002</v>
      </c>
      <c r="I97" s="1030"/>
    </row>
    <row r="98" spans="1:9">
      <c r="A98" s="210" t="s">
        <v>8146</v>
      </c>
      <c r="B98" s="877" t="s">
        <v>151</v>
      </c>
      <c r="C98" s="891">
        <v>3.56</v>
      </c>
      <c r="D98" s="2075">
        <v>25</v>
      </c>
      <c r="E98" s="2259">
        <f t="shared" si="8"/>
        <v>962.58</v>
      </c>
      <c r="F98" s="603">
        <f t="shared" si="9"/>
        <v>962.58</v>
      </c>
      <c r="G98" s="862">
        <f>'Заказ, cкидки и курсы валют'!$J$23*F98</f>
        <v>11984.120999999999</v>
      </c>
      <c r="H98" s="1029">
        <f t="shared" si="10"/>
        <v>299.60000000000002</v>
      </c>
      <c r="I98" s="1030"/>
    </row>
    <row r="99" spans="1:9">
      <c r="A99" s="210" t="s">
        <v>8147</v>
      </c>
      <c r="B99" s="877" t="s">
        <v>79</v>
      </c>
      <c r="C99" s="891">
        <v>3.74</v>
      </c>
      <c r="D99" s="2075">
        <v>25</v>
      </c>
      <c r="E99" s="2259">
        <f t="shared" si="8"/>
        <v>1203.57</v>
      </c>
      <c r="F99" s="603">
        <f t="shared" si="9"/>
        <v>1203.57</v>
      </c>
      <c r="G99" s="862">
        <f>'Заказ, cкидки и курсы валют'!$J$23*F99</f>
        <v>14984.446499999998</v>
      </c>
      <c r="H99" s="1029">
        <f t="shared" si="10"/>
        <v>374.61</v>
      </c>
      <c r="I99" s="1030"/>
    </row>
    <row r="100" spans="1:9">
      <c r="A100" s="210" t="s">
        <v>8148</v>
      </c>
      <c r="B100" s="877" t="s">
        <v>152</v>
      </c>
      <c r="C100" s="891">
        <v>4.12</v>
      </c>
      <c r="D100" s="2075">
        <v>25</v>
      </c>
      <c r="E100" s="2259">
        <f t="shared" si="8"/>
        <v>1319.97</v>
      </c>
      <c r="F100" s="603">
        <f t="shared" si="9"/>
        <v>1319.97</v>
      </c>
      <c r="G100" s="862">
        <f>'Заказ, cкидки и курсы валют'!$J$23*F100</f>
        <v>16433.626499999998</v>
      </c>
      <c r="H100" s="1029">
        <f t="shared" si="10"/>
        <v>410.84</v>
      </c>
      <c r="I100" s="1030"/>
    </row>
    <row r="101" spans="1:9">
      <c r="A101" s="210" t="s">
        <v>8149</v>
      </c>
      <c r="B101" s="877" t="s">
        <v>4211</v>
      </c>
      <c r="C101" s="891">
        <v>4.47</v>
      </c>
      <c r="D101" s="2075">
        <v>10</v>
      </c>
      <c r="E101" s="2259">
        <f t="shared" si="8"/>
        <v>1280.94</v>
      </c>
      <c r="F101" s="603">
        <f t="shared" si="9"/>
        <v>1280.94</v>
      </c>
      <c r="G101" s="862">
        <f>'Заказ, cкидки и курсы валют'!$J$23*F101</f>
        <v>15947.703</v>
      </c>
      <c r="H101" s="1029">
        <f t="shared" si="10"/>
        <v>159.47999999999999</v>
      </c>
      <c r="I101" s="1030"/>
    </row>
    <row r="102" spans="1:9">
      <c r="A102" s="210" t="s">
        <v>8150</v>
      </c>
      <c r="B102" s="877" t="s">
        <v>158</v>
      </c>
      <c r="C102" s="891">
        <v>4.84</v>
      </c>
      <c r="D102" s="2075">
        <v>10</v>
      </c>
      <c r="E102" s="2259">
        <f t="shared" si="8"/>
        <v>1449.9</v>
      </c>
      <c r="F102" s="603">
        <f t="shared" si="9"/>
        <v>1449.9</v>
      </c>
      <c r="G102" s="862">
        <f>'Заказ, cкидки и курсы валют'!$J$23*F102</f>
        <v>18051.255000000001</v>
      </c>
      <c r="H102" s="1029">
        <f t="shared" si="10"/>
        <v>180.51</v>
      </c>
      <c r="I102" s="1030"/>
    </row>
    <row r="103" spans="1:9">
      <c r="A103" s="210" t="s">
        <v>8151</v>
      </c>
      <c r="B103" s="877" t="s">
        <v>159</v>
      </c>
      <c r="C103" s="891">
        <v>5.57</v>
      </c>
      <c r="D103" s="2075">
        <v>10</v>
      </c>
      <c r="E103" s="2259">
        <f t="shared" si="8"/>
        <v>1623.1799999999998</v>
      </c>
      <c r="F103" s="603">
        <f t="shared" si="9"/>
        <v>1623.18</v>
      </c>
      <c r="G103" s="862">
        <f>'Заказ, cкидки и курсы валют'!$J$23*F103</f>
        <v>20208.591</v>
      </c>
      <c r="H103" s="1029">
        <f t="shared" si="10"/>
        <v>202.09</v>
      </c>
      <c r="I103" s="1030"/>
    </row>
    <row r="104" spans="1:9">
      <c r="A104" s="210" t="s">
        <v>8152</v>
      </c>
      <c r="B104" s="877" t="s">
        <v>3339</v>
      </c>
      <c r="C104" s="891">
        <v>6.3</v>
      </c>
      <c r="D104" s="2075">
        <v>10</v>
      </c>
      <c r="E104" s="2259">
        <f t="shared" si="8"/>
        <v>1884.84</v>
      </c>
      <c r="F104" s="603">
        <f t="shared" si="9"/>
        <v>1884.84</v>
      </c>
      <c r="G104" s="862">
        <f>'Заказ, cкидки и курсы валют'!$J$23*F104</f>
        <v>23466.257999999998</v>
      </c>
      <c r="H104" s="1029">
        <f t="shared" si="10"/>
        <v>234.66</v>
      </c>
      <c r="I104" s="1030"/>
    </row>
    <row r="105" spans="1:9">
      <c r="A105" s="210" t="s">
        <v>11397</v>
      </c>
      <c r="B105" s="877" t="s">
        <v>3179</v>
      </c>
      <c r="C105" s="2260">
        <v>1.24</v>
      </c>
      <c r="D105" s="2075">
        <v>50</v>
      </c>
      <c r="E105" s="2259">
        <f t="shared" si="8"/>
        <v>492.41999999999996</v>
      </c>
      <c r="F105" s="603">
        <f t="shared" ref="F105" si="11">ROUND(E105*(1-$F$11),2)</f>
        <v>492.42</v>
      </c>
      <c r="G105" s="862">
        <f>'Заказ, cкидки и курсы валют'!$J$23*F105</f>
        <v>6130.6289999999999</v>
      </c>
      <c r="H105" s="1029">
        <f t="shared" ref="H105" si="12">ROUND((D105/1000)*G105,2)</f>
        <v>306.52999999999997</v>
      </c>
      <c r="I105" s="1030"/>
    </row>
    <row r="106" spans="1:9">
      <c r="A106" s="210" t="s">
        <v>8153</v>
      </c>
      <c r="B106" s="877" t="s">
        <v>4216</v>
      </c>
      <c r="C106" s="2260">
        <v>1.4279999999999999</v>
      </c>
      <c r="D106" s="2075">
        <v>50</v>
      </c>
      <c r="E106" s="2259">
        <f t="shared" si="8"/>
        <v>630.56999999999994</v>
      </c>
      <c r="F106" s="603">
        <f t="shared" ref="F106:F153" si="13">ROUND(E106*(1-$F$11),2)</f>
        <v>630.57000000000005</v>
      </c>
      <c r="G106" s="862">
        <f>'Заказ, cкидки и курсы валют'!$J$23*F106</f>
        <v>7850.5965000000006</v>
      </c>
      <c r="H106" s="1029">
        <f t="shared" ref="H106:H153" si="14">ROUND((D106/1000)*G106,2)</f>
        <v>392.53</v>
      </c>
      <c r="I106" s="1030"/>
    </row>
    <row r="107" spans="1:9">
      <c r="A107" s="210" t="s">
        <v>8154</v>
      </c>
      <c r="B107" s="877" t="s">
        <v>3652</v>
      </c>
      <c r="C107" s="891">
        <v>1.72</v>
      </c>
      <c r="D107" s="2075">
        <v>50</v>
      </c>
      <c r="E107" s="2259">
        <f t="shared" si="8"/>
        <v>520.56000000000006</v>
      </c>
      <c r="F107" s="603">
        <f t="shared" si="13"/>
        <v>520.55999999999995</v>
      </c>
      <c r="G107" s="862">
        <f>'Заказ, cкидки и курсы валют'!$J$23*F107</f>
        <v>6480.9719999999988</v>
      </c>
      <c r="H107" s="1029">
        <f t="shared" si="14"/>
        <v>324.05</v>
      </c>
      <c r="I107" s="1030"/>
    </row>
    <row r="108" spans="1:9">
      <c r="A108" s="210" t="s">
        <v>8155</v>
      </c>
      <c r="B108" s="877" t="s">
        <v>3653</v>
      </c>
      <c r="C108" s="891">
        <v>1.96</v>
      </c>
      <c r="D108" s="2075">
        <v>50</v>
      </c>
      <c r="E108" s="2259">
        <f t="shared" si="8"/>
        <v>564.48</v>
      </c>
      <c r="F108" s="603">
        <f t="shared" si="13"/>
        <v>564.48</v>
      </c>
      <c r="G108" s="862">
        <f>'Заказ, cкидки и курсы валют'!$J$23*F108</f>
        <v>7027.7759999999998</v>
      </c>
      <c r="H108" s="1029">
        <f t="shared" si="14"/>
        <v>351.39</v>
      </c>
      <c r="I108" s="1030"/>
    </row>
    <row r="109" spans="1:9">
      <c r="A109" s="210" t="s">
        <v>8156</v>
      </c>
      <c r="B109" s="877" t="s">
        <v>2818</v>
      </c>
      <c r="C109" s="891">
        <v>2.2000000000000002</v>
      </c>
      <c r="D109" s="2075">
        <v>50</v>
      </c>
      <c r="E109" s="2259">
        <f t="shared" si="8"/>
        <v>620.46</v>
      </c>
      <c r="F109" s="603">
        <f t="shared" si="13"/>
        <v>620.46</v>
      </c>
      <c r="G109" s="862">
        <f>'Заказ, cкидки и курсы валют'!$J$23*F109</f>
        <v>7724.7269999999999</v>
      </c>
      <c r="H109" s="1029">
        <f t="shared" si="14"/>
        <v>386.24</v>
      </c>
      <c r="I109" s="1030"/>
    </row>
    <row r="110" spans="1:9">
      <c r="A110" s="210" t="s">
        <v>8157</v>
      </c>
      <c r="B110" s="877" t="s">
        <v>3654</v>
      </c>
      <c r="C110" s="891">
        <v>2.44</v>
      </c>
      <c r="D110" s="2075">
        <v>50</v>
      </c>
      <c r="E110" s="2259">
        <f t="shared" si="8"/>
        <v>681.27</v>
      </c>
      <c r="F110" s="603">
        <f t="shared" si="13"/>
        <v>681.27</v>
      </c>
      <c r="G110" s="862">
        <f>'Заказ, cкидки и курсы валют'!$J$23*F110</f>
        <v>8481.8114999999998</v>
      </c>
      <c r="H110" s="1029">
        <f t="shared" si="14"/>
        <v>424.09</v>
      </c>
      <c r="I110" s="1030"/>
    </row>
    <row r="111" spans="1:9">
      <c r="A111" s="210" t="s">
        <v>8158</v>
      </c>
      <c r="B111" s="877" t="s">
        <v>167</v>
      </c>
      <c r="C111" s="891">
        <v>2.92</v>
      </c>
      <c r="D111" s="2075">
        <v>25</v>
      </c>
      <c r="E111" s="2259">
        <f t="shared" si="8"/>
        <v>826.68000000000006</v>
      </c>
      <c r="F111" s="603">
        <f t="shared" si="13"/>
        <v>826.68</v>
      </c>
      <c r="G111" s="862">
        <f>'Заказ, cкидки и курсы валют'!$J$23*F111</f>
        <v>10292.165999999999</v>
      </c>
      <c r="H111" s="1029">
        <f t="shared" si="14"/>
        <v>257.3</v>
      </c>
      <c r="I111" s="1030"/>
    </row>
    <row r="112" spans="1:9">
      <c r="A112" s="210" t="s">
        <v>8159</v>
      </c>
      <c r="B112" s="877" t="s">
        <v>168</v>
      </c>
      <c r="C112" s="891">
        <v>3.52</v>
      </c>
      <c r="D112" s="2075">
        <v>25</v>
      </c>
      <c r="E112" s="2259">
        <f t="shared" si="8"/>
        <v>1141.1399999999999</v>
      </c>
      <c r="F112" s="603">
        <f t="shared" si="13"/>
        <v>1141.1400000000001</v>
      </c>
      <c r="G112" s="862">
        <f>'Заказ, cкидки и курсы валют'!$J$23*F112</f>
        <v>14207.193000000001</v>
      </c>
      <c r="H112" s="1029">
        <f t="shared" si="14"/>
        <v>355.18</v>
      </c>
      <c r="I112" s="1030"/>
    </row>
    <row r="113" spans="1:9">
      <c r="A113" s="210" t="s">
        <v>8160</v>
      </c>
      <c r="B113" s="877" t="s">
        <v>169</v>
      </c>
      <c r="C113" s="891">
        <v>4.12</v>
      </c>
      <c r="D113" s="2075">
        <v>25</v>
      </c>
      <c r="E113" s="2259">
        <f t="shared" si="8"/>
        <v>1422.75</v>
      </c>
      <c r="F113" s="603">
        <f t="shared" si="13"/>
        <v>1422.75</v>
      </c>
      <c r="G113" s="862">
        <f>'Заказ, cкидки и курсы валют'!$J$23*F113</f>
        <v>17713.237499999999</v>
      </c>
      <c r="H113" s="1029">
        <f t="shared" si="14"/>
        <v>442.83</v>
      </c>
      <c r="I113" s="1030"/>
    </row>
    <row r="114" spans="1:9">
      <c r="A114" s="210" t="s">
        <v>8161</v>
      </c>
      <c r="B114" s="877" t="s">
        <v>611</v>
      </c>
      <c r="C114" s="891">
        <v>4.72</v>
      </c>
      <c r="D114" s="2075">
        <v>25</v>
      </c>
      <c r="E114" s="2259">
        <f t="shared" si="8"/>
        <v>1425.69</v>
      </c>
      <c r="F114" s="603">
        <f t="shared" si="13"/>
        <v>1425.69</v>
      </c>
      <c r="G114" s="862">
        <f>'Заказ, cкидки и курсы валют'!$J$23*F114</f>
        <v>17749.840499999998</v>
      </c>
      <c r="H114" s="1029">
        <f t="shared" si="14"/>
        <v>443.75</v>
      </c>
      <c r="I114" s="1030"/>
    </row>
    <row r="115" spans="1:9">
      <c r="A115" s="210" t="s">
        <v>8162</v>
      </c>
      <c r="B115" s="877" t="s">
        <v>170</v>
      </c>
      <c r="C115" s="891">
        <v>5.32</v>
      </c>
      <c r="D115" s="2075">
        <v>25</v>
      </c>
      <c r="E115" s="2259">
        <f t="shared" si="8"/>
        <v>1681.71</v>
      </c>
      <c r="F115" s="603">
        <f t="shared" si="13"/>
        <v>1681.71</v>
      </c>
      <c r="G115" s="862">
        <f>'Заказ, cкидки и курсы валют'!$J$23*F115</f>
        <v>20937.289499999999</v>
      </c>
      <c r="H115" s="1029">
        <f t="shared" si="14"/>
        <v>523.42999999999995</v>
      </c>
      <c r="I115" s="1030"/>
    </row>
    <row r="116" spans="1:9">
      <c r="A116" s="210" t="s">
        <v>8163</v>
      </c>
      <c r="B116" s="877" t="s">
        <v>612</v>
      </c>
      <c r="C116" s="891">
        <v>5.92</v>
      </c>
      <c r="D116" s="2075">
        <v>25</v>
      </c>
      <c r="E116" s="2259">
        <f t="shared" si="8"/>
        <v>1946.16</v>
      </c>
      <c r="F116" s="603">
        <f t="shared" si="13"/>
        <v>1946.16</v>
      </c>
      <c r="G116" s="862">
        <f>'Заказ, cкидки и курсы валют'!$J$23*F116</f>
        <v>24229.691999999999</v>
      </c>
      <c r="H116" s="1029">
        <f t="shared" si="14"/>
        <v>605.74</v>
      </c>
      <c r="I116" s="1030"/>
    </row>
    <row r="117" spans="1:9">
      <c r="A117" s="210" t="s">
        <v>8164</v>
      </c>
      <c r="B117" s="877" t="s">
        <v>171</v>
      </c>
      <c r="C117" s="891">
        <v>6.52</v>
      </c>
      <c r="D117" s="2075">
        <v>25</v>
      </c>
      <c r="E117" s="2259">
        <f t="shared" si="8"/>
        <v>1846.83</v>
      </c>
      <c r="F117" s="603">
        <f t="shared" si="13"/>
        <v>1846.83</v>
      </c>
      <c r="G117" s="862">
        <f>'Заказ, cкидки и курсы валют'!$J$23*F117</f>
        <v>22993.033499999998</v>
      </c>
      <c r="H117" s="1029">
        <f t="shared" si="14"/>
        <v>574.83000000000004</v>
      </c>
      <c r="I117" s="1030"/>
    </row>
    <row r="118" spans="1:9">
      <c r="A118" s="210" t="s">
        <v>8165</v>
      </c>
      <c r="B118" s="877" t="s">
        <v>172</v>
      </c>
      <c r="C118" s="891">
        <v>7.87</v>
      </c>
      <c r="D118" s="2075">
        <v>25</v>
      </c>
      <c r="E118" s="2259">
        <f t="shared" si="8"/>
        <v>2176.7400000000002</v>
      </c>
      <c r="F118" s="603">
        <f t="shared" si="13"/>
        <v>2176.7399999999998</v>
      </c>
      <c r="G118" s="862">
        <f>'Заказ, cкидки и курсы валют'!$J$23*F118</f>
        <v>27100.412999999997</v>
      </c>
      <c r="H118" s="1029">
        <f t="shared" si="14"/>
        <v>677.51</v>
      </c>
      <c r="I118" s="1030"/>
    </row>
    <row r="119" spans="1:9">
      <c r="A119" s="210" t="s">
        <v>8166</v>
      </c>
      <c r="B119" s="877" t="s">
        <v>1363</v>
      </c>
      <c r="C119" s="891">
        <v>8.4600000000000009</v>
      </c>
      <c r="D119" s="2075">
        <v>25</v>
      </c>
      <c r="E119" s="2259">
        <f t="shared" si="8"/>
        <v>2688.96</v>
      </c>
      <c r="F119" s="603">
        <f t="shared" si="13"/>
        <v>2688.96</v>
      </c>
      <c r="G119" s="862">
        <f>'Заказ, cкидки и курсы валют'!$J$23*F119</f>
        <v>33477.551999999996</v>
      </c>
      <c r="H119" s="1029">
        <f t="shared" si="14"/>
        <v>836.94</v>
      </c>
      <c r="I119" s="1030"/>
    </row>
    <row r="120" spans="1:9">
      <c r="A120" s="210" t="s">
        <v>8167</v>
      </c>
      <c r="B120" s="877" t="s">
        <v>173</v>
      </c>
      <c r="C120" s="891">
        <v>9.0399999999999991</v>
      </c>
      <c r="D120" s="2075">
        <v>25</v>
      </c>
      <c r="E120" s="2259">
        <f t="shared" ref="E120:E137" si="15">E44*3</f>
        <v>2580.7200000000003</v>
      </c>
      <c r="F120" s="603">
        <f t="shared" si="13"/>
        <v>2580.7199999999998</v>
      </c>
      <c r="G120" s="862">
        <f>'Заказ, cкидки и курсы валют'!$J$23*F120</f>
        <v>32129.963999999996</v>
      </c>
      <c r="H120" s="1029">
        <f t="shared" si="14"/>
        <v>803.25</v>
      </c>
      <c r="I120" s="1030"/>
    </row>
    <row r="121" spans="1:9">
      <c r="A121" s="210" t="s">
        <v>8168</v>
      </c>
      <c r="B121" s="877" t="s">
        <v>4213</v>
      </c>
      <c r="C121" s="891">
        <v>9.6300000000000008</v>
      </c>
      <c r="D121" s="2075">
        <v>25</v>
      </c>
      <c r="E121" s="2259">
        <f t="shared" si="15"/>
        <v>3095.79</v>
      </c>
      <c r="F121" s="603">
        <f t="shared" si="13"/>
        <v>3095.79</v>
      </c>
      <c r="G121" s="862">
        <f>'Заказ, cкидки и курсы валют'!$J$23*F121</f>
        <v>38542.585499999994</v>
      </c>
      <c r="H121" s="1029">
        <f t="shared" si="14"/>
        <v>963.56</v>
      </c>
      <c r="I121" s="1030"/>
    </row>
    <row r="122" spans="1:9">
      <c r="A122" s="210" t="s">
        <v>8169</v>
      </c>
      <c r="B122" s="877" t="s">
        <v>174</v>
      </c>
      <c r="C122" s="891">
        <v>10.220000000000001</v>
      </c>
      <c r="D122" s="2075">
        <v>25</v>
      </c>
      <c r="E122" s="2259">
        <f t="shared" si="15"/>
        <v>2979.81</v>
      </c>
      <c r="F122" s="603">
        <f t="shared" si="13"/>
        <v>2979.81</v>
      </c>
      <c r="G122" s="862">
        <f>'Заказ, cкидки и курсы валют'!$J$23*F122</f>
        <v>37098.6345</v>
      </c>
      <c r="H122" s="1029">
        <f t="shared" si="14"/>
        <v>927.47</v>
      </c>
      <c r="I122" s="1030"/>
    </row>
    <row r="123" spans="1:9">
      <c r="A123" s="210" t="s">
        <v>8170</v>
      </c>
      <c r="B123" s="877" t="s">
        <v>175</v>
      </c>
      <c r="C123" s="891">
        <v>11.71</v>
      </c>
      <c r="D123" s="2075">
        <v>10</v>
      </c>
      <c r="E123" s="2259">
        <f t="shared" si="15"/>
        <v>3678.66</v>
      </c>
      <c r="F123" s="603">
        <f t="shared" si="13"/>
        <v>3678.66</v>
      </c>
      <c r="G123" s="862">
        <f>'Заказ, cкидки и курсы валют'!$J$23*F123</f>
        <v>45799.316999999995</v>
      </c>
      <c r="H123" s="1029">
        <f t="shared" si="14"/>
        <v>457.99</v>
      </c>
      <c r="I123" s="1030"/>
    </row>
    <row r="124" spans="1:9">
      <c r="A124" s="210" t="s">
        <v>8171</v>
      </c>
      <c r="B124" s="877" t="s">
        <v>176</v>
      </c>
      <c r="C124" s="891">
        <v>12.57</v>
      </c>
      <c r="D124" s="2075">
        <v>10</v>
      </c>
      <c r="E124" s="2259">
        <f t="shared" si="15"/>
        <v>4327.7999999999993</v>
      </c>
      <c r="F124" s="603">
        <f t="shared" si="13"/>
        <v>4327.8</v>
      </c>
      <c r="G124" s="862">
        <f>'Заказ, cкидки и курсы валют'!$J$23*F124</f>
        <v>53881.11</v>
      </c>
      <c r="H124" s="1029">
        <f t="shared" si="14"/>
        <v>538.80999999999995</v>
      </c>
      <c r="I124" s="1030"/>
    </row>
    <row r="125" spans="1:9">
      <c r="A125" s="210" t="s">
        <v>8172</v>
      </c>
      <c r="B125" s="877" t="s">
        <v>3660</v>
      </c>
      <c r="C125" s="891">
        <v>2.73</v>
      </c>
      <c r="D125" s="2075">
        <v>50</v>
      </c>
      <c r="E125" s="2259">
        <f t="shared" si="15"/>
        <v>1074.24</v>
      </c>
      <c r="F125" s="603">
        <f t="shared" si="13"/>
        <v>1074.24</v>
      </c>
      <c r="G125" s="862">
        <f>'Заказ, cкидки и курсы валют'!$J$23*F125</f>
        <v>13374.287999999999</v>
      </c>
      <c r="H125" s="1029">
        <f t="shared" si="14"/>
        <v>668.71</v>
      </c>
      <c r="I125" s="1030"/>
    </row>
    <row r="126" spans="1:9">
      <c r="A126" s="210" t="s">
        <v>8173</v>
      </c>
      <c r="B126" s="877" t="s">
        <v>3661</v>
      </c>
      <c r="C126" s="891">
        <v>3.08</v>
      </c>
      <c r="D126" s="2075">
        <v>50</v>
      </c>
      <c r="E126" s="2259">
        <f t="shared" si="15"/>
        <v>825.69</v>
      </c>
      <c r="F126" s="603">
        <f t="shared" si="13"/>
        <v>825.69</v>
      </c>
      <c r="G126" s="862">
        <f>'Заказ, cкидки и курсы валют'!$J$23*F126</f>
        <v>10279.8405</v>
      </c>
      <c r="H126" s="1029">
        <f t="shared" si="14"/>
        <v>513.99</v>
      </c>
      <c r="I126" s="1030"/>
    </row>
    <row r="127" spans="1:9">
      <c r="A127" s="210" t="s">
        <v>8174</v>
      </c>
      <c r="B127" s="877" t="s">
        <v>3994</v>
      </c>
      <c r="C127" s="891">
        <v>3.43</v>
      </c>
      <c r="D127" s="2075">
        <v>50</v>
      </c>
      <c r="E127" s="2259">
        <f t="shared" si="15"/>
        <v>913.74</v>
      </c>
      <c r="F127" s="603">
        <f t="shared" si="13"/>
        <v>913.74</v>
      </c>
      <c r="G127" s="862">
        <f>'Заказ, cкидки и курсы валют'!$J$23*F127</f>
        <v>11376.063</v>
      </c>
      <c r="H127" s="1029">
        <f t="shared" si="14"/>
        <v>568.79999999999995</v>
      </c>
      <c r="I127" s="1030"/>
    </row>
    <row r="128" spans="1:9">
      <c r="A128" s="210" t="s">
        <v>8175</v>
      </c>
      <c r="B128" s="877" t="s">
        <v>100</v>
      </c>
      <c r="C128" s="891">
        <v>3.78</v>
      </c>
      <c r="D128" s="2075">
        <v>50</v>
      </c>
      <c r="E128" s="2259">
        <f t="shared" si="15"/>
        <v>1010.46</v>
      </c>
      <c r="F128" s="603">
        <f t="shared" si="13"/>
        <v>1010.46</v>
      </c>
      <c r="G128" s="862">
        <f>'Заказ, cкидки и курсы валют'!$J$23*F128</f>
        <v>12580.226999999999</v>
      </c>
      <c r="H128" s="1029">
        <f t="shared" si="14"/>
        <v>629.01</v>
      </c>
      <c r="I128" s="1030"/>
    </row>
    <row r="129" spans="1:9">
      <c r="A129" s="210" t="s">
        <v>8176</v>
      </c>
      <c r="B129" s="877" t="s">
        <v>101</v>
      </c>
      <c r="C129" s="891">
        <v>4.4800000000000004</v>
      </c>
      <c r="D129" s="2075">
        <v>20</v>
      </c>
      <c r="E129" s="2259">
        <f t="shared" si="15"/>
        <v>1195.1100000000001</v>
      </c>
      <c r="F129" s="603">
        <f t="shared" si="13"/>
        <v>1195.1099999999999</v>
      </c>
      <c r="G129" s="862">
        <f>'Заказ, cкидки и курсы валют'!$J$23*F129</f>
        <v>14879.119499999997</v>
      </c>
      <c r="H129" s="1029">
        <f t="shared" si="14"/>
        <v>297.58</v>
      </c>
      <c r="I129" s="1030"/>
    </row>
    <row r="130" spans="1:9">
      <c r="A130" s="210" t="s">
        <v>8177</v>
      </c>
      <c r="B130" s="877" t="s">
        <v>1352</v>
      </c>
      <c r="C130" s="891">
        <v>5.36</v>
      </c>
      <c r="D130" s="2075">
        <v>20</v>
      </c>
      <c r="E130" s="2259">
        <f t="shared" si="15"/>
        <v>1427.91</v>
      </c>
      <c r="F130" s="603">
        <f t="shared" si="13"/>
        <v>1427.91</v>
      </c>
      <c r="G130" s="862">
        <f>'Заказ, cкидки и курсы валют'!$J$23*F130</f>
        <v>17777.479500000001</v>
      </c>
      <c r="H130" s="1029">
        <f t="shared" si="14"/>
        <v>355.55</v>
      </c>
      <c r="I130" s="1030"/>
    </row>
    <row r="131" spans="1:9">
      <c r="A131" s="210" t="s">
        <v>8178</v>
      </c>
      <c r="B131" s="877" t="s">
        <v>189</v>
      </c>
      <c r="C131" s="891">
        <v>6.23</v>
      </c>
      <c r="D131" s="2075">
        <v>20</v>
      </c>
      <c r="E131" s="2259">
        <f t="shared" si="15"/>
        <v>1610.73</v>
      </c>
      <c r="F131" s="603">
        <f t="shared" si="13"/>
        <v>1610.73</v>
      </c>
      <c r="G131" s="862">
        <f>'Заказ, cкидки и курсы валют'!$J$23*F131</f>
        <v>20053.588499999998</v>
      </c>
      <c r="H131" s="1029">
        <f t="shared" si="14"/>
        <v>401.07</v>
      </c>
      <c r="I131" s="1030"/>
    </row>
    <row r="132" spans="1:9">
      <c r="A132" s="210" t="s">
        <v>8179</v>
      </c>
      <c r="B132" s="877" t="s">
        <v>616</v>
      </c>
      <c r="C132" s="891">
        <v>7.11</v>
      </c>
      <c r="D132" s="2075">
        <v>20</v>
      </c>
      <c r="E132" s="2259">
        <f t="shared" si="15"/>
        <v>1849.38</v>
      </c>
      <c r="F132" s="603">
        <f t="shared" si="13"/>
        <v>1849.38</v>
      </c>
      <c r="G132" s="862">
        <f>'Заказ, cкидки и курсы валют'!$J$23*F132</f>
        <v>23024.780999999999</v>
      </c>
      <c r="H132" s="1029">
        <f t="shared" si="14"/>
        <v>460.5</v>
      </c>
      <c r="I132" s="1030"/>
    </row>
    <row r="133" spans="1:9">
      <c r="A133" s="210" t="s">
        <v>8180</v>
      </c>
      <c r="B133" s="877" t="s">
        <v>178</v>
      </c>
      <c r="C133" s="891">
        <v>7.98</v>
      </c>
      <c r="D133" s="2075">
        <v>20</v>
      </c>
      <c r="E133" s="2259">
        <f t="shared" si="15"/>
        <v>2052.4499999999998</v>
      </c>
      <c r="F133" s="603">
        <f t="shared" si="13"/>
        <v>2052.4499999999998</v>
      </c>
      <c r="G133" s="862">
        <f>'Заказ, cкидки и курсы валют'!$J$23*F133</f>
        <v>25553.002499999995</v>
      </c>
      <c r="H133" s="1029">
        <f t="shared" si="14"/>
        <v>511.06</v>
      </c>
      <c r="I133" s="1030"/>
    </row>
    <row r="134" spans="1:9">
      <c r="A134" s="210" t="s">
        <v>8181</v>
      </c>
      <c r="B134" s="877" t="s">
        <v>84</v>
      </c>
      <c r="C134" s="891">
        <v>8.86</v>
      </c>
      <c r="D134" s="2075">
        <v>20</v>
      </c>
      <c r="E134" s="2259">
        <f t="shared" si="15"/>
        <v>2765.88</v>
      </c>
      <c r="F134" s="603">
        <f t="shared" si="13"/>
        <v>2765.88</v>
      </c>
      <c r="G134" s="862">
        <f>'Заказ, cкидки и курсы валют'!$J$23*F134</f>
        <v>34435.205999999998</v>
      </c>
      <c r="H134" s="1029">
        <f t="shared" si="14"/>
        <v>688.7</v>
      </c>
      <c r="I134" s="1030"/>
    </row>
    <row r="135" spans="1:9">
      <c r="A135" s="210" t="s">
        <v>8182</v>
      </c>
      <c r="B135" s="877" t="s">
        <v>179</v>
      </c>
      <c r="C135" s="891">
        <v>9.73</v>
      </c>
      <c r="D135" s="2075">
        <v>10</v>
      </c>
      <c r="E135" s="2259">
        <f t="shared" si="15"/>
        <v>2550.6000000000004</v>
      </c>
      <c r="F135" s="603">
        <f t="shared" si="13"/>
        <v>2550.6</v>
      </c>
      <c r="G135" s="862">
        <f>'Заказ, cкидки и курсы валют'!$J$23*F135</f>
        <v>31754.969999999998</v>
      </c>
      <c r="H135" s="1029">
        <f t="shared" si="14"/>
        <v>317.55</v>
      </c>
      <c r="I135" s="1030"/>
    </row>
    <row r="136" spans="1:9">
      <c r="A136" s="210" t="s">
        <v>8183</v>
      </c>
      <c r="B136" s="877" t="s">
        <v>3135</v>
      </c>
      <c r="C136" s="891">
        <v>10.6</v>
      </c>
      <c r="D136" s="2075">
        <v>10</v>
      </c>
      <c r="E136" s="2259">
        <f t="shared" si="15"/>
        <v>2947.14</v>
      </c>
      <c r="F136" s="603">
        <f t="shared" si="13"/>
        <v>2947.14</v>
      </c>
      <c r="G136" s="862">
        <f>'Заказ, cкидки и курсы валют'!$J$23*F136</f>
        <v>36691.892999999996</v>
      </c>
      <c r="H136" s="1029">
        <f t="shared" si="14"/>
        <v>366.92</v>
      </c>
      <c r="I136" s="1030"/>
    </row>
    <row r="137" spans="1:9">
      <c r="A137" s="210" t="s">
        <v>8184</v>
      </c>
      <c r="B137" s="877" t="s">
        <v>180</v>
      </c>
      <c r="C137" s="891">
        <v>11.5</v>
      </c>
      <c r="D137" s="2075">
        <v>10</v>
      </c>
      <c r="E137" s="2259">
        <f t="shared" si="15"/>
        <v>2979.87</v>
      </c>
      <c r="F137" s="603">
        <f t="shared" si="13"/>
        <v>2979.87</v>
      </c>
      <c r="G137" s="862">
        <f>'Заказ, cкидки и курсы валют'!$J$23*F137</f>
        <v>37099.381499999996</v>
      </c>
      <c r="H137" s="1029">
        <f t="shared" si="14"/>
        <v>370.99</v>
      </c>
      <c r="I137" s="1030"/>
    </row>
    <row r="138" spans="1:9">
      <c r="A138" s="210" t="s">
        <v>8185</v>
      </c>
      <c r="B138" s="877" t="s">
        <v>181</v>
      </c>
      <c r="C138" s="891">
        <v>14.02</v>
      </c>
      <c r="D138" s="2075">
        <v>10</v>
      </c>
      <c r="E138" s="2259">
        <f t="shared" ref="E138:E152" si="16">E62*3</f>
        <v>3433.7699999999995</v>
      </c>
      <c r="F138" s="603">
        <f t="shared" si="13"/>
        <v>3433.77</v>
      </c>
      <c r="G138" s="862">
        <f>'Заказ, cкидки и курсы валют'!$J$23*F138</f>
        <v>42750.436499999996</v>
      </c>
      <c r="H138" s="1029">
        <f t="shared" si="14"/>
        <v>427.5</v>
      </c>
      <c r="I138" s="1030"/>
    </row>
    <row r="139" spans="1:9">
      <c r="A139" s="210" t="s">
        <v>8186</v>
      </c>
      <c r="B139" s="877" t="s">
        <v>182</v>
      </c>
      <c r="C139" s="891">
        <v>15.84</v>
      </c>
      <c r="D139" s="2075">
        <v>10</v>
      </c>
      <c r="E139" s="2259">
        <f t="shared" si="16"/>
        <v>3970.59</v>
      </c>
      <c r="F139" s="603">
        <f t="shared" si="13"/>
        <v>3970.59</v>
      </c>
      <c r="G139" s="862">
        <f>'Заказ, cкидки и курсы валют'!$J$23*F139</f>
        <v>49433.845499999996</v>
      </c>
      <c r="H139" s="1029">
        <f t="shared" si="14"/>
        <v>494.34</v>
      </c>
      <c r="I139" s="1030"/>
    </row>
    <row r="140" spans="1:9">
      <c r="A140" s="210" t="s">
        <v>8187</v>
      </c>
      <c r="B140" s="877" t="s">
        <v>183</v>
      </c>
      <c r="C140" s="891">
        <v>16.8</v>
      </c>
      <c r="D140" s="2075">
        <v>10</v>
      </c>
      <c r="E140" s="2259">
        <f t="shared" si="16"/>
        <v>5287.2300000000005</v>
      </c>
      <c r="F140" s="603">
        <f t="shared" si="13"/>
        <v>5287.23</v>
      </c>
      <c r="G140" s="862">
        <f>'Заказ, cкидки и курсы валют'!$J$23*F140</f>
        <v>65826.013499999986</v>
      </c>
      <c r="H140" s="1029">
        <f t="shared" si="14"/>
        <v>658.26</v>
      </c>
      <c r="I140" s="1030"/>
    </row>
    <row r="141" spans="1:9">
      <c r="A141" s="210" t="s">
        <v>8188</v>
      </c>
      <c r="B141" s="877" t="s">
        <v>184</v>
      </c>
      <c r="C141" s="891">
        <v>19.48</v>
      </c>
      <c r="D141" s="2075">
        <v>10</v>
      </c>
      <c r="E141" s="2259">
        <f t="shared" si="16"/>
        <v>5911.35</v>
      </c>
      <c r="F141" s="603">
        <f t="shared" si="13"/>
        <v>5911.35</v>
      </c>
      <c r="G141" s="862">
        <f>'Заказ, cкидки и курсы валют'!$J$23*F141</f>
        <v>73596.307499999995</v>
      </c>
      <c r="H141" s="1029">
        <f t="shared" si="14"/>
        <v>735.96</v>
      </c>
      <c r="I141" s="1030"/>
    </row>
    <row r="142" spans="1:9">
      <c r="A142" s="210" t="s">
        <v>8189</v>
      </c>
      <c r="B142" s="877" t="s">
        <v>1049</v>
      </c>
      <c r="C142" s="891">
        <v>6.32</v>
      </c>
      <c r="D142" s="2075">
        <v>20</v>
      </c>
      <c r="E142" s="2259">
        <f t="shared" si="16"/>
        <v>2698.83</v>
      </c>
      <c r="F142" s="603">
        <f t="shared" si="13"/>
        <v>2698.83</v>
      </c>
      <c r="G142" s="862">
        <f>'Заказ, cкидки и курсы валют'!$J$23*F142</f>
        <v>33600.433499999999</v>
      </c>
      <c r="H142" s="1029">
        <f t="shared" si="14"/>
        <v>672.01</v>
      </c>
      <c r="I142" s="1030"/>
    </row>
    <row r="143" spans="1:9">
      <c r="A143" s="210" t="s">
        <v>8190</v>
      </c>
      <c r="B143" s="877" t="s">
        <v>3656</v>
      </c>
      <c r="C143" s="891">
        <v>7.62</v>
      </c>
      <c r="D143" s="2075">
        <v>20</v>
      </c>
      <c r="E143" s="2259">
        <f t="shared" si="16"/>
        <v>1986.81</v>
      </c>
      <c r="F143" s="603">
        <f t="shared" si="13"/>
        <v>1986.81</v>
      </c>
      <c r="G143" s="862">
        <f>'Заказ, cкидки и курсы валют'!$J$23*F143</f>
        <v>24735.784499999998</v>
      </c>
      <c r="H143" s="1029">
        <f t="shared" si="14"/>
        <v>494.72</v>
      </c>
      <c r="I143" s="1030"/>
    </row>
    <row r="144" spans="1:9">
      <c r="A144" s="210" t="s">
        <v>8191</v>
      </c>
      <c r="B144" s="877" t="s">
        <v>3118</v>
      </c>
      <c r="C144" s="891">
        <v>8.8800000000000008</v>
      </c>
      <c r="D144" s="2075">
        <v>20</v>
      </c>
      <c r="E144" s="2259">
        <f t="shared" si="16"/>
        <v>2216.34</v>
      </c>
      <c r="F144" s="603">
        <f t="shared" si="13"/>
        <v>2216.34</v>
      </c>
      <c r="G144" s="862">
        <f>'Заказ, cкидки и курсы валют'!$J$23*F144</f>
        <v>27593.433000000001</v>
      </c>
      <c r="H144" s="1029">
        <f t="shared" si="14"/>
        <v>551.87</v>
      </c>
      <c r="I144" s="1030"/>
    </row>
    <row r="145" spans="1:9">
      <c r="A145" s="210" t="s">
        <v>8192</v>
      </c>
      <c r="B145" s="877" t="s">
        <v>3119</v>
      </c>
      <c r="C145" s="891">
        <v>10.5</v>
      </c>
      <c r="D145" s="2075">
        <v>20</v>
      </c>
      <c r="E145" s="2259">
        <f t="shared" si="16"/>
        <v>2832.6000000000004</v>
      </c>
      <c r="F145" s="603">
        <f t="shared" si="13"/>
        <v>2832.6</v>
      </c>
      <c r="G145" s="862">
        <f>'Заказ, cкидки и курсы валют'!$J$23*F145</f>
        <v>35265.869999999995</v>
      </c>
      <c r="H145" s="1029">
        <f t="shared" si="14"/>
        <v>705.32</v>
      </c>
      <c r="I145" s="1030"/>
    </row>
    <row r="146" spans="1:9">
      <c r="A146" s="210" t="s">
        <v>8193</v>
      </c>
      <c r="B146" s="877" t="s">
        <v>617</v>
      </c>
      <c r="C146" s="891">
        <v>12.1</v>
      </c>
      <c r="D146" s="2075">
        <v>20</v>
      </c>
      <c r="E146" s="2259">
        <f t="shared" si="16"/>
        <v>3218.16</v>
      </c>
      <c r="F146" s="603">
        <f t="shared" si="13"/>
        <v>3218.16</v>
      </c>
      <c r="G146" s="862">
        <f>'Заказ, cкидки и курсы валют'!$J$23*F146</f>
        <v>40066.091999999997</v>
      </c>
      <c r="H146" s="1029">
        <f t="shared" si="14"/>
        <v>801.32</v>
      </c>
      <c r="I146" s="1030"/>
    </row>
    <row r="147" spans="1:9">
      <c r="A147" s="210" t="s">
        <v>8194</v>
      </c>
      <c r="B147" s="877" t="s">
        <v>3120</v>
      </c>
      <c r="C147" s="891">
        <v>13.7</v>
      </c>
      <c r="D147" s="2075">
        <v>10</v>
      </c>
      <c r="E147" s="2259">
        <f t="shared" si="16"/>
        <v>3608.16</v>
      </c>
      <c r="F147" s="603">
        <f t="shared" si="13"/>
        <v>3608.16</v>
      </c>
      <c r="G147" s="862">
        <f>'Заказ, cкидки и курсы валют'!$J$23*F147</f>
        <v>44921.591999999997</v>
      </c>
      <c r="H147" s="1029">
        <f t="shared" si="14"/>
        <v>449.22</v>
      </c>
      <c r="I147" s="1030"/>
    </row>
    <row r="148" spans="1:9">
      <c r="A148" s="210" t="s">
        <v>8195</v>
      </c>
      <c r="B148" s="877" t="s">
        <v>190</v>
      </c>
      <c r="C148" s="891">
        <v>15.3</v>
      </c>
      <c r="D148" s="2075">
        <v>10</v>
      </c>
      <c r="E148" s="2259">
        <f t="shared" si="16"/>
        <v>3888.96</v>
      </c>
      <c r="F148" s="603">
        <f t="shared" si="13"/>
        <v>3888.96</v>
      </c>
      <c r="G148" s="862">
        <f>'Заказ, cкидки и курсы валют'!$J$23*F148</f>
        <v>48417.551999999996</v>
      </c>
      <c r="H148" s="1029">
        <f t="shared" si="14"/>
        <v>484.18</v>
      </c>
      <c r="I148" s="1030"/>
    </row>
    <row r="149" spans="1:9">
      <c r="A149" s="210" t="s">
        <v>8196</v>
      </c>
      <c r="B149" s="877" t="s">
        <v>191</v>
      </c>
      <c r="C149" s="891">
        <v>18.5</v>
      </c>
      <c r="D149" s="2075">
        <v>10</v>
      </c>
      <c r="E149" s="2259">
        <f t="shared" si="16"/>
        <v>6013.53</v>
      </c>
      <c r="F149" s="603">
        <f t="shared" si="13"/>
        <v>6013.53</v>
      </c>
      <c r="G149" s="862">
        <f>'Заказ, cкидки и курсы валют'!$J$23*F149</f>
        <v>74868.448499999999</v>
      </c>
      <c r="H149" s="1029">
        <f t="shared" si="14"/>
        <v>748.68</v>
      </c>
      <c r="I149" s="1030"/>
    </row>
    <row r="150" spans="1:9">
      <c r="A150" s="210" t="s">
        <v>8197</v>
      </c>
      <c r="B150" s="877" t="s">
        <v>192</v>
      </c>
      <c r="C150" s="891">
        <v>21.7</v>
      </c>
      <c r="D150" s="2075">
        <v>10</v>
      </c>
      <c r="E150" s="2259">
        <f t="shared" si="16"/>
        <v>6442.08</v>
      </c>
      <c r="F150" s="603">
        <f t="shared" si="13"/>
        <v>6442.08</v>
      </c>
      <c r="G150" s="862">
        <f>'Заказ, cкидки и курсы валют'!$J$23*F150</f>
        <v>80203.895999999993</v>
      </c>
      <c r="H150" s="1029">
        <f t="shared" si="14"/>
        <v>802.04</v>
      </c>
      <c r="I150" s="1030"/>
    </row>
    <row r="151" spans="1:9">
      <c r="A151" s="210" t="s">
        <v>8198</v>
      </c>
      <c r="B151" s="877" t="s">
        <v>193</v>
      </c>
      <c r="C151" s="891">
        <v>24.61</v>
      </c>
      <c r="D151" s="2075">
        <v>10</v>
      </c>
      <c r="E151" s="2259">
        <f t="shared" si="16"/>
        <v>7345.0499999999993</v>
      </c>
      <c r="F151" s="603">
        <f t="shared" si="13"/>
        <v>7345.05</v>
      </c>
      <c r="G151" s="862">
        <f>'Заказ, cкидки и курсы валют'!$J$23*F151</f>
        <v>91445.872499999998</v>
      </c>
      <c r="H151" s="1029">
        <f t="shared" si="14"/>
        <v>914.46</v>
      </c>
      <c r="I151" s="1030"/>
    </row>
    <row r="152" spans="1:9">
      <c r="A152" s="210" t="s">
        <v>8199</v>
      </c>
      <c r="B152" s="877" t="s">
        <v>194</v>
      </c>
      <c r="C152" s="891">
        <v>27.71</v>
      </c>
      <c r="D152" s="2075">
        <v>10</v>
      </c>
      <c r="E152" s="2259">
        <f t="shared" si="16"/>
        <v>8154.2100000000009</v>
      </c>
      <c r="F152" s="603">
        <f t="shared" si="13"/>
        <v>8154.21</v>
      </c>
      <c r="G152" s="862">
        <f>'Заказ, cкидки и курсы валют'!$J$23*F152</f>
        <v>101519.9145</v>
      </c>
      <c r="H152" s="1029">
        <f t="shared" si="14"/>
        <v>1015.2</v>
      </c>
      <c r="I152" s="1030"/>
    </row>
    <row r="153" spans="1:9">
      <c r="A153" s="210" t="s">
        <v>8200</v>
      </c>
      <c r="B153" s="877" t="s">
        <v>3121</v>
      </c>
      <c r="C153" s="891">
        <v>31</v>
      </c>
      <c r="D153" s="2075">
        <v>10</v>
      </c>
      <c r="E153" s="2259">
        <f t="shared" ref="E153" si="17">E77*3</f>
        <v>8482.77</v>
      </c>
      <c r="F153" s="603">
        <f t="shared" si="13"/>
        <v>8482.77</v>
      </c>
      <c r="G153" s="862">
        <f>'Заказ, cкидки и курсы валют'!$J$23*F153</f>
        <v>105610.4865</v>
      </c>
      <c r="H153" s="1029">
        <f t="shared" si="14"/>
        <v>1056.0999999999999</v>
      </c>
      <c r="I153" s="1030"/>
    </row>
    <row r="154" spans="1:9" ht="13.5" thickBot="1">
      <c r="A154" s="235" t="s">
        <v>8201</v>
      </c>
      <c r="B154" s="926" t="s">
        <v>195</v>
      </c>
      <c r="C154" s="1018">
        <v>33.93</v>
      </c>
      <c r="D154" s="2141">
        <v>10</v>
      </c>
      <c r="E154" s="2262">
        <f>E78*3</f>
        <v>10117.11</v>
      </c>
      <c r="F154" s="959">
        <f t="shared" ref="F154" si="18">ROUND(E154*(1-$F$11),2)</f>
        <v>10117.11</v>
      </c>
      <c r="G154" s="960">
        <f>'Заказ, cкидки и курсы валют'!$J$23*F154</f>
        <v>125958.01949999999</v>
      </c>
      <c r="H154" s="1035">
        <f t="shared" ref="H154" si="19">ROUND((D154/1000)*G154,2)</f>
        <v>1259.58</v>
      </c>
      <c r="I154" s="1036"/>
    </row>
    <row r="155" spans="1:9" ht="13.5" thickBot="1"/>
    <row r="156" spans="1:9" ht="18">
      <c r="A156" s="1359" t="s">
        <v>6319</v>
      </c>
      <c r="B156" s="1359"/>
      <c r="C156" s="647"/>
      <c r="D156" s="555"/>
      <c r="E156" s="555"/>
      <c r="F156" s="93"/>
      <c r="G156" s="1365"/>
      <c r="H156" s="1366"/>
      <c r="I156" s="1367"/>
    </row>
    <row r="157" spans="1:9" ht="52.5" customHeight="1">
      <c r="A157" s="248"/>
      <c r="B157" s="17"/>
      <c r="C157" s="883"/>
      <c r="D157" s="1148"/>
      <c r="E157" s="854"/>
      <c r="F157" s="568"/>
      <c r="G157" s="111"/>
      <c r="H157" s="110"/>
      <c r="I157" s="167"/>
    </row>
    <row r="158" spans="1:9">
      <c r="A158" s="248"/>
      <c r="B158" s="17"/>
      <c r="C158" s="884"/>
      <c r="D158" s="1149"/>
      <c r="E158" s="557"/>
      <c r="F158" s="596"/>
      <c r="G158" s="860"/>
      <c r="H158" s="17"/>
      <c r="I158" s="167"/>
    </row>
    <row r="159" spans="1:9">
      <c r="A159" s="248"/>
      <c r="B159" s="17"/>
      <c r="C159" s="884"/>
      <c r="D159" s="1149"/>
      <c r="E159" s="557"/>
      <c r="F159" s="596"/>
      <c r="G159" s="860"/>
      <c r="H159" s="17"/>
      <c r="I159" s="167"/>
    </row>
    <row r="160" spans="1:9">
      <c r="A160" s="248"/>
      <c r="B160" s="17"/>
      <c r="C160" s="884"/>
      <c r="D160" s="1149"/>
      <c r="E160" s="557"/>
      <c r="F160" s="596"/>
      <c r="G160" s="860"/>
      <c r="H160" s="17"/>
      <c r="I160" s="167"/>
    </row>
    <row r="161" spans="1:14" ht="18.75" thickBot="1">
      <c r="A161" s="1151" t="s">
        <v>7710</v>
      </c>
      <c r="B161" s="171"/>
      <c r="C161" s="885"/>
      <c r="D161" s="1150"/>
      <c r="E161" s="558"/>
      <c r="F161" s="598"/>
      <c r="G161" s="861"/>
      <c r="H161" s="171"/>
      <c r="I161" s="172"/>
    </row>
    <row r="162" spans="1:14" ht="52.5">
      <c r="A162" s="195" t="s">
        <v>1034</v>
      </c>
      <c r="B162" s="196" t="s">
        <v>1035</v>
      </c>
      <c r="C162" s="475" t="s">
        <v>678</v>
      </c>
      <c r="D162" s="475" t="s">
        <v>3143</v>
      </c>
      <c r="E162" s="559" t="s">
        <v>11378</v>
      </c>
      <c r="F162" s="600" t="s">
        <v>2792</v>
      </c>
      <c r="G162" s="864" t="s">
        <v>2640</v>
      </c>
      <c r="H162" s="338" t="s">
        <v>497</v>
      </c>
      <c r="I162" s="199" t="s">
        <v>4268</v>
      </c>
    </row>
    <row r="163" spans="1:14" ht="13.5" thickBot="1">
      <c r="A163" s="195"/>
      <c r="B163" s="389"/>
      <c r="C163" s="475" t="s">
        <v>3644</v>
      </c>
      <c r="D163" s="475" t="s">
        <v>2641</v>
      </c>
      <c r="E163" s="564" t="s">
        <v>265</v>
      </c>
      <c r="F163" s="607">
        <f>'Заказ, cкидки и курсы валют'!$I$12</f>
        <v>0</v>
      </c>
      <c r="G163" s="948"/>
      <c r="H163" s="455"/>
      <c r="I163" s="325"/>
    </row>
    <row r="164" spans="1:14" ht="15">
      <c r="A164" s="976" t="s">
        <v>6267</v>
      </c>
      <c r="B164" s="1014" t="s">
        <v>3193</v>
      </c>
      <c r="C164" s="1020">
        <v>0.63200000000000001</v>
      </c>
      <c r="D164" s="2121">
        <v>1000</v>
      </c>
      <c r="E164" s="574">
        <v>73</v>
      </c>
      <c r="F164" s="967">
        <f>ROUND(E164*(1-$F$11),2)</f>
        <v>73</v>
      </c>
      <c r="G164" s="968">
        <f>'Заказ, cкидки и курсы валют'!$J$23*F164</f>
        <v>908.84999999999991</v>
      </c>
      <c r="H164" s="1017">
        <f>ROUND((D164/1000)*G164,2)</f>
        <v>908.85</v>
      </c>
      <c r="I164" s="1013"/>
      <c r="N164" s="22"/>
    </row>
    <row r="165" spans="1:14" ht="15">
      <c r="A165" s="210" t="s">
        <v>6268</v>
      </c>
      <c r="B165" s="668" t="s">
        <v>3194</v>
      </c>
      <c r="C165" s="886">
        <v>0.72</v>
      </c>
      <c r="D165" s="2114">
        <v>1000</v>
      </c>
      <c r="E165" s="574">
        <v>80.58</v>
      </c>
      <c r="F165" s="603">
        <f t="shared" ref="F165:F228" si="20">ROUND(E165*(1-$F$11),2)</f>
        <v>80.58</v>
      </c>
      <c r="G165" s="862">
        <f>'Заказ, cкидки и курсы валют'!$J$23*F165</f>
        <v>1003.2209999999999</v>
      </c>
      <c r="H165" s="882">
        <f t="shared" ref="H165:H228" si="21">ROUND((D165/1000)*G165,2)</f>
        <v>1003.22</v>
      </c>
      <c r="I165" s="485"/>
      <c r="N165" s="22"/>
    </row>
    <row r="166" spans="1:14" ht="15">
      <c r="A166" s="210" t="s">
        <v>6269</v>
      </c>
      <c r="B166" s="668" t="s">
        <v>3350</v>
      </c>
      <c r="C166" s="886">
        <v>0.80800000000000005</v>
      </c>
      <c r="D166" s="2114">
        <v>1000</v>
      </c>
      <c r="E166" s="574">
        <v>87.58</v>
      </c>
      <c r="F166" s="603">
        <f t="shared" si="20"/>
        <v>87.58</v>
      </c>
      <c r="G166" s="862">
        <f>'Заказ, cкидки и курсы валют'!$J$23*F166</f>
        <v>1090.3709999999999</v>
      </c>
      <c r="H166" s="882">
        <f t="shared" si="21"/>
        <v>1090.3699999999999</v>
      </c>
      <c r="I166" s="485"/>
      <c r="N166" s="22"/>
    </row>
    <row r="167" spans="1:14" ht="15">
      <c r="A167" s="210" t="s">
        <v>6270</v>
      </c>
      <c r="B167" s="668" t="s">
        <v>138</v>
      </c>
      <c r="C167" s="886">
        <v>0.89600000000000002</v>
      </c>
      <c r="D167" s="2114">
        <v>1000</v>
      </c>
      <c r="E167" s="574">
        <v>94.29</v>
      </c>
      <c r="F167" s="603">
        <f t="shared" si="20"/>
        <v>94.29</v>
      </c>
      <c r="G167" s="862">
        <f>'Заказ, cкидки и курсы валют'!$J$23*F167</f>
        <v>1173.9105</v>
      </c>
      <c r="H167" s="882">
        <f t="shared" si="21"/>
        <v>1173.9100000000001</v>
      </c>
      <c r="I167" s="485"/>
      <c r="N167" s="22"/>
    </row>
    <row r="168" spans="1:14" ht="15">
      <c r="A168" s="210" t="s">
        <v>6271</v>
      </c>
      <c r="B168" s="668" t="s">
        <v>139</v>
      </c>
      <c r="C168" s="886">
        <v>1.07</v>
      </c>
      <c r="D168" s="2114">
        <v>1000</v>
      </c>
      <c r="E168" s="574">
        <v>112.2</v>
      </c>
      <c r="F168" s="603">
        <f t="shared" si="20"/>
        <v>112.2</v>
      </c>
      <c r="G168" s="862">
        <f>'Заказ, cкидки и курсы валют'!$J$23*F168</f>
        <v>1396.8899999999999</v>
      </c>
      <c r="H168" s="882">
        <f t="shared" si="21"/>
        <v>1396.89</v>
      </c>
      <c r="I168" s="485"/>
      <c r="N168" s="22"/>
    </row>
    <row r="169" spans="1:14" ht="15">
      <c r="A169" s="210" t="s">
        <v>6272</v>
      </c>
      <c r="B169" s="668" t="s">
        <v>140</v>
      </c>
      <c r="C169" s="886">
        <v>1.25</v>
      </c>
      <c r="D169" s="2114">
        <v>1000</v>
      </c>
      <c r="E169" s="574">
        <v>129.49</v>
      </c>
      <c r="F169" s="603">
        <f t="shared" si="20"/>
        <v>129.49</v>
      </c>
      <c r="G169" s="862">
        <f>'Заказ, cкидки и курсы валют'!$J$23*F169</f>
        <v>1612.1505</v>
      </c>
      <c r="H169" s="882">
        <f t="shared" si="21"/>
        <v>1612.15</v>
      </c>
      <c r="I169" s="485"/>
      <c r="N169" s="22"/>
    </row>
    <row r="170" spans="1:14" ht="15">
      <c r="A170" s="210" t="s">
        <v>6273</v>
      </c>
      <c r="B170" s="668" t="s">
        <v>141</v>
      </c>
      <c r="C170" s="886">
        <v>1.427</v>
      </c>
      <c r="D170" s="2114">
        <v>1000</v>
      </c>
      <c r="E170" s="574">
        <v>149.99</v>
      </c>
      <c r="F170" s="603">
        <f t="shared" si="20"/>
        <v>149.99</v>
      </c>
      <c r="G170" s="862">
        <f>'Заказ, cкидки и курсы валют'!$J$23*F170</f>
        <v>1867.3755000000001</v>
      </c>
      <c r="H170" s="882">
        <f t="shared" si="21"/>
        <v>1867.38</v>
      </c>
      <c r="I170" s="485"/>
      <c r="N170" s="22"/>
    </row>
    <row r="171" spans="1:14" ht="15">
      <c r="A171" s="210" t="s">
        <v>6274</v>
      </c>
      <c r="B171" s="668" t="s">
        <v>142</v>
      </c>
      <c r="C171" s="886">
        <v>1.69</v>
      </c>
      <c r="D171" s="2114">
        <v>1000</v>
      </c>
      <c r="E171" s="574">
        <v>173.42</v>
      </c>
      <c r="F171" s="603">
        <f t="shared" si="20"/>
        <v>173.42</v>
      </c>
      <c r="G171" s="862">
        <f>'Заказ, cкидки и курсы валют'!$J$23*F171</f>
        <v>2159.0789999999997</v>
      </c>
      <c r="H171" s="882">
        <f t="shared" si="21"/>
        <v>2159.08</v>
      </c>
      <c r="I171" s="485"/>
      <c r="N171" s="22"/>
    </row>
    <row r="172" spans="1:14" ht="15">
      <c r="A172" s="210" t="s">
        <v>6868</v>
      </c>
      <c r="B172" s="668" t="s">
        <v>143</v>
      </c>
      <c r="C172" s="886">
        <v>1.95</v>
      </c>
      <c r="D172" s="2114">
        <v>500</v>
      </c>
      <c r="E172" s="574">
        <v>195.22</v>
      </c>
      <c r="F172" s="603">
        <f t="shared" si="20"/>
        <v>195.22</v>
      </c>
      <c r="G172" s="862">
        <f>'Заказ, cкидки и курсы валют'!$J$23*F172</f>
        <v>2430.489</v>
      </c>
      <c r="H172" s="882">
        <f t="shared" si="21"/>
        <v>1215.24</v>
      </c>
      <c r="I172" s="485"/>
      <c r="N172" s="22"/>
    </row>
    <row r="173" spans="1:14" ht="15">
      <c r="A173" s="210" t="s">
        <v>6275</v>
      </c>
      <c r="B173" s="668" t="s">
        <v>144</v>
      </c>
      <c r="C173" s="878">
        <v>2.13</v>
      </c>
      <c r="D173" s="2114">
        <v>1000</v>
      </c>
      <c r="E173" s="574">
        <v>250.32</v>
      </c>
      <c r="F173" s="603">
        <f t="shared" si="20"/>
        <v>250.32</v>
      </c>
      <c r="G173" s="862">
        <f>'Заказ, cкидки и курсы валют'!$J$23*F173</f>
        <v>3116.4839999999999</v>
      </c>
      <c r="H173" s="882">
        <f t="shared" si="21"/>
        <v>3116.48</v>
      </c>
      <c r="I173" s="485"/>
      <c r="N173" s="22"/>
    </row>
    <row r="174" spans="1:14" ht="15">
      <c r="A174" s="210" t="s">
        <v>6276</v>
      </c>
      <c r="B174" s="668" t="s">
        <v>3215</v>
      </c>
      <c r="C174" s="886">
        <v>1.38</v>
      </c>
      <c r="D174" s="2075">
        <v>1000</v>
      </c>
      <c r="E174" s="574">
        <v>133.22999999999999</v>
      </c>
      <c r="F174" s="603">
        <f t="shared" si="20"/>
        <v>133.22999999999999</v>
      </c>
      <c r="G174" s="862">
        <f>'Заказ, cкидки и курсы валют'!$J$23*F174</f>
        <v>1658.7134999999998</v>
      </c>
      <c r="H174" s="882">
        <f t="shared" si="21"/>
        <v>1658.71</v>
      </c>
      <c r="I174" s="485"/>
      <c r="N174" s="22"/>
    </row>
    <row r="175" spans="1:14" ht="15">
      <c r="A175" s="210" t="s">
        <v>6277</v>
      </c>
      <c r="B175" s="668" t="s">
        <v>3216</v>
      </c>
      <c r="C175" s="886">
        <v>1.53</v>
      </c>
      <c r="D175" s="2075">
        <v>1000</v>
      </c>
      <c r="E175" s="574">
        <v>144.75</v>
      </c>
      <c r="F175" s="603">
        <f t="shared" si="20"/>
        <v>144.75</v>
      </c>
      <c r="G175" s="862">
        <f>'Заказ, cкидки и курсы валют'!$J$23*F175</f>
        <v>1802.1374999999998</v>
      </c>
      <c r="H175" s="882">
        <f t="shared" si="21"/>
        <v>1802.14</v>
      </c>
      <c r="I175" s="485"/>
      <c r="N175" s="22"/>
    </row>
    <row r="176" spans="1:14" ht="15">
      <c r="A176" s="210" t="s">
        <v>6278</v>
      </c>
      <c r="B176" s="877" t="s">
        <v>3217</v>
      </c>
      <c r="C176" s="886">
        <v>1.69</v>
      </c>
      <c r="D176" s="2075">
        <v>500</v>
      </c>
      <c r="E176" s="574">
        <v>153.6</v>
      </c>
      <c r="F176" s="603">
        <f t="shared" si="20"/>
        <v>153.6</v>
      </c>
      <c r="G176" s="862">
        <f>'Заказ, cкидки и курсы валют'!$J$23*F176</f>
        <v>1912.3199999999997</v>
      </c>
      <c r="H176" s="882">
        <f t="shared" si="21"/>
        <v>956.16</v>
      </c>
      <c r="I176" s="485"/>
      <c r="N176" s="22"/>
    </row>
    <row r="177" spans="1:14" ht="15">
      <c r="A177" s="210" t="s">
        <v>6279</v>
      </c>
      <c r="B177" s="877" t="s">
        <v>145</v>
      </c>
      <c r="C177" s="886">
        <v>1.84</v>
      </c>
      <c r="D177" s="2075">
        <v>500</v>
      </c>
      <c r="E177" s="574">
        <v>171.08</v>
      </c>
      <c r="F177" s="603">
        <f t="shared" si="20"/>
        <v>171.08</v>
      </c>
      <c r="G177" s="862">
        <f>'Заказ, cкидки и курсы валют'!$J$23*F177</f>
        <v>2129.9459999999999</v>
      </c>
      <c r="H177" s="882">
        <f t="shared" si="21"/>
        <v>1064.97</v>
      </c>
      <c r="I177" s="485"/>
      <c r="N177" s="22"/>
    </row>
    <row r="178" spans="1:14" ht="15">
      <c r="A178" s="210" t="s">
        <v>6280</v>
      </c>
      <c r="B178" s="877" t="s">
        <v>6214</v>
      </c>
      <c r="C178" s="886">
        <v>2</v>
      </c>
      <c r="D178" s="2075">
        <v>1000</v>
      </c>
      <c r="E178" s="574">
        <v>231.78</v>
      </c>
      <c r="F178" s="603">
        <f t="shared" si="20"/>
        <v>231.78</v>
      </c>
      <c r="G178" s="862">
        <f>'Заказ, cкидки и курсы валют'!$J$23*F178</f>
        <v>2885.6610000000001</v>
      </c>
      <c r="H178" s="882">
        <f t="shared" si="21"/>
        <v>2885.66</v>
      </c>
      <c r="I178" s="485"/>
      <c r="N178" s="22"/>
    </row>
    <row r="179" spans="1:14" ht="15">
      <c r="A179" s="210" t="s">
        <v>6281</v>
      </c>
      <c r="B179" s="877" t="s">
        <v>146</v>
      </c>
      <c r="C179" s="886">
        <v>2.15</v>
      </c>
      <c r="D179" s="2075">
        <v>1000</v>
      </c>
      <c r="E179" s="574">
        <v>199.02</v>
      </c>
      <c r="F179" s="603">
        <f t="shared" si="20"/>
        <v>199.02</v>
      </c>
      <c r="G179" s="862">
        <f>'Заказ, cкидки и курсы валют'!$J$23*F179</f>
        <v>2477.799</v>
      </c>
      <c r="H179" s="882">
        <f t="shared" si="21"/>
        <v>2477.8000000000002</v>
      </c>
      <c r="I179" s="485"/>
      <c r="N179" s="22"/>
    </row>
    <row r="180" spans="1:14" ht="15">
      <c r="A180" s="210" t="s">
        <v>6869</v>
      </c>
      <c r="B180" s="877" t="s">
        <v>147</v>
      </c>
      <c r="C180" s="886">
        <v>2.46</v>
      </c>
      <c r="D180" s="2075">
        <v>500</v>
      </c>
      <c r="E180" s="574">
        <v>218.48</v>
      </c>
      <c r="F180" s="603">
        <f t="shared" si="20"/>
        <v>218.48</v>
      </c>
      <c r="G180" s="862">
        <f>'Заказ, cкидки и курсы валют'!$J$23*F180</f>
        <v>2720.0759999999996</v>
      </c>
      <c r="H180" s="882">
        <f t="shared" si="21"/>
        <v>1360.04</v>
      </c>
      <c r="I180" s="485"/>
      <c r="N180" s="22"/>
    </row>
    <row r="181" spans="1:14" ht="15">
      <c r="A181" s="210" t="s">
        <v>6282</v>
      </c>
      <c r="B181" s="877" t="s">
        <v>148</v>
      </c>
      <c r="C181" s="886">
        <v>2.85</v>
      </c>
      <c r="D181" s="2075">
        <v>500</v>
      </c>
      <c r="E181" s="574">
        <v>261.07</v>
      </c>
      <c r="F181" s="603">
        <f t="shared" si="20"/>
        <v>261.07</v>
      </c>
      <c r="G181" s="862">
        <f>'Заказ, cкидки и курсы валют'!$J$23*F181</f>
        <v>3250.3214999999996</v>
      </c>
      <c r="H181" s="882">
        <f t="shared" si="21"/>
        <v>1625.16</v>
      </c>
      <c r="I181" s="485"/>
      <c r="N181" s="22"/>
    </row>
    <row r="182" spans="1:14" ht="15">
      <c r="A182" s="210" t="s">
        <v>6283</v>
      </c>
      <c r="B182" s="877" t="s">
        <v>149</v>
      </c>
      <c r="C182" s="886">
        <v>3.23</v>
      </c>
      <c r="D182" s="2075">
        <v>500</v>
      </c>
      <c r="E182" s="574">
        <v>339.54</v>
      </c>
      <c r="F182" s="603">
        <f t="shared" si="20"/>
        <v>339.54</v>
      </c>
      <c r="G182" s="862">
        <f>'Заказ, cкидки и курсы валют'!$J$23*F182</f>
        <v>4227.2730000000001</v>
      </c>
      <c r="H182" s="882">
        <f t="shared" si="21"/>
        <v>2113.64</v>
      </c>
      <c r="I182" s="485"/>
      <c r="N182" s="22"/>
    </row>
    <row r="183" spans="1:14" ht="15">
      <c r="A183" s="210" t="s">
        <v>6284</v>
      </c>
      <c r="B183" s="877" t="s">
        <v>150</v>
      </c>
      <c r="C183" s="886">
        <v>3.62</v>
      </c>
      <c r="D183" s="2075">
        <v>500</v>
      </c>
      <c r="E183" s="574">
        <v>327.97</v>
      </c>
      <c r="F183" s="603">
        <f t="shared" si="20"/>
        <v>327.97</v>
      </c>
      <c r="G183" s="862">
        <f>'Заказ, cкидки и курсы валют'!$J$23*F183</f>
        <v>4083.2265000000002</v>
      </c>
      <c r="H183" s="882">
        <f t="shared" si="21"/>
        <v>2041.61</v>
      </c>
      <c r="I183" s="485"/>
      <c r="N183" s="22"/>
    </row>
    <row r="184" spans="1:14" ht="15">
      <c r="A184" s="210" t="s">
        <v>6285</v>
      </c>
      <c r="B184" s="877" t="s">
        <v>151</v>
      </c>
      <c r="C184" s="886">
        <v>4.01</v>
      </c>
      <c r="D184" s="2075">
        <v>500</v>
      </c>
      <c r="E184" s="574">
        <v>364.27</v>
      </c>
      <c r="F184" s="603">
        <f t="shared" si="20"/>
        <v>364.27</v>
      </c>
      <c r="G184" s="862">
        <f>'Заказ, cкидки и курсы валют'!$J$23*F184</f>
        <v>4535.1614999999993</v>
      </c>
      <c r="H184" s="882">
        <f t="shared" si="21"/>
        <v>2267.58</v>
      </c>
      <c r="I184" s="485"/>
      <c r="N184" s="22"/>
    </row>
    <row r="185" spans="1:14" ht="15">
      <c r="A185" s="210" t="s">
        <v>6286</v>
      </c>
      <c r="B185" s="877" t="s">
        <v>79</v>
      </c>
      <c r="C185" s="887">
        <v>4.32</v>
      </c>
      <c r="D185" s="2075">
        <v>500</v>
      </c>
      <c r="E185" s="574">
        <v>405.53</v>
      </c>
      <c r="F185" s="603">
        <f t="shared" si="20"/>
        <v>405.53</v>
      </c>
      <c r="G185" s="862">
        <f>'Заказ, cкидки и курсы валют'!$J$23*F185</f>
        <v>5048.8484999999991</v>
      </c>
      <c r="H185" s="882">
        <f t="shared" si="21"/>
        <v>2524.42</v>
      </c>
      <c r="I185" s="485"/>
      <c r="N185" s="22"/>
    </row>
    <row r="186" spans="1:14" ht="15">
      <c r="A186" s="210" t="s">
        <v>6287</v>
      </c>
      <c r="B186" s="877" t="s">
        <v>152</v>
      </c>
      <c r="C186" s="886">
        <v>4.68</v>
      </c>
      <c r="D186" s="2075">
        <v>500</v>
      </c>
      <c r="E186" s="574">
        <v>511.37</v>
      </c>
      <c r="F186" s="603">
        <f t="shared" si="20"/>
        <v>511.37</v>
      </c>
      <c r="G186" s="862">
        <f>'Заказ, cкидки и курсы валют'!$J$23*F186</f>
        <v>6366.5564999999997</v>
      </c>
      <c r="H186" s="882">
        <f t="shared" si="21"/>
        <v>3183.28</v>
      </c>
      <c r="I186" s="485"/>
      <c r="N186" s="22"/>
    </row>
    <row r="187" spans="1:14" ht="15">
      <c r="A187" s="210" t="s">
        <v>6288</v>
      </c>
      <c r="B187" s="877" t="s">
        <v>158</v>
      </c>
      <c r="C187" s="886">
        <v>5.4</v>
      </c>
      <c r="D187" s="2075">
        <v>500</v>
      </c>
      <c r="E187" s="574">
        <v>515.67999999999995</v>
      </c>
      <c r="F187" s="603">
        <f t="shared" si="20"/>
        <v>515.67999999999995</v>
      </c>
      <c r="G187" s="862">
        <f>'Заказ, cкидки и курсы валют'!$J$23*F187</f>
        <v>6420.2159999999994</v>
      </c>
      <c r="H187" s="882">
        <f t="shared" si="21"/>
        <v>3210.11</v>
      </c>
      <c r="I187" s="485"/>
      <c r="N187" s="22"/>
    </row>
    <row r="188" spans="1:14" ht="15">
      <c r="A188" s="210" t="s">
        <v>6289</v>
      </c>
      <c r="B188" s="877" t="s">
        <v>159</v>
      </c>
      <c r="C188" s="886">
        <v>6.12</v>
      </c>
      <c r="D188" s="2075">
        <v>200</v>
      </c>
      <c r="E188" s="574">
        <v>598.82000000000005</v>
      </c>
      <c r="F188" s="603">
        <f t="shared" si="20"/>
        <v>598.82000000000005</v>
      </c>
      <c r="G188" s="862">
        <f>'Заказ, cкидки и курсы валют'!$J$23*F188</f>
        <v>7455.3090000000002</v>
      </c>
      <c r="H188" s="882">
        <f t="shared" si="21"/>
        <v>1491.06</v>
      </c>
      <c r="I188" s="485"/>
      <c r="N188" s="22"/>
    </row>
    <row r="189" spans="1:14" ht="15">
      <c r="A189" s="210" t="s">
        <v>6870</v>
      </c>
      <c r="B189" s="877" t="s">
        <v>3339</v>
      </c>
      <c r="C189" s="886">
        <v>7.02</v>
      </c>
      <c r="D189" s="2075">
        <v>500</v>
      </c>
      <c r="E189" s="574">
        <v>910.49</v>
      </c>
      <c r="F189" s="603">
        <f t="shared" si="20"/>
        <v>910.49</v>
      </c>
      <c r="G189" s="862">
        <f>'Заказ, cкидки и курсы валют'!$J$23*F189</f>
        <v>11335.600499999999</v>
      </c>
      <c r="H189" s="882">
        <f t="shared" si="21"/>
        <v>5667.8</v>
      </c>
      <c r="I189" s="485"/>
      <c r="N189" s="22"/>
    </row>
    <row r="190" spans="1:14" ht="15">
      <c r="A190" s="210" t="s">
        <v>6290</v>
      </c>
      <c r="B190" s="877" t="s">
        <v>4216</v>
      </c>
      <c r="C190" s="886">
        <v>2.57</v>
      </c>
      <c r="D190" s="2075">
        <v>500</v>
      </c>
      <c r="E190" s="574">
        <v>229.46</v>
      </c>
      <c r="F190" s="603">
        <f t="shared" si="20"/>
        <v>229.46</v>
      </c>
      <c r="G190" s="862">
        <f>'Заказ, cкидки и курсы валют'!$J$23*F190</f>
        <v>2856.777</v>
      </c>
      <c r="H190" s="882">
        <f t="shared" si="21"/>
        <v>1428.39</v>
      </c>
      <c r="I190" s="485"/>
      <c r="N190" s="22"/>
    </row>
    <row r="191" spans="1:14" ht="15">
      <c r="A191" s="210" t="s">
        <v>6291</v>
      </c>
      <c r="B191" s="877" t="s">
        <v>3652</v>
      </c>
      <c r="C191" s="886">
        <v>2.81</v>
      </c>
      <c r="D191" s="2075">
        <v>500</v>
      </c>
      <c r="E191" s="574">
        <v>247.99</v>
      </c>
      <c r="F191" s="603">
        <f t="shared" si="20"/>
        <v>247.99</v>
      </c>
      <c r="G191" s="862">
        <f>'Заказ, cкидки и курсы валют'!$J$23*F191</f>
        <v>3087.4755</v>
      </c>
      <c r="H191" s="882">
        <f t="shared" si="21"/>
        <v>1543.74</v>
      </c>
      <c r="I191" s="485"/>
      <c r="N191" s="22"/>
    </row>
    <row r="192" spans="1:14" ht="15">
      <c r="A192" s="210" t="s">
        <v>6292</v>
      </c>
      <c r="B192" s="877" t="s">
        <v>3653</v>
      </c>
      <c r="C192" s="886">
        <v>3.06</v>
      </c>
      <c r="D192" s="2075">
        <v>500</v>
      </c>
      <c r="E192" s="574">
        <v>271.22000000000003</v>
      </c>
      <c r="F192" s="603">
        <f t="shared" si="20"/>
        <v>271.22000000000003</v>
      </c>
      <c r="G192" s="862">
        <f>'Заказ, cкидки и курсы валют'!$J$23*F192</f>
        <v>3376.6890000000003</v>
      </c>
      <c r="H192" s="882">
        <f t="shared" si="21"/>
        <v>1688.34</v>
      </c>
      <c r="I192" s="485"/>
      <c r="N192" s="22"/>
    </row>
    <row r="193" spans="1:14" ht="15">
      <c r="A193" s="210" t="s">
        <v>6293</v>
      </c>
      <c r="B193" s="877" t="s">
        <v>2818</v>
      </c>
      <c r="C193" s="886">
        <v>3.31</v>
      </c>
      <c r="D193" s="2075">
        <v>500</v>
      </c>
      <c r="E193" s="574">
        <v>292.25</v>
      </c>
      <c r="F193" s="603">
        <f t="shared" si="20"/>
        <v>292.25</v>
      </c>
      <c r="G193" s="862">
        <f>'Заказ, cкидки и курсы валют'!$J$23*F193</f>
        <v>3638.5124999999998</v>
      </c>
      <c r="H193" s="882">
        <f t="shared" si="21"/>
        <v>1819.26</v>
      </c>
      <c r="I193" s="485"/>
      <c r="N193" s="22"/>
    </row>
    <row r="194" spans="1:14" ht="15">
      <c r="A194" s="210" t="s">
        <v>6294</v>
      </c>
      <c r="B194" s="877" t="s">
        <v>3654</v>
      </c>
      <c r="C194" s="886">
        <v>3.56</v>
      </c>
      <c r="D194" s="2075">
        <v>1000</v>
      </c>
      <c r="E194" s="574">
        <v>309.56</v>
      </c>
      <c r="F194" s="603">
        <f t="shared" si="20"/>
        <v>309.56</v>
      </c>
      <c r="G194" s="862">
        <f>'Заказ, cкидки и курсы валют'!$J$23*F194</f>
        <v>3854.0219999999999</v>
      </c>
      <c r="H194" s="882">
        <f t="shared" si="21"/>
        <v>3854.02</v>
      </c>
      <c r="I194" s="485"/>
      <c r="N194" s="22"/>
    </row>
    <row r="195" spans="1:14" ht="15">
      <c r="A195" s="210" t="s">
        <v>6295</v>
      </c>
      <c r="B195" s="877" t="s">
        <v>167</v>
      </c>
      <c r="C195" s="886">
        <v>4.05</v>
      </c>
      <c r="D195" s="2075">
        <v>500</v>
      </c>
      <c r="E195" s="574">
        <v>357.69</v>
      </c>
      <c r="F195" s="603">
        <f t="shared" si="20"/>
        <v>357.69</v>
      </c>
      <c r="G195" s="862">
        <f>'Заказ, cкидки и курсы валют'!$J$23*F195</f>
        <v>4453.2404999999999</v>
      </c>
      <c r="H195" s="882">
        <f t="shared" si="21"/>
        <v>2226.62</v>
      </c>
      <c r="I195" s="485"/>
      <c r="N195" s="22"/>
    </row>
    <row r="196" spans="1:14" ht="15">
      <c r="A196" s="210" t="s">
        <v>6296</v>
      </c>
      <c r="B196" s="877" t="s">
        <v>168</v>
      </c>
      <c r="C196" s="886">
        <v>4.67</v>
      </c>
      <c r="D196" s="2075">
        <v>500</v>
      </c>
      <c r="E196" s="574">
        <v>461.39</v>
      </c>
      <c r="F196" s="603">
        <f t="shared" si="20"/>
        <v>461.39</v>
      </c>
      <c r="G196" s="862">
        <f>'Заказ, cкидки и курсы валют'!$J$23*F196</f>
        <v>5744.3054999999995</v>
      </c>
      <c r="H196" s="882">
        <f t="shared" si="21"/>
        <v>2872.15</v>
      </c>
      <c r="I196" s="485"/>
      <c r="N196" s="22"/>
    </row>
    <row r="197" spans="1:14" ht="15">
      <c r="A197" s="210" t="s">
        <v>6297</v>
      </c>
      <c r="B197" s="877" t="s">
        <v>169</v>
      </c>
      <c r="C197" s="886">
        <v>5.29</v>
      </c>
      <c r="D197" s="2075">
        <v>500</v>
      </c>
      <c r="E197" s="574">
        <v>466.93</v>
      </c>
      <c r="F197" s="603">
        <f t="shared" si="20"/>
        <v>466.93</v>
      </c>
      <c r="G197" s="862">
        <f>'Заказ, cкидки и курсы валют'!$J$23*F197</f>
        <v>5813.2784999999994</v>
      </c>
      <c r="H197" s="882">
        <f t="shared" si="21"/>
        <v>2906.64</v>
      </c>
      <c r="I197" s="485"/>
      <c r="N197" s="22"/>
    </row>
    <row r="198" spans="1:14" ht="15">
      <c r="A198" s="210" t="s">
        <v>6298</v>
      </c>
      <c r="B198" s="877" t="s">
        <v>611</v>
      </c>
      <c r="C198" s="886">
        <v>5.91</v>
      </c>
      <c r="D198" s="2075">
        <v>500</v>
      </c>
      <c r="E198" s="574">
        <v>529.76</v>
      </c>
      <c r="F198" s="603">
        <f t="shared" si="20"/>
        <v>529.76</v>
      </c>
      <c r="G198" s="862">
        <f>'Заказ, cкидки и курсы валют'!$J$23*F198</f>
        <v>6595.5119999999997</v>
      </c>
      <c r="H198" s="882">
        <f t="shared" si="21"/>
        <v>3297.76</v>
      </c>
      <c r="I198" s="485"/>
      <c r="N198" s="22"/>
    </row>
    <row r="199" spans="1:14" ht="15">
      <c r="A199" s="210" t="s">
        <v>6299</v>
      </c>
      <c r="B199" s="877" t="s">
        <v>170</v>
      </c>
      <c r="C199" s="886">
        <v>6.52</v>
      </c>
      <c r="D199" s="2075">
        <v>500</v>
      </c>
      <c r="E199" s="574">
        <v>702.13</v>
      </c>
      <c r="F199" s="603">
        <f t="shared" si="20"/>
        <v>702.13</v>
      </c>
      <c r="G199" s="862">
        <f>'Заказ, cкидки и курсы валют'!$J$23*F199</f>
        <v>8741.5185000000001</v>
      </c>
      <c r="H199" s="882">
        <f t="shared" si="21"/>
        <v>4370.76</v>
      </c>
      <c r="I199" s="485"/>
      <c r="N199" s="22"/>
    </row>
    <row r="200" spans="1:14" ht="15">
      <c r="A200" s="210" t="s">
        <v>6300</v>
      </c>
      <c r="B200" s="877" t="s">
        <v>612</v>
      </c>
      <c r="C200" s="886">
        <v>7.14</v>
      </c>
      <c r="D200" s="2075">
        <v>200</v>
      </c>
      <c r="E200" s="574">
        <v>654.66</v>
      </c>
      <c r="F200" s="603">
        <f t="shared" si="20"/>
        <v>654.66</v>
      </c>
      <c r="G200" s="862">
        <f>'Заказ, cкидки и курсы валют'!$J$23*F200</f>
        <v>8150.5169999999989</v>
      </c>
      <c r="H200" s="882">
        <f t="shared" si="21"/>
        <v>1630.1</v>
      </c>
      <c r="I200" s="485"/>
      <c r="N200" s="22"/>
    </row>
    <row r="201" spans="1:14" ht="15">
      <c r="A201" s="210" t="s">
        <v>6301</v>
      </c>
      <c r="B201" s="877" t="s">
        <v>171</v>
      </c>
      <c r="C201" s="886">
        <v>8</v>
      </c>
      <c r="D201" s="2075">
        <v>200</v>
      </c>
      <c r="E201" s="574">
        <v>824.09</v>
      </c>
      <c r="F201" s="603">
        <f t="shared" si="20"/>
        <v>824.09</v>
      </c>
      <c r="G201" s="862">
        <f>'Заказ, cкидки и курсы валют'!$J$23*F201</f>
        <v>10259.9205</v>
      </c>
      <c r="H201" s="882">
        <f t="shared" si="21"/>
        <v>2051.98</v>
      </c>
      <c r="I201" s="485"/>
      <c r="N201" s="22"/>
    </row>
    <row r="202" spans="1:14" ht="15">
      <c r="A202" s="210" t="s">
        <v>6302</v>
      </c>
      <c r="B202" s="877" t="s">
        <v>172</v>
      </c>
      <c r="C202" s="888">
        <v>9.17</v>
      </c>
      <c r="D202" s="2075">
        <v>200</v>
      </c>
      <c r="E202" s="574">
        <v>1012.6</v>
      </c>
      <c r="F202" s="603">
        <f t="shared" si="20"/>
        <v>1012.6</v>
      </c>
      <c r="G202" s="862">
        <f>'Заказ, cкидки и курсы валют'!$J$23*F202</f>
        <v>12606.869999999999</v>
      </c>
      <c r="H202" s="882">
        <f t="shared" si="21"/>
        <v>2521.37</v>
      </c>
      <c r="I202" s="485"/>
      <c r="N202" s="22"/>
    </row>
    <row r="203" spans="1:14" ht="15">
      <c r="A203" s="210" t="s">
        <v>6871</v>
      </c>
      <c r="B203" s="877" t="s">
        <v>173</v>
      </c>
      <c r="C203" s="886">
        <v>10.14</v>
      </c>
      <c r="D203" s="2075">
        <v>200</v>
      </c>
      <c r="E203" s="574">
        <v>1264.45</v>
      </c>
      <c r="F203" s="603">
        <f t="shared" si="20"/>
        <v>1264.45</v>
      </c>
      <c r="G203" s="862">
        <f>'Заказ, cкидки и курсы валют'!$J$23*F203</f>
        <v>15742.4025</v>
      </c>
      <c r="H203" s="882">
        <f t="shared" si="21"/>
        <v>3148.48</v>
      </c>
      <c r="I203" s="485"/>
      <c r="N203" s="22"/>
    </row>
    <row r="204" spans="1:14" ht="15">
      <c r="A204" s="210" t="s">
        <v>6872</v>
      </c>
      <c r="B204" s="877" t="s">
        <v>174</v>
      </c>
      <c r="C204" s="888">
        <v>11.34</v>
      </c>
      <c r="D204" s="2075">
        <v>200</v>
      </c>
      <c r="E204" s="574">
        <v>1414.59</v>
      </c>
      <c r="F204" s="603">
        <f t="shared" si="20"/>
        <v>1414.59</v>
      </c>
      <c r="G204" s="862">
        <f>'Заказ, cкидки и курсы валют'!$J$23*F204</f>
        <v>17611.645499999999</v>
      </c>
      <c r="H204" s="882">
        <f t="shared" si="21"/>
        <v>3522.33</v>
      </c>
      <c r="I204" s="485"/>
      <c r="N204" s="22"/>
    </row>
    <row r="205" spans="1:14" ht="15">
      <c r="A205" s="210" t="s">
        <v>6303</v>
      </c>
      <c r="B205" s="877" t="s">
        <v>175</v>
      </c>
      <c r="C205" s="886">
        <v>12.68</v>
      </c>
      <c r="D205" s="2075">
        <v>200</v>
      </c>
      <c r="E205" s="574">
        <v>1280.0899999999999</v>
      </c>
      <c r="F205" s="603">
        <f t="shared" si="20"/>
        <v>1280.0899999999999</v>
      </c>
      <c r="G205" s="862">
        <f>'Заказ, cкидки и курсы валют'!$J$23*F205</f>
        <v>15937.120499999997</v>
      </c>
      <c r="H205" s="882">
        <f t="shared" si="21"/>
        <v>3187.42</v>
      </c>
      <c r="I205" s="485"/>
      <c r="N205" s="22"/>
    </row>
    <row r="206" spans="1:14" ht="15">
      <c r="A206" s="210" t="s">
        <v>6304</v>
      </c>
      <c r="B206" s="877" t="s">
        <v>3660</v>
      </c>
      <c r="C206" s="886">
        <v>4.72</v>
      </c>
      <c r="D206" s="2075">
        <v>500</v>
      </c>
      <c r="E206" s="574">
        <v>429.97</v>
      </c>
      <c r="F206" s="603">
        <f t="shared" si="20"/>
        <v>429.97</v>
      </c>
      <c r="G206" s="862">
        <f>'Заказ, cкидки и курсы валют'!$J$23*F206</f>
        <v>5353.1265000000003</v>
      </c>
      <c r="H206" s="882">
        <f t="shared" si="21"/>
        <v>2676.56</v>
      </c>
      <c r="I206" s="485"/>
      <c r="N206" s="22"/>
    </row>
    <row r="207" spans="1:14" ht="15">
      <c r="A207" s="210" t="s">
        <v>6305</v>
      </c>
      <c r="B207" s="877" t="s">
        <v>3661</v>
      </c>
      <c r="C207" s="886">
        <v>5.07</v>
      </c>
      <c r="D207" s="2075">
        <v>500</v>
      </c>
      <c r="E207" s="574">
        <v>435.08</v>
      </c>
      <c r="F207" s="603">
        <f t="shared" si="20"/>
        <v>435.08</v>
      </c>
      <c r="G207" s="862">
        <f>'Заказ, cкидки и курсы валют'!$J$23*F207</f>
        <v>5416.7459999999992</v>
      </c>
      <c r="H207" s="882">
        <f t="shared" si="21"/>
        <v>2708.37</v>
      </c>
      <c r="I207" s="485"/>
      <c r="N207" s="22"/>
    </row>
    <row r="208" spans="1:14" ht="15">
      <c r="A208" s="210" t="s">
        <v>6306</v>
      </c>
      <c r="B208" s="877" t="s">
        <v>3994</v>
      </c>
      <c r="C208" s="886">
        <v>5.42</v>
      </c>
      <c r="D208" s="2075">
        <v>500</v>
      </c>
      <c r="E208" s="574">
        <v>466.25</v>
      </c>
      <c r="F208" s="603">
        <f t="shared" si="20"/>
        <v>466.25</v>
      </c>
      <c r="G208" s="862">
        <f>'Заказ, cкидки и курсы валют'!$J$23*F208</f>
        <v>5804.8125</v>
      </c>
      <c r="H208" s="882">
        <f t="shared" si="21"/>
        <v>2902.41</v>
      </c>
      <c r="I208" s="485"/>
      <c r="N208" s="22"/>
    </row>
    <row r="209" spans="1:14" ht="15">
      <c r="A209" s="210" t="s">
        <v>6307</v>
      </c>
      <c r="B209" s="877" t="s">
        <v>100</v>
      </c>
      <c r="C209" s="886">
        <v>5.78</v>
      </c>
      <c r="D209" s="2075">
        <v>500</v>
      </c>
      <c r="E209" s="574">
        <v>518.78</v>
      </c>
      <c r="F209" s="603">
        <f t="shared" si="20"/>
        <v>518.78</v>
      </c>
      <c r="G209" s="862">
        <f>'Заказ, cкидки и курсы валют'!$J$23*F209</f>
        <v>6458.8109999999997</v>
      </c>
      <c r="H209" s="882">
        <f t="shared" si="21"/>
        <v>3229.41</v>
      </c>
      <c r="I209" s="485"/>
      <c r="N209" s="22"/>
    </row>
    <row r="210" spans="1:14" ht="15">
      <c r="A210" s="210" t="s">
        <v>6308</v>
      </c>
      <c r="B210" s="877" t="s">
        <v>101</v>
      </c>
      <c r="C210" s="886">
        <v>6.08</v>
      </c>
      <c r="D210" s="2075">
        <v>500</v>
      </c>
      <c r="E210" s="574">
        <v>565.55999999999995</v>
      </c>
      <c r="F210" s="603">
        <f t="shared" si="20"/>
        <v>565.55999999999995</v>
      </c>
      <c r="G210" s="862">
        <f>'Заказ, cкидки и курсы валют'!$J$23*F210</f>
        <v>7041.2219999999988</v>
      </c>
      <c r="H210" s="882">
        <f t="shared" si="21"/>
        <v>3520.61</v>
      </c>
      <c r="I210" s="485"/>
      <c r="N210" s="22"/>
    </row>
    <row r="211" spans="1:14" ht="15">
      <c r="A211" s="210" t="s">
        <v>6309</v>
      </c>
      <c r="B211" s="877" t="s">
        <v>1352</v>
      </c>
      <c r="C211" s="886">
        <v>7.1</v>
      </c>
      <c r="D211" s="2075">
        <v>500</v>
      </c>
      <c r="E211" s="574">
        <v>739.22</v>
      </c>
      <c r="F211" s="603">
        <f t="shared" si="20"/>
        <v>739.22</v>
      </c>
      <c r="G211" s="862">
        <f>'Заказ, cкидки и курсы валют'!$J$23*F211</f>
        <v>9203.2890000000007</v>
      </c>
      <c r="H211" s="882">
        <f t="shared" si="21"/>
        <v>4601.6400000000003</v>
      </c>
      <c r="I211" s="485"/>
      <c r="N211" s="22"/>
    </row>
    <row r="212" spans="1:14" ht="15">
      <c r="A212" s="210" t="s">
        <v>6310</v>
      </c>
      <c r="B212" s="877" t="s">
        <v>189</v>
      </c>
      <c r="C212" s="886">
        <v>8</v>
      </c>
      <c r="D212" s="2075">
        <v>200</v>
      </c>
      <c r="E212" s="574">
        <v>726.34</v>
      </c>
      <c r="F212" s="603">
        <f t="shared" si="20"/>
        <v>726.34</v>
      </c>
      <c r="G212" s="862">
        <f>'Заказ, cкидки и курсы валют'!$J$23*F212</f>
        <v>9042.9329999999991</v>
      </c>
      <c r="H212" s="882">
        <f t="shared" si="21"/>
        <v>1808.59</v>
      </c>
      <c r="I212" s="485"/>
      <c r="N212" s="22"/>
    </row>
    <row r="213" spans="1:14" ht="15">
      <c r="A213" s="210" t="s">
        <v>6311</v>
      </c>
      <c r="B213" s="877" t="s">
        <v>616</v>
      </c>
      <c r="C213" s="886">
        <v>8.85</v>
      </c>
      <c r="D213" s="2075">
        <v>200</v>
      </c>
      <c r="E213" s="574">
        <v>803.88</v>
      </c>
      <c r="F213" s="603">
        <f t="shared" si="20"/>
        <v>803.88</v>
      </c>
      <c r="G213" s="862">
        <f>'Заказ, cкидки и курсы валют'!$J$23*F213</f>
        <v>10008.305999999999</v>
      </c>
      <c r="H213" s="882">
        <f t="shared" si="21"/>
        <v>2001.66</v>
      </c>
      <c r="I213" s="485"/>
      <c r="N213" s="22"/>
    </row>
    <row r="214" spans="1:14" ht="15">
      <c r="A214" s="210" t="s">
        <v>6312</v>
      </c>
      <c r="B214" s="877" t="s">
        <v>178</v>
      </c>
      <c r="C214" s="886">
        <v>9.6999999999999993</v>
      </c>
      <c r="D214" s="2075">
        <v>200</v>
      </c>
      <c r="E214" s="574">
        <v>1000.39</v>
      </c>
      <c r="F214" s="603">
        <f t="shared" si="20"/>
        <v>1000.39</v>
      </c>
      <c r="G214" s="862">
        <f>'Заказ, cкидки и курсы валют'!$J$23*F214</f>
        <v>12454.8555</v>
      </c>
      <c r="H214" s="882">
        <f t="shared" si="21"/>
        <v>2490.9699999999998</v>
      </c>
      <c r="I214" s="485"/>
      <c r="N214" s="22"/>
    </row>
    <row r="215" spans="1:14" ht="15">
      <c r="A215" s="210" t="s">
        <v>6313</v>
      </c>
      <c r="B215" s="877" t="s">
        <v>84</v>
      </c>
      <c r="C215" s="886">
        <v>10.8</v>
      </c>
      <c r="D215" s="2075">
        <v>200</v>
      </c>
      <c r="E215" s="574">
        <v>1085.02</v>
      </c>
      <c r="F215" s="603">
        <f t="shared" si="20"/>
        <v>1085.02</v>
      </c>
      <c r="G215" s="862">
        <f>'Заказ, cкидки и курсы валют'!$J$23*F215</f>
        <v>13508.499</v>
      </c>
      <c r="H215" s="882">
        <f t="shared" si="21"/>
        <v>2701.7</v>
      </c>
      <c r="I215" s="485"/>
      <c r="N215" s="22"/>
    </row>
    <row r="216" spans="1:14" ht="15">
      <c r="A216" s="210" t="s">
        <v>6314</v>
      </c>
      <c r="B216" s="877" t="s">
        <v>179</v>
      </c>
      <c r="C216" s="886">
        <v>11.19</v>
      </c>
      <c r="D216" s="2075">
        <v>200</v>
      </c>
      <c r="E216" s="574">
        <v>1195.6500000000001</v>
      </c>
      <c r="F216" s="603">
        <f t="shared" si="20"/>
        <v>1195.6500000000001</v>
      </c>
      <c r="G216" s="862">
        <f>'Заказ, cкидки и курсы валют'!$J$23*F216</f>
        <v>14885.842500000001</v>
      </c>
      <c r="H216" s="882">
        <f t="shared" si="21"/>
        <v>2977.17</v>
      </c>
      <c r="I216" s="485"/>
      <c r="N216" s="22"/>
    </row>
    <row r="217" spans="1:14" ht="15">
      <c r="A217" s="210" t="s">
        <v>6873</v>
      </c>
      <c r="B217" s="877" t="s">
        <v>3135</v>
      </c>
      <c r="C217" s="886">
        <v>12.6</v>
      </c>
      <c r="D217" s="2075">
        <v>200</v>
      </c>
      <c r="E217" s="574">
        <v>872.45</v>
      </c>
      <c r="F217" s="603">
        <f t="shared" si="20"/>
        <v>872.45</v>
      </c>
      <c r="G217" s="862">
        <f>'Заказ, cкидки и курсы валют'!$J$23*F217</f>
        <v>10862.002500000001</v>
      </c>
      <c r="H217" s="882">
        <f t="shared" si="21"/>
        <v>2172.4</v>
      </c>
      <c r="I217" s="485"/>
      <c r="N217" s="22"/>
    </row>
    <row r="218" spans="1:14" ht="15">
      <c r="A218" s="210" t="s">
        <v>6874</v>
      </c>
      <c r="B218" s="877" t="s">
        <v>180</v>
      </c>
      <c r="C218" s="886">
        <v>13.5</v>
      </c>
      <c r="D218" s="2075">
        <v>200</v>
      </c>
      <c r="E218" s="574">
        <v>1201.69</v>
      </c>
      <c r="F218" s="603">
        <f t="shared" si="20"/>
        <v>1201.69</v>
      </c>
      <c r="G218" s="862">
        <f>'Заказ, cкидки и курсы валют'!$J$23*F218</f>
        <v>14961.040499999999</v>
      </c>
      <c r="H218" s="882">
        <f t="shared" si="21"/>
        <v>2992.21</v>
      </c>
      <c r="I218" s="485"/>
      <c r="N218" s="22"/>
    </row>
    <row r="219" spans="1:14" ht="15">
      <c r="A219" s="210" t="s">
        <v>6315</v>
      </c>
      <c r="B219" s="877" t="s">
        <v>181</v>
      </c>
      <c r="C219" s="886">
        <v>14.6</v>
      </c>
      <c r="D219" s="2075">
        <v>200</v>
      </c>
      <c r="E219" s="574">
        <v>1345.51</v>
      </c>
      <c r="F219" s="603">
        <f t="shared" si="20"/>
        <v>1345.51</v>
      </c>
      <c r="G219" s="862">
        <f>'Заказ, cкидки и курсы валют'!$J$23*F219</f>
        <v>16751.5995</v>
      </c>
      <c r="H219" s="882">
        <f t="shared" si="21"/>
        <v>3350.32</v>
      </c>
      <c r="I219" s="485"/>
      <c r="N219" s="22"/>
    </row>
    <row r="220" spans="1:14" ht="15">
      <c r="A220" s="210" t="s">
        <v>6316</v>
      </c>
      <c r="B220" s="877" t="s">
        <v>182</v>
      </c>
      <c r="C220" s="886">
        <v>16.010000000000002</v>
      </c>
      <c r="D220" s="2075">
        <v>200</v>
      </c>
      <c r="E220" s="574">
        <v>1507.14</v>
      </c>
      <c r="F220" s="603">
        <f t="shared" si="20"/>
        <v>1507.14</v>
      </c>
      <c r="G220" s="862">
        <f>'Заказ, cкидки и курсы валют'!$J$23*F220</f>
        <v>18763.893</v>
      </c>
      <c r="H220" s="882">
        <f t="shared" si="21"/>
        <v>3752.78</v>
      </c>
      <c r="I220" s="485"/>
      <c r="N220" s="22"/>
    </row>
    <row r="221" spans="1:14" ht="15">
      <c r="A221" s="210" t="s">
        <v>6875</v>
      </c>
      <c r="B221" s="877" t="s">
        <v>183</v>
      </c>
      <c r="C221" s="886">
        <v>18.68</v>
      </c>
      <c r="D221" s="2075">
        <v>200</v>
      </c>
      <c r="E221" s="574">
        <v>2281.8200000000002</v>
      </c>
      <c r="F221" s="603">
        <f t="shared" si="20"/>
        <v>2281.8200000000002</v>
      </c>
      <c r="G221" s="862">
        <f>'Заказ, cкидки и курсы валют'!$J$23*F221</f>
        <v>28408.659</v>
      </c>
      <c r="H221" s="882">
        <f t="shared" si="21"/>
        <v>5681.73</v>
      </c>
      <c r="I221" s="485"/>
      <c r="N221" s="22"/>
    </row>
    <row r="222" spans="1:14" ht="15">
      <c r="A222" s="210" t="s">
        <v>6876</v>
      </c>
      <c r="B222" s="1938" t="s">
        <v>184</v>
      </c>
      <c r="C222" s="891">
        <v>20.420000000000002</v>
      </c>
      <c r="D222" s="2234">
        <v>100</v>
      </c>
      <c r="E222" s="574">
        <v>2493.64</v>
      </c>
      <c r="F222" s="603">
        <f t="shared" si="20"/>
        <v>2493.64</v>
      </c>
      <c r="G222" s="862">
        <f>'Заказ, cкидки и курсы валют'!$J$23*F222</f>
        <v>31045.817999999996</v>
      </c>
      <c r="H222" s="882">
        <f t="shared" si="21"/>
        <v>3104.58</v>
      </c>
      <c r="I222" s="485"/>
      <c r="N222" s="22"/>
    </row>
    <row r="223" spans="1:14" ht="15" customHeight="1">
      <c r="A223" s="210" t="s">
        <v>6451</v>
      </c>
      <c r="B223" s="877" t="s">
        <v>3656</v>
      </c>
      <c r="C223" s="886">
        <v>11.27</v>
      </c>
      <c r="D223" s="2240">
        <v>200</v>
      </c>
      <c r="E223" s="574">
        <v>1064.3499999999999</v>
      </c>
      <c r="F223" s="603">
        <f t="shared" si="20"/>
        <v>1064.3499999999999</v>
      </c>
      <c r="G223" s="862">
        <f>'Заказ, cкидки и курсы валют'!$J$23*F223</f>
        <v>13251.157499999998</v>
      </c>
      <c r="H223" s="882">
        <f t="shared" si="21"/>
        <v>2650.23</v>
      </c>
      <c r="I223" s="485"/>
      <c r="N223" s="22"/>
    </row>
    <row r="224" spans="1:14" ht="15">
      <c r="A224" s="210" t="s">
        <v>6452</v>
      </c>
      <c r="B224" s="877" t="s">
        <v>3118</v>
      </c>
      <c r="C224" s="886">
        <v>12.65</v>
      </c>
      <c r="D224" s="2240">
        <v>200</v>
      </c>
      <c r="E224" s="574">
        <v>1191.6600000000001</v>
      </c>
      <c r="F224" s="603">
        <f t="shared" si="20"/>
        <v>1191.6600000000001</v>
      </c>
      <c r="G224" s="862">
        <f>'Заказ, cкидки и курсы валют'!$J$23*F224</f>
        <v>14836.166999999999</v>
      </c>
      <c r="H224" s="882">
        <f t="shared" si="21"/>
        <v>2967.23</v>
      </c>
      <c r="I224" s="485"/>
      <c r="N224" s="22"/>
    </row>
    <row r="225" spans="1:14" ht="15">
      <c r="A225" s="210" t="s">
        <v>6453</v>
      </c>
      <c r="B225" s="877" t="s">
        <v>3119</v>
      </c>
      <c r="C225" s="886">
        <v>14.1</v>
      </c>
      <c r="D225" s="2240">
        <v>200</v>
      </c>
      <c r="E225" s="574">
        <v>1330.87</v>
      </c>
      <c r="F225" s="603">
        <f t="shared" si="20"/>
        <v>1330.87</v>
      </c>
      <c r="G225" s="862">
        <f>'Заказ, cкидки и курсы валют'!$J$23*F225</f>
        <v>16569.331499999997</v>
      </c>
      <c r="H225" s="882">
        <f t="shared" si="21"/>
        <v>3313.87</v>
      </c>
      <c r="I225" s="485"/>
      <c r="N225" s="22"/>
    </row>
    <row r="226" spans="1:14" ht="15">
      <c r="A226" s="210" t="s">
        <v>6454</v>
      </c>
      <c r="B226" s="877" t="s">
        <v>617</v>
      </c>
      <c r="C226" s="886">
        <v>16.05</v>
      </c>
      <c r="D226" s="2240">
        <v>200</v>
      </c>
      <c r="E226" s="574">
        <v>1473.18</v>
      </c>
      <c r="F226" s="603">
        <f t="shared" si="20"/>
        <v>1473.18</v>
      </c>
      <c r="G226" s="862">
        <f>'Заказ, cкидки и курсы валют'!$J$23*F226</f>
        <v>18341.091</v>
      </c>
      <c r="H226" s="882">
        <f t="shared" si="21"/>
        <v>3668.22</v>
      </c>
      <c r="I226" s="485"/>
      <c r="N226" s="22"/>
    </row>
    <row r="227" spans="1:14" ht="15">
      <c r="A227" s="210" t="s">
        <v>6877</v>
      </c>
      <c r="B227" s="877" t="s">
        <v>3120</v>
      </c>
      <c r="C227" s="886">
        <v>18</v>
      </c>
      <c r="D227" s="2240">
        <v>200</v>
      </c>
      <c r="E227" s="574">
        <v>1990.41</v>
      </c>
      <c r="F227" s="603">
        <f t="shared" si="20"/>
        <v>1990.41</v>
      </c>
      <c r="G227" s="862">
        <f>'Заказ, cкидки и курсы валют'!$J$23*F227</f>
        <v>24780.604500000001</v>
      </c>
      <c r="H227" s="882">
        <f t="shared" si="21"/>
        <v>4956.12</v>
      </c>
      <c r="I227" s="485"/>
      <c r="N227" s="22"/>
    </row>
    <row r="228" spans="1:14" ht="15">
      <c r="A228" s="210" t="s">
        <v>6455</v>
      </c>
      <c r="B228" s="877" t="s">
        <v>190</v>
      </c>
      <c r="C228" s="886">
        <v>18.63</v>
      </c>
      <c r="D228" s="2240">
        <v>200</v>
      </c>
      <c r="E228" s="574">
        <v>2063.64</v>
      </c>
      <c r="F228" s="603">
        <f t="shared" si="20"/>
        <v>2063.64</v>
      </c>
      <c r="G228" s="862">
        <f>'Заказ, cкидки и курсы валют'!$J$23*F228</f>
        <v>25692.317999999996</v>
      </c>
      <c r="H228" s="882">
        <f t="shared" si="21"/>
        <v>5138.46</v>
      </c>
      <c r="I228" s="485"/>
      <c r="N228" s="22"/>
    </row>
    <row r="229" spans="1:14" ht="15">
      <c r="A229" s="210" t="s">
        <v>6456</v>
      </c>
      <c r="B229" s="877" t="s">
        <v>1338</v>
      </c>
      <c r="C229" s="886">
        <v>20.350000000000001</v>
      </c>
      <c r="D229" s="2240">
        <v>200</v>
      </c>
      <c r="E229" s="574">
        <v>2422.04</v>
      </c>
      <c r="F229" s="603">
        <f t="shared" ref="F229:F234" si="22">ROUND(E229*(1-$F$11),2)</f>
        <v>2422.04</v>
      </c>
      <c r="G229" s="862">
        <f>'Заказ, cкидки и курсы валют'!$J$23*F229</f>
        <v>30154.397999999997</v>
      </c>
      <c r="H229" s="882">
        <f t="shared" ref="H229:H234" si="23">ROUND((D229/1000)*G229,2)</f>
        <v>6030.88</v>
      </c>
      <c r="I229" s="485"/>
      <c r="N229" s="22"/>
    </row>
    <row r="230" spans="1:14" ht="15">
      <c r="A230" s="210" t="s">
        <v>6457</v>
      </c>
      <c r="B230" s="877" t="s">
        <v>191</v>
      </c>
      <c r="C230" s="886">
        <v>21.36</v>
      </c>
      <c r="D230" s="2240">
        <v>200</v>
      </c>
      <c r="E230" s="574">
        <v>2249.54</v>
      </c>
      <c r="F230" s="603">
        <f t="shared" si="22"/>
        <v>2249.54</v>
      </c>
      <c r="G230" s="862">
        <f>'Заказ, cкидки и курсы валют'!$J$23*F230</f>
        <v>28006.772999999997</v>
      </c>
      <c r="H230" s="882">
        <f t="shared" si="23"/>
        <v>5601.35</v>
      </c>
      <c r="I230" s="485"/>
      <c r="N230" s="22"/>
    </row>
    <row r="231" spans="1:14" ht="15">
      <c r="A231" s="210" t="s">
        <v>6878</v>
      </c>
      <c r="B231" s="877" t="s">
        <v>192</v>
      </c>
      <c r="C231" s="928">
        <v>26</v>
      </c>
      <c r="D231" s="2240">
        <v>100</v>
      </c>
      <c r="E231" s="574">
        <v>2885.58</v>
      </c>
      <c r="F231" s="603">
        <f t="shared" si="22"/>
        <v>2885.58</v>
      </c>
      <c r="G231" s="862">
        <f>'Заказ, cкидки и курсы валют'!$J$23*F231</f>
        <v>35925.470999999998</v>
      </c>
      <c r="H231" s="882">
        <f t="shared" si="23"/>
        <v>3592.55</v>
      </c>
      <c r="I231" s="485"/>
      <c r="N231" s="22"/>
    </row>
    <row r="232" spans="1:14" ht="15">
      <c r="A232" s="210" t="s">
        <v>6879</v>
      </c>
      <c r="B232" s="877" t="s">
        <v>193</v>
      </c>
      <c r="C232" s="928">
        <v>28.89</v>
      </c>
      <c r="D232" s="2240">
        <v>100</v>
      </c>
      <c r="E232" s="574">
        <v>2865.42</v>
      </c>
      <c r="F232" s="603">
        <f t="shared" si="22"/>
        <v>2865.42</v>
      </c>
      <c r="G232" s="862">
        <f>'Заказ, cкидки и курсы валют'!$J$23*F232</f>
        <v>35674.478999999999</v>
      </c>
      <c r="H232" s="882">
        <f t="shared" si="23"/>
        <v>3567.45</v>
      </c>
      <c r="I232" s="485"/>
      <c r="N232" s="22"/>
    </row>
    <row r="233" spans="1:14" ht="15">
      <c r="A233" s="210" t="s">
        <v>6880</v>
      </c>
      <c r="B233" s="877" t="s">
        <v>194</v>
      </c>
      <c r="C233" s="928">
        <v>32.01</v>
      </c>
      <c r="D233" s="2240">
        <v>100</v>
      </c>
      <c r="E233" s="574">
        <v>4264.4799999999996</v>
      </c>
      <c r="F233" s="603">
        <f t="shared" si="22"/>
        <v>4264.4799999999996</v>
      </c>
      <c r="G233" s="862">
        <f>'Заказ, cкидки и курсы валют'!$J$23*F233</f>
        <v>53092.775999999991</v>
      </c>
      <c r="H233" s="882">
        <f t="shared" si="23"/>
        <v>5309.28</v>
      </c>
      <c r="I233" s="485"/>
      <c r="N233" s="22"/>
    </row>
    <row r="234" spans="1:14" ht="15.75" thickBot="1">
      <c r="A234" s="235" t="s">
        <v>6881</v>
      </c>
      <c r="B234" s="926" t="s">
        <v>3121</v>
      </c>
      <c r="C234" s="1021">
        <v>35.14</v>
      </c>
      <c r="D234" s="2241">
        <v>100</v>
      </c>
      <c r="E234" s="574">
        <v>4130.1499999999996</v>
      </c>
      <c r="F234" s="959">
        <f t="shared" si="22"/>
        <v>4130.1499999999996</v>
      </c>
      <c r="G234" s="960">
        <f>'Заказ, cкидки и курсы валют'!$J$23*F234</f>
        <v>51420.367499999993</v>
      </c>
      <c r="H234" s="1019">
        <f t="shared" si="23"/>
        <v>5142.04</v>
      </c>
      <c r="I234" s="489"/>
      <c r="N234" s="22"/>
    </row>
    <row r="235" spans="1:14" ht="13.5" thickBot="1"/>
    <row r="236" spans="1:14" ht="18">
      <c r="A236" s="1359" t="s">
        <v>6319</v>
      </c>
      <c r="B236" s="1359"/>
      <c r="C236" s="647"/>
      <c r="D236" s="555"/>
      <c r="E236" s="555"/>
      <c r="F236" s="93"/>
      <c r="G236" s="1365"/>
      <c r="H236" s="1366"/>
      <c r="I236" s="1367"/>
    </row>
    <row r="237" spans="1:14" ht="52.5" customHeight="1">
      <c r="A237" s="248"/>
      <c r="B237" s="17"/>
      <c r="C237" s="883"/>
      <c r="D237" s="1148"/>
      <c r="E237" s="854"/>
      <c r="F237" s="568"/>
      <c r="G237" s="111"/>
      <c r="H237" s="110"/>
      <c r="I237" s="167"/>
    </row>
    <row r="238" spans="1:14">
      <c r="A238" s="248"/>
      <c r="B238" s="17"/>
      <c r="C238" s="884"/>
      <c r="D238" s="1149"/>
      <c r="E238" s="557"/>
      <c r="F238" s="596"/>
      <c r="G238" s="860"/>
      <c r="H238" s="17"/>
      <c r="I238" s="167"/>
    </row>
    <row r="239" spans="1:14">
      <c r="A239" s="248"/>
      <c r="B239" s="17"/>
      <c r="C239" s="884"/>
      <c r="D239" s="1149"/>
      <c r="E239" s="557"/>
      <c r="F239" s="596"/>
      <c r="G239" s="860"/>
      <c r="H239" s="17"/>
      <c r="I239" s="167"/>
    </row>
    <row r="240" spans="1:14">
      <c r="A240" s="248"/>
      <c r="B240" s="17"/>
      <c r="C240" s="884"/>
      <c r="D240" s="1149"/>
      <c r="E240" s="557"/>
      <c r="F240" s="596"/>
      <c r="G240" s="860"/>
      <c r="H240" s="17"/>
      <c r="I240" s="167"/>
    </row>
    <row r="241" spans="1:9" ht="18.75" thickBot="1">
      <c r="A241" s="1151" t="s">
        <v>7712</v>
      </c>
      <c r="B241" s="171"/>
      <c r="C241" s="885"/>
      <c r="D241" s="1150"/>
      <c r="E241" s="558"/>
      <c r="F241" s="598"/>
      <c r="G241" s="861"/>
      <c r="H241" s="171"/>
      <c r="I241" s="172"/>
    </row>
    <row r="242" spans="1:9" ht="52.5">
      <c r="A242" s="195" t="s">
        <v>1034</v>
      </c>
      <c r="B242" s="196" t="s">
        <v>1035</v>
      </c>
      <c r="C242" s="475" t="s">
        <v>678</v>
      </c>
      <c r="D242" s="475" t="s">
        <v>3143</v>
      </c>
      <c r="E242" s="559" t="s">
        <v>11378</v>
      </c>
      <c r="F242" s="600" t="s">
        <v>2792</v>
      </c>
      <c r="G242" s="864" t="s">
        <v>2640</v>
      </c>
      <c r="H242" s="338" t="s">
        <v>497</v>
      </c>
      <c r="I242" s="199" t="s">
        <v>4268</v>
      </c>
    </row>
    <row r="243" spans="1:9" ht="13.5" thickBot="1">
      <c r="A243" s="195"/>
      <c r="B243" s="389"/>
      <c r="C243" s="475" t="s">
        <v>3644</v>
      </c>
      <c r="D243" s="475" t="s">
        <v>2641</v>
      </c>
      <c r="E243" s="564" t="s">
        <v>265</v>
      </c>
      <c r="F243" s="607">
        <f>'Заказ, cкидки и курсы валют'!$I$12</f>
        <v>0</v>
      </c>
      <c r="G243" s="948"/>
      <c r="H243" s="455"/>
      <c r="I243" s="325"/>
    </row>
    <row r="244" spans="1:9" ht="15">
      <c r="A244" s="976" t="s">
        <v>8202</v>
      </c>
      <c r="B244" s="1014" t="s">
        <v>3193</v>
      </c>
      <c r="C244" s="1020">
        <v>0.63200000000000001</v>
      </c>
      <c r="D244" s="2121">
        <v>100</v>
      </c>
      <c r="E244" s="2122">
        <f>E164*3</f>
        <v>219</v>
      </c>
      <c r="F244" s="967">
        <f>ROUND(E244*(1-$F$11),2)</f>
        <v>219</v>
      </c>
      <c r="G244" s="968">
        <f>'Заказ, cкидки и курсы валют'!$J$23*F244</f>
        <v>2726.5499999999997</v>
      </c>
      <c r="H244" s="1017">
        <f>ROUND((D244/1000)*G244,2)</f>
        <v>272.66000000000003</v>
      </c>
      <c r="I244" s="1013"/>
    </row>
    <row r="245" spans="1:9" ht="15">
      <c r="A245" s="210" t="s">
        <v>8203</v>
      </c>
      <c r="B245" s="668" t="s">
        <v>3194</v>
      </c>
      <c r="C245" s="886">
        <v>0.72</v>
      </c>
      <c r="D245" s="2114">
        <v>100</v>
      </c>
      <c r="E245" s="2096">
        <f t="shared" ref="E245:E308" si="24">E165*3</f>
        <v>241.74</v>
      </c>
      <c r="F245" s="603">
        <f t="shared" ref="F245:F308" si="25">ROUND(E245*(1-$F$11),2)</f>
        <v>241.74</v>
      </c>
      <c r="G245" s="862">
        <f>'Заказ, cкидки и курсы валют'!$J$23*F245</f>
        <v>3009.663</v>
      </c>
      <c r="H245" s="882">
        <f t="shared" ref="H245:H308" si="26">ROUND((D245/1000)*G245,2)</f>
        <v>300.97000000000003</v>
      </c>
      <c r="I245" s="485"/>
    </row>
    <row r="246" spans="1:9" ht="15">
      <c r="A246" s="210" t="s">
        <v>8204</v>
      </c>
      <c r="B246" s="668" t="s">
        <v>3350</v>
      </c>
      <c r="C246" s="886">
        <v>0.80800000000000005</v>
      </c>
      <c r="D246" s="2114">
        <v>100</v>
      </c>
      <c r="E246" s="2096">
        <f t="shared" si="24"/>
        <v>262.74</v>
      </c>
      <c r="F246" s="603">
        <f t="shared" si="25"/>
        <v>262.74</v>
      </c>
      <c r="G246" s="862">
        <f>'Заказ, cкидки и курсы валют'!$J$23*F246</f>
        <v>3271.1129999999998</v>
      </c>
      <c r="H246" s="882">
        <f t="shared" si="26"/>
        <v>327.11</v>
      </c>
      <c r="I246" s="485"/>
    </row>
    <row r="247" spans="1:9" ht="15">
      <c r="A247" s="210" t="s">
        <v>8205</v>
      </c>
      <c r="B247" s="668" t="s">
        <v>138</v>
      </c>
      <c r="C247" s="886">
        <v>0.89600000000000002</v>
      </c>
      <c r="D247" s="2114">
        <v>100</v>
      </c>
      <c r="E247" s="2096">
        <f t="shared" si="24"/>
        <v>282.87</v>
      </c>
      <c r="F247" s="603">
        <f t="shared" si="25"/>
        <v>282.87</v>
      </c>
      <c r="G247" s="862">
        <f>'Заказ, cкидки и курсы валют'!$J$23*F247</f>
        <v>3521.7314999999999</v>
      </c>
      <c r="H247" s="882">
        <f t="shared" si="26"/>
        <v>352.17</v>
      </c>
      <c r="I247" s="485"/>
    </row>
    <row r="248" spans="1:9" ht="15">
      <c r="A248" s="210" t="s">
        <v>8206</v>
      </c>
      <c r="B248" s="668" t="s">
        <v>139</v>
      </c>
      <c r="C248" s="886">
        <v>1.07</v>
      </c>
      <c r="D248" s="2114">
        <v>100</v>
      </c>
      <c r="E248" s="2096">
        <f t="shared" si="24"/>
        <v>336.6</v>
      </c>
      <c r="F248" s="603">
        <f t="shared" si="25"/>
        <v>336.6</v>
      </c>
      <c r="G248" s="862">
        <f>'Заказ, cкидки и курсы валют'!$J$23*F248</f>
        <v>4190.67</v>
      </c>
      <c r="H248" s="882">
        <f t="shared" si="26"/>
        <v>419.07</v>
      </c>
      <c r="I248" s="485"/>
    </row>
    <row r="249" spans="1:9" ht="15">
      <c r="A249" s="210" t="s">
        <v>8207</v>
      </c>
      <c r="B249" s="668" t="s">
        <v>140</v>
      </c>
      <c r="C249" s="886">
        <v>1.25</v>
      </c>
      <c r="D249" s="2114">
        <v>100</v>
      </c>
      <c r="E249" s="2096">
        <f t="shared" si="24"/>
        <v>388.47</v>
      </c>
      <c r="F249" s="603">
        <f t="shared" si="25"/>
        <v>388.47</v>
      </c>
      <c r="G249" s="862">
        <f>'Заказ, cкидки и курсы валют'!$J$23*F249</f>
        <v>4836.4515000000001</v>
      </c>
      <c r="H249" s="882">
        <f t="shared" si="26"/>
        <v>483.65</v>
      </c>
      <c r="I249" s="485"/>
    </row>
    <row r="250" spans="1:9" ht="15">
      <c r="A250" s="210" t="s">
        <v>8208</v>
      </c>
      <c r="B250" s="668" t="s">
        <v>141</v>
      </c>
      <c r="C250" s="886">
        <v>1.427</v>
      </c>
      <c r="D250" s="2114">
        <v>100</v>
      </c>
      <c r="E250" s="2096">
        <f t="shared" si="24"/>
        <v>449.97</v>
      </c>
      <c r="F250" s="603">
        <f t="shared" si="25"/>
        <v>449.97</v>
      </c>
      <c r="G250" s="862">
        <f>'Заказ, cкидки и курсы валют'!$J$23*F250</f>
        <v>5602.1265000000003</v>
      </c>
      <c r="H250" s="882">
        <f t="shared" si="26"/>
        <v>560.21</v>
      </c>
      <c r="I250" s="485"/>
    </row>
    <row r="251" spans="1:9" ht="15">
      <c r="A251" s="210" t="s">
        <v>8209</v>
      </c>
      <c r="B251" s="668" t="s">
        <v>142</v>
      </c>
      <c r="C251" s="886">
        <v>1.69</v>
      </c>
      <c r="D251" s="2114">
        <v>100</v>
      </c>
      <c r="E251" s="2096">
        <f t="shared" si="24"/>
        <v>520.26</v>
      </c>
      <c r="F251" s="603">
        <f t="shared" si="25"/>
        <v>520.26</v>
      </c>
      <c r="G251" s="862">
        <f>'Заказ, cкидки и курсы валют'!$J$23*F251</f>
        <v>6477.2369999999992</v>
      </c>
      <c r="H251" s="882">
        <f t="shared" si="26"/>
        <v>647.72</v>
      </c>
      <c r="I251" s="485"/>
    </row>
    <row r="252" spans="1:9" ht="15">
      <c r="A252" s="210" t="s">
        <v>8210</v>
      </c>
      <c r="B252" s="668" t="s">
        <v>143</v>
      </c>
      <c r="C252" s="886">
        <v>1.95</v>
      </c>
      <c r="D252" s="2114">
        <v>100</v>
      </c>
      <c r="E252" s="2096">
        <f t="shared" si="24"/>
        <v>585.66</v>
      </c>
      <c r="F252" s="603">
        <f t="shared" si="25"/>
        <v>585.66</v>
      </c>
      <c r="G252" s="862">
        <f>'Заказ, cкидки и курсы валют'!$J$23*F252</f>
        <v>7291.4669999999987</v>
      </c>
      <c r="H252" s="882">
        <f t="shared" si="26"/>
        <v>729.15</v>
      </c>
      <c r="I252" s="485"/>
    </row>
    <row r="253" spans="1:9" ht="15">
      <c r="A253" s="210" t="s">
        <v>8211</v>
      </c>
      <c r="B253" s="668" t="s">
        <v>144</v>
      </c>
      <c r="C253" s="878">
        <v>2.13</v>
      </c>
      <c r="D253" s="2114">
        <v>100</v>
      </c>
      <c r="E253" s="2096">
        <f t="shared" si="24"/>
        <v>750.96</v>
      </c>
      <c r="F253" s="603">
        <f t="shared" si="25"/>
        <v>750.96</v>
      </c>
      <c r="G253" s="862">
        <f>'Заказ, cкидки и курсы валют'!$J$23*F253</f>
        <v>9349.4519999999993</v>
      </c>
      <c r="H253" s="882">
        <f t="shared" si="26"/>
        <v>934.95</v>
      </c>
      <c r="I253" s="485"/>
    </row>
    <row r="254" spans="1:9" ht="15">
      <c r="A254" s="210" t="s">
        <v>8212</v>
      </c>
      <c r="B254" s="668" t="s">
        <v>3215</v>
      </c>
      <c r="C254" s="886">
        <v>1.38</v>
      </c>
      <c r="D254" s="2075">
        <v>50</v>
      </c>
      <c r="E254" s="2096">
        <f t="shared" si="24"/>
        <v>399.68999999999994</v>
      </c>
      <c r="F254" s="603">
        <f t="shared" si="25"/>
        <v>399.69</v>
      </c>
      <c r="G254" s="862">
        <f>'Заказ, cкидки и курсы валют'!$J$23*F254</f>
        <v>4976.1404999999995</v>
      </c>
      <c r="H254" s="882">
        <f t="shared" si="26"/>
        <v>248.81</v>
      </c>
      <c r="I254" s="485"/>
    </row>
    <row r="255" spans="1:9" ht="15">
      <c r="A255" s="210" t="s">
        <v>8213</v>
      </c>
      <c r="B255" s="668" t="s">
        <v>3216</v>
      </c>
      <c r="C255" s="886">
        <v>1.53</v>
      </c>
      <c r="D255" s="2075">
        <v>50</v>
      </c>
      <c r="E255" s="2096">
        <f t="shared" si="24"/>
        <v>434.25</v>
      </c>
      <c r="F255" s="603">
        <f t="shared" si="25"/>
        <v>434.25</v>
      </c>
      <c r="G255" s="862">
        <f>'Заказ, cкидки и курсы валют'!$J$23*F255</f>
        <v>5406.4124999999995</v>
      </c>
      <c r="H255" s="882">
        <f t="shared" si="26"/>
        <v>270.32</v>
      </c>
      <c r="I255" s="485"/>
    </row>
    <row r="256" spans="1:9" ht="15">
      <c r="A256" s="210" t="s">
        <v>8214</v>
      </c>
      <c r="B256" s="877" t="s">
        <v>3217</v>
      </c>
      <c r="C256" s="886">
        <v>1.69</v>
      </c>
      <c r="D256" s="2075">
        <v>50</v>
      </c>
      <c r="E256" s="2096">
        <f t="shared" si="24"/>
        <v>460.79999999999995</v>
      </c>
      <c r="F256" s="603">
        <f t="shared" si="25"/>
        <v>460.8</v>
      </c>
      <c r="G256" s="862">
        <f>'Заказ, cкидки и курсы валют'!$J$23*F256</f>
        <v>5736.96</v>
      </c>
      <c r="H256" s="882">
        <f t="shared" si="26"/>
        <v>286.85000000000002</v>
      </c>
      <c r="I256" s="485"/>
    </row>
    <row r="257" spans="1:9" ht="15">
      <c r="A257" s="210" t="s">
        <v>8215</v>
      </c>
      <c r="B257" s="877" t="s">
        <v>145</v>
      </c>
      <c r="C257" s="886">
        <v>1.84</v>
      </c>
      <c r="D257" s="2075">
        <v>50</v>
      </c>
      <c r="E257" s="2096">
        <f t="shared" si="24"/>
        <v>513.24</v>
      </c>
      <c r="F257" s="603">
        <f t="shared" si="25"/>
        <v>513.24</v>
      </c>
      <c r="G257" s="862">
        <f>'Заказ, cкидки и курсы валют'!$J$23*F257</f>
        <v>6389.8379999999997</v>
      </c>
      <c r="H257" s="882">
        <f t="shared" si="26"/>
        <v>319.49</v>
      </c>
      <c r="I257" s="485"/>
    </row>
    <row r="258" spans="1:9" ht="15">
      <c r="A258" s="210" t="s">
        <v>8216</v>
      </c>
      <c r="B258" s="877" t="s">
        <v>6214</v>
      </c>
      <c r="C258" s="886">
        <v>2</v>
      </c>
      <c r="D258" s="2075">
        <v>50</v>
      </c>
      <c r="E258" s="2096">
        <f t="shared" si="24"/>
        <v>695.34</v>
      </c>
      <c r="F258" s="603">
        <f t="shared" si="25"/>
        <v>695.34</v>
      </c>
      <c r="G258" s="862">
        <f>'Заказ, cкидки и курсы валют'!$J$23*F258</f>
        <v>8656.9830000000002</v>
      </c>
      <c r="H258" s="882">
        <f t="shared" si="26"/>
        <v>432.85</v>
      </c>
      <c r="I258" s="485"/>
    </row>
    <row r="259" spans="1:9" ht="15">
      <c r="A259" s="210" t="s">
        <v>8217</v>
      </c>
      <c r="B259" s="877" t="s">
        <v>146</v>
      </c>
      <c r="C259" s="886">
        <v>2.15</v>
      </c>
      <c r="D259" s="2075">
        <v>50</v>
      </c>
      <c r="E259" s="2096">
        <f t="shared" si="24"/>
        <v>597.06000000000006</v>
      </c>
      <c r="F259" s="603">
        <f t="shared" si="25"/>
        <v>597.05999999999995</v>
      </c>
      <c r="G259" s="862">
        <f>'Заказ, cкидки и курсы валют'!$J$23*F259</f>
        <v>7433.396999999999</v>
      </c>
      <c r="H259" s="882">
        <f t="shared" si="26"/>
        <v>371.67</v>
      </c>
      <c r="I259" s="485"/>
    </row>
    <row r="260" spans="1:9" ht="15">
      <c r="A260" s="210" t="s">
        <v>8218</v>
      </c>
      <c r="B260" s="877" t="s">
        <v>147</v>
      </c>
      <c r="C260" s="886">
        <v>2.46</v>
      </c>
      <c r="D260" s="2075">
        <v>100</v>
      </c>
      <c r="E260" s="2096">
        <f t="shared" si="24"/>
        <v>655.43999999999994</v>
      </c>
      <c r="F260" s="603">
        <f t="shared" si="25"/>
        <v>655.44</v>
      </c>
      <c r="G260" s="862">
        <f>'Заказ, cкидки и курсы валют'!$J$23*F260</f>
        <v>8160.2280000000001</v>
      </c>
      <c r="H260" s="882">
        <f t="shared" si="26"/>
        <v>816.02</v>
      </c>
      <c r="I260" s="485"/>
    </row>
    <row r="261" spans="1:9" ht="15">
      <c r="A261" s="210" t="s">
        <v>8219</v>
      </c>
      <c r="B261" s="877" t="s">
        <v>148</v>
      </c>
      <c r="C261" s="886">
        <v>2.85</v>
      </c>
      <c r="D261" s="2075">
        <v>25</v>
      </c>
      <c r="E261" s="2096">
        <f t="shared" si="24"/>
        <v>783.21</v>
      </c>
      <c r="F261" s="603">
        <f t="shared" si="25"/>
        <v>783.21</v>
      </c>
      <c r="G261" s="862">
        <f>'Заказ, cкидки и курсы валют'!$J$23*F261</f>
        <v>9750.9645</v>
      </c>
      <c r="H261" s="882">
        <f t="shared" si="26"/>
        <v>243.77</v>
      </c>
      <c r="I261" s="485"/>
    </row>
    <row r="262" spans="1:9" ht="15">
      <c r="A262" s="210" t="s">
        <v>8220</v>
      </c>
      <c r="B262" s="877" t="s">
        <v>149</v>
      </c>
      <c r="C262" s="886">
        <v>3.23</v>
      </c>
      <c r="D262" s="2075">
        <v>25</v>
      </c>
      <c r="E262" s="2096">
        <f t="shared" si="24"/>
        <v>1018.6200000000001</v>
      </c>
      <c r="F262" s="603">
        <f t="shared" si="25"/>
        <v>1018.62</v>
      </c>
      <c r="G262" s="862">
        <f>'Заказ, cкидки и курсы валют'!$J$23*F262</f>
        <v>12681.819</v>
      </c>
      <c r="H262" s="882">
        <f t="shared" si="26"/>
        <v>317.05</v>
      </c>
      <c r="I262" s="485"/>
    </row>
    <row r="263" spans="1:9" ht="15">
      <c r="A263" s="210" t="s">
        <v>8221</v>
      </c>
      <c r="B263" s="877" t="s">
        <v>150</v>
      </c>
      <c r="C263" s="886">
        <v>3.62</v>
      </c>
      <c r="D263" s="2075">
        <v>25</v>
      </c>
      <c r="E263" s="2096">
        <f t="shared" si="24"/>
        <v>983.91000000000008</v>
      </c>
      <c r="F263" s="603">
        <f t="shared" si="25"/>
        <v>983.91</v>
      </c>
      <c r="G263" s="862">
        <f>'Заказ, cкидки и курсы валют'!$J$23*F263</f>
        <v>12249.679499999998</v>
      </c>
      <c r="H263" s="882">
        <f t="shared" si="26"/>
        <v>306.24</v>
      </c>
      <c r="I263" s="485"/>
    </row>
    <row r="264" spans="1:9" ht="15">
      <c r="A264" s="210" t="s">
        <v>8222</v>
      </c>
      <c r="B264" s="877" t="s">
        <v>151</v>
      </c>
      <c r="C264" s="886">
        <v>4.01</v>
      </c>
      <c r="D264" s="2075">
        <v>25</v>
      </c>
      <c r="E264" s="2096">
        <f t="shared" si="24"/>
        <v>1092.81</v>
      </c>
      <c r="F264" s="603">
        <f t="shared" si="25"/>
        <v>1092.81</v>
      </c>
      <c r="G264" s="862">
        <f>'Заказ, cкидки и курсы валют'!$J$23*F264</f>
        <v>13605.484499999999</v>
      </c>
      <c r="H264" s="882">
        <f t="shared" si="26"/>
        <v>340.14</v>
      </c>
      <c r="I264" s="485"/>
    </row>
    <row r="265" spans="1:9" ht="15">
      <c r="A265" s="210" t="s">
        <v>8223</v>
      </c>
      <c r="B265" s="877" t="s">
        <v>79</v>
      </c>
      <c r="C265" s="887">
        <v>4.32</v>
      </c>
      <c r="D265" s="2075">
        <v>25</v>
      </c>
      <c r="E265" s="2096">
        <f t="shared" si="24"/>
        <v>1216.5899999999999</v>
      </c>
      <c r="F265" s="603">
        <f t="shared" si="25"/>
        <v>1216.5899999999999</v>
      </c>
      <c r="G265" s="862">
        <f>'Заказ, cкидки и курсы валют'!$J$23*F265</f>
        <v>15146.545499999998</v>
      </c>
      <c r="H265" s="882">
        <f t="shared" si="26"/>
        <v>378.66</v>
      </c>
      <c r="I265" s="485"/>
    </row>
    <row r="266" spans="1:9" ht="15">
      <c r="A266" s="210" t="s">
        <v>8224</v>
      </c>
      <c r="B266" s="877" t="s">
        <v>152</v>
      </c>
      <c r="C266" s="886">
        <v>4.68</v>
      </c>
      <c r="D266" s="2075">
        <v>25</v>
      </c>
      <c r="E266" s="2096">
        <f t="shared" si="24"/>
        <v>1534.1100000000001</v>
      </c>
      <c r="F266" s="603">
        <f t="shared" si="25"/>
        <v>1534.11</v>
      </c>
      <c r="G266" s="862">
        <f>'Заказ, cкидки и курсы валют'!$J$23*F266</f>
        <v>19099.669499999996</v>
      </c>
      <c r="H266" s="882">
        <f t="shared" si="26"/>
        <v>477.49</v>
      </c>
      <c r="I266" s="485"/>
    </row>
    <row r="267" spans="1:9" ht="15">
      <c r="A267" s="210" t="s">
        <v>8225</v>
      </c>
      <c r="B267" s="877" t="s">
        <v>158</v>
      </c>
      <c r="C267" s="886">
        <v>5.4</v>
      </c>
      <c r="D267" s="2075">
        <v>25</v>
      </c>
      <c r="E267" s="2096">
        <f t="shared" si="24"/>
        <v>1547.04</v>
      </c>
      <c r="F267" s="603">
        <f t="shared" si="25"/>
        <v>1547.04</v>
      </c>
      <c r="G267" s="862">
        <f>'Заказ, cкидки и курсы валют'!$J$23*F267</f>
        <v>19260.647999999997</v>
      </c>
      <c r="H267" s="882">
        <f t="shared" si="26"/>
        <v>481.52</v>
      </c>
      <c r="I267" s="485"/>
    </row>
    <row r="268" spans="1:9" ht="15">
      <c r="A268" s="210" t="s">
        <v>8226</v>
      </c>
      <c r="B268" s="877" t="s">
        <v>159</v>
      </c>
      <c r="C268" s="886">
        <v>6.12</v>
      </c>
      <c r="D268" s="2075">
        <v>10</v>
      </c>
      <c r="E268" s="2096">
        <f t="shared" si="24"/>
        <v>1796.46</v>
      </c>
      <c r="F268" s="603">
        <f t="shared" si="25"/>
        <v>1796.46</v>
      </c>
      <c r="G268" s="862">
        <f>'Заказ, cкидки и курсы валют'!$J$23*F268</f>
        <v>22365.927</v>
      </c>
      <c r="H268" s="882">
        <f t="shared" si="26"/>
        <v>223.66</v>
      </c>
      <c r="I268" s="485"/>
    </row>
    <row r="269" spans="1:9" ht="15">
      <c r="A269" s="210" t="s">
        <v>8227</v>
      </c>
      <c r="B269" s="877" t="s">
        <v>3339</v>
      </c>
      <c r="C269" s="886">
        <v>7.02</v>
      </c>
      <c r="D269" s="2075">
        <v>10</v>
      </c>
      <c r="E269" s="2096">
        <f t="shared" si="24"/>
        <v>2731.4700000000003</v>
      </c>
      <c r="F269" s="603">
        <f t="shared" si="25"/>
        <v>2731.47</v>
      </c>
      <c r="G269" s="862">
        <f>'Заказ, cкидки и курсы валют'!$J$23*F269</f>
        <v>34006.801499999994</v>
      </c>
      <c r="H269" s="882">
        <f t="shared" si="26"/>
        <v>340.07</v>
      </c>
      <c r="I269" s="485"/>
    </row>
    <row r="270" spans="1:9" ht="15">
      <c r="A270" s="210" t="s">
        <v>8228</v>
      </c>
      <c r="B270" s="877" t="s">
        <v>4216</v>
      </c>
      <c r="C270" s="886">
        <v>2.57</v>
      </c>
      <c r="D270" s="2075">
        <v>50</v>
      </c>
      <c r="E270" s="2096">
        <f t="shared" si="24"/>
        <v>688.38</v>
      </c>
      <c r="F270" s="603">
        <f t="shared" si="25"/>
        <v>688.38</v>
      </c>
      <c r="G270" s="862">
        <f>'Заказ, cкидки и курсы валют'!$J$23*F270</f>
        <v>8570.3310000000001</v>
      </c>
      <c r="H270" s="882">
        <f t="shared" si="26"/>
        <v>428.52</v>
      </c>
      <c r="I270" s="485"/>
    </row>
    <row r="271" spans="1:9" ht="15">
      <c r="A271" s="210" t="s">
        <v>8229</v>
      </c>
      <c r="B271" s="877" t="s">
        <v>3652</v>
      </c>
      <c r="C271" s="886">
        <v>2.81</v>
      </c>
      <c r="D271" s="2075">
        <v>50</v>
      </c>
      <c r="E271" s="2096">
        <f t="shared" si="24"/>
        <v>743.97</v>
      </c>
      <c r="F271" s="603">
        <f t="shared" si="25"/>
        <v>743.97</v>
      </c>
      <c r="G271" s="862">
        <f>'Заказ, cкидки и курсы валют'!$J$23*F271</f>
        <v>9262.4264999999996</v>
      </c>
      <c r="H271" s="882">
        <f t="shared" si="26"/>
        <v>463.12</v>
      </c>
      <c r="I271" s="485"/>
    </row>
    <row r="272" spans="1:9" ht="15">
      <c r="A272" s="210" t="s">
        <v>8230</v>
      </c>
      <c r="B272" s="877" t="s">
        <v>3653</v>
      </c>
      <c r="C272" s="886">
        <v>3.06</v>
      </c>
      <c r="D272" s="2075">
        <v>50</v>
      </c>
      <c r="E272" s="2096">
        <f t="shared" si="24"/>
        <v>813.66000000000008</v>
      </c>
      <c r="F272" s="603">
        <f t="shared" si="25"/>
        <v>813.66</v>
      </c>
      <c r="G272" s="862">
        <f>'Заказ, cкидки и курсы валют'!$J$23*F272</f>
        <v>10130.066999999999</v>
      </c>
      <c r="H272" s="882">
        <f t="shared" si="26"/>
        <v>506.5</v>
      </c>
      <c r="I272" s="485"/>
    </row>
    <row r="273" spans="1:9" ht="15">
      <c r="A273" s="210" t="s">
        <v>8231</v>
      </c>
      <c r="B273" s="877" t="s">
        <v>2818</v>
      </c>
      <c r="C273" s="886">
        <v>3.31</v>
      </c>
      <c r="D273" s="2075">
        <v>50</v>
      </c>
      <c r="E273" s="2096">
        <f t="shared" si="24"/>
        <v>876.75</v>
      </c>
      <c r="F273" s="603">
        <f t="shared" si="25"/>
        <v>876.75</v>
      </c>
      <c r="G273" s="862">
        <f>'Заказ, cкидки и курсы валют'!$J$23*F273</f>
        <v>10915.537499999999</v>
      </c>
      <c r="H273" s="882">
        <f t="shared" si="26"/>
        <v>545.78</v>
      </c>
      <c r="I273" s="485"/>
    </row>
    <row r="274" spans="1:9" ht="15">
      <c r="A274" s="210" t="s">
        <v>8232</v>
      </c>
      <c r="B274" s="877" t="s">
        <v>3654</v>
      </c>
      <c r="C274" s="886">
        <v>3.56</v>
      </c>
      <c r="D274" s="2075">
        <v>50</v>
      </c>
      <c r="E274" s="2096">
        <f t="shared" si="24"/>
        <v>928.68000000000006</v>
      </c>
      <c r="F274" s="603">
        <f t="shared" si="25"/>
        <v>928.68</v>
      </c>
      <c r="G274" s="862">
        <f>'Заказ, cкидки и курсы валют'!$J$23*F274</f>
        <v>11562.065999999999</v>
      </c>
      <c r="H274" s="882">
        <f t="shared" si="26"/>
        <v>578.1</v>
      </c>
      <c r="I274" s="485"/>
    </row>
    <row r="275" spans="1:9" ht="15">
      <c r="A275" s="210" t="s">
        <v>8233</v>
      </c>
      <c r="B275" s="877" t="s">
        <v>167</v>
      </c>
      <c r="C275" s="886">
        <v>4.05</v>
      </c>
      <c r="D275" s="2075">
        <v>50</v>
      </c>
      <c r="E275" s="2096">
        <f t="shared" si="24"/>
        <v>1073.07</v>
      </c>
      <c r="F275" s="603">
        <f t="shared" si="25"/>
        <v>1073.07</v>
      </c>
      <c r="G275" s="862">
        <f>'Заказ, cкидки и курсы валют'!$J$23*F275</f>
        <v>13359.721499999998</v>
      </c>
      <c r="H275" s="882">
        <f t="shared" si="26"/>
        <v>667.99</v>
      </c>
      <c r="I275" s="485"/>
    </row>
    <row r="276" spans="1:9" ht="15">
      <c r="A276" s="210" t="s">
        <v>8234</v>
      </c>
      <c r="B276" s="877" t="s">
        <v>168</v>
      </c>
      <c r="C276" s="886">
        <v>4.67</v>
      </c>
      <c r="D276" s="2075">
        <v>50</v>
      </c>
      <c r="E276" s="2096">
        <f t="shared" si="24"/>
        <v>1384.17</v>
      </c>
      <c r="F276" s="603">
        <f t="shared" si="25"/>
        <v>1384.17</v>
      </c>
      <c r="G276" s="862">
        <f>'Заказ, cкидки и курсы валют'!$J$23*F276</f>
        <v>17232.916499999999</v>
      </c>
      <c r="H276" s="882">
        <f t="shared" si="26"/>
        <v>861.65</v>
      </c>
      <c r="I276" s="485"/>
    </row>
    <row r="277" spans="1:9" ht="15">
      <c r="A277" s="210" t="s">
        <v>8235</v>
      </c>
      <c r="B277" s="877" t="s">
        <v>169</v>
      </c>
      <c r="C277" s="886">
        <v>5.29</v>
      </c>
      <c r="D277" s="2075">
        <v>25</v>
      </c>
      <c r="E277" s="2096">
        <f t="shared" si="24"/>
        <v>1400.79</v>
      </c>
      <c r="F277" s="603">
        <f t="shared" si="25"/>
        <v>1400.79</v>
      </c>
      <c r="G277" s="862">
        <f>'Заказ, cкидки и курсы валют'!$J$23*F277</f>
        <v>17439.835499999997</v>
      </c>
      <c r="H277" s="882">
        <f t="shared" si="26"/>
        <v>436</v>
      </c>
      <c r="I277" s="485"/>
    </row>
    <row r="278" spans="1:9" ht="15">
      <c r="A278" s="210" t="s">
        <v>8236</v>
      </c>
      <c r="B278" s="877" t="s">
        <v>611</v>
      </c>
      <c r="C278" s="886">
        <v>5.91</v>
      </c>
      <c r="D278" s="2075">
        <v>25</v>
      </c>
      <c r="E278" s="2096">
        <f t="shared" si="24"/>
        <v>1589.28</v>
      </c>
      <c r="F278" s="603">
        <f t="shared" si="25"/>
        <v>1589.28</v>
      </c>
      <c r="G278" s="862">
        <f>'Заказ, cкидки и курсы валют'!$J$23*F278</f>
        <v>19786.536</v>
      </c>
      <c r="H278" s="882">
        <f t="shared" si="26"/>
        <v>494.66</v>
      </c>
      <c r="I278" s="485"/>
    </row>
    <row r="279" spans="1:9" ht="15">
      <c r="A279" s="210" t="s">
        <v>8237</v>
      </c>
      <c r="B279" s="877" t="s">
        <v>170</v>
      </c>
      <c r="C279" s="886">
        <v>6.52</v>
      </c>
      <c r="D279" s="2075">
        <v>25</v>
      </c>
      <c r="E279" s="2096">
        <f t="shared" si="24"/>
        <v>2106.39</v>
      </c>
      <c r="F279" s="603">
        <f t="shared" si="25"/>
        <v>2106.39</v>
      </c>
      <c r="G279" s="862">
        <f>'Заказ, cкидки и курсы валют'!$J$23*F279</f>
        <v>26224.555499999999</v>
      </c>
      <c r="H279" s="882">
        <f t="shared" si="26"/>
        <v>655.61</v>
      </c>
      <c r="I279" s="485"/>
    </row>
    <row r="280" spans="1:9" ht="15">
      <c r="A280" s="210" t="s">
        <v>8238</v>
      </c>
      <c r="B280" s="877" t="s">
        <v>612</v>
      </c>
      <c r="C280" s="886">
        <v>7.14</v>
      </c>
      <c r="D280" s="2075">
        <v>10</v>
      </c>
      <c r="E280" s="2096">
        <f t="shared" si="24"/>
        <v>1963.98</v>
      </c>
      <c r="F280" s="603">
        <f t="shared" si="25"/>
        <v>1963.98</v>
      </c>
      <c r="G280" s="862">
        <f>'Заказ, cкидки и курсы валют'!$J$23*F280</f>
        <v>24451.550999999999</v>
      </c>
      <c r="H280" s="882">
        <f t="shared" si="26"/>
        <v>244.52</v>
      </c>
      <c r="I280" s="485"/>
    </row>
    <row r="281" spans="1:9" ht="15">
      <c r="A281" s="210" t="s">
        <v>8239</v>
      </c>
      <c r="B281" s="877" t="s">
        <v>171</v>
      </c>
      <c r="C281" s="886">
        <v>8</v>
      </c>
      <c r="D281" s="2075">
        <v>10</v>
      </c>
      <c r="E281" s="2096">
        <f t="shared" si="24"/>
        <v>2472.27</v>
      </c>
      <c r="F281" s="603">
        <f t="shared" si="25"/>
        <v>2472.27</v>
      </c>
      <c r="G281" s="862">
        <f>'Заказ, cкидки и курсы валют'!$J$23*F281</f>
        <v>30779.761499999997</v>
      </c>
      <c r="H281" s="882">
        <f t="shared" si="26"/>
        <v>307.8</v>
      </c>
      <c r="I281" s="485"/>
    </row>
    <row r="282" spans="1:9" ht="15">
      <c r="A282" s="210" t="s">
        <v>8240</v>
      </c>
      <c r="B282" s="877" t="s">
        <v>172</v>
      </c>
      <c r="C282" s="888">
        <v>9.17</v>
      </c>
      <c r="D282" s="2075">
        <v>5</v>
      </c>
      <c r="E282" s="2096">
        <f t="shared" si="24"/>
        <v>3037.8</v>
      </c>
      <c r="F282" s="603">
        <f t="shared" si="25"/>
        <v>3037.8</v>
      </c>
      <c r="G282" s="862">
        <f>'Заказ, cкидки и курсы валют'!$J$23*F282</f>
        <v>37820.61</v>
      </c>
      <c r="H282" s="882">
        <f t="shared" si="26"/>
        <v>189.1</v>
      </c>
      <c r="I282" s="485"/>
    </row>
    <row r="283" spans="1:9" ht="15">
      <c r="A283" s="210" t="s">
        <v>8241</v>
      </c>
      <c r="B283" s="877" t="s">
        <v>173</v>
      </c>
      <c r="C283" s="886">
        <v>10.14</v>
      </c>
      <c r="D283" s="2075">
        <v>5</v>
      </c>
      <c r="E283" s="2096">
        <f t="shared" si="24"/>
        <v>3793.3500000000004</v>
      </c>
      <c r="F283" s="603">
        <f t="shared" si="25"/>
        <v>3793.35</v>
      </c>
      <c r="G283" s="862">
        <f>'Заказ, cкидки и курсы валют'!$J$23*F283</f>
        <v>47227.207499999997</v>
      </c>
      <c r="H283" s="882">
        <f t="shared" si="26"/>
        <v>236.14</v>
      </c>
      <c r="I283" s="485"/>
    </row>
    <row r="284" spans="1:9" ht="15">
      <c r="A284" s="210" t="s">
        <v>8242</v>
      </c>
      <c r="B284" s="877" t="s">
        <v>174</v>
      </c>
      <c r="C284" s="888">
        <v>11.34</v>
      </c>
      <c r="D284" s="2075">
        <v>5</v>
      </c>
      <c r="E284" s="2096">
        <f t="shared" si="24"/>
        <v>4243.7699999999995</v>
      </c>
      <c r="F284" s="603">
        <f t="shared" si="25"/>
        <v>4243.7700000000004</v>
      </c>
      <c r="G284" s="862">
        <f>'Заказ, cкидки и курсы валют'!$J$23*F284</f>
        <v>52834.936500000003</v>
      </c>
      <c r="H284" s="882">
        <f t="shared" si="26"/>
        <v>264.17</v>
      </c>
      <c r="I284" s="485"/>
    </row>
    <row r="285" spans="1:9" ht="15">
      <c r="A285" s="210" t="s">
        <v>8243</v>
      </c>
      <c r="B285" s="877" t="s">
        <v>175</v>
      </c>
      <c r="C285" s="886">
        <v>12.68</v>
      </c>
      <c r="D285" s="2075">
        <v>5</v>
      </c>
      <c r="E285" s="2096">
        <f t="shared" si="24"/>
        <v>3840.2699999999995</v>
      </c>
      <c r="F285" s="603">
        <f t="shared" si="25"/>
        <v>3840.27</v>
      </c>
      <c r="G285" s="862">
        <f>'Заказ, cкидки и курсы валют'!$J$23*F285</f>
        <v>47811.361499999999</v>
      </c>
      <c r="H285" s="882">
        <f t="shared" si="26"/>
        <v>239.06</v>
      </c>
      <c r="I285" s="485"/>
    </row>
    <row r="286" spans="1:9" ht="15">
      <c r="A286" s="210" t="s">
        <v>8244</v>
      </c>
      <c r="B286" s="877" t="s">
        <v>3660</v>
      </c>
      <c r="C286" s="886">
        <v>4.72</v>
      </c>
      <c r="D286" s="2075">
        <v>50</v>
      </c>
      <c r="E286" s="2096">
        <f t="shared" si="24"/>
        <v>1289.9100000000001</v>
      </c>
      <c r="F286" s="603">
        <f t="shared" si="25"/>
        <v>1289.9100000000001</v>
      </c>
      <c r="G286" s="862">
        <f>'Заказ, cкидки и курсы валют'!$J$23*F286</f>
        <v>16059.379500000001</v>
      </c>
      <c r="H286" s="882">
        <f t="shared" si="26"/>
        <v>802.97</v>
      </c>
      <c r="I286" s="485"/>
    </row>
    <row r="287" spans="1:9" ht="15">
      <c r="A287" s="210" t="s">
        <v>8245</v>
      </c>
      <c r="B287" s="877" t="s">
        <v>3661</v>
      </c>
      <c r="C287" s="886">
        <v>5.07</v>
      </c>
      <c r="D287" s="2075">
        <v>50</v>
      </c>
      <c r="E287" s="2096">
        <f t="shared" si="24"/>
        <v>1305.24</v>
      </c>
      <c r="F287" s="603">
        <f t="shared" si="25"/>
        <v>1305.24</v>
      </c>
      <c r="G287" s="862">
        <f>'Заказ, cкидки и курсы валют'!$J$23*F287</f>
        <v>16250.237999999999</v>
      </c>
      <c r="H287" s="882">
        <f t="shared" si="26"/>
        <v>812.51</v>
      </c>
      <c r="I287" s="485"/>
    </row>
    <row r="288" spans="1:9" ht="15">
      <c r="A288" s="210" t="s">
        <v>8246</v>
      </c>
      <c r="B288" s="877" t="s">
        <v>3994</v>
      </c>
      <c r="C288" s="886">
        <v>5.42</v>
      </c>
      <c r="D288" s="2075">
        <v>50</v>
      </c>
      <c r="E288" s="2096">
        <f t="shared" si="24"/>
        <v>1398.75</v>
      </c>
      <c r="F288" s="603">
        <f t="shared" si="25"/>
        <v>1398.75</v>
      </c>
      <c r="G288" s="862">
        <f>'Заказ, cкидки и курсы валют'!$J$23*F288</f>
        <v>17414.4375</v>
      </c>
      <c r="H288" s="882">
        <f t="shared" si="26"/>
        <v>870.72</v>
      </c>
      <c r="I288" s="485"/>
    </row>
    <row r="289" spans="1:9" ht="15">
      <c r="A289" s="210" t="s">
        <v>8247</v>
      </c>
      <c r="B289" s="877" t="s">
        <v>100</v>
      </c>
      <c r="C289" s="886">
        <v>5.78</v>
      </c>
      <c r="D289" s="2075">
        <v>50</v>
      </c>
      <c r="E289" s="2096">
        <f t="shared" si="24"/>
        <v>1556.34</v>
      </c>
      <c r="F289" s="603">
        <f t="shared" si="25"/>
        <v>1556.34</v>
      </c>
      <c r="G289" s="862">
        <f>'Заказ, cкидки и курсы валют'!$J$23*F289</f>
        <v>19376.432999999997</v>
      </c>
      <c r="H289" s="882">
        <f t="shared" si="26"/>
        <v>968.82</v>
      </c>
      <c r="I289" s="485"/>
    </row>
    <row r="290" spans="1:9" ht="15">
      <c r="A290" s="210" t="s">
        <v>8248</v>
      </c>
      <c r="B290" s="877" t="s">
        <v>101</v>
      </c>
      <c r="C290" s="886">
        <v>6.08</v>
      </c>
      <c r="D290" s="2075">
        <v>50</v>
      </c>
      <c r="E290" s="2096">
        <f t="shared" si="24"/>
        <v>1696.6799999999998</v>
      </c>
      <c r="F290" s="603">
        <f t="shared" si="25"/>
        <v>1696.68</v>
      </c>
      <c r="G290" s="862">
        <f>'Заказ, cкидки и курсы валют'!$J$23*F290</f>
        <v>21123.666000000001</v>
      </c>
      <c r="H290" s="882">
        <f t="shared" si="26"/>
        <v>1056.18</v>
      </c>
      <c r="I290" s="485"/>
    </row>
    <row r="291" spans="1:9" ht="15">
      <c r="A291" s="210" t="s">
        <v>8249</v>
      </c>
      <c r="B291" s="877" t="s">
        <v>1352</v>
      </c>
      <c r="C291" s="886">
        <v>7.1</v>
      </c>
      <c r="D291" s="2075">
        <v>20</v>
      </c>
      <c r="E291" s="2096">
        <f t="shared" si="24"/>
        <v>2217.66</v>
      </c>
      <c r="F291" s="603">
        <f t="shared" si="25"/>
        <v>2217.66</v>
      </c>
      <c r="G291" s="862">
        <f>'Заказ, cкидки и курсы валют'!$J$23*F291</f>
        <v>27609.866999999998</v>
      </c>
      <c r="H291" s="882">
        <f t="shared" si="26"/>
        <v>552.20000000000005</v>
      </c>
      <c r="I291" s="485"/>
    </row>
    <row r="292" spans="1:9" ht="15">
      <c r="A292" s="210" t="s">
        <v>8250</v>
      </c>
      <c r="B292" s="877" t="s">
        <v>189</v>
      </c>
      <c r="C292" s="886">
        <v>8</v>
      </c>
      <c r="D292" s="2075">
        <v>20</v>
      </c>
      <c r="E292" s="2096">
        <f t="shared" si="24"/>
        <v>2179.02</v>
      </c>
      <c r="F292" s="603">
        <f t="shared" si="25"/>
        <v>2179.02</v>
      </c>
      <c r="G292" s="862">
        <f>'Заказ, cкидки и курсы валют'!$J$23*F292</f>
        <v>27128.798999999999</v>
      </c>
      <c r="H292" s="882">
        <f t="shared" si="26"/>
        <v>542.58000000000004</v>
      </c>
      <c r="I292" s="485"/>
    </row>
    <row r="293" spans="1:9" ht="15">
      <c r="A293" s="210" t="s">
        <v>8251</v>
      </c>
      <c r="B293" s="877" t="s">
        <v>616</v>
      </c>
      <c r="C293" s="886">
        <v>8.85</v>
      </c>
      <c r="D293" s="2075">
        <v>20</v>
      </c>
      <c r="E293" s="2096">
        <f t="shared" si="24"/>
        <v>2411.64</v>
      </c>
      <c r="F293" s="603">
        <f t="shared" si="25"/>
        <v>2411.64</v>
      </c>
      <c r="G293" s="862">
        <f>'Заказ, cкидки и курсы валют'!$J$23*F293</f>
        <v>30024.917999999998</v>
      </c>
      <c r="H293" s="882">
        <f t="shared" si="26"/>
        <v>600.5</v>
      </c>
      <c r="I293" s="485"/>
    </row>
    <row r="294" spans="1:9" ht="15">
      <c r="A294" s="210" t="s">
        <v>8252</v>
      </c>
      <c r="B294" s="877" t="s">
        <v>178</v>
      </c>
      <c r="C294" s="886">
        <v>9.6999999999999993</v>
      </c>
      <c r="D294" s="2075">
        <v>20</v>
      </c>
      <c r="E294" s="2096">
        <f t="shared" si="24"/>
        <v>3001.17</v>
      </c>
      <c r="F294" s="603">
        <f t="shared" si="25"/>
        <v>3001.17</v>
      </c>
      <c r="G294" s="862">
        <f>'Заказ, cкидки и курсы валют'!$J$23*F294</f>
        <v>37364.566500000001</v>
      </c>
      <c r="H294" s="882">
        <f t="shared" si="26"/>
        <v>747.29</v>
      </c>
      <c r="I294" s="485"/>
    </row>
    <row r="295" spans="1:9" ht="15">
      <c r="A295" s="210" t="s">
        <v>8253</v>
      </c>
      <c r="B295" s="877" t="s">
        <v>84</v>
      </c>
      <c r="C295" s="886">
        <v>10.8</v>
      </c>
      <c r="D295" s="2075">
        <v>10</v>
      </c>
      <c r="E295" s="2096">
        <f t="shared" si="24"/>
        <v>3255.06</v>
      </c>
      <c r="F295" s="603">
        <f t="shared" si="25"/>
        <v>3255.06</v>
      </c>
      <c r="G295" s="862">
        <f>'Заказ, cкидки и курсы валют'!$J$23*F295</f>
        <v>40525.496999999996</v>
      </c>
      <c r="H295" s="882">
        <f t="shared" si="26"/>
        <v>405.25</v>
      </c>
      <c r="I295" s="485"/>
    </row>
    <row r="296" spans="1:9" ht="15">
      <c r="A296" s="210" t="s">
        <v>8254</v>
      </c>
      <c r="B296" s="877" t="s">
        <v>179</v>
      </c>
      <c r="C296" s="886">
        <v>11.19</v>
      </c>
      <c r="D296" s="2075">
        <v>10</v>
      </c>
      <c r="E296" s="2096">
        <f t="shared" si="24"/>
        <v>3586.9500000000003</v>
      </c>
      <c r="F296" s="603">
        <f t="shared" si="25"/>
        <v>3586.95</v>
      </c>
      <c r="G296" s="862">
        <f>'Заказ, cкидки и курсы валют'!$J$23*F296</f>
        <v>44657.527499999997</v>
      </c>
      <c r="H296" s="882">
        <f t="shared" si="26"/>
        <v>446.58</v>
      </c>
      <c r="I296" s="485"/>
    </row>
    <row r="297" spans="1:9" ht="15">
      <c r="A297" s="210" t="s">
        <v>8255</v>
      </c>
      <c r="B297" s="877" t="s">
        <v>3135</v>
      </c>
      <c r="C297" s="886">
        <v>12.6</v>
      </c>
      <c r="D297" s="2075">
        <v>10</v>
      </c>
      <c r="E297" s="2096">
        <f t="shared" si="24"/>
        <v>2617.3500000000004</v>
      </c>
      <c r="F297" s="603">
        <f t="shared" si="25"/>
        <v>2617.35</v>
      </c>
      <c r="G297" s="862">
        <f>'Заказ, cкидки и курсы валют'!$J$23*F297</f>
        <v>32586.007499999996</v>
      </c>
      <c r="H297" s="882">
        <f t="shared" si="26"/>
        <v>325.86</v>
      </c>
      <c r="I297" s="485"/>
    </row>
    <row r="298" spans="1:9" ht="15">
      <c r="A298" s="210" t="s">
        <v>8256</v>
      </c>
      <c r="B298" s="877" t="s">
        <v>180</v>
      </c>
      <c r="C298" s="886">
        <v>13.5</v>
      </c>
      <c r="D298" s="2075">
        <v>10</v>
      </c>
      <c r="E298" s="2096">
        <f t="shared" si="24"/>
        <v>3605.07</v>
      </c>
      <c r="F298" s="603">
        <f t="shared" si="25"/>
        <v>3605.07</v>
      </c>
      <c r="G298" s="862">
        <f>'Заказ, cкидки и курсы валют'!$J$23*F298</f>
        <v>44883.121500000001</v>
      </c>
      <c r="H298" s="882">
        <f t="shared" si="26"/>
        <v>448.83</v>
      </c>
      <c r="I298" s="485"/>
    </row>
    <row r="299" spans="1:9" ht="15">
      <c r="A299" s="210" t="s">
        <v>8257</v>
      </c>
      <c r="B299" s="877" t="s">
        <v>181</v>
      </c>
      <c r="C299" s="886">
        <v>14.6</v>
      </c>
      <c r="D299" s="2075">
        <v>10</v>
      </c>
      <c r="E299" s="2096">
        <f t="shared" si="24"/>
        <v>4036.5299999999997</v>
      </c>
      <c r="F299" s="603">
        <f t="shared" si="25"/>
        <v>4036.53</v>
      </c>
      <c r="G299" s="862">
        <f>'Заказ, cкидки и курсы валют'!$J$23*F299</f>
        <v>50254.798499999997</v>
      </c>
      <c r="H299" s="882">
        <f t="shared" si="26"/>
        <v>502.55</v>
      </c>
      <c r="I299" s="485"/>
    </row>
    <row r="300" spans="1:9" ht="15">
      <c r="A300" s="210" t="s">
        <v>8258</v>
      </c>
      <c r="B300" s="877" t="s">
        <v>182</v>
      </c>
      <c r="C300" s="886">
        <v>16.010000000000002</v>
      </c>
      <c r="D300" s="2075">
        <v>10</v>
      </c>
      <c r="E300" s="2096">
        <f t="shared" si="24"/>
        <v>4521.42</v>
      </c>
      <c r="F300" s="603">
        <f t="shared" si="25"/>
        <v>4521.42</v>
      </c>
      <c r="G300" s="862">
        <f>'Заказ, cкидки и курсы валют'!$J$23*F300</f>
        <v>56291.678999999996</v>
      </c>
      <c r="H300" s="882">
        <f t="shared" si="26"/>
        <v>562.91999999999996</v>
      </c>
      <c r="I300" s="485"/>
    </row>
    <row r="301" spans="1:9" ht="15">
      <c r="A301" s="210" t="s">
        <v>8259</v>
      </c>
      <c r="B301" s="877" t="s">
        <v>183</v>
      </c>
      <c r="C301" s="886">
        <v>18.68</v>
      </c>
      <c r="D301" s="2075">
        <v>10</v>
      </c>
      <c r="E301" s="2096">
        <f t="shared" si="24"/>
        <v>6845.4600000000009</v>
      </c>
      <c r="F301" s="603">
        <f t="shared" si="25"/>
        <v>6845.46</v>
      </c>
      <c r="G301" s="862">
        <f>'Заказ, cкидки и курсы валют'!$J$23*F301</f>
        <v>85225.976999999999</v>
      </c>
      <c r="H301" s="882">
        <f t="shared" si="26"/>
        <v>852.26</v>
      </c>
      <c r="I301" s="485"/>
    </row>
    <row r="302" spans="1:9" ht="15">
      <c r="A302" s="210" t="s">
        <v>8260</v>
      </c>
      <c r="B302" s="877" t="s">
        <v>184</v>
      </c>
      <c r="C302" s="886">
        <v>20.420000000000002</v>
      </c>
      <c r="D302" s="2075">
        <v>5</v>
      </c>
      <c r="E302" s="2096">
        <f t="shared" si="24"/>
        <v>7480.92</v>
      </c>
      <c r="F302" s="603">
        <f t="shared" si="25"/>
        <v>7480.92</v>
      </c>
      <c r="G302" s="862">
        <f>'Заказ, cкидки и курсы валют'!$J$23*F302</f>
        <v>93137.453999999998</v>
      </c>
      <c r="H302" s="882">
        <f t="shared" si="26"/>
        <v>465.69</v>
      </c>
      <c r="I302" s="485"/>
    </row>
    <row r="303" spans="1:9" ht="15" customHeight="1">
      <c r="A303" s="210" t="s">
        <v>8261</v>
      </c>
      <c r="B303" s="877" t="s">
        <v>3656</v>
      </c>
      <c r="C303" s="886">
        <v>11.27</v>
      </c>
      <c r="D303" s="2240">
        <v>10</v>
      </c>
      <c r="E303" s="2096">
        <f t="shared" si="24"/>
        <v>3193.0499999999997</v>
      </c>
      <c r="F303" s="603">
        <f t="shared" si="25"/>
        <v>3193.05</v>
      </c>
      <c r="G303" s="862">
        <f>'Заказ, cкидки и курсы валют'!$J$23*F303</f>
        <v>39753.472500000003</v>
      </c>
      <c r="H303" s="882">
        <f t="shared" si="26"/>
        <v>397.53</v>
      </c>
      <c r="I303" s="485"/>
    </row>
    <row r="304" spans="1:9" ht="15">
      <c r="A304" s="210" t="s">
        <v>8262</v>
      </c>
      <c r="B304" s="877" t="s">
        <v>3118</v>
      </c>
      <c r="C304" s="886">
        <v>12.65</v>
      </c>
      <c r="D304" s="2240">
        <v>10</v>
      </c>
      <c r="E304" s="2096">
        <f t="shared" si="24"/>
        <v>3574.9800000000005</v>
      </c>
      <c r="F304" s="603">
        <f t="shared" si="25"/>
        <v>3574.98</v>
      </c>
      <c r="G304" s="862">
        <f>'Заказ, cкидки и курсы валют'!$J$23*F304</f>
        <v>44508.500999999997</v>
      </c>
      <c r="H304" s="882">
        <f t="shared" si="26"/>
        <v>445.09</v>
      </c>
      <c r="I304" s="485"/>
    </row>
    <row r="305" spans="1:9" ht="15">
      <c r="A305" s="210" t="s">
        <v>8263</v>
      </c>
      <c r="B305" s="877" t="s">
        <v>3119</v>
      </c>
      <c r="C305" s="886">
        <v>14.1</v>
      </c>
      <c r="D305" s="2240">
        <v>10</v>
      </c>
      <c r="E305" s="2096">
        <f t="shared" si="24"/>
        <v>3992.6099999999997</v>
      </c>
      <c r="F305" s="603">
        <f t="shared" si="25"/>
        <v>3992.61</v>
      </c>
      <c r="G305" s="862">
        <f>'Заказ, cкидки и курсы валют'!$J$23*F305</f>
        <v>49707.994500000001</v>
      </c>
      <c r="H305" s="882">
        <f t="shared" si="26"/>
        <v>497.08</v>
      </c>
      <c r="I305" s="485"/>
    </row>
    <row r="306" spans="1:9" ht="15">
      <c r="A306" s="210" t="s">
        <v>8264</v>
      </c>
      <c r="B306" s="877" t="s">
        <v>617</v>
      </c>
      <c r="C306" s="886">
        <v>16.05</v>
      </c>
      <c r="D306" s="2240">
        <v>10</v>
      </c>
      <c r="E306" s="2096">
        <f t="shared" si="24"/>
        <v>4419.54</v>
      </c>
      <c r="F306" s="603">
        <f t="shared" si="25"/>
        <v>4419.54</v>
      </c>
      <c r="G306" s="862">
        <f>'Заказ, cкидки и курсы валют'!$J$23*F306</f>
        <v>55023.272999999994</v>
      </c>
      <c r="H306" s="882">
        <f t="shared" si="26"/>
        <v>550.23</v>
      </c>
      <c r="I306" s="485"/>
    </row>
    <row r="307" spans="1:9" ht="15">
      <c r="A307" s="210" t="s">
        <v>8265</v>
      </c>
      <c r="B307" s="877" t="s">
        <v>3120</v>
      </c>
      <c r="C307" s="886">
        <v>18</v>
      </c>
      <c r="D307" s="2240">
        <v>10</v>
      </c>
      <c r="E307" s="2096">
        <f t="shared" si="24"/>
        <v>5971.2300000000005</v>
      </c>
      <c r="F307" s="603">
        <f t="shared" si="25"/>
        <v>5971.23</v>
      </c>
      <c r="G307" s="862">
        <f>'Заказ, cкидки и курсы валют'!$J$23*F307</f>
        <v>74341.813499999989</v>
      </c>
      <c r="H307" s="882">
        <f t="shared" si="26"/>
        <v>743.42</v>
      </c>
      <c r="I307" s="485"/>
    </row>
    <row r="308" spans="1:9" ht="15">
      <c r="A308" s="210" t="s">
        <v>8266</v>
      </c>
      <c r="B308" s="877" t="s">
        <v>190</v>
      </c>
      <c r="C308" s="886">
        <v>18.63</v>
      </c>
      <c r="D308" s="2240">
        <v>10</v>
      </c>
      <c r="E308" s="2096">
        <f t="shared" si="24"/>
        <v>6190.92</v>
      </c>
      <c r="F308" s="603">
        <f t="shared" si="25"/>
        <v>6190.92</v>
      </c>
      <c r="G308" s="862">
        <f>'Заказ, cкидки и курсы валют'!$J$23*F308</f>
        <v>77076.953999999998</v>
      </c>
      <c r="H308" s="882">
        <f t="shared" si="26"/>
        <v>770.77</v>
      </c>
      <c r="I308" s="485"/>
    </row>
    <row r="309" spans="1:9" ht="15">
      <c r="A309" s="210" t="s">
        <v>8267</v>
      </c>
      <c r="B309" s="877" t="s">
        <v>1338</v>
      </c>
      <c r="C309" s="886">
        <v>20.350000000000001</v>
      </c>
      <c r="D309" s="2240">
        <v>10</v>
      </c>
      <c r="E309" s="2096">
        <f t="shared" ref="E309:E314" si="27">E229*3</f>
        <v>7266.12</v>
      </c>
      <c r="F309" s="603">
        <f t="shared" ref="F309:F314" si="28">ROUND(E309*(1-$F$11),2)</f>
        <v>7266.12</v>
      </c>
      <c r="G309" s="862">
        <f>'Заказ, cкидки и курсы валют'!$J$23*F309</f>
        <v>90463.193999999989</v>
      </c>
      <c r="H309" s="882">
        <f t="shared" ref="H309:H314" si="29">ROUND((D309/1000)*G309,2)</f>
        <v>904.63</v>
      </c>
      <c r="I309" s="485"/>
    </row>
    <row r="310" spans="1:9" ht="15">
      <c r="A310" s="210" t="s">
        <v>8268</v>
      </c>
      <c r="B310" s="877" t="s">
        <v>191</v>
      </c>
      <c r="C310" s="886">
        <v>21.36</v>
      </c>
      <c r="D310" s="2240">
        <v>10</v>
      </c>
      <c r="E310" s="2096">
        <f t="shared" si="27"/>
        <v>6748.62</v>
      </c>
      <c r="F310" s="603">
        <f t="shared" si="28"/>
        <v>6748.62</v>
      </c>
      <c r="G310" s="862">
        <f>'Заказ, cкидки и курсы валют'!$J$23*F310</f>
        <v>84020.318999999989</v>
      </c>
      <c r="H310" s="882">
        <f t="shared" si="29"/>
        <v>840.2</v>
      </c>
      <c r="I310" s="485"/>
    </row>
    <row r="311" spans="1:9" ht="15">
      <c r="A311" s="210" t="s">
        <v>8269</v>
      </c>
      <c r="B311" s="877" t="s">
        <v>192</v>
      </c>
      <c r="C311" s="928">
        <v>26</v>
      </c>
      <c r="D311" s="2240">
        <v>10</v>
      </c>
      <c r="E311" s="2096">
        <f t="shared" si="27"/>
        <v>8656.74</v>
      </c>
      <c r="F311" s="603">
        <f t="shared" si="28"/>
        <v>8656.74</v>
      </c>
      <c r="G311" s="862">
        <f>'Заказ, cкидки и курсы валют'!$J$23*F311</f>
        <v>107776.41299999999</v>
      </c>
      <c r="H311" s="882">
        <f t="shared" si="29"/>
        <v>1077.76</v>
      </c>
      <c r="I311" s="485"/>
    </row>
    <row r="312" spans="1:9" ht="15">
      <c r="A312" s="210" t="s">
        <v>8270</v>
      </c>
      <c r="B312" s="877" t="s">
        <v>193</v>
      </c>
      <c r="C312" s="928">
        <v>28.89</v>
      </c>
      <c r="D312" s="2240">
        <v>5</v>
      </c>
      <c r="E312" s="2096">
        <f t="shared" si="27"/>
        <v>8596.26</v>
      </c>
      <c r="F312" s="603">
        <f t="shared" si="28"/>
        <v>8596.26</v>
      </c>
      <c r="G312" s="862">
        <f>'Заказ, cкидки и курсы валют'!$J$23*F312</f>
        <v>107023.43699999999</v>
      </c>
      <c r="H312" s="882">
        <f t="shared" si="29"/>
        <v>535.12</v>
      </c>
      <c r="I312" s="485"/>
    </row>
    <row r="313" spans="1:9" ht="15">
      <c r="A313" s="210" t="s">
        <v>8271</v>
      </c>
      <c r="B313" s="877" t="s">
        <v>194</v>
      </c>
      <c r="C313" s="928">
        <v>32.01</v>
      </c>
      <c r="D313" s="2240">
        <v>5</v>
      </c>
      <c r="E313" s="2096">
        <f t="shared" si="27"/>
        <v>12793.439999999999</v>
      </c>
      <c r="F313" s="603">
        <f t="shared" si="28"/>
        <v>12793.44</v>
      </c>
      <c r="G313" s="862">
        <f>'Заказ, cкидки и курсы валют'!$J$23*F313</f>
        <v>159278.32800000001</v>
      </c>
      <c r="H313" s="882">
        <f t="shared" si="29"/>
        <v>796.39</v>
      </c>
      <c r="I313" s="485"/>
    </row>
    <row r="314" spans="1:9" ht="15.75" thickBot="1">
      <c r="A314" s="235" t="s">
        <v>8272</v>
      </c>
      <c r="B314" s="926" t="s">
        <v>3121</v>
      </c>
      <c r="C314" s="1021">
        <v>35.14</v>
      </c>
      <c r="D314" s="2241">
        <v>5</v>
      </c>
      <c r="E314" s="2124">
        <f t="shared" si="27"/>
        <v>12390.449999999999</v>
      </c>
      <c r="F314" s="959">
        <f t="shared" si="28"/>
        <v>12390.45</v>
      </c>
      <c r="G314" s="960">
        <f>'Заказ, cкидки и курсы валют'!$J$23*F314</f>
        <v>154261.10250000001</v>
      </c>
      <c r="H314" s="1019">
        <f t="shared" si="29"/>
        <v>771.31</v>
      </c>
      <c r="I314" s="489"/>
    </row>
    <row r="315" spans="1:9" ht="13.5" thickBot="1"/>
    <row r="316" spans="1:9" ht="18">
      <c r="A316" s="1358" t="s">
        <v>6320</v>
      </c>
      <c r="B316" s="1359"/>
      <c r="C316" s="647"/>
      <c r="D316" s="555"/>
      <c r="E316" s="555"/>
      <c r="F316" s="93"/>
      <c r="G316" s="1901"/>
      <c r="H316" s="1137"/>
      <c r="I316" s="79"/>
    </row>
    <row r="317" spans="1:9" ht="18">
      <c r="A317" s="248"/>
      <c r="B317" s="17"/>
      <c r="C317" s="883"/>
      <c r="D317" s="1148"/>
      <c r="E317" s="854"/>
      <c r="F317" s="568"/>
      <c r="G317" s="111"/>
      <c r="H317" s="110"/>
      <c r="I317" s="167"/>
    </row>
    <row r="318" spans="1:9">
      <c r="A318" s="248"/>
      <c r="B318" s="17"/>
      <c r="C318" s="884"/>
      <c r="D318" s="1149"/>
      <c r="E318" s="557"/>
      <c r="F318" s="596"/>
      <c r="G318" s="860"/>
      <c r="H318" s="17"/>
      <c r="I318" s="167"/>
    </row>
    <row r="319" spans="1:9">
      <c r="A319" s="248"/>
      <c r="B319" s="17"/>
      <c r="C319" s="884"/>
      <c r="D319" s="1149"/>
      <c r="E319" s="557"/>
      <c r="F319" s="596"/>
      <c r="G319" s="860"/>
      <c r="H319" s="17"/>
      <c r="I319" s="167"/>
    </row>
    <row r="320" spans="1:9">
      <c r="A320" s="248"/>
      <c r="B320" s="17"/>
      <c r="C320" s="884"/>
      <c r="D320" s="1149"/>
      <c r="E320" s="557"/>
      <c r="F320" s="596"/>
      <c r="G320" s="860"/>
      <c r="H320" s="17"/>
      <c r="I320" s="167"/>
    </row>
    <row r="321" spans="1:9" ht="18.75" thickBot="1">
      <c r="A321" s="1151" t="s">
        <v>7710</v>
      </c>
      <c r="B321" s="171"/>
      <c r="C321" s="885"/>
      <c r="D321" s="1150"/>
      <c r="E321" s="558"/>
      <c r="F321" s="598"/>
      <c r="G321" s="861"/>
      <c r="H321" s="171"/>
      <c r="I321" s="172"/>
    </row>
    <row r="322" spans="1:9" ht="52.5">
      <c r="A322" s="187" t="s">
        <v>1034</v>
      </c>
      <c r="B322" s="189" t="s">
        <v>1035</v>
      </c>
      <c r="C322" s="1206" t="s">
        <v>678</v>
      </c>
      <c r="D322" s="1206" t="s">
        <v>3143</v>
      </c>
      <c r="E322" s="561" t="s">
        <v>11378</v>
      </c>
      <c r="F322" s="611" t="s">
        <v>2792</v>
      </c>
      <c r="G322" s="1204" t="s">
        <v>2640</v>
      </c>
      <c r="H322" s="419" t="s">
        <v>497</v>
      </c>
      <c r="I322" s="173" t="s">
        <v>4268</v>
      </c>
    </row>
    <row r="323" spans="1:9" ht="13.5" thickBot="1">
      <c r="A323" s="195"/>
      <c r="B323" s="389"/>
      <c r="C323" s="475" t="s">
        <v>3644</v>
      </c>
      <c r="D323" s="475" t="s">
        <v>2641</v>
      </c>
      <c r="E323" s="564" t="s">
        <v>265</v>
      </c>
      <c r="F323" s="607">
        <f>'Заказ, cкидки и курсы валют'!$I$12</f>
        <v>0</v>
      </c>
      <c r="G323" s="948"/>
      <c r="H323" s="455"/>
      <c r="I323" s="325"/>
    </row>
    <row r="324" spans="1:9" ht="15">
      <c r="A324" s="976" t="s">
        <v>6882</v>
      </c>
      <c r="B324" s="1014" t="s">
        <v>3217</v>
      </c>
      <c r="C324" s="2001">
        <v>1.57</v>
      </c>
      <c r="D324" s="2258">
        <v>1000</v>
      </c>
      <c r="E324" s="574">
        <v>164.94</v>
      </c>
      <c r="F324" s="967">
        <f>ROUND(E324*(1-$F$11),2)</f>
        <v>164.94</v>
      </c>
      <c r="G324" s="968">
        <f>'Заказ, cкидки и курсы валют'!$J$23*F324</f>
        <v>2053.5029999999997</v>
      </c>
      <c r="H324" s="1032">
        <f>ROUND((D324/1000)*G324,2)</f>
        <v>2053.5</v>
      </c>
      <c r="I324" s="1902"/>
    </row>
    <row r="325" spans="1:9" ht="15">
      <c r="A325" s="210" t="s">
        <v>11398</v>
      </c>
      <c r="B325" s="668" t="s">
        <v>147</v>
      </c>
      <c r="C325" s="1997">
        <v>2.2799999999999998</v>
      </c>
      <c r="D325" s="2257">
        <v>1000</v>
      </c>
      <c r="E325" s="574">
        <v>236.81</v>
      </c>
      <c r="F325" s="603">
        <f t="shared" ref="F325:F327" si="30">ROUND(E325*(1-$F$11),2)</f>
        <v>236.81</v>
      </c>
      <c r="G325" s="862">
        <f>'Заказ, cкидки и курсы валют'!$J$23*F325</f>
        <v>2948.2844999999998</v>
      </c>
      <c r="H325" s="1029">
        <f t="shared" ref="H325:H327" si="31">ROUND((D325/1000)*G325,2)</f>
        <v>2948.28</v>
      </c>
      <c r="I325" s="1022"/>
    </row>
    <row r="326" spans="1:9" ht="15">
      <c r="A326" s="210" t="s">
        <v>11399</v>
      </c>
      <c r="B326" s="668" t="s">
        <v>149</v>
      </c>
      <c r="C326" s="1997">
        <v>3.07</v>
      </c>
      <c r="D326" s="2257">
        <v>500</v>
      </c>
      <c r="E326" s="574">
        <v>315.95999999999998</v>
      </c>
      <c r="F326" s="603">
        <f t="shared" si="30"/>
        <v>315.95999999999998</v>
      </c>
      <c r="G326" s="862">
        <f>'Заказ, cкидки и курсы валют'!$J$23*F326</f>
        <v>3933.7019999999993</v>
      </c>
      <c r="H326" s="1029">
        <f t="shared" si="31"/>
        <v>1966.85</v>
      </c>
      <c r="I326" s="1022"/>
    </row>
    <row r="327" spans="1:9" ht="15">
      <c r="A327" s="210" t="s">
        <v>11400</v>
      </c>
      <c r="B327" s="668" t="s">
        <v>151</v>
      </c>
      <c r="C327" s="1997">
        <v>3.79</v>
      </c>
      <c r="D327" s="2257">
        <v>500</v>
      </c>
      <c r="E327" s="574">
        <v>404.23</v>
      </c>
      <c r="F327" s="603">
        <f t="shared" si="30"/>
        <v>404.23</v>
      </c>
      <c r="G327" s="862">
        <f>'Заказ, cкидки и курсы валют'!$J$23*F327</f>
        <v>5032.6634999999997</v>
      </c>
      <c r="H327" s="1029">
        <f t="shared" si="31"/>
        <v>2516.33</v>
      </c>
      <c r="I327" s="1022"/>
    </row>
    <row r="328" spans="1:9" ht="15">
      <c r="A328" s="210" t="s">
        <v>6883</v>
      </c>
      <c r="B328" s="668" t="s">
        <v>152</v>
      </c>
      <c r="C328" s="1997">
        <v>4.55</v>
      </c>
      <c r="D328" s="2257">
        <v>500</v>
      </c>
      <c r="E328" s="574">
        <v>497.34</v>
      </c>
      <c r="F328" s="603">
        <f>ROUND(E328*(1-$F$11),2)</f>
        <v>497.34</v>
      </c>
      <c r="G328" s="862">
        <f>'Заказ, cкидки и курсы валют'!$J$23*F328</f>
        <v>6191.8829999999989</v>
      </c>
      <c r="H328" s="1029">
        <f>ROUND((D328/1000)*G328,2)</f>
        <v>3095.94</v>
      </c>
      <c r="I328" s="1022"/>
    </row>
    <row r="329" spans="1:9" ht="15">
      <c r="A329" s="210" t="s">
        <v>11401</v>
      </c>
      <c r="B329" s="668" t="s">
        <v>158</v>
      </c>
      <c r="C329" s="1997">
        <v>5.6</v>
      </c>
      <c r="D329" s="2257">
        <v>200</v>
      </c>
      <c r="E329" s="574">
        <v>605.86</v>
      </c>
      <c r="F329" s="603">
        <f>ROUND(E329*(1-$F$11),2)</f>
        <v>605.86</v>
      </c>
      <c r="G329" s="862">
        <f>'Заказ, cкидки и курсы валют'!$J$23*F329</f>
        <v>7542.9569999999994</v>
      </c>
      <c r="H329" s="1029">
        <f>ROUND((D329/1000)*G329,2)</f>
        <v>1508.59</v>
      </c>
      <c r="I329" s="1022"/>
    </row>
    <row r="330" spans="1:9" ht="15">
      <c r="A330" s="210" t="s">
        <v>6323</v>
      </c>
      <c r="B330" s="2002" t="s">
        <v>3652</v>
      </c>
      <c r="C330" s="1997">
        <v>2.63</v>
      </c>
      <c r="D330" s="2243">
        <v>500</v>
      </c>
      <c r="E330" s="574">
        <v>238.11</v>
      </c>
      <c r="F330" s="603">
        <f t="shared" ref="F330:F392" si="32">ROUND(E330*(1-$F$11),2)</f>
        <v>238.11</v>
      </c>
      <c r="G330" s="862">
        <f>'Заказ, cкидки и курсы валют'!$J$23*F330</f>
        <v>2964.4695000000002</v>
      </c>
      <c r="H330" s="1029">
        <f t="shared" ref="H330:H392" si="33">ROUND((D330/1000)*G330,2)</f>
        <v>1482.23</v>
      </c>
      <c r="I330" s="1022"/>
    </row>
    <row r="331" spans="1:9" ht="15">
      <c r="A331" s="210" t="s">
        <v>6324</v>
      </c>
      <c r="B331" s="2002" t="s">
        <v>3653</v>
      </c>
      <c r="C331" s="1997">
        <v>2.87</v>
      </c>
      <c r="D331" s="2243">
        <v>500</v>
      </c>
      <c r="E331" s="574">
        <v>264.75</v>
      </c>
      <c r="F331" s="603">
        <f t="shared" si="32"/>
        <v>264.75</v>
      </c>
      <c r="G331" s="862">
        <f>'Заказ, cкидки и курсы валют'!$J$23*F331</f>
        <v>3296.1374999999998</v>
      </c>
      <c r="H331" s="1029">
        <f t="shared" si="33"/>
        <v>1648.07</v>
      </c>
      <c r="I331" s="1022"/>
    </row>
    <row r="332" spans="1:9" ht="15">
      <c r="A332" s="210" t="s">
        <v>6325</v>
      </c>
      <c r="B332" s="2002" t="s">
        <v>2818</v>
      </c>
      <c r="C332" s="1997">
        <v>3.12</v>
      </c>
      <c r="D332" s="2243">
        <v>500</v>
      </c>
      <c r="E332" s="574">
        <v>332.98</v>
      </c>
      <c r="F332" s="603">
        <f t="shared" si="32"/>
        <v>332.98</v>
      </c>
      <c r="G332" s="862">
        <f>'Заказ, cкидки и курсы валют'!$J$23*F332</f>
        <v>4145.6009999999997</v>
      </c>
      <c r="H332" s="1029">
        <f t="shared" si="33"/>
        <v>2072.8000000000002</v>
      </c>
      <c r="I332" s="1022"/>
    </row>
    <row r="333" spans="1:9" ht="15">
      <c r="A333" s="210" t="s">
        <v>6326</v>
      </c>
      <c r="B333" s="2002" t="s">
        <v>3654</v>
      </c>
      <c r="C333" s="1997">
        <v>3.37</v>
      </c>
      <c r="D333" s="2243">
        <v>500</v>
      </c>
      <c r="E333" s="574">
        <v>307.97000000000003</v>
      </c>
      <c r="F333" s="603">
        <f t="shared" si="32"/>
        <v>307.97000000000003</v>
      </c>
      <c r="G333" s="862">
        <f>'Заказ, cкидки и курсы валют'!$J$23*F333</f>
        <v>3834.2265000000002</v>
      </c>
      <c r="H333" s="1029">
        <f t="shared" si="33"/>
        <v>1917.11</v>
      </c>
      <c r="I333" s="1022"/>
    </row>
    <row r="334" spans="1:9" ht="15">
      <c r="A334" s="210" t="s">
        <v>6327</v>
      </c>
      <c r="B334" s="2002" t="s">
        <v>167</v>
      </c>
      <c r="C334" s="1997">
        <v>3.87</v>
      </c>
      <c r="D334" s="2243">
        <v>500</v>
      </c>
      <c r="E334" s="574">
        <v>351.2</v>
      </c>
      <c r="F334" s="603">
        <f t="shared" si="32"/>
        <v>351.2</v>
      </c>
      <c r="G334" s="862">
        <f>'Заказ, cкидки и курсы валют'!$J$23*F334</f>
        <v>4372.4399999999996</v>
      </c>
      <c r="H334" s="1029">
        <f t="shared" si="33"/>
        <v>2186.2199999999998</v>
      </c>
      <c r="I334" s="1022"/>
    </row>
    <row r="335" spans="1:9" ht="15">
      <c r="A335" s="210" t="s">
        <v>6328</v>
      </c>
      <c r="B335" s="2002" t="s">
        <v>168</v>
      </c>
      <c r="C335" s="1997">
        <v>4.49</v>
      </c>
      <c r="D335" s="2243">
        <v>500</v>
      </c>
      <c r="E335" s="574">
        <v>424.12</v>
      </c>
      <c r="F335" s="603">
        <f t="shared" si="32"/>
        <v>424.12</v>
      </c>
      <c r="G335" s="862">
        <f>'Заказ, cкидки и курсы валют'!$J$23*F335</f>
        <v>5280.2939999999999</v>
      </c>
      <c r="H335" s="1029">
        <f t="shared" si="33"/>
        <v>2640.15</v>
      </c>
      <c r="I335" s="1022"/>
    </row>
    <row r="336" spans="1:9" ht="15">
      <c r="A336" s="210" t="s">
        <v>6329</v>
      </c>
      <c r="B336" s="2002" t="s">
        <v>169</v>
      </c>
      <c r="C336" s="1997">
        <v>5.1100000000000003</v>
      </c>
      <c r="D336" s="2243">
        <v>500</v>
      </c>
      <c r="E336" s="574">
        <v>458.99</v>
      </c>
      <c r="F336" s="603">
        <f t="shared" si="32"/>
        <v>458.99</v>
      </c>
      <c r="G336" s="862">
        <f>'Заказ, cкидки и курсы валют'!$J$23*F336</f>
        <v>5714.4254999999994</v>
      </c>
      <c r="H336" s="1029">
        <f t="shared" si="33"/>
        <v>2857.21</v>
      </c>
      <c r="I336" s="1022"/>
    </row>
    <row r="337" spans="1:9" ht="15">
      <c r="A337" s="210" t="s">
        <v>6330</v>
      </c>
      <c r="B337" s="2002" t="s">
        <v>611</v>
      </c>
      <c r="C337" s="1997">
        <v>5.73</v>
      </c>
      <c r="D337" s="2243">
        <v>500</v>
      </c>
      <c r="E337" s="574">
        <v>513.5</v>
      </c>
      <c r="F337" s="603">
        <f t="shared" si="32"/>
        <v>513.5</v>
      </c>
      <c r="G337" s="862">
        <f>'Заказ, cкидки и курсы валют'!$J$23*F337</f>
        <v>6393.0749999999998</v>
      </c>
      <c r="H337" s="1029">
        <f t="shared" si="33"/>
        <v>3196.54</v>
      </c>
      <c r="I337" s="1022"/>
    </row>
    <row r="338" spans="1:9" ht="15">
      <c r="A338" s="210" t="s">
        <v>6331</v>
      </c>
      <c r="B338" s="2002" t="s">
        <v>170</v>
      </c>
      <c r="C338" s="2003">
        <v>6.35</v>
      </c>
      <c r="D338" s="2243">
        <v>500</v>
      </c>
      <c r="E338" s="574">
        <v>573.44000000000005</v>
      </c>
      <c r="F338" s="603">
        <f t="shared" si="32"/>
        <v>573.44000000000005</v>
      </c>
      <c r="G338" s="862">
        <f>'Заказ, cкидки и курсы валют'!$J$23*F338</f>
        <v>7139.3280000000004</v>
      </c>
      <c r="H338" s="1029">
        <f t="shared" si="33"/>
        <v>3569.66</v>
      </c>
      <c r="I338" s="1022"/>
    </row>
    <row r="339" spans="1:9" ht="15">
      <c r="A339" s="210" t="s">
        <v>6332</v>
      </c>
      <c r="B339" s="2002" t="s">
        <v>171</v>
      </c>
      <c r="C339" s="1997">
        <v>7.59</v>
      </c>
      <c r="D339" s="2243">
        <v>200</v>
      </c>
      <c r="E339" s="574">
        <v>682.64</v>
      </c>
      <c r="F339" s="603">
        <f t="shared" si="32"/>
        <v>682.64</v>
      </c>
      <c r="G339" s="862">
        <f>'Заказ, cкидки и курсы валют'!$J$23*F339</f>
        <v>8498.8679999999986</v>
      </c>
      <c r="H339" s="1029">
        <f t="shared" si="33"/>
        <v>1699.77</v>
      </c>
      <c r="I339" s="1022"/>
    </row>
    <row r="340" spans="1:9" ht="15">
      <c r="A340" s="210" t="s">
        <v>6333</v>
      </c>
      <c r="B340" s="2002" t="s">
        <v>172</v>
      </c>
      <c r="C340" s="1997">
        <v>8.83</v>
      </c>
      <c r="D340" s="2243">
        <v>200</v>
      </c>
      <c r="E340" s="574">
        <v>923.22</v>
      </c>
      <c r="F340" s="603">
        <f t="shared" si="32"/>
        <v>923.22</v>
      </c>
      <c r="G340" s="862">
        <f>'Заказ, cкидки и курсы валют'!$J$23*F340</f>
        <v>11494.089</v>
      </c>
      <c r="H340" s="1029">
        <f t="shared" si="33"/>
        <v>2298.8200000000002</v>
      </c>
      <c r="I340" s="1022"/>
    </row>
    <row r="341" spans="1:9" ht="15">
      <c r="A341" s="210" t="s">
        <v>6334</v>
      </c>
      <c r="B341" s="890" t="s">
        <v>173</v>
      </c>
      <c r="C341" s="1997">
        <v>10</v>
      </c>
      <c r="D341" s="2243">
        <v>100</v>
      </c>
      <c r="E341" s="574">
        <v>937.96</v>
      </c>
      <c r="F341" s="603">
        <f t="shared" si="32"/>
        <v>937.96</v>
      </c>
      <c r="G341" s="862">
        <f>'Заказ, cкидки и курсы валют'!$J$23*F341</f>
        <v>11677.601999999999</v>
      </c>
      <c r="H341" s="1029">
        <f t="shared" si="33"/>
        <v>1167.76</v>
      </c>
      <c r="I341" s="1022"/>
    </row>
    <row r="342" spans="1:9" ht="15">
      <c r="A342" s="210" t="s">
        <v>6335</v>
      </c>
      <c r="B342" s="890" t="s">
        <v>100</v>
      </c>
      <c r="C342" s="1997">
        <v>5.1100000000000003</v>
      </c>
      <c r="D342" s="2243">
        <v>200</v>
      </c>
      <c r="E342" s="574">
        <v>395.07</v>
      </c>
      <c r="F342" s="603">
        <f t="shared" si="32"/>
        <v>395.07</v>
      </c>
      <c r="G342" s="862">
        <f>'Заказ, cкидки и курсы валют'!$J$23*F342</f>
        <v>4918.6214999999993</v>
      </c>
      <c r="H342" s="1029">
        <f t="shared" si="33"/>
        <v>983.72</v>
      </c>
      <c r="I342" s="1022"/>
    </row>
    <row r="343" spans="1:9" ht="15">
      <c r="A343" s="210" t="s">
        <v>6336</v>
      </c>
      <c r="B343" s="890" t="s">
        <v>101</v>
      </c>
      <c r="C343" s="1997">
        <v>5.8</v>
      </c>
      <c r="D343" s="2243">
        <v>200</v>
      </c>
      <c r="E343" s="574">
        <v>472.07</v>
      </c>
      <c r="F343" s="603">
        <f t="shared" si="32"/>
        <v>472.07</v>
      </c>
      <c r="G343" s="862">
        <f>'Заказ, cкидки и курсы валют'!$J$23*F343</f>
        <v>5877.2714999999998</v>
      </c>
      <c r="H343" s="1029">
        <f t="shared" si="33"/>
        <v>1175.45</v>
      </c>
      <c r="I343" s="1022"/>
    </row>
    <row r="344" spans="1:9" ht="15">
      <c r="A344" s="210" t="s">
        <v>6337</v>
      </c>
      <c r="B344" s="890" t="s">
        <v>1352</v>
      </c>
      <c r="C344" s="1997">
        <v>6.65</v>
      </c>
      <c r="D344" s="2243">
        <v>200</v>
      </c>
      <c r="E344" s="574">
        <v>535.01</v>
      </c>
      <c r="F344" s="603">
        <f t="shared" si="32"/>
        <v>535.01</v>
      </c>
      <c r="G344" s="862">
        <f>'Заказ, cкидки и курсы валют'!$J$23*F344</f>
        <v>6660.8744999999999</v>
      </c>
      <c r="H344" s="1029">
        <f t="shared" si="33"/>
        <v>1332.17</v>
      </c>
      <c r="I344" s="1022"/>
    </row>
    <row r="345" spans="1:9" ht="15">
      <c r="A345" s="210" t="s">
        <v>6338</v>
      </c>
      <c r="B345" s="890" t="s">
        <v>189</v>
      </c>
      <c r="C345" s="1997">
        <v>7.51</v>
      </c>
      <c r="D345" s="2243">
        <v>200</v>
      </c>
      <c r="E345" s="574">
        <v>603.46</v>
      </c>
      <c r="F345" s="603">
        <f t="shared" si="32"/>
        <v>603.46</v>
      </c>
      <c r="G345" s="862">
        <f>'Заказ, cкидки и курсы валют'!$J$23*F345</f>
        <v>7513.0770000000002</v>
      </c>
      <c r="H345" s="1029">
        <f t="shared" si="33"/>
        <v>1502.62</v>
      </c>
      <c r="I345" s="1022"/>
    </row>
    <row r="346" spans="1:9" ht="15">
      <c r="A346" s="210" t="s">
        <v>6339</v>
      </c>
      <c r="B346" s="890" t="s">
        <v>616</v>
      </c>
      <c r="C346" s="1997">
        <v>8.3699999999999992</v>
      </c>
      <c r="D346" s="2243">
        <v>200</v>
      </c>
      <c r="E346" s="574">
        <v>675.72</v>
      </c>
      <c r="F346" s="603">
        <f t="shared" si="32"/>
        <v>675.72</v>
      </c>
      <c r="G346" s="862">
        <f>'Заказ, cкидки и курсы валют'!$J$23*F346</f>
        <v>8412.7139999999999</v>
      </c>
      <c r="H346" s="1029">
        <f t="shared" si="33"/>
        <v>1682.54</v>
      </c>
      <c r="I346" s="1022"/>
    </row>
    <row r="347" spans="1:9" ht="15">
      <c r="A347" s="210" t="s">
        <v>6340</v>
      </c>
      <c r="B347" s="890" t="s">
        <v>178</v>
      </c>
      <c r="C347" s="1997">
        <v>9.23</v>
      </c>
      <c r="D347" s="2243">
        <v>200</v>
      </c>
      <c r="E347" s="574">
        <v>698.14</v>
      </c>
      <c r="F347" s="603">
        <f t="shared" si="32"/>
        <v>698.14</v>
      </c>
      <c r="G347" s="862">
        <f>'Заказ, cкидки и курсы валют'!$J$23*F347</f>
        <v>8691.8429999999989</v>
      </c>
      <c r="H347" s="1029">
        <f t="shared" si="33"/>
        <v>1738.37</v>
      </c>
      <c r="I347" s="1022"/>
    </row>
    <row r="348" spans="1:9" ht="15">
      <c r="A348" s="210" t="s">
        <v>6341</v>
      </c>
      <c r="B348" s="890" t="s">
        <v>84</v>
      </c>
      <c r="C348" s="1997">
        <v>10.1</v>
      </c>
      <c r="D348" s="2243">
        <v>100</v>
      </c>
      <c r="E348" s="574">
        <v>807.57</v>
      </c>
      <c r="F348" s="603">
        <f t="shared" si="32"/>
        <v>807.57</v>
      </c>
      <c r="G348" s="862">
        <f>'Заказ, cкидки и курсы валют'!$J$23*F348</f>
        <v>10054.246499999999</v>
      </c>
      <c r="H348" s="1029">
        <f t="shared" si="33"/>
        <v>1005.42</v>
      </c>
      <c r="I348" s="1022"/>
    </row>
    <row r="349" spans="1:9" ht="15">
      <c r="A349" s="210" t="s">
        <v>6342</v>
      </c>
      <c r="B349" s="890" t="s">
        <v>179</v>
      </c>
      <c r="C349" s="2004">
        <v>11</v>
      </c>
      <c r="D349" s="2243">
        <v>100</v>
      </c>
      <c r="E349" s="574">
        <v>886.82</v>
      </c>
      <c r="F349" s="603">
        <f t="shared" si="32"/>
        <v>886.82</v>
      </c>
      <c r="G349" s="862">
        <f>'Заказ, cкидки и курсы валют'!$J$23*F349</f>
        <v>11040.909</v>
      </c>
      <c r="H349" s="1029">
        <f t="shared" si="33"/>
        <v>1104.0899999999999</v>
      </c>
      <c r="I349" s="1022"/>
    </row>
    <row r="350" spans="1:9" ht="15">
      <c r="A350" s="210" t="s">
        <v>6343</v>
      </c>
      <c r="B350" s="890" t="s">
        <v>180</v>
      </c>
      <c r="C350" s="1997">
        <v>12.7</v>
      </c>
      <c r="D350" s="2243">
        <v>100</v>
      </c>
      <c r="E350" s="574">
        <v>1030.97</v>
      </c>
      <c r="F350" s="603">
        <f t="shared" si="32"/>
        <v>1030.97</v>
      </c>
      <c r="G350" s="862">
        <f>'Заказ, cкидки и курсы валют'!$J$23*F350</f>
        <v>12835.576499999999</v>
      </c>
      <c r="H350" s="1029">
        <f t="shared" si="33"/>
        <v>1283.56</v>
      </c>
      <c r="I350" s="1022"/>
    </row>
    <row r="351" spans="1:9" ht="15">
      <c r="A351" s="210" t="s">
        <v>6344</v>
      </c>
      <c r="B351" s="890" t="s">
        <v>181</v>
      </c>
      <c r="C351" s="1997">
        <v>14.4</v>
      </c>
      <c r="D351" s="2243">
        <v>100</v>
      </c>
      <c r="E351" s="574">
        <v>1155.3</v>
      </c>
      <c r="F351" s="603">
        <f t="shared" si="32"/>
        <v>1155.3</v>
      </c>
      <c r="G351" s="862">
        <f>'Заказ, cкидки и курсы валют'!$J$23*F351</f>
        <v>14383.484999999999</v>
      </c>
      <c r="H351" s="1029">
        <f t="shared" si="33"/>
        <v>1438.35</v>
      </c>
      <c r="I351" s="1022"/>
    </row>
    <row r="352" spans="1:9" ht="15">
      <c r="A352" s="210" t="s">
        <v>6345</v>
      </c>
      <c r="B352" s="890" t="s">
        <v>182</v>
      </c>
      <c r="C352" s="1997">
        <v>16.2</v>
      </c>
      <c r="D352" s="2243">
        <v>100</v>
      </c>
      <c r="E352" s="574">
        <v>1294.1600000000001</v>
      </c>
      <c r="F352" s="603">
        <f t="shared" si="32"/>
        <v>1294.1600000000001</v>
      </c>
      <c r="G352" s="862">
        <f>'Заказ, cкидки и курсы валют'!$J$23*F352</f>
        <v>16112.291999999999</v>
      </c>
      <c r="H352" s="1029">
        <f t="shared" si="33"/>
        <v>1611.23</v>
      </c>
      <c r="I352" s="1022"/>
    </row>
    <row r="353" spans="1:9" ht="15">
      <c r="A353" s="210" t="s">
        <v>6346</v>
      </c>
      <c r="B353" s="890" t="s">
        <v>183</v>
      </c>
      <c r="C353" s="1997">
        <v>17.899999999999999</v>
      </c>
      <c r="D353" s="2243">
        <v>100</v>
      </c>
      <c r="E353" s="574">
        <v>1371.17</v>
      </c>
      <c r="F353" s="603">
        <f t="shared" si="32"/>
        <v>1371.17</v>
      </c>
      <c r="G353" s="862">
        <f>'Заказ, cкидки и курсы валют'!$J$23*F353</f>
        <v>17071.066500000001</v>
      </c>
      <c r="H353" s="1029">
        <f t="shared" si="33"/>
        <v>1707.11</v>
      </c>
      <c r="I353" s="1022"/>
    </row>
    <row r="354" spans="1:9" ht="15">
      <c r="A354" s="210" t="s">
        <v>6347</v>
      </c>
      <c r="B354" s="890" t="s">
        <v>184</v>
      </c>
      <c r="C354" s="1997">
        <v>19.7</v>
      </c>
      <c r="D354" s="2243">
        <v>100</v>
      </c>
      <c r="E354" s="574">
        <v>1560.24</v>
      </c>
      <c r="F354" s="603">
        <f t="shared" si="32"/>
        <v>1560.24</v>
      </c>
      <c r="G354" s="862">
        <f>'Заказ, cкидки и курсы валют'!$J$23*F354</f>
        <v>19424.987999999998</v>
      </c>
      <c r="H354" s="1029">
        <f t="shared" si="33"/>
        <v>1942.5</v>
      </c>
      <c r="I354" s="1022"/>
    </row>
    <row r="355" spans="1:9" ht="15">
      <c r="A355" s="210" t="s">
        <v>6348</v>
      </c>
      <c r="B355" s="890" t="s">
        <v>6321</v>
      </c>
      <c r="C355" s="1997">
        <v>8.6999999999999993</v>
      </c>
      <c r="D355" s="2243">
        <v>500</v>
      </c>
      <c r="E355" s="574">
        <v>864.55</v>
      </c>
      <c r="F355" s="603">
        <f t="shared" si="32"/>
        <v>864.55</v>
      </c>
      <c r="G355" s="862">
        <f>'Заказ, cкидки и курсы валют'!$J$23*F355</f>
        <v>10763.647499999999</v>
      </c>
      <c r="H355" s="1029">
        <f t="shared" si="33"/>
        <v>5381.82</v>
      </c>
      <c r="I355" s="1022"/>
    </row>
    <row r="356" spans="1:9" ht="15">
      <c r="A356" s="210" t="s">
        <v>6349</v>
      </c>
      <c r="B356" s="890" t="s">
        <v>3656</v>
      </c>
      <c r="C356" s="1997">
        <v>11.1</v>
      </c>
      <c r="D356" s="2243">
        <v>200</v>
      </c>
      <c r="E356" s="574">
        <v>806.64</v>
      </c>
      <c r="F356" s="603">
        <f t="shared" si="32"/>
        <v>806.64</v>
      </c>
      <c r="G356" s="862">
        <f>'Заказ, cкидки и курсы валют'!$J$23*F356</f>
        <v>10042.668</v>
      </c>
      <c r="H356" s="1029">
        <f t="shared" si="33"/>
        <v>2008.53</v>
      </c>
      <c r="I356" s="1022"/>
    </row>
    <row r="357" spans="1:9" ht="15">
      <c r="A357" s="210" t="s">
        <v>6350</v>
      </c>
      <c r="B357" s="890" t="s">
        <v>3118</v>
      </c>
      <c r="C357" s="1997">
        <v>12.3</v>
      </c>
      <c r="D357" s="2243">
        <v>200</v>
      </c>
      <c r="E357" s="574">
        <v>923.08</v>
      </c>
      <c r="F357" s="603">
        <f t="shared" si="32"/>
        <v>923.08</v>
      </c>
      <c r="G357" s="862">
        <f>'Заказ, cкидки и курсы валют'!$J$23*F357</f>
        <v>11492.346</v>
      </c>
      <c r="H357" s="1029">
        <f t="shared" si="33"/>
        <v>2298.4699999999998</v>
      </c>
      <c r="I357" s="1022"/>
    </row>
    <row r="358" spans="1:9" ht="15">
      <c r="A358" s="210" t="s">
        <v>6351</v>
      </c>
      <c r="B358" s="890" t="s">
        <v>3119</v>
      </c>
      <c r="C358" s="1997">
        <v>13.9</v>
      </c>
      <c r="D358" s="2243">
        <v>200</v>
      </c>
      <c r="E358" s="574">
        <v>1044.3599999999999</v>
      </c>
      <c r="F358" s="603">
        <f t="shared" si="32"/>
        <v>1044.3599999999999</v>
      </c>
      <c r="G358" s="862">
        <f>'Заказ, cкидки и курсы валют'!$J$23*F358</f>
        <v>13002.281999999997</v>
      </c>
      <c r="H358" s="1029">
        <f t="shared" si="33"/>
        <v>2600.46</v>
      </c>
      <c r="I358" s="1022"/>
    </row>
    <row r="359" spans="1:9" ht="15">
      <c r="A359" s="210" t="s">
        <v>6352</v>
      </c>
      <c r="B359" s="890" t="s">
        <v>617</v>
      </c>
      <c r="C359" s="1997">
        <v>15.5</v>
      </c>
      <c r="D359" s="2243">
        <v>100</v>
      </c>
      <c r="E359" s="574">
        <v>1165.92</v>
      </c>
      <c r="F359" s="603">
        <f t="shared" si="32"/>
        <v>1165.92</v>
      </c>
      <c r="G359" s="862">
        <f>'Заказ, cкидки и курсы валют'!$J$23*F359</f>
        <v>14515.704</v>
      </c>
      <c r="H359" s="1029">
        <f t="shared" si="33"/>
        <v>1451.57</v>
      </c>
      <c r="I359" s="1022"/>
    </row>
    <row r="360" spans="1:9" ht="15">
      <c r="A360" s="210" t="s">
        <v>6353</v>
      </c>
      <c r="B360" s="890" t="s">
        <v>3120</v>
      </c>
      <c r="C360" s="1997">
        <v>17.100000000000001</v>
      </c>
      <c r="D360" s="2243">
        <v>100</v>
      </c>
      <c r="E360" s="574">
        <v>1286.29</v>
      </c>
      <c r="F360" s="603">
        <f t="shared" si="32"/>
        <v>1286.29</v>
      </c>
      <c r="G360" s="862">
        <f>'Заказ, cкидки и курсы валют'!$J$23*F360</f>
        <v>16014.310499999998</v>
      </c>
      <c r="H360" s="1029">
        <f t="shared" si="33"/>
        <v>1601.43</v>
      </c>
      <c r="I360" s="1022"/>
    </row>
    <row r="361" spans="1:9" ht="15">
      <c r="A361" s="210" t="s">
        <v>6354</v>
      </c>
      <c r="B361" s="890" t="s">
        <v>190</v>
      </c>
      <c r="C361" s="1997">
        <v>18.7</v>
      </c>
      <c r="D361" s="2243">
        <v>100</v>
      </c>
      <c r="E361" s="574">
        <v>1406.61</v>
      </c>
      <c r="F361" s="603">
        <f t="shared" si="32"/>
        <v>1406.61</v>
      </c>
      <c r="G361" s="862">
        <f>'Заказ, cкидки и курсы валют'!$J$23*F361</f>
        <v>17512.294499999996</v>
      </c>
      <c r="H361" s="1029">
        <f t="shared" si="33"/>
        <v>1751.23</v>
      </c>
      <c r="I361" s="1022"/>
    </row>
    <row r="362" spans="1:9" ht="15">
      <c r="A362" s="210" t="s">
        <v>6355</v>
      </c>
      <c r="B362" s="890" t="s">
        <v>1338</v>
      </c>
      <c r="C362" s="1997">
        <v>20.3</v>
      </c>
      <c r="D362" s="2243">
        <v>100</v>
      </c>
      <c r="E362" s="574">
        <v>1537.98</v>
      </c>
      <c r="F362" s="603">
        <f t="shared" si="32"/>
        <v>1537.98</v>
      </c>
      <c r="G362" s="862">
        <f>'Заказ, cкидки и курсы валют'!$J$23*F362</f>
        <v>19147.850999999999</v>
      </c>
      <c r="H362" s="1029">
        <f t="shared" si="33"/>
        <v>1914.79</v>
      </c>
      <c r="I362" s="1022"/>
    </row>
    <row r="363" spans="1:9" ht="15">
      <c r="A363" s="210" t="s">
        <v>6356</v>
      </c>
      <c r="B363" s="890" t="s">
        <v>191</v>
      </c>
      <c r="C363" s="1997">
        <v>21.8</v>
      </c>
      <c r="D363" s="2243">
        <v>100</v>
      </c>
      <c r="E363" s="574">
        <v>1660.5</v>
      </c>
      <c r="F363" s="603">
        <f t="shared" si="32"/>
        <v>1660.5</v>
      </c>
      <c r="G363" s="862">
        <f>'Заказ, cкидки и курсы валют'!$J$23*F363</f>
        <v>20673.224999999999</v>
      </c>
      <c r="H363" s="1029">
        <f t="shared" si="33"/>
        <v>2067.3200000000002</v>
      </c>
      <c r="I363" s="1022"/>
    </row>
    <row r="364" spans="1:9" ht="15">
      <c r="A364" s="210" t="s">
        <v>6439</v>
      </c>
      <c r="B364" s="890" t="s">
        <v>192</v>
      </c>
      <c r="C364" s="1997">
        <v>25</v>
      </c>
      <c r="D364" s="2243">
        <v>100</v>
      </c>
      <c r="E364" s="574">
        <v>1901.22</v>
      </c>
      <c r="F364" s="603">
        <f t="shared" si="32"/>
        <v>1901.22</v>
      </c>
      <c r="G364" s="862">
        <f>'Заказ, cкидки и курсы валют'!$J$23*F364</f>
        <v>23670.188999999998</v>
      </c>
      <c r="H364" s="1029">
        <f t="shared" si="33"/>
        <v>2367.02</v>
      </c>
      <c r="I364" s="1022"/>
    </row>
    <row r="365" spans="1:9" ht="15">
      <c r="A365" s="210" t="s">
        <v>6357</v>
      </c>
      <c r="B365" s="890" t="s">
        <v>193</v>
      </c>
      <c r="C365" s="2005">
        <v>28.2</v>
      </c>
      <c r="D365" s="2243">
        <v>100</v>
      </c>
      <c r="E365" s="574">
        <v>2037.17</v>
      </c>
      <c r="F365" s="603">
        <f t="shared" si="32"/>
        <v>2037.17</v>
      </c>
      <c r="G365" s="862">
        <f>'Заказ, cкидки и курсы валют'!$J$23*F365</f>
        <v>25362.766499999998</v>
      </c>
      <c r="H365" s="1029">
        <f t="shared" si="33"/>
        <v>2536.2800000000002</v>
      </c>
      <c r="I365" s="1022"/>
    </row>
    <row r="366" spans="1:9" ht="15">
      <c r="A366" s="210" t="s">
        <v>6358</v>
      </c>
      <c r="B366" s="890" t="s">
        <v>194</v>
      </c>
      <c r="C366" s="1997">
        <v>31.42</v>
      </c>
      <c r="D366" s="2243">
        <v>100</v>
      </c>
      <c r="E366" s="574">
        <v>2431.08</v>
      </c>
      <c r="F366" s="603">
        <f t="shared" si="32"/>
        <v>2431.08</v>
      </c>
      <c r="G366" s="862">
        <f>'Заказ, cкидки и курсы валют'!$J$23*F366</f>
        <v>30266.945999999996</v>
      </c>
      <c r="H366" s="1029">
        <f t="shared" si="33"/>
        <v>3026.69</v>
      </c>
      <c r="I366" s="1022"/>
    </row>
    <row r="367" spans="1:9" ht="15">
      <c r="A367" s="210" t="s">
        <v>6359</v>
      </c>
      <c r="B367" s="890" t="s">
        <v>3121</v>
      </c>
      <c r="C367" s="1997">
        <v>34.6</v>
      </c>
      <c r="D367" s="2243">
        <v>50</v>
      </c>
      <c r="E367" s="574">
        <v>2528.59</v>
      </c>
      <c r="F367" s="603">
        <f t="shared" si="32"/>
        <v>2528.59</v>
      </c>
      <c r="G367" s="862">
        <f>'Заказ, cкидки и курсы валют'!$J$23*F367</f>
        <v>31480.945500000002</v>
      </c>
      <c r="H367" s="1029">
        <f t="shared" si="33"/>
        <v>1574.05</v>
      </c>
      <c r="I367" s="1022"/>
    </row>
    <row r="368" spans="1:9" ht="15">
      <c r="A368" s="210" t="s">
        <v>6360</v>
      </c>
      <c r="B368" s="890" t="s">
        <v>195</v>
      </c>
      <c r="C368" s="1997">
        <v>37</v>
      </c>
      <c r="D368" s="2243">
        <v>50</v>
      </c>
      <c r="E368" s="574">
        <v>2836.39</v>
      </c>
      <c r="F368" s="603">
        <f t="shared" si="32"/>
        <v>2836.39</v>
      </c>
      <c r="G368" s="862">
        <f>'Заказ, cкидки и курсы валют'!$J$23*F368</f>
        <v>35313.055499999995</v>
      </c>
      <c r="H368" s="1029">
        <f t="shared" si="33"/>
        <v>1765.65</v>
      </c>
      <c r="I368" s="1022"/>
    </row>
    <row r="369" spans="1:9" ht="15">
      <c r="A369" s="210" t="s">
        <v>6361</v>
      </c>
      <c r="B369" s="890" t="s">
        <v>196</v>
      </c>
      <c r="C369" s="1997">
        <v>44</v>
      </c>
      <c r="D369" s="2243">
        <v>50</v>
      </c>
      <c r="E369" s="574">
        <v>3263.36</v>
      </c>
      <c r="F369" s="603">
        <f t="shared" si="32"/>
        <v>3263.36</v>
      </c>
      <c r="G369" s="862">
        <f>'Заказ, cкидки и курсы валют'!$J$23*F369</f>
        <v>40628.832000000002</v>
      </c>
      <c r="H369" s="1029">
        <f t="shared" si="33"/>
        <v>2031.44</v>
      </c>
      <c r="I369" s="1022"/>
    </row>
    <row r="370" spans="1:9" ht="15">
      <c r="A370" s="210" t="s">
        <v>6362</v>
      </c>
      <c r="B370" s="890" t="s">
        <v>3364</v>
      </c>
      <c r="C370" s="1997">
        <v>20.5</v>
      </c>
      <c r="D370" s="2243">
        <v>100</v>
      </c>
      <c r="E370" s="574">
        <v>1555.27</v>
      </c>
      <c r="F370" s="603">
        <f t="shared" si="32"/>
        <v>1555.27</v>
      </c>
      <c r="G370" s="862">
        <f>'Заказ, cкидки и курсы валют'!$J$23*F370</f>
        <v>19363.111499999999</v>
      </c>
      <c r="H370" s="1029">
        <f t="shared" si="33"/>
        <v>1936.31</v>
      </c>
      <c r="I370" s="1022"/>
    </row>
    <row r="371" spans="1:9" ht="15">
      <c r="A371" s="210" t="s">
        <v>6363</v>
      </c>
      <c r="B371" s="890" t="s">
        <v>3655</v>
      </c>
      <c r="C371" s="1997">
        <v>21.2</v>
      </c>
      <c r="D371" s="2243">
        <v>100</v>
      </c>
      <c r="E371" s="574">
        <v>1675.06</v>
      </c>
      <c r="F371" s="603">
        <f t="shared" si="32"/>
        <v>1675.06</v>
      </c>
      <c r="G371" s="862">
        <f>'Заказ, cкидки и курсы валют'!$J$23*F371</f>
        <v>20854.496999999999</v>
      </c>
      <c r="H371" s="1029">
        <f t="shared" si="33"/>
        <v>2085.4499999999998</v>
      </c>
      <c r="I371" s="1022"/>
    </row>
    <row r="372" spans="1:9" ht="15">
      <c r="A372" s="210" t="s">
        <v>6364</v>
      </c>
      <c r="B372" s="890" t="s">
        <v>3399</v>
      </c>
      <c r="C372" s="1997">
        <v>23.7</v>
      </c>
      <c r="D372" s="2243">
        <v>100</v>
      </c>
      <c r="E372" s="574">
        <v>1841.75</v>
      </c>
      <c r="F372" s="603">
        <f t="shared" si="32"/>
        <v>1841.75</v>
      </c>
      <c r="G372" s="862">
        <f>'Заказ, cкидки и курсы валют'!$J$23*F372</f>
        <v>22929.787499999999</v>
      </c>
      <c r="H372" s="1029">
        <f t="shared" si="33"/>
        <v>2292.98</v>
      </c>
      <c r="I372" s="1022"/>
    </row>
    <row r="373" spans="1:9" ht="15">
      <c r="A373" s="210" t="s">
        <v>6365</v>
      </c>
      <c r="B373" s="890" t="s">
        <v>3122</v>
      </c>
      <c r="C373" s="1997">
        <v>26.2</v>
      </c>
      <c r="D373" s="2243">
        <v>100</v>
      </c>
      <c r="E373" s="574">
        <v>2157.9</v>
      </c>
      <c r="F373" s="603">
        <f t="shared" si="32"/>
        <v>2157.9</v>
      </c>
      <c r="G373" s="862">
        <f>'Заказ, cкидки и курсы валют'!$J$23*F373</f>
        <v>26865.855</v>
      </c>
      <c r="H373" s="1029">
        <f t="shared" si="33"/>
        <v>2686.59</v>
      </c>
      <c r="I373" s="1022"/>
    </row>
    <row r="374" spans="1:9" ht="15">
      <c r="A374" s="210" t="s">
        <v>6366</v>
      </c>
      <c r="B374" s="890" t="s">
        <v>3123</v>
      </c>
      <c r="C374" s="1997">
        <v>28.7</v>
      </c>
      <c r="D374" s="2243">
        <v>100</v>
      </c>
      <c r="E374" s="574">
        <v>2134.79</v>
      </c>
      <c r="F374" s="603">
        <f t="shared" si="32"/>
        <v>2134.79</v>
      </c>
      <c r="G374" s="862">
        <f>'Заказ, cкидки и курсы валют'!$J$23*F374</f>
        <v>26578.135499999997</v>
      </c>
      <c r="H374" s="1029">
        <f t="shared" si="33"/>
        <v>2657.81</v>
      </c>
      <c r="I374" s="1022"/>
    </row>
    <row r="375" spans="1:9" ht="15">
      <c r="A375" s="210" t="s">
        <v>6367</v>
      </c>
      <c r="B375" s="890" t="s">
        <v>3124</v>
      </c>
      <c r="C375" s="1997">
        <v>31.2</v>
      </c>
      <c r="D375" s="2243">
        <v>100</v>
      </c>
      <c r="E375" s="574">
        <v>2409.37</v>
      </c>
      <c r="F375" s="603">
        <f t="shared" si="32"/>
        <v>2409.37</v>
      </c>
      <c r="G375" s="862">
        <f>'Заказ, cкидки и курсы валют'!$J$23*F375</f>
        <v>29996.656499999997</v>
      </c>
      <c r="H375" s="1029">
        <f t="shared" si="33"/>
        <v>2999.67</v>
      </c>
      <c r="I375" s="1022"/>
    </row>
    <row r="376" spans="1:9" ht="15">
      <c r="A376" s="210" t="s">
        <v>6368</v>
      </c>
      <c r="B376" s="890" t="s">
        <v>3125</v>
      </c>
      <c r="C376" s="1997">
        <v>33.700000000000003</v>
      </c>
      <c r="D376" s="2243">
        <v>100</v>
      </c>
      <c r="E376" s="574">
        <v>2469.61</v>
      </c>
      <c r="F376" s="603">
        <f t="shared" si="32"/>
        <v>2469.61</v>
      </c>
      <c r="G376" s="862">
        <f>'Заказ, cкидки и курсы валют'!$J$23*F376</f>
        <v>30746.644499999999</v>
      </c>
      <c r="H376" s="1029">
        <f t="shared" si="33"/>
        <v>3074.66</v>
      </c>
      <c r="I376" s="1022"/>
    </row>
    <row r="377" spans="1:9" ht="15">
      <c r="A377" s="210" t="s">
        <v>6369</v>
      </c>
      <c r="B377" s="890" t="s">
        <v>201</v>
      </c>
      <c r="C377" s="1997">
        <v>36.200000000000003</v>
      </c>
      <c r="D377" s="2243">
        <v>50</v>
      </c>
      <c r="E377" s="574">
        <v>2802.97</v>
      </c>
      <c r="F377" s="603">
        <f t="shared" si="32"/>
        <v>2802.97</v>
      </c>
      <c r="G377" s="862">
        <f>'Заказ, cкидки и курсы валют'!$J$23*F377</f>
        <v>34896.976499999997</v>
      </c>
      <c r="H377" s="1029">
        <f t="shared" si="33"/>
        <v>1744.85</v>
      </c>
      <c r="I377" s="1022"/>
    </row>
    <row r="378" spans="1:9" ht="15">
      <c r="A378" s="210" t="s">
        <v>6370</v>
      </c>
      <c r="B378" s="890" t="s">
        <v>1339</v>
      </c>
      <c r="C378" s="1997">
        <v>38.700000000000003</v>
      </c>
      <c r="D378" s="2243">
        <v>50</v>
      </c>
      <c r="E378" s="574">
        <v>2909.01</v>
      </c>
      <c r="F378" s="603">
        <f t="shared" si="32"/>
        <v>2909.01</v>
      </c>
      <c r="G378" s="862">
        <f>'Заказ, cкидки и курсы валют'!$J$23*F378</f>
        <v>36217.174500000001</v>
      </c>
      <c r="H378" s="1029">
        <f t="shared" si="33"/>
        <v>1810.86</v>
      </c>
      <c r="I378" s="1022"/>
    </row>
    <row r="379" spans="1:9" ht="15">
      <c r="A379" s="210" t="s">
        <v>6371</v>
      </c>
      <c r="B379" s="890" t="s">
        <v>202</v>
      </c>
      <c r="C379" s="1997">
        <v>41.3</v>
      </c>
      <c r="D379" s="2243">
        <v>50</v>
      </c>
      <c r="E379" s="574">
        <v>3230.5</v>
      </c>
      <c r="F379" s="603">
        <f t="shared" si="32"/>
        <v>3230.5</v>
      </c>
      <c r="G379" s="862">
        <f>'Заказ, cкидки и курсы валют'!$J$23*F379</f>
        <v>40219.724999999999</v>
      </c>
      <c r="H379" s="1029">
        <f t="shared" si="33"/>
        <v>2010.99</v>
      </c>
      <c r="I379" s="1022"/>
    </row>
    <row r="380" spans="1:9" ht="15">
      <c r="A380" s="210" t="s">
        <v>6372</v>
      </c>
      <c r="B380" s="890" t="s">
        <v>614</v>
      </c>
      <c r="C380" s="1997">
        <v>46.3</v>
      </c>
      <c r="D380" s="2243">
        <v>50</v>
      </c>
      <c r="E380" s="574">
        <v>3471.91</v>
      </c>
      <c r="F380" s="603">
        <f t="shared" si="32"/>
        <v>3471.91</v>
      </c>
      <c r="G380" s="862">
        <f>'Заказ, cкидки и курсы валют'!$J$23*F380</f>
        <v>43225.279499999997</v>
      </c>
      <c r="H380" s="1029">
        <f t="shared" si="33"/>
        <v>2161.2600000000002</v>
      </c>
      <c r="I380" s="1022"/>
    </row>
    <row r="381" spans="1:9" ht="15">
      <c r="A381" s="210" t="s">
        <v>6373</v>
      </c>
      <c r="B381" s="890" t="s">
        <v>203</v>
      </c>
      <c r="C381" s="1997">
        <v>51.3</v>
      </c>
      <c r="D381" s="2243">
        <v>50</v>
      </c>
      <c r="E381" s="574">
        <v>3782.25</v>
      </c>
      <c r="F381" s="603">
        <f t="shared" si="32"/>
        <v>3782.25</v>
      </c>
      <c r="G381" s="862">
        <f>'Заказ, cкидки и курсы валют'!$J$23*F381</f>
        <v>47089.012499999997</v>
      </c>
      <c r="H381" s="1029">
        <f t="shared" si="33"/>
        <v>2354.4499999999998</v>
      </c>
      <c r="I381" s="1022"/>
    </row>
    <row r="382" spans="1:9" ht="15">
      <c r="A382" s="210" t="s">
        <v>6374</v>
      </c>
      <c r="B382" s="890" t="s">
        <v>613</v>
      </c>
      <c r="C382" s="1997">
        <v>56.3</v>
      </c>
      <c r="D382" s="2243">
        <v>50</v>
      </c>
      <c r="E382" s="574">
        <v>4164.8900000000003</v>
      </c>
      <c r="F382" s="603">
        <f t="shared" si="32"/>
        <v>4164.8900000000003</v>
      </c>
      <c r="G382" s="862">
        <f>'Заказ, cкидки и курсы валют'!$J$23*F382</f>
        <v>51852.880499999999</v>
      </c>
      <c r="H382" s="1029">
        <f t="shared" si="33"/>
        <v>2592.64</v>
      </c>
      <c r="I382" s="1022"/>
    </row>
    <row r="383" spans="1:9" ht="15">
      <c r="A383" s="210" t="s">
        <v>6375</v>
      </c>
      <c r="B383" s="890" t="s">
        <v>204</v>
      </c>
      <c r="C383" s="1997">
        <v>61.3</v>
      </c>
      <c r="D383" s="2243">
        <v>50</v>
      </c>
      <c r="E383" s="574">
        <v>4516.47</v>
      </c>
      <c r="F383" s="603">
        <f t="shared" si="32"/>
        <v>4516.47</v>
      </c>
      <c r="G383" s="862">
        <f>'Заказ, cкидки и курсы валют'!$J$23*F383</f>
        <v>56230.051500000001</v>
      </c>
      <c r="H383" s="1029">
        <f t="shared" si="33"/>
        <v>2811.5</v>
      </c>
      <c r="I383" s="1022"/>
    </row>
    <row r="384" spans="1:9" ht="15">
      <c r="A384" s="210" t="s">
        <v>6376</v>
      </c>
      <c r="B384" s="890" t="s">
        <v>205</v>
      </c>
      <c r="C384" s="1997">
        <v>71.42</v>
      </c>
      <c r="D384" s="2243">
        <v>50</v>
      </c>
      <c r="E384" s="574">
        <v>5329.08</v>
      </c>
      <c r="F384" s="603">
        <f t="shared" si="32"/>
        <v>5329.08</v>
      </c>
      <c r="G384" s="862">
        <f>'Заказ, cкидки и курсы валют'!$J$23*F384</f>
        <v>66347.046000000002</v>
      </c>
      <c r="H384" s="1029">
        <f t="shared" si="33"/>
        <v>3317.35</v>
      </c>
      <c r="I384" s="1022"/>
    </row>
    <row r="385" spans="1:9" ht="15">
      <c r="A385" s="210" t="s">
        <v>6377</v>
      </c>
      <c r="B385" s="890" t="s">
        <v>206</v>
      </c>
      <c r="C385" s="1997">
        <v>81.42</v>
      </c>
      <c r="D385" s="2243">
        <v>50</v>
      </c>
      <c r="E385" s="574">
        <v>6473.1</v>
      </c>
      <c r="F385" s="603">
        <f t="shared" si="32"/>
        <v>6473.1</v>
      </c>
      <c r="G385" s="862">
        <f>'Заказ, cкидки и курсы валют'!$J$23*F385</f>
        <v>80590.095000000001</v>
      </c>
      <c r="H385" s="1029">
        <f t="shared" si="33"/>
        <v>4029.5</v>
      </c>
      <c r="I385" s="1022"/>
    </row>
    <row r="386" spans="1:9" ht="15">
      <c r="A386" s="210" t="s">
        <v>6378</v>
      </c>
      <c r="B386" s="890" t="s">
        <v>209</v>
      </c>
      <c r="C386" s="1997">
        <v>110.4</v>
      </c>
      <c r="D386" s="2243">
        <v>50</v>
      </c>
      <c r="E386" s="574">
        <v>8310.44</v>
      </c>
      <c r="F386" s="603">
        <f t="shared" si="32"/>
        <v>8310.44</v>
      </c>
      <c r="G386" s="862">
        <f>'Заказ, cкидки и курсы валют'!$J$23*F386</f>
        <v>103464.978</v>
      </c>
      <c r="H386" s="1029">
        <f t="shared" si="33"/>
        <v>5173.25</v>
      </c>
      <c r="I386" s="1022"/>
    </row>
    <row r="387" spans="1:9" ht="15">
      <c r="A387" s="210" t="s">
        <v>6379</v>
      </c>
      <c r="B387" s="890" t="s">
        <v>4314</v>
      </c>
      <c r="C387" s="1997">
        <v>31</v>
      </c>
      <c r="D387" s="2243">
        <v>100</v>
      </c>
      <c r="E387" s="574">
        <v>3406.4</v>
      </c>
      <c r="F387" s="603">
        <f t="shared" si="32"/>
        <v>3406.4</v>
      </c>
      <c r="G387" s="862">
        <f>'Заказ, cкидки и курсы валют'!$J$23*F387</f>
        <v>42409.68</v>
      </c>
      <c r="H387" s="1029">
        <f t="shared" si="33"/>
        <v>4240.97</v>
      </c>
      <c r="I387" s="1022"/>
    </row>
    <row r="388" spans="1:9" ht="15">
      <c r="A388" s="210" t="s">
        <v>6380</v>
      </c>
      <c r="B388" s="890" t="s">
        <v>4315</v>
      </c>
      <c r="C388" s="1997">
        <v>34.1</v>
      </c>
      <c r="D388" s="2243">
        <v>50</v>
      </c>
      <c r="E388" s="574">
        <v>2593.09</v>
      </c>
      <c r="F388" s="603">
        <f t="shared" si="32"/>
        <v>2593.09</v>
      </c>
      <c r="G388" s="862">
        <f>'Заказ, cкидки и курсы валют'!$J$23*F388</f>
        <v>32283.970499999999</v>
      </c>
      <c r="H388" s="1029">
        <f t="shared" si="33"/>
        <v>1614.2</v>
      </c>
      <c r="I388" s="1022"/>
    </row>
    <row r="389" spans="1:9" ht="15">
      <c r="A389" s="210" t="s">
        <v>6381</v>
      </c>
      <c r="B389" s="890" t="s">
        <v>3353</v>
      </c>
      <c r="C389" s="1997">
        <v>37.700000000000003</v>
      </c>
      <c r="D389" s="2243">
        <v>50</v>
      </c>
      <c r="E389" s="574">
        <v>2945.31</v>
      </c>
      <c r="F389" s="603">
        <f t="shared" si="32"/>
        <v>2945.31</v>
      </c>
      <c r="G389" s="862">
        <f>'Заказ, cкидки и курсы валют'!$J$23*F389</f>
        <v>36669.109499999999</v>
      </c>
      <c r="H389" s="1029">
        <f t="shared" si="33"/>
        <v>1833.46</v>
      </c>
      <c r="I389" s="1022"/>
    </row>
    <row r="390" spans="1:9" ht="15">
      <c r="A390" s="210" t="s">
        <v>6382</v>
      </c>
      <c r="B390" s="890" t="s">
        <v>1027</v>
      </c>
      <c r="C390" s="1997">
        <v>41.3</v>
      </c>
      <c r="D390" s="2243">
        <v>50</v>
      </c>
      <c r="E390" s="574">
        <v>3210.6</v>
      </c>
      <c r="F390" s="603">
        <f t="shared" si="32"/>
        <v>3210.6</v>
      </c>
      <c r="G390" s="862">
        <f>'Заказ, cкидки и курсы валют'!$J$23*F390</f>
        <v>39971.969999999994</v>
      </c>
      <c r="H390" s="1029">
        <f t="shared" si="33"/>
        <v>1998.6</v>
      </c>
      <c r="I390" s="1022"/>
    </row>
    <row r="391" spans="1:9" ht="15">
      <c r="A391" s="210" t="s">
        <v>6383</v>
      </c>
      <c r="B391" s="890" t="s">
        <v>3126</v>
      </c>
      <c r="C391" s="1997">
        <v>44.9</v>
      </c>
      <c r="D391" s="2243">
        <v>50</v>
      </c>
      <c r="E391" s="574">
        <v>3467.71</v>
      </c>
      <c r="F391" s="603">
        <f t="shared" si="32"/>
        <v>3467.71</v>
      </c>
      <c r="G391" s="862">
        <f>'Заказ, cкидки и курсы валют'!$J$23*F391</f>
        <v>43172.989499999996</v>
      </c>
      <c r="H391" s="1029">
        <f t="shared" si="33"/>
        <v>2158.65</v>
      </c>
      <c r="I391" s="1022"/>
    </row>
    <row r="392" spans="1:9" ht="15">
      <c r="A392" s="210" t="s">
        <v>6884</v>
      </c>
      <c r="B392" s="890" t="s">
        <v>1028</v>
      </c>
      <c r="C392" s="1997">
        <v>48.5</v>
      </c>
      <c r="D392" s="2243">
        <v>50</v>
      </c>
      <c r="E392" s="574">
        <v>3629.17</v>
      </c>
      <c r="F392" s="603">
        <f t="shared" si="32"/>
        <v>3629.17</v>
      </c>
      <c r="G392" s="862">
        <f>'Заказ, cкидки и курсы валют'!$J$23*F392</f>
        <v>45183.166499999999</v>
      </c>
      <c r="H392" s="1029">
        <f t="shared" si="33"/>
        <v>2259.16</v>
      </c>
      <c r="I392" s="1022"/>
    </row>
    <row r="393" spans="1:9" ht="15">
      <c r="A393" s="210" t="s">
        <v>6384</v>
      </c>
      <c r="B393" s="890" t="s">
        <v>3127</v>
      </c>
      <c r="C393" s="1997">
        <v>52</v>
      </c>
      <c r="D393" s="2243">
        <v>50</v>
      </c>
      <c r="E393" s="574">
        <v>4082.9</v>
      </c>
      <c r="F393" s="603">
        <f t="shared" ref="F393:F401" si="34">ROUND(E393*(1-$F$11),2)</f>
        <v>4082.9</v>
      </c>
      <c r="G393" s="862">
        <f>'Заказ, cкидки и курсы валют'!$J$23*F393</f>
        <v>50832.104999999996</v>
      </c>
      <c r="H393" s="1029">
        <f t="shared" ref="H393:H401" si="35">ROUND((D393/1000)*G393,2)</f>
        <v>2541.61</v>
      </c>
      <c r="I393" s="1022"/>
    </row>
    <row r="394" spans="1:9" ht="15">
      <c r="A394" s="210" t="s">
        <v>6385</v>
      </c>
      <c r="B394" s="890" t="s">
        <v>4316</v>
      </c>
      <c r="C394" s="1997">
        <v>55.6</v>
      </c>
      <c r="D394" s="2243">
        <v>50</v>
      </c>
      <c r="E394" s="574">
        <v>4154.47</v>
      </c>
      <c r="F394" s="603">
        <f t="shared" si="34"/>
        <v>4154.47</v>
      </c>
      <c r="G394" s="862">
        <f>'Заказ, cкидки и курсы валют'!$J$23*F394</f>
        <v>51723.1515</v>
      </c>
      <c r="H394" s="1029">
        <f t="shared" si="35"/>
        <v>2586.16</v>
      </c>
      <c r="I394" s="1022"/>
    </row>
    <row r="395" spans="1:9" ht="15">
      <c r="A395" s="210" t="s">
        <v>6386</v>
      </c>
      <c r="B395" s="890" t="s">
        <v>243</v>
      </c>
      <c r="C395" s="1997">
        <v>58.2</v>
      </c>
      <c r="D395" s="2243">
        <v>50</v>
      </c>
      <c r="E395" s="574">
        <v>4400.3</v>
      </c>
      <c r="F395" s="603">
        <f t="shared" si="34"/>
        <v>4400.3</v>
      </c>
      <c r="G395" s="862">
        <f>'Заказ, cкидки и курсы валют'!$J$23*F395</f>
        <v>54783.735000000001</v>
      </c>
      <c r="H395" s="1029">
        <f t="shared" si="35"/>
        <v>2739.19</v>
      </c>
      <c r="I395" s="1022"/>
    </row>
    <row r="396" spans="1:9" ht="15">
      <c r="A396" s="210" t="s">
        <v>6387</v>
      </c>
      <c r="B396" s="890" t="s">
        <v>618</v>
      </c>
      <c r="C396" s="1997">
        <v>66.400000000000006</v>
      </c>
      <c r="D396" s="2243">
        <v>50</v>
      </c>
      <c r="E396" s="574">
        <v>5026.6899999999996</v>
      </c>
      <c r="F396" s="603">
        <f t="shared" si="34"/>
        <v>5026.6899999999996</v>
      </c>
      <c r="G396" s="862">
        <f>'Заказ, cкидки и курсы валют'!$J$23*F396</f>
        <v>62582.290499999988</v>
      </c>
      <c r="H396" s="1029">
        <f t="shared" si="35"/>
        <v>3129.11</v>
      </c>
      <c r="I396" s="1022"/>
    </row>
    <row r="397" spans="1:9" ht="15">
      <c r="A397" s="210" t="s">
        <v>6388</v>
      </c>
      <c r="B397" s="890" t="s">
        <v>3128</v>
      </c>
      <c r="C397" s="1997">
        <v>73.599999999999994</v>
      </c>
      <c r="D397" s="2243">
        <v>25</v>
      </c>
      <c r="E397" s="574">
        <v>5514.59</v>
      </c>
      <c r="F397" s="603">
        <f t="shared" si="34"/>
        <v>5514.59</v>
      </c>
      <c r="G397" s="862">
        <f>'Заказ, cкидки и курсы валют'!$J$23*F397</f>
        <v>68656.645499999999</v>
      </c>
      <c r="H397" s="1029">
        <f t="shared" si="35"/>
        <v>1716.42</v>
      </c>
      <c r="I397" s="1022"/>
    </row>
    <row r="398" spans="1:9" ht="15">
      <c r="A398" s="210" t="s">
        <v>6389</v>
      </c>
      <c r="B398" s="890" t="s">
        <v>675</v>
      </c>
      <c r="C398" s="2005">
        <v>80.8</v>
      </c>
      <c r="D398" s="2243">
        <v>25</v>
      </c>
      <c r="E398" s="574">
        <v>6095.53</v>
      </c>
      <c r="F398" s="603">
        <f t="shared" si="34"/>
        <v>6095.53</v>
      </c>
      <c r="G398" s="862">
        <f>'Заказ, cкидки и курсы валют'!$J$23*F398</f>
        <v>75889.348499999993</v>
      </c>
      <c r="H398" s="1029">
        <f t="shared" si="35"/>
        <v>1897.23</v>
      </c>
      <c r="I398" s="1022"/>
    </row>
    <row r="399" spans="1:9" ht="15">
      <c r="A399" s="210" t="s">
        <v>6390</v>
      </c>
      <c r="B399" s="890" t="s">
        <v>1330</v>
      </c>
      <c r="C399" s="1997">
        <v>90</v>
      </c>
      <c r="D399" s="2243">
        <v>25</v>
      </c>
      <c r="E399" s="574">
        <v>6715.34</v>
      </c>
      <c r="F399" s="603">
        <f t="shared" si="34"/>
        <v>6715.34</v>
      </c>
      <c r="G399" s="862">
        <f>'Заказ, cкидки и курсы валют'!$J$23*F399</f>
        <v>83605.982999999993</v>
      </c>
      <c r="H399" s="1029">
        <f t="shared" si="35"/>
        <v>2090.15</v>
      </c>
      <c r="I399" s="1022"/>
    </row>
    <row r="400" spans="1:9" ht="15">
      <c r="A400" s="210" t="s">
        <v>6391</v>
      </c>
      <c r="B400" s="890" t="s">
        <v>1331</v>
      </c>
      <c r="C400" s="1997">
        <v>104</v>
      </c>
      <c r="D400" s="2243">
        <v>25</v>
      </c>
      <c r="E400" s="574">
        <v>8001.49</v>
      </c>
      <c r="F400" s="603">
        <f t="shared" si="34"/>
        <v>8001.49</v>
      </c>
      <c r="G400" s="862">
        <f>'Заказ, cкидки и курсы валют'!$J$23*F400</f>
        <v>99618.550499999998</v>
      </c>
      <c r="H400" s="1029">
        <f t="shared" si="35"/>
        <v>2490.46</v>
      </c>
      <c r="I400" s="1022"/>
    </row>
    <row r="401" spans="1:9" ht="15">
      <c r="A401" s="210" t="s">
        <v>6392</v>
      </c>
      <c r="B401" s="890" t="s">
        <v>213</v>
      </c>
      <c r="C401" s="1997">
        <v>118</v>
      </c>
      <c r="D401" s="2243">
        <v>25</v>
      </c>
      <c r="E401" s="574">
        <v>8830.9</v>
      </c>
      <c r="F401" s="603">
        <f t="shared" si="34"/>
        <v>8830.9</v>
      </c>
      <c r="G401" s="862">
        <f>'Заказ, cкидки и курсы валют'!$J$23*F401</f>
        <v>109944.70499999999</v>
      </c>
      <c r="H401" s="1029">
        <f t="shared" si="35"/>
        <v>2748.62</v>
      </c>
      <c r="I401" s="1022"/>
    </row>
    <row r="402" spans="1:9" ht="15">
      <c r="A402" s="210" t="s">
        <v>11152</v>
      </c>
      <c r="B402" s="890" t="s">
        <v>214</v>
      </c>
      <c r="C402" s="1997">
        <v>118</v>
      </c>
      <c r="D402" s="2243">
        <v>25</v>
      </c>
      <c r="E402" s="574">
        <v>9803.9699999999993</v>
      </c>
      <c r="F402" s="603">
        <f t="shared" ref="F402" si="36">ROUND(E402*(1-$F$11),2)</f>
        <v>9803.9699999999993</v>
      </c>
      <c r="G402" s="862">
        <f>'Заказ, cкидки и курсы валют'!$J$23*F402</f>
        <v>122059.42649999999</v>
      </c>
      <c r="H402" s="1029">
        <f t="shared" ref="H402" si="37">ROUND((D402/1000)*G402,2)</f>
        <v>3051.49</v>
      </c>
      <c r="I402" s="1022"/>
    </row>
    <row r="403" spans="1:9" ht="15">
      <c r="A403" s="210" t="s">
        <v>6393</v>
      </c>
      <c r="B403" s="890" t="s">
        <v>2637</v>
      </c>
      <c r="C403" s="1997">
        <v>76.900000000000006</v>
      </c>
      <c r="D403" s="2243">
        <v>25</v>
      </c>
      <c r="E403" s="574">
        <v>6003.9</v>
      </c>
      <c r="F403" s="603">
        <f t="shared" ref="F403:F430" si="38">ROUND(E403*(1-$F$11),2)</f>
        <v>6003.9</v>
      </c>
      <c r="G403" s="862">
        <f>'Заказ, cкидки и курсы валют'!$J$23*F403</f>
        <v>74748.554999999993</v>
      </c>
      <c r="H403" s="1029">
        <f t="shared" ref="H403:H430" si="39">ROUND((D403/1000)*G403,2)</f>
        <v>1868.71</v>
      </c>
      <c r="I403" s="1022"/>
    </row>
    <row r="404" spans="1:9" ht="15">
      <c r="A404" s="210" t="s">
        <v>6394</v>
      </c>
      <c r="B404" s="890" t="s">
        <v>3402</v>
      </c>
      <c r="C404" s="1997">
        <v>90.2</v>
      </c>
      <c r="D404" s="2243">
        <v>25</v>
      </c>
      <c r="E404" s="574">
        <v>6840.06</v>
      </c>
      <c r="F404" s="603">
        <f t="shared" si="38"/>
        <v>6840.06</v>
      </c>
      <c r="G404" s="862">
        <f>'Заказ, cкидки и курсы валют'!$J$23*F404</f>
        <v>85158.747000000003</v>
      </c>
      <c r="H404" s="1029">
        <f t="shared" si="39"/>
        <v>2128.9699999999998</v>
      </c>
      <c r="I404" s="1022"/>
    </row>
    <row r="405" spans="1:9" ht="15">
      <c r="A405" s="210" t="s">
        <v>6395</v>
      </c>
      <c r="B405" s="890" t="s">
        <v>3365</v>
      </c>
      <c r="C405" s="1997">
        <v>97.1</v>
      </c>
      <c r="D405" s="2243">
        <v>25</v>
      </c>
      <c r="E405" s="574">
        <v>7489.92</v>
      </c>
      <c r="F405" s="603">
        <f t="shared" si="38"/>
        <v>7489.92</v>
      </c>
      <c r="G405" s="862">
        <f>'Заказ, cкидки и курсы валют'!$J$23*F405</f>
        <v>93249.504000000001</v>
      </c>
      <c r="H405" s="1029">
        <f t="shared" si="39"/>
        <v>2331.2399999999998</v>
      </c>
      <c r="I405" s="1022"/>
    </row>
    <row r="406" spans="1:9" ht="15">
      <c r="A406" s="210" t="s">
        <v>6396</v>
      </c>
      <c r="B406" s="890" t="s">
        <v>3403</v>
      </c>
      <c r="C406" s="1997">
        <v>103</v>
      </c>
      <c r="D406" s="2243">
        <v>25</v>
      </c>
      <c r="E406" s="574">
        <v>7935.89</v>
      </c>
      <c r="F406" s="603">
        <f t="shared" si="38"/>
        <v>7935.89</v>
      </c>
      <c r="G406" s="862">
        <f>'Заказ, cкидки и курсы валют'!$J$23*F406</f>
        <v>98801.830499999996</v>
      </c>
      <c r="H406" s="1029">
        <f t="shared" si="39"/>
        <v>2470.0500000000002</v>
      </c>
      <c r="I406" s="1022"/>
    </row>
    <row r="407" spans="1:9" ht="15">
      <c r="A407" s="210" t="s">
        <v>6397</v>
      </c>
      <c r="B407" s="890" t="s">
        <v>4318</v>
      </c>
      <c r="C407" s="1997">
        <v>110</v>
      </c>
      <c r="D407" s="2243">
        <v>25</v>
      </c>
      <c r="E407" s="574">
        <v>8411.7199999999993</v>
      </c>
      <c r="F407" s="603">
        <f t="shared" si="38"/>
        <v>8411.7199999999993</v>
      </c>
      <c r="G407" s="862">
        <f>'Заказ, cкидки и курсы валют'!$J$23*F407</f>
        <v>104725.91399999999</v>
      </c>
      <c r="H407" s="1029">
        <f t="shared" si="39"/>
        <v>2618.15</v>
      </c>
      <c r="I407" s="1022"/>
    </row>
    <row r="408" spans="1:9" ht="15">
      <c r="A408" s="210" t="s">
        <v>6398</v>
      </c>
      <c r="B408" s="890" t="s">
        <v>3404</v>
      </c>
      <c r="C408" s="1997">
        <v>117</v>
      </c>
      <c r="D408" s="2243">
        <v>25</v>
      </c>
      <c r="E408" s="574">
        <v>9025.09</v>
      </c>
      <c r="F408" s="603">
        <f t="shared" si="38"/>
        <v>9025.09</v>
      </c>
      <c r="G408" s="862">
        <f>'Заказ, cкидки и курсы валют'!$J$23*F408</f>
        <v>112362.37049999999</v>
      </c>
      <c r="H408" s="1029">
        <f t="shared" si="39"/>
        <v>2809.06</v>
      </c>
      <c r="I408" s="1022"/>
    </row>
    <row r="409" spans="1:9" ht="17.25" customHeight="1">
      <c r="A409" s="210" t="s">
        <v>6399</v>
      </c>
      <c r="B409" s="890" t="s">
        <v>3405</v>
      </c>
      <c r="C409" s="1997">
        <v>130</v>
      </c>
      <c r="D409" s="2243">
        <v>25</v>
      </c>
      <c r="E409" s="574">
        <v>9897.49</v>
      </c>
      <c r="F409" s="603">
        <f t="shared" si="38"/>
        <v>9897.49</v>
      </c>
      <c r="G409" s="862">
        <f>'Заказ, cкидки и курсы валют'!$J$23*F409</f>
        <v>123223.75049999999</v>
      </c>
      <c r="H409" s="1029">
        <f t="shared" si="39"/>
        <v>3080.59</v>
      </c>
      <c r="I409" s="1022"/>
    </row>
    <row r="410" spans="1:9" ht="15">
      <c r="A410" s="210" t="s">
        <v>6400</v>
      </c>
      <c r="B410" s="890" t="s">
        <v>3396</v>
      </c>
      <c r="C410" s="1997">
        <v>144</v>
      </c>
      <c r="D410" s="2243">
        <v>25</v>
      </c>
      <c r="E410" s="574">
        <v>10668.49</v>
      </c>
      <c r="F410" s="603">
        <f t="shared" si="38"/>
        <v>10668.49</v>
      </c>
      <c r="G410" s="862">
        <f>'Заказ, cкидки и курсы валют'!$J$23*F410</f>
        <v>132822.70049999998</v>
      </c>
      <c r="H410" s="1029">
        <f t="shared" si="39"/>
        <v>3320.57</v>
      </c>
      <c r="I410" s="1022"/>
    </row>
    <row r="411" spans="1:9" ht="15">
      <c r="A411" s="210" t="s">
        <v>6401</v>
      </c>
      <c r="B411" s="890" t="s">
        <v>3406</v>
      </c>
      <c r="C411" s="1997">
        <v>157</v>
      </c>
      <c r="D411" s="2243">
        <v>25</v>
      </c>
      <c r="E411" s="574">
        <v>11930.87</v>
      </c>
      <c r="F411" s="603">
        <f t="shared" si="38"/>
        <v>11930.87</v>
      </c>
      <c r="G411" s="862">
        <f>'Заказ, cкидки и курсы валют'!$J$23*F411</f>
        <v>148539.3315</v>
      </c>
      <c r="H411" s="1029">
        <f t="shared" si="39"/>
        <v>3713.48</v>
      </c>
      <c r="I411" s="1022"/>
    </row>
    <row r="412" spans="1:9" ht="15">
      <c r="A412" s="210" t="s">
        <v>6402</v>
      </c>
      <c r="B412" s="890" t="s">
        <v>3407</v>
      </c>
      <c r="C412" s="1997">
        <v>170</v>
      </c>
      <c r="D412" s="2243">
        <v>25</v>
      </c>
      <c r="E412" s="574">
        <v>12905.32</v>
      </c>
      <c r="F412" s="603">
        <f t="shared" si="38"/>
        <v>12905.32</v>
      </c>
      <c r="G412" s="862">
        <f>'Заказ, cкидки и курсы валют'!$J$23*F412</f>
        <v>160671.234</v>
      </c>
      <c r="H412" s="1029">
        <f t="shared" si="39"/>
        <v>4016.78</v>
      </c>
      <c r="I412" s="1022"/>
    </row>
    <row r="413" spans="1:9" ht="15">
      <c r="A413" s="210" t="s">
        <v>6403</v>
      </c>
      <c r="B413" s="890" t="s">
        <v>2262</v>
      </c>
      <c r="C413" s="1997">
        <v>184</v>
      </c>
      <c r="D413" s="2243">
        <v>25</v>
      </c>
      <c r="E413" s="574">
        <v>19320.79</v>
      </c>
      <c r="F413" s="603">
        <f t="shared" si="38"/>
        <v>19320.79</v>
      </c>
      <c r="G413" s="862">
        <f>'Заказ, cкидки и курсы валют'!$J$23*F413</f>
        <v>240543.83549999999</v>
      </c>
      <c r="H413" s="1029">
        <f t="shared" si="39"/>
        <v>6013.6</v>
      </c>
      <c r="I413" s="1022"/>
    </row>
    <row r="414" spans="1:9" ht="15">
      <c r="A414" s="210" t="s">
        <v>6404</v>
      </c>
      <c r="B414" s="890" t="s">
        <v>3137</v>
      </c>
      <c r="C414" s="1997">
        <v>197</v>
      </c>
      <c r="D414" s="2243">
        <v>25</v>
      </c>
      <c r="E414" s="574">
        <v>14663.81</v>
      </c>
      <c r="F414" s="603">
        <f t="shared" si="38"/>
        <v>14663.81</v>
      </c>
      <c r="G414" s="862">
        <f>'Заказ, cкидки и курсы валют'!$J$23*F414</f>
        <v>182564.43449999997</v>
      </c>
      <c r="H414" s="1029">
        <f t="shared" si="39"/>
        <v>4564.1099999999997</v>
      </c>
      <c r="I414" s="1022"/>
    </row>
    <row r="415" spans="1:9" ht="15">
      <c r="A415" s="210" t="s">
        <v>6405</v>
      </c>
      <c r="B415" s="890" t="s">
        <v>1334</v>
      </c>
      <c r="C415" s="1997">
        <v>224</v>
      </c>
      <c r="D415" s="2243">
        <v>25</v>
      </c>
      <c r="E415" s="574">
        <v>16929.3</v>
      </c>
      <c r="F415" s="603">
        <f t="shared" si="38"/>
        <v>16929.3</v>
      </c>
      <c r="G415" s="862">
        <f>'Заказ, cкидки и курсы валют'!$J$23*F415</f>
        <v>210769.78499999997</v>
      </c>
      <c r="H415" s="1029">
        <f t="shared" si="39"/>
        <v>5269.24</v>
      </c>
      <c r="I415" s="1022"/>
    </row>
    <row r="416" spans="1:9" ht="15">
      <c r="A416" s="210" t="s">
        <v>6406</v>
      </c>
      <c r="B416" s="890" t="s">
        <v>3408</v>
      </c>
      <c r="C416" s="1997">
        <v>250</v>
      </c>
      <c r="D416" s="2243">
        <v>10</v>
      </c>
      <c r="E416" s="574">
        <v>18898.73</v>
      </c>
      <c r="F416" s="603">
        <f t="shared" si="38"/>
        <v>18898.73</v>
      </c>
      <c r="G416" s="862">
        <f>'Заказ, cкидки и курсы валют'!$J$23*F416</f>
        <v>235289.18849999999</v>
      </c>
      <c r="H416" s="1029">
        <f t="shared" si="39"/>
        <v>2352.89</v>
      </c>
      <c r="I416" s="1022"/>
    </row>
    <row r="417" spans="1:9" ht="15">
      <c r="A417" s="210" t="s">
        <v>6407</v>
      </c>
      <c r="B417" s="890" t="s">
        <v>3409</v>
      </c>
      <c r="C417" s="1997">
        <v>155</v>
      </c>
      <c r="D417" s="2243">
        <v>25</v>
      </c>
      <c r="E417" s="574">
        <v>14108.72</v>
      </c>
      <c r="F417" s="603">
        <f t="shared" si="38"/>
        <v>14108.72</v>
      </c>
      <c r="G417" s="862">
        <f>'Заказ, cкидки и курсы валют'!$J$23*F417</f>
        <v>175653.56399999998</v>
      </c>
      <c r="H417" s="1029">
        <f t="shared" si="39"/>
        <v>4391.34</v>
      </c>
      <c r="I417" s="1022"/>
    </row>
    <row r="418" spans="1:9" ht="15">
      <c r="A418" s="210" t="s">
        <v>6408</v>
      </c>
      <c r="B418" s="890" t="s">
        <v>6322</v>
      </c>
      <c r="C418" s="1997">
        <v>165</v>
      </c>
      <c r="D418" s="2243">
        <v>25</v>
      </c>
      <c r="E418" s="574">
        <v>12593.25</v>
      </c>
      <c r="F418" s="603">
        <f t="shared" si="38"/>
        <v>12593.25</v>
      </c>
      <c r="G418" s="862">
        <f>'Заказ, cкидки и курсы валют'!$J$23*F418</f>
        <v>156785.96249999999</v>
      </c>
      <c r="H418" s="1029">
        <f t="shared" si="39"/>
        <v>3919.65</v>
      </c>
      <c r="I418" s="1022"/>
    </row>
    <row r="419" spans="1:9" ht="15">
      <c r="A419" s="210" t="s">
        <v>11153</v>
      </c>
      <c r="B419" s="890" t="s">
        <v>3410</v>
      </c>
      <c r="C419" s="1997">
        <v>175.2</v>
      </c>
      <c r="D419" s="2243">
        <v>25</v>
      </c>
      <c r="E419" s="574">
        <v>13630.62</v>
      </c>
      <c r="F419" s="603">
        <f t="shared" si="38"/>
        <v>13630.62</v>
      </c>
      <c r="G419" s="862">
        <f>'Заказ, cкидки и курсы валют'!$J$23*F419</f>
        <v>169701.21900000001</v>
      </c>
      <c r="H419" s="1029">
        <f t="shared" si="39"/>
        <v>4242.53</v>
      </c>
      <c r="I419" s="1022"/>
    </row>
    <row r="420" spans="1:9" ht="15">
      <c r="A420" s="210" t="s">
        <v>6409</v>
      </c>
      <c r="B420" s="890" t="s">
        <v>4319</v>
      </c>
      <c r="C420" s="1997">
        <v>186</v>
      </c>
      <c r="D420" s="2243">
        <v>25</v>
      </c>
      <c r="E420" s="574">
        <v>14012.37</v>
      </c>
      <c r="F420" s="603">
        <f t="shared" si="38"/>
        <v>14012.37</v>
      </c>
      <c r="G420" s="862">
        <f>'Заказ, cкидки и курсы валют'!$J$23*F420</f>
        <v>174454.00649999999</v>
      </c>
      <c r="H420" s="1029">
        <f t="shared" si="39"/>
        <v>4361.3500000000004</v>
      </c>
      <c r="I420" s="1022"/>
    </row>
    <row r="421" spans="1:9" ht="15">
      <c r="A421" s="210" t="s">
        <v>6410</v>
      </c>
      <c r="B421" s="890" t="s">
        <v>3637</v>
      </c>
      <c r="C421" s="1997">
        <v>196</v>
      </c>
      <c r="D421" s="2243">
        <v>25</v>
      </c>
      <c r="E421" s="574">
        <v>15441.33</v>
      </c>
      <c r="F421" s="603">
        <f t="shared" si="38"/>
        <v>15441.33</v>
      </c>
      <c r="G421" s="862">
        <f>'Заказ, cкидки и курсы валют'!$J$23*F421</f>
        <v>192244.55849999998</v>
      </c>
      <c r="H421" s="1029">
        <f t="shared" si="39"/>
        <v>4806.1099999999997</v>
      </c>
      <c r="I421" s="1022"/>
    </row>
    <row r="422" spans="1:9" ht="15">
      <c r="A422" s="210" t="s">
        <v>6411</v>
      </c>
      <c r="B422" s="890" t="s">
        <v>3638</v>
      </c>
      <c r="C422" s="1997">
        <v>217</v>
      </c>
      <c r="D422" s="2243">
        <v>25</v>
      </c>
      <c r="E422" s="574">
        <v>19365.509999999998</v>
      </c>
      <c r="F422" s="603">
        <f t="shared" si="38"/>
        <v>19365.509999999998</v>
      </c>
      <c r="G422" s="862">
        <f>'Заказ, cкидки и курсы валют'!$J$23*F422</f>
        <v>241100.59949999995</v>
      </c>
      <c r="H422" s="1029">
        <f t="shared" si="39"/>
        <v>6027.51</v>
      </c>
      <c r="I422" s="1022"/>
    </row>
    <row r="423" spans="1:9" ht="15">
      <c r="A423" s="210" t="s">
        <v>6412</v>
      </c>
      <c r="B423" s="890" t="s">
        <v>3639</v>
      </c>
      <c r="C423" s="1997">
        <v>238</v>
      </c>
      <c r="D423" s="2243">
        <v>25</v>
      </c>
      <c r="E423" s="574">
        <v>17858.03</v>
      </c>
      <c r="F423" s="603">
        <f t="shared" si="38"/>
        <v>17858.03</v>
      </c>
      <c r="G423" s="862">
        <f>'Заказ, cкидки и курсы валют'!$J$23*F423</f>
        <v>222332.47349999996</v>
      </c>
      <c r="H423" s="1029">
        <f t="shared" si="39"/>
        <v>5558.31</v>
      </c>
      <c r="I423" s="1022"/>
    </row>
    <row r="424" spans="1:9" ht="15">
      <c r="A424" s="210" t="s">
        <v>6413</v>
      </c>
      <c r="B424" s="890" t="s">
        <v>3640</v>
      </c>
      <c r="C424" s="1997">
        <v>258</v>
      </c>
      <c r="D424" s="2243">
        <v>10</v>
      </c>
      <c r="E424" s="574">
        <v>19419.22</v>
      </c>
      <c r="F424" s="603">
        <f t="shared" si="38"/>
        <v>19419.22</v>
      </c>
      <c r="G424" s="862">
        <f>'Заказ, cкидки и курсы валют'!$J$23*F424</f>
        <v>241769.28899999999</v>
      </c>
      <c r="H424" s="1029">
        <f t="shared" si="39"/>
        <v>2417.69</v>
      </c>
      <c r="I424" s="1022"/>
    </row>
    <row r="425" spans="1:9" ht="15">
      <c r="A425" s="210" t="s">
        <v>6414</v>
      </c>
      <c r="B425" s="890" t="s">
        <v>3641</v>
      </c>
      <c r="C425" s="1997">
        <v>279</v>
      </c>
      <c r="D425" s="2243">
        <v>25</v>
      </c>
      <c r="E425" s="574">
        <v>20990.45</v>
      </c>
      <c r="F425" s="603">
        <f t="shared" si="38"/>
        <v>20990.45</v>
      </c>
      <c r="G425" s="862">
        <f>'Заказ, cкидки и курсы валют'!$J$23*F425</f>
        <v>261331.10250000001</v>
      </c>
      <c r="H425" s="1029">
        <f t="shared" si="39"/>
        <v>6533.28</v>
      </c>
      <c r="I425" s="1022"/>
    </row>
    <row r="426" spans="1:9" ht="15">
      <c r="A426" s="210" t="s">
        <v>6415</v>
      </c>
      <c r="B426" s="890" t="s">
        <v>3642</v>
      </c>
      <c r="C426" s="1997">
        <v>320</v>
      </c>
      <c r="D426" s="2243">
        <v>10</v>
      </c>
      <c r="E426" s="574">
        <v>29088.39</v>
      </c>
      <c r="F426" s="603">
        <f t="shared" si="38"/>
        <v>29088.39</v>
      </c>
      <c r="G426" s="862">
        <f>'Заказ, cкидки и курсы валют'!$J$23*F426</f>
        <v>362150.45549999998</v>
      </c>
      <c r="H426" s="1029">
        <f t="shared" si="39"/>
        <v>3621.5</v>
      </c>
      <c r="I426" s="1022"/>
    </row>
    <row r="427" spans="1:9" ht="15">
      <c r="A427" s="210" t="s">
        <v>6416</v>
      </c>
      <c r="B427" s="890" t="s">
        <v>3394</v>
      </c>
      <c r="C427" s="1997">
        <v>361</v>
      </c>
      <c r="D427" s="2243">
        <v>10</v>
      </c>
      <c r="E427" s="574">
        <v>28807.22</v>
      </c>
      <c r="F427" s="603">
        <f t="shared" si="38"/>
        <v>28807.22</v>
      </c>
      <c r="G427" s="862">
        <f>'Заказ, cкидки и курсы валют'!$J$23*F427</f>
        <v>358649.88899999997</v>
      </c>
      <c r="H427" s="1029">
        <f t="shared" si="39"/>
        <v>3586.5</v>
      </c>
      <c r="I427" s="1022"/>
    </row>
    <row r="428" spans="1:9" ht="15">
      <c r="A428" s="210" t="s">
        <v>6417</v>
      </c>
      <c r="B428" s="890" t="s">
        <v>3978</v>
      </c>
      <c r="C428" s="1997">
        <v>381</v>
      </c>
      <c r="D428" s="2243">
        <v>10</v>
      </c>
      <c r="E428" s="574">
        <v>32499.46</v>
      </c>
      <c r="F428" s="603">
        <f t="shared" si="38"/>
        <v>32499.46</v>
      </c>
      <c r="G428" s="862">
        <f>'Заказ, cкидки и курсы валют'!$J$23*F428</f>
        <v>404618.27699999994</v>
      </c>
      <c r="H428" s="1029">
        <f t="shared" si="39"/>
        <v>4046.18</v>
      </c>
      <c r="I428" s="1022"/>
    </row>
    <row r="429" spans="1:9" ht="15">
      <c r="A429" s="210" t="s">
        <v>6418</v>
      </c>
      <c r="B429" s="890" t="s">
        <v>1335</v>
      </c>
      <c r="C429" s="1997">
        <v>407</v>
      </c>
      <c r="D429" s="2243">
        <v>10</v>
      </c>
      <c r="E429" s="574">
        <v>47424.42</v>
      </c>
      <c r="F429" s="603">
        <f t="shared" si="38"/>
        <v>47424.42</v>
      </c>
      <c r="G429" s="862">
        <f>'Заказ, cкидки и курсы валют'!$J$23*F429</f>
        <v>590434.02899999998</v>
      </c>
      <c r="H429" s="1029">
        <f t="shared" si="39"/>
        <v>5904.34</v>
      </c>
      <c r="I429" s="1022"/>
    </row>
    <row r="430" spans="1:9" ht="15">
      <c r="A430" s="210" t="s">
        <v>6419</v>
      </c>
      <c r="B430" s="890" t="s">
        <v>3643</v>
      </c>
      <c r="C430" s="1997">
        <v>448</v>
      </c>
      <c r="D430" s="2243">
        <v>10</v>
      </c>
      <c r="E430" s="574">
        <v>35813.910000000003</v>
      </c>
      <c r="F430" s="603">
        <f t="shared" si="38"/>
        <v>35813.910000000003</v>
      </c>
      <c r="G430" s="862">
        <f>'Заказ, cкидки и курсы валют'!$J$23*F430</f>
        <v>445883.17950000003</v>
      </c>
      <c r="H430" s="1029">
        <f t="shared" si="39"/>
        <v>4458.83</v>
      </c>
      <c r="I430" s="1022"/>
    </row>
    <row r="431" spans="1:9" ht="15">
      <c r="A431" s="210" t="s">
        <v>11805</v>
      </c>
      <c r="B431" s="890" t="s">
        <v>1336</v>
      </c>
      <c r="C431" s="1997">
        <v>480</v>
      </c>
      <c r="D431" s="2243">
        <v>10</v>
      </c>
      <c r="E431" s="574">
        <v>39166.370000000003</v>
      </c>
      <c r="F431" s="603">
        <f t="shared" ref="F431:F432" si="40">ROUND(E431*(1-$F$11),2)</f>
        <v>39166.370000000003</v>
      </c>
      <c r="G431" s="862">
        <f>'Заказ, cкидки и курсы валют'!$J$23*F431</f>
        <v>487621.30650000001</v>
      </c>
      <c r="H431" s="1029">
        <f t="shared" ref="H431:H432" si="41">ROUND((D431/1000)*G431,2)</f>
        <v>4876.21</v>
      </c>
      <c r="I431" s="1022"/>
    </row>
    <row r="432" spans="1:9" ht="15.75" thickBot="1">
      <c r="A432" s="235" t="s">
        <v>11880</v>
      </c>
      <c r="B432" s="2006" t="s">
        <v>972</v>
      </c>
      <c r="C432" s="2007">
        <v>483</v>
      </c>
      <c r="D432" s="2246">
        <v>10</v>
      </c>
      <c r="E432" s="2124">
        <v>32499</v>
      </c>
      <c r="F432" s="959">
        <f t="shared" si="40"/>
        <v>32499</v>
      </c>
      <c r="G432" s="960">
        <f>'Заказ, cкидки и курсы валют'!$J$23*F432</f>
        <v>404612.55</v>
      </c>
      <c r="H432" s="1035">
        <f t="shared" si="41"/>
        <v>4046.13</v>
      </c>
      <c r="I432" s="1903"/>
    </row>
    <row r="433" spans="1:9" ht="13.5" thickBot="1"/>
    <row r="434" spans="1:9" ht="18">
      <c r="A434" s="1358" t="s">
        <v>6320</v>
      </c>
      <c r="B434" s="1359"/>
      <c r="C434" s="647"/>
      <c r="D434" s="555"/>
      <c r="E434" s="555"/>
      <c r="F434" s="93"/>
      <c r="G434" s="1901"/>
      <c r="H434" s="1137"/>
      <c r="I434" s="79"/>
    </row>
    <row r="435" spans="1:9" ht="18">
      <c r="A435" s="248"/>
      <c r="B435" s="17"/>
      <c r="C435" s="883"/>
      <c r="D435" s="1148"/>
      <c r="E435" s="854"/>
      <c r="F435" s="568"/>
      <c r="G435" s="111"/>
      <c r="H435" s="110"/>
      <c r="I435" s="167"/>
    </row>
    <row r="436" spans="1:9">
      <c r="A436" s="248"/>
      <c r="B436" s="17"/>
      <c r="C436" s="884"/>
      <c r="D436" s="1149"/>
      <c r="E436" s="557"/>
      <c r="F436" s="596"/>
      <c r="G436" s="860"/>
      <c r="H436" s="17"/>
      <c r="I436" s="167"/>
    </row>
    <row r="437" spans="1:9">
      <c r="A437" s="248"/>
      <c r="B437" s="17"/>
      <c r="C437" s="884"/>
      <c r="D437" s="1149"/>
      <c r="E437" s="557"/>
      <c r="F437" s="596"/>
      <c r="G437" s="860"/>
      <c r="H437" s="17"/>
      <c r="I437" s="167"/>
    </row>
    <row r="438" spans="1:9">
      <c r="A438" s="248"/>
      <c r="B438" s="17"/>
      <c r="C438" s="884"/>
      <c r="D438" s="1149"/>
      <c r="E438" s="557"/>
      <c r="F438" s="596"/>
      <c r="G438" s="860"/>
      <c r="H438" s="17"/>
      <c r="I438" s="167"/>
    </row>
    <row r="439" spans="1:9" ht="18.75" thickBot="1">
      <c r="A439" s="1151" t="s">
        <v>7712</v>
      </c>
      <c r="B439" s="171"/>
      <c r="C439" s="885"/>
      <c r="D439" s="1150"/>
      <c r="E439" s="558"/>
      <c r="F439" s="598"/>
      <c r="G439" s="861"/>
      <c r="H439" s="171"/>
      <c r="I439" s="172"/>
    </row>
    <row r="440" spans="1:9" ht="52.5">
      <c r="A440" s="195" t="s">
        <v>1034</v>
      </c>
      <c r="B440" s="196" t="s">
        <v>1035</v>
      </c>
      <c r="C440" s="475" t="s">
        <v>678</v>
      </c>
      <c r="D440" s="475" t="s">
        <v>3143</v>
      </c>
      <c r="E440" s="559" t="s">
        <v>11378</v>
      </c>
      <c r="F440" s="600" t="s">
        <v>2792</v>
      </c>
      <c r="G440" s="864" t="s">
        <v>2640</v>
      </c>
      <c r="H440" s="338" t="s">
        <v>497</v>
      </c>
      <c r="I440" s="199" t="s">
        <v>4268</v>
      </c>
    </row>
    <row r="441" spans="1:9" ht="13.5" thickBot="1">
      <c r="A441" s="195"/>
      <c r="B441" s="389"/>
      <c r="C441" s="475" t="s">
        <v>3644</v>
      </c>
      <c r="D441" s="475" t="s">
        <v>2641</v>
      </c>
      <c r="E441" s="564" t="s">
        <v>265</v>
      </c>
      <c r="F441" s="607">
        <f>'Заказ, cкидки и курсы валют'!$I$12</f>
        <v>0</v>
      </c>
      <c r="G441" s="948"/>
      <c r="H441" s="455"/>
      <c r="I441" s="325"/>
    </row>
    <row r="442" spans="1:9" ht="15">
      <c r="A442" s="976" t="s">
        <v>11881</v>
      </c>
      <c r="B442" s="2008" t="s">
        <v>3217</v>
      </c>
      <c r="C442" s="2009">
        <v>1.55</v>
      </c>
      <c r="D442" s="2244">
        <v>100</v>
      </c>
      <c r="E442" s="2499">
        <f>E324*3</f>
        <v>494.82</v>
      </c>
      <c r="F442" s="967">
        <f t="shared" ref="F442:F505" si="42">ROUND(E442*(1-$F$11),2)</f>
        <v>494.82</v>
      </c>
      <c r="G442" s="968">
        <f>'Заказ, cкидки и курсы валют'!$J$23*F442</f>
        <v>6160.509</v>
      </c>
      <c r="H442" s="1032">
        <f t="shared" ref="H442:H505" si="43">ROUND((D442/1000)*G442,2)</f>
        <v>616.04999999999995</v>
      </c>
      <c r="I442" s="1902"/>
    </row>
    <row r="443" spans="1:9" ht="15">
      <c r="A443" s="210" t="s">
        <v>8273</v>
      </c>
      <c r="B443" s="2002" t="s">
        <v>3652</v>
      </c>
      <c r="C443" s="889">
        <v>2.63</v>
      </c>
      <c r="D443" s="2243">
        <v>100</v>
      </c>
      <c r="E443" s="2500">
        <f t="shared" ref="E443:E474" si="44">E330*3</f>
        <v>714.33</v>
      </c>
      <c r="F443" s="603">
        <f t="shared" ref="F443" si="45">ROUND(E443*(1-$F$11),2)</f>
        <v>714.33</v>
      </c>
      <c r="G443" s="862">
        <f>'Заказ, cкидки и курсы валют'!$J$23*F443</f>
        <v>8893.4084999999995</v>
      </c>
      <c r="H443" s="1029">
        <f t="shared" ref="H443" si="46">ROUND((D443/1000)*G443,2)</f>
        <v>889.34</v>
      </c>
      <c r="I443" s="1022"/>
    </row>
    <row r="444" spans="1:9" ht="15">
      <c r="A444" s="210" t="s">
        <v>8274</v>
      </c>
      <c r="B444" s="2002" t="s">
        <v>3653</v>
      </c>
      <c r="C444" s="889">
        <v>2.87</v>
      </c>
      <c r="D444" s="2243">
        <v>100</v>
      </c>
      <c r="E444" s="2500">
        <f t="shared" si="44"/>
        <v>794.25</v>
      </c>
      <c r="F444" s="603">
        <f t="shared" si="42"/>
        <v>794.25</v>
      </c>
      <c r="G444" s="862">
        <f>'Заказ, cкидки и курсы валют'!$J$23*F444</f>
        <v>9888.4124999999985</v>
      </c>
      <c r="H444" s="1029">
        <f t="shared" si="43"/>
        <v>988.84</v>
      </c>
      <c r="I444" s="1022"/>
    </row>
    <row r="445" spans="1:9" ht="15">
      <c r="A445" s="210" t="s">
        <v>8275</v>
      </c>
      <c r="B445" s="2002" t="s">
        <v>2818</v>
      </c>
      <c r="C445" s="889">
        <v>3.12</v>
      </c>
      <c r="D445" s="2243">
        <v>100</v>
      </c>
      <c r="E445" s="2500">
        <f t="shared" si="44"/>
        <v>998.94</v>
      </c>
      <c r="F445" s="603">
        <f t="shared" si="42"/>
        <v>998.94</v>
      </c>
      <c r="G445" s="862">
        <f>'Заказ, cкидки и курсы валют'!$J$23*F445</f>
        <v>12436.803</v>
      </c>
      <c r="H445" s="1029">
        <f t="shared" si="43"/>
        <v>1243.68</v>
      </c>
      <c r="I445" s="1022"/>
    </row>
    <row r="446" spans="1:9" ht="15">
      <c r="A446" s="210" t="s">
        <v>8276</v>
      </c>
      <c r="B446" s="2002" t="s">
        <v>3654</v>
      </c>
      <c r="C446" s="889">
        <v>3.37</v>
      </c>
      <c r="D446" s="2243">
        <v>50</v>
      </c>
      <c r="E446" s="2500">
        <f t="shared" si="44"/>
        <v>923.91000000000008</v>
      </c>
      <c r="F446" s="603">
        <f t="shared" si="42"/>
        <v>923.91</v>
      </c>
      <c r="G446" s="862">
        <f>'Заказ, cкидки и курсы валют'!$J$23*F446</f>
        <v>11502.679499999998</v>
      </c>
      <c r="H446" s="1029">
        <f t="shared" si="43"/>
        <v>575.13</v>
      </c>
      <c r="I446" s="1022"/>
    </row>
    <row r="447" spans="1:9" ht="15">
      <c r="A447" s="210" t="s">
        <v>8277</v>
      </c>
      <c r="B447" s="2002" t="s">
        <v>167</v>
      </c>
      <c r="C447" s="889">
        <v>3.87</v>
      </c>
      <c r="D447" s="2243">
        <v>50</v>
      </c>
      <c r="E447" s="2500">
        <f t="shared" si="44"/>
        <v>1053.5999999999999</v>
      </c>
      <c r="F447" s="603">
        <f t="shared" si="42"/>
        <v>1053.5999999999999</v>
      </c>
      <c r="G447" s="862">
        <f>'Заказ, cкидки и курсы валют'!$J$23*F447</f>
        <v>13117.319999999998</v>
      </c>
      <c r="H447" s="1029">
        <f t="shared" si="43"/>
        <v>655.87</v>
      </c>
      <c r="I447" s="1022"/>
    </row>
    <row r="448" spans="1:9" ht="15">
      <c r="A448" s="210" t="s">
        <v>8278</v>
      </c>
      <c r="B448" s="2002" t="s">
        <v>168</v>
      </c>
      <c r="C448" s="889">
        <v>4.49</v>
      </c>
      <c r="D448" s="2243">
        <v>50</v>
      </c>
      <c r="E448" s="2500">
        <f t="shared" si="44"/>
        <v>1272.3600000000001</v>
      </c>
      <c r="F448" s="603">
        <f t="shared" si="42"/>
        <v>1272.3599999999999</v>
      </c>
      <c r="G448" s="862">
        <f>'Заказ, cкидки и курсы валют'!$J$23*F448</f>
        <v>15840.881999999998</v>
      </c>
      <c r="H448" s="1029">
        <f t="shared" si="43"/>
        <v>792.04</v>
      </c>
      <c r="I448" s="1022"/>
    </row>
    <row r="449" spans="1:9" ht="15">
      <c r="A449" s="210" t="s">
        <v>8279</v>
      </c>
      <c r="B449" s="2002" t="s">
        <v>169</v>
      </c>
      <c r="C449" s="889">
        <v>5.1100000000000003</v>
      </c>
      <c r="D449" s="2243">
        <v>50</v>
      </c>
      <c r="E449" s="2500">
        <f t="shared" si="44"/>
        <v>1376.97</v>
      </c>
      <c r="F449" s="603">
        <f t="shared" si="42"/>
        <v>1376.97</v>
      </c>
      <c r="G449" s="862">
        <f>'Заказ, cкидки и курсы валют'!$J$23*F449</f>
        <v>17143.2765</v>
      </c>
      <c r="H449" s="1029">
        <f t="shared" si="43"/>
        <v>857.16</v>
      </c>
      <c r="I449" s="1022"/>
    </row>
    <row r="450" spans="1:9" ht="15">
      <c r="A450" s="210" t="s">
        <v>8280</v>
      </c>
      <c r="B450" s="2002" t="s">
        <v>611</v>
      </c>
      <c r="C450" s="889">
        <v>5.73</v>
      </c>
      <c r="D450" s="2243">
        <v>50</v>
      </c>
      <c r="E450" s="2500">
        <f t="shared" si="44"/>
        <v>1540.5</v>
      </c>
      <c r="F450" s="603">
        <f t="shared" si="42"/>
        <v>1540.5</v>
      </c>
      <c r="G450" s="862">
        <f>'Заказ, cкидки и курсы валют'!$J$23*F450</f>
        <v>19179.224999999999</v>
      </c>
      <c r="H450" s="1029">
        <f t="shared" si="43"/>
        <v>958.96</v>
      </c>
      <c r="I450" s="1022"/>
    </row>
    <row r="451" spans="1:9" ht="15">
      <c r="A451" s="210" t="s">
        <v>8281</v>
      </c>
      <c r="B451" s="2002" t="s">
        <v>170</v>
      </c>
      <c r="C451" s="2250">
        <v>6.35</v>
      </c>
      <c r="D451" s="2243">
        <v>50</v>
      </c>
      <c r="E451" s="2500">
        <f t="shared" si="44"/>
        <v>1720.3200000000002</v>
      </c>
      <c r="F451" s="603">
        <f t="shared" si="42"/>
        <v>1720.32</v>
      </c>
      <c r="G451" s="862">
        <f>'Заказ, cкидки и курсы валют'!$J$23*F451</f>
        <v>21417.983999999997</v>
      </c>
      <c r="H451" s="1029">
        <f t="shared" si="43"/>
        <v>1070.9000000000001</v>
      </c>
      <c r="I451" s="1022"/>
    </row>
    <row r="452" spans="1:9" ht="15">
      <c r="A452" s="210" t="s">
        <v>8282</v>
      </c>
      <c r="B452" s="2002" t="s">
        <v>171</v>
      </c>
      <c r="C452" s="889">
        <v>7.59</v>
      </c>
      <c r="D452" s="2243">
        <v>40</v>
      </c>
      <c r="E452" s="2500">
        <f t="shared" si="44"/>
        <v>2047.92</v>
      </c>
      <c r="F452" s="603">
        <f t="shared" si="42"/>
        <v>2047.92</v>
      </c>
      <c r="G452" s="862">
        <f>'Заказ, cкидки и курсы валют'!$J$23*F452</f>
        <v>25496.603999999999</v>
      </c>
      <c r="H452" s="1029">
        <f t="shared" si="43"/>
        <v>1019.86</v>
      </c>
      <c r="I452" s="1022"/>
    </row>
    <row r="453" spans="1:9" ht="15">
      <c r="A453" s="210" t="s">
        <v>8283</v>
      </c>
      <c r="B453" s="2002" t="s">
        <v>172</v>
      </c>
      <c r="C453" s="889">
        <v>8.83</v>
      </c>
      <c r="D453" s="2243">
        <v>25</v>
      </c>
      <c r="E453" s="2500">
        <f t="shared" si="44"/>
        <v>2769.66</v>
      </c>
      <c r="F453" s="603">
        <f t="shared" si="42"/>
        <v>2769.66</v>
      </c>
      <c r="G453" s="862">
        <f>'Заказ, cкидки и курсы валют'!$J$23*F453</f>
        <v>34482.267</v>
      </c>
      <c r="H453" s="1029">
        <f t="shared" si="43"/>
        <v>862.06</v>
      </c>
      <c r="I453" s="1022"/>
    </row>
    <row r="454" spans="1:9" ht="15">
      <c r="A454" s="210" t="s">
        <v>8284</v>
      </c>
      <c r="B454" s="890" t="s">
        <v>173</v>
      </c>
      <c r="C454" s="889">
        <v>10</v>
      </c>
      <c r="D454" s="2243">
        <v>25</v>
      </c>
      <c r="E454" s="2500">
        <f t="shared" si="44"/>
        <v>2813.88</v>
      </c>
      <c r="F454" s="603">
        <f t="shared" si="42"/>
        <v>2813.88</v>
      </c>
      <c r="G454" s="862">
        <f>'Заказ, cкидки и курсы валют'!$J$23*F454</f>
        <v>35032.805999999997</v>
      </c>
      <c r="H454" s="1029">
        <f t="shared" si="43"/>
        <v>875.82</v>
      </c>
      <c r="I454" s="1022"/>
    </row>
    <row r="455" spans="1:9" ht="15">
      <c r="A455" s="210" t="s">
        <v>8285</v>
      </c>
      <c r="B455" s="890" t="s">
        <v>100</v>
      </c>
      <c r="C455" s="889">
        <v>5.1100000000000003</v>
      </c>
      <c r="D455" s="2243">
        <v>50</v>
      </c>
      <c r="E455" s="2500">
        <f t="shared" si="44"/>
        <v>1185.21</v>
      </c>
      <c r="F455" s="603">
        <f t="shared" si="42"/>
        <v>1185.21</v>
      </c>
      <c r="G455" s="862">
        <f>'Заказ, cкидки и курсы валют'!$J$23*F455</f>
        <v>14755.8645</v>
      </c>
      <c r="H455" s="1029">
        <f t="shared" si="43"/>
        <v>737.79</v>
      </c>
      <c r="I455" s="1022"/>
    </row>
    <row r="456" spans="1:9" ht="15">
      <c r="A456" s="210" t="s">
        <v>8286</v>
      </c>
      <c r="B456" s="890" t="s">
        <v>101</v>
      </c>
      <c r="C456" s="889">
        <v>5.8</v>
      </c>
      <c r="D456" s="2243">
        <v>50</v>
      </c>
      <c r="E456" s="2500">
        <f t="shared" si="44"/>
        <v>1416.21</v>
      </c>
      <c r="F456" s="603">
        <f t="shared" si="42"/>
        <v>1416.21</v>
      </c>
      <c r="G456" s="862">
        <f>'Заказ, cкидки и курсы валют'!$J$23*F456</f>
        <v>17631.8145</v>
      </c>
      <c r="H456" s="1029">
        <f t="shared" si="43"/>
        <v>881.59</v>
      </c>
      <c r="I456" s="1022"/>
    </row>
    <row r="457" spans="1:9" ht="15">
      <c r="A457" s="210" t="s">
        <v>8287</v>
      </c>
      <c r="B457" s="890" t="s">
        <v>1352</v>
      </c>
      <c r="C457" s="889">
        <v>6.65</v>
      </c>
      <c r="D457" s="2243">
        <v>40</v>
      </c>
      <c r="E457" s="2500">
        <f t="shared" si="44"/>
        <v>1605.03</v>
      </c>
      <c r="F457" s="603">
        <f t="shared" si="42"/>
        <v>1605.03</v>
      </c>
      <c r="G457" s="862">
        <f>'Заказ, cкидки и курсы валют'!$J$23*F457</f>
        <v>19982.623499999998</v>
      </c>
      <c r="H457" s="1029">
        <f t="shared" si="43"/>
        <v>799.3</v>
      </c>
      <c r="I457" s="1022"/>
    </row>
    <row r="458" spans="1:9" ht="15">
      <c r="A458" s="210" t="s">
        <v>8288</v>
      </c>
      <c r="B458" s="890" t="s">
        <v>189</v>
      </c>
      <c r="C458" s="889">
        <v>7.51</v>
      </c>
      <c r="D458" s="2243">
        <v>30</v>
      </c>
      <c r="E458" s="2500">
        <f t="shared" si="44"/>
        <v>1810.38</v>
      </c>
      <c r="F458" s="603">
        <f t="shared" si="42"/>
        <v>1810.38</v>
      </c>
      <c r="G458" s="862">
        <f>'Заказ, cкидки и курсы валют'!$J$23*F458</f>
        <v>22539.231</v>
      </c>
      <c r="H458" s="1029">
        <f t="shared" si="43"/>
        <v>676.18</v>
      </c>
      <c r="I458" s="1022"/>
    </row>
    <row r="459" spans="1:9" ht="15">
      <c r="A459" s="210" t="s">
        <v>8289</v>
      </c>
      <c r="B459" s="890" t="s">
        <v>616</v>
      </c>
      <c r="C459" s="889">
        <v>8.3699999999999992</v>
      </c>
      <c r="D459" s="2243">
        <v>40</v>
      </c>
      <c r="E459" s="2500">
        <f t="shared" si="44"/>
        <v>2027.16</v>
      </c>
      <c r="F459" s="603">
        <f t="shared" si="42"/>
        <v>2027.16</v>
      </c>
      <c r="G459" s="862">
        <f>'Заказ, cкидки и курсы валют'!$J$23*F459</f>
        <v>25238.142</v>
      </c>
      <c r="H459" s="1029">
        <f t="shared" si="43"/>
        <v>1009.53</v>
      </c>
      <c r="I459" s="1022"/>
    </row>
    <row r="460" spans="1:9" ht="15">
      <c r="A460" s="210" t="s">
        <v>8290</v>
      </c>
      <c r="B460" s="890" t="s">
        <v>178</v>
      </c>
      <c r="C460" s="889">
        <v>9.23</v>
      </c>
      <c r="D460" s="2243">
        <v>25</v>
      </c>
      <c r="E460" s="2500">
        <f t="shared" si="44"/>
        <v>2094.42</v>
      </c>
      <c r="F460" s="603">
        <f t="shared" si="42"/>
        <v>2094.42</v>
      </c>
      <c r="G460" s="862">
        <f>'Заказ, cкидки и курсы валют'!$J$23*F460</f>
        <v>26075.528999999999</v>
      </c>
      <c r="H460" s="1029">
        <f t="shared" si="43"/>
        <v>651.89</v>
      </c>
      <c r="I460" s="1022"/>
    </row>
    <row r="461" spans="1:9" ht="15">
      <c r="A461" s="210" t="s">
        <v>8291</v>
      </c>
      <c r="B461" s="890" t="s">
        <v>84</v>
      </c>
      <c r="C461" s="889">
        <v>10.1</v>
      </c>
      <c r="D461" s="2243">
        <v>25</v>
      </c>
      <c r="E461" s="2500">
        <f t="shared" si="44"/>
        <v>2422.71</v>
      </c>
      <c r="F461" s="603">
        <f t="shared" si="42"/>
        <v>2422.71</v>
      </c>
      <c r="G461" s="862">
        <f>'Заказ, cкидки и курсы валют'!$J$23*F461</f>
        <v>30162.7395</v>
      </c>
      <c r="H461" s="1029">
        <f t="shared" si="43"/>
        <v>754.07</v>
      </c>
      <c r="I461" s="1022"/>
    </row>
    <row r="462" spans="1:9" ht="15">
      <c r="A462" s="210" t="s">
        <v>8292</v>
      </c>
      <c r="B462" s="890" t="s">
        <v>179</v>
      </c>
      <c r="C462" s="889">
        <v>11</v>
      </c>
      <c r="D462" s="2243">
        <v>20</v>
      </c>
      <c r="E462" s="2500">
        <f t="shared" si="44"/>
        <v>2660.46</v>
      </c>
      <c r="F462" s="603">
        <f t="shared" si="42"/>
        <v>2660.46</v>
      </c>
      <c r="G462" s="862">
        <f>'Заказ, cкидки и курсы валют'!$J$23*F462</f>
        <v>33122.726999999999</v>
      </c>
      <c r="H462" s="1029">
        <f t="shared" si="43"/>
        <v>662.45</v>
      </c>
      <c r="I462" s="1022"/>
    </row>
    <row r="463" spans="1:9" ht="15">
      <c r="A463" s="210" t="s">
        <v>8293</v>
      </c>
      <c r="B463" s="890" t="s">
        <v>180</v>
      </c>
      <c r="C463" s="889">
        <v>12.7</v>
      </c>
      <c r="D463" s="2243">
        <v>20</v>
      </c>
      <c r="E463" s="2500">
        <f t="shared" si="44"/>
        <v>3092.91</v>
      </c>
      <c r="F463" s="603">
        <f t="shared" si="42"/>
        <v>3092.91</v>
      </c>
      <c r="G463" s="862">
        <f>'Заказ, cкидки и курсы валют'!$J$23*F463</f>
        <v>38506.729499999994</v>
      </c>
      <c r="H463" s="1029">
        <f t="shared" si="43"/>
        <v>770.13</v>
      </c>
      <c r="I463" s="1022"/>
    </row>
    <row r="464" spans="1:9" ht="15">
      <c r="A464" s="210" t="s">
        <v>8294</v>
      </c>
      <c r="B464" s="890" t="s">
        <v>181</v>
      </c>
      <c r="C464" s="889">
        <v>14.4</v>
      </c>
      <c r="D464" s="2243">
        <v>20</v>
      </c>
      <c r="E464" s="2500">
        <f t="shared" si="44"/>
        <v>3465.8999999999996</v>
      </c>
      <c r="F464" s="603">
        <f t="shared" si="42"/>
        <v>3465.9</v>
      </c>
      <c r="G464" s="862">
        <f>'Заказ, cкидки и курсы валют'!$J$23*F464</f>
        <v>43150.455000000002</v>
      </c>
      <c r="H464" s="1029">
        <f t="shared" si="43"/>
        <v>863.01</v>
      </c>
      <c r="I464" s="1022"/>
    </row>
    <row r="465" spans="1:9" ht="15">
      <c r="A465" s="210" t="s">
        <v>8295</v>
      </c>
      <c r="B465" s="890" t="s">
        <v>182</v>
      </c>
      <c r="C465" s="889">
        <v>16.2</v>
      </c>
      <c r="D465" s="2243">
        <v>20</v>
      </c>
      <c r="E465" s="2500">
        <f t="shared" si="44"/>
        <v>3882.4800000000005</v>
      </c>
      <c r="F465" s="603">
        <f t="shared" si="42"/>
        <v>3882.48</v>
      </c>
      <c r="G465" s="862">
        <f>'Заказ, cкидки и курсы валют'!$J$23*F465</f>
        <v>48336.875999999997</v>
      </c>
      <c r="H465" s="1029">
        <f t="shared" si="43"/>
        <v>966.74</v>
      </c>
      <c r="I465" s="1022"/>
    </row>
    <row r="466" spans="1:9" ht="15">
      <c r="A466" s="210" t="s">
        <v>8296</v>
      </c>
      <c r="B466" s="890" t="s">
        <v>183</v>
      </c>
      <c r="C466" s="889">
        <v>17.899999999999999</v>
      </c>
      <c r="D466" s="2243">
        <v>20</v>
      </c>
      <c r="E466" s="2500">
        <f t="shared" si="44"/>
        <v>4113.51</v>
      </c>
      <c r="F466" s="603">
        <f t="shared" si="42"/>
        <v>4113.51</v>
      </c>
      <c r="G466" s="862">
        <f>'Заказ, cкидки и курсы валют'!$J$23*F466</f>
        <v>51213.199500000002</v>
      </c>
      <c r="H466" s="1029">
        <f t="shared" si="43"/>
        <v>1024.26</v>
      </c>
      <c r="I466" s="1022"/>
    </row>
    <row r="467" spans="1:9" ht="15">
      <c r="A467" s="210" t="s">
        <v>8297</v>
      </c>
      <c r="B467" s="890" t="s">
        <v>184</v>
      </c>
      <c r="C467" s="889">
        <v>19.7</v>
      </c>
      <c r="D467" s="2243">
        <v>10</v>
      </c>
      <c r="E467" s="2500">
        <f t="shared" si="44"/>
        <v>4680.72</v>
      </c>
      <c r="F467" s="603">
        <f t="shared" si="42"/>
        <v>4680.72</v>
      </c>
      <c r="G467" s="862">
        <f>'Заказ, cкидки и курсы валют'!$J$23*F467</f>
        <v>58274.964</v>
      </c>
      <c r="H467" s="1029">
        <f t="shared" si="43"/>
        <v>582.75</v>
      </c>
      <c r="I467" s="1022"/>
    </row>
    <row r="468" spans="1:9" ht="15">
      <c r="A468" s="210" t="s">
        <v>8298</v>
      </c>
      <c r="B468" s="890" t="s">
        <v>6321</v>
      </c>
      <c r="C468" s="889">
        <v>8.6999999999999993</v>
      </c>
      <c r="D468" s="2243">
        <v>50</v>
      </c>
      <c r="E468" s="2500">
        <f t="shared" si="44"/>
        <v>2593.6499999999996</v>
      </c>
      <c r="F468" s="603">
        <f t="shared" si="42"/>
        <v>2593.65</v>
      </c>
      <c r="G468" s="862">
        <f>'Заказ, cкидки и курсы валют'!$J$23*F468</f>
        <v>32290.942500000001</v>
      </c>
      <c r="H468" s="1029">
        <f t="shared" si="43"/>
        <v>1614.55</v>
      </c>
      <c r="I468" s="1022"/>
    </row>
    <row r="469" spans="1:9" ht="15">
      <c r="A469" s="210" t="s">
        <v>8299</v>
      </c>
      <c r="B469" s="890" t="s">
        <v>3656</v>
      </c>
      <c r="C469" s="889">
        <v>11.1</v>
      </c>
      <c r="D469" s="2243">
        <v>20</v>
      </c>
      <c r="E469" s="2500">
        <f t="shared" si="44"/>
        <v>2419.92</v>
      </c>
      <c r="F469" s="603">
        <f t="shared" si="42"/>
        <v>2419.92</v>
      </c>
      <c r="G469" s="862">
        <f>'Заказ, cкидки и курсы валют'!$J$23*F469</f>
        <v>30128.004000000001</v>
      </c>
      <c r="H469" s="1029">
        <f t="shared" si="43"/>
        <v>602.55999999999995</v>
      </c>
      <c r="I469" s="1022"/>
    </row>
    <row r="470" spans="1:9" ht="15">
      <c r="A470" s="210" t="s">
        <v>8300</v>
      </c>
      <c r="B470" s="890" t="s">
        <v>3118</v>
      </c>
      <c r="C470" s="889">
        <v>12.3</v>
      </c>
      <c r="D470" s="2243">
        <v>20</v>
      </c>
      <c r="E470" s="2500">
        <f t="shared" si="44"/>
        <v>2769.2400000000002</v>
      </c>
      <c r="F470" s="603">
        <f t="shared" si="42"/>
        <v>2769.24</v>
      </c>
      <c r="G470" s="862">
        <f>'Заказ, cкидки и курсы валют'!$J$23*F470</f>
        <v>34477.037999999993</v>
      </c>
      <c r="H470" s="1029">
        <f t="shared" si="43"/>
        <v>689.54</v>
      </c>
      <c r="I470" s="1022"/>
    </row>
    <row r="471" spans="1:9" ht="15">
      <c r="A471" s="210" t="s">
        <v>8301</v>
      </c>
      <c r="B471" s="890" t="s">
        <v>3119</v>
      </c>
      <c r="C471" s="889">
        <v>13.9</v>
      </c>
      <c r="D471" s="2243">
        <v>20</v>
      </c>
      <c r="E471" s="2500">
        <f t="shared" si="44"/>
        <v>3133.08</v>
      </c>
      <c r="F471" s="603">
        <f t="shared" si="42"/>
        <v>3133.08</v>
      </c>
      <c r="G471" s="862">
        <f>'Заказ, cкидки и курсы валют'!$J$23*F471</f>
        <v>39006.845999999998</v>
      </c>
      <c r="H471" s="1029">
        <f t="shared" si="43"/>
        <v>780.14</v>
      </c>
      <c r="I471" s="1022"/>
    </row>
    <row r="472" spans="1:9" ht="15">
      <c r="A472" s="210" t="s">
        <v>8302</v>
      </c>
      <c r="B472" s="890" t="s">
        <v>617</v>
      </c>
      <c r="C472" s="889">
        <v>15.5</v>
      </c>
      <c r="D472" s="2243">
        <v>15</v>
      </c>
      <c r="E472" s="2500">
        <f t="shared" si="44"/>
        <v>3497.76</v>
      </c>
      <c r="F472" s="603">
        <f t="shared" si="42"/>
        <v>3497.76</v>
      </c>
      <c r="G472" s="862">
        <f>'Заказ, cкидки и курсы валют'!$J$23*F472</f>
        <v>43547.112000000001</v>
      </c>
      <c r="H472" s="1029">
        <f t="shared" si="43"/>
        <v>653.21</v>
      </c>
      <c r="I472" s="1022"/>
    </row>
    <row r="473" spans="1:9" ht="15">
      <c r="A473" s="210" t="s">
        <v>8303</v>
      </c>
      <c r="B473" s="890" t="s">
        <v>3120</v>
      </c>
      <c r="C473" s="889">
        <v>17.100000000000001</v>
      </c>
      <c r="D473" s="2243">
        <v>15</v>
      </c>
      <c r="E473" s="2500">
        <f t="shared" si="44"/>
        <v>3858.87</v>
      </c>
      <c r="F473" s="603">
        <f t="shared" si="42"/>
        <v>3858.87</v>
      </c>
      <c r="G473" s="862">
        <f>'Заказ, cкидки и курсы валют'!$J$23*F473</f>
        <v>48042.931499999999</v>
      </c>
      <c r="H473" s="1029">
        <f t="shared" si="43"/>
        <v>720.64</v>
      </c>
      <c r="I473" s="1022"/>
    </row>
    <row r="474" spans="1:9" ht="15">
      <c r="A474" s="210" t="s">
        <v>8304</v>
      </c>
      <c r="B474" s="890" t="s">
        <v>190</v>
      </c>
      <c r="C474" s="889">
        <v>18.7</v>
      </c>
      <c r="D474" s="2243">
        <v>15</v>
      </c>
      <c r="E474" s="2500">
        <f t="shared" si="44"/>
        <v>4219.83</v>
      </c>
      <c r="F474" s="603">
        <f t="shared" si="42"/>
        <v>4219.83</v>
      </c>
      <c r="G474" s="862">
        <f>'Заказ, cкидки и курсы валют'!$J$23*F474</f>
        <v>52536.883499999996</v>
      </c>
      <c r="H474" s="1029">
        <f t="shared" si="43"/>
        <v>788.05</v>
      </c>
      <c r="I474" s="1022"/>
    </row>
    <row r="475" spans="1:9" ht="15">
      <c r="A475" s="210" t="s">
        <v>8305</v>
      </c>
      <c r="B475" s="890" t="s">
        <v>1338</v>
      </c>
      <c r="C475" s="889">
        <v>20.3</v>
      </c>
      <c r="D475" s="2243">
        <v>10</v>
      </c>
      <c r="E475" s="2500">
        <f t="shared" ref="E475:E506" si="47">E362*3</f>
        <v>4613.9400000000005</v>
      </c>
      <c r="F475" s="603">
        <f t="shared" si="42"/>
        <v>4613.9399999999996</v>
      </c>
      <c r="G475" s="862">
        <f>'Заказ, cкидки и курсы валют'!$J$23*F475</f>
        <v>57443.552999999993</v>
      </c>
      <c r="H475" s="1029">
        <f t="shared" si="43"/>
        <v>574.44000000000005</v>
      </c>
      <c r="I475" s="1022"/>
    </row>
    <row r="476" spans="1:9" ht="15">
      <c r="A476" s="210" t="s">
        <v>8306</v>
      </c>
      <c r="B476" s="890" t="s">
        <v>191</v>
      </c>
      <c r="C476" s="889">
        <v>21.8</v>
      </c>
      <c r="D476" s="2243">
        <v>10</v>
      </c>
      <c r="E476" s="2500">
        <f t="shared" si="47"/>
        <v>4981.5</v>
      </c>
      <c r="F476" s="603">
        <f t="shared" si="42"/>
        <v>4981.5</v>
      </c>
      <c r="G476" s="862">
        <f>'Заказ, cкидки и курсы валют'!$J$23*F476</f>
        <v>62019.674999999996</v>
      </c>
      <c r="H476" s="1029">
        <f t="shared" si="43"/>
        <v>620.20000000000005</v>
      </c>
      <c r="I476" s="1022"/>
    </row>
    <row r="477" spans="1:9" ht="15">
      <c r="A477" s="210" t="s">
        <v>8307</v>
      </c>
      <c r="B477" s="890" t="s">
        <v>192</v>
      </c>
      <c r="C477" s="889">
        <v>25</v>
      </c>
      <c r="D477" s="2243">
        <v>10</v>
      </c>
      <c r="E477" s="2500">
        <f t="shared" si="47"/>
        <v>5703.66</v>
      </c>
      <c r="F477" s="603">
        <f t="shared" si="42"/>
        <v>5703.66</v>
      </c>
      <c r="G477" s="862">
        <f>'Заказ, cкидки и курсы валют'!$J$23*F477</f>
        <v>71010.566999999995</v>
      </c>
      <c r="H477" s="1029">
        <f t="shared" si="43"/>
        <v>710.11</v>
      </c>
      <c r="I477" s="1022"/>
    </row>
    <row r="478" spans="1:9" ht="15">
      <c r="A478" s="210" t="s">
        <v>8308</v>
      </c>
      <c r="B478" s="890" t="s">
        <v>193</v>
      </c>
      <c r="C478" s="2251">
        <v>28.2</v>
      </c>
      <c r="D478" s="2243">
        <v>10</v>
      </c>
      <c r="E478" s="2500">
        <f t="shared" si="47"/>
        <v>6111.51</v>
      </c>
      <c r="F478" s="603">
        <f t="shared" si="42"/>
        <v>6111.51</v>
      </c>
      <c r="G478" s="862">
        <f>'Заказ, cкидки и курсы валют'!$J$23*F478</f>
        <v>76088.299499999994</v>
      </c>
      <c r="H478" s="1029">
        <f t="shared" si="43"/>
        <v>760.88</v>
      </c>
      <c r="I478" s="1022"/>
    </row>
    <row r="479" spans="1:9" ht="15">
      <c r="A479" s="210" t="s">
        <v>8309</v>
      </c>
      <c r="B479" s="890" t="s">
        <v>194</v>
      </c>
      <c r="C479" s="889">
        <v>31.42</v>
      </c>
      <c r="D479" s="2243">
        <v>10</v>
      </c>
      <c r="E479" s="2500">
        <f t="shared" si="47"/>
        <v>7293.24</v>
      </c>
      <c r="F479" s="603">
        <f t="shared" si="42"/>
        <v>7293.24</v>
      </c>
      <c r="G479" s="862">
        <f>'Заказ, cкидки и курсы валют'!$J$23*F479</f>
        <v>90800.837999999989</v>
      </c>
      <c r="H479" s="1029">
        <f t="shared" si="43"/>
        <v>908.01</v>
      </c>
      <c r="I479" s="1022"/>
    </row>
    <row r="480" spans="1:9" ht="15">
      <c r="A480" s="210" t="s">
        <v>8310</v>
      </c>
      <c r="B480" s="890" t="s">
        <v>3121</v>
      </c>
      <c r="C480" s="889">
        <v>34.6</v>
      </c>
      <c r="D480" s="2243">
        <v>5</v>
      </c>
      <c r="E480" s="2500">
        <f t="shared" si="47"/>
        <v>7585.77</v>
      </c>
      <c r="F480" s="603">
        <f t="shared" si="42"/>
        <v>7585.77</v>
      </c>
      <c r="G480" s="862">
        <f>'Заказ, cкидки и курсы валют'!$J$23*F480</f>
        <v>94442.836500000005</v>
      </c>
      <c r="H480" s="1029">
        <f t="shared" si="43"/>
        <v>472.21</v>
      </c>
      <c r="I480" s="1022"/>
    </row>
    <row r="481" spans="1:9" ht="15">
      <c r="A481" s="210" t="s">
        <v>8311</v>
      </c>
      <c r="B481" s="890" t="s">
        <v>195</v>
      </c>
      <c r="C481" s="889">
        <v>37</v>
      </c>
      <c r="D481" s="2243">
        <v>5</v>
      </c>
      <c r="E481" s="2500">
        <f t="shared" si="47"/>
        <v>8509.17</v>
      </c>
      <c r="F481" s="603">
        <f t="shared" si="42"/>
        <v>8509.17</v>
      </c>
      <c r="G481" s="862">
        <f>'Заказ, cкидки и курсы валют'!$J$23*F481</f>
        <v>105939.16649999999</v>
      </c>
      <c r="H481" s="1029">
        <f t="shared" si="43"/>
        <v>529.70000000000005</v>
      </c>
      <c r="I481" s="1022"/>
    </row>
    <row r="482" spans="1:9" ht="15">
      <c r="A482" s="210" t="s">
        <v>8312</v>
      </c>
      <c r="B482" s="890" t="s">
        <v>196</v>
      </c>
      <c r="C482" s="889">
        <v>44</v>
      </c>
      <c r="D482" s="2243">
        <v>5</v>
      </c>
      <c r="E482" s="2500">
        <f t="shared" si="47"/>
        <v>9790.08</v>
      </c>
      <c r="F482" s="603">
        <f t="shared" si="42"/>
        <v>9790.08</v>
      </c>
      <c r="G482" s="862">
        <f>'Заказ, cкидки и курсы валют'!$J$23*F482</f>
        <v>121886.496</v>
      </c>
      <c r="H482" s="1029">
        <f t="shared" si="43"/>
        <v>609.42999999999995</v>
      </c>
      <c r="I482" s="1022"/>
    </row>
    <row r="483" spans="1:9" ht="15">
      <c r="A483" s="210" t="s">
        <v>8313</v>
      </c>
      <c r="B483" s="890" t="s">
        <v>3364</v>
      </c>
      <c r="C483" s="889">
        <v>20.5</v>
      </c>
      <c r="D483" s="2243">
        <v>10</v>
      </c>
      <c r="E483" s="2500">
        <f t="shared" si="47"/>
        <v>4665.8099999999995</v>
      </c>
      <c r="F483" s="603">
        <f t="shared" si="42"/>
        <v>4665.8100000000004</v>
      </c>
      <c r="G483" s="862">
        <f>'Заказ, cкидки и курсы валют'!$J$23*F483</f>
        <v>58089.334500000004</v>
      </c>
      <c r="H483" s="1029">
        <f t="shared" si="43"/>
        <v>580.89</v>
      </c>
      <c r="I483" s="1022"/>
    </row>
    <row r="484" spans="1:9" ht="15">
      <c r="A484" s="210" t="s">
        <v>8314</v>
      </c>
      <c r="B484" s="890" t="s">
        <v>3655</v>
      </c>
      <c r="C484" s="889">
        <v>21.2</v>
      </c>
      <c r="D484" s="2243">
        <v>10</v>
      </c>
      <c r="E484" s="2500">
        <f t="shared" si="47"/>
        <v>5025.18</v>
      </c>
      <c r="F484" s="603">
        <f t="shared" si="42"/>
        <v>5025.18</v>
      </c>
      <c r="G484" s="862">
        <f>'Заказ, cкидки и курсы валют'!$J$23*F484</f>
        <v>62563.491000000002</v>
      </c>
      <c r="H484" s="1029">
        <f t="shared" si="43"/>
        <v>625.63</v>
      </c>
      <c r="I484" s="1022"/>
    </row>
    <row r="485" spans="1:9" ht="15">
      <c r="A485" s="210" t="s">
        <v>8315</v>
      </c>
      <c r="B485" s="890" t="s">
        <v>3399</v>
      </c>
      <c r="C485" s="889">
        <v>23.7</v>
      </c>
      <c r="D485" s="2243">
        <v>10</v>
      </c>
      <c r="E485" s="2500">
        <f t="shared" si="47"/>
        <v>5525.25</v>
      </c>
      <c r="F485" s="603">
        <f t="shared" si="42"/>
        <v>5525.25</v>
      </c>
      <c r="G485" s="862">
        <f>'Заказ, cкидки и курсы валют'!$J$23*F485</f>
        <v>68789.362500000003</v>
      </c>
      <c r="H485" s="1029">
        <f t="shared" si="43"/>
        <v>687.89</v>
      </c>
      <c r="I485" s="1022"/>
    </row>
    <row r="486" spans="1:9" ht="15">
      <c r="A486" s="210" t="s">
        <v>8316</v>
      </c>
      <c r="B486" s="890" t="s">
        <v>3122</v>
      </c>
      <c r="C486" s="889">
        <v>26.2</v>
      </c>
      <c r="D486" s="2243">
        <v>10</v>
      </c>
      <c r="E486" s="2500">
        <f t="shared" si="47"/>
        <v>6473.7000000000007</v>
      </c>
      <c r="F486" s="603">
        <f t="shared" si="42"/>
        <v>6473.7</v>
      </c>
      <c r="G486" s="862">
        <f>'Заказ, cкидки и курсы валют'!$J$23*F486</f>
        <v>80597.564999999988</v>
      </c>
      <c r="H486" s="1029">
        <f t="shared" si="43"/>
        <v>805.98</v>
      </c>
      <c r="I486" s="1022"/>
    </row>
    <row r="487" spans="1:9" ht="15">
      <c r="A487" s="210" t="s">
        <v>8317</v>
      </c>
      <c r="B487" s="890" t="s">
        <v>3123</v>
      </c>
      <c r="C487" s="889">
        <v>28.7</v>
      </c>
      <c r="D487" s="2243">
        <v>10</v>
      </c>
      <c r="E487" s="2500">
        <f t="shared" si="47"/>
        <v>6404.37</v>
      </c>
      <c r="F487" s="603">
        <f t="shared" si="42"/>
        <v>6404.37</v>
      </c>
      <c r="G487" s="862">
        <f>'Заказ, cкидки и курсы валют'!$J$23*F487</f>
        <v>79734.406499999997</v>
      </c>
      <c r="H487" s="1029">
        <f t="shared" si="43"/>
        <v>797.34</v>
      </c>
      <c r="I487" s="1022"/>
    </row>
    <row r="488" spans="1:9" ht="15">
      <c r="A488" s="210" t="s">
        <v>8318</v>
      </c>
      <c r="B488" s="890" t="s">
        <v>3124</v>
      </c>
      <c r="C488" s="889">
        <v>31.2</v>
      </c>
      <c r="D488" s="2243">
        <v>10</v>
      </c>
      <c r="E488" s="2500">
        <f t="shared" si="47"/>
        <v>7228.11</v>
      </c>
      <c r="F488" s="603">
        <f t="shared" si="42"/>
        <v>7228.11</v>
      </c>
      <c r="G488" s="862">
        <f>'Заказ, cкидки и курсы валют'!$J$23*F488</f>
        <v>89989.969499999992</v>
      </c>
      <c r="H488" s="1029">
        <f t="shared" si="43"/>
        <v>899.9</v>
      </c>
      <c r="I488" s="1022"/>
    </row>
    <row r="489" spans="1:9" ht="15">
      <c r="A489" s="210" t="s">
        <v>8319</v>
      </c>
      <c r="B489" s="890" t="s">
        <v>3125</v>
      </c>
      <c r="C489" s="889">
        <v>33.700000000000003</v>
      </c>
      <c r="D489" s="2243">
        <v>5</v>
      </c>
      <c r="E489" s="2500">
        <f t="shared" si="47"/>
        <v>7408.83</v>
      </c>
      <c r="F489" s="603">
        <f t="shared" si="42"/>
        <v>7408.83</v>
      </c>
      <c r="G489" s="862">
        <f>'Заказ, cкидки и курсы валют'!$J$23*F489</f>
        <v>92239.933499999999</v>
      </c>
      <c r="H489" s="1029">
        <f t="shared" si="43"/>
        <v>461.2</v>
      </c>
      <c r="I489" s="1022"/>
    </row>
    <row r="490" spans="1:9" ht="15">
      <c r="A490" s="210" t="s">
        <v>8320</v>
      </c>
      <c r="B490" s="890" t="s">
        <v>201</v>
      </c>
      <c r="C490" s="889">
        <v>36.200000000000003</v>
      </c>
      <c r="D490" s="2243">
        <v>5</v>
      </c>
      <c r="E490" s="2500">
        <f t="shared" si="47"/>
        <v>8408.91</v>
      </c>
      <c r="F490" s="603">
        <f t="shared" si="42"/>
        <v>8408.91</v>
      </c>
      <c r="G490" s="862">
        <f>'Заказ, cкидки и курсы валют'!$J$23*F490</f>
        <v>104690.9295</v>
      </c>
      <c r="H490" s="1029">
        <f t="shared" si="43"/>
        <v>523.45000000000005</v>
      </c>
      <c r="I490" s="1022"/>
    </row>
    <row r="491" spans="1:9" ht="15">
      <c r="A491" s="210" t="s">
        <v>8321</v>
      </c>
      <c r="B491" s="890" t="s">
        <v>1339</v>
      </c>
      <c r="C491" s="889">
        <v>38.700000000000003</v>
      </c>
      <c r="D491" s="2243">
        <v>5</v>
      </c>
      <c r="E491" s="2500">
        <f t="shared" si="47"/>
        <v>8727.0300000000007</v>
      </c>
      <c r="F491" s="603">
        <f t="shared" si="42"/>
        <v>8727.0300000000007</v>
      </c>
      <c r="G491" s="862">
        <f>'Заказ, cкидки и курсы валют'!$J$23*F491</f>
        <v>108651.5235</v>
      </c>
      <c r="H491" s="1029">
        <f t="shared" si="43"/>
        <v>543.26</v>
      </c>
      <c r="I491" s="1022"/>
    </row>
    <row r="492" spans="1:9" ht="15">
      <c r="A492" s="210" t="s">
        <v>8322</v>
      </c>
      <c r="B492" s="890" t="s">
        <v>202</v>
      </c>
      <c r="C492" s="889">
        <v>41.3</v>
      </c>
      <c r="D492" s="2243">
        <v>5</v>
      </c>
      <c r="E492" s="2500">
        <f t="shared" si="47"/>
        <v>9691.5</v>
      </c>
      <c r="F492" s="603">
        <f t="shared" si="42"/>
        <v>9691.5</v>
      </c>
      <c r="G492" s="862">
        <f>'Заказ, cкидки и курсы валют'!$J$23*F492</f>
        <v>120659.17499999999</v>
      </c>
      <c r="H492" s="1029">
        <f t="shared" si="43"/>
        <v>603.29999999999995</v>
      </c>
      <c r="I492" s="1022"/>
    </row>
    <row r="493" spans="1:9" ht="15">
      <c r="A493" s="210" t="s">
        <v>8323</v>
      </c>
      <c r="B493" s="890" t="s">
        <v>614</v>
      </c>
      <c r="C493" s="889">
        <v>46.3</v>
      </c>
      <c r="D493" s="2243">
        <v>5</v>
      </c>
      <c r="E493" s="2500">
        <f t="shared" si="47"/>
        <v>10415.73</v>
      </c>
      <c r="F493" s="603">
        <f t="shared" si="42"/>
        <v>10415.73</v>
      </c>
      <c r="G493" s="862">
        <f>'Заказ, cкидки и курсы валют'!$J$23*F493</f>
        <v>129675.83849999998</v>
      </c>
      <c r="H493" s="1029">
        <f t="shared" si="43"/>
        <v>648.38</v>
      </c>
      <c r="I493" s="1022"/>
    </row>
    <row r="494" spans="1:9" ht="15">
      <c r="A494" s="210" t="s">
        <v>8324</v>
      </c>
      <c r="B494" s="890" t="s">
        <v>203</v>
      </c>
      <c r="C494" s="889">
        <v>51.3</v>
      </c>
      <c r="D494" s="2243">
        <v>5</v>
      </c>
      <c r="E494" s="2500">
        <f t="shared" si="47"/>
        <v>11346.75</v>
      </c>
      <c r="F494" s="603">
        <f t="shared" si="42"/>
        <v>11346.75</v>
      </c>
      <c r="G494" s="862">
        <f>'Заказ, cкидки и курсы валют'!$J$23*F494</f>
        <v>141267.03750000001</v>
      </c>
      <c r="H494" s="1029">
        <f t="shared" si="43"/>
        <v>706.34</v>
      </c>
      <c r="I494" s="1022"/>
    </row>
    <row r="495" spans="1:9" ht="15">
      <c r="A495" s="210" t="s">
        <v>8325</v>
      </c>
      <c r="B495" s="890" t="s">
        <v>613</v>
      </c>
      <c r="C495" s="889">
        <v>56.3</v>
      </c>
      <c r="D495" s="2243">
        <v>5</v>
      </c>
      <c r="E495" s="2500">
        <f t="shared" si="47"/>
        <v>12494.670000000002</v>
      </c>
      <c r="F495" s="603">
        <f t="shared" si="42"/>
        <v>12494.67</v>
      </c>
      <c r="G495" s="862">
        <f>'Заказ, cкидки и курсы валют'!$J$23*F495</f>
        <v>155558.6415</v>
      </c>
      <c r="H495" s="1029">
        <f t="shared" si="43"/>
        <v>777.79</v>
      </c>
      <c r="I495" s="1022"/>
    </row>
    <row r="496" spans="1:9" ht="15">
      <c r="A496" s="210" t="s">
        <v>8326</v>
      </c>
      <c r="B496" s="890" t="s">
        <v>204</v>
      </c>
      <c r="C496" s="889">
        <v>61.3</v>
      </c>
      <c r="D496" s="2243">
        <v>5</v>
      </c>
      <c r="E496" s="2500">
        <f t="shared" si="47"/>
        <v>13549.41</v>
      </c>
      <c r="F496" s="603">
        <f t="shared" si="42"/>
        <v>13549.41</v>
      </c>
      <c r="G496" s="862">
        <f>'Заказ, cкидки и курсы валют'!$J$23*F496</f>
        <v>168690.15449999998</v>
      </c>
      <c r="H496" s="1029">
        <f t="shared" si="43"/>
        <v>843.45</v>
      </c>
      <c r="I496" s="1022"/>
    </row>
    <row r="497" spans="1:9" ht="15">
      <c r="A497" s="210" t="s">
        <v>8327</v>
      </c>
      <c r="B497" s="890" t="s">
        <v>205</v>
      </c>
      <c r="C497" s="889">
        <v>71.42</v>
      </c>
      <c r="D497" s="2243">
        <v>5</v>
      </c>
      <c r="E497" s="2500">
        <f t="shared" si="47"/>
        <v>15987.24</v>
      </c>
      <c r="F497" s="603">
        <f t="shared" si="42"/>
        <v>15987.24</v>
      </c>
      <c r="G497" s="862">
        <f>'Заказ, cкидки и курсы валют'!$J$23*F497</f>
        <v>199041.13799999998</v>
      </c>
      <c r="H497" s="1029">
        <f t="shared" si="43"/>
        <v>995.21</v>
      </c>
      <c r="I497" s="1022"/>
    </row>
    <row r="498" spans="1:9" ht="15">
      <c r="A498" s="210" t="s">
        <v>8328</v>
      </c>
      <c r="B498" s="890" t="s">
        <v>206</v>
      </c>
      <c r="C498" s="889">
        <v>81.42</v>
      </c>
      <c r="D498" s="2243">
        <v>2</v>
      </c>
      <c r="E498" s="2500">
        <f t="shared" si="47"/>
        <v>19419.300000000003</v>
      </c>
      <c r="F498" s="603">
        <f t="shared" si="42"/>
        <v>19419.3</v>
      </c>
      <c r="G498" s="862">
        <f>'Заказ, cкидки и курсы валют'!$J$23*F498</f>
        <v>241770.28499999997</v>
      </c>
      <c r="H498" s="1029">
        <f t="shared" si="43"/>
        <v>483.54</v>
      </c>
      <c r="I498" s="1022"/>
    </row>
    <row r="499" spans="1:9" ht="15">
      <c r="A499" s="210" t="s">
        <v>8329</v>
      </c>
      <c r="B499" s="890" t="s">
        <v>209</v>
      </c>
      <c r="C499" s="889">
        <v>110.4</v>
      </c>
      <c r="D499" s="2243">
        <v>2</v>
      </c>
      <c r="E499" s="2500">
        <f t="shared" si="47"/>
        <v>24931.32</v>
      </c>
      <c r="F499" s="603">
        <f t="shared" si="42"/>
        <v>24931.32</v>
      </c>
      <c r="G499" s="862">
        <f>'Заказ, cкидки и курсы валют'!$J$23*F499</f>
        <v>310394.93399999995</v>
      </c>
      <c r="H499" s="1029">
        <f t="shared" si="43"/>
        <v>620.79</v>
      </c>
      <c r="I499" s="1022"/>
    </row>
    <row r="500" spans="1:9" ht="15">
      <c r="A500" s="210" t="s">
        <v>8330</v>
      </c>
      <c r="B500" s="890" t="s">
        <v>4314</v>
      </c>
      <c r="C500" s="889">
        <v>31</v>
      </c>
      <c r="D500" s="2243">
        <v>10</v>
      </c>
      <c r="E500" s="2500">
        <f t="shared" si="47"/>
        <v>10219.200000000001</v>
      </c>
      <c r="F500" s="603">
        <f t="shared" si="42"/>
        <v>10219.200000000001</v>
      </c>
      <c r="G500" s="862">
        <f>'Заказ, cкидки и курсы валют'!$J$23*F500</f>
        <v>127229.04000000001</v>
      </c>
      <c r="H500" s="1029">
        <f t="shared" si="43"/>
        <v>1272.29</v>
      </c>
      <c r="I500" s="1022"/>
    </row>
    <row r="501" spans="1:9" ht="15">
      <c r="A501" s="210" t="s">
        <v>8331</v>
      </c>
      <c r="B501" s="890" t="s">
        <v>4315</v>
      </c>
      <c r="C501" s="889">
        <v>34.1</v>
      </c>
      <c r="D501" s="2243">
        <v>10</v>
      </c>
      <c r="E501" s="2500">
        <f t="shared" si="47"/>
        <v>7779.27</v>
      </c>
      <c r="F501" s="603">
        <f t="shared" si="42"/>
        <v>7779.27</v>
      </c>
      <c r="G501" s="862">
        <f>'Заказ, cкидки и курсы валют'!$J$23*F501</f>
        <v>96851.911500000002</v>
      </c>
      <c r="H501" s="1029">
        <f t="shared" si="43"/>
        <v>968.52</v>
      </c>
      <c r="I501" s="1022"/>
    </row>
    <row r="502" spans="1:9" ht="15">
      <c r="A502" s="210" t="s">
        <v>8332</v>
      </c>
      <c r="B502" s="890" t="s">
        <v>3353</v>
      </c>
      <c r="C502" s="889">
        <v>37.700000000000003</v>
      </c>
      <c r="D502" s="2243">
        <v>5</v>
      </c>
      <c r="E502" s="2500">
        <f t="shared" si="47"/>
        <v>8835.93</v>
      </c>
      <c r="F502" s="603">
        <f t="shared" si="42"/>
        <v>8835.93</v>
      </c>
      <c r="G502" s="862">
        <f>'Заказ, cкидки и курсы валют'!$J$23*F502</f>
        <v>110007.3285</v>
      </c>
      <c r="H502" s="1029">
        <f t="shared" si="43"/>
        <v>550.04</v>
      </c>
      <c r="I502" s="1022"/>
    </row>
    <row r="503" spans="1:9" ht="15">
      <c r="A503" s="210" t="s">
        <v>8333</v>
      </c>
      <c r="B503" s="890" t="s">
        <v>1027</v>
      </c>
      <c r="C503" s="889">
        <v>41.3</v>
      </c>
      <c r="D503" s="2243">
        <v>10</v>
      </c>
      <c r="E503" s="2500">
        <f t="shared" si="47"/>
        <v>9631.7999999999993</v>
      </c>
      <c r="F503" s="603">
        <f t="shared" si="42"/>
        <v>9631.7999999999993</v>
      </c>
      <c r="G503" s="862">
        <f>'Заказ, cкидки и курсы валют'!$J$23*F503</f>
        <v>119915.90999999999</v>
      </c>
      <c r="H503" s="1029">
        <f t="shared" si="43"/>
        <v>1199.1600000000001</v>
      </c>
      <c r="I503" s="1022"/>
    </row>
    <row r="504" spans="1:9" ht="15">
      <c r="A504" s="210" t="s">
        <v>8334</v>
      </c>
      <c r="B504" s="890" t="s">
        <v>3126</v>
      </c>
      <c r="C504" s="889">
        <v>44.9</v>
      </c>
      <c r="D504" s="2243">
        <v>5</v>
      </c>
      <c r="E504" s="2500">
        <f t="shared" si="47"/>
        <v>10403.130000000001</v>
      </c>
      <c r="F504" s="603">
        <f t="shared" si="42"/>
        <v>10403.129999999999</v>
      </c>
      <c r="G504" s="862">
        <f>'Заказ, cкидки и курсы валют'!$J$23*F504</f>
        <v>129518.96849999999</v>
      </c>
      <c r="H504" s="1029">
        <f t="shared" si="43"/>
        <v>647.59</v>
      </c>
      <c r="I504" s="1022"/>
    </row>
    <row r="505" spans="1:9" ht="15">
      <c r="A505" s="210" t="s">
        <v>8335</v>
      </c>
      <c r="B505" s="890" t="s">
        <v>1028</v>
      </c>
      <c r="C505" s="889">
        <v>48.5</v>
      </c>
      <c r="D505" s="2243">
        <v>5</v>
      </c>
      <c r="E505" s="2500">
        <f t="shared" si="47"/>
        <v>10887.51</v>
      </c>
      <c r="F505" s="603">
        <f t="shared" si="42"/>
        <v>10887.51</v>
      </c>
      <c r="G505" s="862">
        <f>'Заказ, cкидки и курсы валют'!$J$23*F505</f>
        <v>135549.49950000001</v>
      </c>
      <c r="H505" s="1029">
        <f t="shared" si="43"/>
        <v>677.75</v>
      </c>
      <c r="I505" s="1022"/>
    </row>
    <row r="506" spans="1:9" ht="15">
      <c r="A506" s="210" t="s">
        <v>8336</v>
      </c>
      <c r="B506" s="890" t="s">
        <v>3127</v>
      </c>
      <c r="C506" s="889">
        <v>52</v>
      </c>
      <c r="D506" s="2243">
        <v>5</v>
      </c>
      <c r="E506" s="2500">
        <f t="shared" si="47"/>
        <v>12248.7</v>
      </c>
      <c r="F506" s="603">
        <f t="shared" ref="F506:F544" si="48">ROUND(E506*(1-$F$11),2)</f>
        <v>12248.7</v>
      </c>
      <c r="G506" s="862">
        <f>'Заказ, cкидки и курсы валют'!$J$23*F506</f>
        <v>152496.315</v>
      </c>
      <c r="H506" s="1029">
        <f t="shared" ref="H506:H544" si="49">ROUND((D506/1000)*G506,2)</f>
        <v>762.48</v>
      </c>
      <c r="I506" s="1022"/>
    </row>
    <row r="507" spans="1:9" ht="15">
      <c r="A507" s="210" t="s">
        <v>8337</v>
      </c>
      <c r="B507" s="890" t="s">
        <v>4316</v>
      </c>
      <c r="C507" s="889">
        <v>55.6</v>
      </c>
      <c r="D507" s="2243">
        <v>5</v>
      </c>
      <c r="E507" s="2500">
        <f t="shared" ref="E507:E516" si="50">E394*3</f>
        <v>12463.41</v>
      </c>
      <c r="F507" s="603">
        <f t="shared" si="48"/>
        <v>12463.41</v>
      </c>
      <c r="G507" s="862">
        <f>'Заказ, cкидки и курсы валют'!$J$23*F507</f>
        <v>155169.45449999999</v>
      </c>
      <c r="H507" s="1029">
        <f t="shared" si="49"/>
        <v>775.85</v>
      </c>
      <c r="I507" s="1022"/>
    </row>
    <row r="508" spans="1:9" ht="15">
      <c r="A508" s="210" t="s">
        <v>8338</v>
      </c>
      <c r="B508" s="890" t="s">
        <v>243</v>
      </c>
      <c r="C508" s="889">
        <v>58.2</v>
      </c>
      <c r="D508" s="2243">
        <v>2</v>
      </c>
      <c r="E508" s="2500">
        <f t="shared" si="50"/>
        <v>13200.900000000001</v>
      </c>
      <c r="F508" s="603">
        <f t="shared" si="48"/>
        <v>13200.9</v>
      </c>
      <c r="G508" s="862">
        <f>'Заказ, cкидки и курсы валют'!$J$23*F508</f>
        <v>164351.20499999999</v>
      </c>
      <c r="H508" s="1029">
        <f t="shared" si="49"/>
        <v>328.7</v>
      </c>
      <c r="I508" s="1022"/>
    </row>
    <row r="509" spans="1:9" ht="15">
      <c r="A509" s="210" t="s">
        <v>8339</v>
      </c>
      <c r="B509" s="890" t="s">
        <v>618</v>
      </c>
      <c r="C509" s="889">
        <v>66.400000000000006</v>
      </c>
      <c r="D509" s="2243">
        <v>5</v>
      </c>
      <c r="E509" s="2500">
        <f t="shared" si="50"/>
        <v>15080.07</v>
      </c>
      <c r="F509" s="603">
        <f t="shared" si="48"/>
        <v>15080.07</v>
      </c>
      <c r="G509" s="862">
        <f>'Заказ, cкидки и курсы валют'!$J$23*F509</f>
        <v>187746.87149999998</v>
      </c>
      <c r="H509" s="1029">
        <f t="shared" si="49"/>
        <v>938.73</v>
      </c>
      <c r="I509" s="1022"/>
    </row>
    <row r="510" spans="1:9" ht="15">
      <c r="A510" s="210" t="s">
        <v>8340</v>
      </c>
      <c r="B510" s="890" t="s">
        <v>3128</v>
      </c>
      <c r="C510" s="889">
        <v>73.599999999999994</v>
      </c>
      <c r="D510" s="2243">
        <v>2</v>
      </c>
      <c r="E510" s="2500">
        <f t="shared" si="50"/>
        <v>16543.77</v>
      </c>
      <c r="F510" s="603">
        <f t="shared" si="48"/>
        <v>16543.77</v>
      </c>
      <c r="G510" s="862">
        <f>'Заказ, cкидки и курсы валют'!$J$23*F510</f>
        <v>205969.93649999998</v>
      </c>
      <c r="H510" s="1029">
        <f t="shared" si="49"/>
        <v>411.94</v>
      </c>
      <c r="I510" s="1022"/>
    </row>
    <row r="511" spans="1:9" ht="15">
      <c r="A511" s="210" t="s">
        <v>8341</v>
      </c>
      <c r="B511" s="890" t="s">
        <v>675</v>
      </c>
      <c r="C511" s="2251">
        <v>80.8</v>
      </c>
      <c r="D511" s="2243">
        <v>2</v>
      </c>
      <c r="E511" s="2500">
        <f t="shared" si="50"/>
        <v>18286.59</v>
      </c>
      <c r="F511" s="603">
        <f t="shared" si="48"/>
        <v>18286.59</v>
      </c>
      <c r="G511" s="862">
        <f>'Заказ, cкидки и курсы валют'!$J$23*F511</f>
        <v>227668.04549999998</v>
      </c>
      <c r="H511" s="1029">
        <f t="shared" si="49"/>
        <v>455.34</v>
      </c>
      <c r="I511" s="1022"/>
    </row>
    <row r="512" spans="1:9" ht="17.25" customHeight="1">
      <c r="A512" s="210" t="s">
        <v>8342</v>
      </c>
      <c r="B512" s="890" t="s">
        <v>1330</v>
      </c>
      <c r="C512" s="889">
        <v>90</v>
      </c>
      <c r="D512" s="2243">
        <v>5</v>
      </c>
      <c r="E512" s="2500">
        <f t="shared" si="50"/>
        <v>20146.02</v>
      </c>
      <c r="F512" s="603">
        <f t="shared" si="48"/>
        <v>20146.02</v>
      </c>
      <c r="G512" s="862">
        <f>'Заказ, cкидки и курсы валют'!$J$23*F512</f>
        <v>250817.94899999999</v>
      </c>
      <c r="H512" s="1029">
        <f t="shared" si="49"/>
        <v>1254.0899999999999</v>
      </c>
      <c r="I512" s="1022"/>
    </row>
    <row r="513" spans="1:9" ht="15">
      <c r="A513" s="210" t="s">
        <v>8343</v>
      </c>
      <c r="B513" s="890" t="s">
        <v>1331</v>
      </c>
      <c r="C513" s="889">
        <v>104</v>
      </c>
      <c r="D513" s="2243">
        <v>5</v>
      </c>
      <c r="E513" s="2500">
        <f t="shared" si="50"/>
        <v>24004.47</v>
      </c>
      <c r="F513" s="603">
        <f t="shared" si="48"/>
        <v>24004.47</v>
      </c>
      <c r="G513" s="862">
        <f>'Заказ, cкидки и курсы валют'!$J$23*F513</f>
        <v>298855.65149999998</v>
      </c>
      <c r="H513" s="1029">
        <f t="shared" si="49"/>
        <v>1494.28</v>
      </c>
      <c r="I513" s="1022"/>
    </row>
    <row r="514" spans="1:9" ht="15">
      <c r="A514" s="210" t="s">
        <v>8344</v>
      </c>
      <c r="B514" s="890" t="s">
        <v>213</v>
      </c>
      <c r="C514" s="889">
        <v>118</v>
      </c>
      <c r="D514" s="2243">
        <v>2</v>
      </c>
      <c r="E514" s="2500">
        <f t="shared" si="50"/>
        <v>26492.699999999997</v>
      </c>
      <c r="F514" s="603">
        <f t="shared" si="48"/>
        <v>26492.7</v>
      </c>
      <c r="G514" s="862">
        <f>'Заказ, cкидки и курсы валют'!$J$23*F514</f>
        <v>329834.11499999999</v>
      </c>
      <c r="H514" s="1029">
        <f>ROUND((D514/1000)*G514,2)</f>
        <v>659.67</v>
      </c>
      <c r="I514" s="1022"/>
    </row>
    <row r="515" spans="1:9" ht="15">
      <c r="A515" s="210" t="s">
        <v>11882</v>
      </c>
      <c r="B515" s="890" t="s">
        <v>214</v>
      </c>
      <c r="C515" s="889">
        <v>131</v>
      </c>
      <c r="D515" s="2243">
        <v>2</v>
      </c>
      <c r="E515" s="2500">
        <f t="shared" si="50"/>
        <v>29411.909999999996</v>
      </c>
      <c r="F515" s="603">
        <f t="shared" si="48"/>
        <v>29411.91</v>
      </c>
      <c r="G515" s="862">
        <f>'Заказ, cкидки и курсы валют'!$J$23*F515</f>
        <v>366178.2795</v>
      </c>
      <c r="H515" s="1029">
        <f>ROUND((D515/1000)*G515,2)</f>
        <v>732.36</v>
      </c>
      <c r="I515" s="1022"/>
    </row>
    <row r="516" spans="1:9" ht="15">
      <c r="A516" s="210" t="s">
        <v>8345</v>
      </c>
      <c r="B516" s="890" t="s">
        <v>2637</v>
      </c>
      <c r="C516" s="889">
        <v>76.900000000000006</v>
      </c>
      <c r="D516" s="2243">
        <v>1</v>
      </c>
      <c r="E516" s="2500">
        <f t="shared" si="50"/>
        <v>18011.699999999997</v>
      </c>
      <c r="F516" s="603">
        <f t="shared" si="48"/>
        <v>18011.7</v>
      </c>
      <c r="G516" s="862">
        <f>'Заказ, cкидки и курсы валют'!$J$23*F516</f>
        <v>224245.66500000001</v>
      </c>
      <c r="H516" s="1029">
        <f t="shared" si="49"/>
        <v>224.25</v>
      </c>
      <c r="I516" s="1022"/>
    </row>
    <row r="517" spans="1:9" ht="15">
      <c r="A517" s="210" t="s">
        <v>8346</v>
      </c>
      <c r="B517" s="890" t="s">
        <v>3402</v>
      </c>
      <c r="C517" s="889">
        <v>90.2</v>
      </c>
      <c r="D517" s="2243">
        <v>1</v>
      </c>
      <c r="E517" s="2500">
        <f t="shared" ref="E517:E531" si="51">E404*3</f>
        <v>20520.18</v>
      </c>
      <c r="F517" s="603">
        <f t="shared" si="48"/>
        <v>20520.18</v>
      </c>
      <c r="G517" s="862">
        <f>'Заказ, cкидки и курсы валют'!$J$23*F517</f>
        <v>255476.24099999998</v>
      </c>
      <c r="H517" s="1029">
        <f t="shared" si="49"/>
        <v>255.48</v>
      </c>
      <c r="I517" s="1022"/>
    </row>
    <row r="518" spans="1:9" ht="15">
      <c r="A518" s="210" t="s">
        <v>8347</v>
      </c>
      <c r="B518" s="890" t="s">
        <v>3365</v>
      </c>
      <c r="C518" s="889">
        <v>97.1</v>
      </c>
      <c r="D518" s="2243">
        <v>1</v>
      </c>
      <c r="E518" s="2500">
        <f t="shared" si="51"/>
        <v>22469.760000000002</v>
      </c>
      <c r="F518" s="603">
        <f t="shared" si="48"/>
        <v>22469.759999999998</v>
      </c>
      <c r="G518" s="862">
        <f>'Заказ, cкидки и курсы валют'!$J$23*F518</f>
        <v>279748.51199999999</v>
      </c>
      <c r="H518" s="1029">
        <f t="shared" si="49"/>
        <v>279.75</v>
      </c>
      <c r="I518" s="1022"/>
    </row>
    <row r="519" spans="1:9" ht="15">
      <c r="A519" s="210" t="s">
        <v>8348</v>
      </c>
      <c r="B519" s="890" t="s">
        <v>3403</v>
      </c>
      <c r="C519" s="889">
        <v>103</v>
      </c>
      <c r="D519" s="2243">
        <v>1</v>
      </c>
      <c r="E519" s="2500">
        <f t="shared" si="51"/>
        <v>23807.670000000002</v>
      </c>
      <c r="F519" s="603">
        <f t="shared" si="48"/>
        <v>23807.67</v>
      </c>
      <c r="G519" s="862">
        <f>'Заказ, cкидки и курсы валют'!$J$23*F519</f>
        <v>296405.49149999995</v>
      </c>
      <c r="H519" s="1029">
        <f t="shared" si="49"/>
        <v>296.41000000000003</v>
      </c>
      <c r="I519" s="1022"/>
    </row>
    <row r="520" spans="1:9" ht="15">
      <c r="A520" s="210" t="s">
        <v>8349</v>
      </c>
      <c r="B520" s="890" t="s">
        <v>4318</v>
      </c>
      <c r="C520" s="889">
        <v>110</v>
      </c>
      <c r="D520" s="2243">
        <v>1</v>
      </c>
      <c r="E520" s="2500">
        <f t="shared" si="51"/>
        <v>25235.159999999996</v>
      </c>
      <c r="F520" s="603">
        <f t="shared" si="48"/>
        <v>25235.16</v>
      </c>
      <c r="G520" s="862">
        <f>'Заказ, cкидки и курсы валют'!$J$23*F520</f>
        <v>314177.74199999997</v>
      </c>
      <c r="H520" s="1029">
        <f t="shared" si="49"/>
        <v>314.18</v>
      </c>
      <c r="I520" s="1022"/>
    </row>
    <row r="521" spans="1:9" ht="15">
      <c r="A521" s="210" t="s">
        <v>8350</v>
      </c>
      <c r="B521" s="890" t="s">
        <v>3404</v>
      </c>
      <c r="C521" s="889">
        <v>117</v>
      </c>
      <c r="D521" s="2243">
        <v>1</v>
      </c>
      <c r="E521" s="2500">
        <f t="shared" si="51"/>
        <v>27075.27</v>
      </c>
      <c r="F521" s="603">
        <f t="shared" si="48"/>
        <v>27075.27</v>
      </c>
      <c r="G521" s="862">
        <f>'Заказ, cкидки и курсы валют'!$J$23*F521</f>
        <v>337087.1115</v>
      </c>
      <c r="H521" s="1029">
        <f t="shared" si="49"/>
        <v>337.09</v>
      </c>
      <c r="I521" s="1022"/>
    </row>
    <row r="522" spans="1:9" ht="15">
      <c r="A522" s="210" t="s">
        <v>8351</v>
      </c>
      <c r="B522" s="890" t="s">
        <v>3405</v>
      </c>
      <c r="C522" s="889">
        <v>130</v>
      </c>
      <c r="D522" s="2243">
        <v>1</v>
      </c>
      <c r="E522" s="2500">
        <f t="shared" si="51"/>
        <v>29692.47</v>
      </c>
      <c r="F522" s="603">
        <f t="shared" si="48"/>
        <v>29692.47</v>
      </c>
      <c r="G522" s="862">
        <f>'Заказ, cкидки и курсы валют'!$J$23*F522</f>
        <v>369671.25150000001</v>
      </c>
      <c r="H522" s="1029">
        <f t="shared" si="49"/>
        <v>369.67</v>
      </c>
      <c r="I522" s="1022"/>
    </row>
    <row r="523" spans="1:9" ht="15">
      <c r="A523" s="210" t="s">
        <v>8352</v>
      </c>
      <c r="B523" s="890" t="s">
        <v>3396</v>
      </c>
      <c r="C523" s="889">
        <v>144</v>
      </c>
      <c r="D523" s="2243">
        <v>1</v>
      </c>
      <c r="E523" s="2500">
        <f>E410*3</f>
        <v>32005.47</v>
      </c>
      <c r="F523" s="603">
        <f t="shared" si="48"/>
        <v>32005.47</v>
      </c>
      <c r="G523" s="862">
        <f>'Заказ, cкидки и курсы валют'!$J$23*F523</f>
        <v>398468.10149999999</v>
      </c>
      <c r="H523" s="1029">
        <f t="shared" si="49"/>
        <v>398.47</v>
      </c>
      <c r="I523" s="1022"/>
    </row>
    <row r="524" spans="1:9" ht="15">
      <c r="A524" s="210" t="s">
        <v>8353</v>
      </c>
      <c r="B524" s="890" t="s">
        <v>3406</v>
      </c>
      <c r="C524" s="889">
        <v>157</v>
      </c>
      <c r="D524" s="2243">
        <v>1</v>
      </c>
      <c r="E524" s="2500">
        <f t="shared" si="51"/>
        <v>35792.61</v>
      </c>
      <c r="F524" s="603">
        <f t="shared" si="48"/>
        <v>35792.61</v>
      </c>
      <c r="G524" s="862">
        <f>'Заказ, cкидки и курсы валют'!$J$23*F524</f>
        <v>445617.99449999997</v>
      </c>
      <c r="H524" s="1029">
        <f t="shared" si="49"/>
        <v>445.62</v>
      </c>
      <c r="I524" s="1022"/>
    </row>
    <row r="525" spans="1:9" ht="15">
      <c r="A525" s="210" t="s">
        <v>8354</v>
      </c>
      <c r="B525" s="890" t="s">
        <v>3407</v>
      </c>
      <c r="C525" s="889">
        <v>170</v>
      </c>
      <c r="D525" s="2243">
        <v>1</v>
      </c>
      <c r="E525" s="2500">
        <f t="shared" si="51"/>
        <v>38715.96</v>
      </c>
      <c r="F525" s="603">
        <f t="shared" si="48"/>
        <v>38715.96</v>
      </c>
      <c r="G525" s="862">
        <f>'Заказ, cкидки и курсы валют'!$J$23*F525</f>
        <v>482013.70199999999</v>
      </c>
      <c r="H525" s="1029">
        <f t="shared" si="49"/>
        <v>482.01</v>
      </c>
      <c r="I525" s="1022"/>
    </row>
    <row r="526" spans="1:9" ht="15">
      <c r="A526" s="210" t="s">
        <v>8355</v>
      </c>
      <c r="B526" s="890" t="s">
        <v>2262</v>
      </c>
      <c r="C526" s="889">
        <v>184</v>
      </c>
      <c r="D526" s="2243">
        <v>1</v>
      </c>
      <c r="E526" s="2500">
        <f t="shared" si="51"/>
        <v>57962.37</v>
      </c>
      <c r="F526" s="603">
        <f t="shared" si="48"/>
        <v>57962.37</v>
      </c>
      <c r="G526" s="862">
        <f>'Заказ, cкидки и курсы валют'!$J$23*F526</f>
        <v>721631.50650000002</v>
      </c>
      <c r="H526" s="1029">
        <f t="shared" si="49"/>
        <v>721.63</v>
      </c>
      <c r="I526" s="1022"/>
    </row>
    <row r="527" spans="1:9" ht="15">
      <c r="A527" s="210" t="s">
        <v>8356</v>
      </c>
      <c r="B527" s="890" t="s">
        <v>3137</v>
      </c>
      <c r="C527" s="889">
        <v>197</v>
      </c>
      <c r="D527" s="2243">
        <v>1</v>
      </c>
      <c r="E527" s="2500">
        <f t="shared" si="51"/>
        <v>43991.43</v>
      </c>
      <c r="F527" s="603">
        <f t="shared" si="48"/>
        <v>43991.43</v>
      </c>
      <c r="G527" s="862">
        <f>'Заказ, cкидки и курсы валют'!$J$23*F527</f>
        <v>547693.30349999992</v>
      </c>
      <c r="H527" s="1029">
        <f t="shared" si="49"/>
        <v>547.69000000000005</v>
      </c>
      <c r="I527" s="1022"/>
    </row>
    <row r="528" spans="1:9" ht="15">
      <c r="A528" s="210" t="s">
        <v>8357</v>
      </c>
      <c r="B528" s="890" t="s">
        <v>1334</v>
      </c>
      <c r="C528" s="889">
        <v>224</v>
      </c>
      <c r="D528" s="2243">
        <v>1</v>
      </c>
      <c r="E528" s="2500">
        <f t="shared" si="51"/>
        <v>50787.899999999994</v>
      </c>
      <c r="F528" s="603">
        <f t="shared" si="48"/>
        <v>50787.9</v>
      </c>
      <c r="G528" s="862">
        <f>'Заказ, cкидки и курсы валют'!$J$23*F528</f>
        <v>632309.35499999998</v>
      </c>
      <c r="H528" s="1029">
        <f t="shared" si="49"/>
        <v>632.30999999999995</v>
      </c>
      <c r="I528" s="1022"/>
    </row>
    <row r="529" spans="1:9" ht="15">
      <c r="A529" s="210" t="s">
        <v>8358</v>
      </c>
      <c r="B529" s="890" t="s">
        <v>3408</v>
      </c>
      <c r="C529" s="889">
        <v>250</v>
      </c>
      <c r="D529" s="2243">
        <v>1</v>
      </c>
      <c r="E529" s="2500">
        <f>E416*3</f>
        <v>56696.19</v>
      </c>
      <c r="F529" s="603">
        <f t="shared" si="48"/>
        <v>56696.19</v>
      </c>
      <c r="G529" s="862">
        <f>'Заказ, cкидки и курсы валют'!$J$23*F529</f>
        <v>705867.56550000003</v>
      </c>
      <c r="H529" s="1029">
        <f t="shared" si="49"/>
        <v>705.87</v>
      </c>
      <c r="I529" s="1022"/>
    </row>
    <row r="530" spans="1:9" ht="15">
      <c r="A530" s="210" t="s">
        <v>8359</v>
      </c>
      <c r="B530" s="890" t="s">
        <v>3409</v>
      </c>
      <c r="C530" s="889">
        <v>155</v>
      </c>
      <c r="D530" s="2243">
        <v>1</v>
      </c>
      <c r="E530" s="2500">
        <f t="shared" si="51"/>
        <v>42326.159999999996</v>
      </c>
      <c r="F530" s="603">
        <f t="shared" si="48"/>
        <v>42326.16</v>
      </c>
      <c r="G530" s="862">
        <f>'Заказ, cкидки и курсы валют'!$J$23*F530</f>
        <v>526960.69200000004</v>
      </c>
      <c r="H530" s="1029">
        <f t="shared" si="49"/>
        <v>526.96</v>
      </c>
      <c r="I530" s="1022"/>
    </row>
    <row r="531" spans="1:9" ht="15">
      <c r="A531" s="210" t="s">
        <v>8360</v>
      </c>
      <c r="B531" s="890" t="s">
        <v>6322</v>
      </c>
      <c r="C531" s="889">
        <v>165</v>
      </c>
      <c r="D531" s="2243">
        <v>1</v>
      </c>
      <c r="E531" s="2500">
        <f t="shared" si="51"/>
        <v>37779.75</v>
      </c>
      <c r="F531" s="603">
        <f t="shared" si="48"/>
        <v>37779.75</v>
      </c>
      <c r="G531" s="862">
        <f>'Заказ, cкидки и курсы валют'!$J$23*F531</f>
        <v>470357.88749999995</v>
      </c>
      <c r="H531" s="1029">
        <f t="shared" si="49"/>
        <v>470.36</v>
      </c>
      <c r="I531" s="1022"/>
    </row>
    <row r="532" spans="1:9" ht="15">
      <c r="A532" s="210" t="s">
        <v>11883</v>
      </c>
      <c r="B532" s="2232" t="s">
        <v>3410</v>
      </c>
      <c r="C532" s="2252">
        <v>174</v>
      </c>
      <c r="D532" s="2253">
        <v>1</v>
      </c>
      <c r="E532" s="2500">
        <f>E419*3</f>
        <v>40891.86</v>
      </c>
      <c r="F532" s="603">
        <f t="shared" si="48"/>
        <v>40891.86</v>
      </c>
      <c r="G532" s="862">
        <f>'Заказ, cкидки и курсы валют'!$J$23*F532</f>
        <v>509103.65700000001</v>
      </c>
      <c r="H532" s="1029">
        <f t="shared" si="49"/>
        <v>509.1</v>
      </c>
      <c r="I532" s="1022"/>
    </row>
    <row r="533" spans="1:9" ht="15">
      <c r="A533" s="210" t="s">
        <v>8361</v>
      </c>
      <c r="B533" s="890" t="s">
        <v>4319</v>
      </c>
      <c r="C533" s="889">
        <v>186</v>
      </c>
      <c r="D533" s="2243">
        <v>1</v>
      </c>
      <c r="E533" s="2500">
        <f t="shared" ref="E533:E543" si="52">E420*3</f>
        <v>42037.11</v>
      </c>
      <c r="F533" s="603">
        <f t="shared" si="48"/>
        <v>42037.11</v>
      </c>
      <c r="G533" s="862">
        <f>'Заказ, cкидки и курсы валют'!$J$23*F533</f>
        <v>523362.01949999999</v>
      </c>
      <c r="H533" s="1029">
        <f t="shared" si="49"/>
        <v>523.36</v>
      </c>
      <c r="I533" s="1022"/>
    </row>
    <row r="534" spans="1:9" ht="15">
      <c r="A534" s="210" t="s">
        <v>8362</v>
      </c>
      <c r="B534" s="890" t="s">
        <v>3637</v>
      </c>
      <c r="C534" s="889">
        <v>196</v>
      </c>
      <c r="D534" s="2243">
        <v>1</v>
      </c>
      <c r="E534" s="2500">
        <f t="shared" si="52"/>
        <v>46323.99</v>
      </c>
      <c r="F534" s="603">
        <f t="shared" si="48"/>
        <v>46323.99</v>
      </c>
      <c r="G534" s="862">
        <f>'Заказ, cкидки и курсы валют'!$J$23*F534</f>
        <v>576733.6754999999</v>
      </c>
      <c r="H534" s="1029">
        <f t="shared" si="49"/>
        <v>576.73</v>
      </c>
      <c r="I534" s="1022"/>
    </row>
    <row r="535" spans="1:9" ht="15">
      <c r="A535" s="210" t="s">
        <v>8363</v>
      </c>
      <c r="B535" s="890" t="s">
        <v>3638</v>
      </c>
      <c r="C535" s="889">
        <v>217</v>
      </c>
      <c r="D535" s="2243">
        <v>1</v>
      </c>
      <c r="E535" s="2500">
        <f t="shared" si="52"/>
        <v>58096.53</v>
      </c>
      <c r="F535" s="603">
        <f t="shared" si="48"/>
        <v>58096.53</v>
      </c>
      <c r="G535" s="862">
        <f>'Заказ, cкидки и курсы валют'!$J$23*F535</f>
        <v>723301.79849999992</v>
      </c>
      <c r="H535" s="1029">
        <f t="shared" si="49"/>
        <v>723.3</v>
      </c>
      <c r="I535" s="1022"/>
    </row>
    <row r="536" spans="1:9" ht="15">
      <c r="A536" s="210" t="s">
        <v>8364</v>
      </c>
      <c r="B536" s="890" t="s">
        <v>3639</v>
      </c>
      <c r="C536" s="889">
        <v>238</v>
      </c>
      <c r="D536" s="2243">
        <v>1</v>
      </c>
      <c r="E536" s="2500">
        <f t="shared" si="52"/>
        <v>53574.09</v>
      </c>
      <c r="F536" s="603">
        <f t="shared" si="48"/>
        <v>53574.09</v>
      </c>
      <c r="G536" s="862">
        <f>'Заказ, cкидки и курсы валют'!$J$23*F536</f>
        <v>666997.42049999989</v>
      </c>
      <c r="H536" s="1029">
        <f t="shared" si="49"/>
        <v>667</v>
      </c>
      <c r="I536" s="1022"/>
    </row>
    <row r="537" spans="1:9" ht="15">
      <c r="A537" s="210" t="s">
        <v>8365</v>
      </c>
      <c r="B537" s="890" t="s">
        <v>3640</v>
      </c>
      <c r="C537" s="889">
        <v>258</v>
      </c>
      <c r="D537" s="2243">
        <v>1</v>
      </c>
      <c r="E537" s="2500">
        <f t="shared" si="52"/>
        <v>58257.66</v>
      </c>
      <c r="F537" s="603">
        <f t="shared" si="48"/>
        <v>58257.66</v>
      </c>
      <c r="G537" s="862">
        <f>'Заказ, cкидки и курсы валют'!$J$23*F537</f>
        <v>725307.86699999997</v>
      </c>
      <c r="H537" s="1029">
        <f t="shared" si="49"/>
        <v>725.31</v>
      </c>
      <c r="I537" s="1022"/>
    </row>
    <row r="538" spans="1:9" ht="15">
      <c r="A538" s="210" t="s">
        <v>8366</v>
      </c>
      <c r="B538" s="890" t="s">
        <v>3641</v>
      </c>
      <c r="C538" s="889">
        <v>279</v>
      </c>
      <c r="D538" s="2243">
        <v>1</v>
      </c>
      <c r="E538" s="2500">
        <f>E425*3</f>
        <v>62971.350000000006</v>
      </c>
      <c r="F538" s="603">
        <f t="shared" si="48"/>
        <v>62971.35</v>
      </c>
      <c r="G538" s="862">
        <f>'Заказ, cкидки и курсы валют'!$J$23*F538</f>
        <v>783993.30749999988</v>
      </c>
      <c r="H538" s="1029">
        <f t="shared" si="49"/>
        <v>783.99</v>
      </c>
      <c r="I538" s="1022"/>
    </row>
    <row r="539" spans="1:9" ht="18" customHeight="1">
      <c r="A539" s="210" t="s">
        <v>8367</v>
      </c>
      <c r="B539" s="890" t="s">
        <v>3642</v>
      </c>
      <c r="C539" s="889">
        <v>320</v>
      </c>
      <c r="D539" s="2243">
        <v>1</v>
      </c>
      <c r="E539" s="2500">
        <f t="shared" si="52"/>
        <v>87265.17</v>
      </c>
      <c r="F539" s="603">
        <f t="shared" si="48"/>
        <v>87265.17</v>
      </c>
      <c r="G539" s="862">
        <f>'Заказ, cкидки и курсы валют'!$J$23*F539</f>
        <v>1086451.3665</v>
      </c>
      <c r="H539" s="1029">
        <f t="shared" si="49"/>
        <v>1086.45</v>
      </c>
      <c r="I539" s="1022"/>
    </row>
    <row r="540" spans="1:9" ht="15">
      <c r="A540" s="210" t="s">
        <v>8368</v>
      </c>
      <c r="B540" s="890" t="s">
        <v>3394</v>
      </c>
      <c r="C540" s="889">
        <v>361</v>
      </c>
      <c r="D540" s="2243">
        <v>1</v>
      </c>
      <c r="E540" s="2500">
        <f t="shared" si="52"/>
        <v>86421.66</v>
      </c>
      <c r="F540" s="603">
        <f t="shared" si="48"/>
        <v>86421.66</v>
      </c>
      <c r="G540" s="862">
        <f>'Заказ, cкидки и курсы валют'!$J$23*F540</f>
        <v>1075949.6669999999</v>
      </c>
      <c r="H540" s="1029">
        <f t="shared" si="49"/>
        <v>1075.95</v>
      </c>
      <c r="I540" s="1022"/>
    </row>
    <row r="541" spans="1:9" ht="15">
      <c r="A541" s="210" t="s">
        <v>8369</v>
      </c>
      <c r="B541" s="890" t="s">
        <v>3978</v>
      </c>
      <c r="C541" s="889">
        <v>381</v>
      </c>
      <c r="D541" s="2243">
        <v>1</v>
      </c>
      <c r="E541" s="2500">
        <f t="shared" si="52"/>
        <v>97498.38</v>
      </c>
      <c r="F541" s="603">
        <f t="shared" si="48"/>
        <v>97498.38</v>
      </c>
      <c r="G541" s="862">
        <f>'Заказ, cкидки и курсы валют'!$J$23*F541</f>
        <v>1213854.831</v>
      </c>
      <c r="H541" s="1029">
        <f t="shared" si="49"/>
        <v>1213.8499999999999</v>
      </c>
      <c r="I541" s="1022"/>
    </row>
    <row r="542" spans="1:9" ht="15">
      <c r="A542" s="210" t="s">
        <v>8370</v>
      </c>
      <c r="B542" s="890" t="s">
        <v>1335</v>
      </c>
      <c r="C542" s="889">
        <v>407</v>
      </c>
      <c r="D542" s="2243">
        <v>1</v>
      </c>
      <c r="E542" s="2500">
        <f t="shared" si="52"/>
        <v>142273.26</v>
      </c>
      <c r="F542" s="603">
        <f t="shared" si="48"/>
        <v>142273.26</v>
      </c>
      <c r="G542" s="862">
        <f>'Заказ, cкидки и курсы валют'!$J$23*F542</f>
        <v>1771302.0870000001</v>
      </c>
      <c r="H542" s="1029">
        <f t="shared" si="49"/>
        <v>1771.3</v>
      </c>
      <c r="I542" s="1022"/>
    </row>
    <row r="543" spans="1:9" ht="15">
      <c r="A543" s="210" t="s">
        <v>8371</v>
      </c>
      <c r="B543" s="890" t="s">
        <v>3643</v>
      </c>
      <c r="C543" s="889">
        <v>448</v>
      </c>
      <c r="D543" s="2243">
        <v>1</v>
      </c>
      <c r="E543" s="2500">
        <f t="shared" si="52"/>
        <v>107441.73000000001</v>
      </c>
      <c r="F543" s="603">
        <f t="shared" si="48"/>
        <v>107441.73</v>
      </c>
      <c r="G543" s="862">
        <f>'Заказ, cкидки и курсы валют'!$J$23*F543</f>
        <v>1337649.5384999998</v>
      </c>
      <c r="H543" s="1029">
        <f t="shared" si="49"/>
        <v>1337.65</v>
      </c>
      <c r="I543" s="1022"/>
    </row>
    <row r="544" spans="1:9" ht="15.75" thickBot="1">
      <c r="A544" s="235" t="s">
        <v>11884</v>
      </c>
      <c r="B544" s="2254" t="s">
        <v>3643</v>
      </c>
      <c r="C544" s="2255">
        <v>472</v>
      </c>
      <c r="D544" s="2256">
        <v>1</v>
      </c>
      <c r="E544" s="2501">
        <f>E431*3</f>
        <v>117499.11000000002</v>
      </c>
      <c r="F544" s="959">
        <f t="shared" si="48"/>
        <v>117499.11</v>
      </c>
      <c r="G544" s="960">
        <f>'Заказ, cкидки и курсы валют'!$J$23*F544</f>
        <v>1462863.9194999998</v>
      </c>
      <c r="H544" s="1035">
        <f t="shared" si="49"/>
        <v>1462.86</v>
      </c>
      <c r="I544" s="1903"/>
    </row>
    <row r="545" spans="1:9" ht="13.5" thickBot="1"/>
    <row r="546" spans="1:9" ht="18">
      <c r="A546" s="1358" t="s">
        <v>6420</v>
      </c>
      <c r="B546" s="2010"/>
      <c r="C546" s="2011"/>
      <c r="D546" s="853"/>
      <c r="E546" s="853"/>
      <c r="F546" s="2012"/>
      <c r="G546" s="1360"/>
      <c r="H546" s="236"/>
      <c r="I546" s="1361"/>
    </row>
    <row r="547" spans="1:9" ht="18">
      <c r="A547" s="248"/>
      <c r="B547" s="17"/>
      <c r="C547" s="883"/>
      <c r="D547" s="1148"/>
      <c r="E547" s="854"/>
      <c r="F547" s="571"/>
      <c r="G547" s="111"/>
      <c r="H547" s="110"/>
      <c r="I547" s="167"/>
    </row>
    <row r="548" spans="1:9">
      <c r="A548" s="248"/>
      <c r="B548" s="17"/>
      <c r="C548" s="884"/>
      <c r="D548" s="1149"/>
      <c r="E548" s="557"/>
      <c r="F548" s="596"/>
      <c r="G548" s="860"/>
      <c r="H548" s="17"/>
      <c r="I548" s="167"/>
    </row>
    <row r="549" spans="1:9">
      <c r="A549" s="248"/>
      <c r="B549" s="17"/>
      <c r="C549" s="884"/>
      <c r="D549" s="1149"/>
      <c r="E549" s="557"/>
      <c r="F549" s="596"/>
      <c r="G549" s="860"/>
      <c r="H549" s="17"/>
      <c r="I549" s="167"/>
    </row>
    <row r="550" spans="1:9">
      <c r="A550" s="248"/>
      <c r="B550" s="17"/>
      <c r="C550" s="884"/>
      <c r="D550" s="1149"/>
      <c r="E550" s="557"/>
      <c r="F550" s="596"/>
      <c r="G550" s="860"/>
      <c r="H550" s="17"/>
      <c r="I550" s="167"/>
    </row>
    <row r="551" spans="1:9" ht="18.75" thickBot="1">
      <c r="A551" s="1151" t="s">
        <v>7710</v>
      </c>
      <c r="B551" s="171"/>
      <c r="C551" s="885"/>
      <c r="D551" s="1150"/>
      <c r="E551" s="558"/>
      <c r="F551" s="598"/>
      <c r="G551" s="861"/>
      <c r="H551" s="171"/>
      <c r="I551" s="172"/>
    </row>
    <row r="552" spans="1:9" ht="53.25" thickBot="1">
      <c r="A552" s="187" t="s">
        <v>1034</v>
      </c>
      <c r="B552" s="473" t="s">
        <v>1035</v>
      </c>
      <c r="C552" s="1206" t="s">
        <v>678</v>
      </c>
      <c r="D552" s="1206" t="s">
        <v>3143</v>
      </c>
      <c r="E552" s="2013" t="s">
        <v>11378</v>
      </c>
      <c r="F552" s="2014" t="s">
        <v>2792</v>
      </c>
      <c r="G552" s="1204" t="s">
        <v>2640</v>
      </c>
      <c r="H552" s="2015" t="s">
        <v>497</v>
      </c>
      <c r="I552" s="173" t="s">
        <v>4268</v>
      </c>
    </row>
    <row r="553" spans="1:9" ht="13.5" thickBot="1">
      <c r="A553" s="195"/>
      <c r="B553" s="389"/>
      <c r="C553" s="475" t="s">
        <v>3644</v>
      </c>
      <c r="D553" s="2247" t="s">
        <v>2641</v>
      </c>
      <c r="E553" s="1915" t="s">
        <v>265</v>
      </c>
      <c r="F553" s="2248">
        <f>'Заказ, cкидки и курсы валют'!$I$12</f>
        <v>0</v>
      </c>
      <c r="G553" s="948"/>
      <c r="H553" s="2249"/>
      <c r="I553" s="325"/>
    </row>
    <row r="554" spans="1:9" ht="15">
      <c r="A554" s="1216" t="s">
        <v>11402</v>
      </c>
      <c r="B554" s="1024" t="s">
        <v>142</v>
      </c>
      <c r="C554" s="2001">
        <v>1.7</v>
      </c>
      <c r="D554" s="2230">
        <v>1000</v>
      </c>
      <c r="E554" s="574">
        <v>333.2</v>
      </c>
      <c r="F554" s="2069">
        <f>ROUND(E554*(1-$F$11),2)</f>
        <v>333.2</v>
      </c>
      <c r="G554" s="1673">
        <f>'Заказ, cкидки и курсы валют'!$J$23*F554</f>
        <v>4148.3399999999992</v>
      </c>
      <c r="H554" s="1032">
        <f>ROUND((D554/1000)*G554,2)</f>
        <v>4148.34</v>
      </c>
      <c r="I554" s="1013"/>
    </row>
    <row r="555" spans="1:9" ht="15">
      <c r="A555" s="1219" t="s">
        <v>11403</v>
      </c>
      <c r="B555" s="877" t="s">
        <v>144</v>
      </c>
      <c r="C555" s="1997">
        <v>2.08</v>
      </c>
      <c r="D555" s="1215">
        <v>500</v>
      </c>
      <c r="E555" s="574">
        <v>324.64</v>
      </c>
      <c r="F555" s="936">
        <f>ROUND(E555*(1-$F$11),2)</f>
        <v>324.64</v>
      </c>
      <c r="G555" s="866">
        <f>'Заказ, cкидки и курсы валют'!$J$23*F555</f>
        <v>4041.7679999999996</v>
      </c>
      <c r="H555" s="1029">
        <f>ROUND((D555/1000)*G555,2)</f>
        <v>2020.88</v>
      </c>
      <c r="I555" s="485"/>
    </row>
    <row r="556" spans="1:9" ht="15">
      <c r="A556" s="1219" t="s">
        <v>11404</v>
      </c>
      <c r="B556" s="877" t="s">
        <v>3360</v>
      </c>
      <c r="C556" s="1997">
        <v>2.46</v>
      </c>
      <c r="D556" s="1215">
        <v>200</v>
      </c>
      <c r="E556" s="574">
        <v>444.23</v>
      </c>
      <c r="F556" s="936">
        <f>ROUND(E556*(1-$F$11),2)</f>
        <v>444.23</v>
      </c>
      <c r="G556" s="866">
        <f>'Заказ, cкидки и курсы валют'!$J$23*F556</f>
        <v>5530.6634999999997</v>
      </c>
      <c r="H556" s="1029">
        <f>ROUND((D556/1000)*G556,2)</f>
        <v>1106.1300000000001</v>
      </c>
      <c r="I556" s="485"/>
    </row>
    <row r="557" spans="1:9" ht="15">
      <c r="A557" s="1219" t="s">
        <v>11663</v>
      </c>
      <c r="B557" s="877" t="s">
        <v>11664</v>
      </c>
      <c r="C557" s="1907">
        <v>2.9</v>
      </c>
      <c r="D557" s="1215">
        <v>200</v>
      </c>
      <c r="E557" s="574">
        <v>537.51</v>
      </c>
      <c r="F557" s="936">
        <f>ROUND(E557*(1-$F$11),2)</f>
        <v>537.51</v>
      </c>
      <c r="G557" s="866">
        <f>'Заказ, cкидки и курсы валют'!$J$23*F557</f>
        <v>6691.9994999999999</v>
      </c>
      <c r="H557" s="1029">
        <f>ROUND((D557/1000)*G557,2)</f>
        <v>1338.4</v>
      </c>
      <c r="I557" s="485"/>
    </row>
    <row r="558" spans="1:9" ht="15">
      <c r="A558" s="1219" t="s">
        <v>6885</v>
      </c>
      <c r="B558" s="877" t="s">
        <v>167</v>
      </c>
      <c r="C558" s="1997">
        <v>4.05</v>
      </c>
      <c r="D558" s="1215">
        <v>500</v>
      </c>
      <c r="E558" s="574">
        <v>333.78</v>
      </c>
      <c r="F558" s="936">
        <f>ROUND(E558*(1-$F$11),2)</f>
        <v>333.78</v>
      </c>
      <c r="G558" s="866">
        <f>'Заказ, cкидки и курсы валют'!$J$23*F558</f>
        <v>4155.5609999999997</v>
      </c>
      <c r="H558" s="1029">
        <f>ROUND((D558/1000)*G558,2)</f>
        <v>2077.7800000000002</v>
      </c>
      <c r="I558" s="485"/>
    </row>
    <row r="559" spans="1:9" ht="15">
      <c r="A559" s="1219" t="s">
        <v>6886</v>
      </c>
      <c r="B559" s="877" t="s">
        <v>168</v>
      </c>
      <c r="C559" s="1997">
        <v>4.67</v>
      </c>
      <c r="D559" s="1215">
        <v>500</v>
      </c>
      <c r="E559" s="574">
        <v>419.94</v>
      </c>
      <c r="F559" s="936">
        <f t="shared" ref="F559:F577" si="53">ROUND(E559*(1-$F$11),2)</f>
        <v>419.94</v>
      </c>
      <c r="G559" s="866">
        <f>'Заказ, cкидки и курсы валют'!$J$23*F559</f>
        <v>5228.2529999999997</v>
      </c>
      <c r="H559" s="1029">
        <f t="shared" ref="H559:H577" si="54">ROUND((D559/1000)*G559,2)</f>
        <v>2614.13</v>
      </c>
      <c r="I559" s="485"/>
    </row>
    <row r="560" spans="1:9" ht="15">
      <c r="A560" s="1219" t="s">
        <v>6887</v>
      </c>
      <c r="B560" s="877" t="s">
        <v>171</v>
      </c>
      <c r="C560" s="1997">
        <v>7.65</v>
      </c>
      <c r="D560" s="1215">
        <v>200</v>
      </c>
      <c r="E560" s="574">
        <v>652.80999999999995</v>
      </c>
      <c r="F560" s="936">
        <f t="shared" si="53"/>
        <v>652.80999999999995</v>
      </c>
      <c r="G560" s="866">
        <f>'Заказ, cкидки и курсы валют'!$J$23*F560</f>
        <v>8127.4844999999987</v>
      </c>
      <c r="H560" s="1029">
        <f t="shared" si="54"/>
        <v>1625.5</v>
      </c>
      <c r="I560" s="485"/>
    </row>
    <row r="561" spans="1:9" ht="15">
      <c r="A561" s="1219" t="s">
        <v>6421</v>
      </c>
      <c r="B561" s="877" t="s">
        <v>100</v>
      </c>
      <c r="C561" s="1997">
        <v>5.72</v>
      </c>
      <c r="D561" s="1215">
        <v>500</v>
      </c>
      <c r="E561" s="574">
        <v>436.79</v>
      </c>
      <c r="F561" s="936">
        <f t="shared" si="53"/>
        <v>436.79</v>
      </c>
      <c r="G561" s="866">
        <f>'Заказ, cкидки и курсы валют'!$J$23*F561</f>
        <v>5438.0355</v>
      </c>
      <c r="H561" s="1029">
        <f t="shared" si="54"/>
        <v>2719.02</v>
      </c>
      <c r="I561" s="485"/>
    </row>
    <row r="562" spans="1:9" ht="15">
      <c r="A562" s="1219" t="s">
        <v>6422</v>
      </c>
      <c r="B562" s="877" t="s">
        <v>101</v>
      </c>
      <c r="C562" s="1997">
        <v>6.4</v>
      </c>
      <c r="D562" s="1215">
        <v>500</v>
      </c>
      <c r="E562" s="574">
        <v>525.67999999999995</v>
      </c>
      <c r="F562" s="936">
        <f t="shared" si="53"/>
        <v>525.67999999999995</v>
      </c>
      <c r="G562" s="866">
        <f>'Заказ, cкидки и курсы валют'!$J$23*F562</f>
        <v>6544.7159999999994</v>
      </c>
      <c r="H562" s="1029">
        <f t="shared" si="54"/>
        <v>3272.36</v>
      </c>
      <c r="I562" s="485"/>
    </row>
    <row r="563" spans="1:9" ht="15">
      <c r="A563" s="1219" t="s">
        <v>6423</v>
      </c>
      <c r="B563" s="877" t="s">
        <v>1352</v>
      </c>
      <c r="C563" s="1997">
        <v>7.25</v>
      </c>
      <c r="D563" s="1215">
        <v>500</v>
      </c>
      <c r="E563" s="574">
        <v>560.52</v>
      </c>
      <c r="F563" s="936">
        <f t="shared" si="53"/>
        <v>560.52</v>
      </c>
      <c r="G563" s="866">
        <f>'Заказ, cкидки и курсы валют'!$J$23*F563</f>
        <v>6978.4739999999993</v>
      </c>
      <c r="H563" s="1029">
        <f t="shared" si="54"/>
        <v>3489.24</v>
      </c>
      <c r="I563" s="485"/>
    </row>
    <row r="564" spans="1:9" ht="15">
      <c r="A564" s="1219" t="s">
        <v>6424</v>
      </c>
      <c r="B564" s="877" t="s">
        <v>189</v>
      </c>
      <c r="C564" s="1997">
        <v>8.1</v>
      </c>
      <c r="D564" s="1215">
        <v>200</v>
      </c>
      <c r="E564" s="574">
        <v>609.23</v>
      </c>
      <c r="F564" s="936">
        <f t="shared" si="53"/>
        <v>609.23</v>
      </c>
      <c r="G564" s="866">
        <f>'Заказ, cкидки и курсы валют'!$J$23*F564</f>
        <v>7584.9134999999997</v>
      </c>
      <c r="H564" s="1029">
        <f t="shared" si="54"/>
        <v>1516.98</v>
      </c>
      <c r="I564" s="485"/>
    </row>
    <row r="565" spans="1:9" ht="15">
      <c r="A565" s="1219" t="s">
        <v>6425</v>
      </c>
      <c r="B565" s="877" t="s">
        <v>616</v>
      </c>
      <c r="C565" s="1997">
        <v>8.9499999999999993</v>
      </c>
      <c r="D565" s="1215">
        <v>200</v>
      </c>
      <c r="E565" s="574">
        <v>676.59</v>
      </c>
      <c r="F565" s="936">
        <f t="shared" si="53"/>
        <v>676.59</v>
      </c>
      <c r="G565" s="866">
        <f>'Заказ, cкидки и курсы валют'!$J$23*F565</f>
        <v>8423.5455000000002</v>
      </c>
      <c r="H565" s="1029">
        <f t="shared" si="54"/>
        <v>1684.71</v>
      </c>
      <c r="I565" s="485"/>
    </row>
    <row r="566" spans="1:9" ht="15">
      <c r="A566" s="1219" t="s">
        <v>6426</v>
      </c>
      <c r="B566" s="877" t="s">
        <v>178</v>
      </c>
      <c r="C566" s="1997">
        <v>9.8000000000000007</v>
      </c>
      <c r="D566" s="1215">
        <v>200</v>
      </c>
      <c r="E566" s="574">
        <v>810.09</v>
      </c>
      <c r="F566" s="936">
        <f t="shared" si="53"/>
        <v>810.09</v>
      </c>
      <c r="G566" s="866">
        <f>'Заказ, cкидки и курсы валют'!$J$23*F566</f>
        <v>10085.620499999999</v>
      </c>
      <c r="H566" s="1029">
        <f t="shared" si="54"/>
        <v>2017.12</v>
      </c>
      <c r="I566" s="485"/>
    </row>
    <row r="567" spans="1:9" ht="15">
      <c r="A567" s="1219" t="s">
        <v>6427</v>
      </c>
      <c r="B567" s="877" t="s">
        <v>179</v>
      </c>
      <c r="C567" s="1997">
        <v>11.5</v>
      </c>
      <c r="D567" s="1215">
        <v>100</v>
      </c>
      <c r="E567" s="574">
        <v>927.64</v>
      </c>
      <c r="F567" s="936">
        <f t="shared" si="53"/>
        <v>927.64</v>
      </c>
      <c r="G567" s="866">
        <f>'Заказ, cкидки и курсы валют'!$J$23*F567</f>
        <v>11549.117999999999</v>
      </c>
      <c r="H567" s="1029">
        <f t="shared" si="54"/>
        <v>1154.9100000000001</v>
      </c>
      <c r="I567" s="485"/>
    </row>
    <row r="568" spans="1:9" ht="15">
      <c r="A568" s="1219" t="s">
        <v>6428</v>
      </c>
      <c r="B568" s="877" t="s">
        <v>180</v>
      </c>
      <c r="C568" s="1997">
        <v>13.2</v>
      </c>
      <c r="D568" s="1215">
        <v>200</v>
      </c>
      <c r="E568" s="574">
        <v>1107.6600000000001</v>
      </c>
      <c r="F568" s="936">
        <f t="shared" si="53"/>
        <v>1107.6600000000001</v>
      </c>
      <c r="G568" s="866">
        <f>'Заказ, cкидки и курсы валют'!$J$23*F568</f>
        <v>13790.367</v>
      </c>
      <c r="H568" s="1029">
        <f t="shared" si="54"/>
        <v>2758.07</v>
      </c>
      <c r="I568" s="485"/>
    </row>
    <row r="569" spans="1:9" ht="15">
      <c r="A569" s="1219" t="s">
        <v>6429</v>
      </c>
      <c r="B569" s="877" t="s">
        <v>3656</v>
      </c>
      <c r="C569" s="1997">
        <v>12.2</v>
      </c>
      <c r="D569" s="1215">
        <v>200</v>
      </c>
      <c r="E569" s="574">
        <v>866.08</v>
      </c>
      <c r="F569" s="936">
        <f t="shared" si="53"/>
        <v>866.08</v>
      </c>
      <c r="G569" s="866">
        <f>'Заказ, cкидки и курсы валют'!$J$23*F569</f>
        <v>10782.696</v>
      </c>
      <c r="H569" s="1029">
        <f t="shared" si="54"/>
        <v>2156.54</v>
      </c>
      <c r="I569" s="485"/>
    </row>
    <row r="570" spans="1:9" ht="18" customHeight="1">
      <c r="A570" s="1219" t="s">
        <v>6430</v>
      </c>
      <c r="B570" s="877" t="s">
        <v>3118</v>
      </c>
      <c r="C570" s="1997">
        <v>13.4</v>
      </c>
      <c r="D570" s="1215">
        <v>200</v>
      </c>
      <c r="E570" s="574">
        <v>1030.26</v>
      </c>
      <c r="F570" s="936">
        <f t="shared" si="53"/>
        <v>1030.26</v>
      </c>
      <c r="G570" s="866">
        <f>'Заказ, cкидки и курсы валют'!$J$23*F570</f>
        <v>12826.736999999999</v>
      </c>
      <c r="H570" s="1029">
        <f t="shared" si="54"/>
        <v>2565.35</v>
      </c>
      <c r="I570" s="485"/>
    </row>
    <row r="571" spans="1:9" ht="15">
      <c r="A571" s="1219" t="s">
        <v>6431</v>
      </c>
      <c r="B571" s="877" t="s">
        <v>3119</v>
      </c>
      <c r="C571" s="1997">
        <v>15</v>
      </c>
      <c r="D571" s="1215">
        <v>200</v>
      </c>
      <c r="E571" s="574">
        <v>1068.6300000000001</v>
      </c>
      <c r="F571" s="936">
        <f t="shared" si="53"/>
        <v>1068.6300000000001</v>
      </c>
      <c r="G571" s="866">
        <f>'Заказ, cкидки и курсы валют'!$J$23*F571</f>
        <v>13304.443500000001</v>
      </c>
      <c r="H571" s="1029">
        <f t="shared" si="54"/>
        <v>2660.89</v>
      </c>
      <c r="I571" s="485"/>
    </row>
    <row r="572" spans="1:9" ht="15">
      <c r="A572" s="1219" t="s">
        <v>6432</v>
      </c>
      <c r="B572" s="877" t="s">
        <v>617</v>
      </c>
      <c r="C572" s="1997">
        <v>16.600000000000001</v>
      </c>
      <c r="D572" s="1215">
        <v>200</v>
      </c>
      <c r="E572" s="574">
        <v>1289.31</v>
      </c>
      <c r="F572" s="936">
        <f t="shared" si="53"/>
        <v>1289.31</v>
      </c>
      <c r="G572" s="866">
        <f>'Заказ, cкидки и курсы валют'!$J$23*F572</f>
        <v>16051.909499999998</v>
      </c>
      <c r="H572" s="1029">
        <f t="shared" si="54"/>
        <v>3210.38</v>
      </c>
      <c r="I572" s="485"/>
    </row>
    <row r="573" spans="1:9" ht="15">
      <c r="A573" s="1219" t="s">
        <v>6433</v>
      </c>
      <c r="B573" s="877" t="s">
        <v>3120</v>
      </c>
      <c r="C573" s="1997">
        <v>18.2</v>
      </c>
      <c r="D573" s="1215">
        <v>200</v>
      </c>
      <c r="E573" s="574">
        <v>1600.84</v>
      </c>
      <c r="F573" s="936">
        <f t="shared" si="53"/>
        <v>1600.84</v>
      </c>
      <c r="G573" s="866">
        <f>'Заказ, cкидки и курсы валют'!$J$23*F573</f>
        <v>19930.457999999999</v>
      </c>
      <c r="H573" s="1029">
        <f t="shared" si="54"/>
        <v>3986.09</v>
      </c>
      <c r="I573" s="485"/>
    </row>
    <row r="574" spans="1:9" ht="15">
      <c r="A574" s="1219" t="s">
        <v>6434</v>
      </c>
      <c r="B574" s="877" t="s">
        <v>190</v>
      </c>
      <c r="C574" s="1997">
        <v>19.8</v>
      </c>
      <c r="D574" s="2240">
        <v>200</v>
      </c>
      <c r="E574" s="574">
        <v>1418.76</v>
      </c>
      <c r="F574" s="936">
        <f t="shared" si="53"/>
        <v>1418.76</v>
      </c>
      <c r="G574" s="866">
        <f>'Заказ, cкидки и курсы валют'!$J$23*F574</f>
        <v>17663.561999999998</v>
      </c>
      <c r="H574" s="1029">
        <f t="shared" si="54"/>
        <v>3532.71</v>
      </c>
      <c r="I574" s="485"/>
    </row>
    <row r="575" spans="1:9" ht="15">
      <c r="A575" s="1219" t="s">
        <v>6435</v>
      </c>
      <c r="B575" s="877" t="s">
        <v>191</v>
      </c>
      <c r="C575" s="1997">
        <v>23</v>
      </c>
      <c r="D575" s="2240">
        <v>100</v>
      </c>
      <c r="E575" s="574">
        <v>1934.55</v>
      </c>
      <c r="F575" s="936">
        <f t="shared" si="53"/>
        <v>1934.55</v>
      </c>
      <c r="G575" s="866">
        <f>'Заказ, cкидки и курсы валют'!$J$23*F575</f>
        <v>24085.147499999999</v>
      </c>
      <c r="H575" s="1029">
        <f t="shared" si="54"/>
        <v>2408.5100000000002</v>
      </c>
      <c r="I575" s="485"/>
    </row>
    <row r="576" spans="1:9" ht="15">
      <c r="A576" s="1219" t="s">
        <v>6436</v>
      </c>
      <c r="B576" s="877" t="s">
        <v>192</v>
      </c>
      <c r="C576" s="1997">
        <v>26.2</v>
      </c>
      <c r="D576" s="2240">
        <v>100</v>
      </c>
      <c r="E576" s="574">
        <v>1956.77</v>
      </c>
      <c r="F576" s="936">
        <f t="shared" si="53"/>
        <v>1956.77</v>
      </c>
      <c r="G576" s="866">
        <f>'Заказ, cкидки и курсы валют'!$J$23*F576</f>
        <v>24361.786499999998</v>
      </c>
      <c r="H576" s="1029">
        <f t="shared" si="54"/>
        <v>2436.1799999999998</v>
      </c>
      <c r="I576" s="485"/>
    </row>
    <row r="577" spans="1:9" ht="15">
      <c r="A577" s="1219" t="s">
        <v>6437</v>
      </c>
      <c r="B577" s="877" t="s">
        <v>194</v>
      </c>
      <c r="C577" s="1997">
        <v>32.6</v>
      </c>
      <c r="D577" s="2240">
        <v>100</v>
      </c>
      <c r="E577" s="574">
        <v>2428.38</v>
      </c>
      <c r="F577" s="936">
        <f t="shared" si="53"/>
        <v>2428.38</v>
      </c>
      <c r="G577" s="866">
        <f>'Заказ, cкидки и курсы валют'!$J$23*F577</f>
        <v>30233.330999999998</v>
      </c>
      <c r="H577" s="1029">
        <f t="shared" si="54"/>
        <v>3023.33</v>
      </c>
      <c r="I577" s="485"/>
    </row>
    <row r="578" spans="1:9" ht="15">
      <c r="A578" s="1219" t="s">
        <v>10669</v>
      </c>
      <c r="B578" s="877" t="s">
        <v>3655</v>
      </c>
      <c r="C578" s="1997">
        <v>25.2</v>
      </c>
      <c r="D578" s="2240">
        <v>100</v>
      </c>
      <c r="E578" s="574">
        <v>1961.83</v>
      </c>
      <c r="F578" s="936">
        <f>ROUND(E578*(1-$F$11),2)</f>
        <v>1961.83</v>
      </c>
      <c r="G578" s="866">
        <f>'Заказ, cкидки и курсы валют'!$J$23*F578</f>
        <v>24424.783499999998</v>
      </c>
      <c r="H578" s="1029">
        <f>ROUND((D578/1000)*G578,2)</f>
        <v>2442.48</v>
      </c>
      <c r="I578" s="485"/>
    </row>
    <row r="579" spans="1:9" ht="15.75" thickBot="1">
      <c r="A579" s="1222" t="s">
        <v>6438</v>
      </c>
      <c r="B579" s="926" t="s">
        <v>3122</v>
      </c>
      <c r="C579" s="2007">
        <v>27.8</v>
      </c>
      <c r="D579" s="2241">
        <v>100</v>
      </c>
      <c r="E579" s="574">
        <v>2006.35</v>
      </c>
      <c r="F579" s="2072">
        <f>ROUND(E579*(1-$F$11),2)</f>
        <v>2006.35</v>
      </c>
      <c r="G579" s="1263">
        <f>'Заказ, cкидки и курсы валют'!$J$23*F579</f>
        <v>24979.057499999999</v>
      </c>
      <c r="H579" s="1035">
        <f>ROUND((D579/1000)*G579,2)</f>
        <v>2497.91</v>
      </c>
      <c r="I579" s="489"/>
    </row>
    <row r="580" spans="1:9" ht="13.5" thickBot="1"/>
    <row r="581" spans="1:9" ht="18">
      <c r="A581" s="1358" t="s">
        <v>6420</v>
      </c>
      <c r="B581" s="1359"/>
      <c r="C581" s="647"/>
      <c r="D581" s="555"/>
      <c r="E581" s="555"/>
      <c r="F581" s="93"/>
      <c r="G581" s="1360"/>
      <c r="H581" s="1137"/>
      <c r="I581" s="1361"/>
    </row>
    <row r="582" spans="1:9" ht="18">
      <c r="A582" s="248"/>
      <c r="B582" s="17"/>
      <c r="C582" s="883"/>
      <c r="D582" s="1148"/>
      <c r="E582" s="854"/>
      <c r="F582" s="568"/>
      <c r="G582" s="111"/>
      <c r="H582" s="110"/>
      <c r="I582" s="167"/>
    </row>
    <row r="583" spans="1:9">
      <c r="A583" s="248"/>
      <c r="B583" s="17"/>
      <c r="C583" s="884"/>
      <c r="D583" s="1149"/>
      <c r="E583" s="557"/>
      <c r="F583" s="596"/>
      <c r="G583" s="860"/>
      <c r="H583" s="17"/>
      <c r="I583" s="167"/>
    </row>
    <row r="584" spans="1:9">
      <c r="A584" s="248"/>
      <c r="B584" s="17"/>
      <c r="C584" s="884"/>
      <c r="D584" s="1149"/>
      <c r="E584" s="557"/>
      <c r="F584" s="596"/>
      <c r="G584" s="860"/>
      <c r="H584" s="17"/>
      <c r="I584" s="167"/>
    </row>
    <row r="585" spans="1:9">
      <c r="A585" s="248"/>
      <c r="B585" s="17"/>
      <c r="C585" s="884"/>
      <c r="D585" s="1149"/>
      <c r="E585" s="557"/>
      <c r="F585" s="596"/>
      <c r="G585" s="860"/>
      <c r="H585" s="17"/>
      <c r="I585" s="167"/>
    </row>
    <row r="586" spans="1:9" ht="18.75" thickBot="1">
      <c r="A586" s="1151" t="s">
        <v>7712</v>
      </c>
      <c r="B586" s="171"/>
      <c r="C586" s="885"/>
      <c r="D586" s="1150"/>
      <c r="E586" s="558"/>
      <c r="F586" s="598"/>
      <c r="G586" s="861"/>
      <c r="H586" s="171"/>
      <c r="I586" s="172"/>
    </row>
    <row r="587" spans="1:9" ht="52.5">
      <c r="A587" s="195" t="s">
        <v>1034</v>
      </c>
      <c r="B587" s="196" t="s">
        <v>1035</v>
      </c>
      <c r="C587" s="475" t="s">
        <v>678</v>
      </c>
      <c r="D587" s="475" t="s">
        <v>3143</v>
      </c>
      <c r="E587" s="559" t="s">
        <v>11378</v>
      </c>
      <c r="F587" s="600" t="s">
        <v>2792</v>
      </c>
      <c r="G587" s="864" t="s">
        <v>2640</v>
      </c>
      <c r="H587" s="338" t="s">
        <v>497</v>
      </c>
      <c r="I587" s="199" t="s">
        <v>4268</v>
      </c>
    </row>
    <row r="588" spans="1:9" ht="13.5" thickBot="1">
      <c r="A588" s="195"/>
      <c r="B588" s="389"/>
      <c r="C588" s="475" t="s">
        <v>3644</v>
      </c>
      <c r="D588" s="475" t="s">
        <v>2641</v>
      </c>
      <c r="E588" s="564" t="s">
        <v>265</v>
      </c>
      <c r="F588" s="607">
        <f>'Заказ, cкидки и курсы валют'!$I$12</f>
        <v>0</v>
      </c>
      <c r="G588" s="948"/>
      <c r="H588" s="455"/>
      <c r="I588" s="325"/>
    </row>
    <row r="589" spans="1:9" ht="15">
      <c r="A589" s="1023" t="s">
        <v>8372</v>
      </c>
      <c r="B589" s="1024" t="s">
        <v>167</v>
      </c>
      <c r="C589" s="1025">
        <v>4.05</v>
      </c>
      <c r="D589" s="2244">
        <v>50</v>
      </c>
      <c r="E589" s="2122">
        <f>E558*3</f>
        <v>1001.3399999999999</v>
      </c>
      <c r="F589" s="967">
        <f>ROUND(E589*(1-$F$11),2)</f>
        <v>1001.34</v>
      </c>
      <c r="G589" s="968">
        <f>'Заказ, cкидки и курсы валют'!$J$23*F589</f>
        <v>12466.682999999999</v>
      </c>
      <c r="H589" s="1017">
        <f>ROUND((D589/1000)*G589,2)</f>
        <v>623.33000000000004</v>
      </c>
      <c r="I589" s="1013"/>
    </row>
    <row r="590" spans="1:9" ht="15">
      <c r="A590" s="1026" t="s">
        <v>8373</v>
      </c>
      <c r="B590" s="877" t="s">
        <v>168</v>
      </c>
      <c r="C590" s="928">
        <v>4.67</v>
      </c>
      <c r="D590" s="2243">
        <v>50</v>
      </c>
      <c r="E590" s="2096">
        <f t="shared" ref="E590:E608" si="55">E559*3</f>
        <v>1259.82</v>
      </c>
      <c r="F590" s="603">
        <f t="shared" ref="F590:F609" si="56">ROUND(E590*(1-$F$11),2)</f>
        <v>1259.82</v>
      </c>
      <c r="G590" s="862">
        <f>'Заказ, cкидки и курсы валют'!$J$23*F590</f>
        <v>15684.758999999998</v>
      </c>
      <c r="H590" s="882">
        <f t="shared" ref="H590:H609" si="57">ROUND((D590/1000)*G590,2)</f>
        <v>784.24</v>
      </c>
      <c r="I590" s="485"/>
    </row>
    <row r="591" spans="1:9" ht="15">
      <c r="A591" s="1026" t="s">
        <v>8374</v>
      </c>
      <c r="B591" s="877" t="s">
        <v>171</v>
      </c>
      <c r="C591" s="928">
        <v>7.65</v>
      </c>
      <c r="D591" s="2243">
        <v>20</v>
      </c>
      <c r="E591" s="2096">
        <f t="shared" si="55"/>
        <v>1958.4299999999998</v>
      </c>
      <c r="F591" s="603">
        <f t="shared" si="56"/>
        <v>1958.43</v>
      </c>
      <c r="G591" s="862">
        <f>'Заказ, cкидки и курсы валют'!$J$23*F591</f>
        <v>24382.4535</v>
      </c>
      <c r="H591" s="882">
        <f t="shared" si="57"/>
        <v>487.65</v>
      </c>
      <c r="I591" s="485"/>
    </row>
    <row r="592" spans="1:9" ht="15">
      <c r="A592" s="1026" t="s">
        <v>8375</v>
      </c>
      <c r="B592" s="890" t="s">
        <v>100</v>
      </c>
      <c r="C592" s="889">
        <v>5.72</v>
      </c>
      <c r="D592" s="2243">
        <v>50</v>
      </c>
      <c r="E592" s="2096">
        <f t="shared" si="55"/>
        <v>1310.3700000000001</v>
      </c>
      <c r="F592" s="603">
        <f t="shared" si="56"/>
        <v>1310.3699999999999</v>
      </c>
      <c r="G592" s="862">
        <f>'Заказ, cкидки и курсы валют'!$J$23*F592</f>
        <v>16314.106499999998</v>
      </c>
      <c r="H592" s="882">
        <f t="shared" si="57"/>
        <v>815.71</v>
      </c>
      <c r="I592" s="485"/>
    </row>
    <row r="593" spans="1:9" ht="15">
      <c r="A593" s="1026" t="s">
        <v>8376</v>
      </c>
      <c r="B593" s="890" t="s">
        <v>101</v>
      </c>
      <c r="C593" s="889">
        <v>6.4</v>
      </c>
      <c r="D593" s="2243">
        <v>50</v>
      </c>
      <c r="E593" s="2096">
        <f t="shared" si="55"/>
        <v>1577.04</v>
      </c>
      <c r="F593" s="603">
        <f t="shared" si="56"/>
        <v>1577.04</v>
      </c>
      <c r="G593" s="862">
        <f>'Заказ, cкидки и курсы валют'!$J$23*F593</f>
        <v>19634.147999999997</v>
      </c>
      <c r="H593" s="882">
        <f t="shared" si="57"/>
        <v>981.71</v>
      </c>
      <c r="I593" s="485"/>
    </row>
    <row r="594" spans="1:9" ht="15">
      <c r="A594" s="1026" t="s">
        <v>8377</v>
      </c>
      <c r="B594" s="890" t="s">
        <v>1352</v>
      </c>
      <c r="C594" s="889">
        <v>7.25</v>
      </c>
      <c r="D594" s="2243">
        <v>50</v>
      </c>
      <c r="E594" s="2096">
        <f t="shared" si="55"/>
        <v>1681.56</v>
      </c>
      <c r="F594" s="603">
        <f t="shared" si="56"/>
        <v>1681.56</v>
      </c>
      <c r="G594" s="862">
        <f>'Заказ, cкидки и курсы валют'!$J$23*F594</f>
        <v>20935.421999999999</v>
      </c>
      <c r="H594" s="882">
        <f t="shared" si="57"/>
        <v>1046.77</v>
      </c>
      <c r="I594" s="485"/>
    </row>
    <row r="595" spans="1:9" ht="15">
      <c r="A595" s="1026" t="s">
        <v>8378</v>
      </c>
      <c r="B595" s="890" t="s">
        <v>189</v>
      </c>
      <c r="C595" s="889">
        <v>8.1</v>
      </c>
      <c r="D595" s="2243">
        <v>20</v>
      </c>
      <c r="E595" s="2096">
        <f t="shared" si="55"/>
        <v>1827.69</v>
      </c>
      <c r="F595" s="603">
        <f t="shared" si="56"/>
        <v>1827.69</v>
      </c>
      <c r="G595" s="862">
        <f>'Заказ, cкидки и курсы валют'!$J$23*F595</f>
        <v>22754.7405</v>
      </c>
      <c r="H595" s="882">
        <f t="shared" si="57"/>
        <v>455.09</v>
      </c>
      <c r="I595" s="485"/>
    </row>
    <row r="596" spans="1:9" ht="15">
      <c r="A596" s="1026" t="s">
        <v>8379</v>
      </c>
      <c r="B596" s="890" t="s">
        <v>616</v>
      </c>
      <c r="C596" s="889">
        <v>8.9499999999999993</v>
      </c>
      <c r="D596" s="2243">
        <v>20</v>
      </c>
      <c r="E596" s="2096">
        <f t="shared" si="55"/>
        <v>2029.77</v>
      </c>
      <c r="F596" s="603">
        <f t="shared" si="56"/>
        <v>2029.77</v>
      </c>
      <c r="G596" s="862">
        <f>'Заказ, cкидки и курсы валют'!$J$23*F596</f>
        <v>25270.636499999997</v>
      </c>
      <c r="H596" s="882">
        <f t="shared" si="57"/>
        <v>505.41</v>
      </c>
      <c r="I596" s="485"/>
    </row>
    <row r="597" spans="1:9" ht="15">
      <c r="A597" s="1026" t="s">
        <v>8380</v>
      </c>
      <c r="B597" s="890" t="s">
        <v>178</v>
      </c>
      <c r="C597" s="889">
        <v>9.8000000000000007</v>
      </c>
      <c r="D597" s="2243">
        <v>20</v>
      </c>
      <c r="E597" s="2096">
        <f t="shared" si="55"/>
        <v>2430.27</v>
      </c>
      <c r="F597" s="603">
        <f t="shared" si="56"/>
        <v>2430.27</v>
      </c>
      <c r="G597" s="862">
        <f>'Заказ, cкидки и курсы валют'!$J$23*F597</f>
        <v>30256.861499999999</v>
      </c>
      <c r="H597" s="882">
        <f t="shared" si="57"/>
        <v>605.14</v>
      </c>
      <c r="I597" s="485"/>
    </row>
    <row r="598" spans="1:9" ht="15">
      <c r="A598" s="1026" t="s">
        <v>8381</v>
      </c>
      <c r="B598" s="890" t="s">
        <v>179</v>
      </c>
      <c r="C598" s="889">
        <v>11.5</v>
      </c>
      <c r="D598" s="2243">
        <v>20</v>
      </c>
      <c r="E598" s="2096">
        <f t="shared" si="55"/>
        <v>2782.92</v>
      </c>
      <c r="F598" s="603">
        <f t="shared" si="56"/>
        <v>2782.92</v>
      </c>
      <c r="G598" s="862">
        <f>'Заказ, cкидки и курсы валют'!$J$23*F598</f>
        <v>34647.353999999999</v>
      </c>
      <c r="H598" s="882">
        <f t="shared" si="57"/>
        <v>692.95</v>
      </c>
      <c r="I598" s="485"/>
    </row>
    <row r="599" spans="1:9" ht="15">
      <c r="A599" s="1026" t="s">
        <v>8382</v>
      </c>
      <c r="B599" s="890" t="s">
        <v>180</v>
      </c>
      <c r="C599" s="889">
        <v>13.2</v>
      </c>
      <c r="D599" s="2243">
        <v>20</v>
      </c>
      <c r="E599" s="2096">
        <f t="shared" si="55"/>
        <v>3322.9800000000005</v>
      </c>
      <c r="F599" s="603">
        <f t="shared" si="56"/>
        <v>3322.98</v>
      </c>
      <c r="G599" s="862">
        <f>'Заказ, cкидки и курсы валют'!$J$23*F599</f>
        <v>41371.100999999995</v>
      </c>
      <c r="H599" s="882">
        <f t="shared" si="57"/>
        <v>827.42</v>
      </c>
      <c r="I599" s="485"/>
    </row>
    <row r="600" spans="1:9" ht="15">
      <c r="A600" s="1026" t="s">
        <v>8383</v>
      </c>
      <c r="B600" s="890" t="s">
        <v>3656</v>
      </c>
      <c r="C600" s="889">
        <v>12.2</v>
      </c>
      <c r="D600" s="2243">
        <v>20</v>
      </c>
      <c r="E600" s="2096">
        <f t="shared" si="55"/>
        <v>2598.2400000000002</v>
      </c>
      <c r="F600" s="603">
        <f t="shared" si="56"/>
        <v>2598.2399999999998</v>
      </c>
      <c r="G600" s="862">
        <f>'Заказ, cкидки и курсы валют'!$J$23*F600</f>
        <v>32348.087999999996</v>
      </c>
      <c r="H600" s="882">
        <f t="shared" si="57"/>
        <v>646.96</v>
      </c>
      <c r="I600" s="485"/>
    </row>
    <row r="601" spans="1:9" ht="15">
      <c r="A601" s="1026" t="s">
        <v>8384</v>
      </c>
      <c r="B601" s="890" t="s">
        <v>3118</v>
      </c>
      <c r="C601" s="889">
        <v>13.4</v>
      </c>
      <c r="D601" s="2243">
        <v>20</v>
      </c>
      <c r="E601" s="2096">
        <f t="shared" si="55"/>
        <v>3090.7799999999997</v>
      </c>
      <c r="F601" s="603">
        <f t="shared" si="56"/>
        <v>3090.78</v>
      </c>
      <c r="G601" s="862">
        <f>'Заказ, cкидки и курсы валют'!$J$23*F601</f>
        <v>38480.211000000003</v>
      </c>
      <c r="H601" s="882">
        <f t="shared" si="57"/>
        <v>769.6</v>
      </c>
      <c r="I601" s="485"/>
    </row>
    <row r="602" spans="1:9" ht="15">
      <c r="A602" s="1026" t="s">
        <v>8385</v>
      </c>
      <c r="B602" s="890" t="s">
        <v>3119</v>
      </c>
      <c r="C602" s="889">
        <v>15</v>
      </c>
      <c r="D602" s="2243">
        <v>20</v>
      </c>
      <c r="E602" s="2096">
        <f t="shared" si="55"/>
        <v>3205.8900000000003</v>
      </c>
      <c r="F602" s="603">
        <f t="shared" si="56"/>
        <v>3205.89</v>
      </c>
      <c r="G602" s="862">
        <f>'Заказ, cкидки и курсы валют'!$J$23*F602</f>
        <v>39913.330499999996</v>
      </c>
      <c r="H602" s="882">
        <f t="shared" si="57"/>
        <v>798.27</v>
      </c>
      <c r="I602" s="485"/>
    </row>
    <row r="603" spans="1:9" ht="15">
      <c r="A603" s="1026" t="s">
        <v>8386</v>
      </c>
      <c r="B603" s="890" t="s">
        <v>617</v>
      </c>
      <c r="C603" s="889">
        <v>16.600000000000001</v>
      </c>
      <c r="D603" s="2243">
        <v>20</v>
      </c>
      <c r="E603" s="2096">
        <f t="shared" si="55"/>
        <v>3867.93</v>
      </c>
      <c r="F603" s="603">
        <f t="shared" si="56"/>
        <v>3867.93</v>
      </c>
      <c r="G603" s="862">
        <f>'Заказ, cкидки и курсы валют'!$J$23*F603</f>
        <v>48155.728499999997</v>
      </c>
      <c r="H603" s="882">
        <f t="shared" si="57"/>
        <v>963.11</v>
      </c>
      <c r="I603" s="485"/>
    </row>
    <row r="604" spans="1:9" ht="15">
      <c r="A604" s="1026" t="s">
        <v>8387</v>
      </c>
      <c r="B604" s="890" t="s">
        <v>3120</v>
      </c>
      <c r="C604" s="889">
        <v>18.2</v>
      </c>
      <c r="D604" s="2243">
        <v>20</v>
      </c>
      <c r="E604" s="2096">
        <f t="shared" si="55"/>
        <v>4802.5199999999995</v>
      </c>
      <c r="F604" s="603">
        <f t="shared" si="56"/>
        <v>4802.5200000000004</v>
      </c>
      <c r="G604" s="862">
        <f>'Заказ, cкидки и курсы валют'!$J$23*F604</f>
        <v>59791.374000000003</v>
      </c>
      <c r="H604" s="882">
        <f t="shared" si="57"/>
        <v>1195.83</v>
      </c>
      <c r="I604" s="485"/>
    </row>
    <row r="605" spans="1:9" ht="15">
      <c r="A605" s="1026" t="s">
        <v>8388</v>
      </c>
      <c r="B605" s="890" t="s">
        <v>190</v>
      </c>
      <c r="C605" s="889">
        <v>19.8</v>
      </c>
      <c r="D605" s="2243">
        <v>20</v>
      </c>
      <c r="E605" s="2096">
        <f t="shared" si="55"/>
        <v>4256.28</v>
      </c>
      <c r="F605" s="603">
        <f t="shared" si="56"/>
        <v>4256.28</v>
      </c>
      <c r="G605" s="862">
        <f>'Заказ, cкидки и курсы валют'!$J$23*F605</f>
        <v>52990.685999999994</v>
      </c>
      <c r="H605" s="882">
        <f t="shared" si="57"/>
        <v>1059.81</v>
      </c>
      <c r="I605" s="485"/>
    </row>
    <row r="606" spans="1:9" ht="15">
      <c r="A606" s="1026" t="s">
        <v>8389</v>
      </c>
      <c r="B606" s="890" t="s">
        <v>191</v>
      </c>
      <c r="C606" s="889">
        <v>23</v>
      </c>
      <c r="D606" s="2243">
        <v>20</v>
      </c>
      <c r="E606" s="2096">
        <f t="shared" si="55"/>
        <v>5803.65</v>
      </c>
      <c r="F606" s="603">
        <f t="shared" si="56"/>
        <v>5803.65</v>
      </c>
      <c r="G606" s="862">
        <f>'Заказ, cкидки и курсы валют'!$J$23*F606</f>
        <v>72255.44249999999</v>
      </c>
      <c r="H606" s="882">
        <f t="shared" si="57"/>
        <v>1445.11</v>
      </c>
      <c r="I606" s="485"/>
    </row>
    <row r="607" spans="1:9" ht="15">
      <c r="A607" s="1026" t="s">
        <v>8390</v>
      </c>
      <c r="B607" s="890" t="s">
        <v>192</v>
      </c>
      <c r="C607" s="889">
        <v>26.2</v>
      </c>
      <c r="D607" s="2243">
        <v>10</v>
      </c>
      <c r="E607" s="2096">
        <f t="shared" si="55"/>
        <v>5870.3099999999995</v>
      </c>
      <c r="F607" s="603">
        <f t="shared" si="56"/>
        <v>5870.31</v>
      </c>
      <c r="G607" s="862">
        <f>'Заказ, cкидки и курсы валют'!$J$23*F607</f>
        <v>73085.359500000006</v>
      </c>
      <c r="H607" s="882">
        <f t="shared" si="57"/>
        <v>730.85</v>
      </c>
      <c r="I607" s="485"/>
    </row>
    <row r="608" spans="1:9" ht="15">
      <c r="A608" s="1026" t="s">
        <v>8391</v>
      </c>
      <c r="B608" s="890" t="s">
        <v>194</v>
      </c>
      <c r="C608" s="889">
        <v>32.6</v>
      </c>
      <c r="D608" s="2243">
        <v>10</v>
      </c>
      <c r="E608" s="2096">
        <f t="shared" si="55"/>
        <v>7285.14</v>
      </c>
      <c r="F608" s="603">
        <f t="shared" si="56"/>
        <v>7285.14</v>
      </c>
      <c r="G608" s="862">
        <f>'Заказ, cкидки и курсы валют'!$J$23*F608</f>
        <v>90699.993000000002</v>
      </c>
      <c r="H608" s="882">
        <f t="shared" si="57"/>
        <v>907</v>
      </c>
      <c r="I608" s="485"/>
    </row>
    <row r="609" spans="1:9" ht="15.75" thickBot="1">
      <c r="A609" s="1027" t="s">
        <v>8392</v>
      </c>
      <c r="B609" s="2006" t="s">
        <v>3122</v>
      </c>
      <c r="C609" s="2245">
        <v>27.8</v>
      </c>
      <c r="D609" s="2246">
        <v>10</v>
      </c>
      <c r="E609" s="2124">
        <f>E579*3</f>
        <v>6019.0499999999993</v>
      </c>
      <c r="F609" s="959">
        <f t="shared" si="56"/>
        <v>6019.05</v>
      </c>
      <c r="G609" s="960">
        <f>'Заказ, cкидки и курсы валют'!$J$23*F609</f>
        <v>74937.172500000001</v>
      </c>
      <c r="H609" s="1019">
        <f t="shared" si="57"/>
        <v>749.37</v>
      </c>
      <c r="I609" s="489"/>
    </row>
    <row r="610" spans="1:9" ht="13.5" thickBot="1"/>
    <row r="611" spans="1:9" ht="18">
      <c r="A611" s="1358" t="s">
        <v>6458</v>
      </c>
      <c r="B611" s="1359"/>
      <c r="C611" s="647"/>
      <c r="D611" s="555"/>
      <c r="E611" s="555"/>
      <c r="F611" s="93"/>
      <c r="G611" s="1360"/>
      <c r="H611" s="1137"/>
      <c r="I611" s="79"/>
    </row>
    <row r="612" spans="1:9" ht="18">
      <c r="A612" s="248"/>
      <c r="B612" s="17"/>
      <c r="C612" s="883"/>
      <c r="D612" s="1148"/>
      <c r="E612" s="854"/>
      <c r="F612" s="568"/>
      <c r="G612" s="111"/>
      <c r="H612" s="110"/>
      <c r="I612" s="167"/>
    </row>
    <row r="613" spans="1:9">
      <c r="A613" s="248"/>
      <c r="B613" s="17"/>
      <c r="C613" s="884"/>
      <c r="D613" s="1149"/>
      <c r="E613" s="557"/>
      <c r="F613" s="596"/>
      <c r="G613" s="860"/>
      <c r="H613" s="17"/>
      <c r="I613" s="167"/>
    </row>
    <row r="614" spans="1:9">
      <c r="A614" s="248"/>
      <c r="B614" s="17"/>
      <c r="C614" s="884"/>
      <c r="D614" s="1149"/>
      <c r="E614" s="557"/>
      <c r="F614" s="596"/>
      <c r="G614" s="860"/>
      <c r="H614" s="17"/>
      <c r="I614" s="167"/>
    </row>
    <row r="615" spans="1:9">
      <c r="A615" s="248"/>
      <c r="B615" s="17"/>
      <c r="C615" s="884"/>
      <c r="D615" s="1149"/>
      <c r="E615" s="557"/>
      <c r="F615" s="596"/>
      <c r="G615" s="860"/>
      <c r="H615" s="17"/>
      <c r="I615" s="167"/>
    </row>
    <row r="616" spans="1:9" ht="16.5" customHeight="1" thickBot="1">
      <c r="A616" s="1151" t="s">
        <v>7710</v>
      </c>
      <c r="B616" s="171"/>
      <c r="C616" s="885"/>
      <c r="D616" s="1150"/>
      <c r="E616" s="558"/>
      <c r="F616" s="598"/>
      <c r="G616" s="861"/>
      <c r="H616" s="171"/>
      <c r="I616" s="172"/>
    </row>
    <row r="617" spans="1:9" ht="52.5">
      <c r="A617" s="187" t="s">
        <v>1034</v>
      </c>
      <c r="B617" s="189" t="s">
        <v>1035</v>
      </c>
      <c r="C617" s="1206" t="s">
        <v>678</v>
      </c>
      <c r="D617" s="1206" t="s">
        <v>3143</v>
      </c>
      <c r="E617" s="561" t="s">
        <v>11378</v>
      </c>
      <c r="F617" s="611" t="s">
        <v>2792</v>
      </c>
      <c r="G617" s="1204" t="s">
        <v>2640</v>
      </c>
      <c r="H617" s="419" t="s">
        <v>497</v>
      </c>
      <c r="I617" s="173" t="s">
        <v>4268</v>
      </c>
    </row>
    <row r="618" spans="1:9" ht="13.5" thickBot="1">
      <c r="A618" s="195"/>
      <c r="B618" s="389"/>
      <c r="C618" s="475" t="s">
        <v>3644</v>
      </c>
      <c r="D618" s="475" t="s">
        <v>2641</v>
      </c>
      <c r="E618" s="564" t="s">
        <v>265</v>
      </c>
      <c r="F618" s="607">
        <f>'Заказ, cкидки и курсы валют'!$I$12</f>
        <v>0</v>
      </c>
      <c r="G618" s="948"/>
      <c r="H618" s="455"/>
      <c r="I618" s="325"/>
    </row>
    <row r="619" spans="1:9" ht="15">
      <c r="A619" s="1216" t="s">
        <v>11665</v>
      </c>
      <c r="B619" s="1024" t="s">
        <v>138</v>
      </c>
      <c r="C619" s="2001">
        <v>3.3</v>
      </c>
      <c r="D619" s="2230">
        <v>300</v>
      </c>
      <c r="E619" s="574">
        <v>1165.93</v>
      </c>
      <c r="F619" s="2069">
        <f t="shared" ref="F619:F635" si="58">ROUND(E619*(1-$F$11),2)</f>
        <v>1165.93</v>
      </c>
      <c r="G619" s="1673">
        <f>'Заказ, cкидки и курсы валют'!$J$23*F619</f>
        <v>14515.8285</v>
      </c>
      <c r="H619" s="1032">
        <f t="shared" ref="H619:H635" si="59">ROUND((D619/1000)*G619,2)</f>
        <v>4354.75</v>
      </c>
      <c r="I619" s="1033"/>
    </row>
    <row r="620" spans="1:9" ht="15">
      <c r="A620" s="1219" t="s">
        <v>11666</v>
      </c>
      <c r="B620" s="877" t="s">
        <v>139</v>
      </c>
      <c r="C620" s="1997">
        <v>3.55</v>
      </c>
      <c r="D620" s="1215">
        <v>300</v>
      </c>
      <c r="E620" s="574">
        <v>1170.79</v>
      </c>
      <c r="F620" s="936">
        <f t="shared" si="58"/>
        <v>1170.79</v>
      </c>
      <c r="G620" s="866">
        <f>'Заказ, cкидки и курсы валют'!$J$23*F620</f>
        <v>14576.335499999999</v>
      </c>
      <c r="H620" s="1029">
        <f t="shared" si="59"/>
        <v>4372.8999999999996</v>
      </c>
      <c r="I620" s="1030"/>
    </row>
    <row r="621" spans="1:9" ht="15">
      <c r="A621" s="1219" t="s">
        <v>11667</v>
      </c>
      <c r="B621" s="877" t="s">
        <v>141</v>
      </c>
      <c r="C621" s="1997">
        <v>3.82</v>
      </c>
      <c r="D621" s="1215">
        <v>250</v>
      </c>
      <c r="E621" s="574">
        <v>1286.22</v>
      </c>
      <c r="F621" s="936">
        <f t="shared" si="58"/>
        <v>1286.22</v>
      </c>
      <c r="G621" s="866">
        <f>'Заказ, cкидки и курсы валют'!$J$23*F621</f>
        <v>16013.439</v>
      </c>
      <c r="H621" s="1029">
        <f t="shared" si="59"/>
        <v>4003.36</v>
      </c>
      <c r="I621" s="1030"/>
    </row>
    <row r="622" spans="1:9" ht="15">
      <c r="A622" s="1939" t="s">
        <v>6459</v>
      </c>
      <c r="B622" s="1938" t="s">
        <v>3217</v>
      </c>
      <c r="C622" s="1998">
        <v>4.2</v>
      </c>
      <c r="D622" s="2233">
        <v>200</v>
      </c>
      <c r="E622" s="574">
        <v>1183.0899999999999</v>
      </c>
      <c r="F622" s="603">
        <f t="shared" si="58"/>
        <v>1183.0899999999999</v>
      </c>
      <c r="G622" s="862">
        <f>'Заказ, cкидки и курсы валют'!$J$23*F622</f>
        <v>14729.470499999998</v>
      </c>
      <c r="H622" s="1029">
        <f t="shared" si="59"/>
        <v>2945.89</v>
      </c>
      <c r="I622" s="1030"/>
    </row>
    <row r="623" spans="1:9" ht="15">
      <c r="A623" s="1939" t="s">
        <v>6460</v>
      </c>
      <c r="B623" s="1938" t="s">
        <v>145</v>
      </c>
      <c r="C623" s="1998">
        <v>4.6500000000000004</v>
      </c>
      <c r="D623" s="2233">
        <v>200</v>
      </c>
      <c r="E623" s="574">
        <v>1116.79</v>
      </c>
      <c r="F623" s="603">
        <f t="shared" si="58"/>
        <v>1116.79</v>
      </c>
      <c r="G623" s="862">
        <f>'Заказ, cкидки и курсы валют'!$J$23*F623</f>
        <v>13904.035499999998</v>
      </c>
      <c r="H623" s="1029">
        <f t="shared" si="59"/>
        <v>2780.81</v>
      </c>
      <c r="I623" s="1030"/>
    </row>
    <row r="624" spans="1:9" ht="15">
      <c r="A624" s="1939" t="s">
        <v>6461</v>
      </c>
      <c r="B624" s="1938" t="s">
        <v>146</v>
      </c>
      <c r="C624" s="1998">
        <v>4.9000000000000004</v>
      </c>
      <c r="D624" s="2233">
        <v>200</v>
      </c>
      <c r="E624" s="574">
        <v>1286.29</v>
      </c>
      <c r="F624" s="603">
        <f t="shared" si="58"/>
        <v>1286.29</v>
      </c>
      <c r="G624" s="862">
        <f>'Заказ, cкидки и курсы валют'!$J$23*F624</f>
        <v>16014.310499999998</v>
      </c>
      <c r="H624" s="1029">
        <f t="shared" si="59"/>
        <v>3202.86</v>
      </c>
      <c r="I624" s="1030"/>
    </row>
    <row r="625" spans="1:9" ht="15">
      <c r="A625" s="1939" t="s">
        <v>6462</v>
      </c>
      <c r="B625" s="1938" t="s">
        <v>147</v>
      </c>
      <c r="C625" s="1998">
        <v>5.2</v>
      </c>
      <c r="D625" s="2233">
        <v>100</v>
      </c>
      <c r="E625" s="574">
        <v>1231.4000000000001</v>
      </c>
      <c r="F625" s="603">
        <f t="shared" si="58"/>
        <v>1231.4000000000001</v>
      </c>
      <c r="G625" s="862">
        <f>'Заказ, cкидки и курсы валют'!$J$23*F625</f>
        <v>15330.93</v>
      </c>
      <c r="H625" s="1029">
        <f t="shared" si="59"/>
        <v>1533.09</v>
      </c>
      <c r="I625" s="1030"/>
    </row>
    <row r="626" spans="1:9" ht="15">
      <c r="A626" s="1939" t="s">
        <v>6463</v>
      </c>
      <c r="B626" s="1938" t="s">
        <v>148</v>
      </c>
      <c r="C626" s="1998">
        <v>5.7</v>
      </c>
      <c r="D626" s="2233">
        <v>100</v>
      </c>
      <c r="E626" s="574">
        <v>1366.95</v>
      </c>
      <c r="F626" s="603">
        <f t="shared" si="58"/>
        <v>1366.95</v>
      </c>
      <c r="G626" s="862">
        <f>'Заказ, cкидки и курсы валют'!$J$23*F626</f>
        <v>17018.5275</v>
      </c>
      <c r="H626" s="1029">
        <f t="shared" si="59"/>
        <v>1701.85</v>
      </c>
      <c r="I626" s="1030"/>
    </row>
    <row r="627" spans="1:9" ht="15">
      <c r="A627" s="1939" t="s">
        <v>11405</v>
      </c>
      <c r="B627" s="1938" t="s">
        <v>150</v>
      </c>
      <c r="C627" s="1998">
        <v>6.82</v>
      </c>
      <c r="D627" s="2233">
        <v>100</v>
      </c>
      <c r="E627" s="574">
        <v>1450.42</v>
      </c>
      <c r="F627" s="603">
        <f t="shared" si="58"/>
        <v>1450.42</v>
      </c>
      <c r="G627" s="862">
        <f>'Заказ, cкидки и курсы валют'!$J$23*F627</f>
        <v>18057.728999999999</v>
      </c>
      <c r="H627" s="1029">
        <f t="shared" si="59"/>
        <v>1805.77</v>
      </c>
      <c r="I627" s="1030"/>
    </row>
    <row r="628" spans="1:9" ht="15">
      <c r="A628" s="1939" t="s">
        <v>6464</v>
      </c>
      <c r="B628" s="1938" t="s">
        <v>3652</v>
      </c>
      <c r="C628" s="1998">
        <v>5.6</v>
      </c>
      <c r="D628" s="2233">
        <v>50</v>
      </c>
      <c r="E628" s="574">
        <v>1234.58</v>
      </c>
      <c r="F628" s="603">
        <f t="shared" si="58"/>
        <v>1234.58</v>
      </c>
      <c r="G628" s="862">
        <f>'Заказ, cкидки и курсы валют'!$J$23*F628</f>
        <v>15370.520999999999</v>
      </c>
      <c r="H628" s="1029">
        <f t="shared" si="59"/>
        <v>768.53</v>
      </c>
      <c r="I628" s="1030"/>
    </row>
    <row r="629" spans="1:9" ht="15">
      <c r="A629" s="1939" t="s">
        <v>11406</v>
      </c>
      <c r="B629" s="1938" t="s">
        <v>3653</v>
      </c>
      <c r="C629" s="1998">
        <v>6.1</v>
      </c>
      <c r="D629" s="2233">
        <v>150</v>
      </c>
      <c r="E629" s="574">
        <v>1331.79</v>
      </c>
      <c r="F629" s="603">
        <f t="shared" si="58"/>
        <v>1331.79</v>
      </c>
      <c r="G629" s="862">
        <f>'Заказ, cкидки и курсы валют'!$J$23*F629</f>
        <v>16580.785499999998</v>
      </c>
      <c r="H629" s="1029">
        <f t="shared" si="59"/>
        <v>2487.12</v>
      </c>
      <c r="I629" s="1030"/>
    </row>
    <row r="630" spans="1:9" ht="16.5" customHeight="1">
      <c r="A630" s="1939" t="s">
        <v>6465</v>
      </c>
      <c r="B630" s="1938" t="s">
        <v>3654</v>
      </c>
      <c r="C630" s="1998">
        <v>6.5</v>
      </c>
      <c r="D630" s="2233">
        <v>150</v>
      </c>
      <c r="E630" s="574">
        <v>1372.32</v>
      </c>
      <c r="F630" s="603">
        <f t="shared" si="58"/>
        <v>1372.32</v>
      </c>
      <c r="G630" s="862">
        <f>'Заказ, cкидки и курсы валют'!$J$23*F630</f>
        <v>17085.383999999998</v>
      </c>
      <c r="H630" s="1029">
        <f t="shared" si="59"/>
        <v>2562.81</v>
      </c>
      <c r="I630" s="1030"/>
    </row>
    <row r="631" spans="1:9" ht="15">
      <c r="A631" s="1939" t="s">
        <v>6466</v>
      </c>
      <c r="B631" s="1938" t="s">
        <v>167</v>
      </c>
      <c r="C631" s="1998">
        <v>6.7</v>
      </c>
      <c r="D631" s="2233">
        <v>150</v>
      </c>
      <c r="E631" s="574">
        <v>1389.28</v>
      </c>
      <c r="F631" s="603">
        <f t="shared" si="58"/>
        <v>1389.28</v>
      </c>
      <c r="G631" s="862">
        <f>'Заказ, cкидки и курсы валют'!$J$23*F631</f>
        <v>17296.536</v>
      </c>
      <c r="H631" s="1029">
        <f t="shared" si="59"/>
        <v>2594.48</v>
      </c>
      <c r="I631" s="1030"/>
    </row>
    <row r="632" spans="1:9" ht="15">
      <c r="A632" s="1939" t="s">
        <v>6467</v>
      </c>
      <c r="B632" s="1938" t="s">
        <v>168</v>
      </c>
      <c r="C632" s="1998">
        <v>6.85</v>
      </c>
      <c r="D632" s="2233">
        <v>50</v>
      </c>
      <c r="E632" s="574">
        <v>1424.13</v>
      </c>
      <c r="F632" s="603">
        <f t="shared" si="58"/>
        <v>1424.13</v>
      </c>
      <c r="G632" s="862">
        <f>'Заказ, cкидки и курсы валют'!$J$23*F632</f>
        <v>17730.4185</v>
      </c>
      <c r="H632" s="1029">
        <f t="shared" si="59"/>
        <v>886.52</v>
      </c>
      <c r="I632" s="1030"/>
    </row>
    <row r="633" spans="1:9" ht="15">
      <c r="A633" s="1939" t="s">
        <v>6468</v>
      </c>
      <c r="B633" s="1938" t="s">
        <v>169</v>
      </c>
      <c r="C633" s="1998">
        <v>8</v>
      </c>
      <c r="D633" s="2233">
        <v>50</v>
      </c>
      <c r="E633" s="574">
        <v>1375.66</v>
      </c>
      <c r="F633" s="603">
        <f t="shared" si="58"/>
        <v>1375.66</v>
      </c>
      <c r="G633" s="862">
        <f>'Заказ, cкидки и курсы валют'!$J$23*F633</f>
        <v>17126.967000000001</v>
      </c>
      <c r="H633" s="1029">
        <f t="shared" si="59"/>
        <v>856.35</v>
      </c>
      <c r="I633" s="1030"/>
    </row>
    <row r="634" spans="1:9" ht="15">
      <c r="A634" s="1939" t="s">
        <v>11407</v>
      </c>
      <c r="B634" s="1938" t="s">
        <v>611</v>
      </c>
      <c r="C634" s="1998">
        <v>8.9499999999999993</v>
      </c>
      <c r="D634" s="2233">
        <v>100</v>
      </c>
      <c r="E634" s="574">
        <v>1577.79</v>
      </c>
      <c r="F634" s="603">
        <f t="shared" si="58"/>
        <v>1577.79</v>
      </c>
      <c r="G634" s="862">
        <f>'Заказ, cкидки и курсы валют'!$J$23*F634</f>
        <v>19643.485499999999</v>
      </c>
      <c r="H634" s="1029">
        <f t="shared" si="59"/>
        <v>1964.35</v>
      </c>
      <c r="I634" s="1030"/>
    </row>
    <row r="635" spans="1:9" ht="15">
      <c r="A635" s="1939" t="s">
        <v>11668</v>
      </c>
      <c r="B635" s="1938" t="s">
        <v>612</v>
      </c>
      <c r="C635" s="1998">
        <v>9.9</v>
      </c>
      <c r="D635" s="2233">
        <v>100</v>
      </c>
      <c r="E635" s="574">
        <v>1726.4</v>
      </c>
      <c r="F635" s="603">
        <f t="shared" si="58"/>
        <v>1726.4</v>
      </c>
      <c r="G635" s="862">
        <f>'Заказ, cкидки и курсы валют'!$J$23*F635</f>
        <v>21493.68</v>
      </c>
      <c r="H635" s="1029">
        <f t="shared" si="59"/>
        <v>2149.37</v>
      </c>
      <c r="I635" s="1030"/>
    </row>
    <row r="636" spans="1:9" ht="15">
      <c r="A636" s="1939" t="s">
        <v>6469</v>
      </c>
      <c r="B636" s="1938" t="s">
        <v>3660</v>
      </c>
      <c r="C636" s="1998">
        <v>7.6</v>
      </c>
      <c r="D636" s="2233">
        <v>100</v>
      </c>
      <c r="E636" s="574">
        <v>1569.43</v>
      </c>
      <c r="F636" s="603">
        <f t="shared" ref="F636:F644" si="60">ROUND(E636*(1-$F$11),2)</f>
        <v>1569.43</v>
      </c>
      <c r="G636" s="862">
        <f>'Заказ, cкидки и курсы валют'!$J$23*F636</f>
        <v>19539.4035</v>
      </c>
      <c r="H636" s="1029">
        <f t="shared" ref="H636:H644" si="61">ROUND((D636/1000)*G636,2)</f>
        <v>1953.94</v>
      </c>
      <c r="I636" s="1030"/>
    </row>
    <row r="637" spans="1:9" ht="15">
      <c r="A637" s="1939" t="s">
        <v>6470</v>
      </c>
      <c r="B637" s="1938" t="s">
        <v>3661</v>
      </c>
      <c r="C637" s="1998">
        <v>7.9</v>
      </c>
      <c r="D637" s="2233">
        <v>100</v>
      </c>
      <c r="E637" s="574">
        <v>1571.29</v>
      </c>
      <c r="F637" s="603">
        <f t="shared" si="60"/>
        <v>1571.29</v>
      </c>
      <c r="G637" s="862">
        <f>'Заказ, cкидки и курсы валют'!$J$23*F637</f>
        <v>19562.5605</v>
      </c>
      <c r="H637" s="1029">
        <f t="shared" si="61"/>
        <v>1956.26</v>
      </c>
      <c r="I637" s="1030"/>
    </row>
    <row r="638" spans="1:9" ht="15">
      <c r="A638" s="1939" t="s">
        <v>6471</v>
      </c>
      <c r="B638" s="1938" t="s">
        <v>100</v>
      </c>
      <c r="C638" s="1998">
        <v>8.1</v>
      </c>
      <c r="D638" s="2233">
        <v>50</v>
      </c>
      <c r="E638" s="574">
        <v>1634.62</v>
      </c>
      <c r="F638" s="603">
        <f t="shared" si="60"/>
        <v>1634.62</v>
      </c>
      <c r="G638" s="862">
        <f>'Заказ, cкидки и курсы валют'!$J$23*F638</f>
        <v>20351.018999999997</v>
      </c>
      <c r="H638" s="1029">
        <f t="shared" si="61"/>
        <v>1017.55</v>
      </c>
      <c r="I638" s="1030"/>
    </row>
    <row r="639" spans="1:9" ht="15">
      <c r="A639" s="1939" t="s">
        <v>6472</v>
      </c>
      <c r="B639" s="1938" t="s">
        <v>101</v>
      </c>
      <c r="C639" s="1998">
        <v>8.8000000000000007</v>
      </c>
      <c r="D639" s="2242">
        <v>50</v>
      </c>
      <c r="E639" s="574">
        <v>1593.04</v>
      </c>
      <c r="F639" s="603">
        <f t="shared" si="60"/>
        <v>1593.04</v>
      </c>
      <c r="G639" s="862">
        <f>'Заказ, cкидки и курсы валют'!$J$23*F639</f>
        <v>19833.347999999998</v>
      </c>
      <c r="H639" s="1029">
        <f t="shared" si="61"/>
        <v>991.67</v>
      </c>
      <c r="I639" s="1030"/>
    </row>
    <row r="640" spans="1:9" ht="15">
      <c r="A640" s="1939" t="s">
        <v>6473</v>
      </c>
      <c r="B640" s="1938" t="s">
        <v>1352</v>
      </c>
      <c r="C640" s="1998">
        <v>10</v>
      </c>
      <c r="D640" s="2242">
        <v>100</v>
      </c>
      <c r="E640" s="574">
        <v>1774.59</v>
      </c>
      <c r="F640" s="603">
        <f t="shared" si="60"/>
        <v>1774.59</v>
      </c>
      <c r="G640" s="862">
        <f>'Заказ, cкидки и курсы валют'!$J$23*F640</f>
        <v>22093.645499999999</v>
      </c>
      <c r="H640" s="1029">
        <f t="shared" si="61"/>
        <v>2209.36</v>
      </c>
      <c r="I640" s="1030"/>
    </row>
    <row r="641" spans="1:9" ht="15">
      <c r="A641" s="1939" t="s">
        <v>6474</v>
      </c>
      <c r="B641" s="1938" t="s">
        <v>189</v>
      </c>
      <c r="C641" s="1998">
        <v>10.5</v>
      </c>
      <c r="D641" s="2242">
        <v>80</v>
      </c>
      <c r="E641" s="574">
        <v>1742.49</v>
      </c>
      <c r="F641" s="603">
        <f t="shared" si="60"/>
        <v>1742.49</v>
      </c>
      <c r="G641" s="862">
        <f>'Заказ, cкидки и курсы валют'!$J$23*F641</f>
        <v>21694.000499999998</v>
      </c>
      <c r="H641" s="1029">
        <f t="shared" si="61"/>
        <v>1735.52</v>
      </c>
      <c r="I641" s="1030"/>
    </row>
    <row r="642" spans="1:9" ht="15">
      <c r="A642" s="1939" t="s">
        <v>6475</v>
      </c>
      <c r="B642" s="1938" t="s">
        <v>616</v>
      </c>
      <c r="C642" s="1998">
        <v>11.5</v>
      </c>
      <c r="D642" s="2242">
        <v>50</v>
      </c>
      <c r="E642" s="574">
        <v>1751.78</v>
      </c>
      <c r="F642" s="603">
        <f t="shared" si="60"/>
        <v>1751.78</v>
      </c>
      <c r="G642" s="862">
        <f>'Заказ, cкидки и курсы валют'!$J$23*F642</f>
        <v>21809.661</v>
      </c>
      <c r="H642" s="1029">
        <f t="shared" si="61"/>
        <v>1090.48</v>
      </c>
      <c r="I642" s="1030"/>
    </row>
    <row r="643" spans="1:9" ht="15">
      <c r="A643" s="1939" t="s">
        <v>6476</v>
      </c>
      <c r="B643" s="1938" t="s">
        <v>178</v>
      </c>
      <c r="C643" s="1998">
        <v>12.5</v>
      </c>
      <c r="D643" s="2242">
        <v>50</v>
      </c>
      <c r="E643" s="574">
        <v>2027.33</v>
      </c>
      <c r="F643" s="603">
        <f t="shared" si="60"/>
        <v>2027.33</v>
      </c>
      <c r="G643" s="862">
        <f>'Заказ, cкидки и курсы валют'!$J$23*F643</f>
        <v>25240.258499999996</v>
      </c>
      <c r="H643" s="1029">
        <f t="shared" si="61"/>
        <v>1262.01</v>
      </c>
      <c r="I643" s="1030"/>
    </row>
    <row r="644" spans="1:9" ht="15">
      <c r="A644" s="1939" t="s">
        <v>6477</v>
      </c>
      <c r="B644" s="1938" t="s">
        <v>179</v>
      </c>
      <c r="C644" s="1998">
        <v>14.35</v>
      </c>
      <c r="D644" s="2242">
        <v>60</v>
      </c>
      <c r="E644" s="574">
        <v>2220.19</v>
      </c>
      <c r="F644" s="603">
        <f t="shared" si="60"/>
        <v>2220.19</v>
      </c>
      <c r="G644" s="862">
        <f>'Заказ, cкидки и курсы валют'!$J$23*F644</f>
        <v>27641.3655</v>
      </c>
      <c r="H644" s="1029">
        <f t="shared" si="61"/>
        <v>1658.48</v>
      </c>
      <c r="I644" s="1030"/>
    </row>
    <row r="645" spans="1:9" ht="15">
      <c r="A645" s="1939" t="s">
        <v>9421</v>
      </c>
      <c r="B645" s="1938" t="s">
        <v>6321</v>
      </c>
      <c r="C645" s="1998">
        <v>14.6</v>
      </c>
      <c r="D645" s="2242">
        <v>50</v>
      </c>
      <c r="E645" s="574">
        <v>2158.85</v>
      </c>
      <c r="F645" s="603">
        <f t="shared" ref="F645:F663" si="62">ROUND(E645*(1-$F$11),2)</f>
        <v>2158.85</v>
      </c>
      <c r="G645" s="862">
        <f>'Заказ, cкидки и курсы валют'!$J$23*F645</f>
        <v>26877.682499999999</v>
      </c>
      <c r="H645" s="1029">
        <f t="shared" ref="H645:H663" si="63">ROUND((D645/1000)*G645,2)</f>
        <v>1343.88</v>
      </c>
      <c r="I645" s="1030"/>
    </row>
    <row r="646" spans="1:9" ht="15">
      <c r="A646" s="1939" t="s">
        <v>6478</v>
      </c>
      <c r="B646" s="1938" t="s">
        <v>3656</v>
      </c>
      <c r="C646" s="1998">
        <v>13.2</v>
      </c>
      <c r="D646" s="2242">
        <v>50</v>
      </c>
      <c r="E646" s="574">
        <v>2154.77</v>
      </c>
      <c r="F646" s="603">
        <f t="shared" si="62"/>
        <v>2154.77</v>
      </c>
      <c r="G646" s="862">
        <f>'Заказ, cкидки и курсы валют'!$J$23*F646</f>
        <v>26826.886499999997</v>
      </c>
      <c r="H646" s="1029">
        <f t="shared" si="63"/>
        <v>1341.34</v>
      </c>
      <c r="I646" s="1030"/>
    </row>
    <row r="647" spans="1:9" ht="15">
      <c r="A647" s="1939" t="s">
        <v>6479</v>
      </c>
      <c r="B647" s="1938" t="s">
        <v>3118</v>
      </c>
      <c r="C647" s="1998">
        <v>14.3</v>
      </c>
      <c r="D647" s="2242">
        <v>50</v>
      </c>
      <c r="E647" s="574">
        <v>2235.4299999999998</v>
      </c>
      <c r="F647" s="603">
        <f t="shared" si="62"/>
        <v>2235.4299999999998</v>
      </c>
      <c r="G647" s="862">
        <f>'Заказ, cкидки и курсы валют'!$J$23*F647</f>
        <v>27831.103499999997</v>
      </c>
      <c r="H647" s="1029">
        <f t="shared" si="63"/>
        <v>1391.56</v>
      </c>
      <c r="I647" s="1030"/>
    </row>
    <row r="648" spans="1:9" ht="15">
      <c r="A648" s="1939" t="s">
        <v>6480</v>
      </c>
      <c r="B648" s="1938" t="s">
        <v>3119</v>
      </c>
      <c r="C648" s="1998">
        <v>15.9</v>
      </c>
      <c r="D648" s="2242">
        <v>50</v>
      </c>
      <c r="E648" s="574">
        <v>2317.16</v>
      </c>
      <c r="F648" s="603">
        <f t="shared" si="62"/>
        <v>2317.16</v>
      </c>
      <c r="G648" s="862">
        <f>'Заказ, cкидки и курсы валют'!$J$23*F648</f>
        <v>28848.641999999996</v>
      </c>
      <c r="H648" s="1029">
        <f t="shared" si="63"/>
        <v>1442.43</v>
      </c>
      <c r="I648" s="1030"/>
    </row>
    <row r="649" spans="1:9" ht="15">
      <c r="A649" s="1939" t="s">
        <v>6481</v>
      </c>
      <c r="B649" s="1938" t="s">
        <v>617</v>
      </c>
      <c r="C649" s="1998">
        <v>17.5</v>
      </c>
      <c r="D649" s="2242">
        <v>50</v>
      </c>
      <c r="E649" s="574">
        <v>2560.59</v>
      </c>
      <c r="F649" s="603">
        <f t="shared" si="62"/>
        <v>2560.59</v>
      </c>
      <c r="G649" s="862">
        <f>'Заказ, cкидки и курсы валют'!$J$23*F649</f>
        <v>31879.345499999999</v>
      </c>
      <c r="H649" s="1029">
        <f t="shared" si="63"/>
        <v>1593.97</v>
      </c>
      <c r="I649" s="1030"/>
    </row>
    <row r="650" spans="1:9" ht="15">
      <c r="A650" s="1939" t="s">
        <v>6482</v>
      </c>
      <c r="B650" s="1938" t="s">
        <v>3120</v>
      </c>
      <c r="C650" s="1998">
        <v>19</v>
      </c>
      <c r="D650" s="2242">
        <v>50</v>
      </c>
      <c r="E650" s="574">
        <v>2603.02</v>
      </c>
      <c r="F650" s="603">
        <f t="shared" si="62"/>
        <v>2603.02</v>
      </c>
      <c r="G650" s="862">
        <f>'Заказ, cкидки и курсы валют'!$J$23*F650</f>
        <v>32407.598999999998</v>
      </c>
      <c r="H650" s="1029">
        <f t="shared" si="63"/>
        <v>1620.38</v>
      </c>
      <c r="I650" s="1030"/>
    </row>
    <row r="651" spans="1:9" ht="15">
      <c r="A651" s="1939" t="s">
        <v>6483</v>
      </c>
      <c r="B651" s="1938" t="s">
        <v>190</v>
      </c>
      <c r="C651" s="1998">
        <v>20.5</v>
      </c>
      <c r="D651" s="2242">
        <v>50</v>
      </c>
      <c r="E651" s="574">
        <v>2888.57</v>
      </c>
      <c r="F651" s="603">
        <f t="shared" si="62"/>
        <v>2888.57</v>
      </c>
      <c r="G651" s="862">
        <f>'Заказ, cкидки и курсы валют'!$J$23*F651</f>
        <v>35962.696499999998</v>
      </c>
      <c r="H651" s="1029">
        <f t="shared" si="63"/>
        <v>1798.13</v>
      </c>
      <c r="I651" s="1030"/>
    </row>
    <row r="652" spans="1:9" ht="15">
      <c r="A652" s="1939" t="s">
        <v>6484</v>
      </c>
      <c r="B652" s="1938" t="s">
        <v>1338</v>
      </c>
      <c r="C652" s="1998">
        <v>21.9</v>
      </c>
      <c r="D652" s="2242">
        <v>50</v>
      </c>
      <c r="E652" s="574">
        <v>2890.79</v>
      </c>
      <c r="F652" s="603">
        <f t="shared" si="62"/>
        <v>2890.79</v>
      </c>
      <c r="G652" s="862">
        <f>'Заказ, cкидки и курсы валют'!$J$23*F652</f>
        <v>35990.335500000001</v>
      </c>
      <c r="H652" s="1029">
        <f t="shared" si="63"/>
        <v>1799.52</v>
      </c>
      <c r="I652" s="1030"/>
    </row>
    <row r="653" spans="1:9" ht="15">
      <c r="A653" s="1219" t="s">
        <v>6485</v>
      </c>
      <c r="B653" s="877" t="s">
        <v>191</v>
      </c>
      <c r="C653" s="1997">
        <v>23.2</v>
      </c>
      <c r="D653" s="2240">
        <v>50</v>
      </c>
      <c r="E653" s="574">
        <v>3155.28</v>
      </c>
      <c r="F653" s="936">
        <f t="shared" si="62"/>
        <v>3155.28</v>
      </c>
      <c r="G653" s="866">
        <f>'Заказ, cкидки и курсы валют'!$J$23*F653</f>
        <v>39283.235999999997</v>
      </c>
      <c r="H653" s="1029">
        <f t="shared" si="63"/>
        <v>1964.16</v>
      </c>
      <c r="I653" s="1030"/>
    </row>
    <row r="654" spans="1:9" ht="15">
      <c r="A654" s="1219" t="s">
        <v>6486</v>
      </c>
      <c r="B654" s="877" t="s">
        <v>192</v>
      </c>
      <c r="C654" s="1997">
        <v>26</v>
      </c>
      <c r="D654" s="2240">
        <v>50</v>
      </c>
      <c r="E654" s="574">
        <v>4181.68</v>
      </c>
      <c r="F654" s="936">
        <f t="shared" si="62"/>
        <v>4181.68</v>
      </c>
      <c r="G654" s="866">
        <f>'Заказ, cкидки и курсы валют'!$J$23*F654</f>
        <v>52061.915999999997</v>
      </c>
      <c r="H654" s="1029">
        <f t="shared" si="63"/>
        <v>2603.1</v>
      </c>
      <c r="I654" s="1030"/>
    </row>
    <row r="655" spans="1:9" ht="15">
      <c r="A655" s="1219" t="s">
        <v>6487</v>
      </c>
      <c r="B655" s="877" t="s">
        <v>3364</v>
      </c>
      <c r="C655" s="1997">
        <v>24.75</v>
      </c>
      <c r="D655" s="2240">
        <v>25</v>
      </c>
      <c r="E655" s="574">
        <v>4906.04</v>
      </c>
      <c r="F655" s="936">
        <f t="shared" si="62"/>
        <v>4906.04</v>
      </c>
      <c r="G655" s="866">
        <f>'Заказ, cкидки и курсы валют'!$J$23*F655</f>
        <v>61080.197999999997</v>
      </c>
      <c r="H655" s="1029">
        <f t="shared" si="63"/>
        <v>1527</v>
      </c>
      <c r="I655" s="1030"/>
    </row>
    <row r="656" spans="1:9" ht="15">
      <c r="A656" s="1219" t="s">
        <v>6488</v>
      </c>
      <c r="B656" s="877" t="s">
        <v>3655</v>
      </c>
      <c r="C656" s="1997">
        <v>26.3</v>
      </c>
      <c r="D656" s="2240">
        <v>25</v>
      </c>
      <c r="E656" s="574">
        <v>4968.01</v>
      </c>
      <c r="F656" s="936">
        <f t="shared" si="62"/>
        <v>4968.01</v>
      </c>
      <c r="G656" s="866">
        <f>'Заказ, cкидки и курсы валют'!$J$23*F656</f>
        <v>61851.724499999997</v>
      </c>
      <c r="H656" s="1029">
        <f t="shared" si="63"/>
        <v>1546.29</v>
      </c>
      <c r="I656" s="1030"/>
    </row>
    <row r="657" spans="1:9" ht="15">
      <c r="A657" s="1219" t="s">
        <v>6489</v>
      </c>
      <c r="B657" s="877" t="s">
        <v>3399</v>
      </c>
      <c r="C657" s="1997">
        <v>29</v>
      </c>
      <c r="D657" s="2240">
        <v>25</v>
      </c>
      <c r="E657" s="574">
        <v>5725.89</v>
      </c>
      <c r="F657" s="936">
        <f t="shared" si="62"/>
        <v>5725.89</v>
      </c>
      <c r="G657" s="866">
        <f>'Заказ, cкидки и курсы валют'!$J$23*F657</f>
        <v>71287.330499999996</v>
      </c>
      <c r="H657" s="1029">
        <f t="shared" si="63"/>
        <v>1782.18</v>
      </c>
      <c r="I657" s="1030"/>
    </row>
    <row r="658" spans="1:9" ht="15">
      <c r="A658" s="1219" t="s">
        <v>6490</v>
      </c>
      <c r="B658" s="877" t="s">
        <v>3122</v>
      </c>
      <c r="C658" s="1997">
        <v>31.5</v>
      </c>
      <c r="D658" s="2240">
        <v>25</v>
      </c>
      <c r="E658" s="574">
        <v>5955.66</v>
      </c>
      <c r="F658" s="936">
        <f t="shared" si="62"/>
        <v>5955.66</v>
      </c>
      <c r="G658" s="866">
        <f>'Заказ, cкидки и курсы валют'!$J$23*F658</f>
        <v>74147.96699999999</v>
      </c>
      <c r="H658" s="1029">
        <f t="shared" si="63"/>
        <v>1853.7</v>
      </c>
      <c r="I658" s="1030"/>
    </row>
    <row r="659" spans="1:9" ht="15">
      <c r="A659" s="1219" t="s">
        <v>6491</v>
      </c>
      <c r="B659" s="877" t="s">
        <v>3123</v>
      </c>
      <c r="C659" s="1997">
        <v>34.5</v>
      </c>
      <c r="D659" s="2240">
        <v>25</v>
      </c>
      <c r="E659" s="574">
        <v>5754.04</v>
      </c>
      <c r="F659" s="936">
        <f t="shared" si="62"/>
        <v>5754.04</v>
      </c>
      <c r="G659" s="866">
        <f>'Заказ, cкидки и курсы валют'!$J$23*F659</f>
        <v>71637.797999999995</v>
      </c>
      <c r="H659" s="1029">
        <f t="shared" si="63"/>
        <v>1790.94</v>
      </c>
      <c r="I659" s="1030"/>
    </row>
    <row r="660" spans="1:9" ht="15">
      <c r="A660" s="1219" t="s">
        <v>6492</v>
      </c>
      <c r="B660" s="877" t="s">
        <v>3124</v>
      </c>
      <c r="C660" s="1997">
        <v>37</v>
      </c>
      <c r="D660" s="2240">
        <v>25</v>
      </c>
      <c r="E660" s="574">
        <v>6213.08</v>
      </c>
      <c r="F660" s="936">
        <f t="shared" si="62"/>
        <v>6213.08</v>
      </c>
      <c r="G660" s="866">
        <f>'Заказ, cкидки и курсы валют'!$J$23*F660</f>
        <v>77352.84599999999</v>
      </c>
      <c r="H660" s="1029">
        <f t="shared" si="63"/>
        <v>1933.82</v>
      </c>
      <c r="I660" s="1030"/>
    </row>
    <row r="661" spans="1:9" ht="15">
      <c r="A661" s="1219" t="s">
        <v>6493</v>
      </c>
      <c r="B661" s="877" t="s">
        <v>3125</v>
      </c>
      <c r="C661" s="1997">
        <v>39</v>
      </c>
      <c r="D661" s="2240">
        <v>25</v>
      </c>
      <c r="E661" s="574">
        <v>6383.66</v>
      </c>
      <c r="F661" s="936">
        <f t="shared" si="62"/>
        <v>6383.66</v>
      </c>
      <c r="G661" s="866">
        <f>'Заказ, cкидки и курсы валют'!$J$23*F661</f>
        <v>79476.566999999995</v>
      </c>
      <c r="H661" s="1029">
        <f t="shared" si="63"/>
        <v>1986.91</v>
      </c>
      <c r="I661" s="1030"/>
    </row>
    <row r="662" spans="1:9" ht="16.5" customHeight="1">
      <c r="A662" s="1219" t="s">
        <v>6494</v>
      </c>
      <c r="B662" s="877" t="s">
        <v>201</v>
      </c>
      <c r="C662" s="1997">
        <v>40.5</v>
      </c>
      <c r="D662" s="2240">
        <v>25</v>
      </c>
      <c r="E662" s="574">
        <v>6731.01</v>
      </c>
      <c r="F662" s="936">
        <f t="shared" si="62"/>
        <v>6731.01</v>
      </c>
      <c r="G662" s="866">
        <f>'Заказ, cкидки и курсы валют'!$J$23*F662</f>
        <v>83801.074500000002</v>
      </c>
      <c r="H662" s="1029">
        <f t="shared" si="63"/>
        <v>2095.0300000000002</v>
      </c>
      <c r="I662" s="1030"/>
    </row>
    <row r="663" spans="1:9" ht="15.75" thickBot="1">
      <c r="A663" s="1222" t="s">
        <v>6495</v>
      </c>
      <c r="B663" s="926" t="s">
        <v>202</v>
      </c>
      <c r="C663" s="2007">
        <v>45</v>
      </c>
      <c r="D663" s="2241">
        <v>25</v>
      </c>
      <c r="E663" s="574">
        <v>7203.6</v>
      </c>
      <c r="F663" s="2072">
        <f t="shared" si="62"/>
        <v>7203.6</v>
      </c>
      <c r="G663" s="1263">
        <f>'Заказ, cкидки и курсы валют'!$J$23*F663</f>
        <v>89684.819999999992</v>
      </c>
      <c r="H663" s="1035">
        <f t="shared" si="63"/>
        <v>2242.12</v>
      </c>
      <c r="I663" s="1036"/>
    </row>
    <row r="664" spans="1:9" ht="13.5" thickBot="1"/>
    <row r="665" spans="1:9" ht="18">
      <c r="A665" s="1358" t="s">
        <v>6458</v>
      </c>
      <c r="B665" s="1359"/>
      <c r="C665" s="647"/>
      <c r="D665" s="555"/>
      <c r="E665" s="555"/>
      <c r="F665" s="93"/>
      <c r="G665" s="1360"/>
      <c r="H665" s="1137"/>
      <c r="I665" s="79"/>
    </row>
    <row r="666" spans="1:9" ht="18">
      <c r="A666" s="248"/>
      <c r="B666" s="17"/>
      <c r="C666" s="883"/>
      <c r="D666" s="1148"/>
      <c r="E666" s="854"/>
      <c r="F666" s="568"/>
      <c r="G666" s="111"/>
      <c r="H666" s="110"/>
      <c r="I666" s="167"/>
    </row>
    <row r="667" spans="1:9">
      <c r="A667" s="248"/>
      <c r="B667" s="17"/>
      <c r="C667" s="884"/>
      <c r="D667" s="1149"/>
      <c r="E667" s="557"/>
      <c r="F667" s="596"/>
      <c r="G667" s="860"/>
      <c r="H667" s="17"/>
      <c r="I667" s="167"/>
    </row>
    <row r="668" spans="1:9">
      <c r="A668" s="248"/>
      <c r="B668" s="17"/>
      <c r="C668" s="884"/>
      <c r="D668" s="1149"/>
      <c r="E668" s="557"/>
      <c r="F668" s="596"/>
      <c r="G668" s="860"/>
      <c r="H668" s="17"/>
      <c r="I668" s="167"/>
    </row>
    <row r="669" spans="1:9">
      <c r="A669" s="248"/>
      <c r="B669" s="17"/>
      <c r="C669" s="884"/>
      <c r="D669" s="1149"/>
      <c r="E669" s="557"/>
      <c r="F669" s="596"/>
      <c r="G669" s="860"/>
      <c r="H669" s="17"/>
      <c r="I669" s="167"/>
    </row>
    <row r="670" spans="1:9" ht="18.75" thickBot="1">
      <c r="A670" s="1151" t="s">
        <v>7712</v>
      </c>
      <c r="B670" s="171"/>
      <c r="C670" s="885"/>
      <c r="D670" s="1150"/>
      <c r="E670" s="558"/>
      <c r="F670" s="598"/>
      <c r="G670" s="861"/>
      <c r="H670" s="171"/>
      <c r="I670" s="172"/>
    </row>
    <row r="671" spans="1:9" ht="52.5">
      <c r="A671" s="195" t="s">
        <v>1034</v>
      </c>
      <c r="B671" s="196" t="s">
        <v>1035</v>
      </c>
      <c r="C671" s="475" t="s">
        <v>678</v>
      </c>
      <c r="D671" s="475" t="s">
        <v>3143</v>
      </c>
      <c r="E671" s="559" t="s">
        <v>11378</v>
      </c>
      <c r="F671" s="600" t="s">
        <v>2792</v>
      </c>
      <c r="G671" s="864" t="s">
        <v>2640</v>
      </c>
      <c r="H671" s="338" t="s">
        <v>497</v>
      </c>
      <c r="I671" s="199" t="s">
        <v>4268</v>
      </c>
    </row>
    <row r="672" spans="1:9" ht="13.5" thickBot="1">
      <c r="A672" s="195"/>
      <c r="B672" s="389"/>
      <c r="C672" s="475" t="s">
        <v>3644</v>
      </c>
      <c r="D672" s="475" t="s">
        <v>2641</v>
      </c>
      <c r="E672" s="564" t="s">
        <v>265</v>
      </c>
      <c r="F672" s="607">
        <f>'Заказ, cкидки и курсы валют'!$I$12</f>
        <v>0</v>
      </c>
      <c r="G672" s="948"/>
      <c r="H672" s="455"/>
      <c r="I672" s="325"/>
    </row>
    <row r="673" spans="1:9" ht="15">
      <c r="A673" s="1023" t="s">
        <v>8393</v>
      </c>
      <c r="B673" s="1024" t="s">
        <v>3217</v>
      </c>
      <c r="C673" s="1031">
        <v>4.2</v>
      </c>
      <c r="D673" s="2136">
        <v>25</v>
      </c>
      <c r="E673" s="2122">
        <f>E622*3</f>
        <v>3549.2699999999995</v>
      </c>
      <c r="F673" s="967">
        <f>ROUND(E673*(1-$F$11),2)</f>
        <v>3549.27</v>
      </c>
      <c r="G673" s="968">
        <f>'Заказ, cкидки и курсы валют'!$J$23*F673</f>
        <v>44188.411499999995</v>
      </c>
      <c r="H673" s="1032">
        <f>ROUND((D673/1000)*G673,2)</f>
        <v>1104.71</v>
      </c>
      <c r="I673" s="1033"/>
    </row>
    <row r="674" spans="1:9" ht="15">
      <c r="A674" s="1026" t="s">
        <v>8394</v>
      </c>
      <c r="B674" s="877" t="s">
        <v>145</v>
      </c>
      <c r="C674" s="1028">
        <v>4.6500000000000004</v>
      </c>
      <c r="D674" s="2075">
        <v>25</v>
      </c>
      <c r="E674" s="2096">
        <f t="shared" ref="E674:E677" si="64">E623*3</f>
        <v>3350.37</v>
      </c>
      <c r="F674" s="603">
        <f t="shared" ref="F674:F691" si="65">ROUND(E674*(1-$F$11),2)</f>
        <v>3350.37</v>
      </c>
      <c r="G674" s="862">
        <f>'Заказ, cкидки и курсы валют'!$J$23*F674</f>
        <v>41712.106499999994</v>
      </c>
      <c r="H674" s="1029">
        <f t="shared" ref="H674:H691" si="66">ROUND((D674/1000)*G674,2)</f>
        <v>1042.8</v>
      </c>
      <c r="I674" s="1030"/>
    </row>
    <row r="675" spans="1:9" ht="15">
      <c r="A675" s="1026" t="s">
        <v>8395</v>
      </c>
      <c r="B675" s="877" t="s">
        <v>146</v>
      </c>
      <c r="C675" s="1028">
        <v>4.9000000000000004</v>
      </c>
      <c r="D675" s="2075">
        <v>25</v>
      </c>
      <c r="E675" s="2096">
        <f t="shared" si="64"/>
        <v>3858.87</v>
      </c>
      <c r="F675" s="603">
        <f t="shared" si="65"/>
        <v>3858.87</v>
      </c>
      <c r="G675" s="862">
        <f>'Заказ, cкидки и курсы валют'!$J$23*F675</f>
        <v>48042.931499999999</v>
      </c>
      <c r="H675" s="1029">
        <f t="shared" si="66"/>
        <v>1201.07</v>
      </c>
      <c r="I675" s="1030"/>
    </row>
    <row r="676" spans="1:9" ht="16.5" customHeight="1">
      <c r="A676" s="1026" t="s">
        <v>8396</v>
      </c>
      <c r="B676" s="877" t="s">
        <v>147</v>
      </c>
      <c r="C676" s="1028">
        <v>5.2</v>
      </c>
      <c r="D676" s="2075">
        <v>25</v>
      </c>
      <c r="E676" s="2096">
        <f t="shared" si="64"/>
        <v>3694.2000000000003</v>
      </c>
      <c r="F676" s="603">
        <f t="shared" si="65"/>
        <v>3694.2</v>
      </c>
      <c r="G676" s="862">
        <f>'Заказ, cкидки и курсы валют'!$J$23*F676</f>
        <v>45992.789999999994</v>
      </c>
      <c r="H676" s="1029">
        <f t="shared" si="66"/>
        <v>1149.82</v>
      </c>
      <c r="I676" s="1030"/>
    </row>
    <row r="677" spans="1:9" ht="15">
      <c r="A677" s="1026" t="s">
        <v>8397</v>
      </c>
      <c r="B677" s="877" t="s">
        <v>148</v>
      </c>
      <c r="C677" s="1028">
        <v>5.7</v>
      </c>
      <c r="D677" s="2075">
        <v>25</v>
      </c>
      <c r="E677" s="2096">
        <f t="shared" si="64"/>
        <v>4100.8500000000004</v>
      </c>
      <c r="F677" s="603">
        <f t="shared" si="65"/>
        <v>4100.8500000000004</v>
      </c>
      <c r="G677" s="862">
        <f>'Заказ, cкидки и курсы валют'!$J$23*F677</f>
        <v>51055.582500000004</v>
      </c>
      <c r="H677" s="1029">
        <f t="shared" si="66"/>
        <v>1276.3900000000001</v>
      </c>
      <c r="I677" s="1030"/>
    </row>
    <row r="678" spans="1:9" ht="15">
      <c r="A678" s="1026" t="s">
        <v>8398</v>
      </c>
      <c r="B678" s="877" t="s">
        <v>3652</v>
      </c>
      <c r="C678" s="1028">
        <v>5.6</v>
      </c>
      <c r="D678" s="2075">
        <v>25</v>
      </c>
      <c r="E678" s="2096">
        <f>E628*3</f>
        <v>3703.74</v>
      </c>
      <c r="F678" s="603">
        <f t="shared" si="65"/>
        <v>3703.74</v>
      </c>
      <c r="G678" s="862">
        <f>'Заказ, cкидки и курсы валют'!$J$23*F678</f>
        <v>46111.562999999995</v>
      </c>
      <c r="H678" s="1029">
        <f t="shared" si="66"/>
        <v>1152.79</v>
      </c>
      <c r="I678" s="1030"/>
    </row>
    <row r="679" spans="1:9" ht="15">
      <c r="A679" s="1026" t="s">
        <v>8399</v>
      </c>
      <c r="B679" s="877" t="s">
        <v>3654</v>
      </c>
      <c r="C679" s="1028">
        <v>6.5</v>
      </c>
      <c r="D679" s="2075">
        <v>25</v>
      </c>
      <c r="E679" s="2096">
        <f>E630*3</f>
        <v>4116.96</v>
      </c>
      <c r="F679" s="603">
        <f t="shared" si="65"/>
        <v>4116.96</v>
      </c>
      <c r="G679" s="862">
        <f>'Заказ, cкидки и курсы валют'!$J$23*F679</f>
        <v>51256.151999999995</v>
      </c>
      <c r="H679" s="1029">
        <f t="shared" si="66"/>
        <v>1281.4000000000001</v>
      </c>
      <c r="I679" s="1030"/>
    </row>
    <row r="680" spans="1:9" ht="15">
      <c r="A680" s="1026" t="s">
        <v>8400</v>
      </c>
      <c r="B680" s="877" t="s">
        <v>167</v>
      </c>
      <c r="C680" s="1028">
        <v>6.7</v>
      </c>
      <c r="D680" s="2075">
        <v>25</v>
      </c>
      <c r="E680" s="2096">
        <f>E631*3</f>
        <v>4167.84</v>
      </c>
      <c r="F680" s="603">
        <f t="shared" si="65"/>
        <v>4167.84</v>
      </c>
      <c r="G680" s="862">
        <f>'Заказ, cкидки и курсы валют'!$J$23*F680</f>
        <v>51889.608</v>
      </c>
      <c r="H680" s="1029">
        <f t="shared" si="66"/>
        <v>1297.24</v>
      </c>
      <c r="I680" s="1030"/>
    </row>
    <row r="681" spans="1:9" ht="15">
      <c r="A681" s="1026" t="s">
        <v>8401</v>
      </c>
      <c r="B681" s="877" t="s">
        <v>168</v>
      </c>
      <c r="C681" s="1028">
        <v>6.85</v>
      </c>
      <c r="D681" s="2075">
        <v>25</v>
      </c>
      <c r="E681" s="2096">
        <f>E632*3</f>
        <v>4272.3900000000003</v>
      </c>
      <c r="F681" s="603">
        <f t="shared" si="65"/>
        <v>4272.3900000000003</v>
      </c>
      <c r="G681" s="862">
        <f>'Заказ, cкидки и курсы валют'!$J$23*F681</f>
        <v>53191.255499999999</v>
      </c>
      <c r="H681" s="1029">
        <f t="shared" si="66"/>
        <v>1329.78</v>
      </c>
      <c r="I681" s="1030"/>
    </row>
    <row r="682" spans="1:9" ht="15">
      <c r="A682" s="1026" t="s">
        <v>8402</v>
      </c>
      <c r="B682" s="877" t="s">
        <v>169</v>
      </c>
      <c r="C682" s="1028">
        <v>8</v>
      </c>
      <c r="D682" s="2075">
        <v>25</v>
      </c>
      <c r="E682" s="2096">
        <f t="shared" ref="E682" si="67">E633*3</f>
        <v>4126.9800000000005</v>
      </c>
      <c r="F682" s="603">
        <f t="shared" si="65"/>
        <v>4126.9799999999996</v>
      </c>
      <c r="G682" s="862">
        <f>'Заказ, cкидки и курсы валют'!$J$23*F682</f>
        <v>51380.900999999991</v>
      </c>
      <c r="H682" s="1029">
        <f t="shared" si="66"/>
        <v>1284.52</v>
      </c>
      <c r="I682" s="1030"/>
    </row>
    <row r="683" spans="1:9" ht="15">
      <c r="A683" s="1026" t="s">
        <v>8403</v>
      </c>
      <c r="B683" s="877" t="s">
        <v>3660</v>
      </c>
      <c r="C683" s="1028">
        <v>7.6</v>
      </c>
      <c r="D683" s="2075">
        <v>25</v>
      </c>
      <c r="E683" s="2096">
        <f>E636*3</f>
        <v>4708.29</v>
      </c>
      <c r="F683" s="603">
        <f t="shared" si="65"/>
        <v>4708.29</v>
      </c>
      <c r="G683" s="862">
        <f>'Заказ, cкидки и курсы валют'!$J$23*F683</f>
        <v>58618.210499999994</v>
      </c>
      <c r="H683" s="1029">
        <f t="shared" si="66"/>
        <v>1465.46</v>
      </c>
      <c r="I683" s="1030"/>
    </row>
    <row r="684" spans="1:9" ht="15">
      <c r="A684" s="1026" t="s">
        <v>8404</v>
      </c>
      <c r="B684" s="877" t="s">
        <v>3661</v>
      </c>
      <c r="C684" s="1028">
        <v>7.9</v>
      </c>
      <c r="D684" s="2075">
        <v>25</v>
      </c>
      <c r="E684" s="2096">
        <f>E637*3</f>
        <v>4713.87</v>
      </c>
      <c r="F684" s="603">
        <f t="shared" si="65"/>
        <v>4713.87</v>
      </c>
      <c r="G684" s="862">
        <f>'Заказ, cкидки и курсы валют'!$J$23*F684</f>
        <v>58687.681499999999</v>
      </c>
      <c r="H684" s="1029">
        <f t="shared" si="66"/>
        <v>1467.19</v>
      </c>
      <c r="I684" s="1030"/>
    </row>
    <row r="685" spans="1:9" ht="15">
      <c r="A685" s="1026" t="s">
        <v>8405</v>
      </c>
      <c r="B685" s="877" t="s">
        <v>100</v>
      </c>
      <c r="C685" s="1028">
        <v>8.1</v>
      </c>
      <c r="D685" s="2075">
        <v>25</v>
      </c>
      <c r="E685" s="2096">
        <f>E638*3</f>
        <v>4903.8599999999997</v>
      </c>
      <c r="F685" s="603">
        <f t="shared" si="65"/>
        <v>4903.8599999999997</v>
      </c>
      <c r="G685" s="862">
        <f>'Заказ, cкидки и курсы валют'!$J$23*F685</f>
        <v>61053.056999999993</v>
      </c>
      <c r="H685" s="1029">
        <f t="shared" si="66"/>
        <v>1526.33</v>
      </c>
      <c r="I685" s="1030"/>
    </row>
    <row r="686" spans="1:9" ht="15">
      <c r="A686" s="1026" t="s">
        <v>8406</v>
      </c>
      <c r="B686" s="877" t="s">
        <v>101</v>
      </c>
      <c r="C686" s="1028">
        <v>8.8000000000000007</v>
      </c>
      <c r="D686" s="2240">
        <v>25</v>
      </c>
      <c r="E686" s="2096">
        <f t="shared" ref="E686:E710" si="68">E639*3</f>
        <v>4779.12</v>
      </c>
      <c r="F686" s="603">
        <f t="shared" si="65"/>
        <v>4779.12</v>
      </c>
      <c r="G686" s="862">
        <f>'Заказ, cкидки и курсы валют'!$J$23*F686</f>
        <v>59500.043999999994</v>
      </c>
      <c r="H686" s="1029">
        <f t="shared" si="66"/>
        <v>1487.5</v>
      </c>
      <c r="I686" s="1030"/>
    </row>
    <row r="687" spans="1:9" ht="15">
      <c r="A687" s="1026" t="s">
        <v>8407</v>
      </c>
      <c r="B687" s="877" t="s">
        <v>1352</v>
      </c>
      <c r="C687" s="1028">
        <v>10</v>
      </c>
      <c r="D687" s="2240">
        <v>25</v>
      </c>
      <c r="E687" s="2096">
        <f t="shared" si="68"/>
        <v>5323.7699999999995</v>
      </c>
      <c r="F687" s="603">
        <f t="shared" si="65"/>
        <v>5323.77</v>
      </c>
      <c r="G687" s="862">
        <f>'Заказ, cкидки и курсы валют'!$J$23*F687</f>
        <v>66280.936499999996</v>
      </c>
      <c r="H687" s="1029">
        <f t="shared" si="66"/>
        <v>1657.02</v>
      </c>
      <c r="I687" s="1030"/>
    </row>
    <row r="688" spans="1:9" ht="15">
      <c r="A688" s="1026" t="s">
        <v>8408</v>
      </c>
      <c r="B688" s="877" t="s">
        <v>189</v>
      </c>
      <c r="C688" s="1028">
        <v>10.5</v>
      </c>
      <c r="D688" s="2240">
        <v>25</v>
      </c>
      <c r="E688" s="2096">
        <f t="shared" si="68"/>
        <v>5227.47</v>
      </c>
      <c r="F688" s="603">
        <f t="shared" si="65"/>
        <v>5227.47</v>
      </c>
      <c r="G688" s="862">
        <f>'Заказ, cкидки и курсы валют'!$J$23*F688</f>
        <v>65082.001499999998</v>
      </c>
      <c r="H688" s="1029">
        <f t="shared" si="66"/>
        <v>1627.05</v>
      </c>
      <c r="I688" s="1030"/>
    </row>
    <row r="689" spans="1:9" ht="15">
      <c r="A689" s="1026" t="s">
        <v>8409</v>
      </c>
      <c r="B689" s="877" t="s">
        <v>616</v>
      </c>
      <c r="C689" s="1028">
        <v>11.5</v>
      </c>
      <c r="D689" s="2240">
        <v>25</v>
      </c>
      <c r="E689" s="2096">
        <f t="shared" si="68"/>
        <v>5255.34</v>
      </c>
      <c r="F689" s="603">
        <f t="shared" si="65"/>
        <v>5255.34</v>
      </c>
      <c r="G689" s="862">
        <f>'Заказ, cкидки и курсы валют'!$J$23*F689</f>
        <v>65428.983</v>
      </c>
      <c r="H689" s="1029">
        <f t="shared" si="66"/>
        <v>1635.72</v>
      </c>
      <c r="I689" s="1030"/>
    </row>
    <row r="690" spans="1:9" ht="15">
      <c r="A690" s="1026" t="s">
        <v>8410</v>
      </c>
      <c r="B690" s="877" t="s">
        <v>178</v>
      </c>
      <c r="C690" s="1028">
        <v>12.5</v>
      </c>
      <c r="D690" s="2240">
        <v>25</v>
      </c>
      <c r="E690" s="2096">
        <f>E643*3</f>
        <v>6081.99</v>
      </c>
      <c r="F690" s="603">
        <f t="shared" si="65"/>
        <v>6081.99</v>
      </c>
      <c r="G690" s="862">
        <f>'Заказ, cкидки и курсы валют'!$J$23*F690</f>
        <v>75720.775499999989</v>
      </c>
      <c r="H690" s="1029">
        <f t="shared" si="66"/>
        <v>1893.02</v>
      </c>
      <c r="I690" s="1030"/>
    </row>
    <row r="691" spans="1:9" ht="15">
      <c r="A691" s="1026" t="s">
        <v>8411</v>
      </c>
      <c r="B691" s="877" t="s">
        <v>179</v>
      </c>
      <c r="C691" s="1028">
        <v>14.35</v>
      </c>
      <c r="D691" s="2240">
        <v>25</v>
      </c>
      <c r="E691" s="2096">
        <f t="shared" si="68"/>
        <v>6660.57</v>
      </c>
      <c r="F691" s="603">
        <f t="shared" si="65"/>
        <v>6660.57</v>
      </c>
      <c r="G691" s="862">
        <f>'Заказ, cкидки и курсы валют'!$J$23*F691</f>
        <v>82924.096499999985</v>
      </c>
      <c r="H691" s="1029">
        <f t="shared" si="66"/>
        <v>2073.1</v>
      </c>
      <c r="I691" s="1030"/>
    </row>
    <row r="692" spans="1:9" ht="15">
      <c r="A692" s="1026" t="s">
        <v>9420</v>
      </c>
      <c r="B692" s="877" t="s">
        <v>6321</v>
      </c>
      <c r="C692" s="1028">
        <v>13.2</v>
      </c>
      <c r="D692" s="2240">
        <v>25</v>
      </c>
      <c r="E692" s="2096">
        <f t="shared" si="68"/>
        <v>6476.5499999999993</v>
      </c>
      <c r="F692" s="603">
        <f t="shared" ref="F692:F710" si="69">ROUND(E692*(1-$F$11),2)</f>
        <v>6476.55</v>
      </c>
      <c r="G692" s="862">
        <f>'Заказ, cкидки и курсы валют'!$J$23*F692</f>
        <v>80633.047500000001</v>
      </c>
      <c r="H692" s="1029">
        <f t="shared" ref="H692:H710" si="70">ROUND((D692/1000)*G692,2)</f>
        <v>2015.83</v>
      </c>
      <c r="I692" s="1030"/>
    </row>
    <row r="693" spans="1:9" ht="15">
      <c r="A693" s="1026" t="s">
        <v>8412</v>
      </c>
      <c r="B693" s="877" t="s">
        <v>3656</v>
      </c>
      <c r="C693" s="1028">
        <v>13.2</v>
      </c>
      <c r="D693" s="2240">
        <v>10</v>
      </c>
      <c r="E693" s="2096">
        <f t="shared" si="68"/>
        <v>6464.3099999999995</v>
      </c>
      <c r="F693" s="603">
        <f t="shared" si="69"/>
        <v>6464.31</v>
      </c>
      <c r="G693" s="862">
        <f>'Заказ, cкидки и курсы валют'!$J$23*F693</f>
        <v>80480.659499999994</v>
      </c>
      <c r="H693" s="1029">
        <f t="shared" si="70"/>
        <v>804.81</v>
      </c>
      <c r="I693" s="1030"/>
    </row>
    <row r="694" spans="1:9" ht="15">
      <c r="A694" s="1026" t="s">
        <v>8413</v>
      </c>
      <c r="B694" s="877" t="s">
        <v>3118</v>
      </c>
      <c r="C694" s="1028">
        <v>14.3</v>
      </c>
      <c r="D694" s="2240">
        <v>10</v>
      </c>
      <c r="E694" s="2096">
        <f t="shared" si="68"/>
        <v>6706.2899999999991</v>
      </c>
      <c r="F694" s="603">
        <f t="shared" si="69"/>
        <v>6706.29</v>
      </c>
      <c r="G694" s="862">
        <f>'Заказ, cкидки и курсы валют'!$J$23*F694</f>
        <v>83493.310499999992</v>
      </c>
      <c r="H694" s="1029">
        <f t="shared" si="70"/>
        <v>834.93</v>
      </c>
      <c r="I694" s="1030"/>
    </row>
    <row r="695" spans="1:9" ht="15">
      <c r="A695" s="1026" t="s">
        <v>8414</v>
      </c>
      <c r="B695" s="877" t="s">
        <v>3119</v>
      </c>
      <c r="C695" s="1028">
        <v>15.9</v>
      </c>
      <c r="D695" s="2240">
        <v>10</v>
      </c>
      <c r="E695" s="2096">
        <f>E648*3</f>
        <v>6951.48</v>
      </c>
      <c r="F695" s="603">
        <f t="shared" si="69"/>
        <v>6951.48</v>
      </c>
      <c r="G695" s="862">
        <f>'Заказ, cкидки и курсы валют'!$J$23*F695</f>
        <v>86545.925999999992</v>
      </c>
      <c r="H695" s="1029">
        <f t="shared" si="70"/>
        <v>865.46</v>
      </c>
      <c r="I695" s="1030"/>
    </row>
    <row r="696" spans="1:9" ht="15">
      <c r="A696" s="1026" t="s">
        <v>8415</v>
      </c>
      <c r="B696" s="877" t="s">
        <v>617</v>
      </c>
      <c r="C696" s="1028">
        <v>17.5</v>
      </c>
      <c r="D696" s="2240">
        <v>10</v>
      </c>
      <c r="E696" s="2096">
        <f t="shared" si="68"/>
        <v>7681.77</v>
      </c>
      <c r="F696" s="603">
        <f t="shared" si="69"/>
        <v>7681.77</v>
      </c>
      <c r="G696" s="862">
        <f>'Заказ, cкидки и курсы валют'!$J$23*F696</f>
        <v>95638.036500000002</v>
      </c>
      <c r="H696" s="1029">
        <f t="shared" si="70"/>
        <v>956.38</v>
      </c>
      <c r="I696" s="1030"/>
    </row>
    <row r="697" spans="1:9" ht="15">
      <c r="A697" s="1026" t="s">
        <v>8416</v>
      </c>
      <c r="B697" s="877" t="s">
        <v>3120</v>
      </c>
      <c r="C697" s="1028">
        <v>19</v>
      </c>
      <c r="D697" s="2240">
        <v>10</v>
      </c>
      <c r="E697" s="2096">
        <f t="shared" si="68"/>
        <v>7809.0599999999995</v>
      </c>
      <c r="F697" s="603">
        <f t="shared" si="69"/>
        <v>7809.06</v>
      </c>
      <c r="G697" s="862">
        <f>'Заказ, cкидки и курсы валют'!$J$23*F697</f>
        <v>97222.797000000006</v>
      </c>
      <c r="H697" s="1029">
        <f t="shared" si="70"/>
        <v>972.23</v>
      </c>
      <c r="I697" s="1030"/>
    </row>
    <row r="698" spans="1:9" ht="15">
      <c r="A698" s="1026" t="s">
        <v>8417</v>
      </c>
      <c r="B698" s="877" t="s">
        <v>190</v>
      </c>
      <c r="C698" s="1028">
        <v>20.5</v>
      </c>
      <c r="D698" s="2240">
        <v>10</v>
      </c>
      <c r="E698" s="2096">
        <f t="shared" si="68"/>
        <v>8665.7100000000009</v>
      </c>
      <c r="F698" s="603">
        <f t="shared" si="69"/>
        <v>8665.7099999999991</v>
      </c>
      <c r="G698" s="862">
        <f>'Заказ, cкидки и курсы валют'!$J$23*F698</f>
        <v>107888.08949999999</v>
      </c>
      <c r="H698" s="1029">
        <f t="shared" si="70"/>
        <v>1078.8800000000001</v>
      </c>
      <c r="I698" s="1030"/>
    </row>
    <row r="699" spans="1:9" ht="15">
      <c r="A699" s="1026" t="s">
        <v>8418</v>
      </c>
      <c r="B699" s="877" t="s">
        <v>1338</v>
      </c>
      <c r="C699" s="1028">
        <v>21.9</v>
      </c>
      <c r="D699" s="2240">
        <v>10</v>
      </c>
      <c r="E699" s="2096">
        <f t="shared" si="68"/>
        <v>8672.369999999999</v>
      </c>
      <c r="F699" s="603">
        <f t="shared" si="69"/>
        <v>8672.3700000000008</v>
      </c>
      <c r="G699" s="862">
        <f>'Заказ, cкидки и курсы валют'!$J$23*F699</f>
        <v>107971.0065</v>
      </c>
      <c r="H699" s="1029">
        <f t="shared" si="70"/>
        <v>1079.71</v>
      </c>
      <c r="I699" s="1030"/>
    </row>
    <row r="700" spans="1:9" ht="15">
      <c r="A700" s="1026" t="s">
        <v>8419</v>
      </c>
      <c r="B700" s="877" t="s">
        <v>191</v>
      </c>
      <c r="C700" s="1028">
        <v>23.2</v>
      </c>
      <c r="D700" s="2240">
        <v>10</v>
      </c>
      <c r="E700" s="2096">
        <f>E653*3</f>
        <v>9465.84</v>
      </c>
      <c r="F700" s="603">
        <f t="shared" si="69"/>
        <v>9465.84</v>
      </c>
      <c r="G700" s="862">
        <f>'Заказ, cкидки и курсы валют'!$J$23*F700</f>
        <v>117849.708</v>
      </c>
      <c r="H700" s="1029">
        <f t="shared" si="70"/>
        <v>1178.5</v>
      </c>
      <c r="I700" s="1030"/>
    </row>
    <row r="701" spans="1:9" ht="15">
      <c r="A701" s="1026" t="s">
        <v>8420</v>
      </c>
      <c r="B701" s="877" t="s">
        <v>192</v>
      </c>
      <c r="C701" s="1028">
        <v>26</v>
      </c>
      <c r="D701" s="2240">
        <v>10</v>
      </c>
      <c r="E701" s="2096">
        <f t="shared" si="68"/>
        <v>12545.04</v>
      </c>
      <c r="F701" s="603">
        <f t="shared" si="69"/>
        <v>12545.04</v>
      </c>
      <c r="G701" s="862">
        <f>'Заказ, cкидки и курсы валют'!$J$23*F701</f>
        <v>156185.74799999999</v>
      </c>
      <c r="H701" s="1029">
        <f t="shared" si="70"/>
        <v>1561.86</v>
      </c>
      <c r="I701" s="1030"/>
    </row>
    <row r="702" spans="1:9" ht="15">
      <c r="A702" s="1026" t="s">
        <v>8421</v>
      </c>
      <c r="B702" s="877" t="s">
        <v>3364</v>
      </c>
      <c r="C702" s="1028">
        <v>24.75</v>
      </c>
      <c r="D702" s="2240">
        <v>5</v>
      </c>
      <c r="E702" s="2096">
        <f t="shared" si="68"/>
        <v>14718.119999999999</v>
      </c>
      <c r="F702" s="603">
        <f t="shared" si="69"/>
        <v>14718.12</v>
      </c>
      <c r="G702" s="862">
        <f>'Заказ, cкидки и курсы валют'!$J$23*F702</f>
        <v>183240.59400000001</v>
      </c>
      <c r="H702" s="1029">
        <f t="shared" si="70"/>
        <v>916.2</v>
      </c>
      <c r="I702" s="1030"/>
    </row>
    <row r="703" spans="1:9" ht="15">
      <c r="A703" s="1026" t="s">
        <v>8422</v>
      </c>
      <c r="B703" s="877" t="s">
        <v>3655</v>
      </c>
      <c r="C703" s="1028">
        <v>26.3</v>
      </c>
      <c r="D703" s="2240">
        <v>5</v>
      </c>
      <c r="E703" s="2096">
        <f>E656*3</f>
        <v>14904.03</v>
      </c>
      <c r="F703" s="603">
        <f t="shared" si="69"/>
        <v>14904.03</v>
      </c>
      <c r="G703" s="862">
        <f>'Заказ, cкидки и курсы валют'!$J$23*F703</f>
        <v>185555.1735</v>
      </c>
      <c r="H703" s="1029">
        <f t="shared" si="70"/>
        <v>927.78</v>
      </c>
      <c r="I703" s="1030"/>
    </row>
    <row r="704" spans="1:9" ht="15">
      <c r="A704" s="1026" t="s">
        <v>8423</v>
      </c>
      <c r="B704" s="877" t="s">
        <v>3399</v>
      </c>
      <c r="C704" s="1028">
        <v>29</v>
      </c>
      <c r="D704" s="2240">
        <v>5</v>
      </c>
      <c r="E704" s="2096">
        <f t="shared" si="68"/>
        <v>17177.670000000002</v>
      </c>
      <c r="F704" s="603">
        <f t="shared" si="69"/>
        <v>17177.669999999998</v>
      </c>
      <c r="G704" s="862">
        <f>'Заказ, cкидки и курсы валют'!$J$23*F704</f>
        <v>213861.99149999997</v>
      </c>
      <c r="H704" s="1029">
        <f t="shared" si="70"/>
        <v>1069.31</v>
      </c>
      <c r="I704" s="1030"/>
    </row>
    <row r="705" spans="1:9" ht="15">
      <c r="A705" s="1026" t="s">
        <v>8424</v>
      </c>
      <c r="B705" s="877" t="s">
        <v>3122</v>
      </c>
      <c r="C705" s="1028">
        <v>31.5</v>
      </c>
      <c r="D705" s="2240">
        <v>5</v>
      </c>
      <c r="E705" s="2096">
        <f t="shared" si="68"/>
        <v>17866.98</v>
      </c>
      <c r="F705" s="603">
        <f t="shared" si="69"/>
        <v>17866.98</v>
      </c>
      <c r="G705" s="862">
        <f>'Заказ, cкидки и курсы валют'!$J$23*F705</f>
        <v>222443.90099999998</v>
      </c>
      <c r="H705" s="1029">
        <f t="shared" si="70"/>
        <v>1112.22</v>
      </c>
      <c r="I705" s="1030"/>
    </row>
    <row r="706" spans="1:9" ht="15">
      <c r="A706" s="1026" t="s">
        <v>8425</v>
      </c>
      <c r="B706" s="877" t="s">
        <v>3123</v>
      </c>
      <c r="C706" s="1028">
        <v>34.5</v>
      </c>
      <c r="D706" s="2240">
        <v>5</v>
      </c>
      <c r="E706" s="2096">
        <f t="shared" si="68"/>
        <v>17262.12</v>
      </c>
      <c r="F706" s="603">
        <f t="shared" si="69"/>
        <v>17262.12</v>
      </c>
      <c r="G706" s="862">
        <f>'Заказ, cкидки и курсы валют'!$J$23*F706</f>
        <v>214913.39399999997</v>
      </c>
      <c r="H706" s="1029">
        <f t="shared" si="70"/>
        <v>1074.57</v>
      </c>
      <c r="I706" s="1030"/>
    </row>
    <row r="707" spans="1:9" ht="15">
      <c r="A707" s="1026" t="s">
        <v>8426</v>
      </c>
      <c r="B707" s="877" t="s">
        <v>3124</v>
      </c>
      <c r="C707" s="1028">
        <v>37</v>
      </c>
      <c r="D707" s="2240">
        <v>5</v>
      </c>
      <c r="E707" s="2096">
        <f t="shared" si="68"/>
        <v>18639.239999999998</v>
      </c>
      <c r="F707" s="603">
        <f t="shared" si="69"/>
        <v>18639.240000000002</v>
      </c>
      <c r="G707" s="862">
        <f>'Заказ, cкидки и курсы валют'!$J$23*F707</f>
        <v>232058.538</v>
      </c>
      <c r="H707" s="1029">
        <f t="shared" si="70"/>
        <v>1160.29</v>
      </c>
      <c r="I707" s="1030"/>
    </row>
    <row r="708" spans="1:9" ht="15">
      <c r="A708" s="1026" t="s">
        <v>8427</v>
      </c>
      <c r="B708" s="877" t="s">
        <v>3125</v>
      </c>
      <c r="C708" s="1028">
        <v>39</v>
      </c>
      <c r="D708" s="2240">
        <v>5</v>
      </c>
      <c r="E708" s="2096">
        <f>E661*3</f>
        <v>19150.98</v>
      </c>
      <c r="F708" s="603">
        <f t="shared" si="69"/>
        <v>19150.98</v>
      </c>
      <c r="G708" s="862">
        <f>'Заказ, cкидки и курсы валют'!$J$23*F708</f>
        <v>238429.70099999997</v>
      </c>
      <c r="H708" s="1029">
        <f t="shared" si="70"/>
        <v>1192.1500000000001</v>
      </c>
      <c r="I708" s="1030"/>
    </row>
    <row r="709" spans="1:9" ht="15">
      <c r="A709" s="1026" t="s">
        <v>8428</v>
      </c>
      <c r="B709" s="877" t="s">
        <v>201</v>
      </c>
      <c r="C709" s="1028">
        <v>40.5</v>
      </c>
      <c r="D709" s="2240">
        <v>5</v>
      </c>
      <c r="E709" s="2096">
        <f t="shared" si="68"/>
        <v>20193.03</v>
      </c>
      <c r="F709" s="603">
        <f t="shared" si="69"/>
        <v>20193.03</v>
      </c>
      <c r="G709" s="862">
        <f>'Заказ, cкидки и курсы валют'!$J$23*F709</f>
        <v>251403.22349999996</v>
      </c>
      <c r="H709" s="1029">
        <f t="shared" si="70"/>
        <v>1257.02</v>
      </c>
      <c r="I709" s="1030"/>
    </row>
    <row r="710" spans="1:9" ht="15.75" thickBot="1">
      <c r="A710" s="1027" t="s">
        <v>8429</v>
      </c>
      <c r="B710" s="926" t="s">
        <v>202</v>
      </c>
      <c r="C710" s="1034">
        <v>45</v>
      </c>
      <c r="D710" s="2241">
        <v>5</v>
      </c>
      <c r="E710" s="2124">
        <f t="shared" si="68"/>
        <v>21610.800000000003</v>
      </c>
      <c r="F710" s="959">
        <f t="shared" si="69"/>
        <v>21610.799999999999</v>
      </c>
      <c r="G710" s="960">
        <f>'Заказ, cкидки и курсы валют'!$J$23*F710</f>
        <v>269054.45999999996</v>
      </c>
      <c r="H710" s="1035">
        <f t="shared" si="70"/>
        <v>1345.27</v>
      </c>
      <c r="I710" s="1036"/>
    </row>
    <row r="711" spans="1:9" ht="13.5" thickBot="1"/>
    <row r="712" spans="1:9" ht="18">
      <c r="A712" s="1358" t="s">
        <v>6496</v>
      </c>
      <c r="B712" s="1359"/>
      <c r="C712" s="647"/>
      <c r="D712" s="555"/>
      <c r="E712" s="555"/>
      <c r="F712" s="93"/>
      <c r="G712" s="1360"/>
      <c r="H712" s="1137"/>
      <c r="I712" s="1361"/>
    </row>
    <row r="713" spans="1:9" ht="18">
      <c r="A713" s="248"/>
      <c r="B713" s="17"/>
      <c r="C713" s="883"/>
      <c r="D713" s="1148"/>
      <c r="E713" s="854"/>
      <c r="F713" s="568"/>
      <c r="G713" s="111"/>
      <c r="H713" s="110"/>
      <c r="I713" s="167"/>
    </row>
    <row r="714" spans="1:9" ht="14.1" customHeight="1">
      <c r="A714" s="248"/>
      <c r="B714" s="17"/>
      <c r="C714" s="884"/>
      <c r="D714" s="1149"/>
      <c r="E714" s="557"/>
      <c r="F714" s="596"/>
      <c r="G714" s="860"/>
      <c r="H714" s="17"/>
      <c r="I714" s="167"/>
    </row>
    <row r="715" spans="1:9" ht="14.1" customHeight="1">
      <c r="A715" s="248"/>
      <c r="B715" s="17"/>
      <c r="C715" s="884"/>
      <c r="D715" s="1149"/>
      <c r="E715" s="557"/>
      <c r="F715" s="596"/>
      <c r="G715" s="860"/>
      <c r="H715" s="17"/>
      <c r="I715" s="167"/>
    </row>
    <row r="716" spans="1:9" ht="9" customHeight="1">
      <c r="A716" s="248"/>
      <c r="B716" s="17"/>
      <c r="C716" s="884"/>
      <c r="D716" s="1149"/>
      <c r="E716" s="557"/>
      <c r="F716" s="596"/>
      <c r="G716" s="860"/>
      <c r="H716" s="17"/>
      <c r="I716" s="167"/>
    </row>
    <row r="717" spans="1:9" ht="22.5" customHeight="1" thickBot="1">
      <c r="A717" s="1151" t="s">
        <v>7710</v>
      </c>
      <c r="B717" s="171"/>
      <c r="C717" s="885"/>
      <c r="D717" s="1150"/>
      <c r="E717" s="558"/>
      <c r="F717" s="598"/>
      <c r="G717" s="861"/>
      <c r="H717" s="171"/>
      <c r="I717" s="172"/>
    </row>
    <row r="718" spans="1:9" ht="51" customHeight="1">
      <c r="A718" s="187" t="s">
        <v>1034</v>
      </c>
      <c r="B718" s="189" t="s">
        <v>1035</v>
      </c>
      <c r="C718" s="1206" t="s">
        <v>678</v>
      </c>
      <c r="D718" s="1206" t="s">
        <v>3143</v>
      </c>
      <c r="E718" s="561" t="s">
        <v>11378</v>
      </c>
      <c r="F718" s="611" t="s">
        <v>2792</v>
      </c>
      <c r="G718" s="1204" t="s">
        <v>2640</v>
      </c>
      <c r="H718" s="419" t="s">
        <v>497</v>
      </c>
      <c r="I718" s="173" t="s">
        <v>4268</v>
      </c>
    </row>
    <row r="719" spans="1:9" ht="14.1" customHeight="1" thickBot="1">
      <c r="A719" s="195"/>
      <c r="B719" s="389"/>
      <c r="C719" s="475" t="s">
        <v>3644</v>
      </c>
      <c r="D719" s="475" t="s">
        <v>2641</v>
      </c>
      <c r="E719" s="564" t="s">
        <v>265</v>
      </c>
      <c r="F719" s="607">
        <f>'Заказ, cкидки и курсы валют'!$I$12</f>
        <v>0</v>
      </c>
      <c r="G719" s="948"/>
      <c r="H719" s="455"/>
      <c r="I719" s="325"/>
    </row>
    <row r="720" spans="1:9" ht="15.75" customHeight="1">
      <c r="A720" s="1023" t="s">
        <v>6497</v>
      </c>
      <c r="B720" s="1024" t="s">
        <v>3301</v>
      </c>
      <c r="C720" s="1031">
        <v>3.11</v>
      </c>
      <c r="D720" s="2136">
        <v>500</v>
      </c>
      <c r="E720" s="574">
        <v>384.55</v>
      </c>
      <c r="F720" s="967">
        <f>ROUND(E720*(1-$F$11),2)</f>
        <v>384.55</v>
      </c>
      <c r="G720" s="968">
        <f>'Заказ, cкидки и курсы валют'!$J$23*F720</f>
        <v>4787.6475</v>
      </c>
      <c r="H720" s="1032">
        <f>ROUND((D720/1000)*G720,2)</f>
        <v>2393.8200000000002</v>
      </c>
      <c r="I720" s="1033"/>
    </row>
    <row r="721" spans="1:9" ht="16.5" customHeight="1">
      <c r="A721" s="1939" t="s">
        <v>6498</v>
      </c>
      <c r="B721" s="1938" t="s">
        <v>3664</v>
      </c>
      <c r="C721" s="1940">
        <v>5.95</v>
      </c>
      <c r="D721" s="2234">
        <v>200</v>
      </c>
      <c r="E721" s="574">
        <v>699.41</v>
      </c>
      <c r="F721" s="603">
        <f t="shared" ref="F721:F724" si="71">ROUND(E721*(1-$F$11),2)</f>
        <v>699.41</v>
      </c>
      <c r="G721" s="862">
        <f>'Заказ, cкидки и курсы валют'!$J$23*F721</f>
        <v>8707.6544999999987</v>
      </c>
      <c r="H721" s="1029">
        <f t="shared" ref="H721:H724" si="72">ROUND((D721/1000)*G721,2)</f>
        <v>1741.53</v>
      </c>
      <c r="I721" s="1030"/>
    </row>
    <row r="722" spans="1:9" ht="15">
      <c r="A722" s="1026" t="s">
        <v>6499</v>
      </c>
      <c r="B722" s="877" t="s">
        <v>3665</v>
      </c>
      <c r="C722" s="1028">
        <v>8.08</v>
      </c>
      <c r="D722" s="2075">
        <v>50</v>
      </c>
      <c r="E722" s="574">
        <v>1084.26</v>
      </c>
      <c r="F722" s="603">
        <f t="shared" si="71"/>
        <v>1084.26</v>
      </c>
      <c r="G722" s="862">
        <f>'Заказ, cкидки и курсы валют'!$J$23*F722</f>
        <v>13499.036999999998</v>
      </c>
      <c r="H722" s="1029">
        <f t="shared" si="72"/>
        <v>674.95</v>
      </c>
      <c r="I722" s="1030"/>
    </row>
    <row r="723" spans="1:9" ht="15">
      <c r="A723" s="1026" t="s">
        <v>6500</v>
      </c>
      <c r="B723" s="877" t="s">
        <v>3289</v>
      </c>
      <c r="C723" s="1028">
        <v>12.51</v>
      </c>
      <c r="D723" s="2075">
        <v>100</v>
      </c>
      <c r="E723" s="574">
        <v>1597.49</v>
      </c>
      <c r="F723" s="603">
        <f t="shared" si="71"/>
        <v>1597.49</v>
      </c>
      <c r="G723" s="862">
        <f>'Заказ, cкидки и курсы валют'!$J$23*F723</f>
        <v>19888.750499999998</v>
      </c>
      <c r="H723" s="1029">
        <f t="shared" si="72"/>
        <v>1988.88</v>
      </c>
      <c r="I723" s="1030"/>
    </row>
    <row r="724" spans="1:9" ht="15">
      <c r="A724" s="1026" t="s">
        <v>6501</v>
      </c>
      <c r="B724" s="877" t="s">
        <v>3290</v>
      </c>
      <c r="C724" s="1028">
        <v>27</v>
      </c>
      <c r="D724" s="2075">
        <v>50</v>
      </c>
      <c r="E724" s="574">
        <v>3077.3</v>
      </c>
      <c r="F724" s="603">
        <f t="shared" si="71"/>
        <v>3077.3</v>
      </c>
      <c r="G724" s="862">
        <f>'Заказ, cкидки и курсы валют'!$J$23*F724</f>
        <v>38312.385000000002</v>
      </c>
      <c r="H724" s="1029">
        <f t="shared" si="72"/>
        <v>1915.62</v>
      </c>
      <c r="I724" s="1030"/>
    </row>
    <row r="725" spans="1:9" ht="15.75" thickBot="1">
      <c r="A725" s="1027" t="s">
        <v>9422</v>
      </c>
      <c r="B725" s="926" t="s">
        <v>3292</v>
      </c>
      <c r="C725" s="1034">
        <v>58</v>
      </c>
      <c r="D725" s="2141">
        <v>20</v>
      </c>
      <c r="E725" s="574">
        <v>7993.63</v>
      </c>
      <c r="F725" s="959">
        <f t="shared" ref="F725" si="73">ROUND(E725*(1-$F$11),2)</f>
        <v>7993.63</v>
      </c>
      <c r="G725" s="960">
        <f>'Заказ, cкидки и курсы валют'!$J$23*F725</f>
        <v>99520.693499999994</v>
      </c>
      <c r="H725" s="1035">
        <f t="shared" ref="H725" si="74">ROUND((D725/1000)*G725,2)</f>
        <v>1990.41</v>
      </c>
      <c r="I725" s="1036"/>
    </row>
    <row r="726" spans="1:9" ht="13.5" thickBot="1"/>
    <row r="727" spans="1:9" ht="18">
      <c r="A727" s="1358" t="s">
        <v>6496</v>
      </c>
      <c r="B727" s="1359"/>
      <c r="C727" s="647"/>
      <c r="D727" s="555"/>
      <c r="E727" s="555"/>
      <c r="F727" s="93"/>
      <c r="G727" s="1360"/>
      <c r="H727" s="1137"/>
      <c r="I727" s="1361"/>
    </row>
    <row r="728" spans="1:9" ht="18">
      <c r="A728" s="248"/>
      <c r="B728" s="17"/>
      <c r="C728" s="883"/>
      <c r="D728" s="1148"/>
      <c r="E728" s="854"/>
      <c r="F728" s="568"/>
      <c r="G728" s="111"/>
      <c r="H728" s="110"/>
      <c r="I728" s="167"/>
    </row>
    <row r="729" spans="1:9" ht="14.1" customHeight="1">
      <c r="A729" s="248"/>
      <c r="B729" s="17"/>
      <c r="C729" s="884"/>
      <c r="D729" s="1149"/>
      <c r="E729" s="557"/>
      <c r="F729" s="596"/>
      <c r="G729" s="860"/>
      <c r="H729" s="17"/>
      <c r="I729" s="167"/>
    </row>
    <row r="730" spans="1:9" ht="14.1" customHeight="1">
      <c r="A730" s="248"/>
      <c r="B730" s="17"/>
      <c r="C730" s="884"/>
      <c r="D730" s="1149"/>
      <c r="E730" s="557"/>
      <c r="F730" s="596"/>
      <c r="G730" s="860"/>
      <c r="H730" s="17"/>
      <c r="I730" s="167"/>
    </row>
    <row r="731" spans="1:9" ht="14.1" customHeight="1">
      <c r="A731" s="248"/>
      <c r="B731" s="17"/>
      <c r="C731" s="884"/>
      <c r="D731" s="1149"/>
      <c r="E731" s="557"/>
      <c r="F731" s="596"/>
      <c r="G731" s="860"/>
      <c r="H731" s="17"/>
      <c r="I731" s="167"/>
    </row>
    <row r="732" spans="1:9" ht="14.1" customHeight="1" thickBot="1">
      <c r="A732" s="1151" t="s">
        <v>7712</v>
      </c>
      <c r="B732" s="171"/>
      <c r="C732" s="885"/>
      <c r="D732" s="1150"/>
      <c r="E732" s="558"/>
      <c r="F732" s="598"/>
      <c r="G732" s="861"/>
      <c r="H732" s="171"/>
      <c r="I732" s="172"/>
    </row>
    <row r="733" spans="1:9" ht="54" customHeight="1">
      <c r="A733" s="195" t="s">
        <v>1034</v>
      </c>
      <c r="B733" s="196" t="s">
        <v>1035</v>
      </c>
      <c r="C733" s="475" t="s">
        <v>678</v>
      </c>
      <c r="D733" s="475" t="s">
        <v>3143</v>
      </c>
      <c r="E733" s="559" t="s">
        <v>11378</v>
      </c>
      <c r="F733" s="600" t="s">
        <v>2792</v>
      </c>
      <c r="G733" s="864" t="s">
        <v>2640</v>
      </c>
      <c r="H733" s="338" t="s">
        <v>497</v>
      </c>
      <c r="I733" s="199" t="s">
        <v>4268</v>
      </c>
    </row>
    <row r="734" spans="1:9" ht="14.1" customHeight="1" thickBot="1">
      <c r="A734" s="195"/>
      <c r="B734" s="389"/>
      <c r="C734" s="475" t="s">
        <v>3644</v>
      </c>
      <c r="D734" s="475" t="s">
        <v>2641</v>
      </c>
      <c r="E734" s="564" t="s">
        <v>265</v>
      </c>
      <c r="F734" s="607">
        <f>'Заказ, cкидки и курсы валют'!$I$12</f>
        <v>0</v>
      </c>
      <c r="G734" s="948"/>
      <c r="H734" s="455"/>
      <c r="I734" s="325"/>
    </row>
    <row r="735" spans="1:9" ht="15">
      <c r="A735" s="1023" t="s">
        <v>8430</v>
      </c>
      <c r="B735" s="1024" t="s">
        <v>3301</v>
      </c>
      <c r="C735" s="1031">
        <v>3.11</v>
      </c>
      <c r="D735" s="2136">
        <v>25</v>
      </c>
      <c r="E735" s="2122">
        <f>E720*3</f>
        <v>1153.6500000000001</v>
      </c>
      <c r="F735" s="967">
        <f>ROUND(E735*(1-$F$11),2)</f>
        <v>1153.6500000000001</v>
      </c>
      <c r="G735" s="968">
        <f>'Заказ, cкидки и курсы валют'!$J$23*F735</f>
        <v>14362.942500000001</v>
      </c>
      <c r="H735" s="1032">
        <f>ROUND((D735/1000)*G735,2)</f>
        <v>359.07</v>
      </c>
      <c r="I735" s="1033"/>
    </row>
    <row r="736" spans="1:9" ht="15">
      <c r="A736" s="1026" t="s">
        <v>8431</v>
      </c>
      <c r="B736" s="877" t="s">
        <v>3664</v>
      </c>
      <c r="C736" s="1028">
        <v>5.95</v>
      </c>
      <c r="D736" s="2075">
        <v>25</v>
      </c>
      <c r="E736" s="2096">
        <f t="shared" ref="E736:E740" si="75">E721*3</f>
        <v>2098.23</v>
      </c>
      <c r="F736" s="603">
        <f t="shared" ref="F736:F739" si="76">ROUND(E736*(1-$F$11),2)</f>
        <v>2098.23</v>
      </c>
      <c r="G736" s="862">
        <f>'Заказ, cкидки и курсы валют'!$J$23*F736</f>
        <v>26122.963499999998</v>
      </c>
      <c r="H736" s="1029">
        <f t="shared" ref="H736:H739" si="77">ROUND((D736/1000)*G736,2)</f>
        <v>653.07000000000005</v>
      </c>
      <c r="I736" s="1030"/>
    </row>
    <row r="737" spans="1:9" ht="15">
      <c r="A737" s="1026" t="s">
        <v>8432</v>
      </c>
      <c r="B737" s="877" t="s">
        <v>3665</v>
      </c>
      <c r="C737" s="1028">
        <v>8.08</v>
      </c>
      <c r="D737" s="2075">
        <v>10</v>
      </c>
      <c r="E737" s="2096">
        <f t="shared" si="75"/>
        <v>3252.7799999999997</v>
      </c>
      <c r="F737" s="603">
        <f t="shared" si="76"/>
        <v>3252.78</v>
      </c>
      <c r="G737" s="862">
        <f>'Заказ, cкидки и курсы валют'!$J$23*F737</f>
        <v>40497.110999999997</v>
      </c>
      <c r="H737" s="1029">
        <f t="shared" si="77"/>
        <v>404.97</v>
      </c>
      <c r="I737" s="1030"/>
    </row>
    <row r="738" spans="1:9" ht="15">
      <c r="A738" s="1026" t="s">
        <v>8433</v>
      </c>
      <c r="B738" s="877" t="s">
        <v>3289</v>
      </c>
      <c r="C738" s="1028">
        <v>12.51</v>
      </c>
      <c r="D738" s="2075">
        <v>10</v>
      </c>
      <c r="E738" s="2096">
        <f t="shared" si="75"/>
        <v>4792.47</v>
      </c>
      <c r="F738" s="603">
        <f t="shared" si="76"/>
        <v>4792.47</v>
      </c>
      <c r="G738" s="862">
        <f>'Заказ, cкидки и курсы валют'!$J$23*F738</f>
        <v>59666.251499999998</v>
      </c>
      <c r="H738" s="1029">
        <f t="shared" si="77"/>
        <v>596.66</v>
      </c>
      <c r="I738" s="1030"/>
    </row>
    <row r="739" spans="1:9" ht="15">
      <c r="A739" s="1026" t="s">
        <v>8434</v>
      </c>
      <c r="B739" s="877" t="s">
        <v>3290</v>
      </c>
      <c r="C739" s="1028">
        <v>27</v>
      </c>
      <c r="D739" s="2075">
        <v>5</v>
      </c>
      <c r="E739" s="2096">
        <f t="shared" si="75"/>
        <v>9231.9000000000015</v>
      </c>
      <c r="F739" s="603">
        <f t="shared" si="76"/>
        <v>9231.9</v>
      </c>
      <c r="G739" s="862">
        <f>'Заказ, cкидки и курсы валют'!$J$23*F739</f>
        <v>114937.15499999998</v>
      </c>
      <c r="H739" s="1029">
        <f t="shared" si="77"/>
        <v>574.69000000000005</v>
      </c>
      <c r="I739" s="1030"/>
    </row>
    <row r="740" spans="1:9" ht="15.75" thickBot="1">
      <c r="A740" s="1027" t="s">
        <v>9423</v>
      </c>
      <c r="B740" s="926" t="s">
        <v>3292</v>
      </c>
      <c r="C740" s="1034">
        <v>58</v>
      </c>
      <c r="D740" s="2141">
        <v>2</v>
      </c>
      <c r="E740" s="2124">
        <f t="shared" si="75"/>
        <v>23980.89</v>
      </c>
      <c r="F740" s="959">
        <f t="shared" ref="F740" si="78">ROUND(E740*(1-$F$11),2)</f>
        <v>23980.89</v>
      </c>
      <c r="G740" s="960">
        <f>'Заказ, cкидки и курсы валют'!$J$23*F740</f>
        <v>298562.08049999998</v>
      </c>
      <c r="H740" s="1035">
        <f t="shared" ref="H740" si="79">ROUND((D740/1000)*G740,2)</f>
        <v>597.12</v>
      </c>
      <c r="I740" s="1036"/>
    </row>
    <row r="741" spans="1:9" ht="13.5" thickBot="1"/>
    <row r="742" spans="1:9" ht="18">
      <c r="A742" s="1358" t="s">
        <v>9060</v>
      </c>
      <c r="B742" s="1359"/>
      <c r="C742" s="647"/>
      <c r="D742" s="555"/>
      <c r="E742" s="555"/>
      <c r="F742" s="93"/>
      <c r="G742" s="1360"/>
      <c r="H742" s="1137"/>
      <c r="I742" s="1361"/>
    </row>
    <row r="743" spans="1:9" ht="14.1" customHeight="1">
      <c r="A743" s="248"/>
      <c r="B743" s="17"/>
      <c r="C743" s="883"/>
      <c r="D743" s="1148"/>
      <c r="E743" s="854"/>
      <c r="F743" s="568"/>
      <c r="G743" s="111"/>
      <c r="H743" s="110"/>
      <c r="I743" s="167"/>
    </row>
    <row r="744" spans="1:9" ht="14.1" customHeight="1">
      <c r="A744" s="248"/>
      <c r="B744" s="17"/>
      <c r="C744" s="884"/>
      <c r="D744" s="1149"/>
      <c r="E744" s="557"/>
      <c r="F744" s="596"/>
      <c r="G744" s="860"/>
      <c r="H744" s="17"/>
      <c r="I744" s="167"/>
    </row>
    <row r="745" spans="1:9" ht="14.1" customHeight="1">
      <c r="A745" s="248"/>
      <c r="B745" s="17"/>
      <c r="C745" s="884"/>
      <c r="D745" s="1149"/>
      <c r="E745" s="557"/>
      <c r="F745" s="596"/>
      <c r="G745" s="860"/>
      <c r="H745" s="17"/>
      <c r="I745" s="167"/>
    </row>
    <row r="746" spans="1:9" ht="14.1" customHeight="1">
      <c r="A746" s="248"/>
      <c r="B746" s="17"/>
      <c r="C746" s="884"/>
      <c r="D746" s="1149"/>
      <c r="E746" s="557"/>
      <c r="F746" s="596"/>
      <c r="G746" s="860"/>
      <c r="H746" s="17"/>
      <c r="I746" s="167"/>
    </row>
    <row r="747" spans="1:9" ht="14.1" customHeight="1" thickBot="1">
      <c r="A747" s="1151" t="s">
        <v>7710</v>
      </c>
      <c r="B747" s="171"/>
      <c r="C747" s="885"/>
      <c r="D747" s="1150"/>
      <c r="E747" s="558"/>
      <c r="F747" s="598"/>
      <c r="G747" s="861"/>
      <c r="H747" s="171"/>
      <c r="I747" s="172"/>
    </row>
    <row r="748" spans="1:9" ht="54.75" customHeight="1">
      <c r="A748" s="187" t="s">
        <v>1034</v>
      </c>
      <c r="B748" s="189" t="s">
        <v>1035</v>
      </c>
      <c r="C748" s="1206" t="s">
        <v>678</v>
      </c>
      <c r="D748" s="1206" t="s">
        <v>3143</v>
      </c>
      <c r="E748" s="561" t="s">
        <v>11378</v>
      </c>
      <c r="F748" s="611" t="s">
        <v>2792</v>
      </c>
      <c r="G748" s="1204" t="s">
        <v>2640</v>
      </c>
      <c r="H748" s="419" t="s">
        <v>497</v>
      </c>
      <c r="I748" s="173" t="s">
        <v>4268</v>
      </c>
    </row>
    <row r="749" spans="1:9" ht="14.1" customHeight="1" thickBot="1">
      <c r="A749" s="195"/>
      <c r="B749" s="389"/>
      <c r="C749" s="475" t="s">
        <v>3644</v>
      </c>
      <c r="D749" s="475" t="s">
        <v>2641</v>
      </c>
      <c r="E749" s="564" t="s">
        <v>265</v>
      </c>
      <c r="F749" s="607">
        <f>'Заказ, cкидки и курсы валют'!$I$12</f>
        <v>0</v>
      </c>
      <c r="G749" s="948"/>
      <c r="H749" s="455"/>
      <c r="I749" s="325"/>
    </row>
    <row r="750" spans="1:9" ht="14.1" customHeight="1">
      <c r="A750" s="1216" t="s">
        <v>9061</v>
      </c>
      <c r="B750" s="1024" t="s">
        <v>3664</v>
      </c>
      <c r="C750" s="2001">
        <v>3.45</v>
      </c>
      <c r="D750" s="2230">
        <v>200</v>
      </c>
      <c r="E750" s="574">
        <v>283.07</v>
      </c>
      <c r="F750" s="2069">
        <f>ROUND(E750*(1-$F$11),2)</f>
        <v>283.07</v>
      </c>
      <c r="G750" s="1673">
        <f>'Заказ, cкидки и курсы валют'!$J$23*F750</f>
        <v>3524.2214999999997</v>
      </c>
      <c r="H750" s="1217">
        <f>ROUND((D750/1000)*G750,2)</f>
        <v>704.84</v>
      </c>
      <c r="I750" s="1218"/>
    </row>
    <row r="751" spans="1:9" ht="15">
      <c r="A751" s="1219" t="s">
        <v>9062</v>
      </c>
      <c r="B751" s="877" t="s">
        <v>3665</v>
      </c>
      <c r="C751" s="1997">
        <v>7.2</v>
      </c>
      <c r="D751" s="1215">
        <v>200</v>
      </c>
      <c r="E751" s="574">
        <v>549.96</v>
      </c>
      <c r="F751" s="936">
        <f t="shared" ref="F751:F752" si="80">ROUND(E751*(1-$F$11),2)</f>
        <v>549.96</v>
      </c>
      <c r="G751" s="866">
        <f>'Заказ, cкидки и курсы валют'!$J$23*F751</f>
        <v>6847.0020000000004</v>
      </c>
      <c r="H751" s="1220">
        <f t="shared" ref="H751:H752" si="81">ROUND((D751/1000)*G751,2)</f>
        <v>1369.4</v>
      </c>
      <c r="I751" s="1221"/>
    </row>
    <row r="752" spans="1:9" ht="15.75" thickBot="1">
      <c r="A752" s="1222" t="s">
        <v>9063</v>
      </c>
      <c r="B752" s="926" t="s">
        <v>3289</v>
      </c>
      <c r="C752" s="2007">
        <v>12.2</v>
      </c>
      <c r="D752" s="2231">
        <v>200</v>
      </c>
      <c r="E752" s="574">
        <v>901.82</v>
      </c>
      <c r="F752" s="2072">
        <f t="shared" si="80"/>
        <v>901.82</v>
      </c>
      <c r="G752" s="1263">
        <f>'Заказ, cкидки и курсы валют'!$J$23*F752</f>
        <v>11227.659</v>
      </c>
      <c r="H752" s="1223">
        <f t="shared" si="81"/>
        <v>2245.5300000000002</v>
      </c>
      <c r="I752" s="1224"/>
    </row>
    <row r="753" spans="1:9" ht="15.75" thickBot="1">
      <c r="A753" s="1707"/>
      <c r="B753" s="1708"/>
      <c r="C753" s="1709"/>
      <c r="D753" s="1710"/>
      <c r="E753" s="667"/>
      <c r="F753" s="1711"/>
      <c r="G753" s="1923"/>
      <c r="H753" s="1712"/>
      <c r="I753" s="818"/>
    </row>
    <row r="754" spans="1:9" ht="18">
      <c r="A754" s="1358" t="s">
        <v>9060</v>
      </c>
      <c r="B754" s="1359"/>
      <c r="C754" s="647"/>
      <c r="D754" s="555"/>
      <c r="E754" s="555"/>
      <c r="F754" s="93"/>
      <c r="G754" s="1360"/>
      <c r="H754" s="1137"/>
      <c r="I754" s="1361"/>
    </row>
    <row r="755" spans="1:9" ht="18">
      <c r="A755" s="248"/>
      <c r="B755" s="17"/>
      <c r="C755" s="883"/>
      <c r="D755" s="1148"/>
      <c r="E755" s="854"/>
      <c r="F755" s="568"/>
      <c r="G755" s="111"/>
      <c r="H755" s="110"/>
      <c r="I755" s="167"/>
    </row>
    <row r="756" spans="1:9">
      <c r="A756" s="248"/>
      <c r="B756" s="17"/>
      <c r="C756" s="884"/>
      <c r="D756" s="1149"/>
      <c r="E756" s="557"/>
      <c r="F756" s="596"/>
      <c r="G756" s="860"/>
      <c r="H756" s="17"/>
      <c r="I756" s="167"/>
    </row>
    <row r="757" spans="1:9">
      <c r="A757" s="248"/>
      <c r="B757" s="17"/>
      <c r="C757" s="884"/>
      <c r="D757" s="1149"/>
      <c r="E757" s="557"/>
      <c r="F757" s="596"/>
      <c r="G757" s="860"/>
      <c r="H757" s="17"/>
      <c r="I757" s="167"/>
    </row>
    <row r="758" spans="1:9">
      <c r="A758" s="248"/>
      <c r="B758" s="17"/>
      <c r="C758" s="884"/>
      <c r="D758" s="1149"/>
      <c r="E758" s="557"/>
      <c r="F758" s="596"/>
      <c r="G758" s="860"/>
      <c r="H758" s="17"/>
      <c r="I758" s="167"/>
    </row>
    <row r="759" spans="1:9" ht="18.75" thickBot="1">
      <c r="A759" s="1151" t="s">
        <v>7712</v>
      </c>
      <c r="B759" s="171"/>
      <c r="C759" s="885"/>
      <c r="D759" s="1150"/>
      <c r="E759" s="558"/>
      <c r="F759" s="598"/>
      <c r="G759" s="861"/>
      <c r="H759" s="171"/>
      <c r="I759" s="172"/>
    </row>
    <row r="760" spans="1:9" ht="52.5">
      <c r="A760" s="195" t="s">
        <v>1034</v>
      </c>
      <c r="B760" s="196" t="s">
        <v>1035</v>
      </c>
      <c r="C760" s="475" t="s">
        <v>678</v>
      </c>
      <c r="D760" s="475" t="s">
        <v>3143</v>
      </c>
      <c r="E760" s="559" t="s">
        <v>11378</v>
      </c>
      <c r="F760" s="600" t="s">
        <v>2792</v>
      </c>
      <c r="G760" s="864" t="s">
        <v>2640</v>
      </c>
      <c r="H760" s="338" t="s">
        <v>497</v>
      </c>
      <c r="I760" s="199" t="s">
        <v>4268</v>
      </c>
    </row>
    <row r="761" spans="1:9" ht="13.5" thickBot="1">
      <c r="A761" s="195"/>
      <c r="B761" s="389"/>
      <c r="C761" s="475" t="s">
        <v>3644</v>
      </c>
      <c r="D761" s="475" t="s">
        <v>2641</v>
      </c>
      <c r="E761" s="564" t="s">
        <v>265</v>
      </c>
      <c r="F761" s="607">
        <f>'Заказ, cкидки и курсы валют'!$I$12</f>
        <v>0</v>
      </c>
      <c r="G761" s="948"/>
      <c r="H761" s="455"/>
      <c r="I761" s="325"/>
    </row>
    <row r="762" spans="1:9" ht="15">
      <c r="A762" s="1216" t="s">
        <v>11360</v>
      </c>
      <c r="B762" s="1024" t="s">
        <v>3664</v>
      </c>
      <c r="C762" s="2001">
        <v>3.45</v>
      </c>
      <c r="D762" s="2230">
        <v>100</v>
      </c>
      <c r="E762" s="2122">
        <f>E750*3</f>
        <v>849.21</v>
      </c>
      <c r="F762" s="2069">
        <f>ROUND(E762*(1-$F$11),2)</f>
        <v>849.21</v>
      </c>
      <c r="G762" s="1673">
        <f>'Заказ, cкидки и курсы валют'!$J$23*F762</f>
        <v>10572.664499999999</v>
      </c>
      <c r="H762" s="1217">
        <f>ROUND((D762/1000)*G762,2)</f>
        <v>1057.27</v>
      </c>
      <c r="I762" s="1218"/>
    </row>
    <row r="763" spans="1:9" ht="15">
      <c r="A763" s="1219" t="s">
        <v>11361</v>
      </c>
      <c r="B763" s="877" t="s">
        <v>3665</v>
      </c>
      <c r="C763" s="1997">
        <v>7.2</v>
      </c>
      <c r="D763" s="1215">
        <v>50</v>
      </c>
      <c r="E763" s="2096">
        <f t="shared" ref="E763:E764" si="82">E751*3</f>
        <v>1649.88</v>
      </c>
      <c r="F763" s="936">
        <f t="shared" ref="F763:F764" si="83">ROUND(E763*(1-$F$11),2)</f>
        <v>1649.88</v>
      </c>
      <c r="G763" s="866">
        <f>'Заказ, cкидки и курсы валют'!$J$23*F763</f>
        <v>20541.006000000001</v>
      </c>
      <c r="H763" s="1220">
        <f t="shared" ref="H763:H764" si="84">ROUND((D763/1000)*G763,2)</f>
        <v>1027.05</v>
      </c>
      <c r="I763" s="1221"/>
    </row>
    <row r="764" spans="1:9" ht="15.75" thickBot="1">
      <c r="A764" s="1222" t="s">
        <v>11362</v>
      </c>
      <c r="B764" s="926" t="s">
        <v>3289</v>
      </c>
      <c r="C764" s="2007">
        <v>12.2</v>
      </c>
      <c r="D764" s="2231">
        <v>20</v>
      </c>
      <c r="E764" s="2124">
        <f t="shared" si="82"/>
        <v>2705.46</v>
      </c>
      <c r="F764" s="2072">
        <f t="shared" si="83"/>
        <v>2705.46</v>
      </c>
      <c r="G764" s="1263">
        <f>'Заказ, cкидки и курсы валют'!$J$23*F764</f>
        <v>33682.976999999999</v>
      </c>
      <c r="H764" s="1223">
        <f t="shared" si="84"/>
        <v>673.66</v>
      </c>
      <c r="I764" s="1224"/>
    </row>
    <row r="765" spans="1:9" ht="15.75" thickBot="1">
      <c r="A765" s="1713"/>
      <c r="B765" s="1708"/>
      <c r="C765" s="1709"/>
      <c r="D765" s="1710"/>
      <c r="E765" s="667"/>
      <c r="F765" s="1711"/>
      <c r="G765" s="1923"/>
      <c r="H765" s="1712"/>
      <c r="I765" s="1714"/>
    </row>
    <row r="766" spans="1:9" ht="18">
      <c r="A766" s="1358" t="s">
        <v>6502</v>
      </c>
      <c r="B766" s="1359"/>
      <c r="C766" s="647"/>
      <c r="D766" s="555"/>
      <c r="E766" s="555"/>
      <c r="F766" s="93"/>
      <c r="G766" s="1360"/>
      <c r="H766" s="1137"/>
      <c r="I766" s="1361"/>
    </row>
    <row r="767" spans="1:9" ht="18">
      <c r="A767" s="248"/>
      <c r="B767" s="17"/>
      <c r="C767" s="883"/>
      <c r="D767" s="1148"/>
      <c r="E767" s="854"/>
      <c r="F767" s="568"/>
      <c r="G767" s="111"/>
      <c r="H767" s="110"/>
      <c r="I767" s="167"/>
    </row>
    <row r="768" spans="1:9">
      <c r="A768" s="248"/>
      <c r="B768" s="17"/>
      <c r="C768" s="884"/>
      <c r="D768" s="1149"/>
      <c r="E768" s="557"/>
      <c r="F768" s="596"/>
      <c r="G768" s="860"/>
      <c r="H768" s="17"/>
      <c r="I768" s="167"/>
    </row>
    <row r="769" spans="1:9" ht="16.5" customHeight="1">
      <c r="A769" s="248"/>
      <c r="B769" s="17"/>
      <c r="C769" s="884"/>
      <c r="D769" s="1149"/>
      <c r="E769" s="557"/>
      <c r="F769" s="596"/>
      <c r="G769" s="860"/>
      <c r="H769" s="17"/>
      <c r="I769" s="167"/>
    </row>
    <row r="770" spans="1:9">
      <c r="A770" s="248"/>
      <c r="B770" s="17"/>
      <c r="C770" s="884"/>
      <c r="D770" s="1149"/>
      <c r="E770" s="557"/>
      <c r="F770" s="596"/>
      <c r="G770" s="860"/>
      <c r="H770" s="17"/>
      <c r="I770" s="167"/>
    </row>
    <row r="771" spans="1:9" ht="18.75" thickBot="1">
      <c r="A771" s="1151" t="s">
        <v>7710</v>
      </c>
      <c r="B771" s="171"/>
      <c r="C771" s="885"/>
      <c r="D771" s="1150"/>
      <c r="E771" s="558"/>
      <c r="F771" s="598"/>
      <c r="G771" s="861"/>
      <c r="H771" s="171"/>
      <c r="I771" s="172"/>
    </row>
    <row r="772" spans="1:9" ht="52.5">
      <c r="A772" s="187" t="s">
        <v>1034</v>
      </c>
      <c r="B772" s="189" t="s">
        <v>1035</v>
      </c>
      <c r="C772" s="1206" t="s">
        <v>678</v>
      </c>
      <c r="D772" s="1206" t="s">
        <v>3143</v>
      </c>
      <c r="E772" s="561" t="s">
        <v>11378</v>
      </c>
      <c r="F772" s="611" t="s">
        <v>2792</v>
      </c>
      <c r="G772" s="1204" t="s">
        <v>2640</v>
      </c>
      <c r="H772" s="419" t="s">
        <v>497</v>
      </c>
      <c r="I772" s="173" t="s">
        <v>4268</v>
      </c>
    </row>
    <row r="773" spans="1:9" ht="13.5" thickBot="1">
      <c r="A773" s="195"/>
      <c r="B773" s="389"/>
      <c r="C773" s="475" t="s">
        <v>3644</v>
      </c>
      <c r="D773" s="475" t="s">
        <v>2641</v>
      </c>
      <c r="E773" s="564" t="s">
        <v>265</v>
      </c>
      <c r="F773" s="607">
        <f>'Заказ, cкидки и курсы валют'!$I$12</f>
        <v>0</v>
      </c>
      <c r="G773" s="948"/>
      <c r="H773" s="455"/>
      <c r="I773" s="325"/>
    </row>
    <row r="774" spans="1:9" ht="15">
      <c r="A774" s="1023" t="s">
        <v>6503</v>
      </c>
      <c r="B774" s="1024" t="s">
        <v>3301</v>
      </c>
      <c r="C774" s="1225">
        <v>1.9</v>
      </c>
      <c r="D774" s="2136">
        <v>1000</v>
      </c>
      <c r="E774" s="574">
        <v>169.76</v>
      </c>
      <c r="F774" s="967">
        <f t="shared" ref="F774:F781" si="85">ROUND(E774*(1-$F$11),2)</f>
        <v>169.76</v>
      </c>
      <c r="G774" s="968">
        <f>'Заказ, cкидки и курсы валют'!$J$23*F774</f>
        <v>2113.5119999999997</v>
      </c>
      <c r="H774" s="1017">
        <f t="shared" ref="H774:H781" si="86">ROUND((D774/1000)*G774,2)</f>
        <v>2113.5100000000002</v>
      </c>
      <c r="I774" s="1013"/>
    </row>
    <row r="775" spans="1:9" ht="15">
      <c r="A775" s="1026" t="s">
        <v>6504</v>
      </c>
      <c r="B775" s="877" t="s">
        <v>3663</v>
      </c>
      <c r="C775" s="893">
        <v>2.2999999999999998</v>
      </c>
      <c r="D775" s="2075">
        <v>1000</v>
      </c>
      <c r="E775" s="574">
        <v>221.92</v>
      </c>
      <c r="F775" s="603">
        <f t="shared" si="85"/>
        <v>221.92</v>
      </c>
      <c r="G775" s="862">
        <f>'Заказ, cкидки и курсы валют'!$J$23*F775</f>
        <v>2762.9039999999995</v>
      </c>
      <c r="H775" s="882">
        <f t="shared" si="86"/>
        <v>2762.9</v>
      </c>
      <c r="I775" s="485"/>
    </row>
    <row r="776" spans="1:9" ht="15">
      <c r="A776" s="1026" t="s">
        <v>6505</v>
      </c>
      <c r="B776" s="877" t="s">
        <v>3664</v>
      </c>
      <c r="C776" s="893">
        <v>4.5999999999999996</v>
      </c>
      <c r="D776" s="2075">
        <v>500</v>
      </c>
      <c r="E776" s="574">
        <v>420.17</v>
      </c>
      <c r="F776" s="603">
        <f t="shared" si="85"/>
        <v>420.17</v>
      </c>
      <c r="G776" s="862">
        <f>'Заказ, cкидки и курсы валют'!$J$23*F776</f>
        <v>5231.1165000000001</v>
      </c>
      <c r="H776" s="882">
        <f t="shared" si="86"/>
        <v>2615.56</v>
      </c>
      <c r="I776" s="485"/>
    </row>
    <row r="777" spans="1:9" ht="15">
      <c r="A777" s="1026" t="s">
        <v>6506</v>
      </c>
      <c r="B777" s="877" t="s">
        <v>3665</v>
      </c>
      <c r="C777" s="893">
        <v>9.3000000000000007</v>
      </c>
      <c r="D777" s="2075">
        <v>200</v>
      </c>
      <c r="E777" s="574">
        <v>817.59</v>
      </c>
      <c r="F777" s="603">
        <f t="shared" si="85"/>
        <v>817.59</v>
      </c>
      <c r="G777" s="862">
        <f>'Заказ, cкидки и курсы валют'!$J$23*F777</f>
        <v>10178.995499999999</v>
      </c>
      <c r="H777" s="882">
        <f t="shared" si="86"/>
        <v>2035.8</v>
      </c>
      <c r="I777" s="485"/>
    </row>
    <row r="778" spans="1:9" ht="15">
      <c r="A778" s="1026" t="s">
        <v>6507</v>
      </c>
      <c r="B778" s="877" t="s">
        <v>3289</v>
      </c>
      <c r="C778" s="893">
        <v>19.3</v>
      </c>
      <c r="D778" s="2075">
        <v>100</v>
      </c>
      <c r="E778" s="574">
        <v>1756.5</v>
      </c>
      <c r="F778" s="603">
        <f t="shared" si="85"/>
        <v>1756.5</v>
      </c>
      <c r="G778" s="862">
        <f>'Заказ, cкидки и курсы валют'!$J$23*F778</f>
        <v>21868.424999999999</v>
      </c>
      <c r="H778" s="882">
        <f t="shared" si="86"/>
        <v>2186.84</v>
      </c>
      <c r="I778" s="485"/>
    </row>
    <row r="779" spans="1:9" ht="15">
      <c r="A779" s="1026" t="s">
        <v>6508</v>
      </c>
      <c r="B779" s="877" t="s">
        <v>3290</v>
      </c>
      <c r="C779" s="893">
        <v>28.5</v>
      </c>
      <c r="D779" s="2075">
        <v>100</v>
      </c>
      <c r="E779" s="574">
        <v>2576.23</v>
      </c>
      <c r="F779" s="603">
        <f t="shared" si="85"/>
        <v>2576.23</v>
      </c>
      <c r="G779" s="862">
        <f>'Заказ, cкидки и курсы валют'!$J$23*F779</f>
        <v>32074.0635</v>
      </c>
      <c r="H779" s="882">
        <f t="shared" si="86"/>
        <v>3207.41</v>
      </c>
      <c r="I779" s="485"/>
    </row>
    <row r="780" spans="1:9" ht="15">
      <c r="A780" s="1026" t="s">
        <v>6509</v>
      </c>
      <c r="B780" s="877" t="s">
        <v>3291</v>
      </c>
      <c r="C780" s="893">
        <v>37.200000000000003</v>
      </c>
      <c r="D780" s="2075">
        <v>100</v>
      </c>
      <c r="E780" s="574">
        <v>4088.9</v>
      </c>
      <c r="F780" s="603">
        <f t="shared" si="85"/>
        <v>4088.9</v>
      </c>
      <c r="G780" s="862">
        <f>'Заказ, cкидки и курсы валют'!$J$23*F780</f>
        <v>50906.805</v>
      </c>
      <c r="H780" s="882">
        <f t="shared" si="86"/>
        <v>5090.68</v>
      </c>
      <c r="I780" s="485"/>
    </row>
    <row r="781" spans="1:9" ht="15.75" thickBot="1">
      <c r="A781" s="1027" t="s">
        <v>6510</v>
      </c>
      <c r="B781" s="926" t="s">
        <v>3292</v>
      </c>
      <c r="C781" s="1037">
        <v>54.3</v>
      </c>
      <c r="D781" s="2141">
        <v>50</v>
      </c>
      <c r="E781" s="574">
        <v>5496.64</v>
      </c>
      <c r="F781" s="959">
        <f t="shared" si="85"/>
        <v>5496.64</v>
      </c>
      <c r="G781" s="960">
        <f>'Заказ, cкидки и курсы валют'!$J$23*F781</f>
        <v>68433.168000000005</v>
      </c>
      <c r="H781" s="1019">
        <f t="shared" si="86"/>
        <v>3421.66</v>
      </c>
      <c r="I781" s="489"/>
    </row>
    <row r="782" spans="1:9" ht="13.5" thickBot="1"/>
    <row r="783" spans="1:9" ht="18">
      <c r="A783" s="1358" t="s">
        <v>6502</v>
      </c>
      <c r="B783" s="1359"/>
      <c r="C783" s="647"/>
      <c r="D783" s="555"/>
      <c r="E783" s="555"/>
      <c r="F783" s="93"/>
      <c r="G783" s="1360"/>
      <c r="H783" s="1137"/>
      <c r="I783" s="1361"/>
    </row>
    <row r="784" spans="1:9" ht="18">
      <c r="A784" s="248"/>
      <c r="B784" s="17"/>
      <c r="C784" s="883"/>
      <c r="D784" s="1148"/>
      <c r="E784" s="854"/>
      <c r="F784" s="568"/>
      <c r="G784" s="111"/>
      <c r="H784" s="110"/>
      <c r="I784" s="167"/>
    </row>
    <row r="785" spans="1:9">
      <c r="A785" s="248"/>
      <c r="B785" s="17"/>
      <c r="C785" s="884"/>
      <c r="D785" s="1149"/>
      <c r="E785" s="557"/>
      <c r="F785" s="596"/>
      <c r="G785" s="860"/>
      <c r="H785" s="17"/>
      <c r="I785" s="167"/>
    </row>
    <row r="786" spans="1:9">
      <c r="A786" s="248"/>
      <c r="B786" s="17"/>
      <c r="C786" s="884"/>
      <c r="D786" s="1149"/>
      <c r="E786" s="557"/>
      <c r="F786" s="596"/>
      <c r="G786" s="860"/>
      <c r="H786" s="17"/>
      <c r="I786" s="167"/>
    </row>
    <row r="787" spans="1:9">
      <c r="A787" s="248"/>
      <c r="B787" s="17"/>
      <c r="C787" s="884"/>
      <c r="D787" s="1149"/>
      <c r="E787" s="557"/>
      <c r="F787" s="596"/>
      <c r="G787" s="860"/>
      <c r="H787" s="17"/>
      <c r="I787" s="167"/>
    </row>
    <row r="788" spans="1:9" ht="18.75" thickBot="1">
      <c r="A788" s="1151" t="s">
        <v>7712</v>
      </c>
      <c r="B788" s="171"/>
      <c r="C788" s="885"/>
      <c r="D788" s="1150"/>
      <c r="E788" s="558"/>
      <c r="F788" s="598"/>
      <c r="G788" s="861"/>
      <c r="H788" s="171"/>
      <c r="I788" s="172"/>
    </row>
    <row r="789" spans="1:9" ht="52.5">
      <c r="A789" s="187" t="s">
        <v>1034</v>
      </c>
      <c r="B789" s="189" t="s">
        <v>1035</v>
      </c>
      <c r="C789" s="1206" t="s">
        <v>678</v>
      </c>
      <c r="D789" s="1206" t="s">
        <v>3143</v>
      </c>
      <c r="E789" s="561" t="s">
        <v>11378</v>
      </c>
      <c r="F789" s="611" t="s">
        <v>2792</v>
      </c>
      <c r="G789" s="1204" t="s">
        <v>2640</v>
      </c>
      <c r="H789" s="419" t="s">
        <v>497</v>
      </c>
      <c r="I789" s="173" t="s">
        <v>4268</v>
      </c>
    </row>
    <row r="790" spans="1:9" ht="18.75" customHeight="1" thickBot="1">
      <c r="A790" s="195"/>
      <c r="B790" s="389"/>
      <c r="C790" s="475" t="s">
        <v>3644</v>
      </c>
      <c r="D790" s="475" t="s">
        <v>2641</v>
      </c>
      <c r="E790" s="564" t="s">
        <v>265</v>
      </c>
      <c r="F790" s="607">
        <f>'Заказ, cкидки и курсы валют'!$I$12</f>
        <v>0</v>
      </c>
      <c r="G790" s="948"/>
      <c r="H790" s="455"/>
      <c r="I790" s="325"/>
    </row>
    <row r="791" spans="1:9" ht="15">
      <c r="A791" s="1023" t="s">
        <v>8435</v>
      </c>
      <c r="B791" s="1024" t="s">
        <v>3301</v>
      </c>
      <c r="C791" s="1225">
        <v>1.9</v>
      </c>
      <c r="D791" s="2136">
        <v>100</v>
      </c>
      <c r="E791" s="2122">
        <f>E774*3</f>
        <v>509.28</v>
      </c>
      <c r="F791" s="967">
        <f>ROUND(E791*(1-$F$11),2)</f>
        <v>509.28</v>
      </c>
      <c r="G791" s="968">
        <f>'Заказ, cкидки и курсы валют'!$J$23*F791</f>
        <v>6340.5359999999991</v>
      </c>
      <c r="H791" s="1017">
        <f>ROUND((D791/1000)*G791,2)</f>
        <v>634.04999999999995</v>
      </c>
      <c r="I791" s="1013"/>
    </row>
    <row r="792" spans="1:9" ht="15">
      <c r="A792" s="1026" t="s">
        <v>8436</v>
      </c>
      <c r="B792" s="877" t="s">
        <v>3663</v>
      </c>
      <c r="C792" s="893">
        <v>2.2999999999999998</v>
      </c>
      <c r="D792" s="2075">
        <v>100</v>
      </c>
      <c r="E792" s="2096">
        <f t="shared" ref="E792:E798" si="87">E775*3</f>
        <v>665.76</v>
      </c>
      <c r="F792" s="603">
        <f t="shared" ref="F792:F798" si="88">ROUND(E792*(1-$F$11),2)</f>
        <v>665.76</v>
      </c>
      <c r="G792" s="862">
        <f>'Заказ, cкидки и курсы валют'!$J$23*F792</f>
        <v>8288.7119999999995</v>
      </c>
      <c r="H792" s="882">
        <f t="shared" ref="H792:H798" si="89">ROUND((D792/1000)*G792,2)</f>
        <v>828.87</v>
      </c>
      <c r="I792" s="485"/>
    </row>
    <row r="793" spans="1:9" ht="15">
      <c r="A793" s="1026" t="s">
        <v>8437</v>
      </c>
      <c r="B793" s="877" t="s">
        <v>3664</v>
      </c>
      <c r="C793" s="893">
        <v>4.5999999999999996</v>
      </c>
      <c r="D793" s="2075">
        <v>50</v>
      </c>
      <c r="E793" s="2096">
        <f t="shared" si="87"/>
        <v>1260.51</v>
      </c>
      <c r="F793" s="603">
        <f t="shared" si="88"/>
        <v>1260.51</v>
      </c>
      <c r="G793" s="862">
        <f>'Заказ, cкидки и курсы валют'!$J$23*F793</f>
        <v>15693.349499999998</v>
      </c>
      <c r="H793" s="882">
        <f t="shared" si="89"/>
        <v>784.67</v>
      </c>
      <c r="I793" s="485"/>
    </row>
    <row r="794" spans="1:9" ht="15">
      <c r="A794" s="1026" t="s">
        <v>8438</v>
      </c>
      <c r="B794" s="877" t="s">
        <v>3665</v>
      </c>
      <c r="C794" s="893">
        <v>9.3000000000000007</v>
      </c>
      <c r="D794" s="2075">
        <v>20</v>
      </c>
      <c r="E794" s="2096">
        <f t="shared" si="87"/>
        <v>2452.77</v>
      </c>
      <c r="F794" s="603">
        <f t="shared" si="88"/>
        <v>2452.77</v>
      </c>
      <c r="G794" s="862">
        <f>'Заказ, cкидки и курсы валют'!$J$23*F794</f>
        <v>30536.986499999999</v>
      </c>
      <c r="H794" s="882">
        <f t="shared" si="89"/>
        <v>610.74</v>
      </c>
      <c r="I794" s="485"/>
    </row>
    <row r="795" spans="1:9" ht="15">
      <c r="A795" s="1026" t="s">
        <v>8439</v>
      </c>
      <c r="B795" s="877" t="s">
        <v>3289</v>
      </c>
      <c r="C795" s="893">
        <v>19.3</v>
      </c>
      <c r="D795" s="2075">
        <v>10</v>
      </c>
      <c r="E795" s="2096">
        <f t="shared" si="87"/>
        <v>5269.5</v>
      </c>
      <c r="F795" s="603">
        <f t="shared" si="88"/>
        <v>5269.5</v>
      </c>
      <c r="G795" s="862">
        <f>'Заказ, cкидки и курсы валют'!$J$23*F795</f>
        <v>65605.274999999994</v>
      </c>
      <c r="H795" s="882">
        <f t="shared" si="89"/>
        <v>656.05</v>
      </c>
      <c r="I795" s="485"/>
    </row>
    <row r="796" spans="1:9" ht="15">
      <c r="A796" s="1026" t="s">
        <v>8440</v>
      </c>
      <c r="B796" s="877" t="s">
        <v>3290</v>
      </c>
      <c r="C796" s="893">
        <v>28.5</v>
      </c>
      <c r="D796" s="2075">
        <v>10</v>
      </c>
      <c r="E796" s="2096">
        <f t="shared" si="87"/>
        <v>7728.6900000000005</v>
      </c>
      <c r="F796" s="603">
        <f t="shared" si="88"/>
        <v>7728.69</v>
      </c>
      <c r="G796" s="862">
        <f>'Заказ, cкидки и курсы валют'!$J$23*F796</f>
        <v>96222.190499999982</v>
      </c>
      <c r="H796" s="882">
        <f t="shared" si="89"/>
        <v>962.22</v>
      </c>
      <c r="I796" s="485"/>
    </row>
    <row r="797" spans="1:9" ht="15">
      <c r="A797" s="1026" t="s">
        <v>8441</v>
      </c>
      <c r="B797" s="877" t="s">
        <v>3291</v>
      </c>
      <c r="C797" s="893">
        <v>37.200000000000003</v>
      </c>
      <c r="D797" s="2075">
        <v>5</v>
      </c>
      <c r="E797" s="2096">
        <f t="shared" si="87"/>
        <v>12266.7</v>
      </c>
      <c r="F797" s="603">
        <f t="shared" si="88"/>
        <v>12266.7</v>
      </c>
      <c r="G797" s="862">
        <f>'Заказ, cкидки и курсы валют'!$J$23*F797</f>
        <v>152720.41500000001</v>
      </c>
      <c r="H797" s="882">
        <f t="shared" si="89"/>
        <v>763.6</v>
      </c>
      <c r="I797" s="485"/>
    </row>
    <row r="798" spans="1:9" ht="15.75" thickBot="1">
      <c r="A798" s="1027" t="s">
        <v>8442</v>
      </c>
      <c r="B798" s="926" t="s">
        <v>3292</v>
      </c>
      <c r="C798" s="1037">
        <v>54.3</v>
      </c>
      <c r="D798" s="2141">
        <v>5</v>
      </c>
      <c r="E798" s="2124">
        <f t="shared" si="87"/>
        <v>16489.920000000002</v>
      </c>
      <c r="F798" s="959">
        <f t="shared" si="88"/>
        <v>16489.919999999998</v>
      </c>
      <c r="G798" s="960">
        <f>'Заказ, cкидки и курсы валют'!$J$23*F798</f>
        <v>205299.50399999996</v>
      </c>
      <c r="H798" s="1019">
        <f t="shared" si="89"/>
        <v>1026.5</v>
      </c>
      <c r="I798" s="489"/>
    </row>
    <row r="799" spans="1:9" ht="13.5" thickBot="1"/>
    <row r="800" spans="1:9" ht="18">
      <c r="A800" s="1358" t="s">
        <v>6511</v>
      </c>
      <c r="B800" s="1359"/>
      <c r="C800" s="647"/>
      <c r="D800" s="555"/>
      <c r="E800" s="555"/>
      <c r="F800" s="93"/>
      <c r="G800" s="1360"/>
      <c r="H800" s="1137"/>
      <c r="I800" s="1361"/>
    </row>
    <row r="801" spans="1:9" ht="18">
      <c r="A801" s="248"/>
      <c r="B801" s="17"/>
      <c r="C801" s="883"/>
      <c r="D801" s="1148"/>
      <c r="E801" s="854"/>
      <c r="F801" s="568"/>
      <c r="G801" s="111"/>
      <c r="H801" s="110"/>
      <c r="I801" s="167"/>
    </row>
    <row r="802" spans="1:9">
      <c r="A802" s="248"/>
      <c r="B802" s="17"/>
      <c r="C802" s="884"/>
      <c r="D802" s="1149"/>
      <c r="E802" s="557"/>
      <c r="F802" s="596"/>
      <c r="G802" s="860"/>
      <c r="H802" s="17"/>
      <c r="I802" s="167"/>
    </row>
    <row r="803" spans="1:9">
      <c r="A803" s="248"/>
      <c r="B803" s="17"/>
      <c r="C803" s="884"/>
      <c r="D803" s="1149"/>
      <c r="E803" s="557"/>
      <c r="F803" s="596"/>
      <c r="G803" s="860"/>
      <c r="H803" s="17"/>
      <c r="I803" s="167"/>
    </row>
    <row r="804" spans="1:9">
      <c r="A804" s="248"/>
      <c r="B804" s="17"/>
      <c r="C804" s="884"/>
      <c r="D804" s="1149"/>
      <c r="E804" s="557"/>
      <c r="F804" s="596"/>
      <c r="G804" s="860"/>
      <c r="H804" s="17"/>
      <c r="I804" s="167"/>
    </row>
    <row r="805" spans="1:9" ht="18.75" thickBot="1">
      <c r="A805" s="1151" t="s">
        <v>7710</v>
      </c>
      <c r="B805" s="171"/>
      <c r="C805" s="885"/>
      <c r="D805" s="1150"/>
      <c r="E805" s="558"/>
      <c r="F805" s="598"/>
      <c r="G805" s="861"/>
      <c r="H805" s="171"/>
      <c r="I805" s="172"/>
    </row>
    <row r="806" spans="1:9" ht="52.5">
      <c r="A806" s="187" t="s">
        <v>1034</v>
      </c>
      <c r="B806" s="189" t="s">
        <v>1035</v>
      </c>
      <c r="C806" s="1206" t="s">
        <v>678</v>
      </c>
      <c r="D806" s="1206" t="s">
        <v>3143</v>
      </c>
      <c r="E806" s="561" t="s">
        <v>11378</v>
      </c>
      <c r="F806" s="611" t="s">
        <v>2792</v>
      </c>
      <c r="G806" s="1204" t="s">
        <v>2640</v>
      </c>
      <c r="H806" s="419" t="s">
        <v>497</v>
      </c>
      <c r="I806" s="173" t="s">
        <v>4268</v>
      </c>
    </row>
    <row r="807" spans="1:9" ht="13.5" thickBot="1">
      <c r="A807" s="195"/>
      <c r="B807" s="389"/>
      <c r="C807" s="475" t="s">
        <v>3644</v>
      </c>
      <c r="D807" s="475" t="s">
        <v>2641</v>
      </c>
      <c r="E807" s="564" t="s">
        <v>265</v>
      </c>
      <c r="F807" s="607">
        <f>'Заказ, cкидки и курсы валют'!$I$12</f>
        <v>0</v>
      </c>
      <c r="G807" s="948"/>
      <c r="H807" s="455"/>
      <c r="I807" s="325"/>
    </row>
    <row r="808" spans="1:9" ht="15">
      <c r="A808" s="1941" t="s">
        <v>6512</v>
      </c>
      <c r="B808" s="1942" t="s">
        <v>3662</v>
      </c>
      <c r="C808" s="1943">
        <v>0.5</v>
      </c>
      <c r="D808" s="2239">
        <v>2000</v>
      </c>
      <c r="E808" s="574">
        <v>118.68</v>
      </c>
      <c r="F808" s="967">
        <f>ROUND(E808*(1-$F$11),2)</f>
        <v>118.68</v>
      </c>
      <c r="G808" s="968">
        <f>'Заказ, cкидки и курсы валют'!$J$23*F808</f>
        <v>1477.566</v>
      </c>
      <c r="H808" s="1017">
        <f>ROUND((D808/1000)*G808,2)</f>
        <v>2955.13</v>
      </c>
      <c r="I808" s="1013"/>
    </row>
    <row r="809" spans="1:9" ht="15">
      <c r="A809" s="1026" t="s">
        <v>6888</v>
      </c>
      <c r="B809" s="877" t="s">
        <v>3301</v>
      </c>
      <c r="C809" s="893">
        <v>1</v>
      </c>
      <c r="D809" s="2075">
        <v>1000</v>
      </c>
      <c r="E809" s="574">
        <v>119.96</v>
      </c>
      <c r="F809" s="603">
        <f t="shared" ref="F809:F810" si="90">ROUND(E809*(1-$F$11),2)</f>
        <v>119.96</v>
      </c>
      <c r="G809" s="862">
        <f>'Заказ, cкидки и курсы валют'!$J$23*F809</f>
        <v>1493.5019999999997</v>
      </c>
      <c r="H809" s="882">
        <f t="shared" ref="H809:H810" si="91">ROUND((D809/1000)*G809,2)</f>
        <v>1493.5</v>
      </c>
      <c r="I809" s="485"/>
    </row>
    <row r="810" spans="1:9" ht="15">
      <c r="A810" s="1026" t="s">
        <v>6513</v>
      </c>
      <c r="B810" s="877" t="s">
        <v>3663</v>
      </c>
      <c r="C810" s="893">
        <v>1.42</v>
      </c>
      <c r="D810" s="2075">
        <v>1000</v>
      </c>
      <c r="E810" s="574">
        <v>141.71</v>
      </c>
      <c r="F810" s="603">
        <f t="shared" si="90"/>
        <v>141.71</v>
      </c>
      <c r="G810" s="862">
        <f>'Заказ, cкидки и курсы валют'!$J$23*F810</f>
        <v>1764.2895000000001</v>
      </c>
      <c r="H810" s="882">
        <f t="shared" si="91"/>
        <v>1764.29</v>
      </c>
      <c r="I810" s="485"/>
    </row>
    <row r="811" spans="1:9" ht="13.5" customHeight="1">
      <c r="A811" s="1026" t="s">
        <v>9391</v>
      </c>
      <c r="B811" s="877" t="s">
        <v>3664</v>
      </c>
      <c r="C811" s="893">
        <v>2.6</v>
      </c>
      <c r="D811" s="2075">
        <v>1000</v>
      </c>
      <c r="E811" s="574">
        <v>208.72</v>
      </c>
      <c r="F811" s="603">
        <f t="shared" ref="F811" si="92">ROUND(E811*(1-$F$11),2)</f>
        <v>208.72</v>
      </c>
      <c r="G811" s="862">
        <f>'Заказ, cкидки и курсы валют'!$J$23*F811</f>
        <v>2598.5639999999999</v>
      </c>
      <c r="H811" s="882">
        <f t="shared" ref="H811" si="93">ROUND((D811/1000)*G811,2)</f>
        <v>2598.56</v>
      </c>
      <c r="I811" s="485"/>
    </row>
    <row r="812" spans="1:9" ht="13.5" customHeight="1">
      <c r="A812" s="1026" t="s">
        <v>6514</v>
      </c>
      <c r="B812" s="877" t="s">
        <v>3665</v>
      </c>
      <c r="C812" s="893">
        <v>5.0999999999999996</v>
      </c>
      <c r="D812" s="2075">
        <v>500</v>
      </c>
      <c r="E812" s="574">
        <v>435.22</v>
      </c>
      <c r="F812" s="603">
        <f t="shared" ref="F812:F818" si="94">ROUND(E812*(1-$F$11),2)</f>
        <v>435.22</v>
      </c>
      <c r="G812" s="862">
        <f>'Заказ, cкидки и курсы валют'!$J$23*F812</f>
        <v>5418.4889999999996</v>
      </c>
      <c r="H812" s="882">
        <f t="shared" ref="H812:H818" si="95">ROUND((D812/1000)*G812,2)</f>
        <v>2709.24</v>
      </c>
      <c r="I812" s="485"/>
    </row>
    <row r="813" spans="1:9" ht="13.5" customHeight="1">
      <c r="A813" s="1026" t="s">
        <v>6515</v>
      </c>
      <c r="B813" s="877" t="s">
        <v>3289</v>
      </c>
      <c r="C813" s="893">
        <v>10.6</v>
      </c>
      <c r="D813" s="2075">
        <v>200</v>
      </c>
      <c r="E813" s="574">
        <v>937.91</v>
      </c>
      <c r="F813" s="603">
        <f t="shared" si="94"/>
        <v>937.91</v>
      </c>
      <c r="G813" s="862">
        <f>'Заказ, cкидки и курсы валют'!$J$23*F813</f>
        <v>11676.979499999999</v>
      </c>
      <c r="H813" s="882">
        <f t="shared" si="95"/>
        <v>2335.4</v>
      </c>
      <c r="I813" s="485"/>
    </row>
    <row r="814" spans="1:9" ht="13.5" customHeight="1">
      <c r="A814" s="1026" t="s">
        <v>6516</v>
      </c>
      <c r="B814" s="877" t="s">
        <v>3290</v>
      </c>
      <c r="C814" s="893">
        <v>17.2</v>
      </c>
      <c r="D814" s="2075">
        <v>200</v>
      </c>
      <c r="E814" s="574">
        <v>1300.23</v>
      </c>
      <c r="F814" s="603">
        <f t="shared" si="94"/>
        <v>1300.23</v>
      </c>
      <c r="G814" s="862">
        <f>'Заказ, cкидки и курсы валют'!$J$23*F814</f>
        <v>16187.863499999999</v>
      </c>
      <c r="H814" s="882">
        <f t="shared" si="95"/>
        <v>3237.57</v>
      </c>
      <c r="I814" s="485"/>
    </row>
    <row r="815" spans="1:9" ht="15" customHeight="1">
      <c r="A815" s="1026" t="s">
        <v>6517</v>
      </c>
      <c r="B815" s="877" t="s">
        <v>3291</v>
      </c>
      <c r="C815" s="893">
        <v>26</v>
      </c>
      <c r="D815" s="2075">
        <v>200</v>
      </c>
      <c r="E815" s="574">
        <v>2183.8000000000002</v>
      </c>
      <c r="F815" s="603">
        <f t="shared" si="94"/>
        <v>2183.8000000000002</v>
      </c>
      <c r="G815" s="862">
        <f>'Заказ, cкидки и курсы валют'!$J$23*F815</f>
        <v>27188.31</v>
      </c>
      <c r="H815" s="882">
        <f t="shared" si="95"/>
        <v>5437.66</v>
      </c>
      <c r="I815" s="485"/>
    </row>
    <row r="816" spans="1:9" ht="14.1" customHeight="1">
      <c r="A816" s="1026" t="s">
        <v>6518</v>
      </c>
      <c r="B816" s="877" t="s">
        <v>3292</v>
      </c>
      <c r="C816" s="893">
        <v>34</v>
      </c>
      <c r="D816" s="2075">
        <v>100</v>
      </c>
      <c r="E816" s="574">
        <v>2821.61</v>
      </c>
      <c r="F816" s="603">
        <f t="shared" si="94"/>
        <v>2821.61</v>
      </c>
      <c r="G816" s="862">
        <f>'Заказ, cкидки и курсы валют'!$J$23*F816</f>
        <v>35129.044499999996</v>
      </c>
      <c r="H816" s="882">
        <f t="shared" si="95"/>
        <v>3512.9</v>
      </c>
      <c r="I816" s="485"/>
    </row>
    <row r="817" spans="1:9" ht="14.1" customHeight="1">
      <c r="A817" s="1026" t="s">
        <v>6519</v>
      </c>
      <c r="B817" s="877" t="s">
        <v>3293</v>
      </c>
      <c r="C817" s="893">
        <v>65</v>
      </c>
      <c r="D817" s="2075">
        <v>50</v>
      </c>
      <c r="E817" s="574">
        <v>6594.03</v>
      </c>
      <c r="F817" s="603">
        <f t="shared" si="94"/>
        <v>6594.03</v>
      </c>
      <c r="G817" s="862">
        <f>'Заказ, cкидки и курсы валют'!$J$23*F817</f>
        <v>82095.67349999999</v>
      </c>
      <c r="H817" s="882">
        <f t="shared" si="95"/>
        <v>4104.78</v>
      </c>
      <c r="I817" s="485"/>
    </row>
    <row r="818" spans="1:9" ht="14.1" customHeight="1" thickBot="1">
      <c r="A818" s="1027" t="s">
        <v>6520</v>
      </c>
      <c r="B818" s="926" t="s">
        <v>3295</v>
      </c>
      <c r="C818" s="1037">
        <v>100</v>
      </c>
      <c r="D818" s="2141">
        <v>25</v>
      </c>
      <c r="E818" s="574">
        <v>16935.27</v>
      </c>
      <c r="F818" s="959">
        <f t="shared" si="94"/>
        <v>16935.27</v>
      </c>
      <c r="G818" s="960">
        <f>'Заказ, cкидки и курсы валют'!$J$23*F818</f>
        <v>210844.1115</v>
      </c>
      <c r="H818" s="1019">
        <f t="shared" si="95"/>
        <v>5271.1</v>
      </c>
      <c r="I818" s="489"/>
    </row>
    <row r="819" spans="1:9" ht="30.75" customHeight="1" thickBot="1">
      <c r="A819" s="246"/>
      <c r="I819" s="238"/>
    </row>
    <row r="820" spans="1:9" ht="54" customHeight="1">
      <c r="A820" s="1358" t="s">
        <v>6511</v>
      </c>
      <c r="B820" s="1359"/>
      <c r="C820" s="647"/>
      <c r="D820" s="555"/>
      <c r="E820" s="555"/>
      <c r="F820" s="93"/>
      <c r="G820" s="1360"/>
      <c r="H820" s="1137"/>
      <c r="I820" s="1361"/>
    </row>
    <row r="821" spans="1:9" ht="14.1" customHeight="1">
      <c r="A821" s="248"/>
      <c r="B821" s="17"/>
      <c r="C821" s="883"/>
      <c r="D821" s="1148"/>
      <c r="E821" s="854"/>
      <c r="F821" s="568"/>
      <c r="G821" s="111"/>
      <c r="H821" s="110"/>
      <c r="I821" s="167"/>
    </row>
    <row r="822" spans="1:9" ht="14.1" customHeight="1">
      <c r="A822" s="248"/>
      <c r="B822" s="17"/>
      <c r="C822" s="884"/>
      <c r="D822" s="1149"/>
      <c r="E822" s="557"/>
      <c r="F822" s="596"/>
      <c r="G822" s="860"/>
      <c r="H822" s="17"/>
      <c r="I822" s="167"/>
    </row>
    <row r="823" spans="1:9" ht="14.1" customHeight="1">
      <c r="A823" s="248"/>
      <c r="B823" s="17"/>
      <c r="C823" s="884"/>
      <c r="D823" s="1149"/>
      <c r="E823" s="557"/>
      <c r="F823" s="596"/>
      <c r="G823" s="860"/>
      <c r="H823" s="17"/>
      <c r="I823" s="167"/>
    </row>
    <row r="824" spans="1:9" ht="14.1" customHeight="1">
      <c r="A824" s="248"/>
      <c r="B824" s="17"/>
      <c r="C824" s="884"/>
      <c r="D824" s="1149"/>
      <c r="E824" s="557"/>
      <c r="F824" s="596"/>
      <c r="G824" s="860"/>
      <c r="H824" s="17"/>
      <c r="I824" s="167"/>
    </row>
    <row r="825" spans="1:9" ht="14.1" customHeight="1" thickBot="1">
      <c r="A825" s="1151" t="s">
        <v>7712</v>
      </c>
      <c r="B825" s="171"/>
      <c r="C825" s="885"/>
      <c r="D825" s="1150"/>
      <c r="E825" s="558"/>
      <c r="F825" s="598"/>
      <c r="G825" s="861"/>
      <c r="H825" s="171"/>
      <c r="I825" s="172"/>
    </row>
    <row r="826" spans="1:9" ht="63" customHeight="1">
      <c r="A826" s="195" t="s">
        <v>1034</v>
      </c>
      <c r="B826" s="196" t="s">
        <v>1035</v>
      </c>
      <c r="C826" s="475" t="s">
        <v>678</v>
      </c>
      <c r="D826" s="475" t="s">
        <v>3143</v>
      </c>
      <c r="E826" s="559" t="s">
        <v>11378</v>
      </c>
      <c r="F826" s="600" t="s">
        <v>2792</v>
      </c>
      <c r="G826" s="864" t="s">
        <v>2640</v>
      </c>
      <c r="H826" s="338" t="s">
        <v>497</v>
      </c>
      <c r="I826" s="199" t="s">
        <v>4268</v>
      </c>
    </row>
    <row r="827" spans="1:9" ht="13.5" thickBot="1">
      <c r="A827" s="195"/>
      <c r="B827" s="389"/>
      <c r="C827" s="475" t="s">
        <v>3644</v>
      </c>
      <c r="D827" s="475" t="s">
        <v>2641</v>
      </c>
      <c r="E827" s="564" t="s">
        <v>265</v>
      </c>
      <c r="F827" s="607">
        <f>'Заказ, cкидки и курсы валют'!$I$12</f>
        <v>0</v>
      </c>
      <c r="G827" s="948"/>
      <c r="H827" s="455"/>
      <c r="I827" s="325"/>
    </row>
    <row r="828" spans="1:9" ht="14.1" customHeight="1">
      <c r="A828" s="1023" t="s">
        <v>8443</v>
      </c>
      <c r="B828" s="1024" t="s">
        <v>3662</v>
      </c>
      <c r="C828" s="1225">
        <v>0.5</v>
      </c>
      <c r="D828" s="2136">
        <v>100</v>
      </c>
      <c r="E828" s="2122">
        <f>E808*3</f>
        <v>356.04</v>
      </c>
      <c r="F828" s="967">
        <f>ROUND(E828*(1-$F$11),2)</f>
        <v>356.04</v>
      </c>
      <c r="G828" s="968">
        <f>'Заказ, cкидки и курсы валют'!$J$23*F828</f>
        <v>4432.6980000000003</v>
      </c>
      <c r="H828" s="1017">
        <f>ROUND((D828/1000)*G828,2)</f>
        <v>443.27</v>
      </c>
      <c r="I828" s="1013"/>
    </row>
    <row r="829" spans="1:9" ht="14.1" customHeight="1">
      <c r="A829" s="1026" t="s">
        <v>8444</v>
      </c>
      <c r="B829" s="877" t="s">
        <v>3301</v>
      </c>
      <c r="C829" s="893">
        <v>1</v>
      </c>
      <c r="D829" s="2075">
        <v>100</v>
      </c>
      <c r="E829" s="2096">
        <f t="shared" ref="E829:E838" si="96">E809*3</f>
        <v>359.88</v>
      </c>
      <c r="F829" s="603">
        <f t="shared" ref="F829:F830" si="97">ROUND(E829*(1-$F$11),2)</f>
        <v>359.88</v>
      </c>
      <c r="G829" s="862">
        <f>'Заказ, cкидки и курсы валют'!$J$23*F829</f>
        <v>4480.5059999999994</v>
      </c>
      <c r="H829" s="882">
        <f t="shared" ref="H829:H830" si="98">ROUND((D829/1000)*G829,2)</f>
        <v>448.05</v>
      </c>
      <c r="I829" s="485"/>
    </row>
    <row r="830" spans="1:9" ht="14.1" customHeight="1">
      <c r="A830" s="1026" t="s">
        <v>8445</v>
      </c>
      <c r="B830" s="877" t="s">
        <v>3663</v>
      </c>
      <c r="C830" s="893">
        <v>1.42</v>
      </c>
      <c r="D830" s="2075">
        <v>100</v>
      </c>
      <c r="E830" s="2096">
        <f t="shared" si="96"/>
        <v>425.13</v>
      </c>
      <c r="F830" s="603">
        <f t="shared" si="97"/>
        <v>425.13</v>
      </c>
      <c r="G830" s="862">
        <f>'Заказ, cкидки и курсы валют'!$J$23*F830</f>
        <v>5292.8684999999996</v>
      </c>
      <c r="H830" s="882">
        <f t="shared" si="98"/>
        <v>529.29</v>
      </c>
      <c r="I830" s="485"/>
    </row>
    <row r="831" spans="1:9" ht="14.1" customHeight="1">
      <c r="A831" s="1026" t="s">
        <v>9392</v>
      </c>
      <c r="B831" s="877" t="s">
        <v>3664</v>
      </c>
      <c r="C831" s="893">
        <v>2.6</v>
      </c>
      <c r="D831" s="2075">
        <v>100</v>
      </c>
      <c r="E831" s="2096">
        <f t="shared" si="96"/>
        <v>626.16</v>
      </c>
      <c r="F831" s="603">
        <f t="shared" ref="F831" si="99">ROUND(E831*(1-$F$11),2)</f>
        <v>626.16</v>
      </c>
      <c r="G831" s="862">
        <f>'Заказ, cкидки и курсы валют'!$J$23*F831</f>
        <v>7795.6919999999991</v>
      </c>
      <c r="H831" s="882">
        <f t="shared" ref="H831" si="100">ROUND((D831/1000)*G831,2)</f>
        <v>779.57</v>
      </c>
      <c r="I831" s="485"/>
    </row>
    <row r="832" spans="1:9" ht="14.1" customHeight="1">
      <c r="A832" s="1026" t="s">
        <v>8446</v>
      </c>
      <c r="B832" s="877" t="s">
        <v>3665</v>
      </c>
      <c r="C832" s="893">
        <v>5.0999999999999996</v>
      </c>
      <c r="D832" s="2075">
        <v>50</v>
      </c>
      <c r="E832" s="2096">
        <f t="shared" si="96"/>
        <v>1305.6600000000001</v>
      </c>
      <c r="F832" s="603">
        <f t="shared" ref="F832:F838" si="101">ROUND(E832*(1-$F$11),2)</f>
        <v>1305.6600000000001</v>
      </c>
      <c r="G832" s="862">
        <f>'Заказ, cкидки и курсы валют'!$J$23*F832</f>
        <v>16255.467000000001</v>
      </c>
      <c r="H832" s="882">
        <f t="shared" ref="H832:H838" si="102">ROUND((D832/1000)*G832,2)</f>
        <v>812.77</v>
      </c>
      <c r="I832" s="485"/>
    </row>
    <row r="833" spans="1:9" ht="14.1" customHeight="1">
      <c r="A833" s="1026" t="s">
        <v>8447</v>
      </c>
      <c r="B833" s="877" t="s">
        <v>3289</v>
      </c>
      <c r="C833" s="893">
        <v>10.6</v>
      </c>
      <c r="D833" s="2075">
        <v>20</v>
      </c>
      <c r="E833" s="2096">
        <f t="shared" si="96"/>
        <v>2813.73</v>
      </c>
      <c r="F833" s="603">
        <f t="shared" si="101"/>
        <v>2813.73</v>
      </c>
      <c r="G833" s="862">
        <f>'Заказ, cкидки и курсы валют'!$J$23*F833</f>
        <v>35030.938499999997</v>
      </c>
      <c r="H833" s="882">
        <f t="shared" si="102"/>
        <v>700.62</v>
      </c>
      <c r="I833" s="485"/>
    </row>
    <row r="834" spans="1:9" ht="14.1" customHeight="1">
      <c r="A834" s="1026" t="s">
        <v>8448</v>
      </c>
      <c r="B834" s="877" t="s">
        <v>3290</v>
      </c>
      <c r="C834" s="893">
        <v>17.2</v>
      </c>
      <c r="D834" s="2075">
        <v>20</v>
      </c>
      <c r="E834" s="2096">
        <f t="shared" si="96"/>
        <v>3900.69</v>
      </c>
      <c r="F834" s="603">
        <f t="shared" si="101"/>
        <v>3900.69</v>
      </c>
      <c r="G834" s="862">
        <f>'Заказ, cкидки и курсы валют'!$J$23*F834</f>
        <v>48563.590499999998</v>
      </c>
      <c r="H834" s="882">
        <f t="shared" si="102"/>
        <v>971.27</v>
      </c>
      <c r="I834" s="485"/>
    </row>
    <row r="835" spans="1:9" ht="14.1" customHeight="1">
      <c r="A835" s="1026" t="s">
        <v>8449</v>
      </c>
      <c r="B835" s="877" t="s">
        <v>3291</v>
      </c>
      <c r="C835" s="893">
        <v>26</v>
      </c>
      <c r="D835" s="2075">
        <v>10</v>
      </c>
      <c r="E835" s="2096">
        <f t="shared" si="96"/>
        <v>6551.4000000000005</v>
      </c>
      <c r="F835" s="603">
        <f t="shared" si="101"/>
        <v>6551.4</v>
      </c>
      <c r="G835" s="862">
        <f>'Заказ, cкидки и курсы валют'!$J$23*F835</f>
        <v>81564.929999999993</v>
      </c>
      <c r="H835" s="882">
        <f t="shared" si="102"/>
        <v>815.65</v>
      </c>
      <c r="I835" s="485"/>
    </row>
    <row r="836" spans="1:9" ht="14.1" customHeight="1">
      <c r="A836" s="1026" t="s">
        <v>8450</v>
      </c>
      <c r="B836" s="877" t="s">
        <v>3292</v>
      </c>
      <c r="C836" s="893">
        <v>34</v>
      </c>
      <c r="D836" s="2075">
        <v>10</v>
      </c>
      <c r="E836" s="2096">
        <f t="shared" si="96"/>
        <v>8464.83</v>
      </c>
      <c r="F836" s="603">
        <f t="shared" si="101"/>
        <v>8464.83</v>
      </c>
      <c r="G836" s="862">
        <f>'Заказ, cкидки и курсы валют'!$J$23*F836</f>
        <v>105387.1335</v>
      </c>
      <c r="H836" s="882">
        <f t="shared" si="102"/>
        <v>1053.8699999999999</v>
      </c>
      <c r="I836" s="485"/>
    </row>
    <row r="837" spans="1:9" ht="14.1" customHeight="1">
      <c r="A837" s="1026" t="s">
        <v>8451</v>
      </c>
      <c r="B837" s="877" t="s">
        <v>3293</v>
      </c>
      <c r="C837" s="893">
        <v>65</v>
      </c>
      <c r="D837" s="2075">
        <v>5</v>
      </c>
      <c r="E837" s="2096">
        <f t="shared" si="96"/>
        <v>19782.09</v>
      </c>
      <c r="F837" s="603">
        <f t="shared" si="101"/>
        <v>19782.09</v>
      </c>
      <c r="G837" s="862">
        <f>'Заказ, cкидки и курсы валют'!$J$23*F837</f>
        <v>246287.02049999998</v>
      </c>
      <c r="H837" s="882">
        <f t="shared" si="102"/>
        <v>1231.44</v>
      </c>
      <c r="I837" s="485"/>
    </row>
    <row r="838" spans="1:9" ht="14.1" customHeight="1" thickBot="1">
      <c r="A838" s="1027" t="s">
        <v>8452</v>
      </c>
      <c r="B838" s="926" t="s">
        <v>3295</v>
      </c>
      <c r="C838" s="1037">
        <v>100</v>
      </c>
      <c r="D838" s="2141">
        <v>1</v>
      </c>
      <c r="E838" s="2124">
        <f t="shared" si="96"/>
        <v>50805.81</v>
      </c>
      <c r="F838" s="959">
        <f t="shared" si="101"/>
        <v>50805.81</v>
      </c>
      <c r="G838" s="960">
        <f>'Заказ, cкидки и курсы валют'!$J$23*F838</f>
        <v>632532.33449999988</v>
      </c>
      <c r="H838" s="1019">
        <f t="shared" si="102"/>
        <v>632.53</v>
      </c>
      <c r="I838" s="489"/>
    </row>
    <row r="839" spans="1:9" ht="30" customHeight="1" thickBot="1">
      <c r="A839" s="246"/>
      <c r="I839" s="238"/>
    </row>
    <row r="840" spans="1:9" ht="59.25" customHeight="1">
      <c r="A840" s="1358" t="s">
        <v>6521</v>
      </c>
      <c r="B840" s="1359"/>
      <c r="C840" s="647"/>
      <c r="D840" s="2608"/>
      <c r="E840" s="2608"/>
      <c r="F840" s="2608"/>
      <c r="G840" s="2608"/>
      <c r="H840" s="2608"/>
      <c r="I840" s="2609"/>
    </row>
    <row r="841" spans="1:9" ht="14.1" customHeight="1">
      <c r="A841" s="248"/>
      <c r="B841" s="17"/>
      <c r="C841" s="883"/>
      <c r="D841" s="1148"/>
      <c r="E841" s="854"/>
      <c r="F841" s="568"/>
      <c r="G841" s="111"/>
      <c r="H841" s="110"/>
      <c r="I841" s="167"/>
    </row>
    <row r="842" spans="1:9" ht="14.1" customHeight="1">
      <c r="A842" s="248"/>
      <c r="B842" s="17"/>
      <c r="C842" s="884"/>
      <c r="D842" s="1149"/>
      <c r="E842" s="557"/>
      <c r="F842" s="596"/>
      <c r="G842" s="860"/>
      <c r="H842" s="17"/>
      <c r="I842" s="167"/>
    </row>
    <row r="843" spans="1:9" ht="14.1" customHeight="1">
      <c r="A843" s="248"/>
      <c r="B843" s="17"/>
      <c r="C843" s="884"/>
      <c r="D843" s="1149"/>
      <c r="E843" s="557"/>
      <c r="F843" s="596"/>
      <c r="G843" s="860"/>
      <c r="H843" s="17"/>
      <c r="I843" s="167"/>
    </row>
    <row r="844" spans="1:9" ht="8.25" customHeight="1">
      <c r="A844" s="248"/>
      <c r="B844" s="17"/>
      <c r="C844" s="884"/>
      <c r="D844" s="1149"/>
      <c r="E844" s="557"/>
      <c r="F844" s="596"/>
      <c r="G844" s="860"/>
      <c r="H844" s="17"/>
      <c r="I844" s="167"/>
    </row>
    <row r="845" spans="1:9" ht="22.5" customHeight="1" thickBot="1">
      <c r="A845" s="1151" t="s">
        <v>7710</v>
      </c>
      <c r="B845" s="171"/>
      <c r="C845" s="885"/>
      <c r="D845" s="1150"/>
      <c r="E845" s="558"/>
      <c r="F845" s="598"/>
      <c r="G845" s="861"/>
      <c r="H845" s="171"/>
      <c r="I845" s="172"/>
    </row>
    <row r="846" spans="1:9" ht="42" customHeight="1">
      <c r="A846" s="187" t="s">
        <v>1034</v>
      </c>
      <c r="B846" s="189" t="s">
        <v>1035</v>
      </c>
      <c r="C846" s="1206" t="s">
        <v>678</v>
      </c>
      <c r="D846" s="1206" t="s">
        <v>3143</v>
      </c>
      <c r="E846" s="561" t="s">
        <v>11378</v>
      </c>
      <c r="F846" s="611" t="s">
        <v>2792</v>
      </c>
      <c r="G846" s="1204" t="s">
        <v>2640</v>
      </c>
      <c r="H846" s="419" t="s">
        <v>497</v>
      </c>
      <c r="I846" s="173" t="s">
        <v>4268</v>
      </c>
    </row>
    <row r="847" spans="1:9" ht="13.5" customHeight="1" thickBot="1">
      <c r="A847" s="195"/>
      <c r="B847" s="389"/>
      <c r="C847" s="475" t="s">
        <v>3644</v>
      </c>
      <c r="D847" s="475" t="s">
        <v>2641</v>
      </c>
      <c r="E847" s="564" t="s">
        <v>265</v>
      </c>
      <c r="F847" s="607">
        <f>'Заказ, cкидки и курсы валют'!$I$12</f>
        <v>0</v>
      </c>
      <c r="G847" s="948"/>
      <c r="H847" s="455"/>
      <c r="I847" s="325"/>
    </row>
    <row r="848" spans="1:9" ht="14.1" customHeight="1">
      <c r="A848" s="1023" t="s">
        <v>9393</v>
      </c>
      <c r="B848" s="1024" t="s">
        <v>3662</v>
      </c>
      <c r="C848" s="1225">
        <v>0.68</v>
      </c>
      <c r="D848" s="2136">
        <v>1000</v>
      </c>
      <c r="E848" s="574">
        <v>54.93</v>
      </c>
      <c r="F848" s="967">
        <f>ROUND(E848*(1-$F$11),2)</f>
        <v>54.93</v>
      </c>
      <c r="G848" s="968">
        <f>'Заказ, cкидки и курсы валют'!$J$23*F848</f>
        <v>683.87849999999992</v>
      </c>
      <c r="H848" s="1017">
        <f>ROUND((D848/1000)*G848,2)</f>
        <v>683.88</v>
      </c>
      <c r="I848" s="1013"/>
    </row>
    <row r="849" spans="1:9" ht="14.1" customHeight="1">
      <c r="A849" s="1026" t="s">
        <v>6522</v>
      </c>
      <c r="B849" s="877" t="s">
        <v>3301</v>
      </c>
      <c r="C849" s="893">
        <v>0.68</v>
      </c>
      <c r="D849" s="2075">
        <v>1000</v>
      </c>
      <c r="E849" s="574">
        <v>83.93</v>
      </c>
      <c r="F849" s="603">
        <f>ROUND(E849*(1-$F$11),2)</f>
        <v>83.93</v>
      </c>
      <c r="G849" s="862">
        <f>'Заказ, cкидки и курсы валют'!$J$23*F849</f>
        <v>1044.9285</v>
      </c>
      <c r="H849" s="882">
        <f>ROUND((D849/1000)*G849,2)</f>
        <v>1044.93</v>
      </c>
      <c r="I849" s="485"/>
    </row>
    <row r="850" spans="1:9" ht="14.1" customHeight="1">
      <c r="A850" s="1026" t="s">
        <v>6523</v>
      </c>
      <c r="B850" s="877" t="s">
        <v>3663</v>
      </c>
      <c r="C850" s="893">
        <v>1.1000000000000001</v>
      </c>
      <c r="D850" s="2075">
        <v>1000</v>
      </c>
      <c r="E850" s="574">
        <v>126.99</v>
      </c>
      <c r="F850" s="603">
        <f t="shared" ref="F850:F860" si="103">ROUND(E850*(1-$F$11),2)</f>
        <v>126.99</v>
      </c>
      <c r="G850" s="862">
        <f>'Заказ, cкидки и курсы валют'!$J$23*F850</f>
        <v>1581.0254999999997</v>
      </c>
      <c r="H850" s="882">
        <f t="shared" ref="H850:H860" si="104">ROUND((D850/1000)*G850,2)</f>
        <v>1581.03</v>
      </c>
      <c r="I850" s="485"/>
    </row>
    <row r="851" spans="1:9" ht="14.1" customHeight="1">
      <c r="A851" s="1026" t="s">
        <v>6524</v>
      </c>
      <c r="B851" s="877" t="s">
        <v>3664</v>
      </c>
      <c r="C851" s="893">
        <v>2.2000000000000002</v>
      </c>
      <c r="D851" s="2075">
        <v>1000</v>
      </c>
      <c r="E851" s="574">
        <v>183.65</v>
      </c>
      <c r="F851" s="603">
        <f t="shared" si="103"/>
        <v>183.65</v>
      </c>
      <c r="G851" s="862">
        <f>'Заказ, cкидки и курсы валют'!$J$23*F851</f>
        <v>2286.4425000000001</v>
      </c>
      <c r="H851" s="882">
        <f t="shared" si="104"/>
        <v>2286.44</v>
      </c>
      <c r="I851" s="485"/>
    </row>
    <row r="852" spans="1:9" ht="15">
      <c r="A852" s="1026" t="s">
        <v>6525</v>
      </c>
      <c r="B852" s="877" t="s">
        <v>3665</v>
      </c>
      <c r="C852" s="893">
        <v>4.7</v>
      </c>
      <c r="D852" s="2075">
        <v>500</v>
      </c>
      <c r="E852" s="574">
        <v>381.49</v>
      </c>
      <c r="F852" s="603">
        <f t="shared" si="103"/>
        <v>381.49</v>
      </c>
      <c r="G852" s="862">
        <f>'Заказ, cкидки и курсы валют'!$J$23*F852</f>
        <v>4749.5505000000003</v>
      </c>
      <c r="H852" s="882">
        <f t="shared" si="104"/>
        <v>2374.7800000000002</v>
      </c>
      <c r="I852" s="485"/>
    </row>
    <row r="853" spans="1:9" ht="16.5" customHeight="1">
      <c r="A853" s="1026" t="s">
        <v>6526</v>
      </c>
      <c r="B853" s="877" t="s">
        <v>3289</v>
      </c>
      <c r="C853" s="893">
        <v>10.4</v>
      </c>
      <c r="D853" s="2075">
        <v>200</v>
      </c>
      <c r="E853" s="574">
        <v>854.31</v>
      </c>
      <c r="F853" s="603">
        <f t="shared" si="103"/>
        <v>854.31</v>
      </c>
      <c r="G853" s="862">
        <f>'Заказ, cкидки и курсы валют'!$J$23*F853</f>
        <v>10636.159499999998</v>
      </c>
      <c r="H853" s="882">
        <f t="shared" si="104"/>
        <v>2127.23</v>
      </c>
      <c r="I853" s="485"/>
    </row>
    <row r="854" spans="1:9" ht="13.5" customHeight="1">
      <c r="A854" s="1026" t="s">
        <v>6527</v>
      </c>
      <c r="B854" s="877" t="s">
        <v>3290</v>
      </c>
      <c r="C854" s="893">
        <v>15.5</v>
      </c>
      <c r="D854" s="2075">
        <v>200</v>
      </c>
      <c r="E854" s="574">
        <v>1260.99</v>
      </c>
      <c r="F854" s="603">
        <f t="shared" si="103"/>
        <v>1260.99</v>
      </c>
      <c r="G854" s="862">
        <f>'Заказ, cкидки и курсы валют'!$J$23*F854</f>
        <v>15699.325499999999</v>
      </c>
      <c r="H854" s="882">
        <f t="shared" si="104"/>
        <v>3139.87</v>
      </c>
      <c r="I854" s="485"/>
    </row>
    <row r="855" spans="1:9" ht="13.5" customHeight="1">
      <c r="A855" s="1026" t="s">
        <v>6528</v>
      </c>
      <c r="B855" s="877" t="s">
        <v>3291</v>
      </c>
      <c r="C855" s="893">
        <v>22.8</v>
      </c>
      <c r="D855" s="2075">
        <v>100</v>
      </c>
      <c r="E855" s="574">
        <v>1939.06</v>
      </c>
      <c r="F855" s="603">
        <f t="shared" si="103"/>
        <v>1939.06</v>
      </c>
      <c r="G855" s="862">
        <f>'Заказ, cкидки и курсы валют'!$J$23*F855</f>
        <v>24141.296999999999</v>
      </c>
      <c r="H855" s="882">
        <f t="shared" si="104"/>
        <v>2414.13</v>
      </c>
      <c r="I855" s="485"/>
    </row>
    <row r="856" spans="1:9" ht="15.75" customHeight="1">
      <c r="A856" s="1026" t="s">
        <v>6529</v>
      </c>
      <c r="B856" s="877" t="s">
        <v>3292</v>
      </c>
      <c r="C856" s="893">
        <v>30.5</v>
      </c>
      <c r="D856" s="2075">
        <v>100</v>
      </c>
      <c r="E856" s="574">
        <v>2556.56</v>
      </c>
      <c r="F856" s="603">
        <f t="shared" si="103"/>
        <v>2556.56</v>
      </c>
      <c r="G856" s="862">
        <f>'Заказ, cкидки и курсы валют'!$J$23*F856</f>
        <v>31829.171999999999</v>
      </c>
      <c r="H856" s="882">
        <f t="shared" si="104"/>
        <v>3182.92</v>
      </c>
      <c r="I856" s="485"/>
    </row>
    <row r="857" spans="1:9" ht="13.5" customHeight="1">
      <c r="A857" s="1026" t="s">
        <v>6530</v>
      </c>
      <c r="B857" s="877" t="s">
        <v>3391</v>
      </c>
      <c r="C857" s="893">
        <v>44.5</v>
      </c>
      <c r="D857" s="2075">
        <v>50</v>
      </c>
      <c r="E857" s="574">
        <v>3920.78</v>
      </c>
      <c r="F857" s="603">
        <f t="shared" si="103"/>
        <v>3920.78</v>
      </c>
      <c r="G857" s="862">
        <f>'Заказ, cкидки и курсы валют'!$J$23*F857</f>
        <v>48813.711000000003</v>
      </c>
      <c r="H857" s="882">
        <f t="shared" si="104"/>
        <v>2440.69</v>
      </c>
      <c r="I857" s="485"/>
    </row>
    <row r="858" spans="1:9" ht="14.1" customHeight="1">
      <c r="A858" s="1026" t="s">
        <v>6531</v>
      </c>
      <c r="B858" s="877" t="s">
        <v>3293</v>
      </c>
      <c r="C858" s="893">
        <v>58</v>
      </c>
      <c r="D858" s="2075">
        <v>50</v>
      </c>
      <c r="E858" s="574">
        <v>4913.8900000000003</v>
      </c>
      <c r="F858" s="603">
        <f t="shared" si="103"/>
        <v>4913.8900000000003</v>
      </c>
      <c r="G858" s="862">
        <f>'Заказ, cкидки и курсы валют'!$J$23*F858</f>
        <v>61177.930500000002</v>
      </c>
      <c r="H858" s="882">
        <f t="shared" si="104"/>
        <v>3058.9</v>
      </c>
      <c r="I858" s="485"/>
    </row>
    <row r="859" spans="1:9" ht="14.1" customHeight="1">
      <c r="A859" s="1026" t="s">
        <v>6532</v>
      </c>
      <c r="B859" s="877" t="s">
        <v>3295</v>
      </c>
      <c r="C859" s="893">
        <v>100</v>
      </c>
      <c r="D859" s="2075">
        <v>25</v>
      </c>
      <c r="E859" s="574">
        <v>8725.27</v>
      </c>
      <c r="F859" s="603">
        <f t="shared" si="103"/>
        <v>8725.27</v>
      </c>
      <c r="G859" s="862">
        <f>'Заказ, cкидки и курсы валют'!$J$23*F859</f>
        <v>108629.6115</v>
      </c>
      <c r="H859" s="882">
        <f t="shared" si="104"/>
        <v>2715.74</v>
      </c>
      <c r="I859" s="485"/>
    </row>
    <row r="860" spans="1:9" ht="14.1" customHeight="1" thickBot="1">
      <c r="A860" s="1027" t="s">
        <v>6533</v>
      </c>
      <c r="B860" s="926" t="s">
        <v>3296</v>
      </c>
      <c r="C860" s="1037">
        <v>215.7</v>
      </c>
      <c r="D860" s="2141">
        <v>25</v>
      </c>
      <c r="E860" s="574">
        <v>19816.439999999999</v>
      </c>
      <c r="F860" s="959">
        <f t="shared" si="103"/>
        <v>19816.439999999999</v>
      </c>
      <c r="G860" s="960">
        <f>'Заказ, cкидки и курсы валют'!$J$23*F860</f>
        <v>246714.67799999996</v>
      </c>
      <c r="H860" s="1019">
        <f t="shared" si="104"/>
        <v>6167.87</v>
      </c>
      <c r="I860" s="489"/>
    </row>
    <row r="861" spans="1:9" ht="57" customHeight="1" thickBot="1"/>
    <row r="862" spans="1:9" ht="18">
      <c r="A862" s="1358" t="s">
        <v>6521</v>
      </c>
      <c r="B862" s="1359"/>
      <c r="C862" s="1359"/>
      <c r="D862" s="1359"/>
      <c r="E862" s="555"/>
      <c r="F862" s="1359"/>
      <c r="G862" s="1359"/>
      <c r="H862" s="1359"/>
      <c r="I862" s="1904"/>
    </row>
    <row r="863" spans="1:9" ht="14.1" customHeight="1">
      <c r="A863" s="1363"/>
      <c r="B863" s="340"/>
      <c r="C863" s="1364"/>
      <c r="D863" s="1364"/>
      <c r="E863" s="556"/>
      <c r="F863" s="568"/>
      <c r="G863" s="111"/>
      <c r="H863" s="111"/>
      <c r="I863" s="167"/>
    </row>
    <row r="864" spans="1:9" ht="14.1" customHeight="1">
      <c r="A864" s="248"/>
      <c r="B864" s="17"/>
      <c r="C864" s="884"/>
      <c r="D864" s="1149"/>
      <c r="E864" s="557"/>
      <c r="F864" s="596"/>
      <c r="G864" s="860"/>
      <c r="H864" s="17"/>
      <c r="I864" s="167"/>
    </row>
    <row r="865" spans="1:9" ht="14.1" customHeight="1">
      <c r="A865" s="248"/>
      <c r="B865" s="17"/>
      <c r="C865" s="884"/>
      <c r="D865" s="1149"/>
      <c r="E865" s="557"/>
      <c r="F865" s="596"/>
      <c r="G865" s="860"/>
      <c r="H865" s="17"/>
      <c r="I865" s="167"/>
    </row>
    <row r="866" spans="1:9" ht="14.1" customHeight="1">
      <c r="A866" s="248"/>
      <c r="B866" s="17"/>
      <c r="C866" s="884"/>
      <c r="D866" s="1149"/>
      <c r="E866" s="557"/>
      <c r="F866" s="596"/>
      <c r="G866" s="860"/>
      <c r="H866" s="17"/>
      <c r="I866" s="167"/>
    </row>
    <row r="867" spans="1:9" ht="14.1" customHeight="1" thickBot="1">
      <c r="A867" s="1151" t="s">
        <v>7712</v>
      </c>
      <c r="B867" s="171"/>
      <c r="C867" s="885"/>
      <c r="D867" s="1150"/>
      <c r="E867" s="558"/>
      <c r="F867" s="598"/>
      <c r="G867" s="861"/>
      <c r="H867" s="171"/>
      <c r="I867" s="172"/>
    </row>
    <row r="868" spans="1:9" ht="51.75" customHeight="1">
      <c r="A868" s="187" t="s">
        <v>1034</v>
      </c>
      <c r="B868" s="189" t="s">
        <v>1035</v>
      </c>
      <c r="C868" s="1206" t="s">
        <v>678</v>
      </c>
      <c r="D868" s="1206" t="s">
        <v>3143</v>
      </c>
      <c r="E868" s="561" t="s">
        <v>11378</v>
      </c>
      <c r="F868" s="611" t="s">
        <v>2792</v>
      </c>
      <c r="G868" s="1204" t="s">
        <v>2640</v>
      </c>
      <c r="H868" s="419" t="s">
        <v>497</v>
      </c>
      <c r="I868" s="173" t="s">
        <v>4268</v>
      </c>
    </row>
    <row r="869" spans="1:9" ht="14.1" customHeight="1" thickBot="1">
      <c r="A869" s="195"/>
      <c r="B869" s="389"/>
      <c r="C869" s="475" t="s">
        <v>3644</v>
      </c>
      <c r="D869" s="475" t="s">
        <v>2641</v>
      </c>
      <c r="E869" s="564" t="s">
        <v>265</v>
      </c>
      <c r="F869" s="607">
        <f>'Заказ, cкидки и курсы валют'!$I$12</f>
        <v>0</v>
      </c>
      <c r="G869" s="948"/>
      <c r="H869" s="455"/>
      <c r="I869" s="325"/>
    </row>
    <row r="870" spans="1:9" ht="14.1" customHeight="1">
      <c r="A870" s="1023" t="s">
        <v>9668</v>
      </c>
      <c r="B870" s="1024" t="s">
        <v>3662</v>
      </c>
      <c r="C870" s="1225">
        <v>0.68</v>
      </c>
      <c r="D870" s="2136">
        <v>100</v>
      </c>
      <c r="E870" s="2122">
        <f>E848*3</f>
        <v>164.79</v>
      </c>
      <c r="F870" s="967">
        <f>ROUND(E870*(1-$F$11),2)</f>
        <v>164.79</v>
      </c>
      <c r="G870" s="968">
        <f>'Заказ, cкидки и курсы валют'!$J$23*F870</f>
        <v>2051.6354999999999</v>
      </c>
      <c r="H870" s="1017">
        <f>ROUND((D870/1000)*G870,2)</f>
        <v>205.16</v>
      </c>
      <c r="I870" s="1013"/>
    </row>
    <row r="871" spans="1:9" ht="15">
      <c r="A871" s="1026" t="s">
        <v>8453</v>
      </c>
      <c r="B871" s="877" t="s">
        <v>3301</v>
      </c>
      <c r="C871" s="893">
        <v>0.68</v>
      </c>
      <c r="D871" s="2075">
        <v>100</v>
      </c>
      <c r="E871" s="2096">
        <f t="shared" ref="E871:E882" si="105">E849*3</f>
        <v>251.79000000000002</v>
      </c>
      <c r="F871" s="603">
        <f>ROUND(E871*(1-$F$11),2)</f>
        <v>251.79</v>
      </c>
      <c r="G871" s="862">
        <f>'Заказ, cкидки и курсы валют'!$J$23*F871</f>
        <v>3134.7854999999995</v>
      </c>
      <c r="H871" s="882">
        <f>ROUND((D871/1000)*G871,2)</f>
        <v>313.48</v>
      </c>
      <c r="I871" s="485"/>
    </row>
    <row r="872" spans="1:9" ht="15">
      <c r="A872" s="1026" t="s">
        <v>8454</v>
      </c>
      <c r="B872" s="877" t="s">
        <v>3663</v>
      </c>
      <c r="C872" s="893">
        <v>1.1000000000000001</v>
      </c>
      <c r="D872" s="2075">
        <v>100</v>
      </c>
      <c r="E872" s="2096">
        <f t="shared" si="105"/>
        <v>380.96999999999997</v>
      </c>
      <c r="F872" s="603">
        <f t="shared" ref="F872:F882" si="106">ROUND(E872*(1-$F$11),2)</f>
        <v>380.97</v>
      </c>
      <c r="G872" s="862">
        <f>'Заказ, cкидки и курсы валют'!$J$23*F872</f>
        <v>4743.0765000000001</v>
      </c>
      <c r="H872" s="882">
        <f t="shared" ref="H872:H882" si="107">ROUND((D872/1000)*G872,2)</f>
        <v>474.31</v>
      </c>
      <c r="I872" s="485"/>
    </row>
    <row r="873" spans="1:9" ht="15">
      <c r="A873" s="1026" t="s">
        <v>8455</v>
      </c>
      <c r="B873" s="877" t="s">
        <v>3664</v>
      </c>
      <c r="C873" s="893">
        <v>2.2000000000000002</v>
      </c>
      <c r="D873" s="2075">
        <v>100</v>
      </c>
      <c r="E873" s="2096">
        <f t="shared" si="105"/>
        <v>550.95000000000005</v>
      </c>
      <c r="F873" s="603">
        <f t="shared" si="106"/>
        <v>550.95000000000005</v>
      </c>
      <c r="G873" s="862">
        <f>'Заказ, cкидки и курсы валют'!$J$23*F873</f>
        <v>6859.3275000000003</v>
      </c>
      <c r="H873" s="882">
        <f t="shared" si="107"/>
        <v>685.93</v>
      </c>
      <c r="I873" s="485"/>
    </row>
    <row r="874" spans="1:9" ht="15">
      <c r="A874" s="1026" t="s">
        <v>8456</v>
      </c>
      <c r="B874" s="877" t="s">
        <v>3665</v>
      </c>
      <c r="C874" s="893">
        <v>4.7</v>
      </c>
      <c r="D874" s="2075">
        <v>50</v>
      </c>
      <c r="E874" s="2096">
        <f t="shared" si="105"/>
        <v>1144.47</v>
      </c>
      <c r="F874" s="603">
        <f t="shared" si="106"/>
        <v>1144.47</v>
      </c>
      <c r="G874" s="862">
        <f>'Заказ, cкидки и курсы валют'!$J$23*F874</f>
        <v>14248.6515</v>
      </c>
      <c r="H874" s="882">
        <f t="shared" si="107"/>
        <v>712.43</v>
      </c>
      <c r="I874" s="485"/>
    </row>
    <row r="875" spans="1:9" ht="15">
      <c r="A875" s="1026" t="s">
        <v>8457</v>
      </c>
      <c r="B875" s="877" t="s">
        <v>3289</v>
      </c>
      <c r="C875" s="893">
        <v>10.4</v>
      </c>
      <c r="D875" s="2075">
        <v>25</v>
      </c>
      <c r="E875" s="2096">
        <f t="shared" si="105"/>
        <v>2562.9299999999998</v>
      </c>
      <c r="F875" s="603">
        <f t="shared" si="106"/>
        <v>2562.9299999999998</v>
      </c>
      <c r="G875" s="862">
        <f>'Заказ, cкидки и курсы валют'!$J$23*F875</f>
        <v>31908.478499999997</v>
      </c>
      <c r="H875" s="882">
        <f t="shared" si="107"/>
        <v>797.71</v>
      </c>
      <c r="I875" s="485"/>
    </row>
    <row r="876" spans="1:9" ht="15">
      <c r="A876" s="1026" t="s">
        <v>8458</v>
      </c>
      <c r="B876" s="877" t="s">
        <v>3290</v>
      </c>
      <c r="C876" s="893">
        <v>15.5</v>
      </c>
      <c r="D876" s="2075">
        <v>20</v>
      </c>
      <c r="E876" s="2096">
        <f t="shared" si="105"/>
        <v>3782.9700000000003</v>
      </c>
      <c r="F876" s="603">
        <f t="shared" si="106"/>
        <v>3782.97</v>
      </c>
      <c r="G876" s="862">
        <f>'Заказ, cкидки и курсы валют'!$J$23*F876</f>
        <v>47097.976499999997</v>
      </c>
      <c r="H876" s="882">
        <f t="shared" si="107"/>
        <v>941.96</v>
      </c>
      <c r="I876" s="485"/>
    </row>
    <row r="877" spans="1:9" ht="15">
      <c r="A877" s="1026" t="s">
        <v>8459</v>
      </c>
      <c r="B877" s="877" t="s">
        <v>3291</v>
      </c>
      <c r="C877" s="893">
        <v>22.8</v>
      </c>
      <c r="D877" s="2075">
        <v>10</v>
      </c>
      <c r="E877" s="2096">
        <f t="shared" si="105"/>
        <v>5817.18</v>
      </c>
      <c r="F877" s="603">
        <f t="shared" si="106"/>
        <v>5817.18</v>
      </c>
      <c r="G877" s="862">
        <f>'Заказ, cкидки и курсы валют'!$J$23*F877</f>
        <v>72423.891000000003</v>
      </c>
      <c r="H877" s="882">
        <f t="shared" si="107"/>
        <v>724.24</v>
      </c>
      <c r="I877" s="485"/>
    </row>
    <row r="878" spans="1:9" ht="15">
      <c r="A878" s="1026" t="s">
        <v>8460</v>
      </c>
      <c r="B878" s="877" t="s">
        <v>3292</v>
      </c>
      <c r="C878" s="893">
        <v>30.5</v>
      </c>
      <c r="D878" s="2075">
        <v>5</v>
      </c>
      <c r="E878" s="2096">
        <f t="shared" si="105"/>
        <v>7669.68</v>
      </c>
      <c r="F878" s="603">
        <f t="shared" si="106"/>
        <v>7669.68</v>
      </c>
      <c r="G878" s="862">
        <f>'Заказ, cкидки и курсы валют'!$J$23*F878</f>
        <v>95487.516000000003</v>
      </c>
      <c r="H878" s="882">
        <f t="shared" si="107"/>
        <v>477.44</v>
      </c>
      <c r="I878" s="485"/>
    </row>
    <row r="879" spans="1:9" ht="15">
      <c r="A879" s="1026" t="s">
        <v>8461</v>
      </c>
      <c r="B879" s="877" t="s">
        <v>3391</v>
      </c>
      <c r="C879" s="893">
        <v>44.5</v>
      </c>
      <c r="D879" s="2075">
        <v>5</v>
      </c>
      <c r="E879" s="2096">
        <f t="shared" si="105"/>
        <v>11762.34</v>
      </c>
      <c r="F879" s="603">
        <f t="shared" si="106"/>
        <v>11762.34</v>
      </c>
      <c r="G879" s="862">
        <f>'Заказ, cкидки и курсы валют'!$J$23*F879</f>
        <v>146441.133</v>
      </c>
      <c r="H879" s="882">
        <f t="shared" si="107"/>
        <v>732.21</v>
      </c>
      <c r="I879" s="485"/>
    </row>
    <row r="880" spans="1:9" ht="15">
      <c r="A880" s="1026" t="s">
        <v>8462</v>
      </c>
      <c r="B880" s="877" t="s">
        <v>3293</v>
      </c>
      <c r="C880" s="893">
        <v>58</v>
      </c>
      <c r="D880" s="2075">
        <v>5</v>
      </c>
      <c r="E880" s="2096">
        <f t="shared" si="105"/>
        <v>14741.670000000002</v>
      </c>
      <c r="F880" s="603">
        <f t="shared" si="106"/>
        <v>14741.67</v>
      </c>
      <c r="G880" s="862">
        <f>'Заказ, cкидки и курсы валют'!$J$23*F880</f>
        <v>183533.79149999999</v>
      </c>
      <c r="H880" s="882">
        <f t="shared" si="107"/>
        <v>917.67</v>
      </c>
      <c r="I880" s="485"/>
    </row>
    <row r="881" spans="1:9" ht="15">
      <c r="A881" s="1026" t="s">
        <v>8463</v>
      </c>
      <c r="B881" s="877" t="s">
        <v>3295</v>
      </c>
      <c r="C881" s="893">
        <v>100</v>
      </c>
      <c r="D881" s="2075">
        <v>2</v>
      </c>
      <c r="E881" s="2096">
        <f t="shared" si="105"/>
        <v>26175.81</v>
      </c>
      <c r="F881" s="603">
        <f t="shared" si="106"/>
        <v>26175.81</v>
      </c>
      <c r="G881" s="862">
        <f>'Заказ, cкидки и курсы валют'!$J$23*F881</f>
        <v>325888.8345</v>
      </c>
      <c r="H881" s="882">
        <f t="shared" si="107"/>
        <v>651.78</v>
      </c>
      <c r="I881" s="485"/>
    </row>
    <row r="882" spans="1:9" ht="15.75" thickBot="1">
      <c r="A882" s="1027" t="s">
        <v>8464</v>
      </c>
      <c r="B882" s="926" t="s">
        <v>3296</v>
      </c>
      <c r="C882" s="1037">
        <v>215.7</v>
      </c>
      <c r="D882" s="2141">
        <v>1</v>
      </c>
      <c r="E882" s="2124">
        <f t="shared" si="105"/>
        <v>59449.319999999992</v>
      </c>
      <c r="F882" s="959">
        <f t="shared" si="106"/>
        <v>59449.32</v>
      </c>
      <c r="G882" s="960">
        <f>'Заказ, cкидки и курсы валют'!$J$23*F882</f>
        <v>740144.03399999999</v>
      </c>
      <c r="H882" s="1019">
        <f t="shared" si="107"/>
        <v>740.14</v>
      </c>
      <c r="I882" s="489"/>
    </row>
    <row r="883" spans="1:9" ht="13.5" thickBot="1"/>
    <row r="884" spans="1:9" ht="18">
      <c r="A884" s="1358" t="s">
        <v>6534</v>
      </c>
      <c r="B884" s="1359"/>
      <c r="C884" s="647"/>
      <c r="D884" s="555"/>
      <c r="E884" s="555"/>
      <c r="F884" s="93"/>
      <c r="G884" s="1360"/>
      <c r="H884" s="1137"/>
      <c r="I884" s="1361"/>
    </row>
    <row r="885" spans="1:9" ht="18">
      <c r="A885" s="248"/>
      <c r="B885" s="17"/>
      <c r="C885" s="883"/>
      <c r="D885" s="1148"/>
      <c r="E885" s="854"/>
      <c r="F885" s="568"/>
      <c r="G885" s="111"/>
      <c r="H885" s="110"/>
      <c r="I885" s="167"/>
    </row>
    <row r="886" spans="1:9">
      <c r="A886" s="248"/>
      <c r="B886" s="17"/>
      <c r="C886" s="884"/>
      <c r="D886" s="1149"/>
      <c r="E886" s="557"/>
      <c r="F886" s="596"/>
      <c r="G886" s="860"/>
      <c r="H886" s="17"/>
      <c r="I886" s="167"/>
    </row>
    <row r="887" spans="1:9" ht="17.25" customHeight="1">
      <c r="A887" s="248"/>
      <c r="B887" s="17"/>
      <c r="C887" s="884"/>
      <c r="D887" s="1149"/>
      <c r="E887" s="557"/>
      <c r="F887" s="596"/>
      <c r="G887" s="860"/>
      <c r="H887" s="17"/>
      <c r="I887" s="167"/>
    </row>
    <row r="888" spans="1:9">
      <c r="A888" s="248"/>
      <c r="B888" s="17"/>
      <c r="C888" s="884"/>
      <c r="D888" s="1149"/>
      <c r="E888" s="557"/>
      <c r="F888" s="596"/>
      <c r="G888" s="860"/>
      <c r="H888" s="17"/>
      <c r="I888" s="167"/>
    </row>
    <row r="889" spans="1:9" ht="18.75" thickBot="1">
      <c r="A889" s="1151" t="s">
        <v>7710</v>
      </c>
      <c r="B889" s="171"/>
      <c r="C889" s="885"/>
      <c r="D889" s="1150"/>
      <c r="E889" s="558"/>
      <c r="F889" s="598"/>
      <c r="G889" s="861"/>
      <c r="H889" s="171"/>
      <c r="I889" s="172"/>
    </row>
    <row r="890" spans="1:9" ht="52.5">
      <c r="A890" s="195" t="s">
        <v>1034</v>
      </c>
      <c r="B890" s="196" t="s">
        <v>1035</v>
      </c>
      <c r="C890" s="1206" t="s">
        <v>678</v>
      </c>
      <c r="D890" s="475" t="s">
        <v>3143</v>
      </c>
      <c r="E890" s="559" t="s">
        <v>11378</v>
      </c>
      <c r="F890" s="600" t="s">
        <v>2792</v>
      </c>
      <c r="G890" s="864" t="s">
        <v>2640</v>
      </c>
      <c r="H890" s="338" t="s">
        <v>497</v>
      </c>
      <c r="I890" s="199" t="s">
        <v>4268</v>
      </c>
    </row>
    <row r="891" spans="1:9" ht="13.5" thickBot="1">
      <c r="A891" s="195"/>
      <c r="B891" s="389"/>
      <c r="C891" s="475" t="s">
        <v>3644</v>
      </c>
      <c r="D891" s="475" t="s">
        <v>2641</v>
      </c>
      <c r="E891" s="564" t="s">
        <v>265</v>
      </c>
      <c r="F891" s="607">
        <f>'Заказ, cкидки и курсы валют'!$I$12</f>
        <v>0</v>
      </c>
      <c r="G891" s="948"/>
      <c r="H891" s="455"/>
      <c r="I891" s="325"/>
    </row>
    <row r="892" spans="1:9" ht="15">
      <c r="A892" s="1023" t="s">
        <v>11154</v>
      </c>
      <c r="B892" s="1024" t="s">
        <v>3662</v>
      </c>
      <c r="C892" s="1225">
        <v>0.6</v>
      </c>
      <c r="D892" s="2136">
        <v>1000</v>
      </c>
      <c r="E892" s="574">
        <v>34.020000000000003</v>
      </c>
      <c r="F892" s="967">
        <f>ROUND(E892*(1-$F$11),2)</f>
        <v>34.020000000000003</v>
      </c>
      <c r="G892" s="968">
        <f>'Заказ, cкидки и курсы валют'!$J$23*F892</f>
        <v>423.54900000000004</v>
      </c>
      <c r="H892" s="1017">
        <f>ROUND((D892/1000)*G892,2)</f>
        <v>423.55</v>
      </c>
      <c r="I892" s="1013"/>
    </row>
    <row r="893" spans="1:9" ht="15">
      <c r="A893" s="1026" t="s">
        <v>6535</v>
      </c>
      <c r="B893" s="877" t="s">
        <v>3301</v>
      </c>
      <c r="C893" s="893">
        <v>0.77400000000000002</v>
      </c>
      <c r="D893" s="2075">
        <v>1000</v>
      </c>
      <c r="E893" s="574">
        <v>63.58</v>
      </c>
      <c r="F893" s="603">
        <f>ROUND(E893*(1-$F$11),2)</f>
        <v>63.58</v>
      </c>
      <c r="G893" s="862">
        <f>'Заказ, cкидки и курсы валют'!$J$23*F893</f>
        <v>791.57099999999991</v>
      </c>
      <c r="H893" s="882">
        <f>ROUND((D893/1000)*G893,2)</f>
        <v>791.57</v>
      </c>
      <c r="I893" s="485"/>
    </row>
    <row r="894" spans="1:9" ht="15">
      <c r="A894" s="1026" t="s">
        <v>6536</v>
      </c>
      <c r="B894" s="877" t="s">
        <v>3663</v>
      </c>
      <c r="C894" s="893">
        <v>1.4570000000000001</v>
      </c>
      <c r="D894" s="2075">
        <v>1000</v>
      </c>
      <c r="E894" s="574">
        <v>111.08</v>
      </c>
      <c r="F894" s="603">
        <f t="shared" ref="F894:F906" si="108">ROUND(E894*(1-$F$11),2)</f>
        <v>111.08</v>
      </c>
      <c r="G894" s="862">
        <f>'Заказ, cкидки и курсы валют'!$J$23*F894</f>
        <v>1382.9459999999999</v>
      </c>
      <c r="H894" s="882">
        <f t="shared" ref="H894:H906" si="109">ROUND((D894/1000)*G894,2)</f>
        <v>1382.95</v>
      </c>
      <c r="I894" s="485"/>
    </row>
    <row r="895" spans="1:9" ht="15">
      <c r="A895" s="1026" t="s">
        <v>6537</v>
      </c>
      <c r="B895" s="877" t="s">
        <v>3664</v>
      </c>
      <c r="C895" s="893">
        <v>2.7919999999999998</v>
      </c>
      <c r="D895" s="2075">
        <v>1000</v>
      </c>
      <c r="E895" s="574">
        <v>202.25</v>
      </c>
      <c r="F895" s="603">
        <f t="shared" si="108"/>
        <v>202.25</v>
      </c>
      <c r="G895" s="862">
        <f>'Заказ, cкидки и курсы валют'!$J$23*F895</f>
        <v>2518.0124999999998</v>
      </c>
      <c r="H895" s="882">
        <f t="shared" si="109"/>
        <v>2518.0100000000002</v>
      </c>
      <c r="I895" s="485"/>
    </row>
    <row r="896" spans="1:9" ht="15">
      <c r="A896" s="1026" t="s">
        <v>6538</v>
      </c>
      <c r="B896" s="877" t="s">
        <v>3665</v>
      </c>
      <c r="C896" s="893">
        <v>6.2320000000000002</v>
      </c>
      <c r="D896" s="2075">
        <v>500</v>
      </c>
      <c r="E896" s="574">
        <v>484.84</v>
      </c>
      <c r="F896" s="603">
        <f t="shared" si="108"/>
        <v>484.84</v>
      </c>
      <c r="G896" s="862">
        <f>'Заказ, cкидки и курсы валют'!$J$23*F896</f>
        <v>6036.2579999999989</v>
      </c>
      <c r="H896" s="882">
        <f t="shared" si="109"/>
        <v>3018.13</v>
      </c>
      <c r="I896" s="485"/>
    </row>
    <row r="897" spans="1:9" ht="15">
      <c r="A897" s="1026" t="s">
        <v>6539</v>
      </c>
      <c r="B897" s="877" t="s">
        <v>3289</v>
      </c>
      <c r="C897" s="893">
        <v>12.173</v>
      </c>
      <c r="D897" s="2075">
        <v>500</v>
      </c>
      <c r="E897" s="574">
        <v>914.85</v>
      </c>
      <c r="F897" s="603">
        <f t="shared" si="108"/>
        <v>914.85</v>
      </c>
      <c r="G897" s="862">
        <f>'Заказ, cкидки и курсы валют'!$J$23*F897</f>
        <v>11389.8825</v>
      </c>
      <c r="H897" s="882">
        <f t="shared" si="109"/>
        <v>5694.94</v>
      </c>
      <c r="I897" s="485"/>
    </row>
    <row r="898" spans="1:9" ht="15">
      <c r="A898" s="1026" t="s">
        <v>6540</v>
      </c>
      <c r="B898" s="877" t="s">
        <v>3290</v>
      </c>
      <c r="C898" s="893">
        <v>22.195</v>
      </c>
      <c r="D898" s="2075">
        <v>200</v>
      </c>
      <c r="E898" s="574">
        <v>1658.1</v>
      </c>
      <c r="F898" s="603">
        <f t="shared" si="108"/>
        <v>1658.1</v>
      </c>
      <c r="G898" s="862">
        <f>'Заказ, cкидки и курсы валют'!$J$23*F898</f>
        <v>20643.344999999998</v>
      </c>
      <c r="H898" s="882">
        <f t="shared" si="109"/>
        <v>4128.67</v>
      </c>
      <c r="I898" s="485"/>
    </row>
    <row r="899" spans="1:9" ht="15">
      <c r="A899" s="1026" t="s">
        <v>6541</v>
      </c>
      <c r="B899" s="877" t="s">
        <v>3291</v>
      </c>
      <c r="C899" s="893">
        <v>31.646999999999998</v>
      </c>
      <c r="D899" s="2075">
        <v>100</v>
      </c>
      <c r="E899" s="574">
        <v>2141.59</v>
      </c>
      <c r="F899" s="603">
        <f t="shared" si="108"/>
        <v>2141.59</v>
      </c>
      <c r="G899" s="862">
        <f>'Заказ, cкидки и курсы валют'!$J$23*F899</f>
        <v>26662.7955</v>
      </c>
      <c r="H899" s="882">
        <f t="shared" si="109"/>
        <v>2666.28</v>
      </c>
      <c r="I899" s="485"/>
    </row>
    <row r="900" spans="1:9" ht="15">
      <c r="A900" s="1026" t="s">
        <v>6542</v>
      </c>
      <c r="B900" s="877" t="s">
        <v>3292</v>
      </c>
      <c r="C900" s="893">
        <v>40.895000000000003</v>
      </c>
      <c r="D900" s="2075">
        <v>100</v>
      </c>
      <c r="E900" s="574">
        <v>2947.14</v>
      </c>
      <c r="F900" s="603">
        <f t="shared" si="108"/>
        <v>2947.14</v>
      </c>
      <c r="G900" s="862">
        <f>'Заказ, cкидки и курсы валют'!$J$23*F900</f>
        <v>36691.892999999996</v>
      </c>
      <c r="H900" s="882">
        <f t="shared" si="109"/>
        <v>3669.19</v>
      </c>
      <c r="I900" s="485"/>
    </row>
    <row r="901" spans="1:9" ht="15">
      <c r="A901" s="1026" t="s">
        <v>6543</v>
      </c>
      <c r="B901" s="877" t="s">
        <v>3293</v>
      </c>
      <c r="C901" s="893">
        <v>76.844999999999999</v>
      </c>
      <c r="D901" s="2075">
        <v>50</v>
      </c>
      <c r="E901" s="574">
        <v>5053.95</v>
      </c>
      <c r="F901" s="603">
        <f t="shared" si="108"/>
        <v>5053.95</v>
      </c>
      <c r="G901" s="862">
        <f>'Заказ, cкидки и курсы валют'!$J$23*F901</f>
        <v>62921.677499999991</v>
      </c>
      <c r="H901" s="882">
        <f t="shared" si="109"/>
        <v>3146.08</v>
      </c>
      <c r="I901" s="485"/>
    </row>
    <row r="902" spans="1:9" ht="15">
      <c r="A902" s="1026" t="s">
        <v>6889</v>
      </c>
      <c r="B902" s="877" t="s">
        <v>3295</v>
      </c>
      <c r="C902" s="893">
        <v>138.97</v>
      </c>
      <c r="D902" s="2075">
        <v>50</v>
      </c>
      <c r="E902" s="574">
        <v>12089.25</v>
      </c>
      <c r="F902" s="603">
        <f t="shared" si="108"/>
        <v>12089.25</v>
      </c>
      <c r="G902" s="862">
        <f>'Заказ, cкидки и курсы валют'!$J$23*F902</f>
        <v>150511.16250000001</v>
      </c>
      <c r="H902" s="882">
        <f t="shared" si="109"/>
        <v>7525.56</v>
      </c>
      <c r="I902" s="485"/>
    </row>
    <row r="903" spans="1:9" ht="14.1" customHeight="1">
      <c r="A903" s="1026" t="s">
        <v>6544</v>
      </c>
      <c r="B903" s="877" t="s">
        <v>5604</v>
      </c>
      <c r="C903" s="893">
        <v>139</v>
      </c>
      <c r="D903" s="2075">
        <v>25</v>
      </c>
      <c r="E903" s="574">
        <v>12293.76</v>
      </c>
      <c r="F903" s="603">
        <f t="shared" si="108"/>
        <v>12293.76</v>
      </c>
      <c r="G903" s="862">
        <f>'Заказ, cкидки и курсы валют'!$J$23*F903</f>
        <v>153057.31200000001</v>
      </c>
      <c r="H903" s="882">
        <f t="shared" si="109"/>
        <v>3826.43</v>
      </c>
      <c r="I903" s="485"/>
    </row>
    <row r="904" spans="1:9" ht="14.1" customHeight="1">
      <c r="A904" s="1939" t="s">
        <v>11885</v>
      </c>
      <c r="B904" s="1938" t="s">
        <v>3296</v>
      </c>
      <c r="C904" s="1944">
        <v>220</v>
      </c>
      <c r="D904" s="2234">
        <v>25</v>
      </c>
      <c r="E904" s="574">
        <v>23751.94</v>
      </c>
      <c r="F904" s="603">
        <f t="shared" si="108"/>
        <v>23751.94</v>
      </c>
      <c r="G904" s="862">
        <f>'Заказ, cкидки и курсы валют'!$J$23*F904</f>
        <v>295711.65299999999</v>
      </c>
      <c r="H904" s="882">
        <f t="shared" si="109"/>
        <v>7392.79</v>
      </c>
      <c r="I904" s="485"/>
    </row>
    <row r="905" spans="1:9" ht="14.1" customHeight="1">
      <c r="A905" s="1026" t="s">
        <v>6545</v>
      </c>
      <c r="B905" s="877" t="s">
        <v>3297</v>
      </c>
      <c r="C905" s="893">
        <v>272.8</v>
      </c>
      <c r="D905" s="2075">
        <v>25</v>
      </c>
      <c r="E905" s="574">
        <v>17733.099999999999</v>
      </c>
      <c r="F905" s="603">
        <f t="shared" si="108"/>
        <v>17733.099999999999</v>
      </c>
      <c r="G905" s="862">
        <f>'Заказ, cкидки и курсы валют'!$J$23*F905</f>
        <v>220777.09499999997</v>
      </c>
      <c r="H905" s="882">
        <f t="shared" si="109"/>
        <v>5519.43</v>
      </c>
      <c r="I905" s="485"/>
    </row>
    <row r="906" spans="1:9" ht="13.5" customHeight="1" thickBot="1">
      <c r="A906" s="1027" t="s">
        <v>6546</v>
      </c>
      <c r="B906" s="926" t="s">
        <v>3298</v>
      </c>
      <c r="C906" s="1037">
        <v>521.79999999999995</v>
      </c>
      <c r="D906" s="2141">
        <v>10</v>
      </c>
      <c r="E906" s="574">
        <v>35669.480000000003</v>
      </c>
      <c r="F906" s="959">
        <f t="shared" si="108"/>
        <v>35669.480000000003</v>
      </c>
      <c r="G906" s="960">
        <f>'Заказ, cкидки и курсы валют'!$J$23*F906</f>
        <v>444085.02600000001</v>
      </c>
      <c r="H906" s="1019">
        <f t="shared" si="109"/>
        <v>4440.8500000000004</v>
      </c>
      <c r="I906" s="489"/>
    </row>
    <row r="907" spans="1:9" ht="54.75" customHeight="1" thickBot="1"/>
    <row r="908" spans="1:9" ht="24" customHeight="1">
      <c r="A908" s="1358" t="s">
        <v>6534</v>
      </c>
      <c r="B908" s="1359"/>
      <c r="C908" s="647"/>
      <c r="D908" s="555"/>
      <c r="E908" s="555"/>
      <c r="F908" s="93"/>
      <c r="G908" s="1360"/>
      <c r="H908" s="1137"/>
      <c r="I908" s="1361"/>
    </row>
    <row r="909" spans="1:9" ht="14.1" customHeight="1">
      <c r="A909" s="248"/>
      <c r="B909" s="17"/>
      <c r="C909" s="883"/>
      <c r="D909" s="1148"/>
      <c r="E909" s="854"/>
      <c r="F909" s="568"/>
      <c r="G909" s="111"/>
      <c r="H909" s="110"/>
      <c r="I909" s="167"/>
    </row>
    <row r="910" spans="1:9" ht="14.1" customHeight="1">
      <c r="A910" s="248"/>
      <c r="B910" s="17"/>
      <c r="C910" s="884"/>
      <c r="D910" s="1149"/>
      <c r="E910" s="557"/>
      <c r="F910" s="596"/>
      <c r="G910" s="860"/>
      <c r="H910" s="17"/>
      <c r="I910" s="167"/>
    </row>
    <row r="911" spans="1:9" ht="14.1" customHeight="1">
      <c r="A911" s="248"/>
      <c r="B911" s="17"/>
      <c r="C911" s="884"/>
      <c r="D911" s="1149"/>
      <c r="E911" s="557"/>
      <c r="F911" s="596"/>
      <c r="G911" s="860"/>
      <c r="H911" s="17"/>
      <c r="I911" s="167"/>
    </row>
    <row r="912" spans="1:9" ht="14.25" customHeight="1">
      <c r="A912" s="248"/>
      <c r="B912" s="17"/>
      <c r="C912" s="884"/>
      <c r="D912" s="1149"/>
      <c r="E912" s="557"/>
      <c r="F912" s="596"/>
      <c r="G912" s="860"/>
      <c r="H912" s="17"/>
      <c r="I912" s="167"/>
    </row>
    <row r="913" spans="1:9" ht="36.75" customHeight="1" thickBot="1">
      <c r="A913" s="1151" t="s">
        <v>7712</v>
      </c>
      <c r="B913" s="171"/>
      <c r="C913" s="885"/>
      <c r="D913" s="1150"/>
      <c r="E913" s="558"/>
      <c r="F913" s="598"/>
      <c r="G913" s="861"/>
      <c r="H913" s="171"/>
      <c r="I913" s="172"/>
    </row>
    <row r="914" spans="1:9" ht="38.25" customHeight="1">
      <c r="A914" s="195" t="s">
        <v>1034</v>
      </c>
      <c r="B914" s="196" t="s">
        <v>1035</v>
      </c>
      <c r="C914" s="1206" t="s">
        <v>678</v>
      </c>
      <c r="D914" s="475" t="s">
        <v>3143</v>
      </c>
      <c r="E914" s="559" t="s">
        <v>11378</v>
      </c>
      <c r="F914" s="600" t="s">
        <v>2792</v>
      </c>
      <c r="G914" s="864" t="s">
        <v>2640</v>
      </c>
      <c r="H914" s="338" t="s">
        <v>497</v>
      </c>
      <c r="I914" s="199" t="s">
        <v>4268</v>
      </c>
    </row>
    <row r="915" spans="1:9" ht="14.1" customHeight="1" thickBot="1">
      <c r="A915" s="195"/>
      <c r="B915" s="389"/>
      <c r="C915" s="475" t="s">
        <v>3644</v>
      </c>
      <c r="D915" s="475" t="s">
        <v>2641</v>
      </c>
      <c r="E915" s="564" t="s">
        <v>265</v>
      </c>
      <c r="F915" s="607">
        <f>'Заказ, cкидки и курсы валют'!$I$12</f>
        <v>0</v>
      </c>
      <c r="G915" s="948"/>
      <c r="H915" s="455"/>
      <c r="I915" s="325"/>
    </row>
    <row r="916" spans="1:9" ht="14.1" customHeight="1">
      <c r="A916" s="1023" t="s">
        <v>8465</v>
      </c>
      <c r="B916" s="1024" t="s">
        <v>3301</v>
      </c>
      <c r="C916" s="1225">
        <v>0.77400000000000002</v>
      </c>
      <c r="D916" s="2136">
        <v>100</v>
      </c>
      <c r="E916" s="2122">
        <f t="shared" ref="E916:E929" si="110">E893*3</f>
        <v>190.74</v>
      </c>
      <c r="F916" s="967">
        <f>ROUND(E916*(1-$F$11),2)</f>
        <v>190.74</v>
      </c>
      <c r="G916" s="968">
        <f>'Заказ, cкидки и курсы валют'!$J$23*F916</f>
        <v>2374.7130000000002</v>
      </c>
      <c r="H916" s="1017">
        <f>ROUND((D916/1000)*G916,2)</f>
        <v>237.47</v>
      </c>
      <c r="I916" s="1013"/>
    </row>
    <row r="917" spans="1:9" ht="14.1" customHeight="1">
      <c r="A917" s="1026" t="s">
        <v>8466</v>
      </c>
      <c r="B917" s="877" t="s">
        <v>3663</v>
      </c>
      <c r="C917" s="893">
        <v>1.4570000000000001</v>
      </c>
      <c r="D917" s="2075">
        <v>100</v>
      </c>
      <c r="E917" s="2096">
        <f t="shared" si="110"/>
        <v>333.24</v>
      </c>
      <c r="F917" s="603">
        <f t="shared" ref="F917:F929" si="111">ROUND(E917*(1-$F$11),2)</f>
        <v>333.24</v>
      </c>
      <c r="G917" s="862">
        <f>'Заказ, cкидки и курсы валют'!$J$23*F917</f>
        <v>4148.8379999999997</v>
      </c>
      <c r="H917" s="882">
        <f t="shared" ref="H917:H929" si="112">ROUND((D917/1000)*G917,2)</f>
        <v>414.88</v>
      </c>
      <c r="I917" s="485"/>
    </row>
    <row r="918" spans="1:9" ht="14.1" customHeight="1">
      <c r="A918" s="1026" t="s">
        <v>8467</v>
      </c>
      <c r="B918" s="877" t="s">
        <v>3664</v>
      </c>
      <c r="C918" s="893">
        <v>2.7919999999999998</v>
      </c>
      <c r="D918" s="2075">
        <v>100</v>
      </c>
      <c r="E918" s="2096">
        <f t="shared" si="110"/>
        <v>606.75</v>
      </c>
      <c r="F918" s="603">
        <f t="shared" si="111"/>
        <v>606.75</v>
      </c>
      <c r="G918" s="862">
        <f>'Заказ, cкидки и курсы валют'!$J$23*F918</f>
        <v>7554.0374999999995</v>
      </c>
      <c r="H918" s="882">
        <f t="shared" si="112"/>
        <v>755.4</v>
      </c>
      <c r="I918" s="485"/>
    </row>
    <row r="919" spans="1:9" ht="14.1" customHeight="1">
      <c r="A919" s="1026" t="s">
        <v>8468</v>
      </c>
      <c r="B919" s="877" t="s">
        <v>3665</v>
      </c>
      <c r="C919" s="893">
        <v>6.2320000000000002</v>
      </c>
      <c r="D919" s="2075">
        <v>50</v>
      </c>
      <c r="E919" s="2096">
        <f t="shared" si="110"/>
        <v>1454.52</v>
      </c>
      <c r="F919" s="603">
        <f t="shared" si="111"/>
        <v>1454.52</v>
      </c>
      <c r="G919" s="862">
        <f>'Заказ, cкидки и курсы валют'!$J$23*F919</f>
        <v>18108.773999999998</v>
      </c>
      <c r="H919" s="882">
        <f t="shared" si="112"/>
        <v>905.44</v>
      </c>
      <c r="I919" s="485"/>
    </row>
    <row r="920" spans="1:9" ht="14.1" customHeight="1">
      <c r="A920" s="1026" t="s">
        <v>8469</v>
      </c>
      <c r="B920" s="877" t="s">
        <v>3289</v>
      </c>
      <c r="C920" s="893">
        <v>12.173</v>
      </c>
      <c r="D920" s="2075">
        <v>20</v>
      </c>
      <c r="E920" s="2096">
        <f t="shared" si="110"/>
        <v>2744.55</v>
      </c>
      <c r="F920" s="603">
        <f t="shared" si="111"/>
        <v>2744.55</v>
      </c>
      <c r="G920" s="862">
        <f>'Заказ, cкидки и курсы валют'!$J$23*F920</f>
        <v>34169.647499999999</v>
      </c>
      <c r="H920" s="882">
        <f t="shared" si="112"/>
        <v>683.39</v>
      </c>
      <c r="I920" s="485"/>
    </row>
    <row r="921" spans="1:9" ht="14.1" customHeight="1">
      <c r="A921" s="1026" t="s">
        <v>8470</v>
      </c>
      <c r="B921" s="877" t="s">
        <v>3290</v>
      </c>
      <c r="C921" s="893">
        <v>22.195</v>
      </c>
      <c r="D921" s="2075">
        <v>10</v>
      </c>
      <c r="E921" s="2096">
        <f t="shared" si="110"/>
        <v>4974.2999999999993</v>
      </c>
      <c r="F921" s="603">
        <f t="shared" si="111"/>
        <v>4974.3</v>
      </c>
      <c r="G921" s="862">
        <f>'Заказ, cкидки и курсы валют'!$J$23*F921</f>
        <v>61930.034999999996</v>
      </c>
      <c r="H921" s="882">
        <f t="shared" si="112"/>
        <v>619.29999999999995</v>
      </c>
      <c r="I921" s="485"/>
    </row>
    <row r="922" spans="1:9" ht="15">
      <c r="A922" s="1026" t="s">
        <v>8471</v>
      </c>
      <c r="B922" s="877" t="s">
        <v>3291</v>
      </c>
      <c r="C922" s="893">
        <v>31.646999999999998</v>
      </c>
      <c r="D922" s="2075">
        <v>10</v>
      </c>
      <c r="E922" s="2096">
        <f t="shared" si="110"/>
        <v>6424.77</v>
      </c>
      <c r="F922" s="603">
        <f t="shared" si="111"/>
        <v>6424.77</v>
      </c>
      <c r="G922" s="862">
        <f>'Заказ, cкидки и курсы валют'!$J$23*F922</f>
        <v>79988.386500000008</v>
      </c>
      <c r="H922" s="882">
        <f t="shared" si="112"/>
        <v>799.88</v>
      </c>
      <c r="I922" s="485"/>
    </row>
    <row r="923" spans="1:9" ht="15">
      <c r="A923" s="1026" t="s">
        <v>8472</v>
      </c>
      <c r="B923" s="877" t="s">
        <v>3292</v>
      </c>
      <c r="C923" s="893">
        <v>40.895000000000003</v>
      </c>
      <c r="D923" s="2075">
        <v>5</v>
      </c>
      <c r="E923" s="2096">
        <f t="shared" si="110"/>
        <v>8841.42</v>
      </c>
      <c r="F923" s="603">
        <f t="shared" si="111"/>
        <v>8841.42</v>
      </c>
      <c r="G923" s="862">
        <f>'Заказ, cкидки и курсы валют'!$J$23*F923</f>
        <v>110075.67899999999</v>
      </c>
      <c r="H923" s="882">
        <f t="shared" si="112"/>
        <v>550.38</v>
      </c>
      <c r="I923" s="485"/>
    </row>
    <row r="924" spans="1:9" ht="15">
      <c r="A924" s="1026" t="s">
        <v>8473</v>
      </c>
      <c r="B924" s="877" t="s">
        <v>3293</v>
      </c>
      <c r="C924" s="893">
        <v>76.844999999999999</v>
      </c>
      <c r="D924" s="2075">
        <v>2</v>
      </c>
      <c r="E924" s="2096">
        <f t="shared" si="110"/>
        <v>15161.849999999999</v>
      </c>
      <c r="F924" s="603">
        <f t="shared" si="111"/>
        <v>15161.85</v>
      </c>
      <c r="G924" s="862">
        <f>'Заказ, cкидки и курсы валют'!$J$23*F924</f>
        <v>188765.0325</v>
      </c>
      <c r="H924" s="882">
        <f t="shared" si="112"/>
        <v>377.53</v>
      </c>
      <c r="I924" s="485"/>
    </row>
    <row r="925" spans="1:9" ht="15">
      <c r="A925" s="1026" t="s">
        <v>8474</v>
      </c>
      <c r="B925" s="877" t="s">
        <v>3295</v>
      </c>
      <c r="C925" s="893">
        <v>138.97</v>
      </c>
      <c r="D925" s="2075">
        <v>1</v>
      </c>
      <c r="E925" s="2096">
        <f t="shared" si="110"/>
        <v>36267.75</v>
      </c>
      <c r="F925" s="603">
        <f t="shared" si="111"/>
        <v>36267.75</v>
      </c>
      <c r="G925" s="862">
        <f>'Заказ, cкидки и курсы валют'!$J$23*F925</f>
        <v>451533.48749999999</v>
      </c>
      <c r="H925" s="882">
        <f t="shared" si="112"/>
        <v>451.53</v>
      </c>
      <c r="I925" s="485"/>
    </row>
    <row r="926" spans="1:9" ht="15">
      <c r="A926" s="1026" t="s">
        <v>8475</v>
      </c>
      <c r="B926" s="877" t="s">
        <v>5604</v>
      </c>
      <c r="C926" s="893">
        <v>139</v>
      </c>
      <c r="D926" s="2075">
        <v>1</v>
      </c>
      <c r="E926" s="2096">
        <f t="shared" si="110"/>
        <v>36881.279999999999</v>
      </c>
      <c r="F926" s="603">
        <f t="shared" si="111"/>
        <v>36881.279999999999</v>
      </c>
      <c r="G926" s="862">
        <f>'Заказ, cкидки и курсы валют'!$J$23*F926</f>
        <v>459171.93599999999</v>
      </c>
      <c r="H926" s="882">
        <f t="shared" si="112"/>
        <v>459.17</v>
      </c>
      <c r="I926" s="485"/>
    </row>
    <row r="927" spans="1:9" ht="15">
      <c r="A927" s="1939" t="s">
        <v>11886</v>
      </c>
      <c r="B927" s="1938" t="s">
        <v>3296</v>
      </c>
      <c r="C927" s="1944">
        <v>220</v>
      </c>
      <c r="D927" s="2234">
        <v>1</v>
      </c>
      <c r="E927" s="2096">
        <f t="shared" si="110"/>
        <v>71255.819999999992</v>
      </c>
      <c r="F927" s="603">
        <f t="shared" si="111"/>
        <v>71255.820000000007</v>
      </c>
      <c r="G927" s="862">
        <f>'Заказ, cкидки и курсы валют'!$J$23*F927</f>
        <v>887134.95900000003</v>
      </c>
      <c r="H927" s="882">
        <f t="shared" si="112"/>
        <v>887.13</v>
      </c>
      <c r="I927" s="485"/>
    </row>
    <row r="928" spans="1:9" ht="15">
      <c r="A928" s="1026" t="s">
        <v>8476</v>
      </c>
      <c r="B928" s="877" t="s">
        <v>3297</v>
      </c>
      <c r="C928" s="893">
        <v>272.8</v>
      </c>
      <c r="D928" s="2075">
        <v>1</v>
      </c>
      <c r="E928" s="2096">
        <f t="shared" si="110"/>
        <v>53199.299999999996</v>
      </c>
      <c r="F928" s="603">
        <f t="shared" si="111"/>
        <v>53199.3</v>
      </c>
      <c r="G928" s="862">
        <f>'Заказ, cкидки и курсы валют'!$J$23*F928</f>
        <v>662331.28500000003</v>
      </c>
      <c r="H928" s="882">
        <f t="shared" si="112"/>
        <v>662.33</v>
      </c>
      <c r="I928" s="485"/>
    </row>
    <row r="929" spans="1:9" ht="15.75" thickBot="1">
      <c r="A929" s="1027" t="s">
        <v>8477</v>
      </c>
      <c r="B929" s="926" t="s">
        <v>3298</v>
      </c>
      <c r="C929" s="1037">
        <v>521.79999999999995</v>
      </c>
      <c r="D929" s="2141">
        <v>1</v>
      </c>
      <c r="E929" s="2124">
        <f t="shared" si="110"/>
        <v>107008.44</v>
      </c>
      <c r="F929" s="959">
        <f t="shared" si="111"/>
        <v>107008.44</v>
      </c>
      <c r="G929" s="960">
        <f>'Заказ, cкидки и курсы валют'!$J$23*F929</f>
        <v>1332255.078</v>
      </c>
      <c r="H929" s="1019">
        <f t="shared" si="112"/>
        <v>1332.26</v>
      </c>
      <c r="I929" s="489"/>
    </row>
    <row r="930" spans="1:9" ht="14.1" customHeight="1" thickBot="1"/>
    <row r="931" spans="1:9" ht="15.75" customHeight="1">
      <c r="A931" s="1358" t="s">
        <v>6547</v>
      </c>
      <c r="B931" s="1359"/>
      <c r="C931" s="647"/>
      <c r="D931" s="555"/>
      <c r="E931" s="555"/>
      <c r="F931" s="93"/>
      <c r="G931" s="1360"/>
      <c r="H931" s="1137"/>
      <c r="I931" s="79"/>
    </row>
    <row r="932" spans="1:9" ht="14.1" customHeight="1">
      <c r="A932" s="248"/>
      <c r="B932" s="17"/>
      <c r="C932" s="883"/>
      <c r="D932" s="1148"/>
      <c r="E932" s="854"/>
      <c r="F932" s="568"/>
      <c r="G932" s="111"/>
      <c r="H932" s="110"/>
      <c r="I932" s="167"/>
    </row>
    <row r="933" spans="1:9" ht="14.1" customHeight="1">
      <c r="A933" s="248"/>
      <c r="B933" s="17"/>
      <c r="C933" s="884"/>
      <c r="D933" s="1149"/>
      <c r="E933" s="557"/>
      <c r="F933" s="596"/>
      <c r="G933" s="860"/>
      <c r="H933" s="17"/>
      <c r="I933" s="167"/>
    </row>
    <row r="934" spans="1:9" ht="14.1" customHeight="1">
      <c r="A934" s="248"/>
      <c r="B934" s="17"/>
      <c r="C934" s="884"/>
      <c r="D934" s="1149"/>
      <c r="E934" s="557"/>
      <c r="F934" s="596"/>
      <c r="G934" s="860"/>
      <c r="H934" s="17"/>
      <c r="I934" s="167"/>
    </row>
    <row r="935" spans="1:9" ht="3.75" customHeight="1">
      <c r="A935" s="248"/>
      <c r="B935" s="17"/>
      <c r="C935" s="884"/>
      <c r="D935" s="1149"/>
      <c r="E935" s="557"/>
      <c r="F935" s="596"/>
      <c r="G935" s="860"/>
      <c r="H935" s="17"/>
      <c r="I935" s="167"/>
    </row>
    <row r="936" spans="1:9" ht="29.25" customHeight="1" thickBot="1">
      <c r="A936" s="1151" t="s">
        <v>7710</v>
      </c>
      <c r="B936" s="171"/>
      <c r="C936" s="885"/>
      <c r="D936" s="1150"/>
      <c r="E936" s="558"/>
      <c r="F936" s="598"/>
      <c r="G936" s="861"/>
      <c r="H936" s="171"/>
      <c r="I936" s="172"/>
    </row>
    <row r="937" spans="1:9" ht="58.5" customHeight="1">
      <c r="A937" s="187" t="s">
        <v>1034</v>
      </c>
      <c r="B937" s="189" t="s">
        <v>1035</v>
      </c>
      <c r="C937" s="1206" t="s">
        <v>678</v>
      </c>
      <c r="D937" s="1206" t="s">
        <v>3143</v>
      </c>
      <c r="E937" s="561" t="s">
        <v>11378</v>
      </c>
      <c r="F937" s="611" t="s">
        <v>2792</v>
      </c>
      <c r="G937" s="1204" t="s">
        <v>2640</v>
      </c>
      <c r="H937" s="419" t="s">
        <v>497</v>
      </c>
      <c r="I937" s="173" t="s">
        <v>4268</v>
      </c>
    </row>
    <row r="938" spans="1:9" ht="14.1" customHeight="1" thickBot="1">
      <c r="A938" s="195"/>
      <c r="B938" s="389"/>
      <c r="C938" s="475" t="s">
        <v>3644</v>
      </c>
      <c r="D938" s="475" t="s">
        <v>2641</v>
      </c>
      <c r="E938" s="564" t="s">
        <v>265</v>
      </c>
      <c r="F938" s="607">
        <f>'Заказ, cкидки и курсы валют'!$I$12</f>
        <v>0</v>
      </c>
      <c r="G938" s="948"/>
      <c r="H938" s="455"/>
      <c r="I938" s="325"/>
    </row>
    <row r="939" spans="1:9" ht="14.1" customHeight="1">
      <c r="A939" s="1023" t="s">
        <v>11408</v>
      </c>
      <c r="B939" s="1024" t="s">
        <v>3662</v>
      </c>
      <c r="C939" s="1225">
        <v>0.11</v>
      </c>
      <c r="D939" s="2136">
        <v>1000</v>
      </c>
      <c r="E939" s="574">
        <v>20.95</v>
      </c>
      <c r="F939" s="967">
        <f>ROUND(E939*(1-$F$11),2)</f>
        <v>20.95</v>
      </c>
      <c r="G939" s="968">
        <f>'Заказ, cкидки и курсы валют'!$J$23*F939</f>
        <v>260.82749999999999</v>
      </c>
      <c r="H939" s="1017">
        <f>ROUND((D939/1000)*G939,2)</f>
        <v>260.83</v>
      </c>
      <c r="I939" s="1013"/>
    </row>
    <row r="940" spans="1:9" ht="15">
      <c r="A940" s="1026" t="s">
        <v>6890</v>
      </c>
      <c r="B940" s="877" t="s">
        <v>3301</v>
      </c>
      <c r="C940" s="893">
        <v>0.31</v>
      </c>
      <c r="D940" s="2075">
        <v>1000</v>
      </c>
      <c r="E940" s="574">
        <v>33.03</v>
      </c>
      <c r="F940" s="603">
        <f>ROUND(E940*(1-$F$11),2)</f>
        <v>33.03</v>
      </c>
      <c r="G940" s="862">
        <f>'Заказ, cкидки и курсы валют'!$J$23*F940</f>
        <v>411.2235</v>
      </c>
      <c r="H940" s="882">
        <f>ROUND((D940/1000)*G940,2)</f>
        <v>411.22</v>
      </c>
      <c r="I940" s="485"/>
    </row>
    <row r="941" spans="1:9" ht="15">
      <c r="A941" s="1026" t="s">
        <v>6548</v>
      </c>
      <c r="B941" s="877" t="s">
        <v>3663</v>
      </c>
      <c r="C941" s="893">
        <v>0.443</v>
      </c>
      <c r="D941" s="2075">
        <v>1000</v>
      </c>
      <c r="E941" s="574">
        <v>39.44</v>
      </c>
      <c r="F941" s="603">
        <f t="shared" ref="F941:F947" si="113">ROUND(E941*(1-$F$11),2)</f>
        <v>39.44</v>
      </c>
      <c r="G941" s="862">
        <f>'Заказ, cкидки и курсы валют'!$J$23*F941</f>
        <v>491.02799999999996</v>
      </c>
      <c r="H941" s="882">
        <f t="shared" ref="H941:H947" si="114">ROUND((D941/1000)*G941,2)</f>
        <v>491.03</v>
      </c>
      <c r="I941" s="485"/>
    </row>
    <row r="942" spans="1:9" ht="15">
      <c r="A942" s="1026" t="s">
        <v>6549</v>
      </c>
      <c r="B942" s="877" t="s">
        <v>3664</v>
      </c>
      <c r="C942" s="893">
        <v>1.02</v>
      </c>
      <c r="D942" s="2075">
        <v>1000</v>
      </c>
      <c r="E942" s="574">
        <v>76.48</v>
      </c>
      <c r="F942" s="603">
        <f t="shared" si="113"/>
        <v>76.48</v>
      </c>
      <c r="G942" s="862">
        <f>'Заказ, cкидки и курсы валют'!$J$23*F942</f>
        <v>952.17600000000004</v>
      </c>
      <c r="H942" s="882">
        <f t="shared" si="114"/>
        <v>952.18</v>
      </c>
      <c r="I942" s="485"/>
    </row>
    <row r="943" spans="1:9" ht="15">
      <c r="A943" s="1026" t="s">
        <v>6550</v>
      </c>
      <c r="B943" s="877" t="s">
        <v>3665</v>
      </c>
      <c r="C943" s="893">
        <v>1.83</v>
      </c>
      <c r="D943" s="2075">
        <v>500</v>
      </c>
      <c r="E943" s="574">
        <v>131.97</v>
      </c>
      <c r="F943" s="603">
        <f t="shared" si="113"/>
        <v>131.97</v>
      </c>
      <c r="G943" s="862">
        <f>'Заказ, cкидки и курсы валют'!$J$23*F943</f>
        <v>1643.0264999999999</v>
      </c>
      <c r="H943" s="882">
        <f t="shared" si="114"/>
        <v>821.51</v>
      </c>
      <c r="I943" s="485"/>
    </row>
    <row r="944" spans="1:9" ht="15">
      <c r="A944" s="1026" t="s">
        <v>6551</v>
      </c>
      <c r="B944" s="877" t="s">
        <v>3289</v>
      </c>
      <c r="C944" s="893">
        <v>3.57</v>
      </c>
      <c r="D944" s="2075">
        <v>500</v>
      </c>
      <c r="E944" s="574">
        <v>288.98</v>
      </c>
      <c r="F944" s="603">
        <f t="shared" si="113"/>
        <v>288.98</v>
      </c>
      <c r="G944" s="862">
        <f>'Заказ, cкидки и курсы валют'!$J$23*F944</f>
        <v>3597.8009999999999</v>
      </c>
      <c r="H944" s="882">
        <f t="shared" si="114"/>
        <v>1798.9</v>
      </c>
      <c r="I944" s="485"/>
    </row>
    <row r="945" spans="1:9" ht="15">
      <c r="A945" s="1939" t="s">
        <v>6552</v>
      </c>
      <c r="B945" s="1938" t="s">
        <v>3290</v>
      </c>
      <c r="C945" s="1944">
        <v>6.27</v>
      </c>
      <c r="D945" s="2234">
        <v>500</v>
      </c>
      <c r="E945" s="574">
        <v>482.51</v>
      </c>
      <c r="F945" s="603">
        <f t="shared" si="113"/>
        <v>482.51</v>
      </c>
      <c r="G945" s="862">
        <f>'Заказ, cкидки и курсы валют'!$J$23*F945</f>
        <v>6007.2494999999999</v>
      </c>
      <c r="H945" s="882">
        <f t="shared" si="114"/>
        <v>3003.62</v>
      </c>
      <c r="I945" s="485"/>
    </row>
    <row r="946" spans="1:9" ht="15">
      <c r="A946" s="1026" t="s">
        <v>6553</v>
      </c>
      <c r="B946" s="877" t="s">
        <v>3292</v>
      </c>
      <c r="C946" s="893">
        <v>11.3</v>
      </c>
      <c r="D946" s="2075">
        <v>200</v>
      </c>
      <c r="E946" s="574">
        <v>873.87</v>
      </c>
      <c r="F946" s="603">
        <f t="shared" si="113"/>
        <v>873.87</v>
      </c>
      <c r="G946" s="862">
        <f>'Заказ, cкидки и курсы валют'!$J$23*F946</f>
        <v>10879.681499999999</v>
      </c>
      <c r="H946" s="882">
        <f t="shared" si="114"/>
        <v>2175.94</v>
      </c>
      <c r="I946" s="485"/>
    </row>
    <row r="947" spans="1:9" ht="15">
      <c r="A947" s="1026" t="s">
        <v>6554</v>
      </c>
      <c r="B947" s="877" t="s">
        <v>3293</v>
      </c>
      <c r="C947" s="893">
        <v>17.2</v>
      </c>
      <c r="D947" s="2075">
        <v>200</v>
      </c>
      <c r="E947" s="574">
        <v>1200.03</v>
      </c>
      <c r="F947" s="603">
        <f t="shared" si="113"/>
        <v>1200.03</v>
      </c>
      <c r="G947" s="862">
        <f>'Заказ, cкидки и курсы валют'!$J$23*F947</f>
        <v>14940.3735</v>
      </c>
      <c r="H947" s="882">
        <f t="shared" si="114"/>
        <v>2988.07</v>
      </c>
      <c r="I947" s="485"/>
    </row>
    <row r="948" spans="1:9" ht="15.75" thickBot="1">
      <c r="A948" s="1027" t="s">
        <v>9394</v>
      </c>
      <c r="B948" s="926" t="s">
        <v>3296</v>
      </c>
      <c r="C948" s="1037">
        <v>53.6</v>
      </c>
      <c r="D948" s="2141">
        <v>25</v>
      </c>
      <c r="E948" s="574">
        <v>3847.54</v>
      </c>
      <c r="F948" s="959">
        <f t="shared" ref="F948" si="115">ROUND(E948*(1-$F$11),2)</f>
        <v>3847.54</v>
      </c>
      <c r="G948" s="960">
        <f>'Заказ, cкидки и курсы валют'!$J$23*F948</f>
        <v>47901.873</v>
      </c>
      <c r="H948" s="1019">
        <f t="shared" ref="H948" si="116">ROUND((D948/1000)*G948,2)</f>
        <v>1197.55</v>
      </c>
      <c r="I948" s="489"/>
    </row>
    <row r="949" spans="1:9" ht="13.5" thickBot="1"/>
    <row r="950" spans="1:9" ht="18">
      <c r="A950" s="1358" t="s">
        <v>6547</v>
      </c>
      <c r="B950" s="1359"/>
      <c r="C950" s="647"/>
      <c r="D950" s="555"/>
      <c r="E950" s="555"/>
      <c r="F950" s="93"/>
      <c r="G950" s="1360"/>
      <c r="H950" s="1137"/>
      <c r="I950" s="79"/>
    </row>
    <row r="951" spans="1:9" ht="18">
      <c r="A951" s="248"/>
      <c r="B951" s="17"/>
      <c r="C951" s="883"/>
      <c r="D951" s="1148"/>
      <c r="E951" s="854"/>
      <c r="F951" s="568"/>
      <c r="G951" s="111"/>
      <c r="H951" s="110"/>
      <c r="I951" s="167"/>
    </row>
    <row r="952" spans="1:9">
      <c r="A952" s="248"/>
      <c r="B952" s="17"/>
      <c r="C952" s="884"/>
      <c r="D952" s="1149"/>
      <c r="E952" s="557"/>
      <c r="F952" s="596"/>
      <c r="G952" s="860"/>
      <c r="H952" s="17"/>
      <c r="I952" s="167"/>
    </row>
    <row r="953" spans="1:9">
      <c r="A953" s="248"/>
      <c r="B953" s="17"/>
      <c r="C953" s="884"/>
      <c r="D953" s="1149"/>
      <c r="E953" s="557"/>
      <c r="F953" s="596"/>
      <c r="G953" s="860"/>
      <c r="H953" s="17"/>
      <c r="I953" s="167"/>
    </row>
    <row r="954" spans="1:9">
      <c r="A954" s="248"/>
      <c r="B954" s="17"/>
      <c r="C954" s="884"/>
      <c r="D954" s="1149"/>
      <c r="E954" s="557"/>
      <c r="F954" s="596"/>
      <c r="G954" s="860"/>
      <c r="H954" s="17"/>
      <c r="I954" s="167"/>
    </row>
    <row r="955" spans="1:9" ht="18.75" thickBot="1">
      <c r="A955" s="1151" t="s">
        <v>7712</v>
      </c>
      <c r="B955" s="171"/>
      <c r="C955" s="885"/>
      <c r="D955" s="1150"/>
      <c r="E955" s="558"/>
      <c r="F955" s="598"/>
      <c r="G955" s="861"/>
      <c r="H955" s="171"/>
      <c r="I955" s="172"/>
    </row>
    <row r="956" spans="1:9" ht="52.5">
      <c r="A956" s="187" t="s">
        <v>1034</v>
      </c>
      <c r="B956" s="189" t="s">
        <v>1035</v>
      </c>
      <c r="C956" s="1206" t="s">
        <v>678</v>
      </c>
      <c r="D956" s="1206" t="s">
        <v>3143</v>
      </c>
      <c r="E956" s="561" t="s">
        <v>11378</v>
      </c>
      <c r="F956" s="611" t="s">
        <v>2792</v>
      </c>
      <c r="G956" s="1204" t="s">
        <v>2640</v>
      </c>
      <c r="H956" s="419" t="s">
        <v>497</v>
      </c>
      <c r="I956" s="173" t="s">
        <v>4268</v>
      </c>
    </row>
    <row r="957" spans="1:9" ht="13.5" thickBot="1">
      <c r="A957" s="195"/>
      <c r="B957" s="389"/>
      <c r="C957" s="475" t="s">
        <v>3644</v>
      </c>
      <c r="D957" s="475" t="s">
        <v>2641</v>
      </c>
      <c r="E957" s="564" t="s">
        <v>265</v>
      </c>
      <c r="F957" s="607">
        <f>'Заказ, cкидки и курсы валют'!$I$12</f>
        <v>0</v>
      </c>
      <c r="G957" s="948"/>
      <c r="H957" s="455"/>
      <c r="I957" s="325"/>
    </row>
    <row r="958" spans="1:9" ht="15">
      <c r="A958" s="1023" t="s">
        <v>8478</v>
      </c>
      <c r="B958" s="1024" t="s">
        <v>3301</v>
      </c>
      <c r="C958" s="1225">
        <v>0.31</v>
      </c>
      <c r="D958" s="2136">
        <v>100</v>
      </c>
      <c r="E958" s="2122">
        <f>E940*3</f>
        <v>99.09</v>
      </c>
      <c r="F958" s="967">
        <f t="shared" ref="F958" si="117">ROUND(E958*(1-$F$11),2)</f>
        <v>99.09</v>
      </c>
      <c r="G958" s="968">
        <f>'Заказ, cкидки и курсы валют'!$J$23*F958</f>
        <v>1233.6704999999999</v>
      </c>
      <c r="H958" s="1017">
        <f t="shared" ref="H958" si="118">ROUND((D958/1000)*G958,2)</f>
        <v>123.37</v>
      </c>
      <c r="I958" s="1013"/>
    </row>
    <row r="959" spans="1:9" ht="15">
      <c r="A959" s="1026" t="s">
        <v>8479</v>
      </c>
      <c r="B959" s="877" t="s">
        <v>3663</v>
      </c>
      <c r="C959" s="893">
        <v>0.443</v>
      </c>
      <c r="D959" s="2075">
        <v>100</v>
      </c>
      <c r="E959" s="2096">
        <f t="shared" ref="E959:E965" si="119">E941*3</f>
        <v>118.32</v>
      </c>
      <c r="F959" s="603">
        <f t="shared" ref="F959:F965" si="120">ROUND(E959*(1-$F$11),2)</f>
        <v>118.32</v>
      </c>
      <c r="G959" s="862">
        <f>'Заказ, cкидки и курсы валют'!$J$23*F959</f>
        <v>1473.0839999999998</v>
      </c>
      <c r="H959" s="882">
        <f t="shared" ref="H959:H965" si="121">ROUND((D959/1000)*G959,2)</f>
        <v>147.31</v>
      </c>
      <c r="I959" s="485"/>
    </row>
    <row r="960" spans="1:9" ht="15">
      <c r="A960" s="1026" t="s">
        <v>8480</v>
      </c>
      <c r="B960" s="877" t="s">
        <v>3664</v>
      </c>
      <c r="C960" s="893">
        <v>1.02</v>
      </c>
      <c r="D960" s="2075">
        <v>100</v>
      </c>
      <c r="E960" s="2096">
        <f t="shared" si="119"/>
        <v>229.44</v>
      </c>
      <c r="F960" s="603">
        <f t="shared" si="120"/>
        <v>229.44</v>
      </c>
      <c r="G960" s="862">
        <f>'Заказ, cкидки и курсы валют'!$J$23*F960</f>
        <v>2856.5279999999998</v>
      </c>
      <c r="H960" s="882">
        <f t="shared" si="121"/>
        <v>285.64999999999998</v>
      </c>
      <c r="I960" s="485"/>
    </row>
    <row r="961" spans="1:9" ht="15">
      <c r="A961" s="1026" t="s">
        <v>8481</v>
      </c>
      <c r="B961" s="877" t="s">
        <v>3665</v>
      </c>
      <c r="C961" s="893">
        <v>1.83</v>
      </c>
      <c r="D961" s="2075">
        <v>100</v>
      </c>
      <c r="E961" s="2096">
        <f t="shared" si="119"/>
        <v>395.90999999999997</v>
      </c>
      <c r="F961" s="603">
        <f t="shared" si="120"/>
        <v>395.91</v>
      </c>
      <c r="G961" s="862">
        <f>'Заказ, cкидки и курсы валют'!$J$23*F961</f>
        <v>4929.0794999999998</v>
      </c>
      <c r="H961" s="882">
        <f t="shared" si="121"/>
        <v>492.91</v>
      </c>
      <c r="I961" s="485"/>
    </row>
    <row r="962" spans="1:9" ht="15">
      <c r="A962" s="1026" t="s">
        <v>8482</v>
      </c>
      <c r="B962" s="877" t="s">
        <v>3289</v>
      </c>
      <c r="C962" s="893">
        <v>3.57</v>
      </c>
      <c r="D962" s="2075">
        <v>50</v>
      </c>
      <c r="E962" s="2096">
        <f t="shared" si="119"/>
        <v>866.94</v>
      </c>
      <c r="F962" s="603">
        <f t="shared" si="120"/>
        <v>866.94</v>
      </c>
      <c r="G962" s="862">
        <f>'Заказ, cкидки и курсы валют'!$J$23*F962</f>
        <v>10793.403</v>
      </c>
      <c r="H962" s="882">
        <f t="shared" si="121"/>
        <v>539.66999999999996</v>
      </c>
      <c r="I962" s="485"/>
    </row>
    <row r="963" spans="1:9" ht="15">
      <c r="A963" s="1026" t="s">
        <v>8483</v>
      </c>
      <c r="B963" s="877" t="s">
        <v>3290</v>
      </c>
      <c r="C963" s="893">
        <v>6.27</v>
      </c>
      <c r="D963" s="2075">
        <v>50</v>
      </c>
      <c r="E963" s="2096">
        <f>E945*3</f>
        <v>1447.53</v>
      </c>
      <c r="F963" s="603">
        <f t="shared" si="120"/>
        <v>1447.53</v>
      </c>
      <c r="G963" s="862">
        <f>'Заказ, cкидки и курсы валют'!$J$23*F963</f>
        <v>18021.748499999998</v>
      </c>
      <c r="H963" s="882">
        <f t="shared" si="121"/>
        <v>901.09</v>
      </c>
      <c r="I963" s="485"/>
    </row>
    <row r="964" spans="1:9" ht="15">
      <c r="A964" s="1026" t="s">
        <v>8484</v>
      </c>
      <c r="B964" s="877" t="s">
        <v>3292</v>
      </c>
      <c r="C964" s="893">
        <v>11.3</v>
      </c>
      <c r="D964" s="2075">
        <v>20</v>
      </c>
      <c r="E964" s="2096">
        <f t="shared" si="119"/>
        <v>2621.61</v>
      </c>
      <c r="F964" s="603">
        <f t="shared" si="120"/>
        <v>2621.61</v>
      </c>
      <c r="G964" s="862">
        <f>'Заказ, cкидки и курсы валют'!$J$23*F964</f>
        <v>32639.0445</v>
      </c>
      <c r="H964" s="882">
        <f t="shared" si="121"/>
        <v>652.78</v>
      </c>
      <c r="I964" s="485"/>
    </row>
    <row r="965" spans="1:9" ht="15.75" thickBot="1">
      <c r="A965" s="1027" t="s">
        <v>8485</v>
      </c>
      <c r="B965" s="926" t="s">
        <v>3293</v>
      </c>
      <c r="C965" s="1037">
        <v>17.2</v>
      </c>
      <c r="D965" s="2141">
        <v>10</v>
      </c>
      <c r="E965" s="2124">
        <f t="shared" si="119"/>
        <v>3600.09</v>
      </c>
      <c r="F965" s="959">
        <f t="shared" si="120"/>
        <v>3600.09</v>
      </c>
      <c r="G965" s="960">
        <f>'Заказ, cкидки и курсы валют'!$J$23*F965</f>
        <v>44821.120499999997</v>
      </c>
      <c r="H965" s="1019">
        <f t="shared" si="121"/>
        <v>448.21</v>
      </c>
      <c r="I965" s="489"/>
    </row>
    <row r="966" spans="1:9" ht="13.5" thickBot="1"/>
    <row r="967" spans="1:9" ht="18">
      <c r="A967" s="1358" t="s">
        <v>6555</v>
      </c>
      <c r="B967" s="1359"/>
      <c r="C967" s="647"/>
      <c r="D967" s="555"/>
      <c r="E967" s="555"/>
      <c r="F967" s="93"/>
      <c r="G967" s="1360"/>
      <c r="H967" s="1137"/>
      <c r="I967" s="79"/>
    </row>
    <row r="968" spans="1:9" ht="18">
      <c r="A968" s="248"/>
      <c r="B968" s="17"/>
      <c r="C968" s="883"/>
      <c r="D968" s="1148"/>
      <c r="E968" s="854"/>
      <c r="F968" s="568"/>
      <c r="G968" s="111"/>
      <c r="H968" s="110"/>
      <c r="I968" s="167"/>
    </row>
    <row r="969" spans="1:9">
      <c r="A969" s="248"/>
      <c r="B969" s="17"/>
      <c r="C969" s="884"/>
      <c r="D969" s="1149"/>
      <c r="E969" s="557"/>
      <c r="F969" s="596"/>
      <c r="G969" s="860"/>
      <c r="H969" s="17"/>
      <c r="I969" s="167"/>
    </row>
    <row r="970" spans="1:9">
      <c r="A970" s="248"/>
      <c r="B970" s="17"/>
      <c r="C970" s="884"/>
      <c r="D970" s="1149"/>
      <c r="E970" s="557"/>
      <c r="F970" s="596"/>
      <c r="G970" s="860"/>
      <c r="H970" s="17"/>
      <c r="I970" s="167"/>
    </row>
    <row r="971" spans="1:9">
      <c r="A971" s="248"/>
      <c r="B971" s="17"/>
      <c r="C971" s="884"/>
      <c r="D971" s="1149"/>
      <c r="E971" s="557"/>
      <c r="F971" s="596"/>
      <c r="G971" s="860"/>
      <c r="H971" s="17"/>
      <c r="I971" s="167"/>
    </row>
    <row r="972" spans="1:9" ht="18.75" thickBot="1">
      <c r="A972" s="1151" t="s">
        <v>7710</v>
      </c>
      <c r="B972" s="171"/>
      <c r="C972" s="885"/>
      <c r="D972" s="1150"/>
      <c r="E972" s="558"/>
      <c r="F972" s="598"/>
      <c r="G972" s="861"/>
      <c r="H972" s="171"/>
      <c r="I972" s="172"/>
    </row>
    <row r="973" spans="1:9" ht="52.5">
      <c r="A973" s="187" t="s">
        <v>1034</v>
      </c>
      <c r="B973" s="189" t="s">
        <v>1035</v>
      </c>
      <c r="C973" s="1206" t="s">
        <v>678</v>
      </c>
      <c r="D973" s="1206" t="s">
        <v>3143</v>
      </c>
      <c r="E973" s="561" t="s">
        <v>11378</v>
      </c>
      <c r="F973" s="611" t="s">
        <v>2792</v>
      </c>
      <c r="G973" s="1204" t="s">
        <v>2640</v>
      </c>
      <c r="H973" s="419" t="s">
        <v>497</v>
      </c>
      <c r="I973" s="173" t="s">
        <v>4268</v>
      </c>
    </row>
    <row r="974" spans="1:9" ht="13.5" thickBot="1">
      <c r="A974" s="195"/>
      <c r="B974" s="389"/>
      <c r="C974" s="475" t="s">
        <v>3644</v>
      </c>
      <c r="D974" s="475" t="s">
        <v>2641</v>
      </c>
      <c r="E974" s="564" t="s">
        <v>265</v>
      </c>
      <c r="F974" s="607">
        <f>'Заказ, cкидки и курсы валют'!$I$12</f>
        <v>0</v>
      </c>
      <c r="G974" s="948"/>
      <c r="H974" s="455"/>
      <c r="I974" s="325"/>
    </row>
    <row r="975" spans="1:9" ht="15">
      <c r="A975" s="1023" t="s">
        <v>6556</v>
      </c>
      <c r="B975" s="1024" t="s">
        <v>3301</v>
      </c>
      <c r="C975" s="2001">
        <v>0.18</v>
      </c>
      <c r="D975" s="2230">
        <v>1000</v>
      </c>
      <c r="E975" s="574">
        <v>23.16</v>
      </c>
      <c r="F975" s="967">
        <f>ROUND(E975*(1-$F$11),2)</f>
        <v>23.16</v>
      </c>
      <c r="G975" s="968">
        <f>'Заказ, cкидки и курсы валют'!$J$23*F975</f>
        <v>288.34199999999998</v>
      </c>
      <c r="H975" s="1017">
        <f>ROUND((D975/1000)*G975,2)</f>
        <v>288.33999999999997</v>
      </c>
      <c r="I975" s="1013"/>
    </row>
    <row r="976" spans="1:9" ht="15">
      <c r="A976" s="1026" t="s">
        <v>6557</v>
      </c>
      <c r="B976" s="877" t="s">
        <v>3663</v>
      </c>
      <c r="C976" s="1997">
        <v>0.36</v>
      </c>
      <c r="D976" s="1215">
        <v>2000</v>
      </c>
      <c r="E976" s="574">
        <v>35.450000000000003</v>
      </c>
      <c r="F976" s="603">
        <f t="shared" ref="F976:F983" si="122">ROUND(E976*(1-$F$11),2)</f>
        <v>35.450000000000003</v>
      </c>
      <c r="G976" s="862">
        <f>'Заказ, cкидки и курсы валют'!$J$23*F976</f>
        <v>441.35250000000002</v>
      </c>
      <c r="H976" s="882">
        <f t="shared" ref="H976:H983" si="123">ROUND((D976/1000)*G976,2)</f>
        <v>882.71</v>
      </c>
      <c r="I976" s="485"/>
    </row>
    <row r="977" spans="1:9" ht="15">
      <c r="A977" s="1026" t="s">
        <v>6558</v>
      </c>
      <c r="B977" s="877" t="s">
        <v>3664</v>
      </c>
      <c r="C977" s="1997">
        <v>0.83</v>
      </c>
      <c r="D977" s="1215">
        <v>1000</v>
      </c>
      <c r="E977" s="574">
        <v>72.989999999999995</v>
      </c>
      <c r="F977" s="603">
        <f t="shared" si="122"/>
        <v>72.989999999999995</v>
      </c>
      <c r="G977" s="862">
        <f>'Заказ, cкидки и курсы валют'!$J$23*F977</f>
        <v>908.7254999999999</v>
      </c>
      <c r="H977" s="882">
        <f t="shared" si="123"/>
        <v>908.73</v>
      </c>
      <c r="I977" s="485"/>
    </row>
    <row r="978" spans="1:9" ht="15">
      <c r="A978" s="1026" t="s">
        <v>6559</v>
      </c>
      <c r="B978" s="877" t="s">
        <v>3665</v>
      </c>
      <c r="C978" s="1997">
        <v>1.6</v>
      </c>
      <c r="D978" s="1215">
        <v>1000</v>
      </c>
      <c r="E978" s="574">
        <v>125.54</v>
      </c>
      <c r="F978" s="603">
        <f t="shared" si="122"/>
        <v>125.54</v>
      </c>
      <c r="G978" s="862">
        <f>'Заказ, cкидки и курсы валют'!$J$23*F978</f>
        <v>1562.973</v>
      </c>
      <c r="H978" s="882">
        <f t="shared" si="123"/>
        <v>1562.97</v>
      </c>
      <c r="I978" s="485"/>
    </row>
    <row r="979" spans="1:9" ht="15">
      <c r="A979" s="1026" t="s">
        <v>6891</v>
      </c>
      <c r="B979" s="877" t="s">
        <v>3289</v>
      </c>
      <c r="C979" s="1997">
        <v>2.5299999999999998</v>
      </c>
      <c r="D979" s="1215">
        <v>1000</v>
      </c>
      <c r="E979" s="574">
        <v>195.75</v>
      </c>
      <c r="F979" s="603">
        <f t="shared" si="122"/>
        <v>195.75</v>
      </c>
      <c r="G979" s="862">
        <f>'Заказ, cкидки и курсы валют'!$J$23*F979</f>
        <v>2437.0874999999996</v>
      </c>
      <c r="H979" s="882">
        <f t="shared" si="123"/>
        <v>2437.09</v>
      </c>
      <c r="I979" s="485"/>
    </row>
    <row r="980" spans="1:9" ht="15">
      <c r="A980" s="1026" t="s">
        <v>6560</v>
      </c>
      <c r="B980" s="877" t="s">
        <v>3290</v>
      </c>
      <c r="C980" s="1997">
        <v>3.82</v>
      </c>
      <c r="D980" s="1215">
        <v>500</v>
      </c>
      <c r="E980" s="574">
        <v>297.89</v>
      </c>
      <c r="F980" s="603">
        <f t="shared" si="122"/>
        <v>297.89</v>
      </c>
      <c r="G980" s="862">
        <f>'Заказ, cкидки и курсы валют'!$J$23*F980</f>
        <v>3708.7304999999997</v>
      </c>
      <c r="H980" s="882">
        <f t="shared" si="123"/>
        <v>1854.37</v>
      </c>
      <c r="I980" s="485"/>
    </row>
    <row r="981" spans="1:9" ht="15">
      <c r="A981" s="1026" t="s">
        <v>6561</v>
      </c>
      <c r="B981" s="877" t="s">
        <v>3291</v>
      </c>
      <c r="C981" s="1997">
        <v>6.01</v>
      </c>
      <c r="D981" s="1215">
        <v>500</v>
      </c>
      <c r="E981" s="574">
        <v>455.05</v>
      </c>
      <c r="F981" s="603">
        <f t="shared" si="122"/>
        <v>455.05</v>
      </c>
      <c r="G981" s="862">
        <f>'Заказ, cкидки и курсы валют'!$J$23*F981</f>
        <v>5665.3724999999995</v>
      </c>
      <c r="H981" s="882">
        <f t="shared" si="123"/>
        <v>2832.69</v>
      </c>
      <c r="I981" s="485"/>
    </row>
    <row r="982" spans="1:9" ht="15">
      <c r="A982" s="1026" t="s">
        <v>6562</v>
      </c>
      <c r="B982" s="877" t="s">
        <v>3292</v>
      </c>
      <c r="C982" s="1997">
        <v>8.91</v>
      </c>
      <c r="D982" s="1215">
        <v>500</v>
      </c>
      <c r="E982" s="574">
        <v>655.78</v>
      </c>
      <c r="F982" s="603">
        <f t="shared" si="122"/>
        <v>655.78</v>
      </c>
      <c r="G982" s="862">
        <f>'Заказ, cкидки и курсы валют'!$J$23*F982</f>
        <v>8164.4609999999993</v>
      </c>
      <c r="H982" s="882">
        <f t="shared" si="123"/>
        <v>4082.23</v>
      </c>
      <c r="I982" s="485"/>
    </row>
    <row r="983" spans="1:9" ht="15">
      <c r="A983" s="1026" t="s">
        <v>6563</v>
      </c>
      <c r="B983" s="877" t="s">
        <v>3293</v>
      </c>
      <c r="C983" s="1997">
        <v>15.2</v>
      </c>
      <c r="D983" s="1215">
        <v>100</v>
      </c>
      <c r="E983" s="574">
        <v>1092.21</v>
      </c>
      <c r="F983" s="603">
        <f t="shared" si="122"/>
        <v>1092.21</v>
      </c>
      <c r="G983" s="862">
        <f>'Заказ, cкидки и курсы валют'!$J$23*F983</f>
        <v>13598.014499999999</v>
      </c>
      <c r="H983" s="882">
        <f t="shared" si="123"/>
        <v>1359.8</v>
      </c>
      <c r="I983" s="485"/>
    </row>
    <row r="984" spans="1:9" ht="15">
      <c r="A984" s="1026" t="s">
        <v>6892</v>
      </c>
      <c r="B984" s="877" t="s">
        <v>3296</v>
      </c>
      <c r="C984" s="1997">
        <v>43.52</v>
      </c>
      <c r="D984" s="1215">
        <v>50</v>
      </c>
      <c r="E984" s="574">
        <v>3948.96</v>
      </c>
      <c r="F984" s="603">
        <f t="shared" ref="F984" si="124">ROUND(E984*(1-$F$11),2)</f>
        <v>3948.96</v>
      </c>
      <c r="G984" s="862">
        <f>'Заказ, cкидки и курсы валют'!$J$23*F984</f>
        <v>49164.551999999996</v>
      </c>
      <c r="H984" s="882">
        <f t="shared" ref="H984" si="125">ROUND((D984/1000)*G984,2)</f>
        <v>2458.23</v>
      </c>
      <c r="I984" s="485"/>
    </row>
    <row r="985" spans="1:9" ht="15.75" thickBot="1">
      <c r="A985" s="1027" t="s">
        <v>11669</v>
      </c>
      <c r="B985" s="926" t="s">
        <v>3298</v>
      </c>
      <c r="C985" s="1909">
        <v>100</v>
      </c>
      <c r="D985" s="2231">
        <v>50</v>
      </c>
      <c r="E985" s="574">
        <v>5930.43</v>
      </c>
      <c r="F985" s="959">
        <f>ROUND(E985*(1-$F$11),2)</f>
        <v>5930.43</v>
      </c>
      <c r="G985" s="960">
        <f>'Заказ, cкидки и курсы валют'!$J$23*F985</f>
        <v>73833.853499999997</v>
      </c>
      <c r="H985" s="1019">
        <f>ROUND((D985/1000)*G985,2)</f>
        <v>3691.69</v>
      </c>
      <c r="I985" s="489"/>
    </row>
    <row r="986" spans="1:9" ht="13.5" thickBot="1"/>
    <row r="987" spans="1:9" ht="18">
      <c r="A987" s="1358" t="s">
        <v>6555</v>
      </c>
      <c r="B987" s="1359"/>
      <c r="C987" s="647"/>
      <c r="D987" s="555"/>
      <c r="E987" s="555"/>
      <c r="F987" s="93"/>
      <c r="G987" s="1360"/>
      <c r="H987" s="1137"/>
      <c r="I987" s="1361"/>
    </row>
    <row r="988" spans="1:9" ht="18">
      <c r="A988" s="248"/>
      <c r="B988" s="17"/>
      <c r="C988" s="883"/>
      <c r="D988" s="1148"/>
      <c r="E988" s="854"/>
      <c r="F988" s="568"/>
      <c r="G988" s="111"/>
      <c r="H988" s="110"/>
      <c r="I988" s="167"/>
    </row>
    <row r="989" spans="1:9">
      <c r="A989" s="248"/>
      <c r="B989" s="17"/>
      <c r="C989" s="884"/>
      <c r="D989" s="1149"/>
      <c r="E989" s="557"/>
      <c r="F989" s="596"/>
      <c r="G989" s="860"/>
      <c r="H989" s="17"/>
      <c r="I989" s="167"/>
    </row>
    <row r="990" spans="1:9">
      <c r="A990" s="248"/>
      <c r="B990" s="17"/>
      <c r="C990" s="884"/>
      <c r="D990" s="1149"/>
      <c r="E990" s="557"/>
      <c r="F990" s="596"/>
      <c r="G990" s="860"/>
      <c r="H990" s="17"/>
      <c r="I990" s="167"/>
    </row>
    <row r="991" spans="1:9">
      <c r="A991" s="248"/>
      <c r="B991" s="17"/>
      <c r="C991" s="884"/>
      <c r="D991" s="1149"/>
      <c r="E991" s="557"/>
      <c r="F991" s="596"/>
      <c r="G991" s="860"/>
      <c r="H991" s="17"/>
      <c r="I991" s="167"/>
    </row>
    <row r="992" spans="1:9" ht="18.75" thickBot="1">
      <c r="A992" s="1151" t="s">
        <v>7712</v>
      </c>
      <c r="B992" s="171"/>
      <c r="C992" s="885"/>
      <c r="D992" s="1150"/>
      <c r="E992" s="558"/>
      <c r="F992" s="598"/>
      <c r="G992" s="861"/>
      <c r="H992" s="171"/>
      <c r="I992" s="172"/>
    </row>
    <row r="993" spans="1:9" ht="52.5">
      <c r="A993" s="187" t="s">
        <v>1034</v>
      </c>
      <c r="B993" s="189" t="s">
        <v>1035</v>
      </c>
      <c r="C993" s="1206" t="s">
        <v>678</v>
      </c>
      <c r="D993" s="1206" t="s">
        <v>3143</v>
      </c>
      <c r="E993" s="561" t="s">
        <v>11378</v>
      </c>
      <c r="F993" s="611" t="s">
        <v>2792</v>
      </c>
      <c r="G993" s="1204" t="s">
        <v>2640</v>
      </c>
      <c r="H993" s="419" t="s">
        <v>497</v>
      </c>
      <c r="I993" s="173" t="s">
        <v>4268</v>
      </c>
    </row>
    <row r="994" spans="1:9" ht="13.5" thickBot="1">
      <c r="A994" s="195"/>
      <c r="B994" s="389"/>
      <c r="C994" s="475" t="s">
        <v>3644</v>
      </c>
      <c r="D994" s="475" t="s">
        <v>2641</v>
      </c>
      <c r="E994" s="564" t="s">
        <v>265</v>
      </c>
      <c r="F994" s="607">
        <f>'Заказ, cкидки и курсы валют'!$I$12</f>
        <v>0</v>
      </c>
      <c r="G994" s="948"/>
      <c r="H994" s="455"/>
      <c r="I994" s="325"/>
    </row>
    <row r="995" spans="1:9" ht="15">
      <c r="A995" s="1023" t="s">
        <v>8486</v>
      </c>
      <c r="B995" s="1024" t="s">
        <v>3301</v>
      </c>
      <c r="C995" s="1225">
        <v>0.18</v>
      </c>
      <c r="D995" s="2136">
        <v>200</v>
      </c>
      <c r="E995" s="2122">
        <f>E975*3</f>
        <v>69.48</v>
      </c>
      <c r="F995" s="967">
        <f>ROUND(E995*(1-$F$11),2)</f>
        <v>69.48</v>
      </c>
      <c r="G995" s="968">
        <f>'Заказ, cкидки и курсы валют'!$J$23*F995</f>
        <v>865.02599999999995</v>
      </c>
      <c r="H995" s="1017">
        <f>ROUND((D995/1000)*G995,2)</f>
        <v>173.01</v>
      </c>
      <c r="I995" s="1013"/>
    </row>
    <row r="996" spans="1:9" ht="15">
      <c r="A996" s="1026" t="s">
        <v>8487</v>
      </c>
      <c r="B996" s="877" t="s">
        <v>3663</v>
      </c>
      <c r="C996" s="893">
        <v>0.36</v>
      </c>
      <c r="D996" s="2075">
        <v>200</v>
      </c>
      <c r="E996" s="2096">
        <f t="shared" ref="E996:E1002" si="126">E976*3</f>
        <v>106.35000000000001</v>
      </c>
      <c r="F996" s="603">
        <f t="shared" ref="F996:F1005" si="127">ROUND(E996*(1-$F$11),2)</f>
        <v>106.35</v>
      </c>
      <c r="G996" s="862">
        <f>'Заказ, cкидки и курсы валют'!$J$23*F996</f>
        <v>1324.0574999999999</v>
      </c>
      <c r="H996" s="882">
        <f t="shared" ref="H996:H1005" si="128">ROUND((D996/1000)*G996,2)</f>
        <v>264.81</v>
      </c>
      <c r="I996" s="485"/>
    </row>
    <row r="997" spans="1:9" ht="15">
      <c r="A997" s="1026" t="s">
        <v>8488</v>
      </c>
      <c r="B997" s="877" t="s">
        <v>3664</v>
      </c>
      <c r="C997" s="893">
        <v>0.83</v>
      </c>
      <c r="D997" s="2075">
        <v>100</v>
      </c>
      <c r="E997" s="2096">
        <f t="shared" si="126"/>
        <v>218.96999999999997</v>
      </c>
      <c r="F997" s="603">
        <f t="shared" si="127"/>
        <v>218.97</v>
      </c>
      <c r="G997" s="862">
        <f>'Заказ, cкидки и курсы валют'!$J$23*F997</f>
        <v>2726.1765</v>
      </c>
      <c r="H997" s="882">
        <f t="shared" si="128"/>
        <v>272.62</v>
      </c>
      <c r="I997" s="485"/>
    </row>
    <row r="998" spans="1:9" ht="15">
      <c r="A998" s="1026" t="s">
        <v>8489</v>
      </c>
      <c r="B998" s="877" t="s">
        <v>3665</v>
      </c>
      <c r="C998" s="893">
        <v>1.6</v>
      </c>
      <c r="D998" s="2075">
        <v>100</v>
      </c>
      <c r="E998" s="2096">
        <f t="shared" si="126"/>
        <v>376.62</v>
      </c>
      <c r="F998" s="603">
        <f t="shared" si="127"/>
        <v>376.62</v>
      </c>
      <c r="G998" s="862">
        <f>'Заказ, cкидки и курсы валют'!$J$23*F998</f>
        <v>4688.9189999999999</v>
      </c>
      <c r="H998" s="882">
        <f t="shared" si="128"/>
        <v>468.89</v>
      </c>
      <c r="I998" s="485"/>
    </row>
    <row r="999" spans="1:9" ht="15">
      <c r="A999" s="1026" t="s">
        <v>8490</v>
      </c>
      <c r="B999" s="877" t="s">
        <v>3289</v>
      </c>
      <c r="C999" s="893">
        <v>2.5299999999999998</v>
      </c>
      <c r="D999" s="2075">
        <v>50</v>
      </c>
      <c r="E999" s="2096">
        <f t="shared" si="126"/>
        <v>587.25</v>
      </c>
      <c r="F999" s="603">
        <f t="shared" si="127"/>
        <v>587.25</v>
      </c>
      <c r="G999" s="862">
        <f>'Заказ, cкидки и курсы валют'!$J$23*F999</f>
        <v>7311.2624999999998</v>
      </c>
      <c r="H999" s="882">
        <f t="shared" si="128"/>
        <v>365.56</v>
      </c>
      <c r="I999" s="485"/>
    </row>
    <row r="1000" spans="1:9" ht="15">
      <c r="A1000" s="1026" t="s">
        <v>8491</v>
      </c>
      <c r="B1000" s="877" t="s">
        <v>3290</v>
      </c>
      <c r="C1000" s="893">
        <v>3.82</v>
      </c>
      <c r="D1000" s="2075">
        <v>50</v>
      </c>
      <c r="E1000" s="2096">
        <f t="shared" si="126"/>
        <v>893.67</v>
      </c>
      <c r="F1000" s="603">
        <f t="shared" si="127"/>
        <v>893.67</v>
      </c>
      <c r="G1000" s="862">
        <f>'Заказ, cкидки и курсы валют'!$J$23*F1000</f>
        <v>11126.191499999999</v>
      </c>
      <c r="H1000" s="882">
        <f t="shared" si="128"/>
        <v>556.30999999999995</v>
      </c>
      <c r="I1000" s="485"/>
    </row>
    <row r="1001" spans="1:9" ht="15">
      <c r="A1001" s="1026" t="s">
        <v>8492</v>
      </c>
      <c r="B1001" s="877" t="s">
        <v>3291</v>
      </c>
      <c r="C1001" s="893">
        <v>6.01</v>
      </c>
      <c r="D1001" s="2075">
        <v>50</v>
      </c>
      <c r="E1001" s="2096">
        <f t="shared" si="126"/>
        <v>1365.15</v>
      </c>
      <c r="F1001" s="603">
        <f t="shared" si="127"/>
        <v>1365.15</v>
      </c>
      <c r="G1001" s="862">
        <f>'Заказ, cкидки и курсы валют'!$J$23*F1001</f>
        <v>16996.1175</v>
      </c>
      <c r="H1001" s="882">
        <f t="shared" si="128"/>
        <v>849.81</v>
      </c>
      <c r="I1001" s="485"/>
    </row>
    <row r="1002" spans="1:9" ht="15">
      <c r="A1002" s="1026" t="s">
        <v>8493</v>
      </c>
      <c r="B1002" s="877" t="s">
        <v>3292</v>
      </c>
      <c r="C1002" s="893">
        <v>8.91</v>
      </c>
      <c r="D1002" s="2075">
        <v>20</v>
      </c>
      <c r="E1002" s="2096">
        <f t="shared" si="126"/>
        <v>1967.34</v>
      </c>
      <c r="F1002" s="603">
        <f t="shared" si="127"/>
        <v>1967.34</v>
      </c>
      <c r="G1002" s="862">
        <f>'Заказ, cкидки и курсы валют'!$J$23*F1002</f>
        <v>24493.382999999998</v>
      </c>
      <c r="H1002" s="882">
        <f t="shared" si="128"/>
        <v>489.87</v>
      </c>
      <c r="I1002" s="485"/>
    </row>
    <row r="1003" spans="1:9" ht="15">
      <c r="A1003" s="1026" t="s">
        <v>8494</v>
      </c>
      <c r="B1003" s="877" t="s">
        <v>3293</v>
      </c>
      <c r="C1003" s="893">
        <v>15.2</v>
      </c>
      <c r="D1003" s="2075">
        <v>10</v>
      </c>
      <c r="E1003" s="2096">
        <f>E983*3</f>
        <v>3276.63</v>
      </c>
      <c r="F1003" s="603">
        <f t="shared" si="127"/>
        <v>3276.63</v>
      </c>
      <c r="G1003" s="862">
        <f>'Заказ, cкидки и курсы валют'!$J$23*F1003</f>
        <v>40794.0435</v>
      </c>
      <c r="H1003" s="882">
        <f t="shared" si="128"/>
        <v>407.94</v>
      </c>
      <c r="I1003" s="485"/>
    </row>
    <row r="1004" spans="1:9" ht="15">
      <c r="A1004" s="1026" t="s">
        <v>8495</v>
      </c>
      <c r="B1004" s="877" t="s">
        <v>3296</v>
      </c>
      <c r="C1004" s="893">
        <v>43.52</v>
      </c>
      <c r="D1004" s="2075">
        <v>5</v>
      </c>
      <c r="E1004" s="2096">
        <f>E984*3</f>
        <v>11846.880000000001</v>
      </c>
      <c r="F1004" s="603">
        <f t="shared" ref="F1004" si="129">ROUND(E1004*(1-$F$11),2)</f>
        <v>11846.88</v>
      </c>
      <c r="G1004" s="862">
        <f>'Заказ, cкидки и курсы валют'!$J$23*F1004</f>
        <v>147493.65599999999</v>
      </c>
      <c r="H1004" s="882">
        <f t="shared" ref="H1004" si="130">ROUND((D1004/1000)*G1004,2)</f>
        <v>737.47</v>
      </c>
      <c r="I1004" s="485"/>
    </row>
    <row r="1005" spans="1:9" ht="15.75" thickBot="1">
      <c r="A1005" s="2235" t="s">
        <v>11887</v>
      </c>
      <c r="B1005" s="2236" t="s">
        <v>3298</v>
      </c>
      <c r="C1005" s="2237">
        <v>100</v>
      </c>
      <c r="D1005" s="2238">
        <v>5</v>
      </c>
      <c r="E1005" s="2124">
        <f>E985*3</f>
        <v>17791.29</v>
      </c>
      <c r="F1005" s="959">
        <f t="shared" si="127"/>
        <v>17791.29</v>
      </c>
      <c r="G1005" s="960">
        <f>'Заказ, cкидки и курсы валют'!$J$23*F1005</f>
        <v>221501.56049999999</v>
      </c>
      <c r="H1005" s="1019">
        <f t="shared" si="128"/>
        <v>1107.51</v>
      </c>
      <c r="I1005" s="489"/>
    </row>
    <row r="1006" spans="1:9" ht="13.5" thickBot="1"/>
    <row r="1007" spans="1:9" ht="18">
      <c r="A1007" s="1358" t="s">
        <v>9059</v>
      </c>
      <c r="B1007" s="1359"/>
      <c r="C1007" s="647"/>
      <c r="D1007" s="555"/>
      <c r="E1007" s="555"/>
      <c r="F1007" s="93"/>
      <c r="G1007" s="1360"/>
      <c r="H1007" s="1137"/>
      <c r="I1007" s="1361"/>
    </row>
    <row r="1008" spans="1:9" ht="18">
      <c r="A1008" s="248"/>
      <c r="B1008" s="17"/>
      <c r="C1008" s="883"/>
      <c r="D1008" s="1148"/>
      <c r="E1008" s="854"/>
      <c r="F1008" s="568"/>
      <c r="G1008" s="111"/>
      <c r="H1008" s="110"/>
      <c r="I1008" s="167"/>
    </row>
    <row r="1009" spans="1:9">
      <c r="A1009" s="248"/>
      <c r="B1009" s="17"/>
      <c r="C1009" s="884"/>
      <c r="D1009" s="1149"/>
      <c r="E1009" s="557"/>
      <c r="F1009" s="596"/>
      <c r="G1009" s="860"/>
      <c r="H1009" s="17"/>
      <c r="I1009" s="167"/>
    </row>
    <row r="1010" spans="1:9">
      <c r="A1010" s="248"/>
      <c r="B1010" s="17"/>
      <c r="C1010" s="884"/>
      <c r="D1010" s="1149"/>
      <c r="E1010" s="557"/>
      <c r="F1010" s="596"/>
      <c r="G1010" s="860"/>
      <c r="H1010" s="17"/>
      <c r="I1010" s="167"/>
    </row>
    <row r="1011" spans="1:9">
      <c r="A1011" s="248"/>
      <c r="B1011" s="17"/>
      <c r="C1011" s="884"/>
      <c r="D1011" s="1149"/>
      <c r="E1011" s="557"/>
      <c r="F1011" s="596"/>
      <c r="G1011" s="860"/>
      <c r="H1011" s="17"/>
      <c r="I1011" s="167"/>
    </row>
    <row r="1012" spans="1:9" ht="18.75" thickBot="1">
      <c r="A1012" s="1151" t="s">
        <v>11509</v>
      </c>
      <c r="B1012" s="171"/>
      <c r="C1012" s="885"/>
      <c r="D1012" s="1150"/>
      <c r="E1012" s="558"/>
      <c r="F1012" s="598"/>
      <c r="G1012" s="861"/>
      <c r="H1012" s="171"/>
      <c r="I1012" s="172"/>
    </row>
    <row r="1013" spans="1:9" ht="52.5">
      <c r="A1013" s="195" t="s">
        <v>1034</v>
      </c>
      <c r="B1013" s="196" t="s">
        <v>1035</v>
      </c>
      <c r="C1013" s="475" t="s">
        <v>678</v>
      </c>
      <c r="D1013" s="475" t="s">
        <v>3143</v>
      </c>
      <c r="E1013" s="559" t="s">
        <v>11378</v>
      </c>
      <c r="F1013" s="600" t="s">
        <v>2792</v>
      </c>
      <c r="G1013" s="864" t="s">
        <v>2640</v>
      </c>
      <c r="H1013" s="338" t="s">
        <v>497</v>
      </c>
      <c r="I1013" s="199" t="s">
        <v>4268</v>
      </c>
    </row>
    <row r="1014" spans="1:9" ht="13.5" thickBot="1">
      <c r="A1014" s="195"/>
      <c r="B1014" s="389"/>
      <c r="C1014" s="475" t="s">
        <v>3644</v>
      </c>
      <c r="D1014" s="475" t="s">
        <v>2641</v>
      </c>
      <c r="E1014" s="564" t="s">
        <v>265</v>
      </c>
      <c r="F1014" s="607">
        <f>'Заказ, cкидки и курсы валют'!$I$12</f>
        <v>0</v>
      </c>
      <c r="G1014" s="948"/>
      <c r="H1014" s="455"/>
      <c r="I1014" s="325"/>
    </row>
    <row r="1015" spans="1:9" ht="15">
      <c r="A1015" s="1023" t="s">
        <v>9053</v>
      </c>
      <c r="B1015" s="1024" t="s">
        <v>9051</v>
      </c>
      <c r="C1015" s="1905">
        <v>48</v>
      </c>
      <c r="D1015" s="2136">
        <v>200</v>
      </c>
      <c r="E1015" s="574">
        <v>10577.98</v>
      </c>
      <c r="F1015" s="967">
        <f>ROUND(E1015*(1-$F$11),2)</f>
        <v>10577.98</v>
      </c>
      <c r="G1015" s="968">
        <f>'Заказ, cкидки и курсы валют'!$J$23*F1015</f>
        <v>131695.851</v>
      </c>
      <c r="H1015" s="1017">
        <f>ROUND((D1015/1000)*G1015,2)</f>
        <v>26339.17</v>
      </c>
      <c r="I1015" s="1013"/>
    </row>
    <row r="1016" spans="1:9" ht="15">
      <c r="A1016" s="1026" t="s">
        <v>9054</v>
      </c>
      <c r="B1016" s="877" t="s">
        <v>9052</v>
      </c>
      <c r="C1016" s="1226">
        <v>74</v>
      </c>
      <c r="D1016" s="2075">
        <v>200</v>
      </c>
      <c r="E1016" s="574">
        <v>8836.43</v>
      </c>
      <c r="F1016" s="603">
        <f t="shared" ref="F1016:F1017" si="131">ROUND(E1016*(1-$F$11),2)</f>
        <v>8836.43</v>
      </c>
      <c r="G1016" s="862">
        <f>'Заказ, cкидки и курсы валют'!$J$23*F1016</f>
        <v>110013.55349999999</v>
      </c>
      <c r="H1016" s="882">
        <f t="shared" ref="H1016:H1017" si="132">ROUND((D1016/1000)*G1016,2)</f>
        <v>22002.71</v>
      </c>
      <c r="I1016" s="485"/>
    </row>
    <row r="1017" spans="1:9" ht="15">
      <c r="A1017" s="1026" t="s">
        <v>11155</v>
      </c>
      <c r="B1017" s="877" t="s">
        <v>989</v>
      </c>
      <c r="C1017" s="1226">
        <v>120</v>
      </c>
      <c r="D1017" s="2075">
        <v>100</v>
      </c>
      <c r="E1017" s="574">
        <v>12512.25</v>
      </c>
      <c r="F1017" s="603">
        <f t="shared" si="131"/>
        <v>12512.25</v>
      </c>
      <c r="G1017" s="862">
        <f>'Заказ, cкидки и курсы валют'!$J$23*F1017</f>
        <v>155777.51249999998</v>
      </c>
      <c r="H1017" s="882">
        <f t="shared" si="132"/>
        <v>15577.75</v>
      </c>
      <c r="I1017" s="485"/>
    </row>
    <row r="1018" spans="1:9" ht="15">
      <c r="A1018" s="1026" t="s">
        <v>9055</v>
      </c>
      <c r="B1018" s="877" t="s">
        <v>3230</v>
      </c>
      <c r="C1018" s="1226">
        <v>172</v>
      </c>
      <c r="D1018" s="2075">
        <v>100</v>
      </c>
      <c r="E1018" s="574">
        <v>12962.83</v>
      </c>
      <c r="F1018" s="603">
        <f>ROUND(E1018*(1-$F$11),2)</f>
        <v>12962.83</v>
      </c>
      <c r="G1018" s="862">
        <f>'Заказ, cкидки и курсы валют'!$J$23*F1018</f>
        <v>161387.2335</v>
      </c>
      <c r="H1018" s="882">
        <f>ROUND((D1018/1000)*G1018,2)</f>
        <v>16138.72</v>
      </c>
      <c r="I1018" s="485"/>
    </row>
    <row r="1019" spans="1:9" ht="15">
      <c r="A1019" s="1026" t="s">
        <v>9056</v>
      </c>
      <c r="B1019" s="877" t="s">
        <v>3231</v>
      </c>
      <c r="C1019" s="1226">
        <v>312</v>
      </c>
      <c r="D1019" s="2075">
        <v>50</v>
      </c>
      <c r="E1019" s="574">
        <v>23194.14</v>
      </c>
      <c r="F1019" s="603">
        <f>ROUND(E1019*(1-$F$11),2)</f>
        <v>23194.14</v>
      </c>
      <c r="G1019" s="862">
        <f>'Заказ, cкидки и курсы валют'!$J$23*F1019</f>
        <v>288767.04300000001</v>
      </c>
      <c r="H1019" s="882">
        <f>ROUND((D1019/1000)*G1019,2)</f>
        <v>14438.35</v>
      </c>
      <c r="I1019" s="485"/>
    </row>
    <row r="1020" spans="1:9" ht="15">
      <c r="A1020" s="1026" t="s">
        <v>9057</v>
      </c>
      <c r="B1020" s="877" t="s">
        <v>3232</v>
      </c>
      <c r="C1020" s="1226">
        <v>492</v>
      </c>
      <c r="D1020" s="2075">
        <v>25</v>
      </c>
      <c r="E1020" s="574">
        <v>36340.089999999997</v>
      </c>
      <c r="F1020" s="603">
        <f>ROUND(E1020*(1-$F$11),2)</f>
        <v>36340.089999999997</v>
      </c>
      <c r="G1020" s="862">
        <f>'Заказ, cкидки и курсы валют'!$J$23*F1020</f>
        <v>452434.1204999999</v>
      </c>
      <c r="H1020" s="882">
        <f>ROUND((D1020/1000)*G1020,2)</f>
        <v>11310.85</v>
      </c>
      <c r="I1020" s="485"/>
    </row>
    <row r="1021" spans="1:9" ht="15">
      <c r="A1021" s="1026" t="s">
        <v>9058</v>
      </c>
      <c r="B1021" s="877" t="s">
        <v>3233</v>
      </c>
      <c r="C1021" s="1226">
        <v>714</v>
      </c>
      <c r="D1021" s="2075">
        <v>20</v>
      </c>
      <c r="E1021" s="574">
        <v>52770.79</v>
      </c>
      <c r="F1021" s="603">
        <f>ROUND(E1021*(1-$F$11),2)</f>
        <v>52770.79</v>
      </c>
      <c r="G1021" s="862">
        <f>'Заказ, cкидки и курсы валют'!$J$23*F1021</f>
        <v>656996.33549999993</v>
      </c>
      <c r="H1021" s="882">
        <f>ROUND((D1021/1000)*G1021,2)</f>
        <v>13139.93</v>
      </c>
      <c r="I1021" s="485"/>
    </row>
    <row r="1022" spans="1:9" ht="15">
      <c r="A1022" s="1026" t="s">
        <v>9395</v>
      </c>
      <c r="B1022" s="877" t="s">
        <v>3234</v>
      </c>
      <c r="C1022" s="1226">
        <v>994</v>
      </c>
      <c r="D1022" s="2075">
        <v>10</v>
      </c>
      <c r="E1022" s="574">
        <v>74000.47</v>
      </c>
      <c r="F1022" s="603">
        <f t="shared" ref="F1022" si="133">ROUND(E1022*(1-$F$11),2)</f>
        <v>74000.47</v>
      </c>
      <c r="G1022" s="862">
        <f>'Заказ, cкидки и курсы валют'!$J$23*F1022</f>
        <v>921305.85149999999</v>
      </c>
      <c r="H1022" s="882">
        <f t="shared" ref="H1022" si="134">ROUND((D1022/1000)*G1022,2)</f>
        <v>9213.06</v>
      </c>
      <c r="I1022" s="485"/>
    </row>
    <row r="1023" spans="1:9" ht="15">
      <c r="A1023" s="1026" t="s">
        <v>9066</v>
      </c>
      <c r="B1023" s="877" t="s">
        <v>3235</v>
      </c>
      <c r="C1023" s="1226">
        <v>1312</v>
      </c>
      <c r="D1023" s="2075">
        <v>10</v>
      </c>
      <c r="E1023" s="574">
        <v>99319.32</v>
      </c>
      <c r="F1023" s="603">
        <f>ROUND(E1023*(1-$F$11),2)</f>
        <v>99319.32</v>
      </c>
      <c r="G1023" s="862">
        <f>'Заказ, cкидки и курсы валют'!$J$23*F1023</f>
        <v>1236525.534</v>
      </c>
      <c r="H1023" s="882">
        <f>ROUND((D1023/1000)*G1023,2)</f>
        <v>12365.26</v>
      </c>
      <c r="I1023" s="485"/>
    </row>
    <row r="1024" spans="1:9" ht="15">
      <c r="A1024" s="1026" t="s">
        <v>9067</v>
      </c>
      <c r="B1024" s="877" t="s">
        <v>3237</v>
      </c>
      <c r="C1024" s="1226">
        <v>2054</v>
      </c>
      <c r="D1024" s="2075">
        <v>5</v>
      </c>
      <c r="E1024" s="574">
        <v>159514.37</v>
      </c>
      <c r="F1024" s="603">
        <f>ROUND(E1024*(1-$F$11),2)</f>
        <v>159514.37</v>
      </c>
      <c r="G1024" s="862">
        <f>'Заказ, cкидки и курсы валют'!$J$23*F1024</f>
        <v>1985953.9064999998</v>
      </c>
      <c r="H1024" s="882">
        <f>ROUND((D1024/1000)*G1024,2)</f>
        <v>9929.77</v>
      </c>
      <c r="I1024" s="485"/>
    </row>
    <row r="1025" spans="1:9" ht="15">
      <c r="A1025" s="1026" t="s">
        <v>11156</v>
      </c>
      <c r="B1025" s="877" t="s">
        <v>2494</v>
      </c>
      <c r="C1025" s="1226">
        <v>2540</v>
      </c>
      <c r="D1025" s="2075">
        <v>5</v>
      </c>
      <c r="E1025" s="574">
        <v>219467.42</v>
      </c>
      <c r="F1025" s="603">
        <f>ROUND(E1025*(1-$F$11),2)</f>
        <v>219467.42</v>
      </c>
      <c r="G1025" s="862">
        <f>'Заказ, cкидки и курсы валют'!$J$23*F1025</f>
        <v>2732369.3790000002</v>
      </c>
      <c r="H1025" s="882">
        <f>ROUND((D1025/1000)*G1025,2)</f>
        <v>13661.85</v>
      </c>
      <c r="I1025" s="485"/>
    </row>
    <row r="1026" spans="1:9" ht="15">
      <c r="A1026" s="1026" t="s">
        <v>9396</v>
      </c>
      <c r="B1026" s="877" t="s">
        <v>3238</v>
      </c>
      <c r="C1026" s="1226">
        <v>2958</v>
      </c>
      <c r="D1026" s="2075">
        <v>5</v>
      </c>
      <c r="E1026" s="574">
        <v>229520.49</v>
      </c>
      <c r="F1026" s="603">
        <f>ROUND(E1026*(1-$F$11),2)</f>
        <v>229520.49</v>
      </c>
      <c r="G1026" s="862">
        <f>'Заказ, cкидки и курсы валют'!$J$23*F1026</f>
        <v>2857530.1004999997</v>
      </c>
      <c r="H1026" s="882">
        <f>ROUND((D1026/1000)*G1026,2)</f>
        <v>14287.65</v>
      </c>
      <c r="I1026" s="485"/>
    </row>
    <row r="1027" spans="1:9" ht="15">
      <c r="A1027" s="1026" t="s">
        <v>11157</v>
      </c>
      <c r="B1027" s="877" t="s">
        <v>3239</v>
      </c>
      <c r="C1027" s="1226">
        <v>4685</v>
      </c>
      <c r="D1027" s="2075">
        <v>2</v>
      </c>
      <c r="E1027" s="574">
        <v>362874.82</v>
      </c>
      <c r="F1027" s="603">
        <f>ROUND(E1027*(1-$F$11),2)</f>
        <v>362874.82</v>
      </c>
      <c r="G1027" s="862">
        <f>'Заказ, cкидки и курсы валют'!$J$23*F1027</f>
        <v>4517791.5089999996</v>
      </c>
      <c r="H1027" s="882">
        <f>ROUND((D1027/1000)*G1027,2)</f>
        <v>9035.58</v>
      </c>
      <c r="I1027" s="485"/>
    </row>
    <row r="1028" spans="1:9" ht="15">
      <c r="A1028" s="1026" t="s">
        <v>11510</v>
      </c>
      <c r="B1028" s="877" t="s">
        <v>990</v>
      </c>
      <c r="C1028" s="1226">
        <v>240</v>
      </c>
      <c r="D1028" s="2075">
        <v>100</v>
      </c>
      <c r="E1028" s="574">
        <v>29578.76</v>
      </c>
      <c r="F1028" s="603">
        <f t="shared" ref="F1028:F1029" si="135">ROUND(E1028*(1-$F$11),2)</f>
        <v>29578.76</v>
      </c>
      <c r="G1028" s="862">
        <f>'Заказ, cкидки и курсы валют'!$J$23*F1028</f>
        <v>368255.56199999998</v>
      </c>
      <c r="H1028" s="882">
        <f t="shared" ref="H1028:H1029" si="136">ROUND((D1028/1000)*G1028,2)</f>
        <v>36825.56</v>
      </c>
      <c r="I1028" s="485"/>
    </row>
    <row r="1029" spans="1:9" ht="15">
      <c r="A1029" s="1026" t="s">
        <v>9397</v>
      </c>
      <c r="B1029" s="877" t="s">
        <v>3240</v>
      </c>
      <c r="C1029" s="1226">
        <v>344</v>
      </c>
      <c r="D1029" s="2075">
        <v>50</v>
      </c>
      <c r="E1029" s="574">
        <v>26583.49</v>
      </c>
      <c r="F1029" s="603">
        <f t="shared" si="135"/>
        <v>26583.49</v>
      </c>
      <c r="G1029" s="862">
        <f>'Заказ, cкидки и курсы валют'!$J$23*F1029</f>
        <v>330964.45049999998</v>
      </c>
      <c r="H1029" s="882">
        <f t="shared" si="136"/>
        <v>16548.22</v>
      </c>
      <c r="I1029" s="485"/>
    </row>
    <row r="1030" spans="1:9" ht="15">
      <c r="A1030" s="1026" t="s">
        <v>9068</v>
      </c>
      <c r="B1030" s="877" t="s">
        <v>3241</v>
      </c>
      <c r="C1030" s="1226">
        <v>624</v>
      </c>
      <c r="D1030" s="2075">
        <v>25</v>
      </c>
      <c r="E1030" s="574">
        <v>49196.52</v>
      </c>
      <c r="F1030" s="603">
        <f>ROUND(E1030*(1-$F$11),2)</f>
        <v>49196.52</v>
      </c>
      <c r="G1030" s="862">
        <f>'Заказ, cкидки и курсы валют'!$J$23*F1030</f>
        <v>612496.67399999988</v>
      </c>
      <c r="H1030" s="882">
        <f>ROUND((D1030/1000)*G1030,2)</f>
        <v>15312.42</v>
      </c>
      <c r="I1030" s="485"/>
    </row>
    <row r="1031" spans="1:9" ht="15">
      <c r="A1031" s="1026" t="s">
        <v>9070</v>
      </c>
      <c r="B1031" s="877" t="s">
        <v>3242</v>
      </c>
      <c r="C1031" s="1226">
        <v>984</v>
      </c>
      <c r="D1031" s="2075">
        <v>25</v>
      </c>
      <c r="E1031" s="574">
        <v>72094.81</v>
      </c>
      <c r="F1031" s="603">
        <f>ROUND(E1031*(1-$F$11),2)</f>
        <v>72094.81</v>
      </c>
      <c r="G1031" s="862">
        <f>'Заказ, cкидки и курсы валют'!$J$23*F1031</f>
        <v>897580.38449999993</v>
      </c>
      <c r="H1031" s="882">
        <f>ROUND((D1031/1000)*G1031,2)</f>
        <v>22439.51</v>
      </c>
      <c r="I1031" s="485"/>
    </row>
    <row r="1032" spans="1:9" ht="15">
      <c r="A1032" s="1026" t="s">
        <v>9069</v>
      </c>
      <c r="B1032" s="877" t="s">
        <v>3243</v>
      </c>
      <c r="C1032" s="1226">
        <v>1428</v>
      </c>
      <c r="D1032" s="2075">
        <v>20</v>
      </c>
      <c r="E1032" s="574">
        <v>105675.11</v>
      </c>
      <c r="F1032" s="603">
        <f t="shared" ref="F1032" si="137">ROUND(E1032*(1-$F$11),2)</f>
        <v>105675.11</v>
      </c>
      <c r="G1032" s="862">
        <f>'Заказ, cкидки и курсы валют'!$J$23*F1032</f>
        <v>1315655.1195</v>
      </c>
      <c r="H1032" s="882">
        <f t="shared" ref="H1032" si="138">ROUND((D1032/1000)*G1032,2)</f>
        <v>26313.1</v>
      </c>
      <c r="I1032" s="485"/>
    </row>
    <row r="1033" spans="1:9" ht="15">
      <c r="A1033" s="1026" t="s">
        <v>9398</v>
      </c>
      <c r="B1033" s="877" t="s">
        <v>3244</v>
      </c>
      <c r="C1033" s="1226">
        <v>1988</v>
      </c>
      <c r="D1033" s="2075">
        <v>10</v>
      </c>
      <c r="E1033" s="574">
        <v>153231.14000000001</v>
      </c>
      <c r="F1033" s="603">
        <f>ROUND(E1033*(1-$F$11),2)</f>
        <v>153231.14000000001</v>
      </c>
      <c r="G1033" s="862">
        <f>'Заказ, cкидки и курсы валют'!$J$23*F1033</f>
        <v>1907727.693</v>
      </c>
      <c r="H1033" s="882">
        <f>ROUND((D1033/1000)*G1033,2)</f>
        <v>19077.28</v>
      </c>
      <c r="I1033" s="485"/>
    </row>
    <row r="1034" spans="1:9" ht="15">
      <c r="A1034" s="1026" t="s">
        <v>9399</v>
      </c>
      <c r="B1034" s="877" t="s">
        <v>3245</v>
      </c>
      <c r="C1034" s="1226">
        <v>2624</v>
      </c>
      <c r="D1034" s="2075">
        <v>10</v>
      </c>
      <c r="E1034" s="574">
        <v>195966.48</v>
      </c>
      <c r="F1034" s="603">
        <f>ROUND(E1034*(1-$F$11),2)</f>
        <v>195966.48</v>
      </c>
      <c r="G1034" s="862">
        <f>'Заказ, cкидки и курсы валют'!$J$23*F1034</f>
        <v>2439782.676</v>
      </c>
      <c r="H1034" s="882">
        <f>ROUND((D1034/1000)*G1034,2)</f>
        <v>24397.83</v>
      </c>
      <c r="I1034" s="485"/>
    </row>
    <row r="1035" spans="1:9" ht="15">
      <c r="A1035" s="1026" t="s">
        <v>9400</v>
      </c>
      <c r="B1035" s="877" t="s">
        <v>3246</v>
      </c>
      <c r="C1035" s="1226">
        <v>4106</v>
      </c>
      <c r="D1035" s="2075">
        <v>5</v>
      </c>
      <c r="E1035" s="574">
        <v>319648.18</v>
      </c>
      <c r="F1035" s="603">
        <f>ROUND(E1035*(1-$F$11),2)</f>
        <v>319648.18</v>
      </c>
      <c r="G1035" s="862">
        <f>'Заказ, cкидки и курсы валют'!$J$23*F1035</f>
        <v>3979619.8409999995</v>
      </c>
      <c r="H1035" s="882">
        <f>ROUND((D1035/1000)*G1035,2)</f>
        <v>19898.099999999999</v>
      </c>
      <c r="I1035" s="485"/>
    </row>
    <row r="1036" spans="1:9" ht="15">
      <c r="A1036" s="1026" t="s">
        <v>11166</v>
      </c>
      <c r="B1036" s="877" t="s">
        <v>9619</v>
      </c>
      <c r="C1036" s="1226">
        <v>5080</v>
      </c>
      <c r="D1036" s="2075">
        <v>5</v>
      </c>
      <c r="E1036" s="574">
        <v>438711.24</v>
      </c>
      <c r="F1036" s="603">
        <f>ROUND(E1036*(1-$F$11),2)</f>
        <v>438711.24</v>
      </c>
      <c r="G1036" s="862">
        <f>'Заказ, cкидки и курсы валют'!$J$23*F1036</f>
        <v>5461954.9379999992</v>
      </c>
      <c r="H1036" s="882">
        <f>ROUND((D1036/1000)*G1036,2)</f>
        <v>27309.77</v>
      </c>
      <c r="I1036" s="485"/>
    </row>
    <row r="1037" spans="1:9" ht="15.75" thickBot="1">
      <c r="A1037" s="1027" t="s">
        <v>9401</v>
      </c>
      <c r="B1037" s="926" t="s">
        <v>3248</v>
      </c>
      <c r="C1037" s="1906">
        <v>9370</v>
      </c>
      <c r="D1037" s="2141">
        <v>2</v>
      </c>
      <c r="E1037" s="574">
        <v>725393.64</v>
      </c>
      <c r="F1037" s="959">
        <f t="shared" ref="F1037" si="139">ROUND(E1037*(1-$F$11),2)</f>
        <v>725393.64</v>
      </c>
      <c r="G1037" s="960">
        <f>'Заказ, cкидки и курсы валют'!$J$23*F1037</f>
        <v>9031150.818</v>
      </c>
      <c r="H1037" s="1019">
        <f t="shared" ref="H1037" si="140">ROUND((D1037/1000)*G1037,2)</f>
        <v>18062.3</v>
      </c>
      <c r="I1037" s="489"/>
    </row>
    <row r="1038" spans="1:9" ht="13.5" thickBot="1"/>
    <row r="1039" spans="1:9" ht="18">
      <c r="A1039" s="1358" t="s">
        <v>9059</v>
      </c>
      <c r="B1039" s="1359"/>
      <c r="C1039" s="647"/>
      <c r="D1039" s="555"/>
      <c r="E1039" s="555"/>
      <c r="F1039" s="93"/>
      <c r="G1039" s="1360"/>
      <c r="H1039" s="1137"/>
      <c r="I1039" s="1361"/>
    </row>
    <row r="1040" spans="1:9" ht="18">
      <c r="A1040" s="248"/>
      <c r="B1040" s="17"/>
      <c r="C1040" s="883"/>
      <c r="D1040" s="1148"/>
      <c r="E1040" s="854"/>
      <c r="F1040" s="568"/>
      <c r="G1040" s="111"/>
      <c r="H1040" s="110"/>
      <c r="I1040" s="167"/>
    </row>
    <row r="1041" spans="1:9">
      <c r="A1041" s="248"/>
      <c r="B1041" s="17"/>
      <c r="C1041" s="884"/>
      <c r="D1041" s="1149"/>
      <c r="E1041" s="557"/>
      <c r="F1041" s="596"/>
      <c r="G1041" s="860"/>
      <c r="H1041" s="17"/>
      <c r="I1041" s="167"/>
    </row>
    <row r="1042" spans="1:9">
      <c r="A1042" s="248"/>
      <c r="B1042" s="17"/>
      <c r="C1042" s="884"/>
      <c r="D1042" s="1149"/>
      <c r="E1042" s="557"/>
      <c r="F1042" s="596"/>
      <c r="G1042" s="860"/>
      <c r="H1042" s="17"/>
      <c r="I1042" s="167"/>
    </row>
    <row r="1043" spans="1:9">
      <c r="A1043" s="248"/>
      <c r="B1043" s="17"/>
      <c r="C1043" s="884"/>
      <c r="D1043" s="1149"/>
      <c r="E1043" s="557"/>
      <c r="F1043" s="596"/>
      <c r="G1043" s="860"/>
      <c r="H1043" s="17"/>
      <c r="I1043" s="167"/>
    </row>
    <row r="1044" spans="1:9" ht="18.75" thickBot="1">
      <c r="A1044" s="1151" t="s">
        <v>7712</v>
      </c>
      <c r="B1044" s="171"/>
      <c r="C1044" s="885"/>
      <c r="D1044" s="1150"/>
      <c r="E1044" s="558"/>
      <c r="F1044" s="598"/>
      <c r="G1044" s="861"/>
      <c r="H1044" s="171"/>
      <c r="I1044" s="172"/>
    </row>
    <row r="1045" spans="1:9" ht="52.5">
      <c r="A1045" s="195" t="s">
        <v>1034</v>
      </c>
      <c r="B1045" s="196" t="s">
        <v>1035</v>
      </c>
      <c r="C1045" s="475" t="s">
        <v>678</v>
      </c>
      <c r="D1045" s="475" t="s">
        <v>3143</v>
      </c>
      <c r="E1045" s="559" t="s">
        <v>11378</v>
      </c>
      <c r="F1045" s="600" t="s">
        <v>2792</v>
      </c>
      <c r="G1045" s="864" t="s">
        <v>2640</v>
      </c>
      <c r="H1045" s="338" t="s">
        <v>497</v>
      </c>
      <c r="I1045" s="199" t="s">
        <v>4268</v>
      </c>
    </row>
    <row r="1046" spans="1:9" ht="13.5" thickBot="1">
      <c r="A1046" s="195"/>
      <c r="B1046" s="389"/>
      <c r="C1046" s="475" t="s">
        <v>3644</v>
      </c>
      <c r="D1046" s="475" t="s">
        <v>2641</v>
      </c>
      <c r="E1046" s="564" t="s">
        <v>265</v>
      </c>
      <c r="F1046" s="607">
        <f>'Заказ, cкидки и курсы валют'!$I$12</f>
        <v>0</v>
      </c>
      <c r="G1046" s="948"/>
      <c r="H1046" s="455"/>
      <c r="I1046" s="325"/>
    </row>
    <row r="1047" spans="1:9" ht="15">
      <c r="A1047" s="1023" t="s">
        <v>11511</v>
      </c>
      <c r="B1047" s="1024" t="s">
        <v>9051</v>
      </c>
      <c r="C1047" s="1905">
        <v>48</v>
      </c>
      <c r="D1047" s="2136">
        <v>1</v>
      </c>
      <c r="E1047" s="2122">
        <f>E1015*1.2</f>
        <v>12693.575999999999</v>
      </c>
      <c r="F1047" s="967">
        <f>ROUND(E1047*(1-$F$11),2)</f>
        <v>12693.58</v>
      </c>
      <c r="G1047" s="968">
        <f>'Заказ, cкидки и курсы валют'!$J$23*F1047</f>
        <v>158035.071</v>
      </c>
      <c r="H1047" s="1017">
        <f>ROUND((D1047/1000)*G1047,2)</f>
        <v>158.04</v>
      </c>
      <c r="I1047" s="1013"/>
    </row>
    <row r="1048" spans="1:9" ht="15">
      <c r="A1048" s="1026" t="s">
        <v>11512</v>
      </c>
      <c r="B1048" s="877" t="s">
        <v>9052</v>
      </c>
      <c r="C1048" s="1226">
        <v>74</v>
      </c>
      <c r="D1048" s="2075">
        <v>1</v>
      </c>
      <c r="E1048" s="2096">
        <f t="shared" ref="E1048:E1069" si="141">E1016*1.2</f>
        <v>10603.716</v>
      </c>
      <c r="F1048" s="603">
        <f t="shared" ref="F1048" si="142">ROUND(E1048*(1-$F$11),2)</f>
        <v>10603.72</v>
      </c>
      <c r="G1048" s="862">
        <f>'Заказ, cкидки и курсы валют'!$J$23*F1048</f>
        <v>132016.31399999998</v>
      </c>
      <c r="H1048" s="882">
        <f t="shared" ref="H1048" si="143">ROUND((D1048/1000)*G1048,2)</f>
        <v>132.02000000000001</v>
      </c>
      <c r="I1048" s="485"/>
    </row>
    <row r="1049" spans="1:9" ht="15">
      <c r="A1049" s="1026" t="s">
        <v>11513</v>
      </c>
      <c r="B1049" s="877" t="s">
        <v>989</v>
      </c>
      <c r="C1049" s="1226">
        <v>120</v>
      </c>
      <c r="D1049" s="2075">
        <v>1</v>
      </c>
      <c r="E1049" s="2096">
        <f>E1017*1.2</f>
        <v>15014.699999999999</v>
      </c>
      <c r="F1049" s="603">
        <f t="shared" ref="F1049" si="144">ROUND(E1049*(1-$F$11),2)</f>
        <v>15014.7</v>
      </c>
      <c r="G1049" s="862">
        <f>'Заказ, cкидки и курсы валют'!$J$23*F1049</f>
        <v>186933.01499999998</v>
      </c>
      <c r="H1049" s="882">
        <f t="shared" ref="H1049" si="145">ROUND((D1049/1000)*G1049,2)</f>
        <v>186.93</v>
      </c>
      <c r="I1049" s="485"/>
    </row>
    <row r="1050" spans="1:9" ht="15">
      <c r="A1050" s="1026" t="s">
        <v>11514</v>
      </c>
      <c r="B1050" s="877" t="s">
        <v>3230</v>
      </c>
      <c r="C1050" s="1226">
        <v>172</v>
      </c>
      <c r="D1050" s="2075">
        <v>1</v>
      </c>
      <c r="E1050" s="2096">
        <f t="shared" si="141"/>
        <v>15555.395999999999</v>
      </c>
      <c r="F1050" s="603">
        <f>ROUND(E1050*(1-$F$11),2)</f>
        <v>15555.4</v>
      </c>
      <c r="G1050" s="862">
        <f>'Заказ, cкидки и курсы валют'!$J$23*F1050</f>
        <v>193664.72999999998</v>
      </c>
      <c r="H1050" s="882">
        <f>ROUND((D1050/1000)*G1050,2)</f>
        <v>193.66</v>
      </c>
      <c r="I1050" s="485"/>
    </row>
    <row r="1051" spans="1:9" ht="15">
      <c r="A1051" s="1026" t="s">
        <v>11515</v>
      </c>
      <c r="B1051" s="877" t="s">
        <v>3231</v>
      </c>
      <c r="C1051" s="1226">
        <v>312</v>
      </c>
      <c r="D1051" s="2075">
        <v>1</v>
      </c>
      <c r="E1051" s="2096">
        <f t="shared" si="141"/>
        <v>27832.967999999997</v>
      </c>
      <c r="F1051" s="603">
        <f>ROUND(E1051*(1-$F$11),2)</f>
        <v>27832.97</v>
      </c>
      <c r="G1051" s="862">
        <f>'Заказ, cкидки и курсы валют'!$J$23*F1051</f>
        <v>346520.47649999999</v>
      </c>
      <c r="H1051" s="882">
        <f>ROUND((D1051/1000)*G1051,2)</f>
        <v>346.52</v>
      </c>
      <c r="I1051" s="485"/>
    </row>
    <row r="1052" spans="1:9" ht="15">
      <c r="A1052" s="1026" t="s">
        <v>11516</v>
      </c>
      <c r="B1052" s="877" t="s">
        <v>3232</v>
      </c>
      <c r="C1052" s="1226">
        <v>492</v>
      </c>
      <c r="D1052" s="2075">
        <v>1</v>
      </c>
      <c r="E1052" s="2096">
        <f t="shared" si="141"/>
        <v>43608.107999999993</v>
      </c>
      <c r="F1052" s="603">
        <f>ROUND(E1052*(1-$F$11),2)</f>
        <v>43608.11</v>
      </c>
      <c r="G1052" s="862">
        <f>'Заказ, cкидки и курсы валют'!$J$23*F1052</f>
        <v>542920.96950000001</v>
      </c>
      <c r="H1052" s="882">
        <f>ROUND((D1052/1000)*G1052,2)</f>
        <v>542.91999999999996</v>
      </c>
      <c r="I1052" s="485"/>
    </row>
    <row r="1053" spans="1:9" ht="15">
      <c r="A1053" s="1026" t="s">
        <v>11517</v>
      </c>
      <c r="B1053" s="877" t="s">
        <v>3233</v>
      </c>
      <c r="C1053" s="1226">
        <v>714</v>
      </c>
      <c r="D1053" s="2075">
        <v>1</v>
      </c>
      <c r="E1053" s="2096">
        <f t="shared" si="141"/>
        <v>63324.947999999997</v>
      </c>
      <c r="F1053" s="603">
        <f>ROUND(E1053*(1-$F$11),2)</f>
        <v>63324.95</v>
      </c>
      <c r="G1053" s="862">
        <f>'Заказ, cкидки и курсы валют'!$J$23*F1053</f>
        <v>788395.62749999994</v>
      </c>
      <c r="H1053" s="882">
        <f>ROUND((D1053/1000)*G1053,2)</f>
        <v>788.4</v>
      </c>
      <c r="I1053" s="485"/>
    </row>
    <row r="1054" spans="1:9" ht="15">
      <c r="A1054" s="1026" t="s">
        <v>11518</v>
      </c>
      <c r="B1054" s="877" t="s">
        <v>3234</v>
      </c>
      <c r="C1054" s="1226">
        <v>994</v>
      </c>
      <c r="D1054" s="2075">
        <v>1</v>
      </c>
      <c r="E1054" s="2096">
        <f t="shared" si="141"/>
        <v>88800.563999999998</v>
      </c>
      <c r="F1054" s="603">
        <f t="shared" ref="F1054" si="146">ROUND(E1054*(1-$F$11),2)</f>
        <v>88800.56</v>
      </c>
      <c r="G1054" s="862">
        <f>'Заказ, cкидки и курсы валют'!$J$23*F1054</f>
        <v>1105566.9719999998</v>
      </c>
      <c r="H1054" s="882">
        <f t="shared" ref="H1054" si="147">ROUND((D1054/1000)*G1054,2)</f>
        <v>1105.57</v>
      </c>
      <c r="I1054" s="485"/>
    </row>
    <row r="1055" spans="1:9" ht="15">
      <c r="A1055" s="1026" t="s">
        <v>11519</v>
      </c>
      <c r="B1055" s="877" t="s">
        <v>3235</v>
      </c>
      <c r="C1055" s="1226">
        <v>1312</v>
      </c>
      <c r="D1055" s="2075">
        <v>1</v>
      </c>
      <c r="E1055" s="2096">
        <f t="shared" si="141"/>
        <v>119183.18400000001</v>
      </c>
      <c r="F1055" s="603">
        <f>ROUND(E1055*(1-$F$11),2)</f>
        <v>119183.18</v>
      </c>
      <c r="G1055" s="862">
        <f>'Заказ, cкидки и курсы валют'!$J$23*F1055</f>
        <v>1483830.5909999998</v>
      </c>
      <c r="H1055" s="882">
        <f>ROUND((D1055/1000)*G1055,2)</f>
        <v>1483.83</v>
      </c>
      <c r="I1055" s="485"/>
    </row>
    <row r="1056" spans="1:9" ht="15">
      <c r="A1056" s="1026" t="s">
        <v>11520</v>
      </c>
      <c r="B1056" s="877" t="s">
        <v>3237</v>
      </c>
      <c r="C1056" s="1226">
        <v>2054</v>
      </c>
      <c r="D1056" s="2075">
        <v>1</v>
      </c>
      <c r="E1056" s="2096">
        <f t="shared" si="141"/>
        <v>191417.24399999998</v>
      </c>
      <c r="F1056" s="603">
        <f>ROUND(E1056*(1-$F$11),2)</f>
        <v>191417.24</v>
      </c>
      <c r="G1056" s="862">
        <f>'Заказ, cкидки и курсы валют'!$J$23*F1056</f>
        <v>2383144.6379999998</v>
      </c>
      <c r="H1056" s="882">
        <f>ROUND((D1056/1000)*G1056,2)</f>
        <v>2383.14</v>
      </c>
      <c r="I1056" s="485"/>
    </row>
    <row r="1057" spans="1:9" ht="15">
      <c r="A1057" s="1026" t="s">
        <v>11521</v>
      </c>
      <c r="B1057" s="877" t="s">
        <v>2494</v>
      </c>
      <c r="C1057" s="1226">
        <v>2540</v>
      </c>
      <c r="D1057" s="2075">
        <v>1</v>
      </c>
      <c r="E1057" s="2096">
        <f>E1025*1.2</f>
        <v>263360.90399999998</v>
      </c>
      <c r="F1057" s="603">
        <f>ROUND(E1057*(1-$F$11),2)</f>
        <v>263360.90000000002</v>
      </c>
      <c r="G1057" s="862">
        <f>'Заказ, cкидки и курсы валют'!$J$23*F1057</f>
        <v>3278843.2050000001</v>
      </c>
      <c r="H1057" s="882">
        <f>ROUND((D1057/1000)*G1057,2)</f>
        <v>3278.84</v>
      </c>
      <c r="I1057" s="485"/>
    </row>
    <row r="1058" spans="1:9" ht="15">
      <c r="A1058" s="1026" t="s">
        <v>11522</v>
      </c>
      <c r="B1058" s="877" t="s">
        <v>3238</v>
      </c>
      <c r="C1058" s="1226">
        <v>2958</v>
      </c>
      <c r="D1058" s="2075">
        <v>1</v>
      </c>
      <c r="E1058" s="2096">
        <f t="shared" si="141"/>
        <v>275424.58799999999</v>
      </c>
      <c r="F1058" s="603">
        <f>ROUND(E1058*(1-$F$11),2)</f>
        <v>275424.59000000003</v>
      </c>
      <c r="G1058" s="862">
        <f>'Заказ, cкидки и курсы валют'!$J$23*F1058</f>
        <v>3429036.1455000001</v>
      </c>
      <c r="H1058" s="882">
        <f>ROUND((D1058/1000)*G1058,2)</f>
        <v>3429.04</v>
      </c>
      <c r="I1058" s="485"/>
    </row>
    <row r="1059" spans="1:9" ht="15">
      <c r="A1059" s="1026" t="s">
        <v>11523</v>
      </c>
      <c r="B1059" s="877" t="s">
        <v>3239</v>
      </c>
      <c r="C1059" s="1226">
        <v>4685</v>
      </c>
      <c r="D1059" s="2075">
        <v>1</v>
      </c>
      <c r="E1059" s="2096">
        <f t="shared" si="141"/>
        <v>435449.78399999999</v>
      </c>
      <c r="F1059" s="603">
        <f>ROUND(E1059*(1-$F$11),2)</f>
        <v>435449.78</v>
      </c>
      <c r="G1059" s="862">
        <f>'Заказ, cкидки и курсы валют'!$J$23*F1059</f>
        <v>5421349.7609999999</v>
      </c>
      <c r="H1059" s="882">
        <f>ROUND((D1059/1000)*G1059,2)</f>
        <v>5421.35</v>
      </c>
      <c r="I1059" s="485"/>
    </row>
    <row r="1060" spans="1:9" ht="15">
      <c r="A1060" s="1026" t="s">
        <v>11524</v>
      </c>
      <c r="B1060" s="877" t="s">
        <v>990</v>
      </c>
      <c r="C1060" s="1226">
        <v>240</v>
      </c>
      <c r="D1060" s="2075">
        <v>1</v>
      </c>
      <c r="E1060" s="2096">
        <f t="shared" si="141"/>
        <v>35494.511999999995</v>
      </c>
      <c r="F1060" s="603">
        <f t="shared" ref="F1060" si="148">ROUND(E1060*(1-$F$11),2)</f>
        <v>35494.51</v>
      </c>
      <c r="G1060" s="862">
        <f>'Заказ, cкидки и курсы валют'!$J$23*F1060</f>
        <v>441906.6495</v>
      </c>
      <c r="H1060" s="882">
        <f t="shared" ref="H1060" si="149">ROUND((D1060/1000)*G1060,2)</f>
        <v>441.91</v>
      </c>
      <c r="I1060" s="485"/>
    </row>
    <row r="1061" spans="1:9" ht="15">
      <c r="A1061" s="1026" t="s">
        <v>11525</v>
      </c>
      <c r="B1061" s="877" t="s">
        <v>3240</v>
      </c>
      <c r="C1061" s="1226">
        <v>344</v>
      </c>
      <c r="D1061" s="2075">
        <v>1</v>
      </c>
      <c r="E1061" s="2096">
        <f>E1029*1.2</f>
        <v>31900.188000000002</v>
      </c>
      <c r="F1061" s="603">
        <f t="shared" ref="F1061" si="150">ROUND(E1061*(1-$F$11),2)</f>
        <v>31900.19</v>
      </c>
      <c r="G1061" s="862">
        <f>'Заказ, cкидки и курсы валют'!$J$23*F1061</f>
        <v>397157.36549999996</v>
      </c>
      <c r="H1061" s="882">
        <f t="shared" ref="H1061" si="151">ROUND((D1061/1000)*G1061,2)</f>
        <v>397.16</v>
      </c>
      <c r="I1061" s="485"/>
    </row>
    <row r="1062" spans="1:9" ht="15">
      <c r="A1062" s="1026" t="s">
        <v>11526</v>
      </c>
      <c r="B1062" s="877" t="s">
        <v>3241</v>
      </c>
      <c r="C1062" s="1226">
        <v>624</v>
      </c>
      <c r="D1062" s="2075">
        <v>1</v>
      </c>
      <c r="E1062" s="2096">
        <f t="shared" si="141"/>
        <v>59035.823999999993</v>
      </c>
      <c r="F1062" s="603">
        <f>ROUND(E1062*(1-$F$11),2)</f>
        <v>59035.82</v>
      </c>
      <c r="G1062" s="862">
        <f>'Заказ, cкидки и курсы валют'!$J$23*F1062</f>
        <v>734995.95899999992</v>
      </c>
      <c r="H1062" s="882">
        <f>ROUND((D1062/1000)*G1062,2)</f>
        <v>735</v>
      </c>
      <c r="I1062" s="485"/>
    </row>
    <row r="1063" spans="1:9" ht="15">
      <c r="A1063" s="1026" t="s">
        <v>11527</v>
      </c>
      <c r="B1063" s="877" t="s">
        <v>3242</v>
      </c>
      <c r="C1063" s="1226">
        <v>984</v>
      </c>
      <c r="D1063" s="2075">
        <v>1</v>
      </c>
      <c r="E1063" s="2096">
        <f>E1031*1.2</f>
        <v>86513.771999999997</v>
      </c>
      <c r="F1063" s="603">
        <f>ROUND(E1063*(1-$F$11),2)</f>
        <v>86513.77</v>
      </c>
      <c r="G1063" s="862">
        <f>'Заказ, cкидки и курсы валют'!$J$23*F1063</f>
        <v>1077096.4365000001</v>
      </c>
      <c r="H1063" s="882">
        <f>ROUND((D1063/1000)*G1063,2)</f>
        <v>1077.0999999999999</v>
      </c>
      <c r="I1063" s="485"/>
    </row>
    <row r="1064" spans="1:9" ht="15">
      <c r="A1064" s="1026" t="s">
        <v>11528</v>
      </c>
      <c r="B1064" s="877" t="s">
        <v>3243</v>
      </c>
      <c r="C1064" s="1226">
        <v>1428</v>
      </c>
      <c r="D1064" s="2075">
        <v>1</v>
      </c>
      <c r="E1064" s="2096">
        <f t="shared" si="141"/>
        <v>126810.132</v>
      </c>
      <c r="F1064" s="603">
        <f t="shared" ref="F1064" si="152">ROUND(E1064*(1-$F$11),2)</f>
        <v>126810.13</v>
      </c>
      <c r="G1064" s="862">
        <f>'Заказ, cкидки и курсы валют'!$J$23*F1064</f>
        <v>1578786.1184999999</v>
      </c>
      <c r="H1064" s="882">
        <f t="shared" ref="H1064" si="153">ROUND((D1064/1000)*G1064,2)</f>
        <v>1578.79</v>
      </c>
      <c r="I1064" s="485"/>
    </row>
    <row r="1065" spans="1:9" ht="15">
      <c r="A1065" s="1026" t="s">
        <v>11529</v>
      </c>
      <c r="B1065" s="877" t="s">
        <v>3244</v>
      </c>
      <c r="C1065" s="1226">
        <v>1988</v>
      </c>
      <c r="D1065" s="2075">
        <v>1</v>
      </c>
      <c r="E1065" s="2096">
        <f t="shared" si="141"/>
        <v>183877.36800000002</v>
      </c>
      <c r="F1065" s="603">
        <f>ROUND(E1065*(1-$F$11),2)</f>
        <v>183877.37</v>
      </c>
      <c r="G1065" s="862">
        <f>'Заказ, cкидки и курсы валют'!$J$23*F1065</f>
        <v>2289273.2564999997</v>
      </c>
      <c r="H1065" s="882">
        <f>ROUND((D1065/1000)*G1065,2)</f>
        <v>2289.27</v>
      </c>
      <c r="I1065" s="485"/>
    </row>
    <row r="1066" spans="1:9" ht="15">
      <c r="A1066" s="1026" t="s">
        <v>11530</v>
      </c>
      <c r="B1066" s="877" t="s">
        <v>3245</v>
      </c>
      <c r="C1066" s="1226">
        <v>2624</v>
      </c>
      <c r="D1066" s="2075">
        <v>1</v>
      </c>
      <c r="E1066" s="2096">
        <f t="shared" si="141"/>
        <v>235159.77600000001</v>
      </c>
      <c r="F1066" s="603">
        <f>ROUND(E1066*(1-$F$11),2)</f>
        <v>235159.78</v>
      </c>
      <c r="G1066" s="862">
        <f>'Заказ, cкидки и курсы валют'!$J$23*F1066</f>
        <v>2927739.2609999999</v>
      </c>
      <c r="H1066" s="882">
        <f>ROUND((D1066/1000)*G1066,2)</f>
        <v>2927.74</v>
      </c>
      <c r="I1066" s="485"/>
    </row>
    <row r="1067" spans="1:9" ht="15">
      <c r="A1067" s="1026" t="s">
        <v>11531</v>
      </c>
      <c r="B1067" s="877" t="s">
        <v>3246</v>
      </c>
      <c r="C1067" s="1226">
        <v>4106</v>
      </c>
      <c r="D1067" s="2075">
        <v>1</v>
      </c>
      <c r="E1067" s="2096">
        <f t="shared" si="141"/>
        <v>383577.81599999999</v>
      </c>
      <c r="F1067" s="603">
        <f>ROUND(E1067*(1-$F$11),2)</f>
        <v>383577.82</v>
      </c>
      <c r="G1067" s="862">
        <f>'Заказ, cкидки и курсы валют'!$J$23*F1067</f>
        <v>4775543.8590000002</v>
      </c>
      <c r="H1067" s="882">
        <f>ROUND((D1067/1000)*G1067,2)</f>
        <v>4775.54</v>
      </c>
      <c r="I1067" s="485"/>
    </row>
    <row r="1068" spans="1:9" ht="15">
      <c r="A1068" s="1026" t="s">
        <v>11532</v>
      </c>
      <c r="B1068" s="877" t="s">
        <v>9619</v>
      </c>
      <c r="C1068" s="1226">
        <v>5080</v>
      </c>
      <c r="D1068" s="2075">
        <v>1</v>
      </c>
      <c r="E1068" s="2096">
        <f t="shared" si="141"/>
        <v>526453.48800000001</v>
      </c>
      <c r="F1068" s="603">
        <f>ROUND(E1068*(1-$F$11),2)</f>
        <v>526453.49</v>
      </c>
      <c r="G1068" s="862">
        <f>'Заказ, cкидки и курсы валют'!$J$23*F1068</f>
        <v>6554345.9504999993</v>
      </c>
      <c r="H1068" s="882">
        <f>ROUND((D1068/1000)*G1068,2)</f>
        <v>6554.35</v>
      </c>
      <c r="I1068" s="485"/>
    </row>
    <row r="1069" spans="1:9" ht="15.75" thickBot="1">
      <c r="A1069" s="1027" t="s">
        <v>11533</v>
      </c>
      <c r="B1069" s="926" t="s">
        <v>3248</v>
      </c>
      <c r="C1069" s="1906">
        <v>9370</v>
      </c>
      <c r="D1069" s="2141">
        <v>1</v>
      </c>
      <c r="E1069" s="2124">
        <f t="shared" si="141"/>
        <v>870472.36800000002</v>
      </c>
      <c r="F1069" s="959">
        <f t="shared" ref="F1069" si="154">ROUND(E1069*(1-$F$11),2)</f>
        <v>870472.37</v>
      </c>
      <c r="G1069" s="960">
        <f>'Заказ, cкидки и курсы валют'!$J$23*F1069</f>
        <v>10837381.0065</v>
      </c>
      <c r="H1069" s="1019">
        <f t="shared" ref="H1069" si="155">ROUND((D1069/1000)*G1069,2)</f>
        <v>10837.38</v>
      </c>
      <c r="I1069" s="489"/>
    </row>
    <row r="1070" spans="1:9" ht="13.5" thickBot="1"/>
    <row r="1071" spans="1:9" ht="18">
      <c r="A1071" s="1358" t="s">
        <v>6930</v>
      </c>
      <c r="B1071" s="1359"/>
      <c r="C1071" s="647"/>
      <c r="D1071" s="555"/>
      <c r="E1071" s="555"/>
      <c r="F1071" s="93"/>
      <c r="G1071" s="1360"/>
      <c r="H1071" s="1137"/>
      <c r="I1071" s="1361"/>
    </row>
    <row r="1072" spans="1:9" ht="18">
      <c r="A1072" s="248"/>
      <c r="B1072" s="17"/>
      <c r="C1072" s="883"/>
      <c r="D1072" s="1148"/>
      <c r="E1072" s="854"/>
      <c r="F1072" s="568"/>
      <c r="G1072" s="111"/>
      <c r="H1072" s="110"/>
      <c r="I1072" s="167"/>
    </row>
    <row r="1073" spans="1:9">
      <c r="A1073" s="248"/>
      <c r="B1073" s="17"/>
      <c r="C1073" s="884"/>
      <c r="D1073" s="1149"/>
      <c r="E1073" s="557"/>
      <c r="F1073" s="596"/>
      <c r="G1073" s="860"/>
      <c r="H1073" s="17"/>
      <c r="I1073" s="167"/>
    </row>
    <row r="1074" spans="1:9">
      <c r="A1074" s="248"/>
      <c r="B1074" s="17"/>
      <c r="C1074" s="884"/>
      <c r="D1074" s="1149"/>
      <c r="E1074" s="557"/>
      <c r="F1074" s="596"/>
      <c r="G1074" s="860"/>
      <c r="H1074" s="17"/>
      <c r="I1074" s="167"/>
    </row>
    <row r="1075" spans="1:9">
      <c r="A1075" s="248"/>
      <c r="B1075" s="17"/>
      <c r="C1075" s="884"/>
      <c r="D1075" s="1149"/>
      <c r="E1075" s="557"/>
      <c r="F1075" s="596"/>
      <c r="G1075" s="860"/>
      <c r="H1075" s="17"/>
      <c r="I1075" s="167"/>
    </row>
    <row r="1076" spans="1:9" ht="18.75" thickBot="1">
      <c r="A1076" s="1151" t="s">
        <v>7710</v>
      </c>
      <c r="B1076" s="171"/>
      <c r="C1076" s="885"/>
      <c r="D1076" s="1150"/>
      <c r="E1076" s="558"/>
      <c r="F1076" s="598"/>
      <c r="G1076" s="861"/>
      <c r="H1076" s="171"/>
      <c r="I1076" s="172"/>
    </row>
    <row r="1077" spans="1:9" ht="52.5">
      <c r="A1077" s="187" t="s">
        <v>1034</v>
      </c>
      <c r="B1077" s="189" t="s">
        <v>1035</v>
      </c>
      <c r="C1077" s="1206" t="s">
        <v>678</v>
      </c>
      <c r="D1077" s="1206" t="s">
        <v>3143</v>
      </c>
      <c r="E1077" s="561" t="s">
        <v>11378</v>
      </c>
      <c r="F1077" s="611" t="s">
        <v>2792</v>
      </c>
      <c r="G1077" s="1204" t="s">
        <v>2640</v>
      </c>
      <c r="H1077" s="419" t="s">
        <v>497</v>
      </c>
      <c r="I1077" s="173" t="s">
        <v>4268</v>
      </c>
    </row>
    <row r="1078" spans="1:9" ht="13.5" thickBot="1">
      <c r="A1078" s="195"/>
      <c r="B1078" s="389"/>
      <c r="C1078" s="475" t="s">
        <v>3644</v>
      </c>
      <c r="D1078" s="475" t="s">
        <v>2641</v>
      </c>
      <c r="E1078" s="564" t="s">
        <v>265</v>
      </c>
      <c r="F1078" s="607">
        <f>'Заказ, cкидки и курсы валют'!$I$12</f>
        <v>0</v>
      </c>
      <c r="G1078" s="948"/>
      <c r="H1078" s="455"/>
      <c r="I1078" s="325"/>
    </row>
    <row r="1079" spans="1:9" ht="15">
      <c r="A1079" s="1216" t="s">
        <v>12257</v>
      </c>
      <c r="B1079" s="1024" t="s">
        <v>12258</v>
      </c>
      <c r="C1079" s="1908">
        <v>0.28000000000000003</v>
      </c>
      <c r="D1079" s="2230">
        <v>1000</v>
      </c>
      <c r="E1079" s="574">
        <v>46.45</v>
      </c>
      <c r="F1079" s="2069">
        <f t="shared" ref="F1079:F1080" si="156">ROUND(E1079*(1-$F$11),2)</f>
        <v>46.45</v>
      </c>
      <c r="G1079" s="1673">
        <f>'Заказ, cкидки и курсы валют'!$J$23*F1079</f>
        <v>578.30250000000001</v>
      </c>
      <c r="H1079" s="1017">
        <f t="shared" ref="H1079:H1080" si="157">ROUND((D1079/1000)*G1079,2)</f>
        <v>578.29999999999995</v>
      </c>
      <c r="I1079" s="1013"/>
    </row>
    <row r="1080" spans="1:9" ht="15">
      <c r="A1080" s="1219" t="s">
        <v>12259</v>
      </c>
      <c r="B1080" s="877" t="s">
        <v>11564</v>
      </c>
      <c r="C1080" s="1809">
        <v>0.34</v>
      </c>
      <c r="D1080" s="1215">
        <v>1000</v>
      </c>
      <c r="E1080" s="574">
        <v>69.16</v>
      </c>
      <c r="F1080" s="936">
        <f t="shared" si="156"/>
        <v>69.16</v>
      </c>
      <c r="G1080" s="866">
        <f>'Заказ, cкидки и курсы валют'!$J$23*F1080</f>
        <v>861.04199999999992</v>
      </c>
      <c r="H1080" s="882">
        <f t="shared" si="157"/>
        <v>861.04</v>
      </c>
      <c r="I1080" s="485"/>
    </row>
    <row r="1081" spans="1:9" ht="15">
      <c r="A1081" s="1219" t="s">
        <v>6566</v>
      </c>
      <c r="B1081" s="877" t="s">
        <v>3381</v>
      </c>
      <c r="C1081" s="1809">
        <v>0.72</v>
      </c>
      <c r="D1081" s="1215">
        <v>1000</v>
      </c>
      <c r="E1081" s="574">
        <v>70.28</v>
      </c>
      <c r="F1081" s="936">
        <f t="shared" ref="F1081:F1083" si="158">ROUND(E1081*(1-$F$11),2)</f>
        <v>70.28</v>
      </c>
      <c r="G1081" s="866">
        <f>'Заказ, cкидки и курсы валют'!$J$23*F1081</f>
        <v>874.98599999999999</v>
      </c>
      <c r="H1081" s="882">
        <f t="shared" ref="H1081:H1083" si="159">ROUND((D1081/1000)*G1081,2)</f>
        <v>874.99</v>
      </c>
      <c r="I1081" s="485"/>
    </row>
    <row r="1082" spans="1:9" ht="15">
      <c r="A1082" s="1219" t="s">
        <v>9004</v>
      </c>
      <c r="B1082" s="877" t="s">
        <v>3382</v>
      </c>
      <c r="C1082" s="1907">
        <v>0.81</v>
      </c>
      <c r="D1082" s="1215">
        <v>1000</v>
      </c>
      <c r="E1082" s="574">
        <v>70.8</v>
      </c>
      <c r="F1082" s="936">
        <f t="shared" si="158"/>
        <v>70.8</v>
      </c>
      <c r="G1082" s="866">
        <f>'Заказ, cкидки и курсы валют'!$J$23*F1082</f>
        <v>881.45999999999992</v>
      </c>
      <c r="H1082" s="882">
        <f t="shared" si="159"/>
        <v>881.46</v>
      </c>
      <c r="I1082" s="485"/>
    </row>
    <row r="1083" spans="1:9" ht="15">
      <c r="A1083" s="1219" t="s">
        <v>11670</v>
      </c>
      <c r="B1083" s="877" t="s">
        <v>3383</v>
      </c>
      <c r="C1083" s="1907">
        <v>1</v>
      </c>
      <c r="D1083" s="1215">
        <v>1000</v>
      </c>
      <c r="E1083" s="574">
        <v>83.27</v>
      </c>
      <c r="F1083" s="936">
        <f t="shared" si="158"/>
        <v>83.27</v>
      </c>
      <c r="G1083" s="866">
        <f>'Заказ, cкидки и курсы валют'!$J$23*F1083</f>
        <v>1036.7114999999999</v>
      </c>
      <c r="H1083" s="882">
        <f t="shared" si="159"/>
        <v>1036.71</v>
      </c>
      <c r="I1083" s="485"/>
    </row>
    <row r="1084" spans="1:9" ht="15">
      <c r="A1084" s="1219" t="s">
        <v>6564</v>
      </c>
      <c r="B1084" s="877" t="s">
        <v>3379</v>
      </c>
      <c r="C1084" s="1809">
        <v>0.52</v>
      </c>
      <c r="D1084" s="1215">
        <v>1000</v>
      </c>
      <c r="E1084" s="574">
        <v>85.64</v>
      </c>
      <c r="F1084" s="936">
        <f>ROUND(E1084*(1-$F$11),2)</f>
        <v>85.64</v>
      </c>
      <c r="G1084" s="866">
        <f>'Заказ, cкидки и курсы валют'!$J$23*F1084</f>
        <v>1066.2179999999998</v>
      </c>
      <c r="H1084" s="882">
        <f>ROUND((D1084/1000)*G1084,2)</f>
        <v>1066.22</v>
      </c>
      <c r="I1084" s="485"/>
    </row>
    <row r="1085" spans="1:9" ht="15">
      <c r="A1085" s="1219" t="s">
        <v>6565</v>
      </c>
      <c r="B1085" s="877" t="s">
        <v>3380</v>
      </c>
      <c r="C1085" s="1809">
        <v>0.61</v>
      </c>
      <c r="D1085" s="1215">
        <v>1000</v>
      </c>
      <c r="E1085" s="574">
        <v>96.63</v>
      </c>
      <c r="F1085" s="936">
        <f t="shared" ref="F1085" si="160">ROUND(E1085*(1-$F$11),2)</f>
        <v>96.63</v>
      </c>
      <c r="G1085" s="866">
        <f>'Заказ, cкидки и курсы валют'!$J$23*F1085</f>
        <v>1203.0434999999998</v>
      </c>
      <c r="H1085" s="882">
        <f t="shared" ref="H1085" si="161">ROUND((D1085/1000)*G1085,2)</f>
        <v>1203.04</v>
      </c>
      <c r="I1085" s="485"/>
    </row>
    <row r="1086" spans="1:9" ht="15">
      <c r="A1086" s="1219" t="s">
        <v>9005</v>
      </c>
      <c r="B1086" s="877" t="s">
        <v>3385</v>
      </c>
      <c r="C1086" s="1907">
        <v>0.95</v>
      </c>
      <c r="D1086" s="1215">
        <v>1000</v>
      </c>
      <c r="E1086" s="574">
        <v>100</v>
      </c>
      <c r="F1086" s="936">
        <f t="shared" ref="F1086:F1111" si="162">ROUND(E1086*(1-$F$11),2)</f>
        <v>100</v>
      </c>
      <c r="G1086" s="866">
        <f>'Заказ, cкидки и курсы валют'!$J$23*F1086</f>
        <v>1245</v>
      </c>
      <c r="H1086" s="882">
        <f t="shared" ref="H1086:H1111" si="163">ROUND((D1086/1000)*G1086,2)</f>
        <v>1245</v>
      </c>
      <c r="I1086" s="485"/>
    </row>
    <row r="1087" spans="1:9" ht="15">
      <c r="A1087" s="1219" t="s">
        <v>9006</v>
      </c>
      <c r="B1087" s="877" t="s">
        <v>3386</v>
      </c>
      <c r="C1087" s="1907">
        <v>1.1100000000000001</v>
      </c>
      <c r="D1087" s="1215">
        <v>1000</v>
      </c>
      <c r="E1087" s="574">
        <v>113.81</v>
      </c>
      <c r="F1087" s="936">
        <f t="shared" si="162"/>
        <v>113.81</v>
      </c>
      <c r="G1087" s="866">
        <f>'Заказ, cкидки и курсы валют'!$J$23*F1087</f>
        <v>1416.9344999999998</v>
      </c>
      <c r="H1087" s="882">
        <f t="shared" si="163"/>
        <v>1416.93</v>
      </c>
      <c r="I1087" s="485"/>
    </row>
    <row r="1088" spans="1:9" ht="15">
      <c r="A1088" s="1219" t="s">
        <v>9007</v>
      </c>
      <c r="B1088" s="877" t="s">
        <v>105</v>
      </c>
      <c r="C1088" s="1907">
        <v>1.24</v>
      </c>
      <c r="D1088" s="1215">
        <v>1000</v>
      </c>
      <c r="E1088" s="574">
        <v>124.63</v>
      </c>
      <c r="F1088" s="936">
        <f t="shared" si="162"/>
        <v>124.63</v>
      </c>
      <c r="G1088" s="866">
        <f>'Заказ, cкидки и курсы валют'!$J$23*F1088</f>
        <v>1551.6434999999999</v>
      </c>
      <c r="H1088" s="882">
        <f t="shared" si="163"/>
        <v>1551.64</v>
      </c>
      <c r="I1088" s="485"/>
    </row>
    <row r="1089" spans="1:9" ht="15">
      <c r="A1089" s="1219" t="s">
        <v>9008</v>
      </c>
      <c r="B1089" s="877" t="s">
        <v>106</v>
      </c>
      <c r="C1089" s="1907">
        <v>1.38</v>
      </c>
      <c r="D1089" s="1215">
        <v>1000</v>
      </c>
      <c r="E1089" s="574">
        <v>128.35</v>
      </c>
      <c r="F1089" s="936">
        <f t="shared" si="162"/>
        <v>128.35</v>
      </c>
      <c r="G1089" s="866">
        <f>'Заказ, cкидки и курсы валют'!$J$23*F1089</f>
        <v>1597.9574999999998</v>
      </c>
      <c r="H1089" s="882">
        <f t="shared" si="163"/>
        <v>1597.96</v>
      </c>
      <c r="I1089" s="485"/>
    </row>
    <row r="1090" spans="1:9" ht="15">
      <c r="A1090" s="1219" t="s">
        <v>9009</v>
      </c>
      <c r="B1090" s="877" t="s">
        <v>9000</v>
      </c>
      <c r="C1090" s="1907">
        <v>1.52</v>
      </c>
      <c r="D1090" s="1215">
        <v>1000</v>
      </c>
      <c r="E1090" s="574">
        <v>177.33</v>
      </c>
      <c r="F1090" s="936">
        <f t="shared" si="162"/>
        <v>177.33</v>
      </c>
      <c r="G1090" s="866">
        <f>'Заказ, cкидки и курсы валют'!$J$23*F1090</f>
        <v>2207.7584999999999</v>
      </c>
      <c r="H1090" s="882">
        <f t="shared" si="163"/>
        <v>2207.7600000000002</v>
      </c>
      <c r="I1090" s="485"/>
    </row>
    <row r="1091" spans="1:9" ht="15">
      <c r="A1091" s="1219" t="s">
        <v>11671</v>
      </c>
      <c r="B1091" s="877" t="s">
        <v>107</v>
      </c>
      <c r="C1091" s="1907">
        <v>1.8</v>
      </c>
      <c r="D1091" s="1215">
        <v>1000</v>
      </c>
      <c r="E1091" s="574">
        <v>156.6</v>
      </c>
      <c r="F1091" s="936">
        <f t="shared" si="162"/>
        <v>156.6</v>
      </c>
      <c r="G1091" s="866">
        <f>'Заказ, cкидки и курсы валют'!$J$23*F1091</f>
        <v>1949.6699999999998</v>
      </c>
      <c r="H1091" s="882">
        <f t="shared" si="163"/>
        <v>1949.67</v>
      </c>
      <c r="I1091" s="485"/>
    </row>
    <row r="1092" spans="1:9" ht="15">
      <c r="A1092" s="1219" t="s">
        <v>11672</v>
      </c>
      <c r="B1092" s="877" t="s">
        <v>108</v>
      </c>
      <c r="C1092" s="1907">
        <v>2.2999999999999998</v>
      </c>
      <c r="D1092" s="1215">
        <v>500</v>
      </c>
      <c r="E1092" s="574">
        <v>192.01</v>
      </c>
      <c r="F1092" s="936">
        <f t="shared" si="162"/>
        <v>192.01</v>
      </c>
      <c r="G1092" s="866">
        <f>'Заказ, cкидки и курсы валют'!$J$23*F1092</f>
        <v>2390.5244999999995</v>
      </c>
      <c r="H1092" s="882">
        <f t="shared" si="163"/>
        <v>1195.26</v>
      </c>
      <c r="I1092" s="485"/>
    </row>
    <row r="1093" spans="1:9" ht="15">
      <c r="A1093" s="1219" t="s">
        <v>11673</v>
      </c>
      <c r="B1093" s="877" t="s">
        <v>3387</v>
      </c>
      <c r="C1093" s="1907">
        <v>2.9</v>
      </c>
      <c r="D1093" s="1215">
        <v>500</v>
      </c>
      <c r="E1093" s="574">
        <v>233.74</v>
      </c>
      <c r="F1093" s="936">
        <f t="shared" si="162"/>
        <v>233.74</v>
      </c>
      <c r="G1093" s="866">
        <f>'Заказ, cкидки и курсы валют'!$J$23*F1093</f>
        <v>2910.0630000000001</v>
      </c>
      <c r="H1093" s="882">
        <f t="shared" si="163"/>
        <v>1455.03</v>
      </c>
      <c r="I1093" s="485"/>
    </row>
    <row r="1094" spans="1:9" ht="15">
      <c r="A1094" s="1219" t="s">
        <v>9010</v>
      </c>
      <c r="B1094" s="877" t="s">
        <v>77</v>
      </c>
      <c r="C1094" s="1907">
        <v>1.29</v>
      </c>
      <c r="D1094" s="1215">
        <v>1000</v>
      </c>
      <c r="E1094" s="574">
        <v>141.03</v>
      </c>
      <c r="F1094" s="936">
        <f t="shared" si="162"/>
        <v>141.03</v>
      </c>
      <c r="G1094" s="866">
        <f>'Заказ, cкидки и курсы валют'!$J$23*F1094</f>
        <v>1755.8235</v>
      </c>
      <c r="H1094" s="882">
        <f t="shared" si="163"/>
        <v>1755.82</v>
      </c>
      <c r="I1094" s="485"/>
    </row>
    <row r="1095" spans="1:9" ht="15">
      <c r="A1095" s="1219" t="s">
        <v>11674</v>
      </c>
      <c r="B1095" s="877" t="s">
        <v>137</v>
      </c>
      <c r="C1095" s="1907">
        <v>1.6</v>
      </c>
      <c r="D1095" s="1215">
        <v>1000</v>
      </c>
      <c r="E1095" s="574">
        <v>145.76</v>
      </c>
      <c r="F1095" s="936">
        <f t="shared" si="162"/>
        <v>145.76</v>
      </c>
      <c r="G1095" s="866">
        <f>'Заказ, cкидки и курсы валют'!$J$23*F1095</f>
        <v>1814.7119999999998</v>
      </c>
      <c r="H1095" s="882">
        <f t="shared" si="163"/>
        <v>1814.71</v>
      </c>
      <c r="I1095" s="485"/>
    </row>
    <row r="1096" spans="1:9" ht="15">
      <c r="A1096" s="1219" t="s">
        <v>11675</v>
      </c>
      <c r="B1096" s="877" t="s">
        <v>130</v>
      </c>
      <c r="C1096" s="1907">
        <v>1.8</v>
      </c>
      <c r="D1096" s="1215">
        <v>1000</v>
      </c>
      <c r="E1096" s="574">
        <v>161.69</v>
      </c>
      <c r="F1096" s="936">
        <f t="shared" si="162"/>
        <v>161.69</v>
      </c>
      <c r="G1096" s="866">
        <f>'Заказ, cкидки и курсы валют'!$J$23*F1096</f>
        <v>2013.0404999999998</v>
      </c>
      <c r="H1096" s="882">
        <f t="shared" si="163"/>
        <v>2013.04</v>
      </c>
      <c r="I1096" s="485"/>
    </row>
    <row r="1097" spans="1:9" ht="15">
      <c r="A1097" s="1219" t="s">
        <v>9403</v>
      </c>
      <c r="B1097" s="877" t="s">
        <v>9402</v>
      </c>
      <c r="C1097" s="1907">
        <v>1.9</v>
      </c>
      <c r="D1097" s="1215">
        <v>1000</v>
      </c>
      <c r="E1097" s="574">
        <v>197.51</v>
      </c>
      <c r="F1097" s="936">
        <f t="shared" si="162"/>
        <v>197.51</v>
      </c>
      <c r="G1097" s="866">
        <f>'Заказ, cкидки и курсы валют'!$J$23*F1097</f>
        <v>2458.9994999999999</v>
      </c>
      <c r="H1097" s="882">
        <f t="shared" si="163"/>
        <v>2459</v>
      </c>
      <c r="I1097" s="485"/>
    </row>
    <row r="1098" spans="1:9" ht="15">
      <c r="A1098" s="1219" t="s">
        <v>11676</v>
      </c>
      <c r="B1098" s="877" t="s">
        <v>131</v>
      </c>
      <c r="C1098" s="1907">
        <v>2.2000000000000002</v>
      </c>
      <c r="D1098" s="1215">
        <v>1000</v>
      </c>
      <c r="E1098" s="574">
        <v>223.74</v>
      </c>
      <c r="F1098" s="936">
        <f t="shared" si="162"/>
        <v>223.74</v>
      </c>
      <c r="G1098" s="866">
        <f>'Заказ, cкидки и курсы валют'!$J$23*F1098</f>
        <v>2785.5630000000001</v>
      </c>
      <c r="H1098" s="882">
        <f t="shared" si="163"/>
        <v>2785.56</v>
      </c>
      <c r="I1098" s="485"/>
    </row>
    <row r="1099" spans="1:9" ht="15">
      <c r="A1099" s="1219" t="s">
        <v>11677</v>
      </c>
      <c r="B1099" s="877" t="s">
        <v>78</v>
      </c>
      <c r="C1099" s="1907">
        <v>2.5</v>
      </c>
      <c r="D1099" s="1215">
        <v>500</v>
      </c>
      <c r="E1099" s="574">
        <v>267.75</v>
      </c>
      <c r="F1099" s="936">
        <f t="shared" si="162"/>
        <v>267.75</v>
      </c>
      <c r="G1099" s="866">
        <f>'Заказ, cкидки и курсы валют'!$J$23*F1099</f>
        <v>3333.4874999999997</v>
      </c>
      <c r="H1099" s="882">
        <f t="shared" si="163"/>
        <v>1666.74</v>
      </c>
      <c r="I1099" s="485"/>
    </row>
    <row r="1100" spans="1:9" ht="15">
      <c r="A1100" s="1219" t="s">
        <v>11678</v>
      </c>
      <c r="B1100" s="877" t="s">
        <v>3957</v>
      </c>
      <c r="C1100" s="1907">
        <v>2.8</v>
      </c>
      <c r="D1100" s="1215">
        <v>500</v>
      </c>
      <c r="E1100" s="574">
        <v>275.27999999999997</v>
      </c>
      <c r="F1100" s="936">
        <f t="shared" si="162"/>
        <v>275.27999999999997</v>
      </c>
      <c r="G1100" s="866">
        <f>'Заказ, cкидки и курсы валют'!$J$23*F1100</f>
        <v>3427.2359999999994</v>
      </c>
      <c r="H1100" s="882">
        <f t="shared" si="163"/>
        <v>1713.62</v>
      </c>
      <c r="I1100" s="485"/>
    </row>
    <row r="1101" spans="1:9" ht="15">
      <c r="A1101" s="1219" t="s">
        <v>9404</v>
      </c>
      <c r="B1101" s="877" t="s">
        <v>6571</v>
      </c>
      <c r="C1101" s="1907">
        <v>3.71</v>
      </c>
      <c r="D1101" s="1215">
        <v>500</v>
      </c>
      <c r="E1101" s="574">
        <v>345.2</v>
      </c>
      <c r="F1101" s="936">
        <f t="shared" si="162"/>
        <v>345.2</v>
      </c>
      <c r="G1101" s="866">
        <f>'Заказ, cкидки и курсы валют'!$J$23*F1101</f>
        <v>4297.74</v>
      </c>
      <c r="H1101" s="882">
        <f t="shared" si="163"/>
        <v>2148.87</v>
      </c>
      <c r="I1101" s="485"/>
    </row>
    <row r="1102" spans="1:9" ht="15">
      <c r="A1102" s="1219" t="s">
        <v>9011</v>
      </c>
      <c r="B1102" s="877" t="s">
        <v>122</v>
      </c>
      <c r="C1102" s="1907">
        <v>1.67</v>
      </c>
      <c r="D1102" s="1215">
        <v>1000</v>
      </c>
      <c r="E1102" s="574">
        <v>163.53</v>
      </c>
      <c r="F1102" s="936">
        <f t="shared" si="162"/>
        <v>163.53</v>
      </c>
      <c r="G1102" s="866">
        <f>'Заказ, cкидки и курсы валют'!$J$23*F1102</f>
        <v>2035.9485</v>
      </c>
      <c r="H1102" s="882">
        <f t="shared" si="163"/>
        <v>2035.95</v>
      </c>
      <c r="I1102" s="485"/>
    </row>
    <row r="1103" spans="1:9" ht="15">
      <c r="A1103" s="1219" t="s">
        <v>9012</v>
      </c>
      <c r="B1103" s="877" t="s">
        <v>124</v>
      </c>
      <c r="C1103" s="1907">
        <v>1.86</v>
      </c>
      <c r="D1103" s="1215">
        <v>1000</v>
      </c>
      <c r="E1103" s="574">
        <v>183.49</v>
      </c>
      <c r="F1103" s="936">
        <f t="shared" si="162"/>
        <v>183.49</v>
      </c>
      <c r="G1103" s="866">
        <f>'Заказ, cкидки и курсы валют'!$J$23*F1103</f>
        <v>2284.4504999999999</v>
      </c>
      <c r="H1103" s="882">
        <f t="shared" si="163"/>
        <v>2284.4499999999998</v>
      </c>
      <c r="I1103" s="485"/>
    </row>
    <row r="1104" spans="1:9" ht="15">
      <c r="A1104" s="1219" t="s">
        <v>11679</v>
      </c>
      <c r="B1104" s="877" t="s">
        <v>125</v>
      </c>
      <c r="C1104" s="1907">
        <v>2</v>
      </c>
      <c r="D1104" s="1215">
        <v>1000</v>
      </c>
      <c r="E1104" s="574">
        <v>191.14</v>
      </c>
      <c r="F1104" s="936">
        <f t="shared" si="162"/>
        <v>191.14</v>
      </c>
      <c r="G1104" s="866">
        <f>'Заказ, cкидки и курсы валют'!$J$23*F1104</f>
        <v>2379.6929999999998</v>
      </c>
      <c r="H1104" s="882">
        <f t="shared" si="163"/>
        <v>2379.69</v>
      </c>
      <c r="I1104" s="485"/>
    </row>
    <row r="1105" spans="1:9" ht="15">
      <c r="A1105" s="1219" t="s">
        <v>9405</v>
      </c>
      <c r="B1105" s="877" t="s">
        <v>8999</v>
      </c>
      <c r="C1105" s="1907">
        <v>2.1</v>
      </c>
      <c r="D1105" s="1215">
        <v>1000</v>
      </c>
      <c r="E1105" s="574">
        <v>239.5</v>
      </c>
      <c r="F1105" s="936">
        <f t="shared" si="162"/>
        <v>239.5</v>
      </c>
      <c r="G1105" s="866">
        <f>'Заказ, cкидки и курсы валют'!$J$23*F1105</f>
        <v>2981.7749999999996</v>
      </c>
      <c r="H1105" s="882">
        <f t="shared" si="163"/>
        <v>2981.78</v>
      </c>
      <c r="I1105" s="485"/>
    </row>
    <row r="1106" spans="1:9" ht="15">
      <c r="A1106" s="1219" t="s">
        <v>9013</v>
      </c>
      <c r="B1106" s="877" t="s">
        <v>126</v>
      </c>
      <c r="C1106" s="1907">
        <v>2.4500000000000002</v>
      </c>
      <c r="D1106" s="1215">
        <v>1000</v>
      </c>
      <c r="E1106" s="574">
        <v>233.15</v>
      </c>
      <c r="F1106" s="936">
        <f t="shared" si="162"/>
        <v>233.15</v>
      </c>
      <c r="G1106" s="866">
        <f>'Заказ, cкидки и курсы валют'!$J$23*F1106</f>
        <v>2902.7174999999997</v>
      </c>
      <c r="H1106" s="882">
        <f t="shared" si="163"/>
        <v>2902.72</v>
      </c>
      <c r="I1106" s="485"/>
    </row>
    <row r="1107" spans="1:9" ht="15">
      <c r="A1107" s="1219" t="s">
        <v>9014</v>
      </c>
      <c r="B1107" s="877" t="s">
        <v>127</v>
      </c>
      <c r="C1107" s="1907">
        <v>3.25</v>
      </c>
      <c r="D1107" s="1215">
        <v>500</v>
      </c>
      <c r="E1107" s="574">
        <v>280.95999999999998</v>
      </c>
      <c r="F1107" s="936">
        <f t="shared" si="162"/>
        <v>280.95999999999998</v>
      </c>
      <c r="G1107" s="866">
        <f>'Заказ, cкидки и курсы валют'!$J$23*F1107</f>
        <v>3497.9519999999998</v>
      </c>
      <c r="H1107" s="882">
        <f t="shared" si="163"/>
        <v>1748.98</v>
      </c>
      <c r="I1107" s="485"/>
    </row>
    <row r="1108" spans="1:9" ht="15">
      <c r="A1108" s="1219" t="s">
        <v>6567</v>
      </c>
      <c r="B1108" s="877" t="s">
        <v>3998</v>
      </c>
      <c r="C1108" s="1907">
        <v>3.25</v>
      </c>
      <c r="D1108" s="1215">
        <v>500</v>
      </c>
      <c r="E1108" s="574">
        <v>324.02</v>
      </c>
      <c r="F1108" s="936">
        <f t="shared" si="162"/>
        <v>324.02</v>
      </c>
      <c r="G1108" s="866">
        <f>'Заказ, cкидки и курсы валют'!$J$23*F1108</f>
        <v>4034.0489999999995</v>
      </c>
      <c r="H1108" s="882">
        <f t="shared" si="163"/>
        <v>2017.02</v>
      </c>
      <c r="I1108" s="485"/>
    </row>
    <row r="1109" spans="1:9" ht="15">
      <c r="A1109" s="1219" t="s">
        <v>9015</v>
      </c>
      <c r="B1109" s="877" t="s">
        <v>9001</v>
      </c>
      <c r="C1109" s="1907">
        <v>3.74</v>
      </c>
      <c r="D1109" s="1215">
        <v>500</v>
      </c>
      <c r="E1109" s="574">
        <v>372.07</v>
      </c>
      <c r="F1109" s="936">
        <f t="shared" si="162"/>
        <v>372.07</v>
      </c>
      <c r="G1109" s="866">
        <f>'Заказ, cкидки и курсы валют'!$J$23*F1109</f>
        <v>4632.2714999999998</v>
      </c>
      <c r="H1109" s="882">
        <f t="shared" si="163"/>
        <v>2316.14</v>
      </c>
      <c r="I1109" s="485"/>
    </row>
    <row r="1110" spans="1:9" ht="15">
      <c r="A1110" s="1219" t="s">
        <v>9406</v>
      </c>
      <c r="B1110" s="877" t="s">
        <v>6572</v>
      </c>
      <c r="C1110" s="1907">
        <v>4.0999999999999996</v>
      </c>
      <c r="D1110" s="1215">
        <v>200</v>
      </c>
      <c r="E1110" s="574">
        <v>393.37</v>
      </c>
      <c r="F1110" s="936">
        <f t="shared" si="162"/>
        <v>393.37</v>
      </c>
      <c r="G1110" s="866">
        <f>'Заказ, cкидки и курсы валют'!$J$23*F1110</f>
        <v>4897.4564999999993</v>
      </c>
      <c r="H1110" s="882">
        <f t="shared" si="163"/>
        <v>979.49</v>
      </c>
      <c r="I1110" s="485"/>
    </row>
    <row r="1111" spans="1:9" ht="15">
      <c r="A1111" s="1219" t="s">
        <v>12260</v>
      </c>
      <c r="B1111" s="877" t="s">
        <v>134</v>
      </c>
      <c r="C1111" s="1907">
        <v>4.6399999999999997</v>
      </c>
      <c r="D1111" s="1215">
        <v>200</v>
      </c>
      <c r="E1111" s="574">
        <v>449.09</v>
      </c>
      <c r="F1111" s="936">
        <f t="shared" si="162"/>
        <v>449.09</v>
      </c>
      <c r="G1111" s="866">
        <f>'Заказ, cкидки и курсы валют'!$J$23*F1111</f>
        <v>5591.1704999999993</v>
      </c>
      <c r="H1111" s="882">
        <f t="shared" si="163"/>
        <v>1118.23</v>
      </c>
      <c r="I1111" s="485"/>
    </row>
    <row r="1112" spans="1:9" ht="15">
      <c r="A1112" s="1219" t="s">
        <v>9016</v>
      </c>
      <c r="B1112" s="877" t="s">
        <v>3992</v>
      </c>
      <c r="C1112" s="1907">
        <v>2.2999999999999998</v>
      </c>
      <c r="D1112" s="1215">
        <v>1000</v>
      </c>
      <c r="E1112" s="574">
        <v>243.72</v>
      </c>
      <c r="F1112" s="936">
        <f t="shared" ref="F1112:F1118" si="164">ROUND(E1112*(1-$F$11),2)</f>
        <v>243.72</v>
      </c>
      <c r="G1112" s="866">
        <f>'Заказ, cкидки и курсы валют'!$J$23*F1112</f>
        <v>3034.3139999999999</v>
      </c>
      <c r="H1112" s="882">
        <f t="shared" ref="H1112:H1118" si="165">ROUND((D1112/1000)*G1112,2)</f>
        <v>3034.31</v>
      </c>
      <c r="I1112" s="485"/>
    </row>
    <row r="1113" spans="1:9" ht="15">
      <c r="A1113" s="1219" t="s">
        <v>11158</v>
      </c>
      <c r="B1113" s="877" t="s">
        <v>3378</v>
      </c>
      <c r="C1113" s="1907">
        <v>2.37</v>
      </c>
      <c r="D1113" s="1215">
        <v>1000</v>
      </c>
      <c r="E1113" s="574">
        <v>228.55</v>
      </c>
      <c r="F1113" s="936">
        <f t="shared" si="164"/>
        <v>228.55</v>
      </c>
      <c r="G1113" s="866">
        <f>'Заказ, cкидки и курсы валют'!$J$23*F1113</f>
        <v>2845.4474999999998</v>
      </c>
      <c r="H1113" s="882">
        <f t="shared" si="165"/>
        <v>2845.45</v>
      </c>
      <c r="I1113" s="485"/>
    </row>
    <row r="1114" spans="1:9" ht="15">
      <c r="A1114" s="1219" t="s">
        <v>9408</v>
      </c>
      <c r="B1114" s="877" t="s">
        <v>3225</v>
      </c>
      <c r="C1114" s="1907">
        <v>2.87</v>
      </c>
      <c r="D1114" s="1215">
        <v>1000</v>
      </c>
      <c r="E1114" s="574">
        <v>251.55</v>
      </c>
      <c r="F1114" s="936">
        <f t="shared" si="164"/>
        <v>251.55</v>
      </c>
      <c r="G1114" s="866">
        <f>'Заказ, cкидки и курсы валют'!$J$23*F1114</f>
        <v>3131.7975000000001</v>
      </c>
      <c r="H1114" s="882">
        <f t="shared" si="165"/>
        <v>3131.8</v>
      </c>
      <c r="I1114" s="485"/>
    </row>
    <row r="1115" spans="1:9" ht="15">
      <c r="A1115" s="1939" t="s">
        <v>9017</v>
      </c>
      <c r="B1115" s="1938" t="s">
        <v>3540</v>
      </c>
      <c r="C1115" s="1945">
        <v>3.1</v>
      </c>
      <c r="D1115" s="2233">
        <v>1000</v>
      </c>
      <c r="E1115" s="574">
        <v>278.83</v>
      </c>
      <c r="F1115" s="603">
        <f t="shared" si="164"/>
        <v>278.83</v>
      </c>
      <c r="G1115" s="862">
        <f>'Заказ, cкидки и курсы валют'!$J$23*F1115</f>
        <v>3471.4334999999996</v>
      </c>
      <c r="H1115" s="882">
        <f t="shared" si="165"/>
        <v>3471.43</v>
      </c>
      <c r="I1115" s="485"/>
    </row>
    <row r="1116" spans="1:9" ht="15">
      <c r="A1116" s="1219" t="s">
        <v>9018</v>
      </c>
      <c r="B1116" s="877" t="s">
        <v>610</v>
      </c>
      <c r="C1116" s="1907">
        <v>3.66</v>
      </c>
      <c r="D1116" s="1215">
        <v>500</v>
      </c>
      <c r="E1116" s="574">
        <v>323.25</v>
      </c>
      <c r="F1116" s="936">
        <f t="shared" si="164"/>
        <v>323.25</v>
      </c>
      <c r="G1116" s="866">
        <f>'Заказ, cкидки и курсы валют'!$J$23*F1116</f>
        <v>4024.4624999999996</v>
      </c>
      <c r="H1116" s="882">
        <f t="shared" si="165"/>
        <v>2012.23</v>
      </c>
      <c r="I1116" s="485"/>
    </row>
    <row r="1117" spans="1:9" ht="15">
      <c r="A1117" s="1219" t="s">
        <v>11680</v>
      </c>
      <c r="B1117" s="877" t="s">
        <v>3646</v>
      </c>
      <c r="C1117" s="1907">
        <v>4</v>
      </c>
      <c r="D1117" s="1215">
        <v>500</v>
      </c>
      <c r="E1117" s="574">
        <v>418.36</v>
      </c>
      <c r="F1117" s="936">
        <f t="shared" si="164"/>
        <v>418.36</v>
      </c>
      <c r="G1117" s="866">
        <f>'Заказ, cкидки и курсы валют'!$J$23*F1117</f>
        <v>5208.5819999999994</v>
      </c>
      <c r="H1117" s="882">
        <f t="shared" si="165"/>
        <v>2604.29</v>
      </c>
      <c r="I1117" s="485"/>
    </row>
    <row r="1118" spans="1:9" ht="15">
      <c r="A1118" s="1219" t="s">
        <v>6568</v>
      </c>
      <c r="B1118" s="877" t="s">
        <v>1385</v>
      </c>
      <c r="C1118" s="1907">
        <v>4.5199999999999996</v>
      </c>
      <c r="D1118" s="1215">
        <v>500</v>
      </c>
      <c r="E1118" s="574">
        <v>425.59</v>
      </c>
      <c r="F1118" s="936">
        <f t="shared" si="164"/>
        <v>425.59</v>
      </c>
      <c r="G1118" s="866">
        <f>'Заказ, cкидки и курсы валют'!$J$23*F1118</f>
        <v>5298.5954999999994</v>
      </c>
      <c r="H1118" s="882">
        <f t="shared" si="165"/>
        <v>2649.3</v>
      </c>
      <c r="I1118" s="485"/>
    </row>
    <row r="1119" spans="1:9" ht="15">
      <c r="A1119" s="1219" t="s">
        <v>9019</v>
      </c>
      <c r="B1119" s="877" t="s">
        <v>2652</v>
      </c>
      <c r="C1119" s="1907">
        <v>5.17</v>
      </c>
      <c r="D1119" s="1215">
        <v>200</v>
      </c>
      <c r="E1119" s="574">
        <v>477.56</v>
      </c>
      <c r="F1119" s="936">
        <f t="shared" ref="F1119:F1139" si="166">ROUND(E1119*(1-$F$11),2)</f>
        <v>477.56</v>
      </c>
      <c r="G1119" s="866">
        <f>'Заказ, cкидки и курсы валют'!$J$23*F1119</f>
        <v>5945.6219999999994</v>
      </c>
      <c r="H1119" s="882">
        <f t="shared" ref="H1119:H1139" si="167">ROUND((D1119/1000)*G1119,2)</f>
        <v>1189.1199999999999</v>
      </c>
      <c r="I1119" s="485"/>
    </row>
    <row r="1120" spans="1:9" ht="15">
      <c r="A1120" s="1219" t="s">
        <v>9407</v>
      </c>
      <c r="B1120" s="877" t="s">
        <v>2653</v>
      </c>
      <c r="C1120" s="1907">
        <v>6</v>
      </c>
      <c r="D1120" s="1215">
        <v>200</v>
      </c>
      <c r="E1120" s="574">
        <v>547.28</v>
      </c>
      <c r="F1120" s="936">
        <f t="shared" si="166"/>
        <v>547.28</v>
      </c>
      <c r="G1120" s="866">
        <f>'Заказ, cкидки и курсы валют'!$J$23*F1120</f>
        <v>6813.6359999999995</v>
      </c>
      <c r="H1120" s="882">
        <f t="shared" si="167"/>
        <v>1362.73</v>
      </c>
      <c r="I1120" s="485"/>
    </row>
    <row r="1121" spans="1:9" ht="15">
      <c r="A1121" s="1219" t="s">
        <v>9409</v>
      </c>
      <c r="B1121" s="877" t="s">
        <v>1388</v>
      </c>
      <c r="C1121" s="1907">
        <v>6.7</v>
      </c>
      <c r="D1121" s="1215">
        <v>200</v>
      </c>
      <c r="E1121" s="574">
        <v>745.84</v>
      </c>
      <c r="F1121" s="936">
        <f t="shared" si="166"/>
        <v>745.84</v>
      </c>
      <c r="G1121" s="866">
        <f>'Заказ, cкидки и курсы валют'!$J$23*F1121</f>
        <v>9285.7080000000005</v>
      </c>
      <c r="H1121" s="882">
        <f t="shared" si="167"/>
        <v>1857.14</v>
      </c>
      <c r="I1121" s="485"/>
    </row>
    <row r="1122" spans="1:9" ht="15">
      <c r="A1122" s="1219" t="s">
        <v>6569</v>
      </c>
      <c r="B1122" s="877" t="s">
        <v>1387</v>
      </c>
      <c r="C1122" s="1907">
        <v>7.52</v>
      </c>
      <c r="D1122" s="1215">
        <v>200</v>
      </c>
      <c r="E1122" s="574">
        <v>754.81</v>
      </c>
      <c r="F1122" s="936">
        <f t="shared" si="166"/>
        <v>754.81</v>
      </c>
      <c r="G1122" s="866">
        <f>'Заказ, cкидки и курсы валют'!$J$23*F1122</f>
        <v>9397.3844999999983</v>
      </c>
      <c r="H1122" s="882">
        <f t="shared" si="167"/>
        <v>1879.48</v>
      </c>
      <c r="I1122" s="485"/>
    </row>
    <row r="1123" spans="1:9" ht="15">
      <c r="A1123" s="1219" t="s">
        <v>9410</v>
      </c>
      <c r="B1123" s="877" t="s">
        <v>1389</v>
      </c>
      <c r="C1123" s="1907">
        <v>8.4600000000000009</v>
      </c>
      <c r="D1123" s="1215">
        <v>200</v>
      </c>
      <c r="E1123" s="574">
        <v>896.15</v>
      </c>
      <c r="F1123" s="936">
        <f t="shared" si="166"/>
        <v>896.15</v>
      </c>
      <c r="G1123" s="866">
        <f>'Заказ, cкидки и курсы валют'!$J$23*F1123</f>
        <v>11157.067499999999</v>
      </c>
      <c r="H1123" s="882">
        <f t="shared" si="167"/>
        <v>2231.41</v>
      </c>
      <c r="I1123" s="485"/>
    </row>
    <row r="1124" spans="1:9" ht="15">
      <c r="A1124" s="1219" t="s">
        <v>9020</v>
      </c>
      <c r="B1124" s="877" t="s">
        <v>3993</v>
      </c>
      <c r="C1124" s="1907">
        <v>3.51</v>
      </c>
      <c r="D1124" s="1215">
        <v>1000</v>
      </c>
      <c r="E1124" s="574">
        <v>298.25</v>
      </c>
      <c r="F1124" s="936">
        <f t="shared" si="166"/>
        <v>298.25</v>
      </c>
      <c r="G1124" s="866">
        <f>'Заказ, cкидки и курсы валют'!$J$23*F1124</f>
        <v>3713.2124999999996</v>
      </c>
      <c r="H1124" s="882">
        <f t="shared" si="167"/>
        <v>3713.21</v>
      </c>
      <c r="I1124" s="485"/>
    </row>
    <row r="1125" spans="1:9" ht="15">
      <c r="A1125" s="1219" t="s">
        <v>9021</v>
      </c>
      <c r="B1125" s="877" t="s">
        <v>669</v>
      </c>
      <c r="C1125" s="1907">
        <v>3.86</v>
      </c>
      <c r="D1125" s="1215">
        <v>1000</v>
      </c>
      <c r="E1125" s="574">
        <v>320.44</v>
      </c>
      <c r="F1125" s="936">
        <f t="shared" si="166"/>
        <v>320.44</v>
      </c>
      <c r="G1125" s="866">
        <f>'Заказ, cкидки и курсы валют'!$J$23*F1125</f>
        <v>3989.4779999999996</v>
      </c>
      <c r="H1125" s="882">
        <f t="shared" si="167"/>
        <v>3989.48</v>
      </c>
      <c r="I1125" s="485"/>
    </row>
    <row r="1126" spans="1:9" ht="15">
      <c r="A1126" s="1219" t="s">
        <v>9022</v>
      </c>
      <c r="B1126" s="877" t="s">
        <v>1390</v>
      </c>
      <c r="C1126" s="1907">
        <v>4.21</v>
      </c>
      <c r="D1126" s="1215">
        <v>1000</v>
      </c>
      <c r="E1126" s="574">
        <v>370.1</v>
      </c>
      <c r="F1126" s="936">
        <f t="shared" si="166"/>
        <v>370.1</v>
      </c>
      <c r="G1126" s="866">
        <f>'Заказ, cкидки и курсы валют'!$J$23*F1126</f>
        <v>4607.7449999999999</v>
      </c>
      <c r="H1126" s="882">
        <f t="shared" si="167"/>
        <v>4607.75</v>
      </c>
      <c r="I1126" s="485"/>
    </row>
    <row r="1127" spans="1:9" ht="15">
      <c r="A1127" s="1219" t="s">
        <v>9023</v>
      </c>
      <c r="B1127" s="877" t="s">
        <v>1391</v>
      </c>
      <c r="C1127" s="1907">
        <v>4.91</v>
      </c>
      <c r="D1127" s="1215">
        <v>500</v>
      </c>
      <c r="E1127" s="574">
        <v>436.24</v>
      </c>
      <c r="F1127" s="936">
        <f t="shared" si="166"/>
        <v>436.24</v>
      </c>
      <c r="G1127" s="866">
        <f>'Заказ, cкидки и курсы валют'!$J$23*F1127</f>
        <v>5431.1880000000001</v>
      </c>
      <c r="H1127" s="882">
        <f t="shared" si="167"/>
        <v>2715.59</v>
      </c>
      <c r="I1127" s="485"/>
    </row>
    <row r="1128" spans="1:9" ht="15">
      <c r="A1128" s="1219" t="s">
        <v>9024</v>
      </c>
      <c r="B1128" s="877" t="s">
        <v>598</v>
      </c>
      <c r="C1128" s="1907">
        <v>5.73</v>
      </c>
      <c r="D1128" s="1215">
        <v>500</v>
      </c>
      <c r="E1128" s="574">
        <v>517.67999999999995</v>
      </c>
      <c r="F1128" s="936">
        <f t="shared" si="166"/>
        <v>517.67999999999995</v>
      </c>
      <c r="G1128" s="866">
        <f>'Заказ, cкидки и курсы валют'!$J$23*F1128</f>
        <v>6445.1159999999991</v>
      </c>
      <c r="H1128" s="882">
        <f t="shared" si="167"/>
        <v>3222.56</v>
      </c>
      <c r="I1128" s="485"/>
    </row>
    <row r="1129" spans="1:9" ht="15">
      <c r="A1129" s="1939" t="s">
        <v>9411</v>
      </c>
      <c r="B1129" s="1938" t="s">
        <v>599</v>
      </c>
      <c r="C1129" s="1945">
        <v>6.2</v>
      </c>
      <c r="D1129" s="2233">
        <v>500</v>
      </c>
      <c r="E1129" s="574">
        <v>590.38</v>
      </c>
      <c r="F1129" s="603">
        <f t="shared" si="166"/>
        <v>590.38</v>
      </c>
      <c r="G1129" s="862">
        <f>'Заказ, cкидки и курсы валют'!$J$23*F1129</f>
        <v>7350.2309999999998</v>
      </c>
      <c r="H1129" s="882">
        <f t="shared" si="167"/>
        <v>3675.12</v>
      </c>
      <c r="I1129" s="485"/>
    </row>
    <row r="1130" spans="1:9" ht="15">
      <c r="A1130" s="1219" t="s">
        <v>9025</v>
      </c>
      <c r="B1130" s="877" t="s">
        <v>3372</v>
      </c>
      <c r="C1130" s="1907">
        <v>7.36</v>
      </c>
      <c r="D1130" s="1215">
        <v>200</v>
      </c>
      <c r="E1130" s="574">
        <v>642.83000000000004</v>
      </c>
      <c r="F1130" s="936">
        <f t="shared" si="166"/>
        <v>642.83000000000004</v>
      </c>
      <c r="G1130" s="866">
        <f>'Заказ, cкидки и курсы валют'!$J$23*F1130</f>
        <v>8003.2335000000003</v>
      </c>
      <c r="H1130" s="882">
        <f t="shared" si="167"/>
        <v>1600.65</v>
      </c>
      <c r="I1130" s="485"/>
    </row>
    <row r="1131" spans="1:9" ht="15">
      <c r="A1131" s="1219" t="s">
        <v>9026</v>
      </c>
      <c r="B1131" s="877" t="s">
        <v>3373</v>
      </c>
      <c r="C1131" s="1907">
        <v>8.01</v>
      </c>
      <c r="D1131" s="1215">
        <v>200</v>
      </c>
      <c r="E1131" s="574">
        <v>734.72</v>
      </c>
      <c r="F1131" s="936">
        <f t="shared" si="166"/>
        <v>734.72</v>
      </c>
      <c r="G1131" s="866">
        <f>'Заказ, cкидки и курсы валют'!$J$23*F1131</f>
        <v>9147.2639999999992</v>
      </c>
      <c r="H1131" s="882">
        <f t="shared" si="167"/>
        <v>1829.45</v>
      </c>
      <c r="I1131" s="485"/>
    </row>
    <row r="1132" spans="1:9" ht="15">
      <c r="A1132" s="1219" t="s">
        <v>10673</v>
      </c>
      <c r="B1132" s="877" t="s">
        <v>9002</v>
      </c>
      <c r="C1132" s="1907">
        <v>8.66</v>
      </c>
      <c r="D1132" s="1215">
        <v>200</v>
      </c>
      <c r="E1132" s="574">
        <v>800.47</v>
      </c>
      <c r="F1132" s="936">
        <f t="shared" si="166"/>
        <v>800.47</v>
      </c>
      <c r="G1132" s="866">
        <f>'Заказ, cкидки и курсы валют'!$J$23*F1132</f>
        <v>9965.8515000000007</v>
      </c>
      <c r="H1132" s="882">
        <f t="shared" si="167"/>
        <v>1993.17</v>
      </c>
      <c r="I1132" s="485"/>
    </row>
    <row r="1133" spans="1:9" ht="15">
      <c r="A1133" s="1219" t="s">
        <v>9027</v>
      </c>
      <c r="B1133" s="877" t="s">
        <v>3374</v>
      </c>
      <c r="C1133" s="1907">
        <v>9.31</v>
      </c>
      <c r="D1133" s="1215">
        <v>200</v>
      </c>
      <c r="E1133" s="574">
        <v>858.48</v>
      </c>
      <c r="F1133" s="936">
        <f t="shared" si="166"/>
        <v>858.48</v>
      </c>
      <c r="G1133" s="866">
        <f>'Заказ, cкидки и курсы валют'!$J$23*F1133</f>
        <v>10688.075999999999</v>
      </c>
      <c r="H1133" s="882">
        <f t="shared" si="167"/>
        <v>2137.62</v>
      </c>
      <c r="I1133" s="485"/>
    </row>
    <row r="1134" spans="1:9" ht="15">
      <c r="A1134" s="1219" t="s">
        <v>9028</v>
      </c>
      <c r="B1134" s="877" t="s">
        <v>3375</v>
      </c>
      <c r="C1134" s="1907">
        <v>10.29</v>
      </c>
      <c r="D1134" s="1215">
        <v>200</v>
      </c>
      <c r="E1134" s="574">
        <v>1010.62</v>
      </c>
      <c r="F1134" s="936">
        <f t="shared" si="166"/>
        <v>1010.62</v>
      </c>
      <c r="G1134" s="866">
        <f>'Заказ, cкидки и курсы валют'!$J$23*F1134</f>
        <v>12582.218999999999</v>
      </c>
      <c r="H1134" s="882">
        <f t="shared" si="167"/>
        <v>2516.44</v>
      </c>
      <c r="I1134" s="485"/>
    </row>
    <row r="1135" spans="1:9" ht="15">
      <c r="A1135" s="1219" t="s">
        <v>9029</v>
      </c>
      <c r="B1135" s="877" t="s">
        <v>3990</v>
      </c>
      <c r="C1135" s="1907">
        <v>5.27</v>
      </c>
      <c r="D1135" s="1215">
        <v>500</v>
      </c>
      <c r="E1135" s="574">
        <v>556.86</v>
      </c>
      <c r="F1135" s="936">
        <f t="shared" si="166"/>
        <v>556.86</v>
      </c>
      <c r="G1135" s="866">
        <f>'Заказ, cкидки и курсы валют'!$J$23*F1135</f>
        <v>6932.9070000000002</v>
      </c>
      <c r="H1135" s="882">
        <f t="shared" si="167"/>
        <v>3466.45</v>
      </c>
      <c r="I1135" s="485"/>
    </row>
    <row r="1136" spans="1:9" ht="15">
      <c r="A1136" s="1219" t="s">
        <v>9030</v>
      </c>
      <c r="B1136" s="877" t="s">
        <v>603</v>
      </c>
      <c r="C1136" s="1907">
        <v>5.74</v>
      </c>
      <c r="D1136" s="1215">
        <v>500</v>
      </c>
      <c r="E1136" s="574">
        <v>529.74</v>
      </c>
      <c r="F1136" s="936">
        <f t="shared" si="166"/>
        <v>529.74</v>
      </c>
      <c r="G1136" s="866">
        <f>'Заказ, cкидки и курсы валют'!$J$23*F1136</f>
        <v>6595.2629999999999</v>
      </c>
      <c r="H1136" s="882">
        <f t="shared" si="167"/>
        <v>3297.63</v>
      </c>
      <c r="I1136" s="485"/>
    </row>
    <row r="1137" spans="1:9" ht="15">
      <c r="A1137" s="1219" t="s">
        <v>9031</v>
      </c>
      <c r="B1137" s="877" t="s">
        <v>604</v>
      </c>
      <c r="C1137" s="1907">
        <v>6.7</v>
      </c>
      <c r="D1137" s="1215">
        <v>200</v>
      </c>
      <c r="E1137" s="574">
        <v>632.53</v>
      </c>
      <c r="F1137" s="936">
        <f t="shared" si="166"/>
        <v>632.53</v>
      </c>
      <c r="G1137" s="866">
        <f>'Заказ, cкидки и курсы валют'!$J$23*F1137</f>
        <v>7874.9984999999988</v>
      </c>
      <c r="H1137" s="882">
        <f t="shared" si="167"/>
        <v>1575</v>
      </c>
      <c r="I1137" s="485"/>
    </row>
    <row r="1138" spans="1:9" ht="15">
      <c r="A1138" s="1219" t="s">
        <v>11681</v>
      </c>
      <c r="B1138" s="877" t="s">
        <v>605</v>
      </c>
      <c r="C1138" s="1907">
        <v>7.8</v>
      </c>
      <c r="D1138" s="1215">
        <v>200</v>
      </c>
      <c r="E1138" s="574">
        <v>797.37</v>
      </c>
      <c r="F1138" s="936">
        <f t="shared" si="166"/>
        <v>797.37</v>
      </c>
      <c r="G1138" s="866">
        <f>'Заказ, cкидки и курсы валют'!$J$23*F1138</f>
        <v>9927.2564999999995</v>
      </c>
      <c r="H1138" s="882">
        <f t="shared" si="167"/>
        <v>1985.45</v>
      </c>
      <c r="I1138" s="485"/>
    </row>
    <row r="1139" spans="1:9" ht="15">
      <c r="A1139" s="1219" t="s">
        <v>11682</v>
      </c>
      <c r="B1139" s="877" t="s">
        <v>606</v>
      </c>
      <c r="C1139" s="1907">
        <v>9</v>
      </c>
      <c r="D1139" s="1215">
        <v>200</v>
      </c>
      <c r="E1139" s="574">
        <v>824.17</v>
      </c>
      <c r="F1139" s="936">
        <f t="shared" si="166"/>
        <v>824.17</v>
      </c>
      <c r="G1139" s="866">
        <f>'Заказ, cкидки и курсы валют'!$J$23*F1139</f>
        <v>10260.916499999999</v>
      </c>
      <c r="H1139" s="882">
        <f t="shared" si="167"/>
        <v>2052.1799999999998</v>
      </c>
      <c r="I1139" s="485"/>
    </row>
    <row r="1140" spans="1:9" ht="15.75" thickBot="1">
      <c r="A1140" s="1222" t="s">
        <v>6570</v>
      </c>
      <c r="B1140" s="926" t="s">
        <v>3337</v>
      </c>
      <c r="C1140" s="1909">
        <v>10.98</v>
      </c>
      <c r="D1140" s="2231">
        <v>200</v>
      </c>
      <c r="E1140" s="574">
        <v>1040.75</v>
      </c>
      <c r="F1140" s="2072">
        <f t="shared" ref="F1140" si="168">ROUND(E1140*(1-$F$11),2)</f>
        <v>1040.75</v>
      </c>
      <c r="G1140" s="1263">
        <f>'Заказ, cкидки и курсы валют'!$J$23*F1140</f>
        <v>12957.3375</v>
      </c>
      <c r="H1140" s="1019">
        <f t="shared" ref="H1140" si="169">ROUND((D1140/1000)*G1140,2)</f>
        <v>2591.4699999999998</v>
      </c>
      <c r="I1140" s="489"/>
    </row>
    <row r="1141" spans="1:9" ht="13.5" thickBot="1"/>
    <row r="1142" spans="1:9" ht="18">
      <c r="A1142" s="1358" t="s">
        <v>6931</v>
      </c>
      <c r="B1142" s="1359"/>
      <c r="C1142" s="647"/>
      <c r="D1142" s="555"/>
      <c r="E1142" s="555"/>
      <c r="F1142" s="93"/>
      <c r="G1142" s="1360"/>
      <c r="H1142" s="1137"/>
      <c r="I1142" s="1361"/>
    </row>
    <row r="1143" spans="1:9" ht="18">
      <c r="A1143" s="248"/>
      <c r="B1143" s="17"/>
      <c r="C1143" s="883"/>
      <c r="D1143" s="1148"/>
      <c r="E1143" s="854"/>
      <c r="F1143" s="568"/>
      <c r="G1143" s="111"/>
      <c r="H1143" s="110"/>
      <c r="I1143" s="167"/>
    </row>
    <row r="1144" spans="1:9">
      <c r="A1144" s="248"/>
      <c r="B1144" s="17"/>
      <c r="C1144" s="884"/>
      <c r="D1144" s="1149"/>
      <c r="E1144" s="557"/>
      <c r="F1144" s="596"/>
      <c r="G1144" s="860"/>
      <c r="H1144" s="17"/>
      <c r="I1144" s="167"/>
    </row>
    <row r="1145" spans="1:9">
      <c r="A1145" s="248"/>
      <c r="B1145" s="17"/>
      <c r="C1145" s="884"/>
      <c r="D1145" s="1149"/>
      <c r="E1145" s="557"/>
      <c r="F1145" s="596"/>
      <c r="G1145" s="860"/>
      <c r="H1145" s="17"/>
      <c r="I1145" s="167"/>
    </row>
    <row r="1146" spans="1:9">
      <c r="A1146" s="248"/>
      <c r="B1146" s="17"/>
      <c r="C1146" s="884"/>
      <c r="D1146" s="1149"/>
      <c r="E1146" s="557"/>
      <c r="F1146" s="596"/>
      <c r="G1146" s="860"/>
      <c r="H1146" s="17"/>
      <c r="I1146" s="167"/>
    </row>
    <row r="1147" spans="1:9" ht="18.75" thickBot="1">
      <c r="A1147" s="1151" t="s">
        <v>7710</v>
      </c>
      <c r="B1147" s="171"/>
      <c r="C1147" s="885"/>
      <c r="D1147" s="1150"/>
      <c r="E1147" s="558"/>
      <c r="F1147" s="598"/>
      <c r="G1147" s="861"/>
      <c r="H1147" s="171"/>
      <c r="I1147" s="172"/>
    </row>
    <row r="1148" spans="1:9" ht="52.5">
      <c r="A1148" s="187" t="s">
        <v>1034</v>
      </c>
      <c r="B1148" s="189" t="s">
        <v>1035</v>
      </c>
      <c r="C1148" s="1206" t="s">
        <v>678</v>
      </c>
      <c r="D1148" s="1206" t="s">
        <v>3143</v>
      </c>
      <c r="E1148" s="561" t="s">
        <v>11378</v>
      </c>
      <c r="F1148" s="611" t="s">
        <v>2792</v>
      </c>
      <c r="G1148" s="1204" t="s">
        <v>2640</v>
      </c>
      <c r="H1148" s="419" t="s">
        <v>497</v>
      </c>
      <c r="I1148" s="173" t="s">
        <v>4268</v>
      </c>
    </row>
    <row r="1149" spans="1:9" ht="13.5" thickBot="1">
      <c r="A1149" s="195"/>
      <c r="B1149" s="389"/>
      <c r="C1149" s="475" t="s">
        <v>3644</v>
      </c>
      <c r="D1149" s="475" t="s">
        <v>2641</v>
      </c>
      <c r="E1149" s="564" t="s">
        <v>265</v>
      </c>
      <c r="F1149" s="607">
        <f>'Заказ, cкидки и курсы валют'!$I$12</f>
        <v>0</v>
      </c>
      <c r="G1149" s="948"/>
      <c r="H1149" s="455"/>
      <c r="I1149" s="325"/>
    </row>
    <row r="1150" spans="1:9" ht="15">
      <c r="A1150" s="1216" t="s">
        <v>9032</v>
      </c>
      <c r="B1150" s="1024" t="s">
        <v>3380</v>
      </c>
      <c r="C1150" s="1908">
        <v>0.32</v>
      </c>
      <c r="D1150" s="2230">
        <v>1000</v>
      </c>
      <c r="E1150" s="574">
        <v>57.13</v>
      </c>
      <c r="F1150" s="2069">
        <f t="shared" ref="F1150:F1168" si="170">ROUND(E1150*(1-$F$11),2)</f>
        <v>57.13</v>
      </c>
      <c r="G1150" s="1673">
        <f>'Заказ, cкидки и курсы валют'!$J$23*F1150</f>
        <v>711.26850000000002</v>
      </c>
      <c r="H1150" s="1017">
        <f t="shared" ref="H1150:H1168" si="171">ROUND((D1150/1000)*G1150,2)</f>
        <v>711.27</v>
      </c>
      <c r="I1150" s="1013"/>
    </row>
    <row r="1151" spans="1:9" ht="15">
      <c r="A1151" s="1219" t="s">
        <v>6573</v>
      </c>
      <c r="B1151" s="877" t="s">
        <v>3381</v>
      </c>
      <c r="C1151" s="1907">
        <v>0.4</v>
      </c>
      <c r="D1151" s="1215">
        <v>1000</v>
      </c>
      <c r="E1151" s="574">
        <v>64.41</v>
      </c>
      <c r="F1151" s="936">
        <f t="shared" si="170"/>
        <v>64.41</v>
      </c>
      <c r="G1151" s="866">
        <f>'Заказ, cкидки и курсы валют'!$J$23*F1151</f>
        <v>801.90449999999987</v>
      </c>
      <c r="H1151" s="882">
        <f t="shared" si="171"/>
        <v>801.9</v>
      </c>
      <c r="I1151" s="485"/>
    </row>
    <row r="1152" spans="1:9" ht="15">
      <c r="A1152" s="1219" t="s">
        <v>6574</v>
      </c>
      <c r="B1152" s="877" t="s">
        <v>3382</v>
      </c>
      <c r="C1152" s="1907">
        <v>0.52</v>
      </c>
      <c r="D1152" s="1215">
        <v>1000</v>
      </c>
      <c r="E1152" s="574">
        <v>85.83</v>
      </c>
      <c r="F1152" s="936">
        <f t="shared" si="170"/>
        <v>85.83</v>
      </c>
      <c r="G1152" s="866">
        <f>'Заказ, cкидки и курсы валют'!$J$23*F1152</f>
        <v>1068.5835</v>
      </c>
      <c r="H1152" s="882">
        <f t="shared" si="171"/>
        <v>1068.58</v>
      </c>
      <c r="I1152" s="485"/>
    </row>
    <row r="1153" spans="1:9" ht="15">
      <c r="A1153" s="1219" t="s">
        <v>11683</v>
      </c>
      <c r="B1153" s="877" t="s">
        <v>3383</v>
      </c>
      <c r="C1153" s="1907">
        <v>0.7</v>
      </c>
      <c r="D1153" s="1215">
        <v>1000</v>
      </c>
      <c r="E1153" s="574">
        <v>90.71</v>
      </c>
      <c r="F1153" s="936">
        <f t="shared" si="170"/>
        <v>90.71</v>
      </c>
      <c r="G1153" s="866">
        <f>'Заказ, cкидки и курсы валют'!$J$23*F1153</f>
        <v>1129.3394999999998</v>
      </c>
      <c r="H1153" s="882">
        <f t="shared" si="171"/>
        <v>1129.3399999999999</v>
      </c>
      <c r="I1153" s="485"/>
    </row>
    <row r="1154" spans="1:9" ht="15">
      <c r="A1154" s="1219" t="s">
        <v>9033</v>
      </c>
      <c r="B1154" s="877" t="s">
        <v>8998</v>
      </c>
      <c r="C1154" s="1907">
        <v>0.87</v>
      </c>
      <c r="D1154" s="1215">
        <v>1000</v>
      </c>
      <c r="E1154" s="574">
        <v>118.49</v>
      </c>
      <c r="F1154" s="936">
        <f t="shared" si="170"/>
        <v>118.49</v>
      </c>
      <c r="G1154" s="866">
        <f>'Заказ, cкидки и курсы валют'!$J$23*F1154</f>
        <v>1475.2004999999999</v>
      </c>
      <c r="H1154" s="882">
        <f t="shared" si="171"/>
        <v>1475.2</v>
      </c>
      <c r="I1154" s="485"/>
    </row>
    <row r="1155" spans="1:9" ht="15">
      <c r="A1155" s="1219" t="s">
        <v>6575</v>
      </c>
      <c r="B1155" s="877" t="s">
        <v>3386</v>
      </c>
      <c r="C1155" s="1907">
        <v>0.67</v>
      </c>
      <c r="D1155" s="1215">
        <v>1000</v>
      </c>
      <c r="E1155" s="574">
        <v>88.58</v>
      </c>
      <c r="F1155" s="936">
        <f t="shared" si="170"/>
        <v>88.58</v>
      </c>
      <c r="G1155" s="866">
        <f>'Заказ, cкидки и курсы валют'!$J$23*F1155</f>
        <v>1102.8209999999999</v>
      </c>
      <c r="H1155" s="882">
        <f t="shared" si="171"/>
        <v>1102.82</v>
      </c>
      <c r="I1155" s="485"/>
    </row>
    <row r="1156" spans="1:9" ht="15">
      <c r="A1156" s="1219" t="s">
        <v>6576</v>
      </c>
      <c r="B1156" s="877" t="s">
        <v>105</v>
      </c>
      <c r="C1156" s="1907">
        <v>0.81</v>
      </c>
      <c r="D1156" s="1215">
        <v>1000</v>
      </c>
      <c r="E1156" s="574">
        <v>107.74</v>
      </c>
      <c r="F1156" s="936">
        <f t="shared" si="170"/>
        <v>107.74</v>
      </c>
      <c r="G1156" s="866">
        <f>'Заказ, cкидки и курсы валют'!$J$23*F1156</f>
        <v>1341.3629999999998</v>
      </c>
      <c r="H1156" s="882">
        <f t="shared" si="171"/>
        <v>1341.36</v>
      </c>
      <c r="I1156" s="485"/>
    </row>
    <row r="1157" spans="1:9" ht="15">
      <c r="A1157" s="1219" t="s">
        <v>9034</v>
      </c>
      <c r="B1157" s="877" t="s">
        <v>106</v>
      </c>
      <c r="C1157" s="1907">
        <v>0.94</v>
      </c>
      <c r="D1157" s="1215">
        <v>1000</v>
      </c>
      <c r="E1157" s="574">
        <v>118.43</v>
      </c>
      <c r="F1157" s="936">
        <f t="shared" si="170"/>
        <v>118.43</v>
      </c>
      <c r="G1157" s="866">
        <f>'Заказ, cкидки и курсы валют'!$J$23*F1157</f>
        <v>1474.4535000000001</v>
      </c>
      <c r="H1157" s="882">
        <f t="shared" si="171"/>
        <v>1474.45</v>
      </c>
      <c r="I1157" s="485"/>
    </row>
    <row r="1158" spans="1:9" ht="15">
      <c r="A1158" s="1219" t="s">
        <v>9035</v>
      </c>
      <c r="B1158" s="877" t="s">
        <v>107</v>
      </c>
      <c r="C1158" s="1907">
        <v>1.22</v>
      </c>
      <c r="D1158" s="1215">
        <v>1000</v>
      </c>
      <c r="E1158" s="574">
        <v>141.26</v>
      </c>
      <c r="F1158" s="936">
        <f t="shared" si="170"/>
        <v>141.26</v>
      </c>
      <c r="G1158" s="866">
        <f>'Заказ, cкидки и курсы валют'!$J$23*F1158</f>
        <v>1758.6869999999999</v>
      </c>
      <c r="H1158" s="882">
        <f t="shared" si="171"/>
        <v>1758.69</v>
      </c>
      <c r="I1158" s="485"/>
    </row>
    <row r="1159" spans="1:9" ht="15">
      <c r="A1159" s="1219" t="s">
        <v>11684</v>
      </c>
      <c r="B1159" s="877" t="s">
        <v>108</v>
      </c>
      <c r="C1159" s="1907">
        <v>1.4</v>
      </c>
      <c r="D1159" s="1215">
        <v>1000</v>
      </c>
      <c r="E1159" s="574">
        <v>174.77</v>
      </c>
      <c r="F1159" s="936">
        <f t="shared" si="170"/>
        <v>174.77</v>
      </c>
      <c r="G1159" s="866">
        <f>'Заказ, cкидки и курсы валют'!$J$23*F1159</f>
        <v>2175.8865000000001</v>
      </c>
      <c r="H1159" s="882">
        <f t="shared" si="171"/>
        <v>2175.89</v>
      </c>
      <c r="I1159" s="485"/>
    </row>
    <row r="1160" spans="1:9" ht="15">
      <c r="A1160" s="1219" t="s">
        <v>11685</v>
      </c>
      <c r="B1160" s="877" t="s">
        <v>3387</v>
      </c>
      <c r="C1160" s="1907">
        <v>1.8</v>
      </c>
      <c r="D1160" s="1215">
        <v>500</v>
      </c>
      <c r="E1160" s="574">
        <v>237.23</v>
      </c>
      <c r="F1160" s="936">
        <f t="shared" si="170"/>
        <v>237.23</v>
      </c>
      <c r="G1160" s="866">
        <f>'Заказ, cкидки и курсы валют'!$J$23*F1160</f>
        <v>2953.5134999999996</v>
      </c>
      <c r="H1160" s="882">
        <f t="shared" si="171"/>
        <v>1476.76</v>
      </c>
      <c r="I1160" s="485"/>
    </row>
    <row r="1161" spans="1:9" ht="15">
      <c r="A1161" s="1219" t="s">
        <v>9036</v>
      </c>
      <c r="B1161" s="877" t="s">
        <v>77</v>
      </c>
      <c r="C1161" s="1907">
        <v>0.88</v>
      </c>
      <c r="D1161" s="1215">
        <v>1000</v>
      </c>
      <c r="E1161" s="574">
        <v>109.45</v>
      </c>
      <c r="F1161" s="936">
        <f t="shared" si="170"/>
        <v>109.45</v>
      </c>
      <c r="G1161" s="866">
        <f>'Заказ, cкидки и курсы валют'!$J$23*F1161</f>
        <v>1362.6524999999999</v>
      </c>
      <c r="H1161" s="882">
        <f t="shared" si="171"/>
        <v>1362.65</v>
      </c>
      <c r="I1161" s="485"/>
    </row>
    <row r="1162" spans="1:9" ht="15">
      <c r="A1162" s="1219" t="s">
        <v>11686</v>
      </c>
      <c r="B1162" s="877" t="s">
        <v>137</v>
      </c>
      <c r="C1162" s="1907">
        <v>1.08</v>
      </c>
      <c r="D1162" s="1215">
        <v>1000</v>
      </c>
      <c r="E1162" s="574">
        <v>120.83</v>
      </c>
      <c r="F1162" s="936">
        <f t="shared" si="170"/>
        <v>120.83</v>
      </c>
      <c r="G1162" s="866">
        <f>'Заказ, cкидки и курсы валют'!$J$23*F1162</f>
        <v>1504.3335</v>
      </c>
      <c r="H1162" s="882">
        <f t="shared" si="171"/>
        <v>1504.33</v>
      </c>
      <c r="I1162" s="485"/>
    </row>
    <row r="1163" spans="1:9" ht="15">
      <c r="A1163" s="1219" t="s">
        <v>9064</v>
      </c>
      <c r="B1163" s="877" t="s">
        <v>130</v>
      </c>
      <c r="C1163" s="1907">
        <v>1.26</v>
      </c>
      <c r="D1163" s="1215">
        <v>1000</v>
      </c>
      <c r="E1163" s="574">
        <v>137.66</v>
      </c>
      <c r="F1163" s="936">
        <f t="shared" si="170"/>
        <v>137.66</v>
      </c>
      <c r="G1163" s="866">
        <f>'Заказ, cкидки и курсы валют'!$J$23*F1163</f>
        <v>1713.867</v>
      </c>
      <c r="H1163" s="882">
        <f t="shared" si="171"/>
        <v>1713.87</v>
      </c>
      <c r="I1163" s="485"/>
    </row>
    <row r="1164" spans="1:9" ht="15">
      <c r="A1164" s="1219" t="s">
        <v>11687</v>
      </c>
      <c r="B1164" s="877" t="s">
        <v>131</v>
      </c>
      <c r="C1164" s="1907">
        <v>1.8</v>
      </c>
      <c r="D1164" s="1215">
        <v>1000</v>
      </c>
      <c r="E1164" s="574">
        <v>166.9</v>
      </c>
      <c r="F1164" s="936">
        <f t="shared" si="170"/>
        <v>166.9</v>
      </c>
      <c r="G1164" s="866">
        <f>'Заказ, cкидки и курсы валют'!$J$23*F1164</f>
        <v>2077.9049999999997</v>
      </c>
      <c r="H1164" s="882">
        <f t="shared" si="171"/>
        <v>2077.91</v>
      </c>
      <c r="I1164" s="485"/>
    </row>
    <row r="1165" spans="1:9" ht="15">
      <c r="A1165" s="1219" t="s">
        <v>9065</v>
      </c>
      <c r="B1165" s="877" t="s">
        <v>78</v>
      </c>
      <c r="C1165" s="1907">
        <v>2.08</v>
      </c>
      <c r="D1165" s="1215">
        <v>1000</v>
      </c>
      <c r="E1165" s="574">
        <v>207.44</v>
      </c>
      <c r="F1165" s="936">
        <f t="shared" si="170"/>
        <v>207.44</v>
      </c>
      <c r="G1165" s="866">
        <f>'Заказ, cкидки и курсы валют'!$J$23*F1165</f>
        <v>2582.6279999999997</v>
      </c>
      <c r="H1165" s="882">
        <f t="shared" si="171"/>
        <v>2582.63</v>
      </c>
      <c r="I1165" s="485"/>
    </row>
    <row r="1166" spans="1:9" ht="15">
      <c r="A1166" s="1219" t="s">
        <v>9037</v>
      </c>
      <c r="B1166" s="877" t="s">
        <v>3957</v>
      </c>
      <c r="C1166" s="1907">
        <v>2.46</v>
      </c>
      <c r="D1166" s="1215">
        <v>500</v>
      </c>
      <c r="E1166" s="574">
        <v>231.47</v>
      </c>
      <c r="F1166" s="936">
        <f t="shared" si="170"/>
        <v>231.47</v>
      </c>
      <c r="G1166" s="866">
        <f>'Заказ, cкидки и курсы валют'!$J$23*F1166</f>
        <v>2881.8015</v>
      </c>
      <c r="H1166" s="882">
        <f t="shared" si="171"/>
        <v>1440.9</v>
      </c>
      <c r="I1166" s="485"/>
    </row>
    <row r="1167" spans="1:9" ht="15">
      <c r="A1167" s="1219" t="s">
        <v>9038</v>
      </c>
      <c r="B1167" s="877" t="s">
        <v>133</v>
      </c>
      <c r="C1167" s="1907">
        <v>2.9</v>
      </c>
      <c r="D1167" s="1215">
        <v>500</v>
      </c>
      <c r="E1167" s="574">
        <v>280.98</v>
      </c>
      <c r="F1167" s="936">
        <f t="shared" si="170"/>
        <v>280.98</v>
      </c>
      <c r="G1167" s="866">
        <f>'Заказ, cкидки и курсы валют'!$J$23*F1167</f>
        <v>3498.201</v>
      </c>
      <c r="H1167" s="882">
        <f t="shared" si="171"/>
        <v>1749.1</v>
      </c>
      <c r="I1167" s="485"/>
    </row>
    <row r="1168" spans="1:9" ht="15">
      <c r="A1168" s="1219" t="s">
        <v>6577</v>
      </c>
      <c r="B1168" s="877" t="s">
        <v>6571</v>
      </c>
      <c r="C1168" s="1907">
        <v>3.13</v>
      </c>
      <c r="D1168" s="1215">
        <v>500</v>
      </c>
      <c r="E1168" s="574">
        <v>314.47000000000003</v>
      </c>
      <c r="F1168" s="936">
        <f t="shared" si="170"/>
        <v>314.47000000000003</v>
      </c>
      <c r="G1168" s="866">
        <f>'Заказ, cкидки и курсы валют'!$J$23*F1168</f>
        <v>3915.1514999999999</v>
      </c>
      <c r="H1168" s="882">
        <f t="shared" si="171"/>
        <v>1957.58</v>
      </c>
      <c r="I1168" s="485"/>
    </row>
    <row r="1169" spans="1:9" ht="15">
      <c r="A1169" s="1219" t="s">
        <v>12261</v>
      </c>
      <c r="B1169" s="877" t="s">
        <v>12262</v>
      </c>
      <c r="C1169" s="1907">
        <v>3.75</v>
      </c>
      <c r="D1169" s="1215">
        <v>250</v>
      </c>
      <c r="E1169" s="574">
        <v>366.54</v>
      </c>
      <c r="F1169" s="936">
        <f t="shared" ref="F1169" si="172">ROUND(E1169*(1-$F$11),2)</f>
        <v>366.54</v>
      </c>
      <c r="G1169" s="866">
        <f>'Заказ, cкидки и курсы валют'!$J$23*F1169</f>
        <v>4563.4229999999998</v>
      </c>
      <c r="H1169" s="882">
        <f t="shared" ref="H1169" si="173">ROUND((D1169/1000)*G1169,2)</f>
        <v>1140.8599999999999</v>
      </c>
      <c r="I1169" s="485"/>
    </row>
    <row r="1170" spans="1:9" ht="15">
      <c r="A1170" s="1219" t="s">
        <v>9414</v>
      </c>
      <c r="B1170" s="877" t="s">
        <v>122</v>
      </c>
      <c r="C1170" s="1907">
        <v>1.1499999999999999</v>
      </c>
      <c r="D1170" s="1215">
        <v>1000</v>
      </c>
      <c r="E1170" s="574">
        <v>119.15</v>
      </c>
      <c r="F1170" s="936">
        <f t="shared" ref="F1170" si="174">ROUND(E1170*(1-$F$11),2)</f>
        <v>119.15</v>
      </c>
      <c r="G1170" s="866">
        <f>'Заказ, cкидки и курсы валют'!$J$23*F1170</f>
        <v>1483.4175</v>
      </c>
      <c r="H1170" s="882">
        <f t="shared" ref="H1170" si="175">ROUND((D1170/1000)*G1170,2)</f>
        <v>1483.42</v>
      </c>
      <c r="I1170" s="485"/>
    </row>
    <row r="1171" spans="1:9" ht="15">
      <c r="A1171" s="1219" t="s">
        <v>6578</v>
      </c>
      <c r="B1171" s="877" t="s">
        <v>124</v>
      </c>
      <c r="C1171" s="1907">
        <v>1.18</v>
      </c>
      <c r="D1171" s="1215">
        <v>1000</v>
      </c>
      <c r="E1171" s="574">
        <v>132.41</v>
      </c>
      <c r="F1171" s="936">
        <f t="shared" ref="F1171:F1197" si="176">ROUND(E1171*(1-$F$11),2)</f>
        <v>132.41</v>
      </c>
      <c r="G1171" s="866">
        <f>'Заказ, cкидки и курсы валют'!$J$23*F1171</f>
        <v>1648.5044999999998</v>
      </c>
      <c r="H1171" s="882">
        <f t="shared" ref="H1171:H1197" si="177">ROUND((D1171/1000)*G1171,2)</f>
        <v>1648.5</v>
      </c>
      <c r="I1171" s="485"/>
    </row>
    <row r="1172" spans="1:9" ht="15">
      <c r="A1172" s="1219" t="s">
        <v>9039</v>
      </c>
      <c r="B1172" s="877" t="s">
        <v>125</v>
      </c>
      <c r="C1172" s="1907">
        <v>1.38</v>
      </c>
      <c r="D1172" s="1215">
        <v>1000</v>
      </c>
      <c r="E1172" s="574">
        <v>151.88999999999999</v>
      </c>
      <c r="F1172" s="936">
        <f t="shared" si="176"/>
        <v>151.88999999999999</v>
      </c>
      <c r="G1172" s="866">
        <f>'Заказ, cкидки и курсы валют'!$J$23*F1172</f>
        <v>1891.0304999999996</v>
      </c>
      <c r="H1172" s="882">
        <f t="shared" si="177"/>
        <v>1891.03</v>
      </c>
      <c r="I1172" s="485"/>
    </row>
    <row r="1173" spans="1:9" ht="15">
      <c r="A1173" s="1219" t="s">
        <v>9040</v>
      </c>
      <c r="B1173" s="877" t="s">
        <v>8999</v>
      </c>
      <c r="C1173" s="1907">
        <v>1.58</v>
      </c>
      <c r="D1173" s="1215">
        <v>1000</v>
      </c>
      <c r="E1173" s="574">
        <v>172.7</v>
      </c>
      <c r="F1173" s="936">
        <f t="shared" si="176"/>
        <v>172.7</v>
      </c>
      <c r="G1173" s="866">
        <f>'Заказ, cкидки и курсы валют'!$J$23*F1173</f>
        <v>2150.1149999999998</v>
      </c>
      <c r="H1173" s="882">
        <f t="shared" si="177"/>
        <v>2150.12</v>
      </c>
      <c r="I1173" s="485"/>
    </row>
    <row r="1174" spans="1:9" ht="15">
      <c r="A1174" s="1219" t="s">
        <v>9041</v>
      </c>
      <c r="B1174" s="877" t="s">
        <v>126</v>
      </c>
      <c r="C1174" s="1907">
        <v>1.77</v>
      </c>
      <c r="D1174" s="1215">
        <v>1000</v>
      </c>
      <c r="E1174" s="574">
        <v>193.4</v>
      </c>
      <c r="F1174" s="936">
        <f t="shared" si="176"/>
        <v>193.4</v>
      </c>
      <c r="G1174" s="866">
        <f>'Заказ, cкидки и курсы валют'!$J$23*F1174</f>
        <v>2407.83</v>
      </c>
      <c r="H1174" s="882">
        <f t="shared" si="177"/>
        <v>2407.83</v>
      </c>
      <c r="I1174" s="485"/>
    </row>
    <row r="1175" spans="1:9" ht="15">
      <c r="A1175" s="1219" t="s">
        <v>11688</v>
      </c>
      <c r="B1175" s="877" t="s">
        <v>127</v>
      </c>
      <c r="C1175" s="1907">
        <v>2.2999999999999998</v>
      </c>
      <c r="D1175" s="1215">
        <v>500</v>
      </c>
      <c r="E1175" s="574">
        <v>235.3</v>
      </c>
      <c r="F1175" s="936">
        <f t="shared" si="176"/>
        <v>235.3</v>
      </c>
      <c r="G1175" s="866">
        <f>'Заказ, cкидки и курсы валют'!$J$23*F1175</f>
        <v>2929.4850000000001</v>
      </c>
      <c r="H1175" s="882">
        <f t="shared" si="177"/>
        <v>1464.74</v>
      </c>
      <c r="I1175" s="485"/>
    </row>
    <row r="1176" spans="1:9" ht="15">
      <c r="A1176" s="1219" t="s">
        <v>6579</v>
      </c>
      <c r="B1176" s="877" t="s">
        <v>3998</v>
      </c>
      <c r="C1176" s="1907">
        <v>2.77</v>
      </c>
      <c r="D1176" s="1215">
        <v>500</v>
      </c>
      <c r="E1176" s="574">
        <v>274.68</v>
      </c>
      <c r="F1176" s="936">
        <f t="shared" si="176"/>
        <v>274.68</v>
      </c>
      <c r="G1176" s="866">
        <f>'Заказ, cкидки и курсы валют'!$J$23*F1176</f>
        <v>3419.7660000000001</v>
      </c>
      <c r="H1176" s="882">
        <f t="shared" si="177"/>
        <v>1709.88</v>
      </c>
      <c r="I1176" s="485"/>
    </row>
    <row r="1177" spans="1:9" ht="15">
      <c r="A1177" s="1219" t="s">
        <v>6580</v>
      </c>
      <c r="B1177" s="877" t="s">
        <v>6572</v>
      </c>
      <c r="C1177" s="1907">
        <v>3.61</v>
      </c>
      <c r="D1177" s="1215">
        <v>200</v>
      </c>
      <c r="E1177" s="574">
        <v>364.89</v>
      </c>
      <c r="F1177" s="936">
        <f t="shared" si="176"/>
        <v>364.89</v>
      </c>
      <c r="G1177" s="866">
        <f>'Заказ, cкидки и курсы валют'!$J$23*F1177</f>
        <v>4542.8804999999993</v>
      </c>
      <c r="H1177" s="882">
        <f t="shared" si="177"/>
        <v>908.58</v>
      </c>
      <c r="I1177" s="485"/>
    </row>
    <row r="1178" spans="1:9" ht="15">
      <c r="A1178" s="1219" t="s">
        <v>9042</v>
      </c>
      <c r="B1178" s="877" t="s">
        <v>134</v>
      </c>
      <c r="C1178" s="1907">
        <v>4.66</v>
      </c>
      <c r="D1178" s="1215">
        <v>200</v>
      </c>
      <c r="E1178" s="574">
        <v>446.64</v>
      </c>
      <c r="F1178" s="936">
        <f t="shared" si="176"/>
        <v>446.64</v>
      </c>
      <c r="G1178" s="866">
        <f>'Заказ, cкидки и курсы валют'!$J$23*F1178</f>
        <v>5560.6679999999997</v>
      </c>
      <c r="H1178" s="882">
        <f t="shared" si="177"/>
        <v>1112.1300000000001</v>
      </c>
      <c r="I1178" s="485"/>
    </row>
    <row r="1179" spans="1:9" ht="15">
      <c r="A1179" s="1219" t="s">
        <v>9043</v>
      </c>
      <c r="B1179" s="877" t="s">
        <v>3378</v>
      </c>
      <c r="C1179" s="1907">
        <v>1.28</v>
      </c>
      <c r="D1179" s="1215">
        <v>1000</v>
      </c>
      <c r="E1179" s="574">
        <v>159.34</v>
      </c>
      <c r="F1179" s="936">
        <f t="shared" si="176"/>
        <v>159.34</v>
      </c>
      <c r="G1179" s="866">
        <f>'Заказ, cкидки и курсы валют'!$J$23*F1179</f>
        <v>1983.7829999999999</v>
      </c>
      <c r="H1179" s="882">
        <f t="shared" si="177"/>
        <v>1983.78</v>
      </c>
      <c r="I1179" s="485"/>
    </row>
    <row r="1180" spans="1:9" ht="15">
      <c r="A1180" s="1219" t="s">
        <v>6581</v>
      </c>
      <c r="B1180" s="877" t="s">
        <v>3225</v>
      </c>
      <c r="C1180" s="1907">
        <v>1.55</v>
      </c>
      <c r="D1180" s="1215">
        <v>1000</v>
      </c>
      <c r="E1180" s="574">
        <v>171.81</v>
      </c>
      <c r="F1180" s="936">
        <f t="shared" si="176"/>
        <v>171.81</v>
      </c>
      <c r="G1180" s="866">
        <f>'Заказ, cкидки и курсы валют'!$J$23*F1180</f>
        <v>2139.0344999999998</v>
      </c>
      <c r="H1180" s="882">
        <f t="shared" si="177"/>
        <v>2139.0300000000002</v>
      </c>
      <c r="I1180" s="485"/>
    </row>
    <row r="1181" spans="1:9" ht="15">
      <c r="A1181" s="1219" t="s">
        <v>9415</v>
      </c>
      <c r="B1181" s="877" t="s">
        <v>3540</v>
      </c>
      <c r="C1181" s="1907">
        <v>2.1</v>
      </c>
      <c r="D1181" s="1215">
        <v>500</v>
      </c>
      <c r="E1181" s="574">
        <v>210.09</v>
      </c>
      <c r="F1181" s="936">
        <f t="shared" si="176"/>
        <v>210.09</v>
      </c>
      <c r="G1181" s="866">
        <f>'Заказ, cкидки и курсы валют'!$J$23*F1181</f>
        <v>2615.6205</v>
      </c>
      <c r="H1181" s="882">
        <f t="shared" si="177"/>
        <v>1307.81</v>
      </c>
      <c r="I1181" s="485"/>
    </row>
    <row r="1182" spans="1:9" ht="15">
      <c r="A1182" s="1219" t="s">
        <v>9044</v>
      </c>
      <c r="B1182" s="877" t="s">
        <v>610</v>
      </c>
      <c r="C1182" s="1907">
        <v>2.34</v>
      </c>
      <c r="D1182" s="1215">
        <v>500</v>
      </c>
      <c r="E1182" s="574">
        <v>252.9</v>
      </c>
      <c r="F1182" s="936">
        <f t="shared" si="176"/>
        <v>252.9</v>
      </c>
      <c r="G1182" s="866">
        <f>'Заказ, cкидки и курсы валют'!$J$23*F1182</f>
        <v>3148.605</v>
      </c>
      <c r="H1182" s="882">
        <f t="shared" si="177"/>
        <v>1574.3</v>
      </c>
      <c r="I1182" s="485"/>
    </row>
    <row r="1183" spans="1:9" ht="15">
      <c r="A1183" s="1219" t="s">
        <v>9045</v>
      </c>
      <c r="B1183" s="877" t="s">
        <v>3646</v>
      </c>
      <c r="C1183" s="1907">
        <v>2.96</v>
      </c>
      <c r="D1183" s="1215">
        <v>500</v>
      </c>
      <c r="E1183" s="574">
        <v>319.45999999999998</v>
      </c>
      <c r="F1183" s="936">
        <f t="shared" si="176"/>
        <v>319.45999999999998</v>
      </c>
      <c r="G1183" s="866">
        <f>'Заказ, cкидки и курсы валют'!$J$23*F1183</f>
        <v>3977.2769999999996</v>
      </c>
      <c r="H1183" s="882">
        <f t="shared" si="177"/>
        <v>1988.64</v>
      </c>
      <c r="I1183" s="485"/>
    </row>
    <row r="1184" spans="1:9" ht="15">
      <c r="A1184" s="1219" t="s">
        <v>9046</v>
      </c>
      <c r="B1184" s="877" t="s">
        <v>1385</v>
      </c>
      <c r="C1184" s="1907">
        <v>3.95</v>
      </c>
      <c r="D1184" s="1215">
        <v>500</v>
      </c>
      <c r="E1184" s="574">
        <v>384.25</v>
      </c>
      <c r="F1184" s="936">
        <f t="shared" si="176"/>
        <v>384.25</v>
      </c>
      <c r="G1184" s="866">
        <f>'Заказ, cкидки и курсы валют'!$J$23*F1184</f>
        <v>4783.9124999999995</v>
      </c>
      <c r="H1184" s="882">
        <f t="shared" si="177"/>
        <v>2391.96</v>
      </c>
      <c r="I1184" s="485"/>
    </row>
    <row r="1185" spans="1:9" ht="15">
      <c r="A1185" s="1219" t="s">
        <v>6582</v>
      </c>
      <c r="B1185" s="877" t="s">
        <v>2653</v>
      </c>
      <c r="C1185" s="1907">
        <v>5.15</v>
      </c>
      <c r="D1185" s="1215">
        <v>200</v>
      </c>
      <c r="E1185" s="574">
        <v>489.97</v>
      </c>
      <c r="F1185" s="936">
        <f t="shared" si="176"/>
        <v>489.97</v>
      </c>
      <c r="G1185" s="866">
        <f>'Заказ, cкидки и курсы валют'!$J$23*F1185</f>
        <v>6100.1265000000003</v>
      </c>
      <c r="H1185" s="882">
        <f t="shared" si="177"/>
        <v>1220.03</v>
      </c>
      <c r="I1185" s="485"/>
    </row>
    <row r="1186" spans="1:9" ht="15">
      <c r="A1186" s="1219" t="s">
        <v>6583</v>
      </c>
      <c r="B1186" s="877" t="s">
        <v>1388</v>
      </c>
      <c r="C1186" s="1907">
        <v>6.15</v>
      </c>
      <c r="D1186" s="1215">
        <v>200</v>
      </c>
      <c r="E1186" s="574">
        <v>582.46</v>
      </c>
      <c r="F1186" s="936">
        <f t="shared" si="176"/>
        <v>582.46</v>
      </c>
      <c r="G1186" s="866">
        <f>'Заказ, cкидки и курсы валют'!$J$23*F1186</f>
        <v>7251.6270000000004</v>
      </c>
      <c r="H1186" s="882">
        <f t="shared" si="177"/>
        <v>1450.33</v>
      </c>
      <c r="I1186" s="485"/>
    </row>
    <row r="1187" spans="1:9" ht="15">
      <c r="A1187" s="1219" t="s">
        <v>9003</v>
      </c>
      <c r="B1187" s="877" t="s">
        <v>1387</v>
      </c>
      <c r="C1187" s="1907">
        <v>6.8</v>
      </c>
      <c r="D1187" s="1215">
        <v>200</v>
      </c>
      <c r="E1187" s="574">
        <v>683.91</v>
      </c>
      <c r="F1187" s="936">
        <f t="shared" si="176"/>
        <v>683.91</v>
      </c>
      <c r="G1187" s="866">
        <f>'Заказ, cкидки и курсы валют'!$J$23*F1187</f>
        <v>8514.6794999999984</v>
      </c>
      <c r="H1187" s="882">
        <f t="shared" si="177"/>
        <v>1702.94</v>
      </c>
      <c r="I1187" s="485"/>
    </row>
    <row r="1188" spans="1:9" ht="15">
      <c r="A1188" s="1219" t="s">
        <v>9047</v>
      </c>
      <c r="B1188" s="877" t="s">
        <v>1391</v>
      </c>
      <c r="C1188" s="1907">
        <v>2.94</v>
      </c>
      <c r="D1188" s="1215">
        <v>500</v>
      </c>
      <c r="E1188" s="574">
        <v>326.27999999999997</v>
      </c>
      <c r="F1188" s="936">
        <f t="shared" si="176"/>
        <v>326.27999999999997</v>
      </c>
      <c r="G1188" s="866">
        <f>'Заказ, cкидки и курсы валют'!$J$23*F1188</f>
        <v>4062.1859999999992</v>
      </c>
      <c r="H1188" s="882">
        <f t="shared" si="177"/>
        <v>2031.09</v>
      </c>
      <c r="I1188" s="485"/>
    </row>
    <row r="1189" spans="1:9" ht="15">
      <c r="A1189" s="1219" t="s">
        <v>9048</v>
      </c>
      <c r="B1189" s="877" t="s">
        <v>598</v>
      </c>
      <c r="C1189" s="1907">
        <v>3.75</v>
      </c>
      <c r="D1189" s="1215">
        <v>500</v>
      </c>
      <c r="E1189" s="574">
        <v>406.55</v>
      </c>
      <c r="F1189" s="936">
        <f t="shared" si="176"/>
        <v>406.55</v>
      </c>
      <c r="G1189" s="866">
        <f>'Заказ, cкидки и курсы валют'!$J$23*F1189</f>
        <v>5061.5474999999997</v>
      </c>
      <c r="H1189" s="882">
        <f t="shared" si="177"/>
        <v>2530.77</v>
      </c>
      <c r="I1189" s="485"/>
    </row>
    <row r="1190" spans="1:9" ht="15">
      <c r="A1190" s="1939" t="s">
        <v>11888</v>
      </c>
      <c r="B1190" s="1938" t="s">
        <v>599</v>
      </c>
      <c r="C1190" s="1945">
        <v>5.43</v>
      </c>
      <c r="D1190" s="2233">
        <v>500</v>
      </c>
      <c r="E1190" s="574">
        <v>601.21</v>
      </c>
      <c r="F1190" s="603">
        <f t="shared" si="176"/>
        <v>601.21</v>
      </c>
      <c r="G1190" s="862">
        <f>'Заказ, cкидки и курсы валют'!$J$23*F1190</f>
        <v>7485.0645000000004</v>
      </c>
      <c r="H1190" s="882">
        <f t="shared" si="177"/>
        <v>3742.53</v>
      </c>
      <c r="I1190" s="485"/>
    </row>
    <row r="1191" spans="1:9" ht="15">
      <c r="A1191" s="1219" t="s">
        <v>9049</v>
      </c>
      <c r="B1191" s="877" t="s">
        <v>3373</v>
      </c>
      <c r="C1191" s="1907">
        <v>6.9</v>
      </c>
      <c r="D1191" s="1215">
        <v>200</v>
      </c>
      <c r="E1191" s="574">
        <v>630.25</v>
      </c>
      <c r="F1191" s="936">
        <f t="shared" si="176"/>
        <v>630.25</v>
      </c>
      <c r="G1191" s="866">
        <f>'Заказ, cкидки и курсы валют'!$J$23*F1191</f>
        <v>7846.6124999999993</v>
      </c>
      <c r="H1191" s="882">
        <f t="shared" si="177"/>
        <v>1569.32</v>
      </c>
      <c r="I1191" s="485"/>
    </row>
    <row r="1192" spans="1:9" ht="15">
      <c r="A1192" s="1219" t="s">
        <v>9416</v>
      </c>
      <c r="B1192" s="877" t="s">
        <v>3374</v>
      </c>
      <c r="C1192" s="1907">
        <v>7.9</v>
      </c>
      <c r="D1192" s="1215">
        <v>200</v>
      </c>
      <c r="E1192" s="574">
        <v>755.76</v>
      </c>
      <c r="F1192" s="936">
        <f t="shared" si="176"/>
        <v>755.76</v>
      </c>
      <c r="G1192" s="866">
        <f>'Заказ, cкидки и курсы валют'!$J$23*F1192</f>
        <v>9409.2119999999995</v>
      </c>
      <c r="H1192" s="882">
        <f t="shared" si="177"/>
        <v>1881.84</v>
      </c>
      <c r="I1192" s="485"/>
    </row>
    <row r="1193" spans="1:9" ht="15">
      <c r="A1193" s="1219" t="s">
        <v>9050</v>
      </c>
      <c r="B1193" s="877" t="s">
        <v>3375</v>
      </c>
      <c r="C1193" s="1907">
        <v>8.89</v>
      </c>
      <c r="D1193" s="1215">
        <v>200</v>
      </c>
      <c r="E1193" s="574">
        <v>917.56</v>
      </c>
      <c r="F1193" s="936">
        <f t="shared" si="176"/>
        <v>917.56</v>
      </c>
      <c r="G1193" s="866">
        <f>'Заказ, cкидки и курсы валют'!$J$23*F1193</f>
        <v>11423.621999999999</v>
      </c>
      <c r="H1193" s="882">
        <f t="shared" si="177"/>
        <v>2284.7199999999998</v>
      </c>
      <c r="I1193" s="485"/>
    </row>
    <row r="1194" spans="1:9" ht="15">
      <c r="A1194" s="1219" t="s">
        <v>9417</v>
      </c>
      <c r="B1194" s="877" t="s">
        <v>9412</v>
      </c>
      <c r="C1194" s="1907">
        <v>10.89</v>
      </c>
      <c r="D1194" s="1215">
        <v>200</v>
      </c>
      <c r="E1194" s="574">
        <v>975.66</v>
      </c>
      <c r="F1194" s="936">
        <f t="shared" si="176"/>
        <v>975.66</v>
      </c>
      <c r="G1194" s="866">
        <f>'Заказ, cкидки и курсы валют'!$J$23*F1194</f>
        <v>12146.966999999999</v>
      </c>
      <c r="H1194" s="882">
        <f t="shared" si="177"/>
        <v>2429.39</v>
      </c>
      <c r="I1194" s="485"/>
    </row>
    <row r="1195" spans="1:9" ht="15">
      <c r="A1195" s="1219" t="s">
        <v>9418</v>
      </c>
      <c r="B1195" s="877" t="s">
        <v>604</v>
      </c>
      <c r="C1195" s="1907">
        <v>4.2</v>
      </c>
      <c r="D1195" s="1215">
        <v>200</v>
      </c>
      <c r="E1195" s="574">
        <v>549.74</v>
      </c>
      <c r="F1195" s="936">
        <f t="shared" si="176"/>
        <v>549.74</v>
      </c>
      <c r="G1195" s="866">
        <f>'Заказ, cкидки и курсы валют'!$J$23*F1195</f>
        <v>6844.2629999999999</v>
      </c>
      <c r="H1195" s="882">
        <f t="shared" si="177"/>
        <v>1368.85</v>
      </c>
      <c r="I1195" s="485"/>
    </row>
    <row r="1196" spans="1:9" ht="15">
      <c r="A1196" s="1219" t="s">
        <v>11689</v>
      </c>
      <c r="B1196" s="877" t="s">
        <v>605</v>
      </c>
      <c r="C1196" s="1907">
        <v>5.4</v>
      </c>
      <c r="D1196" s="1215">
        <v>200</v>
      </c>
      <c r="E1196" s="574">
        <v>585.76</v>
      </c>
      <c r="F1196" s="936">
        <f t="shared" si="176"/>
        <v>585.76</v>
      </c>
      <c r="G1196" s="866">
        <f>'Заказ, cкидки и курсы валют'!$J$23*F1196</f>
        <v>7292.7119999999995</v>
      </c>
      <c r="H1196" s="882">
        <f t="shared" si="177"/>
        <v>1458.54</v>
      </c>
      <c r="I1196" s="485"/>
    </row>
    <row r="1197" spans="1:9" ht="15.75" thickBot="1">
      <c r="A1197" s="1222" t="s">
        <v>9419</v>
      </c>
      <c r="B1197" s="926" t="s">
        <v>9413</v>
      </c>
      <c r="C1197" s="1910">
        <v>16.39</v>
      </c>
      <c r="D1197" s="2231">
        <v>200</v>
      </c>
      <c r="E1197" s="574">
        <v>1507.1</v>
      </c>
      <c r="F1197" s="2072">
        <f t="shared" si="176"/>
        <v>1507.1</v>
      </c>
      <c r="G1197" s="1263">
        <f>'Заказ, cкидки и курсы валют'!$J$23*F1197</f>
        <v>18763.394999999997</v>
      </c>
      <c r="H1197" s="1019">
        <f t="shared" si="177"/>
        <v>3752.68</v>
      </c>
      <c r="I1197" s="489"/>
    </row>
    <row r="1198" spans="1:9" ht="13.5" thickBot="1"/>
    <row r="1199" spans="1:9" ht="18">
      <c r="A1199" s="1358" t="s">
        <v>10837</v>
      </c>
      <c r="B1199" s="1359"/>
      <c r="C1199" s="647"/>
      <c r="D1199" s="555"/>
      <c r="E1199" s="555"/>
      <c r="F1199" s="93"/>
      <c r="G1199" s="1360"/>
      <c r="H1199" s="1137"/>
      <c r="I1199" s="1361"/>
    </row>
    <row r="1200" spans="1:9" ht="18">
      <c r="A1200" s="248"/>
      <c r="B1200" s="17"/>
      <c r="C1200" s="883"/>
      <c r="D1200" s="1148"/>
      <c r="E1200" s="854"/>
      <c r="F1200" s="568"/>
      <c r="G1200" s="111"/>
      <c r="H1200" s="110"/>
      <c r="I1200" s="167"/>
    </row>
    <row r="1201" spans="1:9">
      <c r="A1201" s="248"/>
      <c r="B1201" s="17"/>
      <c r="C1201" s="884"/>
      <c r="D1201" s="1149"/>
      <c r="E1201" s="557"/>
      <c r="F1201" s="596"/>
      <c r="G1201" s="860"/>
      <c r="H1201" s="17"/>
      <c r="I1201" s="167"/>
    </row>
    <row r="1202" spans="1:9">
      <c r="A1202" s="248"/>
      <c r="B1202" s="17"/>
      <c r="C1202" s="884"/>
      <c r="D1202" s="1149"/>
      <c r="E1202" s="557"/>
      <c r="F1202" s="596"/>
      <c r="G1202" s="860"/>
      <c r="H1202" s="17"/>
      <c r="I1202" s="167"/>
    </row>
    <row r="1203" spans="1:9">
      <c r="A1203" s="248"/>
      <c r="B1203" s="17"/>
      <c r="C1203" s="884"/>
      <c r="D1203" s="1149"/>
      <c r="E1203" s="557"/>
      <c r="F1203" s="596"/>
      <c r="G1203" s="860"/>
      <c r="H1203" s="17"/>
      <c r="I1203" s="167"/>
    </row>
    <row r="1204" spans="1:9" ht="18.75" thickBot="1">
      <c r="A1204" s="1151" t="s">
        <v>7710</v>
      </c>
      <c r="B1204" s="171"/>
      <c r="C1204" s="885"/>
      <c r="D1204" s="1150"/>
      <c r="E1204" s="558"/>
      <c r="F1204" s="598"/>
      <c r="G1204" s="861"/>
      <c r="H1204" s="171"/>
      <c r="I1204" s="172"/>
    </row>
    <row r="1205" spans="1:9" ht="52.5">
      <c r="A1205" s="187" t="s">
        <v>1034</v>
      </c>
      <c r="B1205" s="473" t="s">
        <v>1035</v>
      </c>
      <c r="C1205" s="1206" t="s">
        <v>678</v>
      </c>
      <c r="D1205" s="1206" t="s">
        <v>3143</v>
      </c>
      <c r="E1205" s="561" t="s">
        <v>11378</v>
      </c>
      <c r="F1205" s="611" t="s">
        <v>2792</v>
      </c>
      <c r="G1205" s="1204" t="s">
        <v>2640</v>
      </c>
      <c r="H1205" s="419" t="s">
        <v>497</v>
      </c>
      <c r="I1205" s="173" t="s">
        <v>4268</v>
      </c>
    </row>
    <row r="1206" spans="1:9" ht="13.5" thickBot="1">
      <c r="A1206" s="195"/>
      <c r="B1206" s="389"/>
      <c r="C1206" s="475" t="s">
        <v>3644</v>
      </c>
      <c r="D1206" s="475" t="s">
        <v>2641</v>
      </c>
      <c r="E1206" s="564" t="s">
        <v>265</v>
      </c>
      <c r="F1206" s="607">
        <f>'[4]Заказ, cкидки и курсы валют'!$I$12</f>
        <v>0</v>
      </c>
      <c r="G1206" s="948"/>
      <c r="H1206" s="455"/>
      <c r="I1206" s="325"/>
    </row>
    <row r="1207" spans="1:9" ht="15">
      <c r="A1207" s="1216" t="s">
        <v>11409</v>
      </c>
      <c r="B1207" s="1024" t="s">
        <v>3386</v>
      </c>
      <c r="C1207" s="1908">
        <v>0.98</v>
      </c>
      <c r="D1207" s="2230">
        <v>1000</v>
      </c>
      <c r="E1207" s="574">
        <v>119.75</v>
      </c>
      <c r="F1207" s="2069">
        <f>ROUND(E1207*(1-$F$11),2)</f>
        <v>119.75</v>
      </c>
      <c r="G1207" s="1673">
        <f>'Заказ, cкидки и курсы валют'!$J$23*F1207</f>
        <v>1490.8874999999998</v>
      </c>
      <c r="H1207" s="1032">
        <f>ROUND((D1207/1000)*G1207,2)</f>
        <v>1490.89</v>
      </c>
      <c r="I1207" s="1033"/>
    </row>
    <row r="1208" spans="1:9" ht="15">
      <c r="A1208" s="1219" t="s">
        <v>10838</v>
      </c>
      <c r="B1208" s="877" t="s">
        <v>105</v>
      </c>
      <c r="C1208" s="1809">
        <v>1.1100000000000001</v>
      </c>
      <c r="D1208" s="1215">
        <v>1000</v>
      </c>
      <c r="E1208" s="574">
        <v>171.57</v>
      </c>
      <c r="F1208" s="936">
        <f>ROUND(E1208*(1-$F$11),2)</f>
        <v>171.57</v>
      </c>
      <c r="G1208" s="866">
        <f>'Заказ, cкидки и курсы валют'!$J$23*F1208</f>
        <v>2136.0464999999999</v>
      </c>
      <c r="H1208" s="1029">
        <f>ROUND((D1208/1000)*G1208,2)</f>
        <v>2136.0500000000002</v>
      </c>
      <c r="I1208" s="1030"/>
    </row>
    <row r="1209" spans="1:9" ht="15">
      <c r="A1209" s="1219" t="s">
        <v>10839</v>
      </c>
      <c r="B1209" s="877" t="s">
        <v>106</v>
      </c>
      <c r="C1209" s="1809">
        <v>1.27</v>
      </c>
      <c r="D1209" s="1215">
        <v>1000</v>
      </c>
      <c r="E1209" s="574">
        <v>196.31</v>
      </c>
      <c r="F1209" s="936">
        <f>ROUND(E1209*(1-$F$11),2)</f>
        <v>196.31</v>
      </c>
      <c r="G1209" s="866">
        <f>'Заказ, cкидки и курсы валют'!$J$23*F1209</f>
        <v>2444.0594999999998</v>
      </c>
      <c r="H1209" s="1029">
        <f>ROUND((D1209/1000)*G1209,2)</f>
        <v>2444.06</v>
      </c>
      <c r="I1209" s="1030"/>
    </row>
    <row r="1210" spans="1:9" ht="15">
      <c r="A1210" s="1219" t="s">
        <v>10840</v>
      </c>
      <c r="B1210" s="877" t="s">
        <v>107</v>
      </c>
      <c r="C1210" s="1907">
        <v>1.59</v>
      </c>
      <c r="D1210" s="1215">
        <v>1000</v>
      </c>
      <c r="E1210" s="574">
        <v>245.52</v>
      </c>
      <c r="F1210" s="936">
        <f>ROUND(E1210*(1-$F$11),2)</f>
        <v>245.52</v>
      </c>
      <c r="G1210" s="866">
        <f>'Заказ, cкидки и курсы валют'!$J$23*F1210</f>
        <v>3056.7240000000002</v>
      </c>
      <c r="H1210" s="1029">
        <f>ROUND((D1210/1000)*G1210,2)</f>
        <v>3056.72</v>
      </c>
      <c r="I1210" s="1030"/>
    </row>
    <row r="1211" spans="1:9" ht="15">
      <c r="A1211" s="1219" t="s">
        <v>11410</v>
      </c>
      <c r="B1211" s="877" t="s">
        <v>77</v>
      </c>
      <c r="C1211" s="1907">
        <v>1.28</v>
      </c>
      <c r="D1211" s="1215">
        <v>1000</v>
      </c>
      <c r="E1211" s="574">
        <v>151.47999999999999</v>
      </c>
      <c r="F1211" s="936">
        <f t="shared" ref="F1211" si="178">ROUND(E1211*(1-$F$11),2)</f>
        <v>151.47999999999999</v>
      </c>
      <c r="G1211" s="866">
        <f>'Заказ, cкидки и курсы валют'!$J$23*F1211</f>
        <v>1885.9259999999997</v>
      </c>
      <c r="H1211" s="1029">
        <f t="shared" ref="H1211" si="179">ROUND((D1211/1000)*G1211,2)</f>
        <v>1885.93</v>
      </c>
      <c r="I1211" s="1030"/>
    </row>
    <row r="1212" spans="1:9" ht="15">
      <c r="A1212" s="1219" t="s">
        <v>10841</v>
      </c>
      <c r="B1212" s="877" t="s">
        <v>137</v>
      </c>
      <c r="C1212" s="1907">
        <v>1.52</v>
      </c>
      <c r="D1212" s="1215">
        <v>1000</v>
      </c>
      <c r="E1212" s="574">
        <v>228.3</v>
      </c>
      <c r="F1212" s="936">
        <f t="shared" ref="F1212:F1220" si="180">ROUND(E1212*(1-$F$11),2)</f>
        <v>228.3</v>
      </c>
      <c r="G1212" s="866">
        <f>'Заказ, cкидки и курсы валют'!$J$23*F1212</f>
        <v>2842.335</v>
      </c>
      <c r="H1212" s="1029">
        <f t="shared" ref="H1212:H1220" si="181">ROUND((D1212/1000)*G1212,2)</f>
        <v>2842.34</v>
      </c>
      <c r="I1212" s="1030"/>
    </row>
    <row r="1213" spans="1:9" ht="15">
      <c r="A1213" s="1219" t="s">
        <v>11690</v>
      </c>
      <c r="B1213" s="877" t="s">
        <v>130</v>
      </c>
      <c r="C1213" s="1907">
        <v>1.8</v>
      </c>
      <c r="D1213" s="1215">
        <v>1000</v>
      </c>
      <c r="E1213" s="574">
        <v>201.44</v>
      </c>
      <c r="F1213" s="936">
        <f t="shared" si="180"/>
        <v>201.44</v>
      </c>
      <c r="G1213" s="866">
        <f>'Заказ, cкидки и курсы валют'!$J$23*F1213</f>
        <v>2507.9279999999999</v>
      </c>
      <c r="H1213" s="1029">
        <f t="shared" si="181"/>
        <v>2507.9299999999998</v>
      </c>
      <c r="I1213" s="1030"/>
    </row>
    <row r="1214" spans="1:9" ht="15">
      <c r="A1214" s="1219" t="s">
        <v>10842</v>
      </c>
      <c r="B1214" s="877" t="s">
        <v>9402</v>
      </c>
      <c r="C1214" s="1907">
        <v>1.93</v>
      </c>
      <c r="D1214" s="1215">
        <v>1000</v>
      </c>
      <c r="E1214" s="574">
        <v>289.81</v>
      </c>
      <c r="F1214" s="936">
        <f t="shared" si="180"/>
        <v>289.81</v>
      </c>
      <c r="G1214" s="866">
        <f>'Заказ, cкидки и курсы валют'!$J$23*F1214</f>
        <v>3608.1344999999997</v>
      </c>
      <c r="H1214" s="1029">
        <f t="shared" si="181"/>
        <v>3608.13</v>
      </c>
      <c r="I1214" s="1030"/>
    </row>
    <row r="1215" spans="1:9" ht="15">
      <c r="A1215" s="1219" t="s">
        <v>11411</v>
      </c>
      <c r="B1215" s="877" t="s">
        <v>131</v>
      </c>
      <c r="C1215" s="1907">
        <v>2.04</v>
      </c>
      <c r="D1215" s="1215">
        <v>1000</v>
      </c>
      <c r="E1215" s="574">
        <v>225.06</v>
      </c>
      <c r="F1215" s="936">
        <f t="shared" si="180"/>
        <v>225.06</v>
      </c>
      <c r="G1215" s="866">
        <f>'Заказ, cкидки и курсы валют'!$J$23*F1215</f>
        <v>2801.9969999999998</v>
      </c>
      <c r="H1215" s="1029">
        <f t="shared" si="181"/>
        <v>2802</v>
      </c>
      <c r="I1215" s="1030"/>
    </row>
    <row r="1216" spans="1:9" ht="15">
      <c r="A1216" s="1219" t="s">
        <v>10843</v>
      </c>
      <c r="B1216" s="877" t="s">
        <v>122</v>
      </c>
      <c r="C1216" s="1907">
        <v>1.52</v>
      </c>
      <c r="D1216" s="1215">
        <v>1000</v>
      </c>
      <c r="E1216" s="574">
        <v>244.91</v>
      </c>
      <c r="F1216" s="936">
        <f t="shared" si="180"/>
        <v>244.91</v>
      </c>
      <c r="G1216" s="866">
        <f>'Заказ, cкидки и курсы валют'!$J$23*F1216</f>
        <v>3049.1295</v>
      </c>
      <c r="H1216" s="1029">
        <f t="shared" si="181"/>
        <v>3049.13</v>
      </c>
      <c r="I1216" s="1030"/>
    </row>
    <row r="1217" spans="1:9" ht="15">
      <c r="A1217" s="1219" t="s">
        <v>11691</v>
      </c>
      <c r="B1217" s="877" t="s">
        <v>124</v>
      </c>
      <c r="C1217" s="1907">
        <v>1.8</v>
      </c>
      <c r="D1217" s="1215">
        <v>1000</v>
      </c>
      <c r="E1217" s="574">
        <v>207.65</v>
      </c>
      <c r="F1217" s="936">
        <f t="shared" si="180"/>
        <v>207.65</v>
      </c>
      <c r="G1217" s="866">
        <f>'Заказ, cкидки и курсы валют'!$J$23*F1217</f>
        <v>2585.2424999999998</v>
      </c>
      <c r="H1217" s="1029">
        <f t="shared" si="181"/>
        <v>2585.2399999999998</v>
      </c>
      <c r="I1217" s="1030"/>
    </row>
    <row r="1218" spans="1:9" ht="15">
      <c r="A1218" s="1219" t="s">
        <v>10844</v>
      </c>
      <c r="B1218" s="877" t="s">
        <v>125</v>
      </c>
      <c r="C1218" s="1907">
        <v>1.94</v>
      </c>
      <c r="D1218" s="1215">
        <v>1000</v>
      </c>
      <c r="E1218" s="574">
        <v>303.2</v>
      </c>
      <c r="F1218" s="936">
        <f t="shared" si="180"/>
        <v>303.2</v>
      </c>
      <c r="G1218" s="866">
        <f>'Заказ, cкидки и курсы валют'!$J$23*F1218</f>
        <v>3774.8399999999997</v>
      </c>
      <c r="H1218" s="1029">
        <f t="shared" si="181"/>
        <v>3774.84</v>
      </c>
      <c r="I1218" s="1030"/>
    </row>
    <row r="1219" spans="1:9" ht="15">
      <c r="A1219" s="1219" t="s">
        <v>11692</v>
      </c>
      <c r="B1219" s="877" t="s">
        <v>126</v>
      </c>
      <c r="C1219" s="1907">
        <v>2.1</v>
      </c>
      <c r="D1219" s="1215">
        <v>500</v>
      </c>
      <c r="E1219" s="574">
        <v>282.85000000000002</v>
      </c>
      <c r="F1219" s="936">
        <f t="shared" si="180"/>
        <v>282.85000000000002</v>
      </c>
      <c r="G1219" s="866">
        <f>'Заказ, cкидки и курсы валют'!$J$23*F1219</f>
        <v>3521.4825000000001</v>
      </c>
      <c r="H1219" s="1029">
        <f t="shared" si="181"/>
        <v>1760.74</v>
      </c>
      <c r="I1219" s="1030"/>
    </row>
    <row r="1220" spans="1:9" ht="15">
      <c r="A1220" s="1219" t="s">
        <v>11693</v>
      </c>
      <c r="B1220" s="877" t="s">
        <v>127</v>
      </c>
      <c r="C1220" s="1907">
        <v>2.4</v>
      </c>
      <c r="D1220" s="1215">
        <v>500</v>
      </c>
      <c r="E1220" s="574">
        <v>334.31</v>
      </c>
      <c r="F1220" s="936">
        <f t="shared" si="180"/>
        <v>334.31</v>
      </c>
      <c r="G1220" s="866">
        <f>'Заказ, cкидки и курсы валют'!$J$23*F1220</f>
        <v>4162.1594999999998</v>
      </c>
      <c r="H1220" s="1029">
        <f t="shared" si="181"/>
        <v>2081.08</v>
      </c>
      <c r="I1220" s="1030"/>
    </row>
    <row r="1221" spans="1:9" ht="15">
      <c r="A1221" s="1219" t="s">
        <v>11694</v>
      </c>
      <c r="B1221" s="877" t="s">
        <v>3225</v>
      </c>
      <c r="C1221" s="1907">
        <v>2.4</v>
      </c>
      <c r="D1221" s="1215">
        <v>500</v>
      </c>
      <c r="E1221" s="574">
        <v>280.49</v>
      </c>
      <c r="F1221" s="936">
        <f t="shared" ref="F1221:F1222" si="182">ROUND(E1221*(1-$F$11),2)</f>
        <v>280.49</v>
      </c>
      <c r="G1221" s="866">
        <f>'Заказ, cкидки и курсы валют'!$J$23*F1221</f>
        <v>3492.1005</v>
      </c>
      <c r="H1221" s="1029">
        <f t="shared" ref="H1221:H1222" si="183">ROUND((D1221/1000)*G1221,2)</f>
        <v>1746.05</v>
      </c>
      <c r="I1221" s="1030"/>
    </row>
    <row r="1222" spans="1:9" ht="15">
      <c r="A1222" s="1219" t="s">
        <v>11695</v>
      </c>
      <c r="B1222" s="877" t="s">
        <v>3540</v>
      </c>
      <c r="C1222" s="1907">
        <v>2.6</v>
      </c>
      <c r="D1222" s="1215">
        <v>500</v>
      </c>
      <c r="E1222" s="574">
        <v>312.18</v>
      </c>
      <c r="F1222" s="936">
        <f t="shared" si="182"/>
        <v>312.18</v>
      </c>
      <c r="G1222" s="866">
        <f>'Заказ, cкидки и курсы валют'!$J$23*F1222</f>
        <v>3886.6410000000001</v>
      </c>
      <c r="H1222" s="1029">
        <f t="shared" si="183"/>
        <v>1943.32</v>
      </c>
      <c r="I1222" s="1030"/>
    </row>
    <row r="1223" spans="1:9" ht="15">
      <c r="A1223" s="1219" t="s">
        <v>10845</v>
      </c>
      <c r="B1223" s="877" t="s">
        <v>99</v>
      </c>
      <c r="C1223" s="1907">
        <v>2.76</v>
      </c>
      <c r="D1223" s="1215">
        <v>500</v>
      </c>
      <c r="E1223" s="574">
        <v>430.74</v>
      </c>
      <c r="F1223" s="936">
        <f t="shared" ref="F1223:F1231" si="184">ROUND(E1223*(1-$F$11),2)</f>
        <v>430.74</v>
      </c>
      <c r="G1223" s="866">
        <f>'Заказ, cкидки и курсы валют'!$J$23*F1223</f>
        <v>5362.7129999999997</v>
      </c>
      <c r="H1223" s="1029">
        <f t="shared" ref="H1223:H1231" si="185">ROUND((D1223/1000)*G1223,2)</f>
        <v>2681.36</v>
      </c>
      <c r="I1223" s="1030"/>
    </row>
    <row r="1224" spans="1:9" ht="15">
      <c r="A1224" s="1219" t="s">
        <v>11696</v>
      </c>
      <c r="B1224" s="877" t="s">
        <v>610</v>
      </c>
      <c r="C1224" s="1907">
        <v>2.95</v>
      </c>
      <c r="D1224" s="1215">
        <v>500</v>
      </c>
      <c r="E1224" s="574">
        <v>368.62</v>
      </c>
      <c r="F1224" s="936">
        <f t="shared" si="184"/>
        <v>368.62</v>
      </c>
      <c r="G1224" s="866">
        <f>'Заказ, cкидки и курсы валют'!$J$23*F1224</f>
        <v>4589.3189999999995</v>
      </c>
      <c r="H1224" s="1029">
        <f t="shared" si="185"/>
        <v>2294.66</v>
      </c>
      <c r="I1224" s="1030"/>
    </row>
    <row r="1225" spans="1:9" ht="15">
      <c r="A1225" s="1219" t="s">
        <v>10846</v>
      </c>
      <c r="B1225" s="877" t="s">
        <v>3646</v>
      </c>
      <c r="C1225" s="1907">
        <v>3.66</v>
      </c>
      <c r="D1225" s="1215">
        <v>500</v>
      </c>
      <c r="E1225" s="574">
        <v>554.16999999999996</v>
      </c>
      <c r="F1225" s="936">
        <f t="shared" si="184"/>
        <v>554.16999999999996</v>
      </c>
      <c r="G1225" s="866">
        <f>'Заказ, cкидки и курсы валют'!$J$23*F1225</f>
        <v>6899.4164999999994</v>
      </c>
      <c r="H1225" s="1029">
        <f t="shared" si="185"/>
        <v>3449.71</v>
      </c>
      <c r="I1225" s="1030"/>
    </row>
    <row r="1226" spans="1:9" ht="15">
      <c r="A1226" s="1219" t="s">
        <v>10847</v>
      </c>
      <c r="B1226" s="877" t="s">
        <v>1390</v>
      </c>
      <c r="C1226" s="1907">
        <v>3.39</v>
      </c>
      <c r="D1226" s="1215">
        <v>500</v>
      </c>
      <c r="E1226" s="574">
        <v>321.54000000000002</v>
      </c>
      <c r="F1226" s="936">
        <f t="shared" si="184"/>
        <v>321.54000000000002</v>
      </c>
      <c r="G1226" s="866">
        <f>'Заказ, cкидки и курсы валют'!$J$23*F1226</f>
        <v>4003.1730000000002</v>
      </c>
      <c r="H1226" s="1029">
        <f t="shared" si="185"/>
        <v>2001.59</v>
      </c>
      <c r="I1226" s="1030"/>
    </row>
    <row r="1227" spans="1:9" ht="15">
      <c r="A1227" s="1219" t="s">
        <v>10848</v>
      </c>
      <c r="B1227" s="877" t="s">
        <v>1391</v>
      </c>
      <c r="C1227" s="1907">
        <v>4.1100000000000003</v>
      </c>
      <c r="D1227" s="1215">
        <v>500</v>
      </c>
      <c r="E1227" s="574">
        <v>407.83</v>
      </c>
      <c r="F1227" s="936">
        <f t="shared" si="184"/>
        <v>407.83</v>
      </c>
      <c r="G1227" s="866">
        <f>'Заказ, cкидки и курсы валют'!$J$23*F1227</f>
        <v>5077.4834999999994</v>
      </c>
      <c r="H1227" s="1029">
        <f t="shared" si="185"/>
        <v>2538.7399999999998</v>
      </c>
      <c r="I1227" s="1030"/>
    </row>
    <row r="1228" spans="1:9" ht="15">
      <c r="A1228" s="1219" t="s">
        <v>10849</v>
      </c>
      <c r="B1228" s="877" t="s">
        <v>598</v>
      </c>
      <c r="C1228" s="1907">
        <v>4.95</v>
      </c>
      <c r="D1228" s="1215">
        <v>500</v>
      </c>
      <c r="E1228" s="574">
        <v>471.65</v>
      </c>
      <c r="F1228" s="936">
        <f t="shared" si="184"/>
        <v>471.65</v>
      </c>
      <c r="G1228" s="866">
        <f>'Заказ, cкидки и курсы валют'!$J$23*F1228</f>
        <v>5872.0424999999996</v>
      </c>
      <c r="H1228" s="1029">
        <f t="shared" si="185"/>
        <v>2936.02</v>
      </c>
      <c r="I1228" s="1030"/>
    </row>
    <row r="1229" spans="1:9" ht="15">
      <c r="A1229" s="1219" t="s">
        <v>10850</v>
      </c>
      <c r="B1229" s="877" t="s">
        <v>599</v>
      </c>
      <c r="C1229" s="1907">
        <v>5.67</v>
      </c>
      <c r="D1229" s="1215">
        <v>500</v>
      </c>
      <c r="E1229" s="574">
        <v>587.1</v>
      </c>
      <c r="F1229" s="936">
        <f t="shared" si="184"/>
        <v>587.1</v>
      </c>
      <c r="G1229" s="866">
        <f>'Заказ, cкидки и курсы валют'!$J$23*F1229</f>
        <v>7309.3949999999995</v>
      </c>
      <c r="H1229" s="1029">
        <f t="shared" si="185"/>
        <v>3654.7</v>
      </c>
      <c r="I1229" s="1030"/>
    </row>
    <row r="1230" spans="1:9" ht="15">
      <c r="A1230" s="1219" t="s">
        <v>11414</v>
      </c>
      <c r="B1230" s="877" t="s">
        <v>3372</v>
      </c>
      <c r="C1230" s="1907">
        <v>6.39</v>
      </c>
      <c r="D1230" s="1215">
        <v>200</v>
      </c>
      <c r="E1230" s="574">
        <v>665.36</v>
      </c>
      <c r="F1230" s="936">
        <f t="shared" si="184"/>
        <v>665.36</v>
      </c>
      <c r="G1230" s="866">
        <f>'Заказ, cкидки и курсы валют'!$J$23*F1230</f>
        <v>8283.732</v>
      </c>
      <c r="H1230" s="1029">
        <f t="shared" si="185"/>
        <v>1656.75</v>
      </c>
      <c r="I1230" s="1030"/>
    </row>
    <row r="1231" spans="1:9" ht="15">
      <c r="A1231" s="1219" t="s">
        <v>10851</v>
      </c>
      <c r="B1231" s="877" t="s">
        <v>3373</v>
      </c>
      <c r="C1231" s="1907">
        <v>6.99</v>
      </c>
      <c r="D1231" s="1215">
        <v>200</v>
      </c>
      <c r="E1231" s="574">
        <v>721.45</v>
      </c>
      <c r="F1231" s="936">
        <f t="shared" si="184"/>
        <v>721.45</v>
      </c>
      <c r="G1231" s="866">
        <f>'Заказ, cкидки и курсы валют'!$J$23*F1231</f>
        <v>8982.0524999999998</v>
      </c>
      <c r="H1231" s="1029">
        <f t="shared" si="185"/>
        <v>1796.41</v>
      </c>
      <c r="I1231" s="1030"/>
    </row>
    <row r="1232" spans="1:9" ht="15">
      <c r="A1232" s="1219" t="s">
        <v>10852</v>
      </c>
      <c r="B1232" s="877" t="s">
        <v>3374</v>
      </c>
      <c r="C1232" s="1907">
        <v>8.19</v>
      </c>
      <c r="D1232" s="1215">
        <v>200</v>
      </c>
      <c r="E1232" s="574">
        <v>838.72</v>
      </c>
      <c r="F1232" s="936">
        <f t="shared" ref="F1232:F1233" si="186">ROUND(E1232*(1-$F$11),2)</f>
        <v>838.72</v>
      </c>
      <c r="G1232" s="866">
        <f>'Заказ, cкидки и курсы валют'!$J$23*F1232</f>
        <v>10442.064</v>
      </c>
      <c r="H1232" s="1029">
        <f t="shared" ref="H1232:H1233" si="187">ROUND((D1232/1000)*G1232,2)</f>
        <v>2088.41</v>
      </c>
      <c r="I1232" s="1030"/>
    </row>
    <row r="1233" spans="1:9" ht="15">
      <c r="A1233" s="1219" t="s">
        <v>10853</v>
      </c>
      <c r="B1233" s="877" t="s">
        <v>3375</v>
      </c>
      <c r="C1233" s="1907">
        <v>9.39</v>
      </c>
      <c r="D1233" s="1215">
        <v>200</v>
      </c>
      <c r="E1233" s="574">
        <v>961.73</v>
      </c>
      <c r="F1233" s="936">
        <f t="shared" si="186"/>
        <v>961.73</v>
      </c>
      <c r="G1233" s="866">
        <f>'Заказ, cкидки и курсы валют'!$J$23*F1233</f>
        <v>11973.538499999999</v>
      </c>
      <c r="H1233" s="1029">
        <f t="shared" si="187"/>
        <v>2394.71</v>
      </c>
      <c r="I1233" s="1030"/>
    </row>
    <row r="1234" spans="1:9" ht="15">
      <c r="A1234" s="1219" t="s">
        <v>11159</v>
      </c>
      <c r="B1234" s="877" t="s">
        <v>603</v>
      </c>
      <c r="C1234" s="1907">
        <v>4.82</v>
      </c>
      <c r="D1234" s="1215">
        <v>500</v>
      </c>
      <c r="E1234" s="574">
        <v>588.37</v>
      </c>
      <c r="F1234" s="936">
        <f t="shared" ref="F1234:F1241" si="188">ROUND(E1234*(1-$F$11),2)</f>
        <v>588.37</v>
      </c>
      <c r="G1234" s="866">
        <f>'Заказ, cкидки и курсы валют'!$J$23*F1234</f>
        <v>7325.2064999999993</v>
      </c>
      <c r="H1234" s="1029">
        <f t="shared" ref="H1234:H1241" si="189">ROUND((D1234/1000)*G1234,2)</f>
        <v>3662.6</v>
      </c>
      <c r="I1234" s="1030"/>
    </row>
    <row r="1235" spans="1:9" ht="15">
      <c r="A1235" s="1219" t="s">
        <v>10854</v>
      </c>
      <c r="B1235" s="877" t="s">
        <v>604</v>
      </c>
      <c r="C1235" s="1907">
        <v>6.16</v>
      </c>
      <c r="D1235" s="1215">
        <v>500</v>
      </c>
      <c r="E1235" s="574">
        <v>877.37</v>
      </c>
      <c r="F1235" s="936">
        <f t="shared" si="188"/>
        <v>877.37</v>
      </c>
      <c r="G1235" s="866">
        <f>'Заказ, cкидки и курсы валют'!$J$23*F1235</f>
        <v>10923.2565</v>
      </c>
      <c r="H1235" s="1029">
        <f t="shared" si="189"/>
        <v>5461.63</v>
      </c>
      <c r="I1235" s="1030"/>
    </row>
    <row r="1236" spans="1:9" ht="15">
      <c r="A1236" s="1219" t="s">
        <v>11697</v>
      </c>
      <c r="B1236" s="877" t="s">
        <v>605</v>
      </c>
      <c r="C1236" s="1907">
        <v>6.16</v>
      </c>
      <c r="D1236" s="1215">
        <v>200</v>
      </c>
      <c r="E1236" s="574">
        <v>893.65</v>
      </c>
      <c r="F1236" s="936">
        <f t="shared" si="188"/>
        <v>893.65</v>
      </c>
      <c r="G1236" s="866">
        <f>'Заказ, cкидки и курсы валют'!$J$23*F1236</f>
        <v>11125.942499999999</v>
      </c>
      <c r="H1236" s="1029">
        <f t="shared" si="189"/>
        <v>2225.19</v>
      </c>
      <c r="I1236" s="1030"/>
    </row>
    <row r="1237" spans="1:9" ht="15">
      <c r="A1237" s="1219" t="s">
        <v>10855</v>
      </c>
      <c r="B1237" s="877" t="s">
        <v>606</v>
      </c>
      <c r="C1237" s="1907">
        <v>8.35</v>
      </c>
      <c r="D1237" s="1215">
        <v>200</v>
      </c>
      <c r="E1237" s="574">
        <v>799.75</v>
      </c>
      <c r="F1237" s="936">
        <f t="shared" si="188"/>
        <v>799.75</v>
      </c>
      <c r="G1237" s="866">
        <f>'Заказ, cкидки и курсы валют'!$J$23*F1237</f>
        <v>9956.8874999999989</v>
      </c>
      <c r="H1237" s="1029">
        <f t="shared" si="189"/>
        <v>1991.38</v>
      </c>
      <c r="I1237" s="1030"/>
    </row>
    <row r="1238" spans="1:9" ht="15">
      <c r="A1238" s="1219" t="s">
        <v>11412</v>
      </c>
      <c r="B1238" s="877" t="s">
        <v>3376</v>
      </c>
      <c r="C1238" s="1907">
        <v>9.52</v>
      </c>
      <c r="D1238" s="1215">
        <v>200</v>
      </c>
      <c r="E1238" s="574">
        <v>980.66</v>
      </c>
      <c r="F1238" s="936">
        <f t="shared" si="188"/>
        <v>980.66</v>
      </c>
      <c r="G1238" s="866">
        <f>'Заказ, cкидки и курсы валют'!$J$23*F1238</f>
        <v>12209.216999999999</v>
      </c>
      <c r="H1238" s="1029">
        <f t="shared" si="189"/>
        <v>2441.84</v>
      </c>
      <c r="I1238" s="1030"/>
    </row>
    <row r="1239" spans="1:9" ht="15">
      <c r="A1239" s="1219" t="s">
        <v>11413</v>
      </c>
      <c r="B1239" s="877" t="s">
        <v>608</v>
      </c>
      <c r="C1239" s="1907">
        <v>12.04</v>
      </c>
      <c r="D1239" s="1215">
        <v>200</v>
      </c>
      <c r="E1239" s="574">
        <v>1216.47</v>
      </c>
      <c r="F1239" s="936">
        <f t="shared" si="188"/>
        <v>1216.47</v>
      </c>
      <c r="G1239" s="866">
        <f>'Заказ, cкидки и курсы валют'!$J$23*F1239</f>
        <v>15145.0515</v>
      </c>
      <c r="H1239" s="1029">
        <f t="shared" si="189"/>
        <v>3029.01</v>
      </c>
      <c r="I1239" s="1030"/>
    </row>
    <row r="1240" spans="1:9" ht="15">
      <c r="A1240" s="1219" t="s">
        <v>10856</v>
      </c>
      <c r="B1240" s="877" t="s">
        <v>3116</v>
      </c>
      <c r="C1240" s="1809">
        <v>15.39</v>
      </c>
      <c r="D1240" s="1215">
        <v>200</v>
      </c>
      <c r="E1240" s="574">
        <v>1531.52</v>
      </c>
      <c r="F1240" s="936">
        <f t="shared" si="188"/>
        <v>1531.52</v>
      </c>
      <c r="G1240" s="866">
        <f>'Заказ, cкидки и курсы валют'!$J$23*F1240</f>
        <v>19067.423999999999</v>
      </c>
      <c r="H1240" s="1029">
        <f t="shared" si="189"/>
        <v>3813.48</v>
      </c>
      <c r="I1240" s="1030"/>
    </row>
    <row r="1241" spans="1:9" ht="15.75" thickBot="1">
      <c r="A1241" s="1222" t="s">
        <v>10857</v>
      </c>
      <c r="B1241" s="926" t="s">
        <v>9413</v>
      </c>
      <c r="C1241" s="1910">
        <v>17</v>
      </c>
      <c r="D1241" s="2231">
        <v>200</v>
      </c>
      <c r="E1241" s="574">
        <v>2346.88</v>
      </c>
      <c r="F1241" s="2072">
        <f t="shared" si="188"/>
        <v>2346.88</v>
      </c>
      <c r="G1241" s="1263">
        <f>'Заказ, cкидки и курсы валют'!$J$23*F1241</f>
        <v>29218.655999999999</v>
      </c>
      <c r="H1241" s="1035">
        <f t="shared" si="189"/>
        <v>5843.73</v>
      </c>
      <c r="I1241" s="1036"/>
    </row>
    <row r="1242" spans="1:9" ht="13.5" thickBot="1"/>
    <row r="1243" spans="1:9" ht="18">
      <c r="A1243" s="1358" t="s">
        <v>12263</v>
      </c>
      <c r="B1243" s="1359"/>
      <c r="C1243" s="647"/>
      <c r="D1243" s="555"/>
      <c r="E1243" s="555"/>
      <c r="F1243" s="93"/>
      <c r="G1243" s="1360"/>
      <c r="H1243" s="1137"/>
      <c r="I1243" s="1361"/>
    </row>
    <row r="1244" spans="1:9" ht="18">
      <c r="A1244" s="206"/>
      <c r="B1244" s="108" t="s">
        <v>3287</v>
      </c>
      <c r="C1244" s="108"/>
      <c r="D1244" s="166"/>
      <c r="E1244" s="593"/>
      <c r="F1244" s="553"/>
      <c r="G1244" s="340"/>
      <c r="H1244" s="17"/>
      <c r="I1244" s="167"/>
    </row>
    <row r="1245" spans="1:9">
      <c r="A1245" s="248"/>
      <c r="B1245" s="17"/>
      <c r="C1245" s="884"/>
      <c r="D1245" s="1149"/>
      <c r="E1245" s="557"/>
      <c r="F1245" s="596"/>
      <c r="G1245" s="860"/>
      <c r="H1245" s="17"/>
      <c r="I1245" s="167"/>
    </row>
    <row r="1246" spans="1:9">
      <c r="A1246" s="248"/>
      <c r="B1246" s="17"/>
      <c r="C1246" s="884"/>
      <c r="D1246" s="1149"/>
      <c r="E1246" s="557"/>
      <c r="F1246" s="596"/>
      <c r="G1246" s="860"/>
      <c r="H1246" s="17"/>
      <c r="I1246" s="167"/>
    </row>
    <row r="1247" spans="1:9">
      <c r="A1247" s="248"/>
      <c r="B1247" s="17"/>
      <c r="C1247" s="884"/>
      <c r="D1247" s="1149"/>
      <c r="E1247" s="557"/>
      <c r="F1247" s="596"/>
      <c r="G1247" s="860"/>
      <c r="H1247" s="17"/>
      <c r="I1247" s="167"/>
    </row>
    <row r="1248" spans="1:9" ht="18.75" thickBot="1">
      <c r="A1248" s="1151" t="s">
        <v>7710</v>
      </c>
      <c r="B1248" s="171"/>
      <c r="C1248" s="885"/>
      <c r="D1248" s="1150"/>
      <c r="E1248" s="558"/>
      <c r="F1248" s="598"/>
      <c r="G1248" s="861"/>
      <c r="H1248" s="171"/>
      <c r="I1248" s="172"/>
    </row>
    <row r="1249" spans="1:9" ht="52.5">
      <c r="A1249" s="187" t="s">
        <v>1034</v>
      </c>
      <c r="B1249" s="473" t="s">
        <v>1035</v>
      </c>
      <c r="C1249" s="2363" t="s">
        <v>678</v>
      </c>
      <c r="D1249" s="2363" t="s">
        <v>3143</v>
      </c>
      <c r="E1249" s="561" t="s">
        <v>11378</v>
      </c>
      <c r="F1249" s="611" t="s">
        <v>2792</v>
      </c>
      <c r="G1249" s="2360" t="s">
        <v>2640</v>
      </c>
      <c r="H1249" s="2358" t="s">
        <v>497</v>
      </c>
      <c r="I1249" s="173" t="s">
        <v>4268</v>
      </c>
    </row>
    <row r="1250" spans="1:9" ht="13.5" thickBot="1">
      <c r="A1250" s="195"/>
      <c r="B1250" s="389"/>
      <c r="C1250" s="2364" t="s">
        <v>3644</v>
      </c>
      <c r="D1250" s="2364" t="s">
        <v>2641</v>
      </c>
      <c r="E1250" s="564" t="s">
        <v>265</v>
      </c>
      <c r="F1250" s="607">
        <f>'[4]Заказ, cкидки и курсы валют'!$I$12</f>
        <v>0</v>
      </c>
      <c r="G1250" s="2361"/>
      <c r="H1250" s="2359"/>
      <c r="I1250" s="325"/>
    </row>
    <row r="1251" spans="1:9" ht="15">
      <c r="A1251" s="1216" t="s">
        <v>12264</v>
      </c>
      <c r="B1251" s="1024" t="s">
        <v>122</v>
      </c>
      <c r="C1251" s="2399">
        <v>1.65</v>
      </c>
      <c r="D1251" s="2400">
        <v>1000</v>
      </c>
      <c r="E1251" s="574">
        <v>177.18</v>
      </c>
      <c r="F1251" s="2069">
        <f>ROUND(E1251*(1-$F$11),2)</f>
        <v>177.18</v>
      </c>
      <c r="G1251" s="1673">
        <f>'Заказ, cкидки и курсы валют'!$J$23*F1251</f>
        <v>2205.8910000000001</v>
      </c>
      <c r="H1251" s="1032">
        <f>ROUND((D1251/1000)*G1251,2)</f>
        <v>2205.89</v>
      </c>
      <c r="I1251" s="1033"/>
    </row>
    <row r="1252" spans="1:9" ht="15">
      <c r="A1252" s="1219" t="s">
        <v>12265</v>
      </c>
      <c r="B1252" s="877" t="s">
        <v>124</v>
      </c>
      <c r="C1252" s="534">
        <v>1.98</v>
      </c>
      <c r="D1252" s="2397">
        <v>1000</v>
      </c>
      <c r="E1252" s="574">
        <v>205.21</v>
      </c>
      <c r="F1252" s="936">
        <f>ROUND(E1252*(1-$F$11),2)</f>
        <v>205.21</v>
      </c>
      <c r="G1252" s="866">
        <f>'Заказ, cкидки и курсы валют'!$J$23*F1252</f>
        <v>2554.8645000000001</v>
      </c>
      <c r="H1252" s="1029">
        <f>ROUND((D1252/1000)*G1252,2)</f>
        <v>2554.86</v>
      </c>
      <c r="I1252" s="1030"/>
    </row>
    <row r="1253" spans="1:9" ht="15">
      <c r="A1253" s="1219" t="s">
        <v>12266</v>
      </c>
      <c r="B1253" s="877" t="s">
        <v>125</v>
      </c>
      <c r="C1253" s="534">
        <v>1.44</v>
      </c>
      <c r="D1253" s="2397">
        <v>1000</v>
      </c>
      <c r="E1253" s="574">
        <v>215.8</v>
      </c>
      <c r="F1253" s="936">
        <f>ROUND(E1253*(1-$F$11),2)</f>
        <v>215.8</v>
      </c>
      <c r="G1253" s="866">
        <f>'Заказ, cкидки и курсы валют'!$J$23*F1253</f>
        <v>2686.71</v>
      </c>
      <c r="H1253" s="1029">
        <f>ROUND((D1253/1000)*G1253,2)</f>
        <v>2686.71</v>
      </c>
      <c r="I1253" s="1030"/>
    </row>
    <row r="1254" spans="1:9" ht="15">
      <c r="A1254" s="1219" t="s">
        <v>12267</v>
      </c>
      <c r="B1254" s="877" t="s">
        <v>126</v>
      </c>
      <c r="C1254" s="534">
        <v>1.8</v>
      </c>
      <c r="D1254" s="2398">
        <v>500</v>
      </c>
      <c r="E1254" s="574">
        <v>255.06</v>
      </c>
      <c r="F1254" s="936">
        <f>ROUND(E1254*(1-$F$11),2)</f>
        <v>255.06</v>
      </c>
      <c r="G1254" s="866">
        <f>'Заказ, cкидки и курсы валют'!$J$23*F1254</f>
        <v>3175.4969999999998</v>
      </c>
      <c r="H1254" s="1029">
        <f>ROUND((D1254/1000)*G1254,2)</f>
        <v>1587.75</v>
      </c>
      <c r="I1254" s="1030"/>
    </row>
    <row r="1255" spans="1:9" ht="15.75" thickBot="1">
      <c r="A1255" s="1222" t="s">
        <v>12268</v>
      </c>
      <c r="B1255" s="926" t="s">
        <v>127</v>
      </c>
      <c r="C1255" s="2401">
        <v>2.19</v>
      </c>
      <c r="D1255" s="2402">
        <v>500</v>
      </c>
      <c r="E1255" s="574">
        <v>310.18</v>
      </c>
      <c r="F1255" s="2072">
        <f t="shared" ref="F1255" si="190">ROUND(E1255*(1-$F$11),2)</f>
        <v>310.18</v>
      </c>
      <c r="G1255" s="1263">
        <f>'Заказ, cкидки и курсы валют'!$J$23*F1255</f>
        <v>3861.741</v>
      </c>
      <c r="H1255" s="1035">
        <f t="shared" ref="H1255" si="191">ROUND((D1255/1000)*G1255,2)</f>
        <v>1930.87</v>
      </c>
      <c r="I1255" s="1036"/>
    </row>
    <row r="1256" spans="1:9" ht="13.5" thickBot="1"/>
    <row r="1257" spans="1:9" ht="18">
      <c r="A1257" s="1358" t="s">
        <v>12263</v>
      </c>
      <c r="B1257" s="1359"/>
      <c r="C1257" s="647"/>
      <c r="D1257" s="555"/>
      <c r="E1257" s="555"/>
      <c r="F1257" s="93"/>
      <c r="G1257" s="1360"/>
      <c r="H1257" s="1137"/>
      <c r="I1257" s="1361"/>
    </row>
    <row r="1258" spans="1:9" ht="18">
      <c r="A1258" s="206"/>
      <c r="B1258" s="108" t="s">
        <v>12269</v>
      </c>
      <c r="C1258" s="108"/>
      <c r="D1258" s="166"/>
      <c r="E1258" s="593"/>
      <c r="F1258" s="553"/>
      <c r="G1258" s="340"/>
      <c r="H1258" s="17"/>
      <c r="I1258" s="167"/>
    </row>
    <row r="1259" spans="1:9">
      <c r="A1259" s="248"/>
      <c r="B1259" s="17"/>
      <c r="C1259" s="884"/>
      <c r="D1259" s="1149"/>
      <c r="E1259" s="557"/>
      <c r="F1259" s="596"/>
      <c r="G1259" s="860"/>
      <c r="H1259" s="17"/>
      <c r="I1259" s="167"/>
    </row>
    <row r="1260" spans="1:9">
      <c r="A1260" s="248"/>
      <c r="B1260" s="17"/>
      <c r="C1260" s="884"/>
      <c r="D1260" s="1149"/>
      <c r="E1260" s="557"/>
      <c r="F1260" s="596"/>
      <c r="G1260" s="860"/>
      <c r="H1260" s="17"/>
      <c r="I1260" s="167"/>
    </row>
    <row r="1261" spans="1:9">
      <c r="A1261" s="248"/>
      <c r="B1261" s="17"/>
      <c r="C1261" s="884"/>
      <c r="D1261" s="1149"/>
      <c r="E1261" s="557"/>
      <c r="F1261" s="596"/>
      <c r="G1261" s="860"/>
      <c r="H1261" s="17"/>
      <c r="I1261" s="167"/>
    </row>
    <row r="1262" spans="1:9" ht="18.75" thickBot="1">
      <c r="A1262" s="1151" t="s">
        <v>7710</v>
      </c>
      <c r="B1262" s="171"/>
      <c r="C1262" s="885"/>
      <c r="D1262" s="1150"/>
      <c r="E1262" s="558"/>
      <c r="F1262" s="598"/>
      <c r="G1262" s="861"/>
      <c r="H1262" s="171"/>
      <c r="I1262" s="172"/>
    </row>
    <row r="1263" spans="1:9" ht="52.5">
      <c r="A1263" s="187" t="s">
        <v>1034</v>
      </c>
      <c r="B1263" s="473" t="s">
        <v>1035</v>
      </c>
      <c r="C1263" s="2363" t="s">
        <v>678</v>
      </c>
      <c r="D1263" s="2363" t="s">
        <v>3143</v>
      </c>
      <c r="E1263" s="561" t="s">
        <v>11378</v>
      </c>
      <c r="F1263" s="611" t="s">
        <v>2792</v>
      </c>
      <c r="G1263" s="2360" t="s">
        <v>2640</v>
      </c>
      <c r="H1263" s="2358" t="s">
        <v>497</v>
      </c>
      <c r="I1263" s="173" t="s">
        <v>4268</v>
      </c>
    </row>
    <row r="1264" spans="1:9" ht="13.5" thickBot="1">
      <c r="A1264" s="195"/>
      <c r="B1264" s="389"/>
      <c r="C1264" s="2364" t="s">
        <v>3644</v>
      </c>
      <c r="D1264" s="2364" t="s">
        <v>2641</v>
      </c>
      <c r="E1264" s="564" t="s">
        <v>265</v>
      </c>
      <c r="F1264" s="607">
        <f>'[4]Заказ, cкидки и курсы валют'!$I$12</f>
        <v>0</v>
      </c>
      <c r="G1264" s="2361"/>
      <c r="H1264" s="2359"/>
      <c r="I1264" s="325"/>
    </row>
    <row r="1265" spans="1:9" ht="15">
      <c r="A1265" s="1216" t="s">
        <v>12270</v>
      </c>
      <c r="B1265" s="1024" t="s">
        <v>122</v>
      </c>
      <c r="C1265" s="2395">
        <v>1.17</v>
      </c>
      <c r="D1265" s="2400">
        <v>1000</v>
      </c>
      <c r="E1265" s="574">
        <v>267.08</v>
      </c>
      <c r="F1265" s="2069">
        <f>ROUND(E1265*(1-$F$11),2)</f>
        <v>267.08</v>
      </c>
      <c r="G1265" s="1673">
        <f>'Заказ, cкидки и курсы валют'!$J$23*F1265</f>
        <v>3325.1459999999997</v>
      </c>
      <c r="H1265" s="1032">
        <f>ROUND((D1265/1000)*G1265,2)</f>
        <v>3325.15</v>
      </c>
      <c r="I1265" s="1033"/>
    </row>
    <row r="1266" spans="1:9" ht="15">
      <c r="A1266" s="1219" t="s">
        <v>12271</v>
      </c>
      <c r="B1266" s="877" t="s">
        <v>124</v>
      </c>
      <c r="C1266" s="2395">
        <v>1.38</v>
      </c>
      <c r="D1266" s="2397">
        <v>1000</v>
      </c>
      <c r="E1266" s="574">
        <v>280.33999999999997</v>
      </c>
      <c r="F1266" s="936">
        <f>ROUND(E1266*(1-$F$11),2)</f>
        <v>280.33999999999997</v>
      </c>
      <c r="G1266" s="866">
        <f>'Заказ, cкидки и курсы валют'!$J$23*F1266</f>
        <v>3490.2329999999993</v>
      </c>
      <c r="H1266" s="1029">
        <f>ROUND((D1266/1000)*G1266,2)</f>
        <v>3490.23</v>
      </c>
      <c r="I1266" s="1030"/>
    </row>
    <row r="1267" spans="1:9" ht="15">
      <c r="A1267" s="1219" t="s">
        <v>12272</v>
      </c>
      <c r="B1267" s="877" t="s">
        <v>125</v>
      </c>
      <c r="C1267" s="2395">
        <v>1.46</v>
      </c>
      <c r="D1267" s="2397">
        <v>1000</v>
      </c>
      <c r="E1267" s="574">
        <v>302.35000000000002</v>
      </c>
      <c r="F1267" s="936">
        <f>ROUND(E1267*(1-$F$11),2)</f>
        <v>302.35000000000002</v>
      </c>
      <c r="G1267" s="866">
        <f>'Заказ, cкидки и курсы валют'!$J$23*F1267</f>
        <v>3764.2575000000002</v>
      </c>
      <c r="H1267" s="1029">
        <f>ROUND((D1267/1000)*G1267,2)</f>
        <v>3764.26</v>
      </c>
      <c r="I1267" s="1030"/>
    </row>
    <row r="1268" spans="1:9" ht="15">
      <c r="A1268" s="1219" t="s">
        <v>12273</v>
      </c>
      <c r="B1268" s="877" t="s">
        <v>126</v>
      </c>
      <c r="C1268" s="2395">
        <v>1.8</v>
      </c>
      <c r="D1268" s="2398">
        <v>500</v>
      </c>
      <c r="E1268" s="574">
        <v>352.31</v>
      </c>
      <c r="F1268" s="936">
        <f>ROUND(E1268*(1-$F$11),2)</f>
        <v>352.31</v>
      </c>
      <c r="G1268" s="866">
        <f>'Заказ, cкидки и курсы валют'!$J$23*F1268</f>
        <v>4386.2595000000001</v>
      </c>
      <c r="H1268" s="1029">
        <f>ROUND((D1268/1000)*G1268,2)</f>
        <v>2193.13</v>
      </c>
      <c r="I1268" s="1030"/>
    </row>
    <row r="1269" spans="1:9" ht="15.75" thickBot="1">
      <c r="A1269" s="1222" t="s">
        <v>12274</v>
      </c>
      <c r="B1269" s="926" t="s">
        <v>127</v>
      </c>
      <c r="C1269" s="2396">
        <v>2.2200000000000002</v>
      </c>
      <c r="D1269" s="2402">
        <v>500</v>
      </c>
      <c r="E1269" s="574">
        <v>414.57</v>
      </c>
      <c r="F1269" s="2072">
        <f t="shared" ref="F1269" si="192">ROUND(E1269*(1-$F$11),2)</f>
        <v>414.57</v>
      </c>
      <c r="G1269" s="1263">
        <f>'Заказ, cкидки и курсы валют'!$J$23*F1269</f>
        <v>5161.3964999999998</v>
      </c>
      <c r="H1269" s="1035">
        <f t="shared" ref="H1269" si="193">ROUND((D1269/1000)*G1269,2)</f>
        <v>2580.6999999999998</v>
      </c>
      <c r="I1269" s="1036"/>
    </row>
    <row r="1271" spans="1:9" ht="13.5" thickBot="1"/>
    <row r="1272" spans="1:9" ht="18">
      <c r="A1272" s="1362" t="s">
        <v>10632</v>
      </c>
      <c r="B1272" s="555"/>
      <c r="C1272" s="647"/>
      <c r="D1272" s="569"/>
      <c r="E1272" s="562"/>
      <c r="F1272" s="236"/>
      <c r="G1272" s="1137"/>
      <c r="H1272" s="236"/>
      <c r="I1272" s="95"/>
    </row>
    <row r="1273" spans="1:9">
      <c r="A1273" s="248"/>
      <c r="B1273" s="17"/>
      <c r="C1273" s="97"/>
      <c r="D1273" s="97"/>
      <c r="E1273" s="557"/>
      <c r="F1273" s="648"/>
      <c r="G1273" s="1999"/>
      <c r="H1273" s="17"/>
      <c r="I1273" s="167"/>
    </row>
    <row r="1274" spans="1:9">
      <c r="A1274" s="248"/>
      <c r="B1274" s="17"/>
      <c r="C1274" s="97"/>
      <c r="D1274" s="97"/>
      <c r="E1274" s="557"/>
      <c r="F1274" s="648"/>
      <c r="G1274" s="1999"/>
      <c r="H1274" s="17"/>
      <c r="I1274" s="167"/>
    </row>
    <row r="1275" spans="1:9" ht="13.5" thickBot="1">
      <c r="A1275" s="249"/>
      <c r="B1275" s="171"/>
      <c r="C1275" s="99"/>
      <c r="D1275" s="99"/>
      <c r="E1275" s="558"/>
      <c r="F1275" s="649"/>
      <c r="G1275" s="2000"/>
      <c r="H1275" s="171"/>
      <c r="I1275" s="172"/>
    </row>
    <row r="1276" spans="1:9" ht="52.5">
      <c r="A1276" s="187" t="s">
        <v>1034</v>
      </c>
      <c r="B1276" s="189" t="s">
        <v>1035</v>
      </c>
      <c r="C1276" s="192" t="s">
        <v>678</v>
      </c>
      <c r="D1276" s="192" t="s">
        <v>3143</v>
      </c>
      <c r="E1276" s="561" t="s">
        <v>11385</v>
      </c>
      <c r="F1276" s="1911" t="s">
        <v>2792</v>
      </c>
      <c r="G1276" s="640" t="s">
        <v>3967</v>
      </c>
      <c r="H1276" s="419" t="s">
        <v>497</v>
      </c>
      <c r="I1276" s="173" t="s">
        <v>4268</v>
      </c>
    </row>
    <row r="1277" spans="1:9" ht="13.5" thickBot="1">
      <c r="A1277" s="195"/>
      <c r="B1277" s="389"/>
      <c r="C1277" s="197" t="s">
        <v>3968</v>
      </c>
      <c r="D1277" s="390" t="s">
        <v>3966</v>
      </c>
      <c r="E1277" s="564" t="s">
        <v>265</v>
      </c>
      <c r="F1277" s="1038">
        <f>'Заказ, cкидки и курсы валют'!$I$12</f>
        <v>0</v>
      </c>
      <c r="G1277" s="949"/>
      <c r="H1277" s="455"/>
      <c r="I1277" s="325"/>
    </row>
    <row r="1278" spans="1:9" ht="15">
      <c r="A1278" s="333" t="s">
        <v>10633</v>
      </c>
      <c r="B1278" s="986" t="s">
        <v>3308</v>
      </c>
      <c r="C1278" s="1373">
        <v>9</v>
      </c>
      <c r="D1278" s="1369">
        <v>500</v>
      </c>
      <c r="E1278" s="574">
        <v>1503</v>
      </c>
      <c r="F1278" s="967">
        <f t="shared" ref="F1278" si="194">ROUND(E1278*(1-$F$11),2)</f>
        <v>1503</v>
      </c>
      <c r="G1278" s="968">
        <f>'Заказ, cкидки и курсы валют'!$J$23*F1278</f>
        <v>18712.349999999999</v>
      </c>
      <c r="H1278" s="1017">
        <f t="shared" ref="H1278" si="195">ROUND((D1278/1000)*G1278,2)</f>
        <v>9356.18</v>
      </c>
      <c r="I1278" s="337"/>
    </row>
    <row r="1279" spans="1:9" ht="15">
      <c r="A1279" s="216" t="s">
        <v>10634</v>
      </c>
      <c r="B1279" s="46" t="s">
        <v>3309</v>
      </c>
      <c r="C1279" s="1372">
        <v>16</v>
      </c>
      <c r="D1279" s="1368">
        <v>250</v>
      </c>
      <c r="E1279" s="574">
        <v>1915.72</v>
      </c>
      <c r="F1279" s="603">
        <f t="shared" ref="F1279:F1281" si="196">ROUND(E1279*(1-$F$11),2)</f>
        <v>1915.72</v>
      </c>
      <c r="G1279" s="862">
        <f>'Заказ, cкидки и курсы валют'!$J$23*F1279</f>
        <v>23850.714</v>
      </c>
      <c r="H1279" s="882">
        <f t="shared" ref="H1279:H1281" si="197">ROUND((D1279/1000)*G1279,2)</f>
        <v>5962.68</v>
      </c>
      <c r="I1279" s="212"/>
    </row>
    <row r="1280" spans="1:9" ht="15">
      <c r="A1280" s="216" t="s">
        <v>10635</v>
      </c>
      <c r="B1280" s="46" t="s">
        <v>3662</v>
      </c>
      <c r="C1280" s="1372">
        <v>25</v>
      </c>
      <c r="D1280" s="1368">
        <v>250</v>
      </c>
      <c r="E1280" s="574">
        <v>3428.86</v>
      </c>
      <c r="F1280" s="603">
        <f t="shared" si="196"/>
        <v>3428.86</v>
      </c>
      <c r="G1280" s="862">
        <f>'Заказ, cкидки и курсы валют'!$J$23*F1280</f>
        <v>42689.307000000001</v>
      </c>
      <c r="H1280" s="882">
        <f t="shared" si="197"/>
        <v>10672.33</v>
      </c>
      <c r="I1280" s="212"/>
    </row>
    <row r="1281" spans="1:9" ht="15">
      <c r="A1281" s="216" t="s">
        <v>10636</v>
      </c>
      <c r="B1281" s="46" t="s">
        <v>3301</v>
      </c>
      <c r="C1281" s="1372">
        <v>64</v>
      </c>
      <c r="D1281" s="1368">
        <v>250</v>
      </c>
      <c r="E1281" s="574">
        <v>5881.53</v>
      </c>
      <c r="F1281" s="603">
        <f t="shared" si="196"/>
        <v>5881.53</v>
      </c>
      <c r="G1281" s="862">
        <f>'Заказ, cкидки и курсы валют'!$J$23*F1281</f>
        <v>73225.04849999999</v>
      </c>
      <c r="H1281" s="882">
        <f t="shared" si="197"/>
        <v>18306.259999999998</v>
      </c>
      <c r="I1281" s="212"/>
    </row>
    <row r="1282" spans="1:9" ht="15">
      <c r="A1282" s="216" t="s">
        <v>10637</v>
      </c>
      <c r="B1282" s="46" t="s">
        <v>3663</v>
      </c>
      <c r="C1282" s="1372">
        <v>70</v>
      </c>
      <c r="D1282" s="1368">
        <v>250</v>
      </c>
      <c r="E1282" s="574">
        <v>8734.7900000000009</v>
      </c>
      <c r="F1282" s="603">
        <f>ROUND(E1282*(1-$F$11),2)</f>
        <v>8734.7900000000009</v>
      </c>
      <c r="G1282" s="862">
        <f>'Заказ, cкидки и курсы валют'!$J$23*F1282</f>
        <v>108748.1355</v>
      </c>
      <c r="H1282" s="882">
        <f>ROUND((D1282/1000)*G1282,2)</f>
        <v>27187.03</v>
      </c>
      <c r="I1282" s="212"/>
    </row>
    <row r="1283" spans="1:9" ht="15">
      <c r="A1283" s="216" t="s">
        <v>10880</v>
      </c>
      <c r="B1283" s="46" t="s">
        <v>3664</v>
      </c>
      <c r="C1283" s="1372">
        <v>105</v>
      </c>
      <c r="D1283" s="1368">
        <v>100</v>
      </c>
      <c r="E1283" s="574">
        <v>15818.28</v>
      </c>
      <c r="F1283" s="603">
        <f t="shared" ref="F1283:F1284" si="198">ROUND(E1283*(1-$F$11),2)</f>
        <v>15818.28</v>
      </c>
      <c r="G1283" s="862">
        <f>'Заказ, cкидки и курсы валют'!$J$23*F1283</f>
        <v>196937.58600000001</v>
      </c>
      <c r="H1283" s="882">
        <f t="shared" ref="H1283:H1284" si="199">ROUND((D1283/1000)*G1283,2)</f>
        <v>19693.759999999998</v>
      </c>
      <c r="I1283" s="212"/>
    </row>
    <row r="1284" spans="1:9" ht="15.75" thickBot="1">
      <c r="A1284" s="241" t="s">
        <v>10881</v>
      </c>
      <c r="B1284" s="213" t="s">
        <v>3665</v>
      </c>
      <c r="C1284" s="1374">
        <v>190</v>
      </c>
      <c r="D1284" s="1371">
        <v>100</v>
      </c>
      <c r="E1284" s="574">
        <v>22794.36</v>
      </c>
      <c r="F1284" s="959">
        <f t="shared" si="198"/>
        <v>22794.36</v>
      </c>
      <c r="G1284" s="960">
        <f>'Заказ, cкидки и курсы валют'!$J$23*F1284</f>
        <v>283789.78200000001</v>
      </c>
      <c r="H1284" s="1019">
        <f t="shared" si="199"/>
        <v>28378.98</v>
      </c>
      <c r="I1284" s="214"/>
    </row>
    <row r="1285" spans="1:9" ht="13.5" thickBot="1"/>
    <row r="1286" spans="1:9" ht="18">
      <c r="A1286" s="1362" t="s">
        <v>10638</v>
      </c>
      <c r="B1286" s="555"/>
      <c r="C1286" s="647"/>
      <c r="D1286" s="569"/>
      <c r="E1286" s="562"/>
      <c r="F1286" s="236"/>
      <c r="G1286" s="1137"/>
      <c r="H1286" s="236"/>
      <c r="I1286" s="95"/>
    </row>
    <row r="1287" spans="1:9">
      <c r="A1287" s="248"/>
      <c r="B1287" s="17"/>
      <c r="C1287" s="97"/>
      <c r="D1287" s="97"/>
      <c r="E1287" s="557"/>
      <c r="F1287" s="648"/>
      <c r="G1287" s="1999"/>
      <c r="H1287" s="17"/>
      <c r="I1287" s="167"/>
    </row>
    <row r="1288" spans="1:9">
      <c r="A1288" s="248"/>
      <c r="B1288" s="17"/>
      <c r="C1288" s="97"/>
      <c r="D1288" s="97"/>
      <c r="E1288" s="557"/>
      <c r="F1288" s="648"/>
      <c r="G1288" s="1999"/>
      <c r="H1288" s="17"/>
      <c r="I1288" s="167"/>
    </row>
    <row r="1289" spans="1:9" ht="13.5" thickBot="1">
      <c r="A1289" s="249"/>
      <c r="B1289" s="171"/>
      <c r="C1289" s="99"/>
      <c r="D1289" s="99"/>
      <c r="E1289" s="558"/>
      <c r="F1289" s="649"/>
      <c r="G1289" s="2000"/>
      <c r="H1289" s="171"/>
      <c r="I1289" s="172"/>
    </row>
    <row r="1290" spans="1:9" ht="52.5">
      <c r="A1290" s="187" t="s">
        <v>1034</v>
      </c>
      <c r="B1290" s="189" t="s">
        <v>1035</v>
      </c>
      <c r="C1290" s="192" t="s">
        <v>678</v>
      </c>
      <c r="D1290" s="192" t="s">
        <v>3143</v>
      </c>
      <c r="E1290" s="561" t="s">
        <v>11385</v>
      </c>
      <c r="F1290" s="1911" t="s">
        <v>2792</v>
      </c>
      <c r="G1290" s="640" t="s">
        <v>3967</v>
      </c>
      <c r="H1290" s="419" t="s">
        <v>497</v>
      </c>
      <c r="I1290" s="173" t="s">
        <v>4268</v>
      </c>
    </row>
    <row r="1291" spans="1:9" ht="13.5" thickBot="1">
      <c r="A1291" s="195"/>
      <c r="B1291" s="389"/>
      <c r="C1291" s="197" t="s">
        <v>3968</v>
      </c>
      <c r="D1291" s="390" t="s">
        <v>3966</v>
      </c>
      <c r="E1291" s="564" t="s">
        <v>265</v>
      </c>
      <c r="F1291" s="1038">
        <f>'Заказ, cкидки и курсы валют'!$I$12</f>
        <v>0</v>
      </c>
      <c r="G1291" s="949"/>
      <c r="H1291" s="455"/>
      <c r="I1291" s="325"/>
    </row>
    <row r="1292" spans="1:9" ht="15">
      <c r="A1292" s="333" t="s">
        <v>10639</v>
      </c>
      <c r="B1292" s="986" t="s">
        <v>3309</v>
      </c>
      <c r="C1292" s="1373">
        <v>66.5</v>
      </c>
      <c r="D1292" s="1369">
        <v>50</v>
      </c>
      <c r="E1292" s="574">
        <v>10181.39</v>
      </c>
      <c r="F1292" s="967">
        <f t="shared" ref="F1292:F1294" si="200">ROUND(E1292*(1-$F$11),2)</f>
        <v>10181.39</v>
      </c>
      <c r="G1292" s="968">
        <f>'Заказ, cкидки и курсы валют'!$J$23*F1292</f>
        <v>126758.30549999999</v>
      </c>
      <c r="H1292" s="1017">
        <f t="shared" ref="H1292:H1294" si="201">ROUND((D1292/1000)*G1292,2)</f>
        <v>6337.92</v>
      </c>
      <c r="I1292" s="337"/>
    </row>
    <row r="1293" spans="1:9" ht="15">
      <c r="A1293" s="216" t="s">
        <v>10640</v>
      </c>
      <c r="B1293" s="46" t="s">
        <v>3662</v>
      </c>
      <c r="C1293" s="1372">
        <v>144</v>
      </c>
      <c r="D1293" s="1368">
        <v>50</v>
      </c>
      <c r="E1293" s="574">
        <v>19861.580000000002</v>
      </c>
      <c r="F1293" s="603">
        <f t="shared" si="200"/>
        <v>19861.580000000002</v>
      </c>
      <c r="G1293" s="862">
        <f>'Заказ, cкидки и курсы валют'!$J$23*F1293</f>
        <v>247276.671</v>
      </c>
      <c r="H1293" s="882">
        <f t="shared" si="201"/>
        <v>12363.83</v>
      </c>
      <c r="I1293" s="212"/>
    </row>
    <row r="1294" spans="1:9" ht="15.75" thickBot="1">
      <c r="A1294" s="241" t="s">
        <v>10641</v>
      </c>
      <c r="B1294" s="131" t="s">
        <v>3301</v>
      </c>
      <c r="C1294" s="1374">
        <v>255</v>
      </c>
      <c r="D1294" s="1371">
        <v>50</v>
      </c>
      <c r="E1294" s="574">
        <v>35032.49</v>
      </c>
      <c r="F1294" s="959">
        <f t="shared" si="200"/>
        <v>35032.49</v>
      </c>
      <c r="G1294" s="960">
        <f>'Заказ, cкидки и курсы валют'!$J$23*F1294</f>
        <v>436154.50049999997</v>
      </c>
      <c r="H1294" s="1019">
        <f t="shared" si="201"/>
        <v>21807.73</v>
      </c>
      <c r="I1294" s="214"/>
    </row>
    <row r="1295" spans="1:9" ht="13.5" thickBot="1"/>
    <row r="1296" spans="1:9" ht="18">
      <c r="A1296" s="1362" t="s">
        <v>10642</v>
      </c>
      <c r="B1296" s="555"/>
      <c r="C1296" s="647"/>
      <c r="D1296" s="569"/>
      <c r="E1296" s="562"/>
      <c r="F1296" s="236"/>
      <c r="G1296" s="1137"/>
      <c r="H1296" s="236"/>
      <c r="I1296" s="95"/>
    </row>
    <row r="1297" spans="1:9">
      <c r="A1297" s="248"/>
      <c r="B1297" s="17"/>
      <c r="C1297" s="97"/>
      <c r="D1297" s="97"/>
      <c r="E1297" s="557"/>
      <c r="F1297" s="648"/>
      <c r="G1297" s="1999"/>
      <c r="H1297" s="17"/>
      <c r="I1297" s="167"/>
    </row>
    <row r="1298" spans="1:9">
      <c r="A1298" s="248"/>
      <c r="B1298" s="17"/>
      <c r="C1298" s="97"/>
      <c r="D1298" s="97"/>
      <c r="E1298" s="557"/>
      <c r="F1298" s="648"/>
      <c r="G1298" s="1999"/>
      <c r="H1298" s="17"/>
      <c r="I1298" s="167"/>
    </row>
    <row r="1299" spans="1:9" ht="13.5" thickBot="1">
      <c r="A1299" s="249"/>
      <c r="B1299" s="171"/>
      <c r="C1299" s="99"/>
      <c r="D1299" s="99"/>
      <c r="E1299" s="558"/>
      <c r="F1299" s="649"/>
      <c r="G1299" s="2000"/>
      <c r="H1299" s="171"/>
      <c r="I1299" s="172"/>
    </row>
    <row r="1300" spans="1:9" ht="52.5">
      <c r="A1300" s="195" t="s">
        <v>1034</v>
      </c>
      <c r="B1300" s="196" t="s">
        <v>1035</v>
      </c>
      <c r="C1300" s="197" t="s">
        <v>678</v>
      </c>
      <c r="D1300" s="197" t="s">
        <v>3143</v>
      </c>
      <c r="E1300" s="559" t="s">
        <v>11385</v>
      </c>
      <c r="F1300" s="650" t="s">
        <v>2792</v>
      </c>
      <c r="G1300" s="638" t="s">
        <v>3967</v>
      </c>
      <c r="H1300" s="338" t="s">
        <v>497</v>
      </c>
      <c r="I1300" s="199" t="s">
        <v>4268</v>
      </c>
    </row>
    <row r="1301" spans="1:9" ht="13.5" thickBot="1">
      <c r="A1301" s="195"/>
      <c r="B1301" s="389"/>
      <c r="C1301" s="197" t="s">
        <v>3968</v>
      </c>
      <c r="D1301" s="390" t="s">
        <v>3966</v>
      </c>
      <c r="E1301" s="564" t="s">
        <v>265</v>
      </c>
      <c r="F1301" s="1038">
        <f>'Заказ, cкидки и курсы валют'!$I$12</f>
        <v>0</v>
      </c>
      <c r="G1301" s="949"/>
      <c r="H1301" s="455"/>
      <c r="I1301" s="325"/>
    </row>
    <row r="1302" spans="1:9" ht="15">
      <c r="A1302" s="333" t="s">
        <v>10643</v>
      </c>
      <c r="B1302" s="986" t="s">
        <v>3309</v>
      </c>
      <c r="C1302" s="1373">
        <v>60</v>
      </c>
      <c r="D1302" s="1369">
        <v>50</v>
      </c>
      <c r="E1302" s="574">
        <v>10340.120000000001</v>
      </c>
      <c r="F1302" s="967">
        <f>ROUND(E1302*(1-$F$11),2)</f>
        <v>10340.120000000001</v>
      </c>
      <c r="G1302" s="968">
        <f>'Заказ, cкидки и курсы валют'!$J$23*F1302</f>
        <v>128734.49400000001</v>
      </c>
      <c r="H1302" s="1017">
        <f>ROUND((D1302/1000)*G1302,2)</f>
        <v>6436.72</v>
      </c>
      <c r="I1302" s="337"/>
    </row>
    <row r="1303" spans="1:9" ht="15">
      <c r="A1303" s="216" t="s">
        <v>10644</v>
      </c>
      <c r="B1303" s="46" t="s">
        <v>3662</v>
      </c>
      <c r="C1303" s="1372">
        <v>150</v>
      </c>
      <c r="D1303" s="1368">
        <v>50</v>
      </c>
      <c r="E1303" s="574">
        <v>18703.240000000002</v>
      </c>
      <c r="F1303" s="603">
        <f>ROUND(E1303*(1-$F$11),2)</f>
        <v>18703.240000000002</v>
      </c>
      <c r="G1303" s="862">
        <f>'Заказ, cкидки и курсы валют'!$J$23*F1303</f>
        <v>232855.33800000002</v>
      </c>
      <c r="H1303" s="882">
        <f>ROUND((D1303/1000)*G1303,2)</f>
        <v>11642.77</v>
      </c>
      <c r="I1303" s="212"/>
    </row>
    <row r="1304" spans="1:9" ht="15.75" thickBot="1">
      <c r="A1304" s="241" t="s">
        <v>10645</v>
      </c>
      <c r="B1304" s="131" t="s">
        <v>3301</v>
      </c>
      <c r="C1304" s="1374">
        <v>270</v>
      </c>
      <c r="D1304" s="1371">
        <v>50</v>
      </c>
      <c r="E1304" s="574">
        <v>32627.58</v>
      </c>
      <c r="F1304" s="959">
        <f>ROUND(E1304*(1-$F$11),2)</f>
        <v>32627.58</v>
      </c>
      <c r="G1304" s="960">
        <f>'Заказ, cкидки и курсы валют'!$J$23*F1304</f>
        <v>406213.37099999998</v>
      </c>
      <c r="H1304" s="1019">
        <f>ROUND((D1304/1000)*G1304,2)</f>
        <v>20310.669999999998</v>
      </c>
      <c r="I1304" s="214"/>
    </row>
    <row r="1305" spans="1:9" ht="13.5" thickBot="1"/>
    <row r="1306" spans="1:9" ht="18">
      <c r="A1306" s="1362" t="s">
        <v>10646</v>
      </c>
      <c r="B1306" s="555"/>
      <c r="C1306" s="647"/>
      <c r="D1306" s="569"/>
      <c r="E1306" s="562"/>
      <c r="F1306" s="236"/>
      <c r="G1306" s="1137"/>
      <c r="H1306" s="236"/>
      <c r="I1306" s="95"/>
    </row>
    <row r="1307" spans="1:9">
      <c r="A1307" s="248"/>
      <c r="B1307" s="17"/>
      <c r="C1307" s="97"/>
      <c r="D1307" s="97"/>
      <c r="E1307" s="557"/>
      <c r="F1307" s="648"/>
      <c r="G1307" s="1999"/>
      <c r="H1307" s="17"/>
      <c r="I1307" s="167"/>
    </row>
    <row r="1308" spans="1:9">
      <c r="A1308" s="248"/>
      <c r="B1308" s="17"/>
      <c r="C1308" s="97"/>
      <c r="D1308" s="97"/>
      <c r="E1308" s="557"/>
      <c r="F1308" s="648"/>
      <c r="G1308" s="1999"/>
      <c r="H1308" s="17"/>
      <c r="I1308" s="167"/>
    </row>
    <row r="1309" spans="1:9" ht="18.75" thickBot="1">
      <c r="A1309" s="1151" t="s">
        <v>7710</v>
      </c>
      <c r="B1309" s="171"/>
      <c r="C1309" s="99"/>
      <c r="D1309" s="99"/>
      <c r="E1309" s="558"/>
      <c r="F1309" s="649"/>
      <c r="G1309" s="2000"/>
      <c r="H1309" s="171"/>
      <c r="I1309" s="172"/>
    </row>
    <row r="1310" spans="1:9" ht="52.5">
      <c r="A1310" s="187" t="s">
        <v>1034</v>
      </c>
      <c r="B1310" s="189" t="s">
        <v>1035</v>
      </c>
      <c r="C1310" s="192" t="s">
        <v>678</v>
      </c>
      <c r="D1310" s="1206" t="s">
        <v>3143</v>
      </c>
      <c r="E1310" s="561" t="s">
        <v>11386</v>
      </c>
      <c r="F1310" s="1911" t="s">
        <v>2792</v>
      </c>
      <c r="G1310" s="1204" t="s">
        <v>2640</v>
      </c>
      <c r="H1310" s="419" t="s">
        <v>497</v>
      </c>
      <c r="I1310" s="173" t="s">
        <v>4268</v>
      </c>
    </row>
    <row r="1311" spans="1:9" ht="13.5" thickBot="1">
      <c r="A1311" s="195"/>
      <c r="B1311" s="389"/>
      <c r="C1311" s="475" t="s">
        <v>10652</v>
      </c>
      <c r="D1311" s="475" t="s">
        <v>2641</v>
      </c>
      <c r="E1311" s="564" t="s">
        <v>265</v>
      </c>
      <c r="F1311" s="1038">
        <f>'Заказ, cкидки и курсы валют'!$I$12</f>
        <v>0</v>
      </c>
      <c r="G1311" s="949"/>
      <c r="H1311" s="455"/>
      <c r="I1311" s="325"/>
    </row>
    <row r="1312" spans="1:9" ht="15">
      <c r="A1312" s="333" t="s">
        <v>10647</v>
      </c>
      <c r="B1312" s="1369" t="s">
        <v>3662</v>
      </c>
      <c r="C1312" s="1373">
        <v>10</v>
      </c>
      <c r="D1312" s="1369">
        <v>250</v>
      </c>
      <c r="E1312" s="574">
        <v>4914.6499999999996</v>
      </c>
      <c r="F1312" s="967">
        <f t="shared" ref="F1312:F1316" si="202">ROUND(E1312*(1-$F$11),2)</f>
        <v>4914.6499999999996</v>
      </c>
      <c r="G1312" s="968">
        <f>'Заказ, cкидки и курсы валют'!$J$23*F1312</f>
        <v>61187.392499999994</v>
      </c>
      <c r="H1312" s="1017">
        <f t="shared" ref="H1312:H1316" si="203">ROUND((D1312/1000)*G1312,2)</f>
        <v>15296.85</v>
      </c>
      <c r="I1312" s="337"/>
    </row>
    <row r="1313" spans="1:9" ht="15">
      <c r="A1313" s="216" t="s">
        <v>10648</v>
      </c>
      <c r="B1313" s="1368" t="s">
        <v>3301</v>
      </c>
      <c r="C1313" s="1372">
        <v>11</v>
      </c>
      <c r="D1313" s="1368">
        <v>200</v>
      </c>
      <c r="E1313" s="574">
        <v>4920.0600000000004</v>
      </c>
      <c r="F1313" s="603">
        <f t="shared" si="202"/>
        <v>4920.0600000000004</v>
      </c>
      <c r="G1313" s="862">
        <f>'Заказ, cкидки и курсы валют'!$J$23*F1313</f>
        <v>61254.747000000003</v>
      </c>
      <c r="H1313" s="882">
        <f t="shared" si="203"/>
        <v>12250.95</v>
      </c>
      <c r="I1313" s="212"/>
    </row>
    <row r="1314" spans="1:9" ht="15">
      <c r="A1314" s="216" t="s">
        <v>10649</v>
      </c>
      <c r="B1314" s="1368" t="s">
        <v>3663</v>
      </c>
      <c r="C1314" s="1372">
        <v>15</v>
      </c>
      <c r="D1314" s="1368">
        <v>200</v>
      </c>
      <c r="E1314" s="574">
        <v>5441.51</v>
      </c>
      <c r="F1314" s="603">
        <f t="shared" si="202"/>
        <v>5441.51</v>
      </c>
      <c r="G1314" s="862">
        <f>'Заказ, cкидки и курсы валют'!$J$23*F1314</f>
        <v>67746.799499999994</v>
      </c>
      <c r="H1314" s="882">
        <f t="shared" si="203"/>
        <v>13549.36</v>
      </c>
      <c r="I1314" s="212"/>
    </row>
    <row r="1315" spans="1:9" ht="15">
      <c r="A1315" s="216" t="s">
        <v>10650</v>
      </c>
      <c r="B1315" s="1368" t="s">
        <v>3664</v>
      </c>
      <c r="C1315" s="1372">
        <v>21</v>
      </c>
      <c r="D1315" s="1368">
        <v>200</v>
      </c>
      <c r="E1315" s="574">
        <v>5829.83</v>
      </c>
      <c r="F1315" s="603">
        <f t="shared" si="202"/>
        <v>5829.83</v>
      </c>
      <c r="G1315" s="862">
        <f>'Заказ, cкидки и курсы валют'!$J$23*F1315</f>
        <v>72581.383499999996</v>
      </c>
      <c r="H1315" s="882">
        <f t="shared" si="203"/>
        <v>14516.28</v>
      </c>
      <c r="I1315" s="212"/>
    </row>
    <row r="1316" spans="1:9" ht="15.75" thickBot="1">
      <c r="A1316" s="241" t="s">
        <v>10651</v>
      </c>
      <c r="B1316" s="1371" t="s">
        <v>3665</v>
      </c>
      <c r="C1316" s="1374">
        <v>32</v>
      </c>
      <c r="D1316" s="1371">
        <v>80</v>
      </c>
      <c r="E1316" s="574">
        <v>6396.48</v>
      </c>
      <c r="F1316" s="959">
        <f t="shared" si="202"/>
        <v>6396.48</v>
      </c>
      <c r="G1316" s="960">
        <f>'Заказ, cкидки и курсы валют'!$J$23*F1316</f>
        <v>79636.175999999992</v>
      </c>
      <c r="H1316" s="1019">
        <f t="shared" si="203"/>
        <v>6370.89</v>
      </c>
      <c r="I1316" s="214"/>
    </row>
    <row r="1317" spans="1:9" ht="15.75" thickBot="1">
      <c r="A1317" s="14"/>
      <c r="B1317" s="1715"/>
      <c r="C1317" s="1370"/>
      <c r="D1317" s="1715"/>
      <c r="E1317" s="667"/>
      <c r="F1317" s="1096"/>
      <c r="G1317" s="865"/>
      <c r="H1317" s="1716"/>
      <c r="I1317" s="14"/>
    </row>
    <row r="1318" spans="1:9" ht="18">
      <c r="A1318" s="1362" t="s">
        <v>10646</v>
      </c>
      <c r="B1318" s="555"/>
      <c r="C1318" s="647"/>
      <c r="D1318" s="569"/>
      <c r="E1318" s="562"/>
      <c r="F1318" s="236"/>
      <c r="G1318" s="1137"/>
      <c r="H1318" s="236"/>
      <c r="I1318" s="95"/>
    </row>
    <row r="1319" spans="1:9">
      <c r="A1319" s="248"/>
      <c r="B1319" s="17"/>
      <c r="C1319" s="97"/>
      <c r="D1319" s="97"/>
      <c r="E1319" s="557"/>
      <c r="F1319" s="648"/>
      <c r="G1319" s="1999"/>
      <c r="H1319" s="17"/>
      <c r="I1319" s="167"/>
    </row>
    <row r="1320" spans="1:9">
      <c r="A1320" s="248"/>
      <c r="B1320" s="17"/>
      <c r="C1320" s="97"/>
      <c r="D1320" s="97"/>
      <c r="E1320" s="557"/>
      <c r="F1320" s="648"/>
      <c r="G1320" s="1999"/>
      <c r="H1320" s="17"/>
      <c r="I1320" s="167"/>
    </row>
    <row r="1321" spans="1:9" ht="18.75" thickBot="1">
      <c r="A1321" s="1151" t="s">
        <v>7711</v>
      </c>
      <c r="B1321" s="171"/>
      <c r="C1321" s="99"/>
      <c r="D1321" s="99"/>
      <c r="E1321" s="558"/>
      <c r="F1321" s="649"/>
      <c r="G1321" s="2000"/>
      <c r="H1321" s="171"/>
      <c r="I1321" s="172"/>
    </row>
    <row r="1322" spans="1:9" ht="52.5">
      <c r="A1322" s="187" t="s">
        <v>1034</v>
      </c>
      <c r="B1322" s="189" t="s">
        <v>1035</v>
      </c>
      <c r="C1322" s="192" t="s">
        <v>678</v>
      </c>
      <c r="D1322" s="1206" t="s">
        <v>3143</v>
      </c>
      <c r="E1322" s="561" t="s">
        <v>11386</v>
      </c>
      <c r="F1322" s="1911" t="s">
        <v>2792</v>
      </c>
      <c r="G1322" s="1204" t="s">
        <v>2640</v>
      </c>
      <c r="H1322" s="419" t="s">
        <v>497</v>
      </c>
      <c r="I1322" s="173" t="s">
        <v>4268</v>
      </c>
    </row>
    <row r="1323" spans="1:9" ht="13.5" thickBot="1">
      <c r="A1323" s="195"/>
      <c r="B1323" s="389"/>
      <c r="C1323" s="475" t="s">
        <v>10652</v>
      </c>
      <c r="D1323" s="475" t="s">
        <v>2641</v>
      </c>
      <c r="E1323" s="564" t="s">
        <v>265</v>
      </c>
      <c r="F1323" s="1038">
        <f>'Заказ, cкидки и курсы валют'!$I$12</f>
        <v>0</v>
      </c>
      <c r="G1323" s="949"/>
      <c r="H1323" s="455"/>
      <c r="I1323" s="325"/>
    </row>
    <row r="1324" spans="1:9" ht="15">
      <c r="A1324" s="333" t="s">
        <v>11967</v>
      </c>
      <c r="B1324" s="1369" t="s">
        <v>3662</v>
      </c>
      <c r="C1324" s="1373">
        <v>10</v>
      </c>
      <c r="D1324" s="1369">
        <v>20</v>
      </c>
      <c r="E1324" s="2122">
        <f>E1312*1.2</f>
        <v>5897.579999999999</v>
      </c>
      <c r="F1324" s="967">
        <f t="shared" ref="F1324:F1326" si="204">ROUND(E1324*(1-$F$11),2)</f>
        <v>5897.58</v>
      </c>
      <c r="G1324" s="968">
        <f>'Заказ, cкидки и курсы валют'!$J$23*F1324</f>
        <v>73424.870999999999</v>
      </c>
      <c r="H1324" s="1017">
        <f t="shared" ref="H1324:H1326" si="205">ROUND((D1324/1000)*G1324,2)</f>
        <v>1468.5</v>
      </c>
      <c r="I1324" s="337"/>
    </row>
    <row r="1325" spans="1:9" ht="15">
      <c r="A1325" s="216" t="s">
        <v>11968</v>
      </c>
      <c r="B1325" s="1368" t="s">
        <v>3301</v>
      </c>
      <c r="C1325" s="1372">
        <v>11</v>
      </c>
      <c r="D1325" s="1368">
        <v>20</v>
      </c>
      <c r="E1325" s="2096">
        <f t="shared" ref="E1325:E1326" si="206">E1313*1.2</f>
        <v>5904.0720000000001</v>
      </c>
      <c r="F1325" s="603">
        <f t="shared" si="204"/>
        <v>5904.07</v>
      </c>
      <c r="G1325" s="862">
        <f>'Заказ, cкидки и курсы валют'!$J$23*F1325</f>
        <v>73505.671499999997</v>
      </c>
      <c r="H1325" s="882">
        <f t="shared" si="205"/>
        <v>1470.11</v>
      </c>
      <c r="I1325" s="212"/>
    </row>
    <row r="1326" spans="1:9" ht="15.75" thickBot="1">
      <c r="A1326" s="241" t="s">
        <v>11969</v>
      </c>
      <c r="B1326" s="1371" t="s">
        <v>3663</v>
      </c>
      <c r="C1326" s="1374">
        <v>15</v>
      </c>
      <c r="D1326" s="1371">
        <v>20</v>
      </c>
      <c r="E1326" s="2124">
        <f t="shared" si="206"/>
        <v>6529.8119999999999</v>
      </c>
      <c r="F1326" s="959">
        <f t="shared" si="204"/>
        <v>6529.81</v>
      </c>
      <c r="G1326" s="960">
        <f>'Заказ, cкидки и курсы валют'!$J$23*F1326</f>
        <v>81296.1345</v>
      </c>
      <c r="H1326" s="1019">
        <f t="shared" si="205"/>
        <v>1625.92</v>
      </c>
      <c r="I1326" s="214"/>
    </row>
    <row r="1327" spans="1:9" ht="15">
      <c r="A1327" s="14"/>
      <c r="B1327" s="1715"/>
      <c r="C1327" s="1370"/>
      <c r="D1327" s="1715"/>
      <c r="E1327" s="667"/>
      <c r="F1327" s="1096"/>
      <c r="G1327" s="865"/>
      <c r="H1327" s="1716"/>
      <c r="I1327" s="14"/>
    </row>
    <row r="1328" spans="1:9" ht="13.5" thickBot="1"/>
    <row r="1329" spans="1:9" ht="18">
      <c r="A1329" s="1362" t="s">
        <v>10653</v>
      </c>
      <c r="B1329" s="555"/>
      <c r="C1329" s="647"/>
      <c r="D1329" s="569"/>
      <c r="E1329" s="562"/>
      <c r="F1329" s="236"/>
      <c r="G1329" s="1137"/>
      <c r="H1329" s="236"/>
      <c r="I1329" s="95"/>
    </row>
    <row r="1330" spans="1:9">
      <c r="A1330" s="248"/>
      <c r="B1330" s="17"/>
      <c r="C1330" s="97"/>
      <c r="D1330" s="97"/>
      <c r="E1330" s="557"/>
      <c r="F1330" s="648"/>
      <c r="G1330" s="1999"/>
      <c r="H1330" s="17"/>
      <c r="I1330" s="167"/>
    </row>
    <row r="1331" spans="1:9">
      <c r="A1331" s="248"/>
      <c r="B1331" s="17"/>
      <c r="C1331" s="97"/>
      <c r="D1331" s="97"/>
      <c r="E1331" s="557"/>
      <c r="F1331" s="648"/>
      <c r="G1331" s="1999"/>
      <c r="H1331" s="17"/>
      <c r="I1331" s="167"/>
    </row>
    <row r="1332" spans="1:9" ht="13.5" thickBot="1">
      <c r="A1332" s="249"/>
      <c r="B1332" s="171"/>
      <c r="C1332" s="99"/>
      <c r="D1332" s="99"/>
      <c r="E1332" s="558"/>
      <c r="F1332" s="649"/>
      <c r="G1332" s="2000"/>
      <c r="H1332" s="171"/>
      <c r="I1332" s="172"/>
    </row>
    <row r="1333" spans="1:9" ht="52.5">
      <c r="A1333" s="187" t="s">
        <v>1034</v>
      </c>
      <c r="B1333" s="189" t="s">
        <v>1035</v>
      </c>
      <c r="C1333" s="192" t="s">
        <v>678</v>
      </c>
      <c r="D1333" s="1206" t="s">
        <v>3143</v>
      </c>
      <c r="E1333" s="561" t="s">
        <v>11386</v>
      </c>
      <c r="F1333" s="1911" t="s">
        <v>2792</v>
      </c>
      <c r="G1333" s="1204" t="s">
        <v>2640</v>
      </c>
      <c r="H1333" s="419" t="s">
        <v>497</v>
      </c>
      <c r="I1333" s="173" t="s">
        <v>4268</v>
      </c>
    </row>
    <row r="1334" spans="1:9" ht="13.5" thickBot="1">
      <c r="A1334" s="195"/>
      <c r="B1334" s="389"/>
      <c r="C1334" s="475" t="s">
        <v>10652</v>
      </c>
      <c r="D1334" s="475" t="s">
        <v>2641</v>
      </c>
      <c r="E1334" s="564" t="s">
        <v>265</v>
      </c>
      <c r="F1334" s="1038">
        <f>'Заказ, cкидки и курсы валют'!$I$12</f>
        <v>0</v>
      </c>
      <c r="G1334" s="949"/>
      <c r="H1334" s="455"/>
      <c r="I1334" s="325"/>
    </row>
    <row r="1335" spans="1:9" ht="15">
      <c r="A1335" s="333" t="s">
        <v>10655</v>
      </c>
      <c r="B1335" s="1369" t="s">
        <v>3301</v>
      </c>
      <c r="C1335" s="1373">
        <v>8</v>
      </c>
      <c r="D1335" s="1369">
        <v>200</v>
      </c>
      <c r="E1335" s="574">
        <v>4750.4399999999996</v>
      </c>
      <c r="F1335" s="967">
        <f t="shared" ref="F1335:F1338" si="207">ROUND(E1335*(1-$F$11),2)</f>
        <v>4750.4399999999996</v>
      </c>
      <c r="G1335" s="968">
        <f>'Заказ, cкидки и курсы валют'!$J$23*F1335</f>
        <v>59142.977999999988</v>
      </c>
      <c r="H1335" s="1017">
        <f t="shared" ref="H1335:H1338" si="208">ROUND((D1335/1000)*G1335,2)</f>
        <v>11828.6</v>
      </c>
      <c r="I1335" s="337"/>
    </row>
    <row r="1336" spans="1:9" ht="15">
      <c r="A1336" s="216" t="s">
        <v>10656</v>
      </c>
      <c r="B1336" s="1368" t="s">
        <v>3663</v>
      </c>
      <c r="C1336" s="1372">
        <v>16.02</v>
      </c>
      <c r="D1336" s="1368">
        <v>100</v>
      </c>
      <c r="E1336" s="574">
        <v>5292.72</v>
      </c>
      <c r="F1336" s="603">
        <f t="shared" si="207"/>
        <v>5292.72</v>
      </c>
      <c r="G1336" s="862">
        <f>'Заказ, cкидки и курсы валют'!$J$23*F1336</f>
        <v>65894.364000000001</v>
      </c>
      <c r="H1336" s="882">
        <f t="shared" si="208"/>
        <v>6589.44</v>
      </c>
      <c r="I1336" s="212"/>
    </row>
    <row r="1337" spans="1:9" ht="15">
      <c r="A1337" s="216" t="s">
        <v>10657</v>
      </c>
      <c r="B1337" s="1368" t="s">
        <v>3664</v>
      </c>
      <c r="C1337" s="1372">
        <v>26</v>
      </c>
      <c r="D1337" s="1368">
        <v>50</v>
      </c>
      <c r="E1337" s="574">
        <v>5637.16</v>
      </c>
      <c r="F1337" s="603">
        <f t="shared" si="207"/>
        <v>5637.16</v>
      </c>
      <c r="G1337" s="862">
        <f>'Заказ, cкидки и курсы валют'!$J$23*F1337</f>
        <v>70182.641999999993</v>
      </c>
      <c r="H1337" s="882">
        <f t="shared" si="208"/>
        <v>3509.13</v>
      </c>
      <c r="I1337" s="212"/>
    </row>
    <row r="1338" spans="1:9" ht="15.75" thickBot="1">
      <c r="A1338" s="241" t="s">
        <v>10658</v>
      </c>
      <c r="B1338" s="1371" t="s">
        <v>3665</v>
      </c>
      <c r="C1338" s="1374">
        <v>62</v>
      </c>
      <c r="D1338" s="1371">
        <v>25</v>
      </c>
      <c r="E1338" s="574">
        <v>9917.56</v>
      </c>
      <c r="F1338" s="959">
        <f t="shared" si="207"/>
        <v>9917.56</v>
      </c>
      <c r="G1338" s="960">
        <f>'Заказ, cкидки и курсы валют'!$J$23*F1338</f>
        <v>123473.62199999999</v>
      </c>
      <c r="H1338" s="1019">
        <f t="shared" si="208"/>
        <v>3086.84</v>
      </c>
      <c r="I1338" s="214"/>
    </row>
    <row r="1339" spans="1:9" ht="13.5" thickBot="1"/>
    <row r="1340" spans="1:9" ht="18">
      <c r="A1340" s="1362" t="s">
        <v>10654</v>
      </c>
      <c r="B1340" s="555"/>
      <c r="C1340" s="647"/>
      <c r="D1340" s="569"/>
      <c r="E1340" s="562"/>
      <c r="F1340" s="236"/>
      <c r="G1340" s="1137"/>
      <c r="H1340" s="236"/>
      <c r="I1340" s="95"/>
    </row>
    <row r="1341" spans="1:9">
      <c r="A1341" s="248"/>
      <c r="B1341" s="17"/>
      <c r="C1341" s="97"/>
      <c r="D1341" s="97"/>
      <c r="E1341" s="557"/>
      <c r="F1341" s="648"/>
      <c r="G1341" s="1999"/>
      <c r="H1341" s="17"/>
      <c r="I1341" s="167"/>
    </row>
    <row r="1342" spans="1:9">
      <c r="A1342" s="248"/>
      <c r="B1342" s="17"/>
      <c r="C1342" s="97"/>
      <c r="D1342" s="97"/>
      <c r="E1342" s="557"/>
      <c r="F1342" s="648"/>
      <c r="G1342" s="1999"/>
      <c r="H1342" s="17"/>
      <c r="I1342" s="167"/>
    </row>
    <row r="1343" spans="1:9" ht="18.75" thickBot="1">
      <c r="A1343" s="1151" t="s">
        <v>7710</v>
      </c>
      <c r="B1343" s="171"/>
      <c r="C1343" s="99"/>
      <c r="D1343" s="99"/>
      <c r="E1343" s="558"/>
      <c r="F1343" s="649"/>
      <c r="G1343" s="2000"/>
      <c r="H1343" s="171"/>
      <c r="I1343" s="172"/>
    </row>
    <row r="1344" spans="1:9" ht="52.5">
      <c r="A1344" s="187" t="s">
        <v>1034</v>
      </c>
      <c r="B1344" s="189" t="s">
        <v>1035</v>
      </c>
      <c r="C1344" s="192" t="s">
        <v>678</v>
      </c>
      <c r="D1344" s="1206" t="s">
        <v>3143</v>
      </c>
      <c r="E1344" s="561" t="s">
        <v>11386</v>
      </c>
      <c r="F1344" s="1911" t="s">
        <v>2792</v>
      </c>
      <c r="G1344" s="1204" t="s">
        <v>2640</v>
      </c>
      <c r="H1344" s="419" t="s">
        <v>497</v>
      </c>
      <c r="I1344" s="173" t="s">
        <v>4268</v>
      </c>
    </row>
    <row r="1345" spans="1:9" ht="13.5" thickBot="1">
      <c r="A1345" s="195"/>
      <c r="B1345" s="389"/>
      <c r="C1345" s="475" t="s">
        <v>10652</v>
      </c>
      <c r="D1345" s="475" t="s">
        <v>2641</v>
      </c>
      <c r="E1345" s="564" t="s">
        <v>265</v>
      </c>
      <c r="F1345" s="1038">
        <f>'Заказ, cкидки и курсы валют'!$I$12</f>
        <v>0</v>
      </c>
      <c r="G1345" s="949"/>
      <c r="H1345" s="455"/>
      <c r="I1345" s="325"/>
    </row>
    <row r="1346" spans="1:9" ht="15">
      <c r="A1346" s="333" t="s">
        <v>10659</v>
      </c>
      <c r="B1346" s="1369" t="s">
        <v>3664</v>
      </c>
      <c r="C1346" s="1373">
        <v>42.33</v>
      </c>
      <c r="D1346" s="1369">
        <v>50</v>
      </c>
      <c r="E1346" s="574">
        <v>5457.91</v>
      </c>
      <c r="F1346" s="967">
        <f t="shared" ref="F1346:F1348" si="209">ROUND(E1346*(1-$F$11),2)</f>
        <v>5457.91</v>
      </c>
      <c r="G1346" s="968">
        <f>'Заказ, cкидки и курсы валют'!$J$23*F1346</f>
        <v>67950.979500000001</v>
      </c>
      <c r="H1346" s="1017">
        <f t="shared" ref="H1346:H1348" si="210">ROUND((D1346/1000)*G1346,2)</f>
        <v>3397.55</v>
      </c>
      <c r="I1346" s="337"/>
    </row>
    <row r="1347" spans="1:9" ht="15">
      <c r="A1347" s="216" t="s">
        <v>10660</v>
      </c>
      <c r="B1347" s="1368" t="s">
        <v>3665</v>
      </c>
      <c r="C1347" s="1372">
        <v>50</v>
      </c>
      <c r="D1347" s="1368">
        <v>25</v>
      </c>
      <c r="E1347" s="574">
        <v>7480.01</v>
      </c>
      <c r="F1347" s="603">
        <f t="shared" si="209"/>
        <v>7480.01</v>
      </c>
      <c r="G1347" s="862">
        <f>'Заказ, cкидки и курсы валют'!$J$23*F1347</f>
        <v>93126.124499999991</v>
      </c>
      <c r="H1347" s="882">
        <f t="shared" si="210"/>
        <v>2328.15</v>
      </c>
      <c r="I1347" s="212"/>
    </row>
    <row r="1348" spans="1:9" ht="15.75" thickBot="1">
      <c r="A1348" s="241" t="s">
        <v>10661</v>
      </c>
      <c r="B1348" s="1371" t="s">
        <v>3289</v>
      </c>
      <c r="C1348" s="1374">
        <v>90</v>
      </c>
      <c r="D1348" s="1371">
        <v>25</v>
      </c>
      <c r="E1348" s="574">
        <v>11057.54</v>
      </c>
      <c r="F1348" s="959">
        <f t="shared" si="209"/>
        <v>11057.54</v>
      </c>
      <c r="G1348" s="960">
        <f>'Заказ, cкидки и курсы валют'!$J$23*F1348</f>
        <v>137666.37299999999</v>
      </c>
      <c r="H1348" s="1019">
        <f t="shared" si="210"/>
        <v>3441.66</v>
      </c>
      <c r="I1348" s="214"/>
    </row>
    <row r="1349" spans="1:9" ht="15.75" thickBot="1">
      <c r="A1349" s="14"/>
      <c r="B1349" s="1715"/>
      <c r="C1349" s="1370"/>
      <c r="D1349" s="1715"/>
      <c r="E1349" s="667"/>
      <c r="F1349" s="1096"/>
      <c r="G1349" s="865"/>
      <c r="H1349" s="1716"/>
      <c r="I1349" s="14"/>
    </row>
    <row r="1350" spans="1:9" ht="18">
      <c r="A1350" s="1362" t="s">
        <v>10654</v>
      </c>
      <c r="B1350" s="555"/>
      <c r="C1350" s="647"/>
      <c r="D1350" s="569"/>
      <c r="E1350" s="562"/>
      <c r="F1350" s="236"/>
      <c r="G1350" s="1137"/>
      <c r="H1350" s="236"/>
      <c r="I1350" s="95"/>
    </row>
    <row r="1351" spans="1:9">
      <c r="A1351" s="248"/>
      <c r="B1351" s="17"/>
      <c r="C1351" s="97"/>
      <c r="D1351" s="97"/>
      <c r="E1351" s="557"/>
      <c r="F1351" s="648"/>
      <c r="G1351" s="1999"/>
      <c r="H1351" s="17"/>
      <c r="I1351" s="167"/>
    </row>
    <row r="1352" spans="1:9">
      <c r="A1352" s="248"/>
      <c r="B1352" s="17"/>
      <c r="C1352" s="97"/>
      <c r="D1352" s="97"/>
      <c r="E1352" s="557"/>
      <c r="F1352" s="648"/>
      <c r="G1352" s="1999"/>
      <c r="H1352" s="17"/>
      <c r="I1352" s="167"/>
    </row>
    <row r="1353" spans="1:9" ht="18.75" thickBot="1">
      <c r="A1353" s="1151" t="s">
        <v>11363</v>
      </c>
      <c r="B1353" s="171"/>
      <c r="C1353" s="99"/>
      <c r="D1353" s="99"/>
      <c r="E1353" s="558"/>
      <c r="F1353" s="649"/>
      <c r="G1353" s="2000"/>
      <c r="H1353" s="171"/>
      <c r="I1353" s="172"/>
    </row>
    <row r="1354" spans="1:9" ht="52.5">
      <c r="A1354" s="195" t="s">
        <v>1034</v>
      </c>
      <c r="B1354" s="196" t="s">
        <v>1035</v>
      </c>
      <c r="C1354" s="197" t="s">
        <v>678</v>
      </c>
      <c r="D1354" s="475" t="s">
        <v>3143</v>
      </c>
      <c r="E1354" s="559" t="s">
        <v>11386</v>
      </c>
      <c r="F1354" s="650" t="s">
        <v>2792</v>
      </c>
      <c r="G1354" s="864" t="s">
        <v>2640</v>
      </c>
      <c r="H1354" s="338" t="s">
        <v>497</v>
      </c>
      <c r="I1354" s="199" t="s">
        <v>4268</v>
      </c>
    </row>
    <row r="1355" spans="1:9" ht="13.5" thickBot="1">
      <c r="A1355" s="195"/>
      <c r="B1355" s="389"/>
      <c r="C1355" s="475" t="s">
        <v>10652</v>
      </c>
      <c r="D1355" s="475" t="s">
        <v>2641</v>
      </c>
      <c r="E1355" s="564" t="s">
        <v>265</v>
      </c>
      <c r="F1355" s="1038">
        <f>'Заказ, cкидки и курсы валют'!$I$12</f>
        <v>0</v>
      </c>
      <c r="G1355" s="949"/>
      <c r="H1355" s="455"/>
      <c r="I1355" s="325"/>
    </row>
    <row r="1356" spans="1:9" ht="15">
      <c r="A1356" s="333" t="s">
        <v>11364</v>
      </c>
      <c r="B1356" s="1369" t="s">
        <v>3664</v>
      </c>
      <c r="C1356" s="1373">
        <v>42.33</v>
      </c>
      <c r="D1356" s="1369">
        <v>1</v>
      </c>
      <c r="E1356" s="2122">
        <f>E1346*3</f>
        <v>16373.73</v>
      </c>
      <c r="F1356" s="967">
        <f t="shared" ref="F1356:F1358" si="211">ROUND(E1356*(1-$F$11),2)</f>
        <v>16373.73</v>
      </c>
      <c r="G1356" s="968">
        <f>'Заказ, cкидки и курсы валют'!$J$23*F1356</f>
        <v>203852.93849999999</v>
      </c>
      <c r="H1356" s="1017">
        <f t="shared" ref="H1356:H1358" si="212">ROUND((D1356/1000)*G1356,2)</f>
        <v>203.85</v>
      </c>
      <c r="I1356" s="337"/>
    </row>
    <row r="1357" spans="1:9" ht="15">
      <c r="A1357" s="216" t="s">
        <v>11365</v>
      </c>
      <c r="B1357" s="1368" t="s">
        <v>3665</v>
      </c>
      <c r="C1357" s="1372">
        <v>50</v>
      </c>
      <c r="D1357" s="1368">
        <v>1</v>
      </c>
      <c r="E1357" s="2096">
        <f>E1347*3</f>
        <v>22440.03</v>
      </c>
      <c r="F1357" s="603">
        <f t="shared" si="211"/>
        <v>22440.03</v>
      </c>
      <c r="G1357" s="862">
        <f>'Заказ, cкидки и курсы валют'!$J$23*F1357</f>
        <v>279378.37349999999</v>
      </c>
      <c r="H1357" s="882">
        <f t="shared" si="212"/>
        <v>279.38</v>
      </c>
      <c r="I1357" s="212"/>
    </row>
    <row r="1358" spans="1:9" ht="15.75" thickBot="1">
      <c r="A1358" s="241" t="s">
        <v>11366</v>
      </c>
      <c r="B1358" s="1371" t="s">
        <v>3289</v>
      </c>
      <c r="C1358" s="1374">
        <v>90</v>
      </c>
      <c r="D1358" s="1371">
        <v>1</v>
      </c>
      <c r="E1358" s="2124">
        <f t="shared" ref="E1358" si="213">E1348*3</f>
        <v>33172.620000000003</v>
      </c>
      <c r="F1358" s="959">
        <f t="shared" si="211"/>
        <v>33172.620000000003</v>
      </c>
      <c r="G1358" s="960">
        <f>'Заказ, cкидки и курсы валют'!$J$23*F1358</f>
        <v>412999.11900000001</v>
      </c>
      <c r="H1358" s="1019">
        <f t="shared" si="212"/>
        <v>413</v>
      </c>
      <c r="I1358" s="214"/>
    </row>
    <row r="1359" spans="1:9" ht="15">
      <c r="A1359" s="14"/>
      <c r="B1359" s="1715"/>
      <c r="C1359" s="1370"/>
      <c r="D1359" s="1715"/>
      <c r="E1359" s="667"/>
      <c r="F1359" s="1096"/>
      <c r="G1359" s="865"/>
      <c r="H1359" s="1716"/>
      <c r="I1359" s="14"/>
    </row>
    <row r="1360" spans="1:9" ht="15">
      <c r="A1360" s="14"/>
      <c r="B1360" s="1715"/>
      <c r="C1360" s="1370"/>
      <c r="D1360" s="1715"/>
      <c r="E1360" s="667"/>
      <c r="F1360" s="1096"/>
      <c r="G1360" s="865"/>
      <c r="H1360" s="1716"/>
      <c r="I1360" s="14"/>
    </row>
    <row r="1361" spans="1:9" ht="13.5" thickBot="1"/>
    <row r="1362" spans="1:9" ht="18">
      <c r="A1362" s="1362" t="s">
        <v>10662</v>
      </c>
      <c r="B1362" s="555"/>
      <c r="C1362" s="647"/>
      <c r="D1362" s="569"/>
      <c r="E1362" s="562"/>
      <c r="F1362" s="236"/>
      <c r="G1362" s="1137"/>
      <c r="H1362" s="236"/>
      <c r="I1362" s="95"/>
    </row>
    <row r="1363" spans="1:9">
      <c r="A1363" s="248"/>
      <c r="B1363" s="17"/>
      <c r="C1363" s="97"/>
      <c r="D1363" s="97"/>
      <c r="E1363" s="557"/>
      <c r="F1363" s="648"/>
      <c r="G1363" s="1999"/>
      <c r="H1363" s="17"/>
      <c r="I1363" s="167"/>
    </row>
    <row r="1364" spans="1:9">
      <c r="A1364" s="248"/>
      <c r="B1364" s="17"/>
      <c r="C1364" s="97"/>
      <c r="D1364" s="97"/>
      <c r="E1364" s="557"/>
      <c r="F1364" s="648"/>
      <c r="G1364" s="1999"/>
      <c r="H1364" s="17"/>
      <c r="I1364" s="167"/>
    </row>
    <row r="1365" spans="1:9" ht="18.75" thickBot="1">
      <c r="A1365" s="1151" t="s">
        <v>7710</v>
      </c>
      <c r="B1365" s="171"/>
      <c r="C1365" s="99"/>
      <c r="D1365" s="99"/>
      <c r="E1365" s="558"/>
      <c r="F1365" s="649"/>
      <c r="G1365" s="2000"/>
      <c r="H1365" s="171"/>
      <c r="I1365" s="172"/>
    </row>
    <row r="1366" spans="1:9" ht="52.5">
      <c r="A1366" s="187" t="s">
        <v>1034</v>
      </c>
      <c r="B1366" s="189" t="s">
        <v>1035</v>
      </c>
      <c r="C1366" s="192" t="s">
        <v>678</v>
      </c>
      <c r="D1366" s="1206" t="s">
        <v>3143</v>
      </c>
      <c r="E1366" s="561" t="s">
        <v>11386</v>
      </c>
      <c r="F1366" s="1911" t="s">
        <v>2792</v>
      </c>
      <c r="G1366" s="1204" t="s">
        <v>2640</v>
      </c>
      <c r="H1366" s="419" t="s">
        <v>497</v>
      </c>
      <c r="I1366" s="173" t="s">
        <v>4268</v>
      </c>
    </row>
    <row r="1367" spans="1:9" ht="13.5" thickBot="1">
      <c r="A1367" s="195"/>
      <c r="B1367" s="389"/>
      <c r="C1367" s="475" t="s">
        <v>10652</v>
      </c>
      <c r="D1367" s="475" t="s">
        <v>2641</v>
      </c>
      <c r="E1367" s="564" t="s">
        <v>265</v>
      </c>
      <c r="F1367" s="1038">
        <f>'Заказ, cкидки и курсы валют'!$I$12</f>
        <v>0</v>
      </c>
      <c r="G1367" s="949"/>
      <c r="H1367" s="455"/>
      <c r="I1367" s="325"/>
    </row>
    <row r="1368" spans="1:9" ht="15">
      <c r="A1368" s="333" t="s">
        <v>10663</v>
      </c>
      <c r="B1368" s="1369" t="s">
        <v>3664</v>
      </c>
      <c r="C1368" s="1373">
        <v>61.44</v>
      </c>
      <c r="D1368" s="1369">
        <v>50</v>
      </c>
      <c r="E1368" s="574">
        <v>6130.44</v>
      </c>
      <c r="F1368" s="967">
        <f t="shared" ref="F1368:F1370" si="214">ROUND(E1368*(1-$F$11),2)</f>
        <v>6130.44</v>
      </c>
      <c r="G1368" s="968">
        <f>'Заказ, cкидки и курсы валют'!$J$23*F1368</f>
        <v>76323.977999999988</v>
      </c>
      <c r="H1368" s="1017">
        <f t="shared" ref="H1368:H1370" si="215">ROUND((D1368/1000)*G1368,2)</f>
        <v>3816.2</v>
      </c>
      <c r="I1368" s="337"/>
    </row>
    <row r="1369" spans="1:9" ht="15">
      <c r="A1369" s="216" t="s">
        <v>10664</v>
      </c>
      <c r="B1369" s="1368" t="s">
        <v>3665</v>
      </c>
      <c r="C1369" s="1372">
        <v>62.06</v>
      </c>
      <c r="D1369" s="1368">
        <v>25</v>
      </c>
      <c r="E1369" s="574">
        <v>10387.290000000001</v>
      </c>
      <c r="F1369" s="603">
        <f t="shared" si="214"/>
        <v>10387.290000000001</v>
      </c>
      <c r="G1369" s="862">
        <f>'Заказ, cкидки и курсы валют'!$J$23*F1369</f>
        <v>129321.7605</v>
      </c>
      <c r="H1369" s="882">
        <f t="shared" si="215"/>
        <v>3233.04</v>
      </c>
      <c r="I1369" s="212"/>
    </row>
    <row r="1370" spans="1:9" ht="15.75" thickBot="1">
      <c r="A1370" s="241" t="s">
        <v>10665</v>
      </c>
      <c r="B1370" s="1371" t="s">
        <v>3289</v>
      </c>
      <c r="C1370" s="1374">
        <v>110</v>
      </c>
      <c r="D1370" s="1371">
        <v>25</v>
      </c>
      <c r="E1370" s="574">
        <v>13666.79</v>
      </c>
      <c r="F1370" s="959">
        <f t="shared" si="214"/>
        <v>13666.79</v>
      </c>
      <c r="G1370" s="960">
        <f>'Заказ, cкидки и курсы валют'!$J$23*F1370</f>
        <v>170151.5355</v>
      </c>
      <c r="H1370" s="1019">
        <f t="shared" si="215"/>
        <v>4253.79</v>
      </c>
      <c r="I1370" s="214"/>
    </row>
    <row r="1371" spans="1:9" ht="13.5" thickBot="1"/>
    <row r="1372" spans="1:9" ht="18">
      <c r="A1372" s="1362" t="s">
        <v>10662</v>
      </c>
      <c r="B1372" s="555"/>
      <c r="C1372" s="647"/>
      <c r="D1372" s="569"/>
      <c r="E1372" s="562"/>
      <c r="F1372" s="236"/>
      <c r="G1372" s="1137"/>
      <c r="H1372" s="236"/>
      <c r="I1372" s="95"/>
    </row>
    <row r="1373" spans="1:9">
      <c r="A1373" s="248"/>
      <c r="B1373" s="17"/>
      <c r="C1373" s="97"/>
      <c r="D1373" s="97"/>
      <c r="E1373" s="557"/>
      <c r="F1373" s="648"/>
      <c r="G1373" s="1999"/>
      <c r="H1373" s="17"/>
      <c r="I1373" s="167"/>
    </row>
    <row r="1374" spans="1:9">
      <c r="A1374" s="248"/>
      <c r="B1374" s="17"/>
      <c r="C1374" s="97"/>
      <c r="D1374" s="97"/>
      <c r="E1374" s="557"/>
      <c r="F1374" s="648"/>
      <c r="G1374" s="1999"/>
      <c r="H1374" s="17"/>
      <c r="I1374" s="167"/>
    </row>
    <row r="1375" spans="1:9" ht="18.75" thickBot="1">
      <c r="A1375" s="1151" t="s">
        <v>11363</v>
      </c>
      <c r="B1375" s="171"/>
      <c r="C1375" s="99"/>
      <c r="D1375" s="99"/>
      <c r="E1375" s="558"/>
      <c r="F1375" s="649"/>
      <c r="G1375" s="2000"/>
      <c r="H1375" s="171"/>
      <c r="I1375" s="172"/>
    </row>
    <row r="1376" spans="1:9" ht="52.5">
      <c r="A1376" s="195" t="s">
        <v>1034</v>
      </c>
      <c r="B1376" s="196" t="s">
        <v>1035</v>
      </c>
      <c r="C1376" s="197" t="s">
        <v>678</v>
      </c>
      <c r="D1376" s="475" t="s">
        <v>3143</v>
      </c>
      <c r="E1376" s="559" t="s">
        <v>11386</v>
      </c>
      <c r="F1376" s="650" t="s">
        <v>2792</v>
      </c>
      <c r="G1376" s="864" t="s">
        <v>2640</v>
      </c>
      <c r="H1376" s="338" t="s">
        <v>497</v>
      </c>
      <c r="I1376" s="199" t="s">
        <v>4268</v>
      </c>
    </row>
    <row r="1377" spans="1:9" ht="13.5" thickBot="1">
      <c r="A1377" s="195"/>
      <c r="B1377" s="389"/>
      <c r="C1377" s="475" t="s">
        <v>10652</v>
      </c>
      <c r="D1377" s="475" t="s">
        <v>2641</v>
      </c>
      <c r="E1377" s="564" t="s">
        <v>265</v>
      </c>
      <c r="F1377" s="1038">
        <f>'Заказ, cкидки и курсы валют'!$I$12</f>
        <v>0</v>
      </c>
      <c r="G1377" s="949"/>
      <c r="H1377" s="455"/>
      <c r="I1377" s="325"/>
    </row>
    <row r="1378" spans="1:9" ht="15.75" thickBot="1">
      <c r="A1378" s="999" t="s">
        <v>11367</v>
      </c>
      <c r="B1378" s="1912" t="s">
        <v>3289</v>
      </c>
      <c r="C1378" s="1913">
        <v>110</v>
      </c>
      <c r="D1378" s="1912">
        <v>1</v>
      </c>
      <c r="E1378" s="2196">
        <f>E1370*3</f>
        <v>41000.370000000003</v>
      </c>
      <c r="F1378" s="2197">
        <f t="shared" ref="F1378" si="216">ROUND(E1378*(1-$F$11),2)</f>
        <v>41000.370000000003</v>
      </c>
      <c r="G1378" s="992">
        <f>'Заказ, cкидки и курсы валют'!$J$23*F1378</f>
        <v>510454.60649999999</v>
      </c>
      <c r="H1378" s="1914">
        <f t="shared" ref="H1378" si="217">ROUND((D1378/1000)*G1378,2)</f>
        <v>510.45</v>
      </c>
      <c r="I1378" s="994"/>
    </row>
  </sheetData>
  <mergeCells count="1">
    <mergeCell ref="D840:I840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30A0"/>
  </sheetPr>
  <dimension ref="A1:N1664"/>
  <sheetViews>
    <sheetView zoomScale="80" zoomScaleNormal="8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734" sqref="A734:H801"/>
    </sheetView>
  </sheetViews>
  <sheetFormatPr defaultRowHeight="12.75"/>
  <cols>
    <col min="1" max="1" width="27" customWidth="1"/>
    <col min="2" max="2" width="17.42578125" customWidth="1"/>
    <col min="3" max="3" width="55.5703125" customWidth="1"/>
    <col min="4" max="4" width="11.5703125" customWidth="1"/>
    <col min="5" max="5" width="12.140625" style="548" customWidth="1"/>
    <col min="6" max="6" width="11.5703125" style="1587" customWidth="1"/>
    <col min="7" max="7" width="13.140625" style="1587" customWidth="1"/>
    <col min="8" max="8" width="12.5703125" customWidth="1"/>
    <col min="9" max="9" width="18" customWidth="1"/>
    <col min="11" max="11" width="10.28515625" customWidth="1"/>
  </cols>
  <sheetData>
    <row r="1" spans="1:12" s="132" customFormat="1" ht="30" customHeight="1">
      <c r="A1" s="2617" t="s">
        <v>3</v>
      </c>
      <c r="B1" s="2617"/>
      <c r="C1" s="2617"/>
      <c r="D1" s="2617"/>
      <c r="E1" s="2617"/>
      <c r="F1" s="2617"/>
      <c r="G1" s="2617"/>
      <c r="H1" s="2617"/>
      <c r="I1" s="2617"/>
      <c r="J1" s="2644" t="s">
        <v>12308</v>
      </c>
      <c r="K1" s="2644"/>
      <c r="L1" s="2644"/>
    </row>
    <row r="2" spans="1:12" ht="33" customHeight="1">
      <c r="A2" s="1534" t="s">
        <v>3438</v>
      </c>
      <c r="B2" s="1534"/>
      <c r="C2" s="1534"/>
      <c r="D2" s="1534"/>
      <c r="E2" s="2447"/>
      <c r="F2" s="1535"/>
      <c r="G2" s="1536"/>
      <c r="H2" s="1537"/>
      <c r="I2" s="1538"/>
    </row>
    <row r="3" spans="1:12" ht="13.5" thickBot="1">
      <c r="A3" s="1539"/>
      <c r="B3" s="1540"/>
      <c r="C3" s="1540"/>
      <c r="D3" s="1540"/>
      <c r="E3" s="2448"/>
      <c r="F3" s="1541"/>
      <c r="G3" s="1541"/>
      <c r="H3" s="1542"/>
      <c r="I3" s="1542"/>
    </row>
    <row r="4" spans="1:12" ht="18">
      <c r="A4" s="1238"/>
      <c r="B4" s="2614" t="s">
        <v>267</v>
      </c>
      <c r="C4" s="2614"/>
      <c r="D4" s="2614"/>
      <c r="E4" s="2614"/>
      <c r="F4" s="2614"/>
      <c r="G4" s="2614"/>
      <c r="H4" s="2614"/>
      <c r="I4" s="1547"/>
    </row>
    <row r="5" spans="1:12">
      <c r="A5" s="1239"/>
      <c r="B5" s="722"/>
      <c r="C5" s="1548"/>
      <c r="D5" s="1548"/>
      <c r="E5" s="2449"/>
      <c r="F5" s="1549"/>
      <c r="G5" s="1550"/>
      <c r="H5" s="722"/>
      <c r="I5" s="689"/>
    </row>
    <row r="6" spans="1:12">
      <c r="A6" s="1239"/>
      <c r="B6" s="722"/>
      <c r="C6" s="1548"/>
      <c r="D6" s="1548"/>
      <c r="E6" s="2449"/>
      <c r="F6" s="1549"/>
      <c r="G6" s="1550"/>
      <c r="H6" s="722"/>
      <c r="I6" s="689"/>
    </row>
    <row r="7" spans="1:12">
      <c r="A7" s="1239"/>
      <c r="B7" s="722"/>
      <c r="C7" s="1548"/>
      <c r="D7" s="1548"/>
      <c r="E7" s="2449"/>
      <c r="F7" s="1549"/>
      <c r="G7" s="1550"/>
      <c r="H7" s="722"/>
      <c r="I7" s="689"/>
    </row>
    <row r="8" spans="1:12" ht="13.5" thickBot="1">
      <c r="A8" s="1551"/>
      <c r="B8" s="1552"/>
      <c r="C8" s="1553"/>
      <c r="D8" s="1553"/>
      <c r="E8" s="2450"/>
      <c r="F8" s="1554"/>
      <c r="G8" s="1555"/>
      <c r="H8" s="1552"/>
      <c r="I8" s="710"/>
    </row>
    <row r="9" spans="1:12" ht="33.75" customHeight="1" thickBot="1">
      <c r="A9" s="1556" t="s">
        <v>1034</v>
      </c>
      <c r="B9" s="1557" t="s">
        <v>3964</v>
      </c>
      <c r="C9" s="1558" t="s">
        <v>1047</v>
      </c>
      <c r="D9" s="1558" t="s">
        <v>3143</v>
      </c>
      <c r="E9" s="2451" t="s">
        <v>6894</v>
      </c>
      <c r="F9" s="1646" t="s">
        <v>2792</v>
      </c>
      <c r="G9" s="2610" t="s">
        <v>2640</v>
      </c>
      <c r="H9" s="2612" t="s">
        <v>497</v>
      </c>
      <c r="I9" s="751" t="s">
        <v>4268</v>
      </c>
    </row>
    <row r="10" spans="1:12" ht="19.5" customHeight="1" thickBot="1">
      <c r="A10" s="1560"/>
      <c r="B10" s="1561"/>
      <c r="C10" s="1562" t="s">
        <v>4249</v>
      </c>
      <c r="D10" s="1563" t="s">
        <v>2641</v>
      </c>
      <c r="E10" s="2452" t="s">
        <v>265</v>
      </c>
      <c r="F10" s="1647">
        <f>'Заказ, cкидки и курсы валют'!$I$12</f>
        <v>0</v>
      </c>
      <c r="G10" s="2615"/>
      <c r="H10" s="2616"/>
      <c r="I10" s="1564"/>
    </row>
    <row r="11" spans="1:12">
      <c r="A11" s="333" t="s">
        <v>9870</v>
      </c>
      <c r="B11" s="1565" t="s">
        <v>9871</v>
      </c>
      <c r="C11" s="1566" t="s">
        <v>9872</v>
      </c>
      <c r="D11" s="1567">
        <v>500</v>
      </c>
      <c r="E11" s="575">
        <v>22782.703649999999</v>
      </c>
      <c r="F11" s="1608">
        <f>ROUND(E11*(1-$F$10),2)</f>
        <v>22782.7</v>
      </c>
      <c r="G11" s="1648">
        <f>F11</f>
        <v>22782.7</v>
      </c>
      <c r="H11" s="1568">
        <f>ROUND((D11/1000)*G11,2)</f>
        <v>11391.35</v>
      </c>
      <c r="I11" s="337"/>
    </row>
    <row r="12" spans="1:12">
      <c r="A12" s="1147" t="s">
        <v>1272</v>
      </c>
      <c r="B12" s="1569" t="s">
        <v>4250</v>
      </c>
      <c r="C12" s="1570" t="s">
        <v>4264</v>
      </c>
      <c r="D12" s="1571">
        <v>400</v>
      </c>
      <c r="E12" s="575">
        <v>24303.896400000001</v>
      </c>
      <c r="F12" s="1598">
        <f t="shared" ref="F12:F29" si="0">ROUND(E12*(1-$F$10),2)</f>
        <v>24303.9</v>
      </c>
      <c r="G12" s="332">
        <f t="shared" ref="G12:G29" si="1">F12</f>
        <v>24303.9</v>
      </c>
      <c r="H12" s="1572">
        <f>ROUND((D12/1000)*G12,2)</f>
        <v>9721.56</v>
      </c>
      <c r="I12" s="502"/>
    </row>
    <row r="13" spans="1:12">
      <c r="A13" s="216" t="s">
        <v>1273</v>
      </c>
      <c r="B13" s="1573" t="s">
        <v>4251</v>
      </c>
      <c r="C13" s="1574" t="s">
        <v>4265</v>
      </c>
      <c r="D13" s="1304">
        <v>300</v>
      </c>
      <c r="E13" s="575">
        <v>24471.484799999998</v>
      </c>
      <c r="F13" s="1598">
        <f t="shared" si="0"/>
        <v>24471.48</v>
      </c>
      <c r="G13" s="332">
        <f t="shared" si="1"/>
        <v>24471.48</v>
      </c>
      <c r="H13" s="665">
        <f t="shared" ref="H13:H29" si="2">ROUND((D13/1000)*G13,2)</f>
        <v>7341.44</v>
      </c>
      <c r="I13" s="212"/>
    </row>
    <row r="14" spans="1:12">
      <c r="A14" s="216" t="s">
        <v>10754</v>
      </c>
      <c r="B14" s="1573" t="s">
        <v>4252</v>
      </c>
      <c r="C14" s="1574" t="s">
        <v>5563</v>
      </c>
      <c r="D14" s="1305">
        <v>250</v>
      </c>
      <c r="E14" s="575">
        <v>25915.71</v>
      </c>
      <c r="F14" s="1598">
        <f t="shared" si="0"/>
        <v>25915.71</v>
      </c>
      <c r="G14" s="332">
        <f t="shared" si="1"/>
        <v>25915.71</v>
      </c>
      <c r="H14" s="665">
        <f t="shared" si="2"/>
        <v>6478.93</v>
      </c>
      <c r="I14" s="212"/>
    </row>
    <row r="15" spans="1:12">
      <c r="A15" s="216" t="s">
        <v>9876</v>
      </c>
      <c r="B15" s="1573" t="s">
        <v>4253</v>
      </c>
      <c r="C15" s="1574" t="s">
        <v>5564</v>
      </c>
      <c r="D15" s="1575">
        <v>200</v>
      </c>
      <c r="E15" s="575">
        <v>27875.309999999998</v>
      </c>
      <c r="F15" s="1598">
        <f t="shared" si="0"/>
        <v>27875.31</v>
      </c>
      <c r="G15" s="332">
        <f t="shared" si="1"/>
        <v>27875.31</v>
      </c>
      <c r="H15" s="665">
        <f t="shared" si="2"/>
        <v>5575.06</v>
      </c>
      <c r="I15" s="212"/>
    </row>
    <row r="16" spans="1:12">
      <c r="A16" s="216" t="s">
        <v>9877</v>
      </c>
      <c r="B16" s="1573" t="s">
        <v>4254</v>
      </c>
      <c r="C16" s="1574" t="s">
        <v>5565</v>
      </c>
      <c r="D16" s="1575">
        <v>200</v>
      </c>
      <c r="E16" s="575">
        <v>30799.927799999998</v>
      </c>
      <c r="F16" s="1598">
        <f t="shared" si="0"/>
        <v>30799.93</v>
      </c>
      <c r="G16" s="332">
        <f t="shared" si="1"/>
        <v>30799.93</v>
      </c>
      <c r="H16" s="665">
        <f t="shared" si="2"/>
        <v>6159.99</v>
      </c>
      <c r="I16" s="212"/>
    </row>
    <row r="17" spans="1:9">
      <c r="A17" s="216" t="s">
        <v>9878</v>
      </c>
      <c r="B17" s="1573" t="s">
        <v>4255</v>
      </c>
      <c r="C17" s="1574" t="s">
        <v>5566</v>
      </c>
      <c r="D17" s="1575">
        <v>130</v>
      </c>
      <c r="E17" s="575">
        <v>34097.040000000001</v>
      </c>
      <c r="F17" s="1598">
        <f t="shared" si="0"/>
        <v>34097.040000000001</v>
      </c>
      <c r="G17" s="332">
        <f t="shared" si="1"/>
        <v>34097.040000000001</v>
      </c>
      <c r="H17" s="665">
        <f t="shared" si="2"/>
        <v>4432.62</v>
      </c>
      <c r="I17" s="212"/>
    </row>
    <row r="18" spans="1:9">
      <c r="A18" s="216" t="s">
        <v>7003</v>
      </c>
      <c r="B18" s="1576">
        <v>1.75</v>
      </c>
      <c r="C18" s="1574" t="s">
        <v>9879</v>
      </c>
      <c r="D18" s="1575">
        <v>120</v>
      </c>
      <c r="E18" s="575">
        <v>34540.8681</v>
      </c>
      <c r="F18" s="1598">
        <v>32666.66</v>
      </c>
      <c r="G18" s="332">
        <f t="shared" si="1"/>
        <v>32666.66</v>
      </c>
      <c r="H18" s="665">
        <f t="shared" si="2"/>
        <v>3920</v>
      </c>
      <c r="I18" s="212"/>
    </row>
    <row r="19" spans="1:9">
      <c r="A19" s="216" t="s">
        <v>9880</v>
      </c>
      <c r="B19" s="1573" t="s">
        <v>4256</v>
      </c>
      <c r="C19" s="1574" t="s">
        <v>5567</v>
      </c>
      <c r="D19" s="1575">
        <v>100</v>
      </c>
      <c r="E19" s="575">
        <v>41821.485000000001</v>
      </c>
      <c r="F19" s="1598">
        <f t="shared" si="0"/>
        <v>41821.49</v>
      </c>
      <c r="G19" s="332">
        <f t="shared" si="1"/>
        <v>41821.49</v>
      </c>
      <c r="H19" s="665">
        <f t="shared" si="2"/>
        <v>4182.1499999999996</v>
      </c>
      <c r="I19" s="212"/>
    </row>
    <row r="20" spans="1:9">
      <c r="A20" s="216" t="s">
        <v>9881</v>
      </c>
      <c r="B20" s="1573" t="s">
        <v>4257</v>
      </c>
      <c r="C20" s="1574" t="s">
        <v>5568</v>
      </c>
      <c r="D20" s="1575">
        <v>150</v>
      </c>
      <c r="E20" s="575">
        <v>52100.864999999998</v>
      </c>
      <c r="F20" s="1598">
        <f t="shared" si="0"/>
        <v>52100.87</v>
      </c>
      <c r="G20" s="332">
        <f t="shared" si="1"/>
        <v>52100.87</v>
      </c>
      <c r="H20" s="665">
        <f t="shared" si="2"/>
        <v>7815.13</v>
      </c>
      <c r="I20" s="212"/>
    </row>
    <row r="21" spans="1:9">
      <c r="A21" s="216" t="s">
        <v>9874</v>
      </c>
      <c r="B21" s="1573" t="s">
        <v>9875</v>
      </c>
      <c r="C21" s="1574" t="s">
        <v>5569</v>
      </c>
      <c r="D21" s="1575">
        <v>140</v>
      </c>
      <c r="E21" s="575">
        <v>64717.749599999996</v>
      </c>
      <c r="F21" s="1598">
        <f t="shared" si="0"/>
        <v>64717.75</v>
      </c>
      <c r="G21" s="332">
        <f t="shared" si="1"/>
        <v>64717.75</v>
      </c>
      <c r="H21" s="665">
        <f t="shared" si="2"/>
        <v>9060.49</v>
      </c>
      <c r="I21" s="212"/>
    </row>
    <row r="22" spans="1:9">
      <c r="A22" s="216" t="s">
        <v>9873</v>
      </c>
      <c r="B22" s="1573" t="s">
        <v>4258</v>
      </c>
      <c r="C22" s="1574" t="s">
        <v>5569</v>
      </c>
      <c r="D22" s="1575">
        <v>140</v>
      </c>
      <c r="E22" s="575">
        <v>66500.9856</v>
      </c>
      <c r="F22" s="1598">
        <f t="shared" si="0"/>
        <v>66500.990000000005</v>
      </c>
      <c r="G22" s="332">
        <f t="shared" si="1"/>
        <v>66500.990000000005</v>
      </c>
      <c r="H22" s="665">
        <f t="shared" si="2"/>
        <v>9310.14</v>
      </c>
      <c r="I22" s="212"/>
    </row>
    <row r="23" spans="1:9">
      <c r="A23" s="216" t="s">
        <v>9882</v>
      </c>
      <c r="B23" s="1573" t="s">
        <v>4259</v>
      </c>
      <c r="C23" s="1574" t="s">
        <v>5570</v>
      </c>
      <c r="D23" s="1575">
        <v>100</v>
      </c>
      <c r="E23" s="575">
        <v>73836.705600000001</v>
      </c>
      <c r="F23" s="1598">
        <f t="shared" si="0"/>
        <v>73836.710000000006</v>
      </c>
      <c r="G23" s="332">
        <f t="shared" si="1"/>
        <v>73836.710000000006</v>
      </c>
      <c r="H23" s="665">
        <f t="shared" si="2"/>
        <v>7383.67</v>
      </c>
      <c r="I23" s="212"/>
    </row>
    <row r="24" spans="1:9">
      <c r="A24" s="216" t="s">
        <v>9883</v>
      </c>
      <c r="B24" s="1573" t="s">
        <v>10755</v>
      </c>
      <c r="C24" s="1574" t="s">
        <v>5571</v>
      </c>
      <c r="D24" s="1575">
        <v>100</v>
      </c>
      <c r="E24" s="575">
        <v>66160.994999999995</v>
      </c>
      <c r="F24" s="1598">
        <f t="shared" si="0"/>
        <v>66161</v>
      </c>
      <c r="G24" s="332">
        <f t="shared" si="1"/>
        <v>66161</v>
      </c>
      <c r="H24" s="665">
        <f t="shared" si="2"/>
        <v>6616.1</v>
      </c>
      <c r="I24" s="212"/>
    </row>
    <row r="25" spans="1:9">
      <c r="A25" s="216" t="s">
        <v>10756</v>
      </c>
      <c r="B25" s="1573" t="s">
        <v>4260</v>
      </c>
      <c r="C25" s="1574" t="s">
        <v>5571</v>
      </c>
      <c r="D25" s="1575">
        <v>100</v>
      </c>
      <c r="E25" s="575">
        <v>67263.26999999999</v>
      </c>
      <c r="F25" s="1598">
        <f t="shared" si="0"/>
        <v>67263.27</v>
      </c>
      <c r="G25" s="332">
        <f t="shared" si="1"/>
        <v>67263.27</v>
      </c>
      <c r="H25" s="665">
        <f t="shared" si="2"/>
        <v>6726.33</v>
      </c>
      <c r="I25" s="212"/>
    </row>
    <row r="26" spans="1:9">
      <c r="A26" s="216" t="s">
        <v>9884</v>
      </c>
      <c r="B26" s="1573" t="s">
        <v>9885</v>
      </c>
      <c r="C26" s="1574" t="s">
        <v>9886</v>
      </c>
      <c r="D26" s="1575">
        <v>100</v>
      </c>
      <c r="E26" s="575">
        <v>78545.848050000001</v>
      </c>
      <c r="F26" s="1598">
        <f t="shared" si="0"/>
        <v>78545.850000000006</v>
      </c>
      <c r="G26" s="332">
        <f t="shared" si="1"/>
        <v>78545.850000000006</v>
      </c>
      <c r="H26" s="665">
        <f t="shared" si="2"/>
        <v>7854.59</v>
      </c>
      <c r="I26" s="212"/>
    </row>
    <row r="27" spans="1:9">
      <c r="A27" s="216" t="s">
        <v>9887</v>
      </c>
      <c r="B27" s="1573" t="s">
        <v>4261</v>
      </c>
      <c r="C27" s="1574" t="s">
        <v>5572</v>
      </c>
      <c r="D27" s="1575">
        <v>70</v>
      </c>
      <c r="E27" s="575">
        <v>112169.95349999999</v>
      </c>
      <c r="F27" s="1598">
        <f t="shared" si="0"/>
        <v>112169.95</v>
      </c>
      <c r="G27" s="332">
        <f t="shared" si="1"/>
        <v>112169.95</v>
      </c>
      <c r="H27" s="665">
        <f t="shared" si="2"/>
        <v>7851.9</v>
      </c>
      <c r="I27" s="212"/>
    </row>
    <row r="28" spans="1:9">
      <c r="A28" s="216" t="s">
        <v>9888</v>
      </c>
      <c r="B28" s="1573" t="s">
        <v>4262</v>
      </c>
      <c r="C28" s="1574" t="s">
        <v>5573</v>
      </c>
      <c r="D28" s="1575">
        <v>60</v>
      </c>
      <c r="E28" s="575">
        <v>136633.10999999999</v>
      </c>
      <c r="F28" s="1598">
        <f t="shared" si="0"/>
        <v>136633.10999999999</v>
      </c>
      <c r="G28" s="332">
        <f t="shared" si="1"/>
        <v>136633.10999999999</v>
      </c>
      <c r="H28" s="665">
        <f t="shared" si="2"/>
        <v>8197.99</v>
      </c>
      <c r="I28" s="212"/>
    </row>
    <row r="29" spans="1:9" ht="13.5" thickBot="1">
      <c r="A29" s="241" t="s">
        <v>9889</v>
      </c>
      <c r="B29" s="1577" t="s">
        <v>4263</v>
      </c>
      <c r="C29" s="1578" t="s">
        <v>5574</v>
      </c>
      <c r="D29" s="1579">
        <v>50</v>
      </c>
      <c r="E29" s="575">
        <v>174110.46</v>
      </c>
      <c r="F29" s="1603">
        <f t="shared" si="0"/>
        <v>174110.46</v>
      </c>
      <c r="G29" s="1580">
        <f t="shared" si="1"/>
        <v>174110.46</v>
      </c>
      <c r="H29" s="1581">
        <f t="shared" si="2"/>
        <v>8705.52</v>
      </c>
      <c r="I29" s="214"/>
    </row>
    <row r="30" spans="1:9">
      <c r="A30" s="14"/>
      <c r="B30" s="1582"/>
      <c r="C30" s="1583"/>
      <c r="D30" s="1584"/>
      <c r="E30" s="546"/>
      <c r="F30" s="1586"/>
      <c r="G30" s="1585"/>
      <c r="H30" s="14"/>
      <c r="I30" s="14"/>
    </row>
    <row r="31" spans="1:9" ht="13.5" thickBot="1"/>
    <row r="32" spans="1:9" ht="18">
      <c r="A32" s="1238"/>
      <c r="B32" s="1543"/>
      <c r="C32" s="1544"/>
      <c r="D32" s="1588" t="s">
        <v>3440</v>
      </c>
      <c r="E32" s="2453"/>
      <c r="F32" s="1545"/>
      <c r="G32" s="1546"/>
      <c r="H32" s="1543"/>
      <c r="I32" s="1547"/>
    </row>
    <row r="33" spans="1:9" ht="15.75" customHeight="1">
      <c r="A33" s="1239"/>
      <c r="B33" s="722"/>
      <c r="C33" s="1548"/>
      <c r="D33" s="1589" t="s">
        <v>3441</v>
      </c>
      <c r="E33" s="2449"/>
      <c r="F33" s="1549"/>
      <c r="G33" s="1550"/>
      <c r="H33" s="722"/>
      <c r="I33" s="689"/>
    </row>
    <row r="34" spans="1:9">
      <c r="A34" s="1239"/>
      <c r="B34" s="722"/>
      <c r="C34" s="1548"/>
      <c r="D34" s="1590"/>
      <c r="E34" s="2449"/>
      <c r="F34" s="1549"/>
      <c r="G34" s="1550"/>
      <c r="H34" s="722"/>
      <c r="I34" s="689"/>
    </row>
    <row r="35" spans="1:9" ht="39.75" customHeight="1">
      <c r="A35" s="1239"/>
      <c r="B35" s="722"/>
      <c r="C35" s="1548"/>
      <c r="D35" s="1590"/>
      <c r="E35" s="2449"/>
      <c r="F35" s="1549"/>
      <c r="G35" s="1550"/>
      <c r="H35" s="722"/>
      <c r="I35" s="689"/>
    </row>
    <row r="36" spans="1:9" ht="19.5" customHeight="1" thickBot="1">
      <c r="A36" s="1551"/>
      <c r="B36" s="1552"/>
      <c r="C36" s="1553"/>
      <c r="D36" s="1591"/>
      <c r="E36" s="2450"/>
      <c r="F36" s="1554"/>
      <c r="G36" s="1555"/>
      <c r="H36" s="1552"/>
      <c r="I36" s="710"/>
    </row>
    <row r="37" spans="1:9" ht="22.5">
      <c r="A37" s="1560" t="s">
        <v>1034</v>
      </c>
      <c r="B37" s="1561" t="s">
        <v>1035</v>
      </c>
      <c r="C37" s="1562" t="s">
        <v>678</v>
      </c>
      <c r="D37" s="1562" t="s">
        <v>3143</v>
      </c>
      <c r="E37" s="2451" t="s">
        <v>3442</v>
      </c>
      <c r="F37" s="1592" t="s">
        <v>2792</v>
      </c>
      <c r="G37" s="2618" t="s">
        <v>2640</v>
      </c>
      <c r="H37" s="2619" t="s">
        <v>497</v>
      </c>
      <c r="I37" s="1593" t="s">
        <v>4268</v>
      </c>
    </row>
    <row r="38" spans="1:9" ht="13.5" thickBot="1">
      <c r="A38" s="1560"/>
      <c r="B38" s="1561"/>
      <c r="C38" s="1562" t="s">
        <v>3644</v>
      </c>
      <c r="D38" s="1563" t="s">
        <v>2641</v>
      </c>
      <c r="E38" s="2452" t="s">
        <v>265</v>
      </c>
      <c r="F38" s="942">
        <f>'Заказ, cкидки и курсы валют'!$I$12</f>
        <v>0</v>
      </c>
      <c r="G38" s="2615"/>
      <c r="H38" s="2616"/>
      <c r="I38" s="1564"/>
    </row>
    <row r="39" spans="1:9">
      <c r="A39" s="1594" t="s">
        <v>10235</v>
      </c>
      <c r="B39" s="335" t="s">
        <v>10269</v>
      </c>
      <c r="C39" s="335"/>
      <c r="D39" s="387">
        <v>10</v>
      </c>
      <c r="E39" s="575">
        <v>61.52505</v>
      </c>
      <c r="F39" s="1595">
        <f>ROUND(E39*(1-$F$10),2)</f>
        <v>61.53</v>
      </c>
      <c r="G39" s="1596">
        <f>F39*1000</f>
        <v>61530</v>
      </c>
      <c r="H39" s="1568">
        <f>ROUND((D39/1000)*G39,2)</f>
        <v>615.29999999999995</v>
      </c>
      <c r="I39" s="336"/>
    </row>
    <row r="40" spans="1:9" hidden="1">
      <c r="A40" s="1597" t="s">
        <v>1446</v>
      </c>
      <c r="B40" s="16" t="s">
        <v>10270</v>
      </c>
      <c r="C40" s="16"/>
      <c r="D40" s="128">
        <v>1</v>
      </c>
      <c r="E40" s="575">
        <v>94.081759200000008</v>
      </c>
      <c r="F40" s="1598">
        <f t="shared" ref="F40:F103" si="3">ROUND(E40*(1-$F$10),2)</f>
        <v>94.08</v>
      </c>
      <c r="G40" s="1599">
        <f>F40*1000</f>
        <v>94080</v>
      </c>
      <c r="H40" s="665">
        <f t="shared" ref="H40:H103" si="4">ROUND((D40/1000)*G40,2)</f>
        <v>94.08</v>
      </c>
      <c r="I40" s="326"/>
    </row>
    <row r="41" spans="1:9">
      <c r="A41" s="1597" t="s">
        <v>10236</v>
      </c>
      <c r="B41" s="16" t="s">
        <v>10271</v>
      </c>
      <c r="C41" s="16"/>
      <c r="D41" s="128">
        <v>10</v>
      </c>
      <c r="E41" s="575">
        <v>60.986159999999998</v>
      </c>
      <c r="F41" s="1598">
        <f t="shared" si="3"/>
        <v>60.99</v>
      </c>
      <c r="G41" s="1599">
        <f t="shared" ref="G41:G104" si="5">F41*1000</f>
        <v>60990</v>
      </c>
      <c r="H41" s="665">
        <f t="shared" si="4"/>
        <v>609.9</v>
      </c>
      <c r="I41" s="326"/>
    </row>
    <row r="42" spans="1:9" hidden="1">
      <c r="A42" s="1597" t="s">
        <v>1449</v>
      </c>
      <c r="B42" s="16" t="s">
        <v>10272</v>
      </c>
      <c r="C42" s="16"/>
      <c r="D42" s="128">
        <v>1</v>
      </c>
      <c r="E42" s="575">
        <v>121.97232</v>
      </c>
      <c r="F42" s="1598">
        <f t="shared" si="3"/>
        <v>121.97</v>
      </c>
      <c r="G42" s="1599">
        <f t="shared" si="5"/>
        <v>121970</v>
      </c>
      <c r="H42" s="665">
        <f t="shared" si="4"/>
        <v>121.97</v>
      </c>
      <c r="I42" s="326"/>
    </row>
    <row r="43" spans="1:9">
      <c r="A43" s="1597" t="s">
        <v>10237</v>
      </c>
      <c r="B43" s="16" t="s">
        <v>10273</v>
      </c>
      <c r="C43" s="16"/>
      <c r="D43" s="128">
        <v>10</v>
      </c>
      <c r="E43" s="575">
        <v>57.786814799999995</v>
      </c>
      <c r="F43" s="1598">
        <f t="shared" si="3"/>
        <v>57.79</v>
      </c>
      <c r="G43" s="1599">
        <f t="shared" si="5"/>
        <v>57790</v>
      </c>
      <c r="H43" s="665">
        <f t="shared" si="4"/>
        <v>577.9</v>
      </c>
      <c r="I43" s="326"/>
    </row>
    <row r="44" spans="1:9" hidden="1">
      <c r="A44" s="1597" t="s">
        <v>1453</v>
      </c>
      <c r="B44" s="16" t="s">
        <v>10274</v>
      </c>
      <c r="C44" s="16"/>
      <c r="D44" s="128">
        <v>1</v>
      </c>
      <c r="E44" s="575">
        <v>115.57362959999999</v>
      </c>
      <c r="F44" s="1598">
        <f t="shared" si="3"/>
        <v>115.57</v>
      </c>
      <c r="G44" s="1599">
        <f t="shared" si="5"/>
        <v>115570</v>
      </c>
      <c r="H44" s="665">
        <f t="shared" si="4"/>
        <v>115.57</v>
      </c>
      <c r="I44" s="326"/>
    </row>
    <row r="45" spans="1:9">
      <c r="A45" s="1597" t="s">
        <v>10238</v>
      </c>
      <c r="B45" s="16" t="s">
        <v>10275</v>
      </c>
      <c r="C45" s="16"/>
      <c r="D45" s="128">
        <v>10</v>
      </c>
      <c r="E45" s="575">
        <v>57.552599999999998</v>
      </c>
      <c r="F45" s="1598">
        <f t="shared" si="3"/>
        <v>57.55</v>
      </c>
      <c r="G45" s="1599">
        <f t="shared" si="5"/>
        <v>57550</v>
      </c>
      <c r="H45" s="665">
        <f t="shared" si="4"/>
        <v>575.5</v>
      </c>
      <c r="I45" s="326"/>
    </row>
    <row r="46" spans="1:9" hidden="1">
      <c r="A46" s="1597" t="s">
        <v>1455</v>
      </c>
      <c r="B46" s="16" t="s">
        <v>10276</v>
      </c>
      <c r="C46" s="16"/>
      <c r="D46" s="128">
        <v>1</v>
      </c>
      <c r="E46" s="575">
        <v>95.596649279999966</v>
      </c>
      <c r="F46" s="1598">
        <f t="shared" si="3"/>
        <v>95.6</v>
      </c>
      <c r="G46" s="1599">
        <f t="shared" si="5"/>
        <v>95600</v>
      </c>
      <c r="H46" s="665">
        <f t="shared" si="4"/>
        <v>95.6</v>
      </c>
      <c r="I46" s="326"/>
    </row>
    <row r="47" spans="1:9">
      <c r="A47" s="1597" t="s">
        <v>10239</v>
      </c>
      <c r="B47" s="16" t="s">
        <v>10277</v>
      </c>
      <c r="C47" s="16"/>
      <c r="D47" s="128">
        <v>10</v>
      </c>
      <c r="E47" s="575">
        <v>67.827600719999992</v>
      </c>
      <c r="F47" s="1598">
        <f t="shared" si="3"/>
        <v>67.83</v>
      </c>
      <c r="G47" s="1599">
        <f t="shared" si="5"/>
        <v>67830</v>
      </c>
      <c r="H47" s="665">
        <f t="shared" si="4"/>
        <v>678.3</v>
      </c>
      <c r="I47" s="326"/>
    </row>
    <row r="48" spans="1:9" hidden="1">
      <c r="A48" s="1597" t="s">
        <v>1456</v>
      </c>
      <c r="B48" s="16" t="s">
        <v>10278</v>
      </c>
      <c r="C48" s="16"/>
      <c r="D48" s="128">
        <v>1</v>
      </c>
      <c r="E48" s="575">
        <v>135.65520143999998</v>
      </c>
      <c r="F48" s="1598">
        <f t="shared" si="3"/>
        <v>135.66</v>
      </c>
      <c r="G48" s="1599">
        <f t="shared" si="5"/>
        <v>135660</v>
      </c>
      <c r="H48" s="665">
        <f t="shared" si="4"/>
        <v>135.66</v>
      </c>
      <c r="I48" s="326"/>
    </row>
    <row r="49" spans="1:9">
      <c r="A49" s="1597" t="s">
        <v>10240</v>
      </c>
      <c r="B49" s="16" t="s">
        <v>10279</v>
      </c>
      <c r="C49" s="16"/>
      <c r="D49" s="128">
        <v>10</v>
      </c>
      <c r="E49" s="575">
        <v>76.871700000000004</v>
      </c>
      <c r="F49" s="1598">
        <f t="shared" si="3"/>
        <v>76.87</v>
      </c>
      <c r="G49" s="1599">
        <f t="shared" si="5"/>
        <v>76870</v>
      </c>
      <c r="H49" s="665">
        <f t="shared" si="4"/>
        <v>768.7</v>
      </c>
      <c r="I49" s="326"/>
    </row>
    <row r="50" spans="1:9" hidden="1">
      <c r="A50" s="1597" t="s">
        <v>1457</v>
      </c>
      <c r="B50" s="16" t="s">
        <v>10280</v>
      </c>
      <c r="C50" s="16"/>
      <c r="D50" s="128">
        <v>1</v>
      </c>
      <c r="E50" s="575">
        <v>149.56587359999997</v>
      </c>
      <c r="F50" s="1598">
        <f t="shared" si="3"/>
        <v>149.57</v>
      </c>
      <c r="G50" s="1599">
        <f t="shared" si="5"/>
        <v>149570</v>
      </c>
      <c r="H50" s="665">
        <f t="shared" si="4"/>
        <v>149.57</v>
      </c>
      <c r="I50" s="326"/>
    </row>
    <row r="51" spans="1:9">
      <c r="A51" s="1597" t="s">
        <v>10241</v>
      </c>
      <c r="B51" s="16" t="s">
        <v>10281</v>
      </c>
      <c r="C51" s="16"/>
      <c r="D51" s="128">
        <v>10</v>
      </c>
      <c r="E51" s="575">
        <v>80.758949999999999</v>
      </c>
      <c r="F51" s="1598">
        <f t="shared" si="3"/>
        <v>80.760000000000005</v>
      </c>
      <c r="G51" s="1599">
        <f t="shared" si="5"/>
        <v>80760</v>
      </c>
      <c r="H51" s="665">
        <f t="shared" si="4"/>
        <v>807.6</v>
      </c>
      <c r="I51" s="326"/>
    </row>
    <row r="52" spans="1:9" hidden="1">
      <c r="A52" s="1597" t="s">
        <v>1458</v>
      </c>
      <c r="B52" s="16" t="s">
        <v>10282</v>
      </c>
      <c r="C52" s="16"/>
      <c r="D52" s="128">
        <v>1</v>
      </c>
      <c r="E52" s="575">
        <v>127.86482015999999</v>
      </c>
      <c r="F52" s="1598">
        <f t="shared" si="3"/>
        <v>127.86</v>
      </c>
      <c r="G52" s="1599">
        <f t="shared" si="5"/>
        <v>127860</v>
      </c>
      <c r="H52" s="665">
        <f t="shared" si="4"/>
        <v>127.86</v>
      </c>
      <c r="I52" s="326"/>
    </row>
    <row r="53" spans="1:9">
      <c r="A53" s="1597" t="s">
        <v>10242</v>
      </c>
      <c r="B53" s="16" t="s">
        <v>10283</v>
      </c>
      <c r="C53" s="16"/>
      <c r="D53" s="128">
        <v>10</v>
      </c>
      <c r="E53" s="575">
        <v>81.267611040000006</v>
      </c>
      <c r="F53" s="1598">
        <f t="shared" si="3"/>
        <v>81.27</v>
      </c>
      <c r="G53" s="1599">
        <f t="shared" si="5"/>
        <v>81270</v>
      </c>
      <c r="H53" s="665">
        <f t="shared" si="4"/>
        <v>812.7</v>
      </c>
      <c r="I53" s="326"/>
    </row>
    <row r="54" spans="1:9" hidden="1">
      <c r="A54" s="1597" t="s">
        <v>1459</v>
      </c>
      <c r="B54" s="16" t="s">
        <v>10284</v>
      </c>
      <c r="C54" s="16"/>
      <c r="D54" s="128">
        <v>1</v>
      </c>
      <c r="E54" s="575">
        <v>162.53522208000001</v>
      </c>
      <c r="F54" s="1598">
        <f t="shared" si="3"/>
        <v>162.54</v>
      </c>
      <c r="G54" s="1599">
        <f t="shared" si="5"/>
        <v>162540</v>
      </c>
      <c r="H54" s="665">
        <f t="shared" si="4"/>
        <v>162.54</v>
      </c>
      <c r="I54" s="326"/>
    </row>
    <row r="55" spans="1:9">
      <c r="A55" s="1597" t="s">
        <v>10243</v>
      </c>
      <c r="B55" s="16" t="s">
        <v>10285</v>
      </c>
      <c r="C55" s="16"/>
      <c r="D55" s="128">
        <v>10</v>
      </c>
      <c r="E55" s="575">
        <v>97.372950000000003</v>
      </c>
      <c r="F55" s="1598">
        <f t="shared" si="3"/>
        <v>97.37</v>
      </c>
      <c r="G55" s="1599">
        <f t="shared" si="5"/>
        <v>97370</v>
      </c>
      <c r="H55" s="665">
        <f t="shared" si="4"/>
        <v>973.7</v>
      </c>
      <c r="I55" s="326"/>
    </row>
    <row r="56" spans="1:9" hidden="1">
      <c r="A56" s="1597" t="s">
        <v>1460</v>
      </c>
      <c r="B56" s="16" t="s">
        <v>10286</v>
      </c>
      <c r="C56" s="16"/>
      <c r="D56" s="128">
        <v>1</v>
      </c>
      <c r="E56" s="575">
        <v>184.70862432000001</v>
      </c>
      <c r="F56" s="1598">
        <f t="shared" si="3"/>
        <v>184.71</v>
      </c>
      <c r="G56" s="1599">
        <f t="shared" si="5"/>
        <v>184710</v>
      </c>
      <c r="H56" s="665">
        <f t="shared" si="4"/>
        <v>184.71</v>
      </c>
      <c r="I56" s="326"/>
    </row>
    <row r="57" spans="1:9">
      <c r="A57" s="1597" t="s">
        <v>10244</v>
      </c>
      <c r="B57" s="16" t="s">
        <v>10287</v>
      </c>
      <c r="C57" s="16"/>
      <c r="D57" s="128">
        <v>10</v>
      </c>
      <c r="E57" s="575">
        <v>95.040599999999984</v>
      </c>
      <c r="F57" s="1598">
        <f t="shared" si="3"/>
        <v>95.04</v>
      </c>
      <c r="G57" s="1599">
        <f t="shared" si="5"/>
        <v>95040</v>
      </c>
      <c r="H57" s="665">
        <f t="shared" si="4"/>
        <v>950.4</v>
      </c>
      <c r="I57" s="326"/>
    </row>
    <row r="58" spans="1:9" hidden="1">
      <c r="A58" s="1597" t="s">
        <v>1461</v>
      </c>
      <c r="B58" s="16" t="s">
        <v>10288</v>
      </c>
      <c r="C58" s="16"/>
      <c r="D58" s="128">
        <v>1</v>
      </c>
      <c r="E58" s="575">
        <v>152.07607007999999</v>
      </c>
      <c r="F58" s="1598">
        <f t="shared" si="3"/>
        <v>152.08000000000001</v>
      </c>
      <c r="G58" s="1599">
        <f t="shared" si="5"/>
        <v>152080</v>
      </c>
      <c r="H58" s="665">
        <f t="shared" si="4"/>
        <v>152.08000000000001</v>
      </c>
      <c r="I58" s="326"/>
    </row>
    <row r="59" spans="1:9">
      <c r="A59" s="1597" t="s">
        <v>10245</v>
      </c>
      <c r="B59" s="16" t="s">
        <v>10289</v>
      </c>
      <c r="C59" s="16"/>
      <c r="D59" s="128">
        <v>10</v>
      </c>
      <c r="E59" s="575">
        <v>95.85812808</v>
      </c>
      <c r="F59" s="1598">
        <f t="shared" si="3"/>
        <v>95.86</v>
      </c>
      <c r="G59" s="1599">
        <f t="shared" si="5"/>
        <v>95860</v>
      </c>
      <c r="H59" s="665">
        <f t="shared" si="4"/>
        <v>958.6</v>
      </c>
      <c r="I59" s="326"/>
    </row>
    <row r="60" spans="1:9" hidden="1">
      <c r="A60" s="1597" t="s">
        <v>1462</v>
      </c>
      <c r="B60" s="16" t="s">
        <v>10290</v>
      </c>
      <c r="C60" s="16"/>
      <c r="D60" s="128">
        <v>1</v>
      </c>
      <c r="E60" s="575">
        <v>191.71625616</v>
      </c>
      <c r="F60" s="1598">
        <f t="shared" si="3"/>
        <v>191.72</v>
      </c>
      <c r="G60" s="1599">
        <f t="shared" si="5"/>
        <v>191720</v>
      </c>
      <c r="H60" s="665">
        <f t="shared" si="4"/>
        <v>191.72</v>
      </c>
      <c r="I60" s="326"/>
    </row>
    <row r="61" spans="1:9">
      <c r="A61" s="1597" t="s">
        <v>10246</v>
      </c>
      <c r="B61" s="16" t="s">
        <v>10291</v>
      </c>
      <c r="C61" s="16"/>
      <c r="D61" s="128">
        <v>10</v>
      </c>
      <c r="E61" s="575">
        <v>94.486799999999988</v>
      </c>
      <c r="F61" s="1598">
        <f t="shared" si="3"/>
        <v>94.49</v>
      </c>
      <c r="G61" s="1599">
        <f t="shared" si="5"/>
        <v>94490</v>
      </c>
      <c r="H61" s="665">
        <f t="shared" si="4"/>
        <v>944.9</v>
      </c>
      <c r="I61" s="326"/>
    </row>
    <row r="62" spans="1:9" hidden="1">
      <c r="A62" s="1597" t="s">
        <v>1463</v>
      </c>
      <c r="B62" s="16" t="s">
        <v>10292</v>
      </c>
      <c r="C62" s="16"/>
      <c r="D62" s="128">
        <v>1</v>
      </c>
      <c r="E62" s="575">
        <v>156.12048000000001</v>
      </c>
      <c r="F62" s="1598">
        <f t="shared" si="3"/>
        <v>156.12</v>
      </c>
      <c r="G62" s="1599">
        <f t="shared" si="5"/>
        <v>156120</v>
      </c>
      <c r="H62" s="665">
        <f t="shared" si="4"/>
        <v>156.12</v>
      </c>
      <c r="I62" s="326"/>
    </row>
    <row r="63" spans="1:9">
      <c r="A63" s="1597" t="s">
        <v>10247</v>
      </c>
      <c r="B63" s="16" t="s">
        <v>10293</v>
      </c>
      <c r="C63" s="16"/>
      <c r="D63" s="128">
        <v>10</v>
      </c>
      <c r="E63" s="575">
        <v>85.668599999999998</v>
      </c>
      <c r="F63" s="1598">
        <f t="shared" si="3"/>
        <v>85.67</v>
      </c>
      <c r="G63" s="1599">
        <f t="shared" si="5"/>
        <v>85670</v>
      </c>
      <c r="H63" s="665">
        <f t="shared" si="4"/>
        <v>856.7</v>
      </c>
      <c r="I63" s="326"/>
    </row>
    <row r="64" spans="1:9" hidden="1">
      <c r="A64" s="1597" t="s">
        <v>1464</v>
      </c>
      <c r="B64" s="16" t="s">
        <v>10294</v>
      </c>
      <c r="C64" s="16"/>
      <c r="D64" s="128">
        <v>1</v>
      </c>
      <c r="E64" s="575">
        <v>162.99611999999999</v>
      </c>
      <c r="F64" s="1598">
        <f t="shared" si="3"/>
        <v>163</v>
      </c>
      <c r="G64" s="1599">
        <f t="shared" si="5"/>
        <v>163000</v>
      </c>
      <c r="H64" s="665">
        <f t="shared" si="4"/>
        <v>163</v>
      </c>
      <c r="I64" s="326"/>
    </row>
    <row r="65" spans="1:9">
      <c r="A65" s="1597" t="s">
        <v>10248</v>
      </c>
      <c r="B65" s="16" t="s">
        <v>10295</v>
      </c>
      <c r="C65" s="16"/>
      <c r="D65" s="128">
        <v>10</v>
      </c>
      <c r="E65" s="575">
        <v>93.34793160000001</v>
      </c>
      <c r="F65" s="1598">
        <f t="shared" si="3"/>
        <v>93.35</v>
      </c>
      <c r="G65" s="1599">
        <f t="shared" si="5"/>
        <v>93350</v>
      </c>
      <c r="H65" s="665">
        <f t="shared" si="4"/>
        <v>933.5</v>
      </c>
      <c r="I65" s="326"/>
    </row>
    <row r="66" spans="1:9" hidden="1">
      <c r="A66" s="1597" t="s">
        <v>1465</v>
      </c>
      <c r="B66" s="16" t="s">
        <v>10296</v>
      </c>
      <c r="C66" s="16"/>
      <c r="D66" s="128">
        <v>1</v>
      </c>
      <c r="E66" s="575">
        <v>186.69586320000002</v>
      </c>
      <c r="F66" s="1598">
        <f t="shared" si="3"/>
        <v>186.7</v>
      </c>
      <c r="G66" s="1599">
        <f t="shared" si="5"/>
        <v>186700</v>
      </c>
      <c r="H66" s="665">
        <f t="shared" si="4"/>
        <v>186.7</v>
      </c>
      <c r="I66" s="326"/>
    </row>
    <row r="67" spans="1:9">
      <c r="A67" s="1597" t="s">
        <v>10249</v>
      </c>
      <c r="B67" s="16" t="s">
        <v>10297</v>
      </c>
      <c r="C67" s="16"/>
      <c r="D67" s="128">
        <v>10</v>
      </c>
      <c r="E67" s="575">
        <v>123.96599999999999</v>
      </c>
      <c r="F67" s="1598">
        <f t="shared" si="3"/>
        <v>123.97</v>
      </c>
      <c r="G67" s="1599">
        <f t="shared" si="5"/>
        <v>123970</v>
      </c>
      <c r="H67" s="665">
        <f t="shared" si="4"/>
        <v>1239.7</v>
      </c>
      <c r="I67" s="326"/>
    </row>
    <row r="68" spans="1:9" hidden="1">
      <c r="A68" s="1597" t="s">
        <v>1466</v>
      </c>
      <c r="B68" s="16" t="s">
        <v>10298</v>
      </c>
      <c r="C68" s="16"/>
      <c r="D68" s="128">
        <v>1</v>
      </c>
      <c r="E68" s="575">
        <v>231.31800000000001</v>
      </c>
      <c r="F68" s="1598">
        <f t="shared" si="3"/>
        <v>231.32</v>
      </c>
      <c r="G68" s="1599">
        <f t="shared" si="5"/>
        <v>231320</v>
      </c>
      <c r="H68" s="665">
        <f t="shared" si="4"/>
        <v>231.32</v>
      </c>
      <c r="I68" s="326"/>
    </row>
    <row r="69" spans="1:9">
      <c r="A69" s="1597" t="s">
        <v>10250</v>
      </c>
      <c r="B69" s="16" t="s">
        <v>10299</v>
      </c>
      <c r="C69" s="16"/>
      <c r="D69" s="128">
        <v>10</v>
      </c>
      <c r="E69" s="575">
        <v>125.30064096</v>
      </c>
      <c r="F69" s="1598">
        <f t="shared" si="3"/>
        <v>125.3</v>
      </c>
      <c r="G69" s="1599">
        <f t="shared" si="5"/>
        <v>125300</v>
      </c>
      <c r="H69" s="665">
        <f t="shared" si="4"/>
        <v>1253</v>
      </c>
      <c r="I69" s="326"/>
    </row>
    <row r="70" spans="1:9" hidden="1">
      <c r="A70" s="1597" t="s">
        <v>1467</v>
      </c>
      <c r="B70" s="16" t="s">
        <v>10300</v>
      </c>
      <c r="C70" s="16"/>
      <c r="D70" s="128">
        <v>1</v>
      </c>
      <c r="E70" s="575">
        <v>250.60128191999999</v>
      </c>
      <c r="F70" s="1598">
        <f t="shared" si="3"/>
        <v>250.6</v>
      </c>
      <c r="G70" s="1599">
        <f t="shared" si="5"/>
        <v>250600</v>
      </c>
      <c r="H70" s="665">
        <f t="shared" si="4"/>
        <v>250.6</v>
      </c>
      <c r="I70" s="326"/>
    </row>
    <row r="71" spans="1:9">
      <c r="A71" s="1597" t="s">
        <v>10251</v>
      </c>
      <c r="B71" s="16" t="s">
        <v>10301</v>
      </c>
      <c r="C71" s="16"/>
      <c r="D71" s="128">
        <v>10</v>
      </c>
      <c r="E71" s="575">
        <v>135.65520143999998</v>
      </c>
      <c r="F71" s="1598">
        <f t="shared" si="3"/>
        <v>135.66</v>
      </c>
      <c r="G71" s="1599">
        <f t="shared" si="5"/>
        <v>135660</v>
      </c>
      <c r="H71" s="665">
        <f t="shared" si="4"/>
        <v>1356.6</v>
      </c>
      <c r="I71" s="326"/>
    </row>
    <row r="72" spans="1:9" hidden="1">
      <c r="A72" s="1597" t="s">
        <v>1468</v>
      </c>
      <c r="B72" s="16" t="s">
        <v>10302</v>
      </c>
      <c r="C72" s="16"/>
      <c r="D72" s="128">
        <v>1</v>
      </c>
      <c r="E72" s="575">
        <v>271.31040287999997</v>
      </c>
      <c r="F72" s="1598">
        <f t="shared" si="3"/>
        <v>271.31</v>
      </c>
      <c r="G72" s="1599">
        <f t="shared" si="5"/>
        <v>271310</v>
      </c>
      <c r="H72" s="665">
        <f t="shared" si="4"/>
        <v>271.31</v>
      </c>
      <c r="I72" s="326"/>
    </row>
    <row r="73" spans="1:9">
      <c r="A73" s="1597" t="s">
        <v>10252</v>
      </c>
      <c r="B73" s="16" t="s">
        <v>10303</v>
      </c>
      <c r="C73" s="16"/>
      <c r="D73" s="128">
        <v>10</v>
      </c>
      <c r="E73" s="575">
        <v>145.46149991999999</v>
      </c>
      <c r="F73" s="1598">
        <f t="shared" si="3"/>
        <v>145.46</v>
      </c>
      <c r="G73" s="1599">
        <f t="shared" si="5"/>
        <v>145460</v>
      </c>
      <c r="H73" s="665">
        <f t="shared" si="4"/>
        <v>1454.6</v>
      </c>
      <c r="I73" s="326"/>
    </row>
    <row r="74" spans="1:9" hidden="1">
      <c r="A74" s="1597" t="s">
        <v>1469</v>
      </c>
      <c r="B74" s="16" t="s">
        <v>10304</v>
      </c>
      <c r="C74" s="16"/>
      <c r="D74" s="128">
        <v>1</v>
      </c>
      <c r="E74" s="575">
        <v>290.92299983999999</v>
      </c>
      <c r="F74" s="1598">
        <f t="shared" si="3"/>
        <v>290.92</v>
      </c>
      <c r="G74" s="1599">
        <f t="shared" si="5"/>
        <v>290920</v>
      </c>
      <c r="H74" s="665">
        <f t="shared" si="4"/>
        <v>290.92</v>
      </c>
      <c r="I74" s="326"/>
    </row>
    <row r="75" spans="1:9">
      <c r="A75" s="1597" t="s">
        <v>10253</v>
      </c>
      <c r="B75" s="16" t="s">
        <v>10305</v>
      </c>
      <c r="C75" s="16"/>
      <c r="D75" s="128">
        <v>10</v>
      </c>
      <c r="E75" s="575">
        <v>143.08119936</v>
      </c>
      <c r="F75" s="1598">
        <f t="shared" si="3"/>
        <v>143.08000000000001</v>
      </c>
      <c r="G75" s="1599">
        <f t="shared" si="5"/>
        <v>143080</v>
      </c>
      <c r="H75" s="665">
        <f t="shared" si="4"/>
        <v>1430.8</v>
      </c>
      <c r="I75" s="326"/>
    </row>
    <row r="76" spans="1:9" hidden="1">
      <c r="A76" s="1597" t="s">
        <v>1470</v>
      </c>
      <c r="B76" s="16" t="s">
        <v>10306</v>
      </c>
      <c r="C76" s="16"/>
      <c r="D76" s="128">
        <v>1</v>
      </c>
      <c r="E76" s="575">
        <v>286.16239872</v>
      </c>
      <c r="F76" s="1598">
        <f t="shared" si="3"/>
        <v>286.16000000000003</v>
      </c>
      <c r="G76" s="1599">
        <f t="shared" si="5"/>
        <v>286160</v>
      </c>
      <c r="H76" s="665">
        <f t="shared" si="4"/>
        <v>286.16000000000003</v>
      </c>
      <c r="I76" s="326"/>
    </row>
    <row r="77" spans="1:9">
      <c r="A77" s="1597" t="s">
        <v>10254</v>
      </c>
      <c r="B77" s="16" t="s">
        <v>10307</v>
      </c>
      <c r="C77" s="16"/>
      <c r="D77" s="128">
        <v>10</v>
      </c>
      <c r="E77" s="575">
        <v>164.60174807999996</v>
      </c>
      <c r="F77" s="1598">
        <f t="shared" si="3"/>
        <v>164.6</v>
      </c>
      <c r="G77" s="1599">
        <f t="shared" si="5"/>
        <v>164600</v>
      </c>
      <c r="H77" s="665">
        <f t="shared" si="4"/>
        <v>1646</v>
      </c>
      <c r="I77" s="326"/>
    </row>
    <row r="78" spans="1:9" hidden="1">
      <c r="A78" s="1597" t="s">
        <v>1471</v>
      </c>
      <c r="B78" s="16" t="s">
        <v>10308</v>
      </c>
      <c r="C78" s="16"/>
      <c r="D78" s="128">
        <v>1</v>
      </c>
      <c r="E78" s="575">
        <v>329.20349615999993</v>
      </c>
      <c r="F78" s="1598">
        <f t="shared" si="3"/>
        <v>329.2</v>
      </c>
      <c r="G78" s="1599">
        <f t="shared" si="5"/>
        <v>329200</v>
      </c>
      <c r="H78" s="665">
        <f t="shared" si="4"/>
        <v>329.2</v>
      </c>
      <c r="I78" s="326"/>
    </row>
    <row r="79" spans="1:9">
      <c r="A79" s="1597" t="s">
        <v>10255</v>
      </c>
      <c r="B79" s="16" t="s">
        <v>10309</v>
      </c>
      <c r="C79" s="16"/>
      <c r="D79" s="128">
        <v>10</v>
      </c>
      <c r="E79" s="575">
        <v>166.24822104</v>
      </c>
      <c r="F79" s="1598">
        <f t="shared" si="3"/>
        <v>166.25</v>
      </c>
      <c r="G79" s="1599">
        <f t="shared" si="5"/>
        <v>166250</v>
      </c>
      <c r="H79" s="665">
        <f t="shared" si="4"/>
        <v>1662.5</v>
      </c>
      <c r="I79" s="326"/>
    </row>
    <row r="80" spans="1:9" hidden="1">
      <c r="A80" s="1597" t="s">
        <v>1438</v>
      </c>
      <c r="B80" s="16" t="s">
        <v>10310</v>
      </c>
      <c r="C80" s="16"/>
      <c r="D80" s="128">
        <v>1</v>
      </c>
      <c r="E80" s="575">
        <v>332.49644208000001</v>
      </c>
      <c r="F80" s="1598">
        <f t="shared" si="3"/>
        <v>332.5</v>
      </c>
      <c r="G80" s="1599">
        <f t="shared" si="5"/>
        <v>332500</v>
      </c>
      <c r="H80" s="665">
        <f t="shared" si="4"/>
        <v>332.5</v>
      </c>
      <c r="I80" s="326"/>
    </row>
    <row r="81" spans="1:9">
      <c r="A81" s="1597" t="s">
        <v>10256</v>
      </c>
      <c r="B81" s="16" t="s">
        <v>10311</v>
      </c>
      <c r="C81" s="16"/>
      <c r="D81" s="128">
        <v>10</v>
      </c>
      <c r="E81" s="575">
        <v>151.39187999999999</v>
      </c>
      <c r="F81" s="1598">
        <f t="shared" si="3"/>
        <v>151.38999999999999</v>
      </c>
      <c r="G81" s="1599">
        <f t="shared" si="5"/>
        <v>151390</v>
      </c>
      <c r="H81" s="665">
        <f t="shared" si="4"/>
        <v>1513.9</v>
      </c>
      <c r="I81" s="326"/>
    </row>
    <row r="82" spans="1:9" hidden="1">
      <c r="A82" s="1597" t="s">
        <v>1439</v>
      </c>
      <c r="B82" s="16" t="s">
        <v>10312</v>
      </c>
      <c r="C82" s="16"/>
      <c r="D82" s="128">
        <v>1</v>
      </c>
      <c r="E82" s="575">
        <v>302.78375999999997</v>
      </c>
      <c r="F82" s="1598">
        <f t="shared" si="3"/>
        <v>302.77999999999997</v>
      </c>
      <c r="G82" s="1599">
        <f t="shared" si="5"/>
        <v>302780</v>
      </c>
      <c r="H82" s="665">
        <f t="shared" si="4"/>
        <v>302.77999999999997</v>
      </c>
      <c r="I82" s="326"/>
    </row>
    <row r="83" spans="1:9">
      <c r="A83" s="1597" t="s">
        <v>10257</v>
      </c>
      <c r="B83" s="16" t="s">
        <v>10313</v>
      </c>
      <c r="C83" s="16"/>
      <c r="D83" s="128">
        <v>10</v>
      </c>
      <c r="E83" s="575">
        <v>194.58827999999997</v>
      </c>
      <c r="F83" s="1598">
        <f t="shared" si="3"/>
        <v>194.59</v>
      </c>
      <c r="G83" s="1599">
        <f t="shared" si="5"/>
        <v>194590</v>
      </c>
      <c r="H83" s="665">
        <f t="shared" si="4"/>
        <v>1945.9</v>
      </c>
      <c r="I83" s="326"/>
    </row>
    <row r="84" spans="1:9" hidden="1">
      <c r="A84" s="1597" t="s">
        <v>1440</v>
      </c>
      <c r="B84" s="16" t="s">
        <v>10314</v>
      </c>
      <c r="C84" s="16"/>
      <c r="D84" s="128">
        <v>1</v>
      </c>
      <c r="E84" s="575">
        <v>389.17655999999994</v>
      </c>
      <c r="F84" s="1598">
        <f t="shared" si="3"/>
        <v>389.18</v>
      </c>
      <c r="G84" s="1599">
        <f t="shared" si="5"/>
        <v>389180</v>
      </c>
      <c r="H84" s="665">
        <f t="shared" si="4"/>
        <v>389.18</v>
      </c>
      <c r="I84" s="326"/>
    </row>
    <row r="85" spans="1:9">
      <c r="A85" s="1597" t="s">
        <v>10258</v>
      </c>
      <c r="B85" s="16" t="s">
        <v>10315</v>
      </c>
      <c r="C85" s="16"/>
      <c r="D85" s="128">
        <v>10</v>
      </c>
      <c r="E85" s="575">
        <v>158.48265000000001</v>
      </c>
      <c r="F85" s="1598">
        <f t="shared" si="3"/>
        <v>158.47999999999999</v>
      </c>
      <c r="G85" s="1599">
        <f t="shared" si="5"/>
        <v>158480</v>
      </c>
      <c r="H85" s="665">
        <f t="shared" si="4"/>
        <v>1584.8</v>
      </c>
      <c r="I85" s="326"/>
    </row>
    <row r="86" spans="1:9" hidden="1">
      <c r="A86" s="1597" t="s">
        <v>1441</v>
      </c>
      <c r="B86" s="16" t="s">
        <v>10316</v>
      </c>
      <c r="C86" s="16"/>
      <c r="D86" s="128">
        <v>1</v>
      </c>
      <c r="E86" s="575">
        <v>310.75847999999996</v>
      </c>
      <c r="F86" s="1598">
        <f t="shared" si="3"/>
        <v>310.76</v>
      </c>
      <c r="G86" s="1599">
        <f t="shared" si="5"/>
        <v>310760</v>
      </c>
      <c r="H86" s="665">
        <f t="shared" si="4"/>
        <v>310.76</v>
      </c>
      <c r="I86" s="326"/>
    </row>
    <row r="87" spans="1:9">
      <c r="A87" s="1597" t="s">
        <v>10259</v>
      </c>
      <c r="B87" s="16" t="s">
        <v>10317</v>
      </c>
      <c r="C87" s="16"/>
      <c r="D87" s="128">
        <v>10</v>
      </c>
      <c r="E87" s="575">
        <v>200.26259999999999</v>
      </c>
      <c r="F87" s="1598">
        <f t="shared" si="3"/>
        <v>200.26</v>
      </c>
      <c r="G87" s="1599">
        <f t="shared" si="5"/>
        <v>200260</v>
      </c>
      <c r="H87" s="665">
        <f t="shared" si="4"/>
        <v>2002.6</v>
      </c>
      <c r="I87" s="326"/>
    </row>
    <row r="88" spans="1:9" hidden="1">
      <c r="A88" s="1597" t="s">
        <v>1442</v>
      </c>
      <c r="B88" s="16" t="s">
        <v>10318</v>
      </c>
      <c r="C88" s="16"/>
      <c r="D88" s="128">
        <v>1</v>
      </c>
      <c r="E88" s="575">
        <v>400.52519999999998</v>
      </c>
      <c r="F88" s="1598">
        <f t="shared" si="3"/>
        <v>400.53</v>
      </c>
      <c r="G88" s="1599">
        <f t="shared" si="5"/>
        <v>400530</v>
      </c>
      <c r="H88" s="665">
        <f t="shared" si="4"/>
        <v>400.53</v>
      </c>
      <c r="I88" s="326"/>
    </row>
    <row r="89" spans="1:9">
      <c r="A89" s="1597" t="s">
        <v>10260</v>
      </c>
      <c r="B89" s="16" t="s">
        <v>10319</v>
      </c>
      <c r="C89" s="16"/>
      <c r="D89" s="128">
        <v>10</v>
      </c>
      <c r="E89" s="575">
        <v>191.61053999999999</v>
      </c>
      <c r="F89" s="1598">
        <f t="shared" si="3"/>
        <v>191.61</v>
      </c>
      <c r="G89" s="1599">
        <f t="shared" si="5"/>
        <v>191610</v>
      </c>
      <c r="H89" s="665">
        <f t="shared" si="4"/>
        <v>1916.1</v>
      </c>
      <c r="I89" s="326"/>
    </row>
    <row r="90" spans="1:9" hidden="1">
      <c r="A90" s="1597" t="s">
        <v>1443</v>
      </c>
      <c r="B90" s="16" t="s">
        <v>10320</v>
      </c>
      <c r="C90" s="16"/>
      <c r="D90" s="128">
        <v>1</v>
      </c>
      <c r="E90" s="575">
        <v>383.22107999999997</v>
      </c>
      <c r="F90" s="1598">
        <f t="shared" si="3"/>
        <v>383.22</v>
      </c>
      <c r="G90" s="1599">
        <f t="shared" si="5"/>
        <v>383220</v>
      </c>
      <c r="H90" s="665">
        <f t="shared" si="4"/>
        <v>383.22</v>
      </c>
      <c r="I90" s="326"/>
    </row>
    <row r="91" spans="1:9">
      <c r="A91" s="1597" t="s">
        <v>10261</v>
      </c>
      <c r="B91" s="16" t="s">
        <v>10321</v>
      </c>
      <c r="C91" s="16"/>
      <c r="D91" s="128">
        <v>10</v>
      </c>
      <c r="E91" s="575">
        <v>231.99533999999997</v>
      </c>
      <c r="F91" s="1598">
        <f t="shared" si="3"/>
        <v>232</v>
      </c>
      <c r="G91" s="1599">
        <f t="shared" si="5"/>
        <v>232000</v>
      </c>
      <c r="H91" s="665">
        <f t="shared" si="4"/>
        <v>2320</v>
      </c>
      <c r="I91" s="326"/>
    </row>
    <row r="92" spans="1:9" hidden="1">
      <c r="A92" s="1597" t="s">
        <v>1444</v>
      </c>
      <c r="B92" s="16" t="s">
        <v>10322</v>
      </c>
      <c r="C92" s="16"/>
      <c r="D92" s="128">
        <v>1</v>
      </c>
      <c r="E92" s="575">
        <v>463.99067999999994</v>
      </c>
      <c r="F92" s="1598">
        <f t="shared" si="3"/>
        <v>463.99</v>
      </c>
      <c r="G92" s="1599">
        <f t="shared" si="5"/>
        <v>463990</v>
      </c>
      <c r="H92" s="665">
        <f t="shared" si="4"/>
        <v>463.99</v>
      </c>
      <c r="I92" s="326"/>
    </row>
    <row r="93" spans="1:9">
      <c r="A93" s="1597" t="s">
        <v>10262</v>
      </c>
      <c r="B93" s="16" t="s">
        <v>10323</v>
      </c>
      <c r="C93" s="16"/>
      <c r="D93" s="128">
        <v>10</v>
      </c>
      <c r="E93" s="575">
        <v>312.34319999999997</v>
      </c>
      <c r="F93" s="1598">
        <f t="shared" si="3"/>
        <v>312.33999999999997</v>
      </c>
      <c r="G93" s="1599">
        <f t="shared" si="5"/>
        <v>312340</v>
      </c>
      <c r="H93" s="665">
        <f t="shared" si="4"/>
        <v>3123.4</v>
      </c>
      <c r="I93" s="326"/>
    </row>
    <row r="94" spans="1:9" hidden="1">
      <c r="A94" s="1597" t="s">
        <v>1445</v>
      </c>
      <c r="B94" s="16" t="s">
        <v>10324</v>
      </c>
      <c r="C94" s="16"/>
      <c r="D94" s="128">
        <v>1</v>
      </c>
      <c r="E94" s="575">
        <v>465.9046128</v>
      </c>
      <c r="F94" s="1598">
        <f t="shared" si="3"/>
        <v>465.9</v>
      </c>
      <c r="G94" s="1599">
        <f t="shared" si="5"/>
        <v>465900</v>
      </c>
      <c r="H94" s="665">
        <f t="shared" si="4"/>
        <v>465.9</v>
      </c>
      <c r="I94" s="326"/>
    </row>
    <row r="95" spans="1:9">
      <c r="A95" s="1597" t="s">
        <v>10263</v>
      </c>
      <c r="B95" s="16" t="s">
        <v>10325</v>
      </c>
      <c r="C95" s="16"/>
      <c r="D95" s="128">
        <v>10</v>
      </c>
      <c r="E95" s="575">
        <v>233.18679383999998</v>
      </c>
      <c r="F95" s="1598">
        <f t="shared" si="3"/>
        <v>233.19</v>
      </c>
      <c r="G95" s="1599">
        <f t="shared" si="5"/>
        <v>233190</v>
      </c>
      <c r="H95" s="665">
        <f t="shared" si="4"/>
        <v>2331.9</v>
      </c>
      <c r="I95" s="326"/>
    </row>
    <row r="96" spans="1:9" hidden="1">
      <c r="A96" s="1597" t="s">
        <v>1447</v>
      </c>
      <c r="B96" s="16" t="s">
        <v>10326</v>
      </c>
      <c r="C96" s="16"/>
      <c r="D96" s="128">
        <v>1</v>
      </c>
      <c r="E96" s="575">
        <v>466.37358767999996</v>
      </c>
      <c r="F96" s="1598">
        <f t="shared" si="3"/>
        <v>466.37</v>
      </c>
      <c r="G96" s="1599">
        <f t="shared" si="5"/>
        <v>466370</v>
      </c>
      <c r="H96" s="665">
        <f t="shared" si="4"/>
        <v>466.37</v>
      </c>
      <c r="I96" s="326"/>
    </row>
    <row r="97" spans="1:9">
      <c r="A97" s="1597" t="s">
        <v>10264</v>
      </c>
      <c r="B97" s="16" t="s">
        <v>10327</v>
      </c>
      <c r="C97" s="16"/>
      <c r="D97" s="128">
        <v>10</v>
      </c>
      <c r="E97" s="575">
        <v>261.13972103999998</v>
      </c>
      <c r="F97" s="1598">
        <f t="shared" si="3"/>
        <v>261.14</v>
      </c>
      <c r="G97" s="1599">
        <f t="shared" si="5"/>
        <v>261140</v>
      </c>
      <c r="H97" s="665">
        <f t="shared" si="4"/>
        <v>2611.4</v>
      </c>
      <c r="I97" s="326"/>
    </row>
    <row r="98" spans="1:9" hidden="1">
      <c r="A98" s="1597" t="s">
        <v>1448</v>
      </c>
      <c r="B98" s="16" t="s">
        <v>10328</v>
      </c>
      <c r="C98" s="16"/>
      <c r="D98" s="128">
        <v>1</v>
      </c>
      <c r="E98" s="575">
        <v>522.27944207999997</v>
      </c>
      <c r="F98" s="1598">
        <f t="shared" si="3"/>
        <v>522.28</v>
      </c>
      <c r="G98" s="1599">
        <f t="shared" si="5"/>
        <v>522280</v>
      </c>
      <c r="H98" s="665">
        <f t="shared" si="4"/>
        <v>522.28</v>
      </c>
      <c r="I98" s="326"/>
    </row>
    <row r="99" spans="1:9">
      <c r="A99" s="1597" t="s">
        <v>10265</v>
      </c>
      <c r="B99" s="16" t="s">
        <v>10329</v>
      </c>
      <c r="C99" s="16"/>
      <c r="D99" s="128">
        <v>10</v>
      </c>
      <c r="E99" s="575">
        <v>358.06906872000002</v>
      </c>
      <c r="F99" s="1598">
        <f t="shared" si="3"/>
        <v>358.07</v>
      </c>
      <c r="G99" s="1599">
        <f t="shared" si="5"/>
        <v>358070</v>
      </c>
      <c r="H99" s="665">
        <f t="shared" si="4"/>
        <v>3580.7</v>
      </c>
      <c r="I99" s="326"/>
    </row>
    <row r="100" spans="1:9" hidden="1">
      <c r="A100" s="1597" t="s">
        <v>1450</v>
      </c>
      <c r="B100" s="16" t="s">
        <v>10330</v>
      </c>
      <c r="C100" s="16"/>
      <c r="D100" s="128">
        <v>1</v>
      </c>
      <c r="E100" s="575">
        <v>716.13813744000004</v>
      </c>
      <c r="F100" s="1598">
        <f t="shared" si="3"/>
        <v>716.14</v>
      </c>
      <c r="G100" s="1599">
        <f t="shared" si="5"/>
        <v>716140</v>
      </c>
      <c r="H100" s="665">
        <f t="shared" si="4"/>
        <v>716.14</v>
      </c>
      <c r="I100" s="326"/>
    </row>
    <row r="101" spans="1:9">
      <c r="A101" s="1597" t="s">
        <v>10266</v>
      </c>
      <c r="B101" s="16" t="s">
        <v>10331</v>
      </c>
      <c r="C101" s="16"/>
      <c r="D101" s="128">
        <v>10</v>
      </c>
      <c r="E101" s="575">
        <v>414.70537680000001</v>
      </c>
      <c r="F101" s="1598">
        <f t="shared" si="3"/>
        <v>414.71</v>
      </c>
      <c r="G101" s="1599">
        <f t="shared" si="5"/>
        <v>414710</v>
      </c>
      <c r="H101" s="665">
        <f t="shared" si="4"/>
        <v>4147.1000000000004</v>
      </c>
      <c r="I101" s="326"/>
    </row>
    <row r="102" spans="1:9" hidden="1">
      <c r="A102" s="1597" t="s">
        <v>1451</v>
      </c>
      <c r="B102" s="16" t="s">
        <v>10332</v>
      </c>
      <c r="C102" s="16"/>
      <c r="D102" s="128">
        <v>1</v>
      </c>
      <c r="E102" s="575">
        <v>829.41075360000002</v>
      </c>
      <c r="F102" s="1598">
        <f t="shared" si="3"/>
        <v>829.41</v>
      </c>
      <c r="G102" s="1599">
        <f t="shared" si="5"/>
        <v>829410</v>
      </c>
      <c r="H102" s="665">
        <f t="shared" si="4"/>
        <v>829.41</v>
      </c>
      <c r="I102" s="326"/>
    </row>
    <row r="103" spans="1:9">
      <c r="A103" s="1597" t="s">
        <v>10267</v>
      </c>
      <c r="B103" s="16" t="s">
        <v>10333</v>
      </c>
      <c r="C103" s="16"/>
      <c r="D103" s="128">
        <v>10</v>
      </c>
      <c r="E103" s="575">
        <v>266.26470551999995</v>
      </c>
      <c r="F103" s="1598">
        <f t="shared" si="3"/>
        <v>266.26</v>
      </c>
      <c r="G103" s="1599">
        <f t="shared" si="5"/>
        <v>266260</v>
      </c>
      <c r="H103" s="665">
        <f t="shared" si="4"/>
        <v>2662.6</v>
      </c>
      <c r="I103" s="326"/>
    </row>
    <row r="104" spans="1:9" hidden="1">
      <c r="A104" s="1597" t="s">
        <v>1452</v>
      </c>
      <c r="B104" s="16" t="s">
        <v>10334</v>
      </c>
      <c r="C104" s="16"/>
      <c r="D104" s="128">
        <v>1</v>
      </c>
      <c r="E104" s="575">
        <v>532.5294110399999</v>
      </c>
      <c r="F104" s="1598">
        <f t="shared" ref="F104:F106" si="6">ROUND(E104*(1-$F$10),2)</f>
        <v>532.53</v>
      </c>
      <c r="G104" s="1599">
        <f t="shared" si="5"/>
        <v>532530</v>
      </c>
      <c r="H104" s="665">
        <f t="shared" ref="H104:H106" si="7">ROUND((D104/1000)*G104,2)</f>
        <v>532.53</v>
      </c>
      <c r="I104" s="326"/>
    </row>
    <row r="105" spans="1:9" ht="13.5" thickBot="1">
      <c r="A105" s="1601" t="s">
        <v>10268</v>
      </c>
      <c r="B105" s="1602" t="s">
        <v>10335</v>
      </c>
      <c r="C105" s="1602"/>
      <c r="D105" s="181">
        <v>10</v>
      </c>
      <c r="E105" s="575">
        <v>302.76714600000003</v>
      </c>
      <c r="F105" s="1603">
        <f t="shared" si="6"/>
        <v>302.77</v>
      </c>
      <c r="G105" s="1604">
        <f t="shared" ref="G105" si="8">F105*1000</f>
        <v>302770</v>
      </c>
      <c r="H105" s="1581">
        <f t="shared" si="7"/>
        <v>3027.7</v>
      </c>
      <c r="I105" s="327"/>
    </row>
    <row r="106" spans="1:9" ht="13.5" hidden="1" thickBot="1">
      <c r="A106" s="1631" t="s">
        <v>1454</v>
      </c>
      <c r="B106" s="1633" t="s">
        <v>10336</v>
      </c>
      <c r="C106" s="1633"/>
      <c r="D106" s="1144">
        <v>1</v>
      </c>
      <c r="E106" s="2454">
        <f>E105*2</f>
        <v>605.53429200000005</v>
      </c>
      <c r="F106" s="1635">
        <f t="shared" si="6"/>
        <v>605.53</v>
      </c>
      <c r="G106" s="1636">
        <f>F106*1000</f>
        <v>605530</v>
      </c>
      <c r="H106" s="1004">
        <f t="shared" si="7"/>
        <v>605.53</v>
      </c>
      <c r="I106" s="1075"/>
    </row>
    <row r="107" spans="1:9">
      <c r="D107" s="23"/>
    </row>
    <row r="108" spans="1:9" ht="13.5" thickBot="1">
      <c r="D108" s="23"/>
    </row>
    <row r="109" spans="1:9" ht="18">
      <c r="A109" s="1238"/>
      <c r="B109" s="1543"/>
      <c r="C109" s="1544"/>
      <c r="D109" s="1588" t="s">
        <v>3443</v>
      </c>
      <c r="E109" s="2453"/>
      <c r="F109" s="1545"/>
      <c r="G109" s="1546"/>
      <c r="H109" s="1543"/>
      <c r="I109" s="1547"/>
    </row>
    <row r="110" spans="1:9" ht="15.75">
      <c r="A110" s="1239"/>
      <c r="B110" s="722"/>
      <c r="C110" s="1548"/>
      <c r="D110" s="1589" t="s">
        <v>3444</v>
      </c>
      <c r="E110" s="2449"/>
      <c r="F110" s="1549"/>
      <c r="G110" s="1550"/>
      <c r="H110" s="722"/>
      <c r="I110" s="689"/>
    </row>
    <row r="111" spans="1:9">
      <c r="A111" s="1239"/>
      <c r="B111" s="722"/>
      <c r="C111" s="1548"/>
      <c r="D111" s="1590"/>
      <c r="E111" s="2449"/>
      <c r="F111" s="1549"/>
      <c r="G111" s="1550"/>
      <c r="H111" s="722"/>
      <c r="I111" s="689"/>
    </row>
    <row r="112" spans="1:9" ht="38.25" customHeight="1">
      <c r="A112" s="1239"/>
      <c r="B112" s="722"/>
      <c r="C112" s="1548"/>
      <c r="D112" s="1590"/>
      <c r="E112" s="2449"/>
      <c r="F112" s="1549"/>
      <c r="G112" s="1550"/>
      <c r="H112" s="722"/>
      <c r="I112" s="689"/>
    </row>
    <row r="113" spans="1:9" ht="20.25" customHeight="1" thickBot="1">
      <c r="A113" s="1551"/>
      <c r="B113" s="1552"/>
      <c r="C113" s="1553"/>
      <c r="D113" s="1591"/>
      <c r="E113" s="2450"/>
      <c r="F113" s="1554"/>
      <c r="G113" s="1555"/>
      <c r="H113" s="1552"/>
      <c r="I113" s="710"/>
    </row>
    <row r="114" spans="1:9" ht="23.25" thickBot="1">
      <c r="A114" s="1556" t="s">
        <v>1034</v>
      </c>
      <c r="B114" s="1557" t="s">
        <v>1035</v>
      </c>
      <c r="C114" s="1558" t="s">
        <v>678</v>
      </c>
      <c r="D114" s="1558" t="s">
        <v>3143</v>
      </c>
      <c r="E114" s="2451" t="s">
        <v>3442</v>
      </c>
      <c r="F114" s="1646" t="s">
        <v>2792</v>
      </c>
      <c r="G114" s="2610" t="s">
        <v>2640</v>
      </c>
      <c r="H114" s="2612" t="s">
        <v>497</v>
      </c>
      <c r="I114" s="751" t="s">
        <v>4268</v>
      </c>
    </row>
    <row r="115" spans="1:9" ht="13.5" thickBot="1">
      <c r="A115" s="1618"/>
      <c r="B115" s="1619"/>
      <c r="C115" s="1620" t="s">
        <v>3644</v>
      </c>
      <c r="D115" s="1621" t="s">
        <v>2641</v>
      </c>
      <c r="E115" s="2455" t="s">
        <v>265</v>
      </c>
      <c r="F115" s="1647">
        <f>'Заказ, cкидки и курсы валют'!$I$12</f>
        <v>0</v>
      </c>
      <c r="G115" s="2611"/>
      <c r="H115" s="2613"/>
      <c r="I115" s="752"/>
    </row>
    <row r="116" spans="1:9" hidden="1">
      <c r="A116" s="1594" t="s">
        <v>1472</v>
      </c>
      <c r="B116" s="335" t="s">
        <v>10757</v>
      </c>
      <c r="C116" s="335"/>
      <c r="D116" s="387">
        <v>1</v>
      </c>
      <c r="E116" s="2456">
        <f>E117+15</f>
        <v>72.727260000000001</v>
      </c>
      <c r="F116" s="1595">
        <f>ROUND(E116*(1-$F$10),2)</f>
        <v>72.73</v>
      </c>
      <c r="G116" s="1596">
        <f>E116*1000</f>
        <v>72727.259999999995</v>
      </c>
      <c r="H116" s="1605">
        <f>ROUND((D116/1000)*G116,2)</f>
        <v>72.73</v>
      </c>
      <c r="I116" s="336"/>
    </row>
    <row r="117" spans="1:9">
      <c r="A117" s="1606" t="s">
        <v>9795</v>
      </c>
      <c r="B117" s="1607" t="s">
        <v>10758</v>
      </c>
      <c r="C117" s="1607"/>
      <c r="D117" s="501">
        <v>10</v>
      </c>
      <c r="E117" s="575">
        <v>57.727260000000001</v>
      </c>
      <c r="F117" s="1608">
        <f>ROUND(E117*(1-$F$10),2)</f>
        <v>57.73</v>
      </c>
      <c r="G117" s="1609">
        <f>F117*1000</f>
        <v>57730</v>
      </c>
      <c r="H117" s="1610">
        <f>ROUND((D117/1000)*G117,2)</f>
        <v>577.29999999999995</v>
      </c>
      <c r="I117" s="1332"/>
    </row>
    <row r="118" spans="1:9" hidden="1">
      <c r="A118" s="1597" t="s">
        <v>1473</v>
      </c>
      <c r="B118" s="16" t="s">
        <v>10373</v>
      </c>
      <c r="C118" s="16"/>
      <c r="D118" s="128">
        <v>1</v>
      </c>
      <c r="E118" s="575">
        <v>70.149420000000006</v>
      </c>
      <c r="F118" s="1598">
        <f t="shared" ref="F118:F147" si="9">ROUND(E118*(1-$F$10),2)</f>
        <v>70.150000000000006</v>
      </c>
      <c r="G118" s="1599">
        <f t="shared" ref="G118" si="10">E118*1000</f>
        <v>70149.420000000013</v>
      </c>
      <c r="H118" s="1600">
        <f t="shared" ref="H118:H147" si="11">ROUND((D118/1000)*G118,2)</f>
        <v>70.150000000000006</v>
      </c>
      <c r="I118" s="326"/>
    </row>
    <row r="119" spans="1:9">
      <c r="A119" s="1597" t="s">
        <v>9796</v>
      </c>
      <c r="B119" s="16" t="s">
        <v>3915</v>
      </c>
      <c r="C119" s="16"/>
      <c r="D119" s="128">
        <v>10</v>
      </c>
      <c r="E119" s="575">
        <v>57.105299999999993</v>
      </c>
      <c r="F119" s="1598">
        <f t="shared" si="9"/>
        <v>57.11</v>
      </c>
      <c r="G119" s="1599">
        <f>F119*1000</f>
        <v>57110</v>
      </c>
      <c r="H119" s="1600">
        <f t="shared" si="11"/>
        <v>571.1</v>
      </c>
      <c r="I119" s="326"/>
    </row>
    <row r="120" spans="1:9" hidden="1">
      <c r="A120" s="1597" t="s">
        <v>1474</v>
      </c>
      <c r="B120" s="16" t="s">
        <v>10374</v>
      </c>
      <c r="C120" s="16"/>
      <c r="D120" s="128">
        <v>1</v>
      </c>
      <c r="E120" s="575">
        <v>65.344139999999996</v>
      </c>
      <c r="F120" s="1598">
        <f t="shared" si="9"/>
        <v>65.34</v>
      </c>
      <c r="G120" s="1599">
        <f t="shared" ref="G120:G146" si="12">F120*1000</f>
        <v>65340</v>
      </c>
      <c r="H120" s="1600">
        <f t="shared" si="11"/>
        <v>65.34</v>
      </c>
      <c r="I120" s="326"/>
    </row>
    <row r="121" spans="1:9">
      <c r="A121" s="1597" t="s">
        <v>9794</v>
      </c>
      <c r="B121" s="16" t="s">
        <v>3916</v>
      </c>
      <c r="C121" s="16"/>
      <c r="D121" s="128">
        <v>50</v>
      </c>
      <c r="E121" s="575">
        <v>46.174140000000001</v>
      </c>
      <c r="F121" s="1598">
        <f t="shared" si="9"/>
        <v>46.17</v>
      </c>
      <c r="G121" s="1599">
        <f t="shared" si="12"/>
        <v>46170</v>
      </c>
      <c r="H121" s="1600">
        <f t="shared" si="11"/>
        <v>2308.5</v>
      </c>
      <c r="I121" s="326"/>
    </row>
    <row r="122" spans="1:9" hidden="1">
      <c r="A122" s="1597" t="s">
        <v>1475</v>
      </c>
      <c r="B122" s="16" t="s">
        <v>10375</v>
      </c>
      <c r="C122" s="16"/>
      <c r="D122" s="128">
        <v>1</v>
      </c>
      <c r="E122" s="575">
        <v>47.158200000000001</v>
      </c>
      <c r="F122" s="1598">
        <f t="shared" si="9"/>
        <v>47.16</v>
      </c>
      <c r="G122" s="1599">
        <f t="shared" si="12"/>
        <v>47160</v>
      </c>
      <c r="H122" s="1600">
        <f t="shared" si="11"/>
        <v>47.16</v>
      </c>
      <c r="I122" s="326"/>
    </row>
    <row r="123" spans="1:9">
      <c r="A123" s="1597" t="s">
        <v>9780</v>
      </c>
      <c r="B123" s="16" t="s">
        <v>3917</v>
      </c>
      <c r="C123" s="16"/>
      <c r="D123" s="128">
        <v>50</v>
      </c>
      <c r="E123" s="575">
        <v>27.988199999999996</v>
      </c>
      <c r="F123" s="1598">
        <f t="shared" si="9"/>
        <v>27.99</v>
      </c>
      <c r="G123" s="1599">
        <f t="shared" si="12"/>
        <v>27990</v>
      </c>
      <c r="H123" s="1600">
        <f t="shared" si="11"/>
        <v>1399.5</v>
      </c>
      <c r="I123" s="326"/>
    </row>
    <row r="124" spans="1:9" hidden="1">
      <c r="A124" s="1597" t="s">
        <v>9798</v>
      </c>
      <c r="B124" s="16" t="s">
        <v>10376</v>
      </c>
      <c r="C124" s="16"/>
      <c r="D124" s="128">
        <v>1</v>
      </c>
      <c r="E124" s="575">
        <v>89.996759999999995</v>
      </c>
      <c r="F124" s="1598">
        <f t="shared" si="9"/>
        <v>90</v>
      </c>
      <c r="G124" s="1599">
        <f t="shared" si="12"/>
        <v>90000</v>
      </c>
      <c r="H124" s="1600">
        <f t="shared" si="11"/>
        <v>90</v>
      </c>
      <c r="I124" s="326"/>
    </row>
    <row r="125" spans="1:9" hidden="1">
      <c r="A125" s="1597" t="s">
        <v>1476</v>
      </c>
      <c r="B125" s="16" t="s">
        <v>10377</v>
      </c>
      <c r="C125" s="16"/>
      <c r="D125" s="128">
        <v>1</v>
      </c>
      <c r="E125" s="575">
        <v>140.55444</v>
      </c>
      <c r="F125" s="1598">
        <f t="shared" si="9"/>
        <v>140.55000000000001</v>
      </c>
      <c r="G125" s="1599">
        <f t="shared" si="12"/>
        <v>140550</v>
      </c>
      <c r="H125" s="1600">
        <f t="shared" si="11"/>
        <v>140.55000000000001</v>
      </c>
      <c r="I125" s="326"/>
    </row>
    <row r="126" spans="1:9">
      <c r="A126" s="1597" t="s">
        <v>9797</v>
      </c>
      <c r="B126" s="16" t="s">
        <v>3918</v>
      </c>
      <c r="C126" s="16"/>
      <c r="D126" s="128">
        <v>10</v>
      </c>
      <c r="E126" s="575">
        <v>121.38444000000001</v>
      </c>
      <c r="F126" s="1598">
        <f t="shared" si="9"/>
        <v>121.38</v>
      </c>
      <c r="G126" s="1599">
        <f t="shared" si="12"/>
        <v>121380</v>
      </c>
      <c r="H126" s="1600">
        <f t="shared" si="11"/>
        <v>1213.8</v>
      </c>
      <c r="I126" s="326"/>
    </row>
    <row r="127" spans="1:9" hidden="1">
      <c r="A127" s="1597" t="s">
        <v>9800</v>
      </c>
      <c r="B127" s="16" t="s">
        <v>10378</v>
      </c>
      <c r="C127" s="16"/>
      <c r="D127" s="128">
        <v>1</v>
      </c>
      <c r="E127" s="575">
        <v>125.84465999999999</v>
      </c>
      <c r="F127" s="1598">
        <f t="shared" si="9"/>
        <v>125.84</v>
      </c>
      <c r="G127" s="1599">
        <f t="shared" si="12"/>
        <v>125840</v>
      </c>
      <c r="H127" s="1600">
        <f t="shared" si="11"/>
        <v>125.84</v>
      </c>
      <c r="I127" s="326"/>
    </row>
    <row r="128" spans="1:9">
      <c r="A128" s="1597" t="s">
        <v>10387</v>
      </c>
      <c r="B128" s="16" t="s">
        <v>9799</v>
      </c>
      <c r="C128" s="16"/>
      <c r="D128" s="128">
        <v>5</v>
      </c>
      <c r="E128" s="575">
        <v>106.67466</v>
      </c>
      <c r="F128" s="1598">
        <f t="shared" si="9"/>
        <v>106.67</v>
      </c>
      <c r="G128" s="1599">
        <f t="shared" si="12"/>
        <v>106670</v>
      </c>
      <c r="H128" s="1600">
        <f t="shared" si="11"/>
        <v>533.35</v>
      </c>
      <c r="I128" s="326"/>
    </row>
    <row r="129" spans="1:9" hidden="1">
      <c r="A129" s="1597" t="s">
        <v>1477</v>
      </c>
      <c r="B129" s="16" t="s">
        <v>10379</v>
      </c>
      <c r="C129" s="16"/>
      <c r="D129" s="128">
        <v>1</v>
      </c>
      <c r="E129" s="575">
        <v>126.18971999999999</v>
      </c>
      <c r="F129" s="1598">
        <f t="shared" si="9"/>
        <v>126.19</v>
      </c>
      <c r="G129" s="1599">
        <f t="shared" si="12"/>
        <v>126190</v>
      </c>
      <c r="H129" s="1600">
        <f t="shared" si="11"/>
        <v>126.19</v>
      </c>
      <c r="I129" s="326"/>
    </row>
    <row r="130" spans="1:9">
      <c r="A130" s="1597" t="s">
        <v>10337</v>
      </c>
      <c r="B130" s="16" t="s">
        <v>10338</v>
      </c>
      <c r="C130" s="16"/>
      <c r="D130" s="128">
        <v>5</v>
      </c>
      <c r="E130" s="575">
        <v>107.01971999999998</v>
      </c>
      <c r="F130" s="1598">
        <f t="shared" si="9"/>
        <v>107.02</v>
      </c>
      <c r="G130" s="1599">
        <f t="shared" si="12"/>
        <v>107020</v>
      </c>
      <c r="H130" s="1600">
        <f t="shared" si="11"/>
        <v>535.1</v>
      </c>
      <c r="I130" s="326"/>
    </row>
    <row r="131" spans="1:9" hidden="1">
      <c r="A131" s="1597" t="s">
        <v>10388</v>
      </c>
      <c r="B131" s="16" t="s">
        <v>10380</v>
      </c>
      <c r="C131" s="16"/>
      <c r="D131" s="128">
        <v>1</v>
      </c>
      <c r="E131" s="575">
        <v>148.73364000000001</v>
      </c>
      <c r="F131" s="1598">
        <f t="shared" si="9"/>
        <v>148.72999999999999</v>
      </c>
      <c r="G131" s="1599">
        <f t="shared" si="12"/>
        <v>148730</v>
      </c>
      <c r="H131" s="1600">
        <f t="shared" si="11"/>
        <v>148.72999999999999</v>
      </c>
      <c r="I131" s="326"/>
    </row>
    <row r="132" spans="1:9">
      <c r="A132" s="1597" t="s">
        <v>10339</v>
      </c>
      <c r="B132" s="16" t="s">
        <v>10340</v>
      </c>
      <c r="C132" s="16"/>
      <c r="D132" s="128">
        <v>5</v>
      </c>
      <c r="E132" s="575">
        <v>129.56363999999999</v>
      </c>
      <c r="F132" s="1598">
        <f t="shared" si="9"/>
        <v>129.56</v>
      </c>
      <c r="G132" s="1599">
        <f t="shared" si="12"/>
        <v>129560</v>
      </c>
      <c r="H132" s="1600">
        <f t="shared" si="11"/>
        <v>647.79999999999995</v>
      </c>
      <c r="I132" s="326"/>
    </row>
    <row r="133" spans="1:9" hidden="1">
      <c r="A133" s="1597" t="s">
        <v>1478</v>
      </c>
      <c r="B133" s="16" t="s">
        <v>10381</v>
      </c>
      <c r="C133" s="16"/>
      <c r="D133" s="128">
        <v>1</v>
      </c>
      <c r="E133" s="575">
        <v>48.998519999999999</v>
      </c>
      <c r="F133" s="1598">
        <f t="shared" si="9"/>
        <v>49</v>
      </c>
      <c r="G133" s="1599">
        <f t="shared" si="12"/>
        <v>49000</v>
      </c>
      <c r="H133" s="1600">
        <f t="shared" si="11"/>
        <v>49</v>
      </c>
      <c r="I133" s="326"/>
    </row>
    <row r="134" spans="1:9">
      <c r="A134" s="1597" t="s">
        <v>10341</v>
      </c>
      <c r="B134" s="16" t="s">
        <v>10342</v>
      </c>
      <c r="C134" s="16"/>
      <c r="D134" s="128">
        <v>50</v>
      </c>
      <c r="E134" s="575">
        <v>40.265519999999995</v>
      </c>
      <c r="F134" s="1598">
        <f t="shared" si="9"/>
        <v>40.270000000000003</v>
      </c>
      <c r="G134" s="1599">
        <f t="shared" si="12"/>
        <v>40270</v>
      </c>
      <c r="H134" s="665">
        <f t="shared" si="11"/>
        <v>2013.5</v>
      </c>
      <c r="I134" s="326"/>
    </row>
    <row r="135" spans="1:9" hidden="1">
      <c r="A135" s="1597" t="s">
        <v>9793</v>
      </c>
      <c r="B135" s="16" t="s">
        <v>10382</v>
      </c>
      <c r="C135" s="16"/>
      <c r="D135" s="128">
        <v>1</v>
      </c>
      <c r="E135" s="575">
        <v>63.235439999999997</v>
      </c>
      <c r="F135" s="1598">
        <f t="shared" si="9"/>
        <v>63.24</v>
      </c>
      <c r="G135" s="1599">
        <f t="shared" si="12"/>
        <v>63240</v>
      </c>
      <c r="H135" s="665">
        <f t="shared" si="11"/>
        <v>63.24</v>
      </c>
      <c r="I135" s="326"/>
    </row>
    <row r="136" spans="1:9">
      <c r="A136" s="1597" t="s">
        <v>10343</v>
      </c>
      <c r="B136" s="16" t="s">
        <v>10344</v>
      </c>
      <c r="C136" s="16"/>
      <c r="D136" s="128">
        <v>50</v>
      </c>
      <c r="E136" s="575">
        <v>44.065439999999995</v>
      </c>
      <c r="F136" s="1598">
        <f t="shared" si="9"/>
        <v>44.07</v>
      </c>
      <c r="G136" s="1599">
        <f t="shared" si="12"/>
        <v>44070</v>
      </c>
      <c r="H136" s="665">
        <f t="shared" si="11"/>
        <v>2203.5</v>
      </c>
      <c r="I136" s="326"/>
    </row>
    <row r="137" spans="1:9" hidden="1">
      <c r="A137" s="1597" t="s">
        <v>1479</v>
      </c>
      <c r="B137" s="16" t="s">
        <v>10383</v>
      </c>
      <c r="C137" s="16"/>
      <c r="D137" s="128">
        <v>1</v>
      </c>
      <c r="E137" s="575">
        <v>318.52871999999996</v>
      </c>
      <c r="F137" s="1598">
        <f t="shared" si="9"/>
        <v>318.52999999999997</v>
      </c>
      <c r="G137" s="1599">
        <f t="shared" si="12"/>
        <v>318530</v>
      </c>
      <c r="H137" s="665">
        <f t="shared" si="11"/>
        <v>318.52999999999997</v>
      </c>
      <c r="I137" s="326"/>
    </row>
    <row r="138" spans="1:9">
      <c r="A138" s="1597" t="s">
        <v>9801</v>
      </c>
      <c r="B138" s="16" t="s">
        <v>3919</v>
      </c>
      <c r="C138" s="16"/>
      <c r="D138" s="128">
        <v>5</v>
      </c>
      <c r="E138" s="575">
        <v>299.35872000000001</v>
      </c>
      <c r="F138" s="1598">
        <f t="shared" si="9"/>
        <v>299.36</v>
      </c>
      <c r="G138" s="1599">
        <f t="shared" si="12"/>
        <v>299360</v>
      </c>
      <c r="H138" s="665">
        <f t="shared" si="11"/>
        <v>1496.8</v>
      </c>
      <c r="I138" s="326"/>
    </row>
    <row r="139" spans="1:9" hidden="1">
      <c r="A139" s="1597" t="s">
        <v>1480</v>
      </c>
      <c r="B139" s="16" t="s">
        <v>10384</v>
      </c>
      <c r="C139" s="16"/>
      <c r="D139" s="128">
        <v>1</v>
      </c>
      <c r="E139" s="575">
        <v>320.42016000000001</v>
      </c>
      <c r="F139" s="1598">
        <f t="shared" si="9"/>
        <v>320.42</v>
      </c>
      <c r="G139" s="1599">
        <f t="shared" si="12"/>
        <v>320420</v>
      </c>
      <c r="H139" s="665">
        <f>ROUND((D139/1000)*G139,2)</f>
        <v>320.42</v>
      </c>
      <c r="I139" s="326"/>
    </row>
    <row r="140" spans="1:9">
      <c r="A140" s="1597" t="s">
        <v>10386</v>
      </c>
      <c r="B140" s="16" t="s">
        <v>3920</v>
      </c>
      <c r="C140" s="16"/>
      <c r="D140" s="128">
        <v>5</v>
      </c>
      <c r="E140" s="575">
        <v>301.25015999999999</v>
      </c>
      <c r="F140" s="1598">
        <f t="shared" si="9"/>
        <v>301.25</v>
      </c>
      <c r="G140" s="1599">
        <f t="shared" si="12"/>
        <v>301250</v>
      </c>
      <c r="H140" s="665">
        <f t="shared" ref="H140:H146" si="13">ROUND((D140/1000)*G140,2)</f>
        <v>1506.25</v>
      </c>
      <c r="I140" s="326"/>
    </row>
    <row r="141" spans="1:9">
      <c r="A141" s="1611" t="s">
        <v>9802</v>
      </c>
      <c r="B141" s="1612" t="s">
        <v>10385</v>
      </c>
      <c r="C141" s="1612"/>
      <c r="D141" s="454">
        <v>1</v>
      </c>
      <c r="E141" s="575">
        <v>614.57955000000004</v>
      </c>
      <c r="F141" s="1614">
        <f t="shared" si="9"/>
        <v>614.58000000000004</v>
      </c>
      <c r="G141" s="1599">
        <f t="shared" si="12"/>
        <v>614580</v>
      </c>
      <c r="H141" s="1613">
        <f t="shared" si="13"/>
        <v>614.58000000000004</v>
      </c>
      <c r="I141" s="1309"/>
    </row>
    <row r="142" spans="1:9">
      <c r="A142" s="1611" t="s">
        <v>9803</v>
      </c>
      <c r="B142" s="1612" t="s">
        <v>9804</v>
      </c>
      <c r="C142" s="1612"/>
      <c r="D142" s="454">
        <v>1</v>
      </c>
      <c r="E142" s="575">
        <v>722.01887999999997</v>
      </c>
      <c r="F142" s="1614">
        <f t="shared" si="9"/>
        <v>722.02</v>
      </c>
      <c r="G142" s="1599">
        <f t="shared" si="12"/>
        <v>722020</v>
      </c>
      <c r="H142" s="1613">
        <f t="shared" si="13"/>
        <v>722.02</v>
      </c>
      <c r="I142" s="1309"/>
    </row>
    <row r="143" spans="1:9">
      <c r="A143" s="1611" t="s">
        <v>9805</v>
      </c>
      <c r="B143" s="1612" t="s">
        <v>9806</v>
      </c>
      <c r="C143" s="1612"/>
      <c r="D143" s="454">
        <v>1</v>
      </c>
      <c r="E143" s="575">
        <v>820.47599999999989</v>
      </c>
      <c r="F143" s="1614">
        <f t="shared" si="9"/>
        <v>820.48</v>
      </c>
      <c r="G143" s="1599">
        <f t="shared" si="12"/>
        <v>820480</v>
      </c>
      <c r="H143" s="1613">
        <f t="shared" si="13"/>
        <v>820.48</v>
      </c>
      <c r="I143" s="1309"/>
    </row>
    <row r="144" spans="1:9">
      <c r="A144" s="1611" t="s">
        <v>9807</v>
      </c>
      <c r="B144" s="1612" t="s">
        <v>9808</v>
      </c>
      <c r="C144" s="1612"/>
      <c r="D144" s="454">
        <v>1</v>
      </c>
      <c r="E144" s="575">
        <v>935.34263999999996</v>
      </c>
      <c r="F144" s="1614">
        <f t="shared" si="9"/>
        <v>935.34</v>
      </c>
      <c r="G144" s="1599">
        <f t="shared" si="12"/>
        <v>935340</v>
      </c>
      <c r="H144" s="1615">
        <f t="shared" si="13"/>
        <v>935.34</v>
      </c>
      <c r="I144" s="1309"/>
    </row>
    <row r="145" spans="1:9">
      <c r="A145" s="1611" t="s">
        <v>9809</v>
      </c>
      <c r="B145" s="1612" t="s">
        <v>9810</v>
      </c>
      <c r="C145" s="1612"/>
      <c r="D145" s="454">
        <v>1</v>
      </c>
      <c r="E145" s="575">
        <v>1617.9735599999999</v>
      </c>
      <c r="F145" s="1614">
        <f t="shared" si="9"/>
        <v>1617.97</v>
      </c>
      <c r="G145" s="1599">
        <f t="shared" si="12"/>
        <v>1617970</v>
      </c>
      <c r="H145" s="1615">
        <f t="shared" si="13"/>
        <v>1617.97</v>
      </c>
      <c r="I145" s="1309"/>
    </row>
    <row r="146" spans="1:9">
      <c r="A146" s="1611" t="s">
        <v>9811</v>
      </c>
      <c r="B146" s="1612" t="s">
        <v>9812</v>
      </c>
      <c r="C146" s="1612"/>
      <c r="D146" s="454">
        <v>1</v>
      </c>
      <c r="E146" s="575">
        <v>2602.8599999999997</v>
      </c>
      <c r="F146" s="1614">
        <f t="shared" si="9"/>
        <v>2602.86</v>
      </c>
      <c r="G146" s="1599">
        <f t="shared" si="12"/>
        <v>2602860</v>
      </c>
      <c r="H146" s="1615">
        <f t="shared" si="13"/>
        <v>2602.86</v>
      </c>
      <c r="I146" s="1309"/>
    </row>
    <row r="147" spans="1:9" ht="13.5" thickBot="1">
      <c r="A147" s="1601" t="s">
        <v>9813</v>
      </c>
      <c r="B147" s="1602" t="s">
        <v>9814</v>
      </c>
      <c r="C147" s="1602"/>
      <c r="D147" s="181">
        <v>1</v>
      </c>
      <c r="E147" s="575">
        <v>3774.1469999999999</v>
      </c>
      <c r="F147" s="1603">
        <f t="shared" si="9"/>
        <v>3774.15</v>
      </c>
      <c r="G147" s="1604">
        <f>F147*1000</f>
        <v>3774150</v>
      </c>
      <c r="H147" s="1616">
        <f t="shared" si="11"/>
        <v>3774.15</v>
      </c>
      <c r="I147" s="327"/>
    </row>
    <row r="148" spans="1:9">
      <c r="D148" s="23"/>
    </row>
    <row r="149" spans="1:9" ht="13.5" thickBot="1">
      <c r="D149" s="23"/>
    </row>
    <row r="150" spans="1:9" ht="18">
      <c r="A150" s="1238"/>
      <c r="B150" s="1543"/>
      <c r="C150" s="1544"/>
      <c r="D150" s="1588" t="s">
        <v>3443</v>
      </c>
      <c r="E150" s="2453"/>
      <c r="F150" s="1545"/>
      <c r="G150" s="1546"/>
      <c r="H150" s="1543"/>
      <c r="I150" s="1547"/>
    </row>
    <row r="151" spans="1:9" ht="15.75">
      <c r="A151" s="1239"/>
      <c r="B151" s="722"/>
      <c r="C151" s="1548"/>
      <c r="D151" s="1617" t="s">
        <v>3445</v>
      </c>
      <c r="E151" s="2449"/>
      <c r="F151" s="1549"/>
      <c r="G151" s="1550"/>
      <c r="H151" s="722"/>
      <c r="I151" s="689"/>
    </row>
    <row r="152" spans="1:9">
      <c r="A152" s="1239"/>
      <c r="B152" s="722"/>
      <c r="C152" s="1548"/>
      <c r="D152" s="1590"/>
      <c r="E152" s="2449"/>
      <c r="F152" s="1549"/>
      <c r="G152" s="1550"/>
      <c r="H152" s="722"/>
      <c r="I152" s="689"/>
    </row>
    <row r="153" spans="1:9" ht="37.5" customHeight="1">
      <c r="A153" s="1239"/>
      <c r="B153" s="722"/>
      <c r="C153" s="1548"/>
      <c r="D153" s="1590"/>
      <c r="E153" s="2449"/>
      <c r="F153" s="1549"/>
      <c r="G153" s="1550"/>
      <c r="H153" s="722"/>
      <c r="I153" s="689"/>
    </row>
    <row r="154" spans="1:9" ht="20.25" customHeight="1" thickBot="1">
      <c r="A154" s="1551"/>
      <c r="B154" s="1552"/>
      <c r="C154" s="1553"/>
      <c r="D154" s="1591"/>
      <c r="E154" s="2450"/>
      <c r="F154" s="1554"/>
      <c r="G154" s="1555"/>
      <c r="H154" s="1552"/>
      <c r="I154" s="710"/>
    </row>
    <row r="155" spans="1:9" ht="22.5">
      <c r="A155" s="1556" t="s">
        <v>1034</v>
      </c>
      <c r="B155" s="1557" t="s">
        <v>1035</v>
      </c>
      <c r="C155" s="1558" t="s">
        <v>678</v>
      </c>
      <c r="D155" s="1558" t="s">
        <v>3143</v>
      </c>
      <c r="E155" s="2451" t="s">
        <v>3442</v>
      </c>
      <c r="F155" s="1559" t="s">
        <v>2792</v>
      </c>
      <c r="G155" s="2610" t="s">
        <v>2640</v>
      </c>
      <c r="H155" s="2612" t="s">
        <v>497</v>
      </c>
      <c r="I155" s="751" t="s">
        <v>4268</v>
      </c>
    </row>
    <row r="156" spans="1:9" ht="13.5" thickBot="1">
      <c r="A156" s="1560"/>
      <c r="B156" s="1561"/>
      <c r="C156" s="1562" t="s">
        <v>3644</v>
      </c>
      <c r="D156" s="1563" t="s">
        <v>2641</v>
      </c>
      <c r="E156" s="2452" t="s">
        <v>265</v>
      </c>
      <c r="F156" s="942">
        <f>'Заказ, cкидки и курсы валют'!$I$12</f>
        <v>0</v>
      </c>
      <c r="G156" s="2615"/>
      <c r="H156" s="2616"/>
      <c r="I156" s="1564"/>
    </row>
    <row r="157" spans="1:9">
      <c r="A157" s="1594" t="s">
        <v>10759</v>
      </c>
      <c r="B157" s="335" t="s">
        <v>10760</v>
      </c>
      <c r="C157" s="335"/>
      <c r="D157" s="387">
        <v>100</v>
      </c>
      <c r="E157" s="575">
        <v>104.0718</v>
      </c>
      <c r="F157" s="1595">
        <f>ROUND(E157*(1-$F$10),2)</f>
        <v>104.07</v>
      </c>
      <c r="G157" s="1596">
        <f>F157*1000</f>
        <v>104070</v>
      </c>
      <c r="H157" s="1568">
        <f>ROUND((D157/1000)*G157,2)</f>
        <v>10407</v>
      </c>
      <c r="I157" s="336"/>
    </row>
    <row r="158" spans="1:9">
      <c r="A158" s="1597" t="s">
        <v>10761</v>
      </c>
      <c r="B158" s="16" t="s">
        <v>10762</v>
      </c>
      <c r="C158" s="16"/>
      <c r="D158" s="128">
        <v>100</v>
      </c>
      <c r="E158" s="575">
        <v>90.290700000000001</v>
      </c>
      <c r="F158" s="1598">
        <f t="shared" ref="F158:F171" si="14">ROUND(E158*(1-$F$10),2)</f>
        <v>90.29</v>
      </c>
      <c r="G158" s="1599">
        <f>F158*1000</f>
        <v>90290</v>
      </c>
      <c r="H158" s="665">
        <f t="shared" ref="H158:H171" si="15">ROUND((D158/1000)*G158,2)</f>
        <v>9029</v>
      </c>
      <c r="I158" s="326"/>
    </row>
    <row r="159" spans="1:9">
      <c r="A159" s="1597" t="s">
        <v>10763</v>
      </c>
      <c r="B159" s="16" t="s">
        <v>10764</v>
      </c>
      <c r="C159" s="16"/>
      <c r="D159" s="128">
        <v>100</v>
      </c>
      <c r="E159" s="575">
        <v>97.894800000000004</v>
      </c>
      <c r="F159" s="1598">
        <f t="shared" si="14"/>
        <v>97.89</v>
      </c>
      <c r="G159" s="1599">
        <f t="shared" ref="G159:G170" si="16">F159*1000</f>
        <v>97890</v>
      </c>
      <c r="H159" s="665">
        <f t="shared" si="15"/>
        <v>9789</v>
      </c>
      <c r="I159" s="326"/>
    </row>
    <row r="160" spans="1:9">
      <c r="A160" s="1597" t="s">
        <v>10765</v>
      </c>
      <c r="B160" s="16" t="s">
        <v>10766</v>
      </c>
      <c r="C160" s="16"/>
      <c r="D160" s="128">
        <v>50</v>
      </c>
      <c r="E160" s="575">
        <v>76.190100000000001</v>
      </c>
      <c r="F160" s="1598">
        <f t="shared" si="14"/>
        <v>76.19</v>
      </c>
      <c r="G160" s="1599">
        <f t="shared" si="16"/>
        <v>76190</v>
      </c>
      <c r="H160" s="665">
        <f t="shared" si="15"/>
        <v>3809.5</v>
      </c>
      <c r="I160" s="326"/>
    </row>
    <row r="161" spans="1:9">
      <c r="A161" s="1597" t="s">
        <v>10767</v>
      </c>
      <c r="B161" s="16" t="s">
        <v>10768</v>
      </c>
      <c r="C161" s="16"/>
      <c r="D161" s="128">
        <v>50</v>
      </c>
      <c r="E161" s="575">
        <v>68.681849999999997</v>
      </c>
      <c r="F161" s="1598">
        <f t="shared" si="14"/>
        <v>68.680000000000007</v>
      </c>
      <c r="G161" s="1599">
        <f t="shared" si="16"/>
        <v>68680</v>
      </c>
      <c r="H161" s="665">
        <f t="shared" si="15"/>
        <v>3434</v>
      </c>
      <c r="I161" s="326"/>
    </row>
    <row r="162" spans="1:9">
      <c r="A162" s="1597" t="s">
        <v>10769</v>
      </c>
      <c r="B162" s="16" t="s">
        <v>10770</v>
      </c>
      <c r="C162" s="16"/>
      <c r="D162" s="128">
        <v>25</v>
      </c>
      <c r="E162" s="575">
        <v>224.83215000000001</v>
      </c>
      <c r="F162" s="1598">
        <f t="shared" si="14"/>
        <v>224.83</v>
      </c>
      <c r="G162" s="1599">
        <f t="shared" si="16"/>
        <v>224830</v>
      </c>
      <c r="H162" s="665">
        <f t="shared" si="15"/>
        <v>5620.75</v>
      </c>
      <c r="I162" s="326"/>
    </row>
    <row r="163" spans="1:9">
      <c r="A163" s="1597" t="s">
        <v>10771</v>
      </c>
      <c r="B163" s="16" t="s">
        <v>10772</v>
      </c>
      <c r="C163" s="16"/>
      <c r="D163" s="128">
        <v>50</v>
      </c>
      <c r="E163" s="575">
        <v>121.86795000000001</v>
      </c>
      <c r="F163" s="1598">
        <f t="shared" si="14"/>
        <v>121.87</v>
      </c>
      <c r="G163" s="1599">
        <f t="shared" si="16"/>
        <v>121870</v>
      </c>
      <c r="H163" s="665">
        <f t="shared" si="15"/>
        <v>6093.5</v>
      </c>
      <c r="I163" s="326"/>
    </row>
    <row r="164" spans="1:9">
      <c r="A164" s="1597" t="s">
        <v>10773</v>
      </c>
      <c r="B164" s="16" t="s">
        <v>10774</v>
      </c>
      <c r="C164" s="16"/>
      <c r="D164" s="128">
        <v>25</v>
      </c>
      <c r="E164" s="575">
        <v>215.6199</v>
      </c>
      <c r="F164" s="1598">
        <f t="shared" si="14"/>
        <v>215.62</v>
      </c>
      <c r="G164" s="1599">
        <f t="shared" si="16"/>
        <v>215620</v>
      </c>
      <c r="H164" s="665">
        <f t="shared" si="15"/>
        <v>5390.5</v>
      </c>
      <c r="I164" s="326"/>
    </row>
    <row r="165" spans="1:9">
      <c r="A165" s="1597" t="s">
        <v>10775</v>
      </c>
      <c r="B165" s="16" t="s">
        <v>10776</v>
      </c>
      <c r="C165" s="16"/>
      <c r="D165" s="128">
        <v>40</v>
      </c>
      <c r="E165" s="575">
        <v>79.278599999999997</v>
      </c>
      <c r="F165" s="1598">
        <f t="shared" si="14"/>
        <v>79.28</v>
      </c>
      <c r="G165" s="1599">
        <f t="shared" si="16"/>
        <v>79280</v>
      </c>
      <c r="H165" s="665">
        <f t="shared" si="15"/>
        <v>3171.2</v>
      </c>
      <c r="I165" s="326"/>
    </row>
    <row r="166" spans="1:9">
      <c r="A166" s="1597" t="s">
        <v>10777</v>
      </c>
      <c r="B166" s="16" t="s">
        <v>10778</v>
      </c>
      <c r="C166" s="16"/>
      <c r="D166" s="128">
        <v>50</v>
      </c>
      <c r="E166" s="575">
        <v>82.2393</v>
      </c>
      <c r="F166" s="1598">
        <f t="shared" si="14"/>
        <v>82.24</v>
      </c>
      <c r="G166" s="1599">
        <f t="shared" si="16"/>
        <v>82240</v>
      </c>
      <c r="H166" s="665">
        <f t="shared" si="15"/>
        <v>4112</v>
      </c>
      <c r="I166" s="326"/>
    </row>
    <row r="167" spans="1:9">
      <c r="A167" s="1597" t="s">
        <v>10779</v>
      </c>
      <c r="B167" s="16" t="s">
        <v>10780</v>
      </c>
      <c r="C167" s="16"/>
      <c r="D167" s="128">
        <v>20</v>
      </c>
      <c r="E167" s="575">
        <v>276.52724999999998</v>
      </c>
      <c r="F167" s="1598">
        <f t="shared" si="14"/>
        <v>276.52999999999997</v>
      </c>
      <c r="G167" s="1599">
        <f t="shared" si="16"/>
        <v>276530</v>
      </c>
      <c r="H167" s="665">
        <f t="shared" si="15"/>
        <v>5530.6</v>
      </c>
      <c r="I167" s="326"/>
    </row>
    <row r="168" spans="1:9">
      <c r="A168" s="1611" t="s">
        <v>10781</v>
      </c>
      <c r="B168" s="1612" t="s">
        <v>10782</v>
      </c>
      <c r="C168" s="1612"/>
      <c r="D168" s="454">
        <v>10</v>
      </c>
      <c r="E168" s="575">
        <v>341.57745</v>
      </c>
      <c r="F168" s="1614">
        <f t="shared" si="14"/>
        <v>341.58</v>
      </c>
      <c r="G168" s="1599">
        <f t="shared" si="16"/>
        <v>341580</v>
      </c>
      <c r="H168" s="1613">
        <f t="shared" si="15"/>
        <v>3415.8</v>
      </c>
      <c r="I168" s="1309"/>
    </row>
    <row r="169" spans="1:9">
      <c r="A169" s="1611" t="s">
        <v>10783</v>
      </c>
      <c r="B169" s="1612" t="s">
        <v>10784</v>
      </c>
      <c r="C169" s="1612"/>
      <c r="D169" s="454">
        <v>10</v>
      </c>
      <c r="E169" s="575">
        <v>426.84134999999998</v>
      </c>
      <c r="F169" s="1614">
        <f t="shared" si="14"/>
        <v>426.84</v>
      </c>
      <c r="G169" s="1599">
        <f t="shared" si="16"/>
        <v>426840</v>
      </c>
      <c r="H169" s="1613">
        <f t="shared" si="15"/>
        <v>4268.3999999999996</v>
      </c>
      <c r="I169" s="1309"/>
    </row>
    <row r="170" spans="1:9">
      <c r="A170" s="1597" t="s">
        <v>10785</v>
      </c>
      <c r="B170" s="16" t="s">
        <v>10786</v>
      </c>
      <c r="C170" s="16"/>
      <c r="D170" s="128">
        <v>10</v>
      </c>
      <c r="E170" s="575">
        <v>443.18909999999994</v>
      </c>
      <c r="F170" s="1598">
        <f t="shared" si="14"/>
        <v>443.19</v>
      </c>
      <c r="G170" s="1599">
        <f t="shared" si="16"/>
        <v>443190</v>
      </c>
      <c r="H170" s="665">
        <f t="shared" si="15"/>
        <v>4431.8999999999996</v>
      </c>
      <c r="I170" s="326"/>
    </row>
    <row r="171" spans="1:9" ht="13.5" thickBot="1">
      <c r="A171" s="1601" t="s">
        <v>10787</v>
      </c>
      <c r="B171" s="1602" t="s">
        <v>10788</v>
      </c>
      <c r="C171" s="1602"/>
      <c r="D171" s="181">
        <v>10</v>
      </c>
      <c r="E171" s="575">
        <v>554.42835000000002</v>
      </c>
      <c r="F171" s="1603">
        <f t="shared" si="14"/>
        <v>554.42999999999995</v>
      </c>
      <c r="G171" s="1604">
        <f>F171*1000</f>
        <v>554430</v>
      </c>
      <c r="H171" s="1581">
        <f t="shared" si="15"/>
        <v>5544.3</v>
      </c>
      <c r="I171" s="327"/>
    </row>
    <row r="172" spans="1:9">
      <c r="D172" s="23"/>
    </row>
    <row r="173" spans="1:9" hidden="1">
      <c r="D173" s="23"/>
    </row>
    <row r="174" spans="1:9" ht="18" hidden="1">
      <c r="A174" s="1238"/>
      <c r="B174" s="1543"/>
      <c r="C174" s="1544"/>
      <c r="D174" s="1588" t="s">
        <v>3443</v>
      </c>
      <c r="E174" s="2453"/>
      <c r="F174" s="1545"/>
      <c r="G174" s="1546"/>
      <c r="H174" s="1543"/>
      <c r="I174" s="1547"/>
    </row>
    <row r="175" spans="1:9" ht="15.75" hidden="1">
      <c r="A175" s="1239"/>
      <c r="B175" s="722"/>
      <c r="C175" s="1548"/>
      <c r="D175" s="1617" t="s">
        <v>3445</v>
      </c>
      <c r="E175" s="2449"/>
      <c r="F175" s="1549"/>
      <c r="G175" s="1550"/>
      <c r="H175" s="722"/>
      <c r="I175" s="689"/>
    </row>
    <row r="176" spans="1:9" hidden="1">
      <c r="A176" s="1239"/>
      <c r="B176" s="722"/>
      <c r="C176" s="1548"/>
      <c r="D176" s="1590"/>
      <c r="E176" s="2449"/>
      <c r="F176" s="1549"/>
      <c r="G176" s="1550"/>
      <c r="H176" s="722"/>
      <c r="I176" s="689"/>
    </row>
    <row r="177" spans="1:9" hidden="1">
      <c r="A177" s="1239"/>
      <c r="B177" s="722"/>
      <c r="C177" s="1548"/>
      <c r="D177" s="1590"/>
      <c r="E177" s="2449"/>
      <c r="F177" s="1549"/>
      <c r="G177" s="1550"/>
      <c r="H177" s="722"/>
      <c r="I177" s="689"/>
    </row>
    <row r="178" spans="1:9" ht="40.5" hidden="1" customHeight="1" thickBot="1">
      <c r="A178" s="1551"/>
      <c r="B178" s="1552"/>
      <c r="C178" s="1553"/>
      <c r="D178" s="1591"/>
      <c r="E178" s="2450"/>
      <c r="F178" s="1554"/>
      <c r="G178" s="1555"/>
      <c r="H178" s="1552"/>
      <c r="I178" s="710"/>
    </row>
    <row r="179" spans="1:9" ht="33.75" hidden="1" customHeight="1">
      <c r="A179" s="1556" t="s">
        <v>1034</v>
      </c>
      <c r="B179" s="1557" t="s">
        <v>1035</v>
      </c>
      <c r="C179" s="1558" t="s">
        <v>678</v>
      </c>
      <c r="D179" s="1558" t="s">
        <v>3143</v>
      </c>
      <c r="E179" s="2451" t="s">
        <v>3442</v>
      </c>
      <c r="F179" s="1559" t="s">
        <v>2792</v>
      </c>
      <c r="G179" s="2610" t="s">
        <v>2640</v>
      </c>
      <c r="H179" s="2612" t="s">
        <v>497</v>
      </c>
      <c r="I179" s="751" t="s">
        <v>4268</v>
      </c>
    </row>
    <row r="180" spans="1:9" ht="25.5" hidden="1" customHeight="1" thickBot="1">
      <c r="A180" s="1560"/>
      <c r="B180" s="1561"/>
      <c r="C180" s="1562" t="s">
        <v>3644</v>
      </c>
      <c r="D180" s="1563" t="s">
        <v>2641</v>
      </c>
      <c r="E180" s="2452" t="s">
        <v>265</v>
      </c>
      <c r="F180" s="942">
        <f>'Заказ, cкидки и курсы валют'!$I$12</f>
        <v>0</v>
      </c>
      <c r="G180" s="2615"/>
      <c r="H180" s="2616"/>
      <c r="I180" s="1564"/>
    </row>
    <row r="181" spans="1:9" hidden="1">
      <c r="A181" s="1594" t="s">
        <v>1481</v>
      </c>
      <c r="B181" s="335" t="s">
        <v>10345</v>
      </c>
      <c r="C181" s="335"/>
      <c r="D181" s="387">
        <v>1</v>
      </c>
      <c r="E181" s="2456">
        <f t="shared" ref="E181:E195" si="17">E157*2</f>
        <v>208.14359999999999</v>
      </c>
      <c r="F181" s="1595">
        <f>ROUND(E181*(1-$F$10),2)</f>
        <v>208.14</v>
      </c>
      <c r="G181" s="1596">
        <f>F181*1000</f>
        <v>208140</v>
      </c>
      <c r="H181" s="1568">
        <f>ROUND((D181/1000)*G181,2)</f>
        <v>208.14</v>
      </c>
      <c r="I181" s="336"/>
    </row>
    <row r="182" spans="1:9" hidden="1">
      <c r="A182" s="1597" t="s">
        <v>1482</v>
      </c>
      <c r="B182" s="16" t="s">
        <v>10346</v>
      </c>
      <c r="C182" s="16"/>
      <c r="D182" s="128">
        <v>1</v>
      </c>
      <c r="E182" s="529">
        <f t="shared" si="17"/>
        <v>180.5814</v>
      </c>
      <c r="F182" s="1598">
        <f t="shared" ref="F182:F195" si="18">ROUND(E182*(1-$F$10),2)</f>
        <v>180.58</v>
      </c>
      <c r="G182" s="1599">
        <f>F182*1000</f>
        <v>180580</v>
      </c>
      <c r="H182" s="665">
        <f t="shared" ref="H182:H195" si="19">ROUND((D182/1000)*G182,2)</f>
        <v>180.58</v>
      </c>
      <c r="I182" s="326"/>
    </row>
    <row r="183" spans="1:9" hidden="1">
      <c r="A183" s="1597" t="s">
        <v>1483</v>
      </c>
      <c r="B183" s="16" t="s">
        <v>10347</v>
      </c>
      <c r="C183" s="16"/>
      <c r="D183" s="128">
        <v>1</v>
      </c>
      <c r="E183" s="529">
        <f t="shared" si="17"/>
        <v>195.78960000000001</v>
      </c>
      <c r="F183" s="1598">
        <f t="shared" si="18"/>
        <v>195.79</v>
      </c>
      <c r="G183" s="1599">
        <f t="shared" ref="G183:G194" si="20">F183*1000</f>
        <v>195790</v>
      </c>
      <c r="H183" s="665">
        <f t="shared" si="19"/>
        <v>195.79</v>
      </c>
      <c r="I183" s="326"/>
    </row>
    <row r="184" spans="1:9" hidden="1">
      <c r="A184" s="1597" t="s">
        <v>1484</v>
      </c>
      <c r="B184" s="16" t="s">
        <v>10348</v>
      </c>
      <c r="C184" s="16"/>
      <c r="D184" s="128">
        <v>1</v>
      </c>
      <c r="E184" s="529">
        <f t="shared" si="17"/>
        <v>152.3802</v>
      </c>
      <c r="F184" s="1598">
        <f t="shared" si="18"/>
        <v>152.38</v>
      </c>
      <c r="G184" s="1599">
        <f t="shared" si="20"/>
        <v>152380</v>
      </c>
      <c r="H184" s="665">
        <f t="shared" si="19"/>
        <v>152.38</v>
      </c>
      <c r="I184" s="326"/>
    </row>
    <row r="185" spans="1:9" hidden="1">
      <c r="A185" s="1597" t="s">
        <v>1485</v>
      </c>
      <c r="B185" s="16" t="s">
        <v>10349</v>
      </c>
      <c r="C185" s="16"/>
      <c r="D185" s="128">
        <v>1</v>
      </c>
      <c r="E185" s="529">
        <f t="shared" si="17"/>
        <v>137.36369999999999</v>
      </c>
      <c r="F185" s="1598">
        <f t="shared" si="18"/>
        <v>137.36000000000001</v>
      </c>
      <c r="G185" s="1599">
        <f t="shared" si="20"/>
        <v>137360</v>
      </c>
      <c r="H185" s="665">
        <f t="shared" si="19"/>
        <v>137.36000000000001</v>
      </c>
      <c r="I185" s="326"/>
    </row>
    <row r="186" spans="1:9" hidden="1">
      <c r="A186" s="1597" t="s">
        <v>1487</v>
      </c>
      <c r="B186" s="16" t="s">
        <v>10350</v>
      </c>
      <c r="C186" s="16"/>
      <c r="D186" s="128">
        <v>1</v>
      </c>
      <c r="E186" s="529">
        <f t="shared" si="17"/>
        <v>449.66430000000003</v>
      </c>
      <c r="F186" s="1598">
        <f t="shared" si="18"/>
        <v>449.66</v>
      </c>
      <c r="G186" s="1599">
        <f t="shared" si="20"/>
        <v>449660</v>
      </c>
      <c r="H186" s="665">
        <f t="shared" si="19"/>
        <v>449.66</v>
      </c>
      <c r="I186" s="326"/>
    </row>
    <row r="187" spans="1:9" hidden="1">
      <c r="A187" s="1597" t="s">
        <v>1488</v>
      </c>
      <c r="B187" s="16" t="s">
        <v>10351</v>
      </c>
      <c r="C187" s="16"/>
      <c r="D187" s="128">
        <v>1</v>
      </c>
      <c r="E187" s="529">
        <f t="shared" si="17"/>
        <v>243.73590000000002</v>
      </c>
      <c r="F187" s="1598">
        <f t="shared" si="18"/>
        <v>243.74</v>
      </c>
      <c r="G187" s="1599">
        <f t="shared" si="20"/>
        <v>243740</v>
      </c>
      <c r="H187" s="665">
        <f t="shared" si="19"/>
        <v>243.74</v>
      </c>
      <c r="I187" s="326"/>
    </row>
    <row r="188" spans="1:9" hidden="1">
      <c r="A188" s="1597" t="s">
        <v>9815</v>
      </c>
      <c r="B188" s="16" t="s">
        <v>10789</v>
      </c>
      <c r="C188" s="16"/>
      <c r="D188" s="128">
        <v>1</v>
      </c>
      <c r="E188" s="529">
        <f t="shared" si="17"/>
        <v>431.2398</v>
      </c>
      <c r="F188" s="1598">
        <f t="shared" si="18"/>
        <v>431.24</v>
      </c>
      <c r="G188" s="1599">
        <f t="shared" si="20"/>
        <v>431240</v>
      </c>
      <c r="H188" s="665">
        <f t="shared" si="19"/>
        <v>431.24</v>
      </c>
      <c r="I188" s="326"/>
    </row>
    <row r="189" spans="1:9" hidden="1">
      <c r="A189" s="1597" t="s">
        <v>1489</v>
      </c>
      <c r="B189" s="16" t="s">
        <v>10352</v>
      </c>
      <c r="C189" s="16"/>
      <c r="D189" s="128">
        <v>1</v>
      </c>
      <c r="E189" s="529">
        <f t="shared" si="17"/>
        <v>158.55719999999999</v>
      </c>
      <c r="F189" s="1598">
        <f t="shared" si="18"/>
        <v>158.56</v>
      </c>
      <c r="G189" s="1599">
        <f t="shared" si="20"/>
        <v>158560</v>
      </c>
      <c r="H189" s="665">
        <f t="shared" si="19"/>
        <v>158.56</v>
      </c>
      <c r="I189" s="326"/>
    </row>
    <row r="190" spans="1:9" hidden="1">
      <c r="A190" s="1597" t="s">
        <v>1490</v>
      </c>
      <c r="B190" s="16" t="s">
        <v>10353</v>
      </c>
      <c r="C190" s="16"/>
      <c r="D190" s="128">
        <v>1</v>
      </c>
      <c r="E190" s="529">
        <f t="shared" si="17"/>
        <v>164.4786</v>
      </c>
      <c r="F190" s="1598">
        <f t="shared" si="18"/>
        <v>164.48</v>
      </c>
      <c r="G190" s="1599">
        <f t="shared" si="20"/>
        <v>164480</v>
      </c>
      <c r="H190" s="665">
        <f t="shared" si="19"/>
        <v>164.48</v>
      </c>
      <c r="I190" s="326"/>
    </row>
    <row r="191" spans="1:9" hidden="1">
      <c r="A191" s="1597" t="s">
        <v>1491</v>
      </c>
      <c r="B191" s="16" t="s">
        <v>10354</v>
      </c>
      <c r="C191" s="16"/>
      <c r="D191" s="128">
        <v>1</v>
      </c>
      <c r="E191" s="529">
        <f t="shared" si="17"/>
        <v>553.05449999999996</v>
      </c>
      <c r="F191" s="1598">
        <f t="shared" si="18"/>
        <v>553.04999999999995</v>
      </c>
      <c r="G191" s="1599">
        <f t="shared" si="20"/>
        <v>553050</v>
      </c>
      <c r="H191" s="665">
        <f t="shared" si="19"/>
        <v>553.04999999999995</v>
      </c>
      <c r="I191" s="326"/>
    </row>
    <row r="192" spans="1:9" hidden="1">
      <c r="A192" s="1611" t="s">
        <v>9816</v>
      </c>
      <c r="B192" s="1612" t="s">
        <v>10355</v>
      </c>
      <c r="C192" s="1612"/>
      <c r="D192" s="454">
        <v>1</v>
      </c>
      <c r="E192" s="2457">
        <f t="shared" si="17"/>
        <v>683.1549</v>
      </c>
      <c r="F192" s="1614">
        <f t="shared" si="18"/>
        <v>683.15</v>
      </c>
      <c r="G192" s="1599">
        <f t="shared" si="20"/>
        <v>683150</v>
      </c>
      <c r="H192" s="1613">
        <f t="shared" si="19"/>
        <v>683.15</v>
      </c>
      <c r="I192" s="1309"/>
    </row>
    <row r="193" spans="1:9" hidden="1">
      <c r="A193" s="1611" t="s">
        <v>9817</v>
      </c>
      <c r="B193" s="1612" t="s">
        <v>10356</v>
      </c>
      <c r="C193" s="1612"/>
      <c r="D193" s="454">
        <v>1</v>
      </c>
      <c r="E193" s="2457">
        <f t="shared" si="17"/>
        <v>853.68269999999995</v>
      </c>
      <c r="F193" s="1614">
        <f t="shared" si="18"/>
        <v>853.68</v>
      </c>
      <c r="G193" s="1599">
        <f t="shared" si="20"/>
        <v>853680</v>
      </c>
      <c r="H193" s="1613">
        <f t="shared" si="19"/>
        <v>853.68</v>
      </c>
      <c r="I193" s="1309"/>
    </row>
    <row r="194" spans="1:9" hidden="1">
      <c r="A194" s="1597" t="s">
        <v>1486</v>
      </c>
      <c r="B194" s="16" t="s">
        <v>10790</v>
      </c>
      <c r="C194" s="16"/>
      <c r="D194" s="128">
        <v>1</v>
      </c>
      <c r="E194" s="529">
        <f t="shared" si="17"/>
        <v>886.37819999999988</v>
      </c>
      <c r="F194" s="1598">
        <f t="shared" si="18"/>
        <v>886.38</v>
      </c>
      <c r="G194" s="1599">
        <f t="shared" si="20"/>
        <v>886380</v>
      </c>
      <c r="H194" s="665">
        <f t="shared" si="19"/>
        <v>886.38</v>
      </c>
      <c r="I194" s="326"/>
    </row>
    <row r="195" spans="1:9" ht="13.5" hidden="1" thickBot="1">
      <c r="A195" s="1601" t="s">
        <v>1492</v>
      </c>
      <c r="B195" s="1602" t="s">
        <v>10357</v>
      </c>
      <c r="C195" s="1602"/>
      <c r="D195" s="181">
        <v>1</v>
      </c>
      <c r="E195" s="2394">
        <f t="shared" si="17"/>
        <v>1108.8567</v>
      </c>
      <c r="F195" s="1603">
        <f t="shared" si="18"/>
        <v>1108.8599999999999</v>
      </c>
      <c r="G195" s="1604">
        <f>F195*1000</f>
        <v>1108860</v>
      </c>
      <c r="H195" s="1581">
        <f t="shared" si="19"/>
        <v>1108.8599999999999</v>
      </c>
      <c r="I195" s="327"/>
    </row>
    <row r="196" spans="1:9" hidden="1">
      <c r="D196" s="23"/>
    </row>
    <row r="197" spans="1:9" ht="13.5" thickBot="1">
      <c r="D197" s="23"/>
    </row>
    <row r="198" spans="1:9" ht="18">
      <c r="A198" s="1238"/>
      <c r="B198" s="1543"/>
      <c r="C198" s="1544"/>
      <c r="D198" s="1588" t="s">
        <v>3446</v>
      </c>
      <c r="E198" s="2453"/>
      <c r="F198" s="1545"/>
      <c r="G198" s="1546"/>
      <c r="H198" s="1543"/>
      <c r="I198" s="1547"/>
    </row>
    <row r="199" spans="1:9" ht="15.75">
      <c r="A199" s="1239"/>
      <c r="B199" s="722"/>
      <c r="C199" s="1548"/>
      <c r="D199" s="1617"/>
      <c r="E199" s="2449"/>
      <c r="F199" s="1549"/>
      <c r="G199" s="1550"/>
      <c r="H199" s="722"/>
      <c r="I199" s="689"/>
    </row>
    <row r="200" spans="1:9">
      <c r="A200" s="1239"/>
      <c r="B200" s="722"/>
      <c r="C200" s="1548"/>
      <c r="D200" s="1590"/>
      <c r="E200" s="2449"/>
      <c r="F200" s="1549"/>
      <c r="G200" s="1550"/>
      <c r="H200" s="722"/>
      <c r="I200" s="689"/>
    </row>
    <row r="201" spans="1:9">
      <c r="A201" s="1239"/>
      <c r="B201" s="722"/>
      <c r="C201" s="1548"/>
      <c r="D201" s="1590"/>
      <c r="E201" s="2449"/>
      <c r="F201" s="1549"/>
      <c r="G201" s="1550"/>
      <c r="H201" s="722"/>
      <c r="I201" s="689"/>
    </row>
    <row r="202" spans="1:9" ht="13.5" thickBot="1">
      <c r="A202" s="1551"/>
      <c r="B202" s="1552"/>
      <c r="C202" s="1553"/>
      <c r="D202" s="1591"/>
      <c r="E202" s="2450"/>
      <c r="F202" s="1554"/>
      <c r="G202" s="1555"/>
      <c r="H202" s="1552"/>
      <c r="I202" s="710"/>
    </row>
    <row r="203" spans="1:9" ht="33.75" customHeight="1">
      <c r="A203" s="1556" t="s">
        <v>1034</v>
      </c>
      <c r="B203" s="1557" t="s">
        <v>1035</v>
      </c>
      <c r="C203" s="1558" t="s">
        <v>678</v>
      </c>
      <c r="D203" s="1558" t="s">
        <v>3143</v>
      </c>
      <c r="E203" s="2451" t="s">
        <v>3442</v>
      </c>
      <c r="F203" s="1559" t="s">
        <v>2792</v>
      </c>
      <c r="G203" s="2610" t="s">
        <v>2640</v>
      </c>
      <c r="H203" s="2612" t="s">
        <v>497</v>
      </c>
      <c r="I203" s="751" t="s">
        <v>4268</v>
      </c>
    </row>
    <row r="204" spans="1:9" ht="54.75" customHeight="1" thickBot="1">
      <c r="A204" s="1560"/>
      <c r="B204" s="1561"/>
      <c r="C204" s="1562" t="s">
        <v>3644</v>
      </c>
      <c r="D204" s="1563" t="s">
        <v>2641</v>
      </c>
      <c r="E204" s="2452" t="s">
        <v>265</v>
      </c>
      <c r="F204" s="942">
        <f>'Заказ, cкидки и курсы валют'!$I$12</f>
        <v>0</v>
      </c>
      <c r="G204" s="2615"/>
      <c r="H204" s="2616"/>
      <c r="I204" s="1564"/>
    </row>
    <row r="205" spans="1:9" ht="16.5" customHeight="1">
      <c r="A205" s="1594" t="s">
        <v>1493</v>
      </c>
      <c r="B205" s="335" t="s">
        <v>11807</v>
      </c>
      <c r="C205" s="335"/>
      <c r="D205" s="387">
        <v>1</v>
      </c>
      <c r="E205" s="575">
        <v>59.229165599999995</v>
      </c>
      <c r="F205" s="1595">
        <f>ROUND(E205*(1-$F$10),2)</f>
        <v>59.23</v>
      </c>
      <c r="G205" s="1596">
        <f>F205*1000</f>
        <v>59230</v>
      </c>
      <c r="H205" s="1568">
        <f>ROUND((D205/1000)*G205,2)</f>
        <v>59.23</v>
      </c>
      <c r="I205" s="336"/>
    </row>
    <row r="206" spans="1:9">
      <c r="A206" s="1597" t="s">
        <v>1494</v>
      </c>
      <c r="B206" s="16" t="s">
        <v>11808</v>
      </c>
      <c r="C206" s="16"/>
      <c r="D206" s="128">
        <v>1</v>
      </c>
      <c r="E206" s="575">
        <v>64.215921599999987</v>
      </c>
      <c r="F206" s="1598">
        <f t="shared" ref="F206:F221" si="21">ROUND(E206*(1-$F$10),2)</f>
        <v>64.22</v>
      </c>
      <c r="G206" s="1599">
        <f>F206*1000</f>
        <v>64220</v>
      </c>
      <c r="H206" s="665">
        <f t="shared" ref="H206:H221" si="22">ROUND((D206/1000)*G206,2)</f>
        <v>64.22</v>
      </c>
      <c r="I206" s="326"/>
    </row>
    <row r="207" spans="1:9">
      <c r="A207" s="1597" t="s">
        <v>1495</v>
      </c>
      <c r="B207" s="16" t="s">
        <v>11809</v>
      </c>
      <c r="C207" s="16"/>
      <c r="D207" s="128">
        <v>1</v>
      </c>
      <c r="E207" s="575">
        <v>59.964782399999997</v>
      </c>
      <c r="F207" s="1598">
        <f t="shared" si="21"/>
        <v>59.96</v>
      </c>
      <c r="G207" s="1599">
        <f t="shared" ref="G207:G220" si="23">F207*1000</f>
        <v>59960</v>
      </c>
      <c r="H207" s="665">
        <f t="shared" si="22"/>
        <v>59.96</v>
      </c>
      <c r="I207" s="326"/>
    </row>
    <row r="208" spans="1:9">
      <c r="A208" s="1597" t="s">
        <v>9818</v>
      </c>
      <c r="B208" s="16" t="s">
        <v>11810</v>
      </c>
      <c r="C208" s="16"/>
      <c r="D208" s="128">
        <v>1</v>
      </c>
      <c r="E208" s="575">
        <v>79.050945600000006</v>
      </c>
      <c r="F208" s="1598">
        <f t="shared" si="21"/>
        <v>79.05</v>
      </c>
      <c r="G208" s="1599">
        <f t="shared" si="23"/>
        <v>79050</v>
      </c>
      <c r="H208" s="665">
        <f t="shared" si="22"/>
        <v>79.05</v>
      </c>
      <c r="I208" s="326"/>
    </row>
    <row r="209" spans="1:9">
      <c r="A209" s="1597" t="s">
        <v>1496</v>
      </c>
      <c r="B209" s="16" t="s">
        <v>11811</v>
      </c>
      <c r="C209" s="16"/>
      <c r="D209" s="128">
        <v>1</v>
      </c>
      <c r="E209" s="575">
        <v>54.336981599999994</v>
      </c>
      <c r="F209" s="1598">
        <f t="shared" si="21"/>
        <v>54.34</v>
      </c>
      <c r="G209" s="1599">
        <f t="shared" si="23"/>
        <v>54340</v>
      </c>
      <c r="H209" s="665">
        <f t="shared" si="22"/>
        <v>54.34</v>
      </c>
      <c r="I209" s="326"/>
    </row>
    <row r="210" spans="1:9">
      <c r="A210" s="1597" t="s">
        <v>1497</v>
      </c>
      <c r="B210" s="16" t="s">
        <v>11812</v>
      </c>
      <c r="C210" s="16"/>
      <c r="D210" s="128">
        <v>1</v>
      </c>
      <c r="E210" s="575">
        <v>72.146848800000001</v>
      </c>
      <c r="F210" s="1598">
        <f t="shared" si="21"/>
        <v>72.150000000000006</v>
      </c>
      <c r="G210" s="1599">
        <f t="shared" si="23"/>
        <v>72150</v>
      </c>
      <c r="H210" s="665">
        <f t="shared" si="22"/>
        <v>72.150000000000006</v>
      </c>
      <c r="I210" s="326"/>
    </row>
    <row r="211" spans="1:9">
      <c r="A211" s="1597" t="s">
        <v>1498</v>
      </c>
      <c r="B211" s="16" t="s">
        <v>11813</v>
      </c>
      <c r="C211" s="16"/>
      <c r="D211" s="128">
        <v>1</v>
      </c>
      <c r="E211" s="575">
        <v>104.12504999999999</v>
      </c>
      <c r="F211" s="1598">
        <f t="shared" si="21"/>
        <v>104.13</v>
      </c>
      <c r="G211" s="1599">
        <f t="shared" si="23"/>
        <v>104130</v>
      </c>
      <c r="H211" s="665">
        <f t="shared" si="22"/>
        <v>104.13</v>
      </c>
      <c r="I211" s="326"/>
    </row>
    <row r="212" spans="1:9">
      <c r="A212" s="1597" t="s">
        <v>1499</v>
      </c>
      <c r="B212" s="16" t="s">
        <v>11814</v>
      </c>
      <c r="C212" s="16"/>
      <c r="D212" s="128">
        <v>1</v>
      </c>
      <c r="E212" s="575">
        <v>85.668599999999998</v>
      </c>
      <c r="F212" s="1598">
        <f t="shared" si="21"/>
        <v>85.67</v>
      </c>
      <c r="G212" s="1599">
        <f t="shared" si="23"/>
        <v>85670</v>
      </c>
      <c r="H212" s="665">
        <f t="shared" si="22"/>
        <v>85.67</v>
      </c>
      <c r="I212" s="326"/>
    </row>
    <row r="213" spans="1:9">
      <c r="A213" s="1597" t="s">
        <v>1502</v>
      </c>
      <c r="B213" s="16" t="s">
        <v>11815</v>
      </c>
      <c r="C213" s="16"/>
      <c r="D213" s="128">
        <v>1</v>
      </c>
      <c r="E213" s="575">
        <v>95.195152800000002</v>
      </c>
      <c r="F213" s="1598">
        <f t="shared" si="21"/>
        <v>95.2</v>
      </c>
      <c r="G213" s="1599">
        <f t="shared" si="23"/>
        <v>95200</v>
      </c>
      <c r="H213" s="665">
        <f t="shared" si="22"/>
        <v>95.2</v>
      </c>
      <c r="I213" s="326"/>
    </row>
    <row r="214" spans="1:9">
      <c r="A214" s="1597" t="s">
        <v>1500</v>
      </c>
      <c r="B214" s="16" t="s">
        <v>11816</v>
      </c>
      <c r="C214" s="16"/>
      <c r="D214" s="128">
        <v>1</v>
      </c>
      <c r="E214" s="575">
        <v>56.378203200000002</v>
      </c>
      <c r="F214" s="1598">
        <f t="shared" si="21"/>
        <v>56.38</v>
      </c>
      <c r="G214" s="1599">
        <f t="shared" si="23"/>
        <v>56380</v>
      </c>
      <c r="H214" s="665">
        <f t="shared" si="22"/>
        <v>56.38</v>
      </c>
      <c r="I214" s="326"/>
    </row>
    <row r="215" spans="1:9">
      <c r="A215" s="1597" t="s">
        <v>1501</v>
      </c>
      <c r="B215" s="16" t="s">
        <v>11817</v>
      </c>
      <c r="C215" s="16"/>
      <c r="D215" s="128">
        <v>1</v>
      </c>
      <c r="E215" s="575">
        <v>64.749103199999993</v>
      </c>
      <c r="F215" s="1598">
        <f t="shared" si="21"/>
        <v>64.75</v>
      </c>
      <c r="G215" s="1599">
        <f t="shared" si="23"/>
        <v>64750</v>
      </c>
      <c r="H215" s="665">
        <f t="shared" si="22"/>
        <v>64.75</v>
      </c>
      <c r="I215" s="326"/>
    </row>
    <row r="216" spans="1:9">
      <c r="A216" s="1597" t="s">
        <v>10791</v>
      </c>
      <c r="B216" s="16" t="s">
        <v>11818</v>
      </c>
      <c r="C216" s="16"/>
      <c r="D216" s="128">
        <v>1</v>
      </c>
      <c r="E216" s="575">
        <v>121.98407759999999</v>
      </c>
      <c r="F216" s="1598">
        <f t="shared" si="21"/>
        <v>121.98</v>
      </c>
      <c r="G216" s="1599">
        <f t="shared" si="23"/>
        <v>121980</v>
      </c>
      <c r="H216" s="665">
        <f t="shared" si="22"/>
        <v>121.98</v>
      </c>
      <c r="I216" s="326"/>
    </row>
    <row r="217" spans="1:9">
      <c r="A217" s="1597" t="s">
        <v>9819</v>
      </c>
      <c r="B217" s="16" t="s">
        <v>11819</v>
      </c>
      <c r="C217" s="16"/>
      <c r="D217" s="128">
        <v>2</v>
      </c>
      <c r="E217" s="575">
        <v>118.18841760000001</v>
      </c>
      <c r="F217" s="1598">
        <f t="shared" si="21"/>
        <v>118.19</v>
      </c>
      <c r="G217" s="1599">
        <f t="shared" si="23"/>
        <v>118190</v>
      </c>
      <c r="H217" s="665">
        <f t="shared" si="22"/>
        <v>236.38</v>
      </c>
      <c r="I217" s="326"/>
    </row>
    <row r="218" spans="1:9">
      <c r="A218" s="1597" t="s">
        <v>1503</v>
      </c>
      <c r="B218" s="16" t="s">
        <v>11820</v>
      </c>
      <c r="C218" s="16"/>
      <c r="D218" s="128">
        <v>1</v>
      </c>
      <c r="E218" s="575">
        <v>104.01795359999997</v>
      </c>
      <c r="F218" s="1598">
        <f t="shared" si="21"/>
        <v>104.02</v>
      </c>
      <c r="G218" s="1599">
        <f t="shared" si="23"/>
        <v>104020</v>
      </c>
      <c r="H218" s="665">
        <f t="shared" si="22"/>
        <v>104.02</v>
      </c>
      <c r="I218" s="326"/>
    </row>
    <row r="219" spans="1:9">
      <c r="A219" s="1597" t="s">
        <v>9820</v>
      </c>
      <c r="B219" s="16" t="s">
        <v>11821</v>
      </c>
      <c r="C219" s="16"/>
      <c r="D219" s="128">
        <v>1</v>
      </c>
      <c r="E219" s="575">
        <v>164.95784999999998</v>
      </c>
      <c r="F219" s="1598">
        <f t="shared" si="21"/>
        <v>164.96</v>
      </c>
      <c r="G219" s="1599">
        <f t="shared" si="23"/>
        <v>164960</v>
      </c>
      <c r="H219" s="665">
        <f t="shared" si="22"/>
        <v>164.96</v>
      </c>
      <c r="I219" s="326"/>
    </row>
    <row r="220" spans="1:9">
      <c r="A220" s="1597" t="s">
        <v>1504</v>
      </c>
      <c r="B220" s="16" t="s">
        <v>11822</v>
      </c>
      <c r="C220" s="16"/>
      <c r="D220" s="128">
        <v>1</v>
      </c>
      <c r="E220" s="575">
        <v>181.08195000000001</v>
      </c>
      <c r="F220" s="1598">
        <f t="shared" si="21"/>
        <v>181.08</v>
      </c>
      <c r="G220" s="1599">
        <f t="shared" si="23"/>
        <v>181080</v>
      </c>
      <c r="H220" s="665">
        <f t="shared" si="22"/>
        <v>181.08</v>
      </c>
      <c r="I220" s="326"/>
    </row>
    <row r="221" spans="1:9" ht="13.5" thickBot="1">
      <c r="A221" s="1601" t="s">
        <v>10389</v>
      </c>
      <c r="B221" s="1602" t="s">
        <v>11823</v>
      </c>
      <c r="C221" s="1602"/>
      <c r="D221" s="181">
        <v>1</v>
      </c>
      <c r="E221" s="575">
        <v>248.05979999999997</v>
      </c>
      <c r="F221" s="1603">
        <f t="shared" si="21"/>
        <v>248.06</v>
      </c>
      <c r="G221" s="1604">
        <f>F221*1000</f>
        <v>248060</v>
      </c>
      <c r="H221" s="1581">
        <f t="shared" si="22"/>
        <v>248.06</v>
      </c>
      <c r="I221" s="327"/>
    </row>
    <row r="222" spans="1:9">
      <c r="D222" s="23"/>
    </row>
    <row r="223" spans="1:9" ht="13.5" thickBot="1">
      <c r="D223" s="23"/>
    </row>
    <row r="224" spans="1:9" ht="19.5" customHeight="1">
      <c r="A224" s="1238"/>
      <c r="B224" s="1543"/>
      <c r="C224" s="1544"/>
      <c r="D224" s="1588" t="s">
        <v>3443</v>
      </c>
      <c r="E224" s="2453"/>
      <c r="F224" s="1545"/>
      <c r="G224" s="1546"/>
      <c r="H224" s="1543"/>
      <c r="I224" s="1547"/>
    </row>
    <row r="225" spans="1:9" ht="48.75" customHeight="1">
      <c r="A225" s="1239"/>
      <c r="B225" s="722"/>
      <c r="C225" s="1548"/>
      <c r="D225" s="1617" t="s">
        <v>3447</v>
      </c>
      <c r="E225" s="2449"/>
      <c r="F225" s="1549"/>
      <c r="G225" s="1550"/>
      <c r="H225" s="722"/>
      <c r="I225" s="689"/>
    </row>
    <row r="226" spans="1:9" ht="21.75" customHeight="1">
      <c r="A226" s="1239"/>
      <c r="B226" s="722"/>
      <c r="C226" s="1548"/>
      <c r="D226" s="1590"/>
      <c r="E226" s="2449"/>
      <c r="F226" s="1549"/>
      <c r="G226" s="1550"/>
      <c r="H226" s="722"/>
      <c r="I226" s="689"/>
    </row>
    <row r="227" spans="1:9">
      <c r="A227" s="1239"/>
      <c r="B227" s="722"/>
      <c r="C227" s="1548"/>
      <c r="D227" s="1590"/>
      <c r="E227" s="2449"/>
      <c r="F227" s="1549"/>
      <c r="G227" s="1550"/>
      <c r="H227" s="722"/>
      <c r="I227" s="689"/>
    </row>
    <row r="228" spans="1:9" ht="13.5" thickBot="1">
      <c r="A228" s="1551"/>
      <c r="B228" s="1552"/>
      <c r="C228" s="1553"/>
      <c r="D228" s="1591"/>
      <c r="E228" s="2450"/>
      <c r="F228" s="1554"/>
      <c r="G228" s="1555"/>
      <c r="H228" s="1552"/>
      <c r="I228" s="710"/>
    </row>
    <row r="229" spans="1:9" ht="22.5">
      <c r="A229" s="1556" t="s">
        <v>1034</v>
      </c>
      <c r="B229" s="1557" t="s">
        <v>1035</v>
      </c>
      <c r="C229" s="1558" t="s">
        <v>678</v>
      </c>
      <c r="D229" s="1558" t="s">
        <v>3143</v>
      </c>
      <c r="E229" s="2451" t="s">
        <v>3442</v>
      </c>
      <c r="F229" s="1559" t="s">
        <v>2792</v>
      </c>
      <c r="G229" s="2610" t="s">
        <v>2640</v>
      </c>
      <c r="H229" s="2612" t="s">
        <v>497</v>
      </c>
      <c r="I229" s="751" t="s">
        <v>4268</v>
      </c>
    </row>
    <row r="230" spans="1:9" ht="13.5" thickBot="1">
      <c r="A230" s="1560"/>
      <c r="B230" s="1561"/>
      <c r="C230" s="1562" t="s">
        <v>3644</v>
      </c>
      <c r="D230" s="1563" t="s">
        <v>2641</v>
      </c>
      <c r="E230" s="2452" t="s">
        <v>265</v>
      </c>
      <c r="F230" s="942">
        <f>'Заказ, cкидки и курсы валют'!$I$12</f>
        <v>0</v>
      </c>
      <c r="G230" s="2615"/>
      <c r="H230" s="2616"/>
      <c r="I230" s="1564"/>
    </row>
    <row r="231" spans="1:9">
      <c r="A231" s="1594" t="s">
        <v>1513</v>
      </c>
      <c r="B231" s="335" t="s">
        <v>9890</v>
      </c>
      <c r="C231" s="335"/>
      <c r="D231" s="387">
        <v>1</v>
      </c>
      <c r="E231" s="575">
        <v>512.09051039999997</v>
      </c>
      <c r="F231" s="1595">
        <f>ROUND(E231*(1-$F$10),2)</f>
        <v>512.09</v>
      </c>
      <c r="G231" s="1596">
        <f>F231*1000</f>
        <v>512090.00000000006</v>
      </c>
      <c r="H231" s="1568">
        <f>ROUND((D231/1000)*G231,2)</f>
        <v>512.09</v>
      </c>
      <c r="I231" s="336"/>
    </row>
    <row r="232" spans="1:9">
      <c r="A232" s="1597" t="s">
        <v>1512</v>
      </c>
      <c r="B232" s="16" t="s">
        <v>9891</v>
      </c>
      <c r="C232" s="16"/>
      <c r="D232" s="128">
        <v>1</v>
      </c>
      <c r="E232" s="575">
        <v>606.30722639999999</v>
      </c>
      <c r="F232" s="1598">
        <f t="shared" ref="F232:F242" si="24">ROUND(E232*(1-$F$10),2)</f>
        <v>606.30999999999995</v>
      </c>
      <c r="G232" s="1599">
        <f>F232*1000</f>
        <v>606310</v>
      </c>
      <c r="H232" s="665">
        <f t="shared" ref="H232:H242" si="25">ROUND((D232/1000)*G232,2)</f>
        <v>606.30999999999995</v>
      </c>
      <c r="I232" s="326"/>
    </row>
    <row r="233" spans="1:9">
      <c r="A233" s="1597" t="s">
        <v>1508</v>
      </c>
      <c r="B233" s="16" t="s">
        <v>9892</v>
      </c>
      <c r="C233" s="16"/>
      <c r="D233" s="128">
        <v>1</v>
      </c>
      <c r="E233" s="575">
        <v>553.90803359999995</v>
      </c>
      <c r="F233" s="1598">
        <f t="shared" si="24"/>
        <v>553.91</v>
      </c>
      <c r="G233" s="1599">
        <f t="shared" ref="G233:G241" si="26">F233*1000</f>
        <v>553910</v>
      </c>
      <c r="H233" s="665">
        <f t="shared" si="25"/>
        <v>553.91</v>
      </c>
      <c r="I233" s="326"/>
    </row>
    <row r="234" spans="1:9">
      <c r="A234" s="1597" t="s">
        <v>1507</v>
      </c>
      <c r="B234" s="16" t="s">
        <v>9893</v>
      </c>
      <c r="C234" s="16"/>
      <c r="D234" s="128">
        <v>1</v>
      </c>
      <c r="E234" s="575">
        <v>597.44046239999989</v>
      </c>
      <c r="F234" s="1598">
        <f t="shared" si="24"/>
        <v>597.44000000000005</v>
      </c>
      <c r="G234" s="1599">
        <f t="shared" si="26"/>
        <v>597440</v>
      </c>
      <c r="H234" s="665">
        <f t="shared" si="25"/>
        <v>597.44000000000005</v>
      </c>
      <c r="I234" s="326"/>
    </row>
    <row r="235" spans="1:9">
      <c r="A235" s="1597" t="s">
        <v>1506</v>
      </c>
      <c r="B235" s="16" t="s">
        <v>9894</v>
      </c>
      <c r="C235" s="16"/>
      <c r="D235" s="128">
        <v>1</v>
      </c>
      <c r="E235" s="575">
        <v>738.14093519999994</v>
      </c>
      <c r="F235" s="1598">
        <f t="shared" si="24"/>
        <v>738.14</v>
      </c>
      <c r="G235" s="1599">
        <f t="shared" si="26"/>
        <v>738140</v>
      </c>
      <c r="H235" s="665">
        <f t="shared" si="25"/>
        <v>738.14</v>
      </c>
      <c r="I235" s="326"/>
    </row>
    <row r="236" spans="1:9">
      <c r="A236" s="1597" t="s">
        <v>1505</v>
      </c>
      <c r="B236" s="16" t="s">
        <v>9895</v>
      </c>
      <c r="C236" s="16"/>
      <c r="D236" s="128">
        <v>1</v>
      </c>
      <c r="E236" s="575">
        <v>957.43414799999994</v>
      </c>
      <c r="F236" s="1598">
        <f t="shared" si="24"/>
        <v>957.43</v>
      </c>
      <c r="G236" s="1599">
        <f t="shared" si="26"/>
        <v>957430</v>
      </c>
      <c r="H236" s="665">
        <f t="shared" si="25"/>
        <v>957.43</v>
      </c>
      <c r="I236" s="326"/>
    </row>
    <row r="237" spans="1:9">
      <c r="A237" s="1597" t="s">
        <v>1510</v>
      </c>
      <c r="B237" s="16" t="s">
        <v>9896</v>
      </c>
      <c r="C237" s="16"/>
      <c r="D237" s="128">
        <v>1</v>
      </c>
      <c r="E237" s="575">
        <v>950.69789519999995</v>
      </c>
      <c r="F237" s="1598">
        <f>ROUND(E237*(1-$F$10),2)</f>
        <v>950.7</v>
      </c>
      <c r="G237" s="1599">
        <f t="shared" si="26"/>
        <v>950700</v>
      </c>
      <c r="H237" s="665">
        <f t="shared" si="25"/>
        <v>950.7</v>
      </c>
      <c r="I237" s="326"/>
    </row>
    <row r="238" spans="1:9">
      <c r="A238" s="1597" t="s">
        <v>1509</v>
      </c>
      <c r="B238" s="16" t="s">
        <v>9897</v>
      </c>
      <c r="C238" s="16"/>
      <c r="D238" s="128">
        <v>1</v>
      </c>
      <c r="E238" s="575">
        <v>1146.60456</v>
      </c>
      <c r="F238" s="1598">
        <f t="shared" si="24"/>
        <v>1146.5999999999999</v>
      </c>
      <c r="G238" s="1599">
        <f t="shared" si="26"/>
        <v>1146600</v>
      </c>
      <c r="H238" s="665">
        <f t="shared" si="25"/>
        <v>1146.5999999999999</v>
      </c>
      <c r="I238" s="326"/>
    </row>
    <row r="239" spans="1:9">
      <c r="A239" s="1597" t="s">
        <v>1511</v>
      </c>
      <c r="B239" s="16" t="s">
        <v>9898</v>
      </c>
      <c r="C239" s="16"/>
      <c r="D239" s="128">
        <v>1</v>
      </c>
      <c r="E239" s="575">
        <v>1199.1686999999999</v>
      </c>
      <c r="F239" s="1598">
        <f t="shared" si="24"/>
        <v>1199.17</v>
      </c>
      <c r="G239" s="1599">
        <f t="shared" si="26"/>
        <v>1199170</v>
      </c>
      <c r="H239" s="665">
        <f t="shared" si="25"/>
        <v>1199.17</v>
      </c>
      <c r="I239" s="326"/>
    </row>
    <row r="240" spans="1:9">
      <c r="A240" s="1597" t="s">
        <v>1514</v>
      </c>
      <c r="B240" s="16" t="s">
        <v>9901</v>
      </c>
      <c r="C240" s="16"/>
      <c r="D240" s="128">
        <v>1</v>
      </c>
      <c r="E240" s="575">
        <v>1403.2976759999999</v>
      </c>
      <c r="F240" s="1598">
        <f t="shared" si="24"/>
        <v>1403.3</v>
      </c>
      <c r="G240" s="1599">
        <f t="shared" si="26"/>
        <v>1403300</v>
      </c>
      <c r="H240" s="665">
        <f t="shared" si="25"/>
        <v>1403.3</v>
      </c>
      <c r="I240" s="326"/>
    </row>
    <row r="241" spans="1:9">
      <c r="A241" s="1597" t="s">
        <v>1515</v>
      </c>
      <c r="B241" s="16" t="s">
        <v>9899</v>
      </c>
      <c r="C241" s="16"/>
      <c r="D241" s="128">
        <v>1</v>
      </c>
      <c r="E241" s="575">
        <v>2118.0187499999997</v>
      </c>
      <c r="F241" s="1598">
        <f t="shared" si="24"/>
        <v>2118.02</v>
      </c>
      <c r="G241" s="1599">
        <f t="shared" si="26"/>
        <v>2118020</v>
      </c>
      <c r="H241" s="665">
        <f t="shared" si="25"/>
        <v>2118.02</v>
      </c>
      <c r="I241" s="326"/>
    </row>
    <row r="242" spans="1:9" ht="13.5" thickBot="1">
      <c r="A242" s="1601" t="s">
        <v>1516</v>
      </c>
      <c r="B242" s="1602" t="s">
        <v>9900</v>
      </c>
      <c r="C242" s="1602"/>
      <c r="D242" s="181">
        <v>1</v>
      </c>
      <c r="E242" s="575">
        <v>2970.9452999999999</v>
      </c>
      <c r="F242" s="1603">
        <f t="shared" si="24"/>
        <v>2970.95</v>
      </c>
      <c r="G242" s="1604">
        <f>F242*1000</f>
        <v>2970950</v>
      </c>
      <c r="H242" s="1581">
        <f t="shared" si="25"/>
        <v>2970.95</v>
      </c>
      <c r="I242" s="327"/>
    </row>
    <row r="243" spans="1:9">
      <c r="D243" s="23"/>
    </row>
    <row r="244" spans="1:9" ht="13.5" thickBot="1">
      <c r="D244" s="23"/>
    </row>
    <row r="245" spans="1:9" ht="18">
      <c r="A245" s="1238"/>
      <c r="B245" s="1543"/>
      <c r="C245" s="1544"/>
      <c r="D245" s="1588" t="s">
        <v>3443</v>
      </c>
      <c r="E245" s="2453"/>
      <c r="F245" s="1545"/>
      <c r="G245" s="1546"/>
      <c r="H245" s="1543"/>
      <c r="I245" s="1547"/>
    </row>
    <row r="246" spans="1:9" ht="15.75">
      <c r="A246" s="1239"/>
      <c r="B246" s="722"/>
      <c r="C246" s="1548"/>
      <c r="D246" s="1617" t="s">
        <v>9902</v>
      </c>
      <c r="E246" s="2449"/>
      <c r="F246" s="1549"/>
      <c r="G246" s="1550"/>
      <c r="H246" s="722"/>
      <c r="I246" s="689"/>
    </row>
    <row r="247" spans="1:9">
      <c r="A247" s="1239"/>
      <c r="B247" s="722"/>
      <c r="C247" s="1548"/>
      <c r="D247" s="1590"/>
      <c r="E247" s="2449"/>
      <c r="F247" s="1549"/>
      <c r="G247" s="1550"/>
      <c r="H247" s="722"/>
      <c r="I247" s="689"/>
    </row>
    <row r="248" spans="1:9">
      <c r="A248" s="1239"/>
      <c r="B248" s="722"/>
      <c r="C248" s="1548"/>
      <c r="D248" s="1590"/>
      <c r="E248" s="2449"/>
      <c r="F248" s="1549"/>
      <c r="G248" s="1550"/>
      <c r="H248" s="722"/>
      <c r="I248" s="689"/>
    </row>
    <row r="249" spans="1:9" ht="23.25" customHeight="1" thickBot="1">
      <c r="A249" s="1551"/>
      <c r="B249" s="1552"/>
      <c r="C249" s="1553"/>
      <c r="D249" s="1591"/>
      <c r="E249" s="2450"/>
      <c r="F249" s="1554"/>
      <c r="G249" s="1555"/>
      <c r="H249" s="1552"/>
      <c r="I249" s="710"/>
    </row>
    <row r="250" spans="1:9" ht="22.5">
      <c r="A250" s="1556" t="s">
        <v>1034</v>
      </c>
      <c r="B250" s="1557" t="s">
        <v>1035</v>
      </c>
      <c r="C250" s="1558" t="s">
        <v>678</v>
      </c>
      <c r="D250" s="1558" t="s">
        <v>3143</v>
      </c>
      <c r="E250" s="2451" t="s">
        <v>3442</v>
      </c>
      <c r="F250" s="1559" t="s">
        <v>2792</v>
      </c>
      <c r="G250" s="2610" t="s">
        <v>2640</v>
      </c>
      <c r="H250" s="2612" t="s">
        <v>497</v>
      </c>
      <c r="I250" s="751" t="s">
        <v>4268</v>
      </c>
    </row>
    <row r="251" spans="1:9" ht="13.5" thickBot="1">
      <c r="A251" s="1618"/>
      <c r="B251" s="1619"/>
      <c r="C251" s="1620" t="s">
        <v>3644</v>
      </c>
      <c r="D251" s="1621" t="s">
        <v>2641</v>
      </c>
      <c r="E251" s="2455" t="s">
        <v>265</v>
      </c>
      <c r="F251" s="942">
        <f>'Заказ, cкидки и курсы валют'!$I$12</f>
        <v>0</v>
      </c>
      <c r="G251" s="2611"/>
      <c r="H251" s="2613"/>
      <c r="I251" s="752"/>
    </row>
    <row r="252" spans="1:9">
      <c r="A252" s="1594" t="s">
        <v>9911</v>
      </c>
      <c r="B252" s="335" t="s">
        <v>9912</v>
      </c>
      <c r="C252" s="335"/>
      <c r="D252" s="387">
        <v>1</v>
      </c>
      <c r="E252" s="575">
        <v>203.22329999999999</v>
      </c>
      <c r="F252" s="1595">
        <f>ROUND(E252*(1-$F$10),2)</f>
        <v>203.22</v>
      </c>
      <c r="G252" s="1596">
        <f>F252*1000</f>
        <v>203220</v>
      </c>
      <c r="H252" s="1568">
        <f>ROUND((D252/1000)*G252,2)</f>
        <v>203.22</v>
      </c>
      <c r="I252" s="336"/>
    </row>
    <row r="253" spans="1:9" ht="12.75" customHeight="1">
      <c r="A253" s="1597" t="s">
        <v>9931</v>
      </c>
      <c r="B253" s="16" t="s">
        <v>9932</v>
      </c>
      <c r="C253" s="16"/>
      <c r="D253" s="128">
        <v>1</v>
      </c>
      <c r="E253" s="575">
        <v>191.72130000000001</v>
      </c>
      <c r="F253" s="1598">
        <f>ROUND(E253*(1-$F$10),2)</f>
        <v>191.72</v>
      </c>
      <c r="G253" s="1599">
        <f>F253*1000</f>
        <v>191720</v>
      </c>
      <c r="H253" s="665">
        <f>ROUND((D253/1000)*G253,2)</f>
        <v>191.72</v>
      </c>
      <c r="I253" s="326"/>
    </row>
    <row r="254" spans="1:9" ht="12.75" customHeight="1">
      <c r="A254" s="1597" t="s">
        <v>9909</v>
      </c>
      <c r="B254" s="16" t="s">
        <v>9910</v>
      </c>
      <c r="C254" s="16"/>
      <c r="D254" s="128">
        <v>1</v>
      </c>
      <c r="E254" s="575">
        <v>217.37715</v>
      </c>
      <c r="F254" s="1598">
        <f>ROUND(E254*(1-$F$10),2)</f>
        <v>217.38</v>
      </c>
      <c r="G254" s="1599">
        <f t="shared" ref="G254:G270" si="27">F254*1000</f>
        <v>217380</v>
      </c>
      <c r="H254" s="665">
        <f>ROUND((D254/1000)*G254,2)</f>
        <v>217.38</v>
      </c>
      <c r="I254" s="326"/>
    </row>
    <row r="255" spans="1:9" ht="13.5" customHeight="1">
      <c r="A255" s="1606" t="s">
        <v>9903</v>
      </c>
      <c r="B255" s="1607" t="s">
        <v>9904</v>
      </c>
      <c r="C255" s="1607"/>
      <c r="D255" s="501">
        <v>1</v>
      </c>
      <c r="E255" s="575">
        <v>200.16674999999998</v>
      </c>
      <c r="F255" s="1608">
        <f>ROUND(E255*(1-$F$10),2)</f>
        <v>200.17</v>
      </c>
      <c r="G255" s="1599">
        <f t="shared" si="27"/>
        <v>200170</v>
      </c>
      <c r="H255" s="1572">
        <f>ROUND((D255/1000)*G255,2)</f>
        <v>200.17</v>
      </c>
      <c r="I255" s="1332"/>
    </row>
    <row r="256" spans="1:9">
      <c r="A256" s="1597" t="s">
        <v>9905</v>
      </c>
      <c r="B256" s="16" t="s">
        <v>9906</v>
      </c>
      <c r="C256" s="16"/>
      <c r="D256" s="128">
        <v>1</v>
      </c>
      <c r="E256" s="575">
        <v>226.45094999999998</v>
      </c>
      <c r="F256" s="1598">
        <f t="shared" ref="F256:F271" si="28">ROUND(E256*(1-$F$10),2)</f>
        <v>226.45</v>
      </c>
      <c r="G256" s="1599">
        <f t="shared" si="27"/>
        <v>226450</v>
      </c>
      <c r="H256" s="665">
        <f t="shared" ref="H256:H271" si="29">ROUND((D256/1000)*G256,2)</f>
        <v>226.45</v>
      </c>
      <c r="I256" s="326"/>
    </row>
    <row r="257" spans="1:9">
      <c r="A257" s="1597" t="s">
        <v>9907</v>
      </c>
      <c r="B257" s="16" t="s">
        <v>9908</v>
      </c>
      <c r="C257" s="16"/>
      <c r="D257" s="128">
        <v>1</v>
      </c>
      <c r="E257" s="575">
        <v>214.73594999999997</v>
      </c>
      <c r="F257" s="1598">
        <f t="shared" si="28"/>
        <v>214.74</v>
      </c>
      <c r="G257" s="1599">
        <f t="shared" si="27"/>
        <v>214740</v>
      </c>
      <c r="H257" s="665">
        <f t="shared" si="29"/>
        <v>214.74</v>
      </c>
      <c r="I257" s="326"/>
    </row>
    <row r="258" spans="1:9">
      <c r="A258" s="1597" t="s">
        <v>9923</v>
      </c>
      <c r="B258" s="16" t="s">
        <v>9924</v>
      </c>
      <c r="C258" s="16"/>
      <c r="D258" s="128">
        <v>1</v>
      </c>
      <c r="E258" s="575">
        <v>248.80529999999999</v>
      </c>
      <c r="F258" s="1598">
        <f t="shared" si="28"/>
        <v>248.81</v>
      </c>
      <c r="G258" s="1599">
        <f t="shared" si="27"/>
        <v>248810</v>
      </c>
      <c r="H258" s="665">
        <f t="shared" si="29"/>
        <v>248.81</v>
      </c>
      <c r="I258" s="326"/>
    </row>
    <row r="259" spans="1:9">
      <c r="A259" s="1597" t="s">
        <v>9925</v>
      </c>
      <c r="B259" s="16" t="s">
        <v>9926</v>
      </c>
      <c r="C259" s="16"/>
      <c r="D259" s="128">
        <v>1</v>
      </c>
      <c r="E259" s="575">
        <v>268.22024999999996</v>
      </c>
      <c r="F259" s="1598">
        <f t="shared" si="28"/>
        <v>268.22000000000003</v>
      </c>
      <c r="G259" s="1599">
        <f t="shared" si="27"/>
        <v>268220</v>
      </c>
      <c r="H259" s="665">
        <f t="shared" si="29"/>
        <v>268.22000000000003</v>
      </c>
      <c r="I259" s="326"/>
    </row>
    <row r="260" spans="1:9">
      <c r="A260" s="1597" t="s">
        <v>9927</v>
      </c>
      <c r="B260" s="16" t="s">
        <v>9928</v>
      </c>
      <c r="C260" s="16"/>
      <c r="D260" s="128">
        <v>1</v>
      </c>
      <c r="E260" s="575">
        <v>360.74745000000001</v>
      </c>
      <c r="F260" s="1598">
        <f t="shared" si="28"/>
        <v>360.75</v>
      </c>
      <c r="G260" s="1599">
        <f t="shared" si="27"/>
        <v>360750</v>
      </c>
      <c r="H260" s="665">
        <f t="shared" si="29"/>
        <v>360.75</v>
      </c>
      <c r="I260" s="326"/>
    </row>
    <row r="261" spans="1:9">
      <c r="A261" s="1597" t="s">
        <v>9929</v>
      </c>
      <c r="B261" s="16" t="s">
        <v>9930</v>
      </c>
      <c r="C261" s="16"/>
      <c r="D261" s="128">
        <v>1</v>
      </c>
      <c r="E261" s="575">
        <v>446.84204999999997</v>
      </c>
      <c r="F261" s="1598">
        <f t="shared" si="28"/>
        <v>446.84</v>
      </c>
      <c r="G261" s="1599">
        <f t="shared" si="27"/>
        <v>446840</v>
      </c>
      <c r="H261" s="665">
        <f t="shared" si="29"/>
        <v>446.84</v>
      </c>
      <c r="I261" s="326"/>
    </row>
    <row r="262" spans="1:9">
      <c r="A262" s="1597" t="s">
        <v>9933</v>
      </c>
      <c r="B262" s="16" t="s">
        <v>9934</v>
      </c>
      <c r="C262" s="16"/>
      <c r="D262" s="128">
        <v>1</v>
      </c>
      <c r="E262" s="575">
        <v>479.27129999999994</v>
      </c>
      <c r="F262" s="1598">
        <f t="shared" si="28"/>
        <v>479.27</v>
      </c>
      <c r="G262" s="1599">
        <f t="shared" si="27"/>
        <v>479270</v>
      </c>
      <c r="H262" s="665">
        <f t="shared" si="29"/>
        <v>479.27</v>
      </c>
      <c r="I262" s="326"/>
    </row>
    <row r="263" spans="1:9">
      <c r="A263" s="1597" t="s">
        <v>9917</v>
      </c>
      <c r="B263" s="16" t="s">
        <v>10792</v>
      </c>
      <c r="C263" s="16"/>
      <c r="D263" s="128">
        <v>1</v>
      </c>
      <c r="E263" s="575">
        <v>550.79669999999987</v>
      </c>
      <c r="F263" s="1598">
        <f t="shared" si="28"/>
        <v>550.79999999999995</v>
      </c>
      <c r="G263" s="1599">
        <f t="shared" si="27"/>
        <v>550800</v>
      </c>
      <c r="H263" s="665">
        <f t="shared" si="29"/>
        <v>550.79999999999995</v>
      </c>
      <c r="I263" s="326"/>
    </row>
    <row r="264" spans="1:9">
      <c r="A264" s="1597" t="s">
        <v>9918</v>
      </c>
      <c r="B264" s="16" t="s">
        <v>10793</v>
      </c>
      <c r="C264" s="16"/>
      <c r="D264" s="128">
        <v>1</v>
      </c>
      <c r="E264" s="575">
        <v>554.15145000000007</v>
      </c>
      <c r="F264" s="1598">
        <f t="shared" si="28"/>
        <v>554.15</v>
      </c>
      <c r="G264" s="1599">
        <f t="shared" si="27"/>
        <v>554150</v>
      </c>
      <c r="H264" s="665">
        <f t="shared" si="29"/>
        <v>554.15</v>
      </c>
      <c r="I264" s="326"/>
    </row>
    <row r="265" spans="1:9">
      <c r="A265" s="1622" t="s">
        <v>9935</v>
      </c>
      <c r="B265" s="1623" t="s">
        <v>9936</v>
      </c>
      <c r="C265" s="1623"/>
      <c r="D265" s="1624">
        <v>1</v>
      </c>
      <c r="E265" s="575">
        <v>721.73985000000005</v>
      </c>
      <c r="F265" s="1626">
        <f t="shared" si="28"/>
        <v>721.74</v>
      </c>
      <c r="G265" s="1599">
        <f t="shared" si="27"/>
        <v>721740</v>
      </c>
      <c r="H265" s="1625">
        <f t="shared" si="29"/>
        <v>721.74</v>
      </c>
      <c r="I265" s="1627"/>
    </row>
    <row r="266" spans="1:9">
      <c r="A266" s="1611" t="s">
        <v>9937</v>
      </c>
      <c r="B266" s="1612" t="s">
        <v>9938</v>
      </c>
      <c r="C266" s="1612"/>
      <c r="D266" s="454">
        <v>1</v>
      </c>
      <c r="E266" s="575">
        <v>677.69145000000003</v>
      </c>
      <c r="F266" s="1614">
        <f t="shared" si="28"/>
        <v>677.69</v>
      </c>
      <c r="G266" s="1599">
        <f t="shared" si="27"/>
        <v>677690</v>
      </c>
      <c r="H266" s="1613">
        <f t="shared" si="29"/>
        <v>677.69</v>
      </c>
      <c r="I266" s="1309"/>
    </row>
    <row r="267" spans="1:9">
      <c r="A267" s="1597" t="s">
        <v>9939</v>
      </c>
      <c r="B267" s="16" t="s">
        <v>9940</v>
      </c>
      <c r="C267" s="16"/>
      <c r="D267" s="128">
        <v>1</v>
      </c>
      <c r="E267" s="575">
        <v>1010.14185</v>
      </c>
      <c r="F267" s="1598">
        <f t="shared" si="28"/>
        <v>1010.14</v>
      </c>
      <c r="G267" s="1599">
        <f t="shared" si="27"/>
        <v>1010140</v>
      </c>
      <c r="H267" s="665">
        <f t="shared" si="29"/>
        <v>1010.14</v>
      </c>
      <c r="I267" s="326"/>
    </row>
    <row r="268" spans="1:9">
      <c r="A268" s="1606" t="s">
        <v>9913</v>
      </c>
      <c r="B268" s="1607" t="s">
        <v>9914</v>
      </c>
      <c r="C268" s="1607"/>
      <c r="D268" s="501">
        <v>1</v>
      </c>
      <c r="E268" s="575">
        <v>1265.6406749999999</v>
      </c>
      <c r="F268" s="1608">
        <f t="shared" si="28"/>
        <v>1265.6400000000001</v>
      </c>
      <c r="G268" s="1599">
        <f t="shared" si="27"/>
        <v>1265640</v>
      </c>
      <c r="H268" s="1572">
        <f t="shared" si="29"/>
        <v>1265.6400000000001</v>
      </c>
      <c r="I268" s="1332"/>
    </row>
    <row r="269" spans="1:9">
      <c r="A269" s="1597" t="s">
        <v>9915</v>
      </c>
      <c r="B269" s="16" t="s">
        <v>9916</v>
      </c>
      <c r="C269" s="16"/>
      <c r="D269" s="128">
        <v>1</v>
      </c>
      <c r="E269" s="575">
        <v>2337.6963000000001</v>
      </c>
      <c r="F269" s="1598">
        <f t="shared" si="28"/>
        <v>2337.6999999999998</v>
      </c>
      <c r="G269" s="1599">
        <f t="shared" si="27"/>
        <v>2337700</v>
      </c>
      <c r="H269" s="665">
        <f t="shared" si="29"/>
        <v>2337.6999999999998</v>
      </c>
      <c r="I269" s="326"/>
    </row>
    <row r="270" spans="1:9">
      <c r="A270" s="1597" t="s">
        <v>9919</v>
      </c>
      <c r="B270" s="16" t="s">
        <v>9920</v>
      </c>
      <c r="C270" s="16"/>
      <c r="D270" s="128">
        <v>1</v>
      </c>
      <c r="E270" s="575">
        <v>2578.2883200000001</v>
      </c>
      <c r="F270" s="1598">
        <f t="shared" si="28"/>
        <v>2578.29</v>
      </c>
      <c r="G270" s="1599">
        <f t="shared" si="27"/>
        <v>2578290</v>
      </c>
      <c r="H270" s="665">
        <f t="shared" si="29"/>
        <v>2578.29</v>
      </c>
      <c r="I270" s="326"/>
    </row>
    <row r="271" spans="1:9" ht="13.5" thickBot="1">
      <c r="A271" s="1601" t="s">
        <v>9921</v>
      </c>
      <c r="B271" s="1602" t="s">
        <v>9922</v>
      </c>
      <c r="C271" s="1602"/>
      <c r="D271" s="181">
        <v>1</v>
      </c>
      <c r="E271" s="575">
        <v>2983.6315800000002</v>
      </c>
      <c r="F271" s="1603">
        <f t="shared" si="28"/>
        <v>2983.63</v>
      </c>
      <c r="G271" s="1604">
        <f>F271*1000</f>
        <v>2983630</v>
      </c>
      <c r="H271" s="1581">
        <f t="shared" si="29"/>
        <v>2983.63</v>
      </c>
      <c r="I271" s="327"/>
    </row>
    <row r="273" spans="1:9" ht="13.5" thickBot="1">
      <c r="D273" s="23"/>
    </row>
    <row r="274" spans="1:9" ht="18">
      <c r="A274" s="1238"/>
      <c r="B274" s="1543"/>
      <c r="C274" s="1544"/>
      <c r="D274" s="1588" t="s">
        <v>3448</v>
      </c>
      <c r="E274" s="2453"/>
      <c r="F274" s="1545"/>
      <c r="G274" s="1546"/>
      <c r="H274" s="1543"/>
      <c r="I274" s="1547"/>
    </row>
    <row r="275" spans="1:9" ht="15.75">
      <c r="A275" s="1239"/>
      <c r="B275" s="722"/>
      <c r="C275" s="1548"/>
      <c r="D275" s="1617" t="s">
        <v>3449</v>
      </c>
      <c r="E275" s="2449"/>
      <c r="F275" s="1549"/>
      <c r="G275" s="1550"/>
      <c r="H275" s="722"/>
      <c r="I275" s="689"/>
    </row>
    <row r="276" spans="1:9">
      <c r="A276" s="1239"/>
      <c r="B276" s="722"/>
      <c r="C276" s="1548"/>
      <c r="D276" s="1590"/>
      <c r="E276" s="2449"/>
      <c r="F276" s="1549"/>
      <c r="G276" s="1550"/>
      <c r="H276" s="722"/>
      <c r="I276" s="689"/>
    </row>
    <row r="277" spans="1:9">
      <c r="A277" s="1239"/>
      <c r="B277" s="722"/>
      <c r="C277" s="1548"/>
      <c r="D277" s="1590"/>
      <c r="E277" s="2449"/>
      <c r="F277" s="1549"/>
      <c r="G277" s="1550"/>
      <c r="H277" s="722"/>
      <c r="I277" s="689"/>
    </row>
    <row r="278" spans="1:9" ht="56.25" customHeight="1" thickBot="1">
      <c r="A278" s="1551"/>
      <c r="B278" s="1552"/>
      <c r="C278" s="1553"/>
      <c r="D278" s="1591"/>
      <c r="E278" s="2450"/>
      <c r="F278" s="1554"/>
      <c r="G278" s="1555"/>
      <c r="H278" s="1552"/>
      <c r="I278" s="710"/>
    </row>
    <row r="279" spans="1:9" ht="38.25" customHeight="1">
      <c r="A279" s="1556" t="s">
        <v>1034</v>
      </c>
      <c r="B279" s="1557" t="s">
        <v>1035</v>
      </c>
      <c r="C279" s="1558" t="s">
        <v>678</v>
      </c>
      <c r="D279" s="1558" t="s">
        <v>3143</v>
      </c>
      <c r="E279" s="2451" t="s">
        <v>3442</v>
      </c>
      <c r="F279" s="1559" t="s">
        <v>2792</v>
      </c>
      <c r="G279" s="2610" t="s">
        <v>2640</v>
      </c>
      <c r="H279" s="2612" t="s">
        <v>497</v>
      </c>
      <c r="I279" s="751" t="s">
        <v>4268</v>
      </c>
    </row>
    <row r="280" spans="1:9" ht="25.5" customHeight="1" thickBot="1">
      <c r="A280" s="1560"/>
      <c r="B280" s="1561"/>
      <c r="C280" s="1562" t="s">
        <v>3644</v>
      </c>
      <c r="D280" s="1563" t="s">
        <v>2641</v>
      </c>
      <c r="E280" s="2452" t="s">
        <v>265</v>
      </c>
      <c r="F280" s="942">
        <f>'Заказ, cкидки и курсы валют'!$I$12</f>
        <v>0</v>
      </c>
      <c r="G280" s="2615"/>
      <c r="H280" s="2616"/>
      <c r="I280" s="1564"/>
    </row>
    <row r="281" spans="1:9">
      <c r="A281" s="1594" t="s">
        <v>10794</v>
      </c>
      <c r="B281" s="335" t="s">
        <v>10795</v>
      </c>
      <c r="C281" s="335"/>
      <c r="D281" s="387">
        <v>50</v>
      </c>
      <c r="E281" s="575">
        <v>136.39454999999998</v>
      </c>
      <c r="F281" s="1595">
        <f>ROUND(E281*(1-$F$10),2)</f>
        <v>136.38999999999999</v>
      </c>
      <c r="G281" s="1596">
        <f>F281*1000</f>
        <v>136390</v>
      </c>
      <c r="H281" s="1568">
        <f>ROUND((D281/1000)*G281,2)</f>
        <v>6819.5</v>
      </c>
      <c r="I281" s="336"/>
    </row>
    <row r="282" spans="1:9">
      <c r="A282" s="1597" t="s">
        <v>10796</v>
      </c>
      <c r="B282" s="16" t="s">
        <v>10797</v>
      </c>
      <c r="C282" s="16"/>
      <c r="D282" s="128">
        <v>100</v>
      </c>
      <c r="E282" s="575">
        <v>127.87454999999999</v>
      </c>
      <c r="F282" s="1598">
        <f t="shared" ref="F282:F295" si="30">ROUND(E282*(1-$F$10),2)</f>
        <v>127.87</v>
      </c>
      <c r="G282" s="1599">
        <f>F282*1000</f>
        <v>127870</v>
      </c>
      <c r="H282" s="665">
        <f t="shared" ref="H282:H295" si="31">ROUND((D282/1000)*G282,2)</f>
        <v>12787</v>
      </c>
      <c r="I282" s="326"/>
    </row>
    <row r="283" spans="1:9">
      <c r="A283" s="1597" t="s">
        <v>10798</v>
      </c>
      <c r="B283" s="16" t="s">
        <v>10799</v>
      </c>
      <c r="C283" s="16"/>
      <c r="D283" s="128">
        <v>50</v>
      </c>
      <c r="E283" s="575">
        <v>165.89505</v>
      </c>
      <c r="F283" s="1598">
        <f t="shared" si="30"/>
        <v>165.9</v>
      </c>
      <c r="G283" s="1599">
        <f t="shared" ref="G283:G294" si="32">F283*1000</f>
        <v>165900</v>
      </c>
      <c r="H283" s="665">
        <f t="shared" si="31"/>
        <v>8295</v>
      </c>
      <c r="I283" s="326"/>
    </row>
    <row r="284" spans="1:9">
      <c r="A284" s="1597" t="s">
        <v>10800</v>
      </c>
      <c r="B284" s="16" t="s">
        <v>10801</v>
      </c>
      <c r="C284" s="16"/>
      <c r="D284" s="128">
        <v>100</v>
      </c>
      <c r="E284" s="575">
        <v>121.75079999999998</v>
      </c>
      <c r="F284" s="1598">
        <f t="shared" si="30"/>
        <v>121.75</v>
      </c>
      <c r="G284" s="1599">
        <f t="shared" si="32"/>
        <v>121750</v>
      </c>
      <c r="H284" s="665">
        <f t="shared" si="31"/>
        <v>12175</v>
      </c>
      <c r="I284" s="326"/>
    </row>
    <row r="285" spans="1:9">
      <c r="A285" s="1597" t="s">
        <v>10802</v>
      </c>
      <c r="B285" s="16" t="s">
        <v>10803</v>
      </c>
      <c r="C285" s="16"/>
      <c r="D285" s="128">
        <v>100</v>
      </c>
      <c r="E285" s="575">
        <v>107.059879872</v>
      </c>
      <c r="F285" s="1598">
        <f t="shared" si="30"/>
        <v>107.06</v>
      </c>
      <c r="G285" s="1599">
        <f t="shared" si="32"/>
        <v>107060</v>
      </c>
      <c r="H285" s="665">
        <f t="shared" si="31"/>
        <v>10706</v>
      </c>
      <c r="I285" s="326"/>
    </row>
    <row r="286" spans="1:9">
      <c r="A286" s="1597" t="s">
        <v>10804</v>
      </c>
      <c r="B286" s="16" t="s">
        <v>10805</v>
      </c>
      <c r="C286" s="16"/>
      <c r="D286" s="128">
        <v>100</v>
      </c>
      <c r="E286" s="575">
        <v>94.216041216000008</v>
      </c>
      <c r="F286" s="1598">
        <f t="shared" si="30"/>
        <v>94.22</v>
      </c>
      <c r="G286" s="1599">
        <f t="shared" si="32"/>
        <v>94220</v>
      </c>
      <c r="H286" s="665">
        <f t="shared" si="31"/>
        <v>9422</v>
      </c>
      <c r="I286" s="326"/>
    </row>
    <row r="287" spans="1:9">
      <c r="A287" s="1597" t="s">
        <v>10806</v>
      </c>
      <c r="B287" s="16" t="s">
        <v>10807</v>
      </c>
      <c r="C287" s="16"/>
      <c r="D287" s="128">
        <v>25</v>
      </c>
      <c r="E287" s="575">
        <v>240.64416921599997</v>
      </c>
      <c r="F287" s="1598">
        <f t="shared" si="30"/>
        <v>240.64</v>
      </c>
      <c r="G287" s="1599">
        <f t="shared" si="32"/>
        <v>240640</v>
      </c>
      <c r="H287" s="665">
        <f t="shared" si="31"/>
        <v>6016</v>
      </c>
      <c r="I287" s="326"/>
    </row>
    <row r="288" spans="1:9">
      <c r="A288" s="1597" t="s">
        <v>10808</v>
      </c>
      <c r="B288" s="16" t="s">
        <v>10809</v>
      </c>
      <c r="C288" s="16"/>
      <c r="D288" s="128">
        <v>50</v>
      </c>
      <c r="E288" s="575">
        <v>168.93622310400002</v>
      </c>
      <c r="F288" s="1598">
        <f t="shared" si="30"/>
        <v>168.94</v>
      </c>
      <c r="G288" s="1599">
        <f t="shared" si="32"/>
        <v>168940</v>
      </c>
      <c r="H288" s="665">
        <f t="shared" si="31"/>
        <v>8447</v>
      </c>
      <c r="I288" s="326"/>
    </row>
    <row r="289" spans="1:9">
      <c r="A289" s="1597" t="s">
        <v>10810</v>
      </c>
      <c r="B289" s="16" t="s">
        <v>10811</v>
      </c>
      <c r="C289" s="16"/>
      <c r="D289" s="128">
        <v>25</v>
      </c>
      <c r="E289" s="575">
        <v>258.382891008</v>
      </c>
      <c r="F289" s="1598">
        <f t="shared" si="30"/>
        <v>258.38</v>
      </c>
      <c r="G289" s="1599">
        <f t="shared" si="32"/>
        <v>258380</v>
      </c>
      <c r="H289" s="665">
        <f t="shared" si="31"/>
        <v>6459.5</v>
      </c>
      <c r="I289" s="326"/>
    </row>
    <row r="290" spans="1:9">
      <c r="A290" s="1597" t="s">
        <v>10812</v>
      </c>
      <c r="B290" s="16" t="s">
        <v>10813</v>
      </c>
      <c r="C290" s="16"/>
      <c r="D290" s="128">
        <v>100</v>
      </c>
      <c r="E290" s="575">
        <v>109.81214999999999</v>
      </c>
      <c r="F290" s="1598">
        <f t="shared" si="30"/>
        <v>109.81</v>
      </c>
      <c r="G290" s="1599">
        <f t="shared" si="32"/>
        <v>109810</v>
      </c>
      <c r="H290" s="665">
        <f t="shared" si="31"/>
        <v>10981</v>
      </c>
      <c r="I290" s="326"/>
    </row>
    <row r="291" spans="1:9">
      <c r="A291" s="1597" t="s">
        <v>10814</v>
      </c>
      <c r="B291" s="16" t="s">
        <v>10815</v>
      </c>
      <c r="C291" s="16"/>
      <c r="D291" s="128">
        <v>100</v>
      </c>
      <c r="E291" s="575">
        <v>94.827600000000004</v>
      </c>
      <c r="F291" s="1598">
        <f t="shared" si="30"/>
        <v>94.83</v>
      </c>
      <c r="G291" s="1599">
        <f t="shared" si="32"/>
        <v>94830</v>
      </c>
      <c r="H291" s="665">
        <f t="shared" si="31"/>
        <v>9483</v>
      </c>
      <c r="I291" s="326"/>
    </row>
    <row r="292" spans="1:9">
      <c r="A292" s="1597" t="s">
        <v>10816</v>
      </c>
      <c r="B292" s="16" t="s">
        <v>10817</v>
      </c>
      <c r="C292" s="16"/>
      <c r="D292" s="128">
        <v>15</v>
      </c>
      <c r="E292" s="575">
        <v>298.35974999999996</v>
      </c>
      <c r="F292" s="1598">
        <f t="shared" si="30"/>
        <v>298.36</v>
      </c>
      <c r="G292" s="1599">
        <f t="shared" si="32"/>
        <v>298360</v>
      </c>
      <c r="H292" s="665">
        <f t="shared" si="31"/>
        <v>4475.3999999999996</v>
      </c>
      <c r="I292" s="326"/>
    </row>
    <row r="293" spans="1:9">
      <c r="A293" s="1597" t="s">
        <v>10818</v>
      </c>
      <c r="B293" s="16" t="s">
        <v>10819</v>
      </c>
      <c r="C293" s="16"/>
      <c r="D293" s="128">
        <v>25</v>
      </c>
      <c r="E293" s="575">
        <v>350.08680000000004</v>
      </c>
      <c r="F293" s="1598">
        <f t="shared" si="30"/>
        <v>350.09</v>
      </c>
      <c r="G293" s="1599">
        <f t="shared" si="32"/>
        <v>350090</v>
      </c>
      <c r="H293" s="665">
        <f t="shared" si="31"/>
        <v>8752.25</v>
      </c>
      <c r="I293" s="326"/>
    </row>
    <row r="294" spans="1:9">
      <c r="A294" s="1597" t="s">
        <v>10820</v>
      </c>
      <c r="B294" s="16" t="s">
        <v>10821</v>
      </c>
      <c r="C294" s="16"/>
      <c r="D294" s="128">
        <v>25</v>
      </c>
      <c r="E294" s="575">
        <v>380.26890000000003</v>
      </c>
      <c r="F294" s="1598">
        <f t="shared" si="30"/>
        <v>380.27</v>
      </c>
      <c r="G294" s="1599">
        <f t="shared" si="32"/>
        <v>380270</v>
      </c>
      <c r="H294" s="665">
        <f t="shared" si="31"/>
        <v>9506.75</v>
      </c>
      <c r="I294" s="326"/>
    </row>
    <row r="295" spans="1:9" ht="13.5" thickBot="1">
      <c r="A295" s="1601" t="s">
        <v>10822</v>
      </c>
      <c r="B295" s="1602" t="s">
        <v>10823</v>
      </c>
      <c r="C295" s="1602"/>
      <c r="D295" s="181">
        <v>25</v>
      </c>
      <c r="E295" s="575">
        <v>434.59667999999999</v>
      </c>
      <c r="F295" s="1603">
        <f t="shared" si="30"/>
        <v>434.6</v>
      </c>
      <c r="G295" s="1604">
        <f>F295*1000</f>
        <v>434600</v>
      </c>
      <c r="H295" s="1581">
        <f t="shared" si="31"/>
        <v>10865</v>
      </c>
      <c r="I295" s="327"/>
    </row>
    <row r="296" spans="1:9">
      <c r="D296" s="23"/>
    </row>
    <row r="297" spans="1:9" hidden="1">
      <c r="D297" s="23"/>
    </row>
    <row r="298" spans="1:9" ht="18" hidden="1">
      <c r="A298" s="1238"/>
      <c r="B298" s="1543"/>
      <c r="C298" s="1544"/>
      <c r="D298" s="1588" t="s">
        <v>3448</v>
      </c>
      <c r="E298" s="2453"/>
      <c r="F298" s="1545"/>
      <c r="G298" s="1546"/>
      <c r="H298" s="1543"/>
      <c r="I298" s="1547"/>
    </row>
    <row r="299" spans="1:9" ht="15.75" hidden="1">
      <c r="A299" s="1239"/>
      <c r="B299" s="722"/>
      <c r="C299" s="1548"/>
      <c r="D299" s="1617" t="s">
        <v>3449</v>
      </c>
      <c r="E299" s="2449"/>
      <c r="F299" s="1549"/>
      <c r="G299" s="1550"/>
      <c r="H299" s="722"/>
      <c r="I299" s="689"/>
    </row>
    <row r="300" spans="1:9" hidden="1">
      <c r="A300" s="1239"/>
      <c r="B300" s="722"/>
      <c r="C300" s="1548"/>
      <c r="D300" s="1590"/>
      <c r="E300" s="2449"/>
      <c r="F300" s="1549"/>
      <c r="G300" s="1550"/>
      <c r="H300" s="722"/>
      <c r="I300" s="689"/>
    </row>
    <row r="301" spans="1:9" hidden="1">
      <c r="A301" s="1239"/>
      <c r="B301" s="722"/>
      <c r="C301" s="1548"/>
      <c r="D301" s="1590"/>
      <c r="E301" s="2449"/>
      <c r="F301" s="1549"/>
      <c r="G301" s="1550"/>
      <c r="H301" s="722"/>
      <c r="I301" s="689"/>
    </row>
    <row r="302" spans="1:9" ht="13.5" hidden="1" thickBot="1">
      <c r="A302" s="1551"/>
      <c r="B302" s="1552"/>
      <c r="C302" s="1553"/>
      <c r="D302" s="1591"/>
      <c r="E302" s="2450"/>
      <c r="F302" s="1554"/>
      <c r="G302" s="1555"/>
      <c r="H302" s="1552"/>
      <c r="I302" s="710"/>
    </row>
    <row r="303" spans="1:9" ht="22.5" hidden="1">
      <c r="A303" s="1556" t="s">
        <v>1034</v>
      </c>
      <c r="B303" s="1557" t="s">
        <v>1035</v>
      </c>
      <c r="C303" s="1558" t="s">
        <v>678</v>
      </c>
      <c r="D303" s="1558" t="s">
        <v>3143</v>
      </c>
      <c r="E303" s="2451" t="s">
        <v>3442</v>
      </c>
      <c r="F303" s="1559" t="s">
        <v>2792</v>
      </c>
      <c r="G303" s="2610" t="s">
        <v>2640</v>
      </c>
      <c r="H303" s="2612" t="s">
        <v>497</v>
      </c>
      <c r="I303" s="751" t="s">
        <v>4268</v>
      </c>
    </row>
    <row r="304" spans="1:9" hidden="1">
      <c r="A304" s="1560"/>
      <c r="B304" s="1561"/>
      <c r="C304" s="1562" t="s">
        <v>3644</v>
      </c>
      <c r="D304" s="1563" t="s">
        <v>2641</v>
      </c>
      <c r="E304" s="2452" t="s">
        <v>265</v>
      </c>
      <c r="F304" s="942">
        <f>'Заказ, cкидки и курсы валют'!$I$12</f>
        <v>0</v>
      </c>
      <c r="G304" s="2615"/>
      <c r="H304" s="2616"/>
      <c r="I304" s="1564"/>
    </row>
    <row r="305" spans="1:9" hidden="1">
      <c r="A305" s="1594" t="s">
        <v>1517</v>
      </c>
      <c r="B305" s="335" t="s">
        <v>10359</v>
      </c>
      <c r="C305" s="335"/>
      <c r="D305" s="387">
        <v>1</v>
      </c>
      <c r="E305" s="2456">
        <f>E281*2</f>
        <v>272.78909999999996</v>
      </c>
      <c r="F305" s="1595">
        <f>ROUND(E305*(1-$F$10),2)</f>
        <v>272.79000000000002</v>
      </c>
      <c r="G305" s="1596">
        <f>F305*1000</f>
        <v>272790</v>
      </c>
      <c r="H305" s="1568">
        <f>ROUND((D305/1000)*G305,2)</f>
        <v>272.79000000000002</v>
      </c>
      <c r="I305" s="336"/>
    </row>
    <row r="306" spans="1:9" hidden="1">
      <c r="A306" s="1597" t="s">
        <v>1518</v>
      </c>
      <c r="B306" s="16" t="s">
        <v>10360</v>
      </c>
      <c r="C306" s="16"/>
      <c r="D306" s="128">
        <v>1</v>
      </c>
      <c r="E306" s="529">
        <f>E282*2</f>
        <v>255.74909999999997</v>
      </c>
      <c r="F306" s="1598">
        <f t="shared" ref="F306:F318" si="33">ROUND(E306*(1-$F$10),2)</f>
        <v>255.75</v>
      </c>
      <c r="G306" s="1599">
        <f>F306*1000</f>
        <v>255750</v>
      </c>
      <c r="H306" s="665">
        <f t="shared" ref="H306:H318" si="34">ROUND((D306/1000)*G306,2)</f>
        <v>255.75</v>
      </c>
      <c r="I306" s="326"/>
    </row>
    <row r="307" spans="1:9" hidden="1">
      <c r="A307" s="1597" t="s">
        <v>1519</v>
      </c>
      <c r="B307" s="16" t="s">
        <v>10361</v>
      </c>
      <c r="C307" s="16"/>
      <c r="D307" s="128">
        <v>1</v>
      </c>
      <c r="E307" s="529">
        <f>E284*2</f>
        <v>243.50159999999997</v>
      </c>
      <c r="F307" s="1598">
        <f t="shared" si="33"/>
        <v>243.5</v>
      </c>
      <c r="G307" s="1599">
        <f t="shared" ref="G307:G317" si="35">F307*1000</f>
        <v>243500</v>
      </c>
      <c r="H307" s="665">
        <f t="shared" si="34"/>
        <v>243.5</v>
      </c>
      <c r="I307" s="326"/>
    </row>
    <row r="308" spans="1:9" hidden="1">
      <c r="A308" s="1597" t="s">
        <v>1520</v>
      </c>
      <c r="B308" s="16" t="s">
        <v>10362</v>
      </c>
      <c r="C308" s="16"/>
      <c r="D308" s="128">
        <v>1</v>
      </c>
      <c r="E308" s="529">
        <f>E285*2</f>
        <v>214.11975974399999</v>
      </c>
      <c r="F308" s="1598">
        <f t="shared" si="33"/>
        <v>214.12</v>
      </c>
      <c r="G308" s="1599">
        <f t="shared" si="35"/>
        <v>214120</v>
      </c>
      <c r="H308" s="665">
        <f t="shared" si="34"/>
        <v>214.12</v>
      </c>
      <c r="I308" s="326"/>
    </row>
    <row r="309" spans="1:9" hidden="1">
      <c r="A309" s="1597" t="s">
        <v>1521</v>
      </c>
      <c r="B309" s="16" t="s">
        <v>10363</v>
      </c>
      <c r="C309" s="16"/>
      <c r="D309" s="128">
        <v>1</v>
      </c>
      <c r="E309" s="529">
        <f>E286*2</f>
        <v>188.43208243200002</v>
      </c>
      <c r="F309" s="1598">
        <f t="shared" si="33"/>
        <v>188.43</v>
      </c>
      <c r="G309" s="1599">
        <f t="shared" si="35"/>
        <v>188430</v>
      </c>
      <c r="H309" s="665">
        <f t="shared" si="34"/>
        <v>188.43</v>
      </c>
      <c r="I309" s="326"/>
    </row>
    <row r="310" spans="1:9" hidden="1">
      <c r="A310" s="1597" t="s">
        <v>1522</v>
      </c>
      <c r="B310" s="16" t="s">
        <v>10824</v>
      </c>
      <c r="C310" s="16"/>
      <c r="D310" s="128">
        <v>1</v>
      </c>
      <c r="E310" s="529">
        <f>E293*2</f>
        <v>700.17360000000008</v>
      </c>
      <c r="F310" s="1598">
        <f t="shared" si="33"/>
        <v>700.17</v>
      </c>
      <c r="G310" s="1599">
        <f t="shared" si="35"/>
        <v>700170</v>
      </c>
      <c r="H310" s="665">
        <f t="shared" si="34"/>
        <v>700.17</v>
      </c>
      <c r="I310" s="326"/>
    </row>
    <row r="311" spans="1:9" ht="13.5" hidden="1" customHeight="1">
      <c r="A311" s="1597" t="s">
        <v>1523</v>
      </c>
      <c r="B311" s="16" t="s">
        <v>10364</v>
      </c>
      <c r="C311" s="16"/>
      <c r="D311" s="128">
        <v>1</v>
      </c>
      <c r="E311" s="529">
        <f t="shared" ref="E311:E316" si="36">E287*2</f>
        <v>481.28833843199993</v>
      </c>
      <c r="F311" s="1598">
        <f t="shared" si="33"/>
        <v>481.29</v>
      </c>
      <c r="G311" s="1599">
        <f t="shared" si="35"/>
        <v>481290</v>
      </c>
      <c r="H311" s="665">
        <f t="shared" si="34"/>
        <v>481.29</v>
      </c>
      <c r="I311" s="326"/>
    </row>
    <row r="312" spans="1:9" ht="13.5" hidden="1" customHeight="1">
      <c r="A312" s="1597" t="s">
        <v>1524</v>
      </c>
      <c r="B312" s="16" t="s">
        <v>10365</v>
      </c>
      <c r="C312" s="16"/>
      <c r="D312" s="128">
        <v>1</v>
      </c>
      <c r="E312" s="529">
        <f t="shared" si="36"/>
        <v>337.87244620800004</v>
      </c>
      <c r="F312" s="1598">
        <f t="shared" si="33"/>
        <v>337.87</v>
      </c>
      <c r="G312" s="1599">
        <f t="shared" si="35"/>
        <v>337870</v>
      </c>
      <c r="H312" s="665">
        <f t="shared" si="34"/>
        <v>337.87</v>
      </c>
      <c r="I312" s="326"/>
    </row>
    <row r="313" spans="1:9" hidden="1">
      <c r="A313" s="1597" t="s">
        <v>1525</v>
      </c>
      <c r="B313" s="16" t="s">
        <v>10366</v>
      </c>
      <c r="C313" s="16"/>
      <c r="D313" s="128">
        <v>1</v>
      </c>
      <c r="E313" s="529">
        <f t="shared" si="36"/>
        <v>516.765782016</v>
      </c>
      <c r="F313" s="1598">
        <f t="shared" si="33"/>
        <v>516.77</v>
      </c>
      <c r="G313" s="1599">
        <f t="shared" si="35"/>
        <v>516770</v>
      </c>
      <c r="H313" s="665">
        <f t="shared" si="34"/>
        <v>516.77</v>
      </c>
      <c r="I313" s="326"/>
    </row>
    <row r="314" spans="1:9" hidden="1">
      <c r="A314" s="1597" t="s">
        <v>1526</v>
      </c>
      <c r="B314" s="16" t="s">
        <v>10367</v>
      </c>
      <c r="C314" s="16"/>
      <c r="D314" s="128">
        <v>1</v>
      </c>
      <c r="E314" s="529">
        <f t="shared" si="36"/>
        <v>219.62429999999998</v>
      </c>
      <c r="F314" s="1598">
        <f t="shared" si="33"/>
        <v>219.62</v>
      </c>
      <c r="G314" s="1599">
        <f t="shared" si="35"/>
        <v>219620</v>
      </c>
      <c r="H314" s="665">
        <f t="shared" si="34"/>
        <v>219.62</v>
      </c>
      <c r="I314" s="326"/>
    </row>
    <row r="315" spans="1:9" hidden="1">
      <c r="A315" s="1597" t="s">
        <v>1527</v>
      </c>
      <c r="B315" s="16" t="s">
        <v>10368</v>
      </c>
      <c r="C315" s="16"/>
      <c r="D315" s="128">
        <v>1</v>
      </c>
      <c r="E315" s="529">
        <f t="shared" si="36"/>
        <v>189.65520000000001</v>
      </c>
      <c r="F315" s="1598">
        <f t="shared" si="33"/>
        <v>189.66</v>
      </c>
      <c r="G315" s="1599">
        <f t="shared" si="35"/>
        <v>189660</v>
      </c>
      <c r="H315" s="665">
        <f t="shared" si="34"/>
        <v>189.66</v>
      </c>
      <c r="I315" s="326"/>
    </row>
    <row r="316" spans="1:9" hidden="1">
      <c r="A316" s="1597" t="s">
        <v>1528</v>
      </c>
      <c r="B316" s="16" t="s">
        <v>10369</v>
      </c>
      <c r="C316" s="16"/>
      <c r="D316" s="128">
        <v>1</v>
      </c>
      <c r="E316" s="529">
        <f t="shared" si="36"/>
        <v>596.71949999999993</v>
      </c>
      <c r="F316" s="1598">
        <f t="shared" si="33"/>
        <v>596.72</v>
      </c>
      <c r="G316" s="1599">
        <f t="shared" si="35"/>
        <v>596720</v>
      </c>
      <c r="H316" s="665">
        <f t="shared" si="34"/>
        <v>596.72</v>
      </c>
      <c r="I316" s="326"/>
    </row>
    <row r="317" spans="1:9" hidden="1">
      <c r="A317" s="1597" t="s">
        <v>1529</v>
      </c>
      <c r="B317" s="16" t="s">
        <v>10370</v>
      </c>
      <c r="C317" s="16"/>
      <c r="D317" s="128">
        <v>1</v>
      </c>
      <c r="E317" s="529">
        <f>E294*2</f>
        <v>760.53780000000006</v>
      </c>
      <c r="F317" s="1598">
        <f t="shared" si="33"/>
        <v>760.54</v>
      </c>
      <c r="G317" s="1599">
        <f t="shared" si="35"/>
        <v>760540</v>
      </c>
      <c r="H317" s="665">
        <f t="shared" si="34"/>
        <v>760.54</v>
      </c>
      <c r="I317" s="326"/>
    </row>
    <row r="318" spans="1:9" ht="13.5" hidden="1" thickBot="1">
      <c r="A318" s="1601" t="s">
        <v>1530</v>
      </c>
      <c r="B318" s="1602" t="s">
        <v>10371</v>
      </c>
      <c r="C318" s="1602"/>
      <c r="D318" s="181">
        <v>1</v>
      </c>
      <c r="E318" s="2394">
        <f>E295*2</f>
        <v>869.19335999999998</v>
      </c>
      <c r="F318" s="1603">
        <f t="shared" si="33"/>
        <v>869.19</v>
      </c>
      <c r="G318" s="1604">
        <f>F318*1000</f>
        <v>869190</v>
      </c>
      <c r="H318" s="1581">
        <f t="shared" si="34"/>
        <v>869.19</v>
      </c>
      <c r="I318" s="327"/>
    </row>
    <row r="319" spans="1:9" hidden="1">
      <c r="D319" s="23"/>
    </row>
    <row r="320" spans="1:9" ht="13.5" thickBot="1">
      <c r="D320" s="23"/>
    </row>
    <row r="321" spans="1:9" ht="18">
      <c r="A321" s="1238"/>
      <c r="B321" s="1543"/>
      <c r="C321" s="1544"/>
      <c r="D321" s="1588" t="s">
        <v>1407</v>
      </c>
      <c r="E321" s="2453"/>
      <c r="F321" s="1545"/>
      <c r="G321" s="1546"/>
      <c r="H321" s="1543"/>
      <c r="I321" s="1547"/>
    </row>
    <row r="322" spans="1:9" ht="15.75">
      <c r="A322" s="1239"/>
      <c r="B322" s="722"/>
      <c r="C322" s="1548"/>
      <c r="D322" s="1617" t="s">
        <v>1408</v>
      </c>
      <c r="E322" s="2449"/>
      <c r="F322" s="1549"/>
      <c r="G322" s="1550"/>
      <c r="H322" s="722"/>
      <c r="I322" s="689"/>
    </row>
    <row r="323" spans="1:9">
      <c r="A323" s="1239"/>
      <c r="B323" s="722"/>
      <c r="C323" s="1548"/>
      <c r="D323" s="1590"/>
      <c r="E323" s="2449"/>
      <c r="F323" s="1549"/>
      <c r="G323" s="1550"/>
      <c r="H323" s="722"/>
      <c r="I323" s="689"/>
    </row>
    <row r="324" spans="1:9">
      <c r="A324" s="1239"/>
      <c r="B324" s="722"/>
      <c r="C324" s="1548"/>
      <c r="D324" s="1590"/>
      <c r="E324" s="2449"/>
      <c r="F324" s="1549"/>
      <c r="G324" s="1550"/>
      <c r="H324" s="722"/>
      <c r="I324" s="689"/>
    </row>
    <row r="325" spans="1:9" ht="13.5" thickBot="1">
      <c r="A325" s="1551"/>
      <c r="B325" s="1552"/>
      <c r="C325" s="1553"/>
      <c r="D325" s="1591"/>
      <c r="E325" s="2450"/>
      <c r="F325" s="1554"/>
      <c r="G325" s="1555"/>
      <c r="H325" s="1552"/>
      <c r="I325" s="710"/>
    </row>
    <row r="326" spans="1:9" ht="22.5">
      <c r="A326" s="1556" t="s">
        <v>1034</v>
      </c>
      <c r="B326" s="1557" t="s">
        <v>1035</v>
      </c>
      <c r="C326" s="1558" t="s">
        <v>678</v>
      </c>
      <c r="D326" s="1558" t="s">
        <v>3143</v>
      </c>
      <c r="E326" s="2451" t="s">
        <v>3442</v>
      </c>
      <c r="F326" s="1559" t="s">
        <v>2792</v>
      </c>
      <c r="G326" s="2610" t="s">
        <v>2640</v>
      </c>
      <c r="H326" s="2612" t="s">
        <v>497</v>
      </c>
      <c r="I326" s="751" t="s">
        <v>4268</v>
      </c>
    </row>
    <row r="327" spans="1:9" ht="13.5" thickBot="1">
      <c r="A327" s="1618"/>
      <c r="B327" s="1619"/>
      <c r="C327" s="1620" t="s">
        <v>3644</v>
      </c>
      <c r="D327" s="1621" t="s">
        <v>2641</v>
      </c>
      <c r="E327" s="2455" t="s">
        <v>265</v>
      </c>
      <c r="F327" s="1654">
        <f>'Заказ, cкидки и курсы валют'!$I$12</f>
        <v>0</v>
      </c>
      <c r="G327" s="2611"/>
      <c r="H327" s="2613"/>
      <c r="I327" s="752"/>
    </row>
    <row r="328" spans="1:9" hidden="1">
      <c r="A328" s="1594" t="s">
        <v>1531</v>
      </c>
      <c r="B328" s="1628" t="s">
        <v>1409</v>
      </c>
      <c r="C328" s="335"/>
      <c r="D328" s="334">
        <v>1</v>
      </c>
      <c r="E328" s="2456">
        <f>E329*2</f>
        <v>224.11859999999999</v>
      </c>
      <c r="F328" s="1595">
        <f>ROUND(E328*(1-$F$10),2)</f>
        <v>224.12</v>
      </c>
      <c r="G328" s="1596">
        <f>F328*1000</f>
        <v>224120</v>
      </c>
      <c r="H328" s="1568">
        <f>ROUND((D328/1000)*G328,2)</f>
        <v>224.12</v>
      </c>
      <c r="I328" s="336"/>
    </row>
    <row r="329" spans="1:9">
      <c r="A329" s="1606" t="s">
        <v>9833</v>
      </c>
      <c r="B329" s="1629" t="s">
        <v>9834</v>
      </c>
      <c r="C329" s="1607"/>
      <c r="D329" s="10">
        <v>50</v>
      </c>
      <c r="E329" s="575">
        <v>112.05929999999999</v>
      </c>
      <c r="F329" s="1608">
        <f>ROUND(E329*(1-$F$10),2)</f>
        <v>112.06</v>
      </c>
      <c r="G329" s="1609">
        <f>F329*1000</f>
        <v>112060</v>
      </c>
      <c r="H329" s="1572">
        <f>ROUND((D329/1000)*G329,2)</f>
        <v>5603</v>
      </c>
      <c r="I329" s="1332"/>
    </row>
    <row r="330" spans="1:9" hidden="1">
      <c r="A330" s="1597" t="s">
        <v>1532</v>
      </c>
      <c r="B330" s="1630" t="s">
        <v>1410</v>
      </c>
      <c r="C330" s="16"/>
      <c r="D330" s="15">
        <v>1</v>
      </c>
      <c r="E330" s="575">
        <v>186.79247999999998</v>
      </c>
      <c r="F330" s="1598">
        <f t="shared" ref="F330:F352" si="37">ROUND(E330*(1-$F$10),2)</f>
        <v>186.79</v>
      </c>
      <c r="G330" s="1609">
        <f t="shared" ref="G330:G351" si="38">F330*1000</f>
        <v>186790</v>
      </c>
      <c r="H330" s="665">
        <f t="shared" ref="H330:H352" si="39">ROUND((D330/1000)*G330,2)</f>
        <v>186.79</v>
      </c>
      <c r="I330" s="326"/>
    </row>
    <row r="331" spans="1:9">
      <c r="A331" s="1597" t="s">
        <v>9835</v>
      </c>
      <c r="B331" s="1630" t="s">
        <v>1410</v>
      </c>
      <c r="C331" s="16"/>
      <c r="D331" s="15">
        <v>50</v>
      </c>
      <c r="E331" s="575">
        <v>143.15729999999999</v>
      </c>
      <c r="F331" s="1598">
        <f t="shared" si="37"/>
        <v>143.16</v>
      </c>
      <c r="G331" s="1609">
        <f t="shared" si="38"/>
        <v>143160</v>
      </c>
      <c r="H331" s="665">
        <f t="shared" si="39"/>
        <v>7158</v>
      </c>
      <c r="I331" s="326"/>
    </row>
    <row r="332" spans="1:9" hidden="1">
      <c r="A332" s="1597" t="s">
        <v>1533</v>
      </c>
      <c r="B332" s="1630" t="s">
        <v>1411</v>
      </c>
      <c r="C332" s="16"/>
      <c r="D332" s="15">
        <v>1</v>
      </c>
      <c r="E332" s="575">
        <v>191.13767999999999</v>
      </c>
      <c r="F332" s="1598">
        <f>ROUND(E332*(1-$F$10),2)</f>
        <v>191.14</v>
      </c>
      <c r="G332" s="1609">
        <f t="shared" si="38"/>
        <v>191140</v>
      </c>
      <c r="H332" s="665">
        <f>ROUND((D332/1000)*G332,2)</f>
        <v>191.14</v>
      </c>
      <c r="I332" s="326"/>
    </row>
    <row r="333" spans="1:9">
      <c r="A333" s="1597" t="s">
        <v>9836</v>
      </c>
      <c r="B333" s="1630" t="s">
        <v>9837</v>
      </c>
      <c r="C333" s="16"/>
      <c r="D333" s="15">
        <v>50</v>
      </c>
      <c r="E333" s="575">
        <v>146.41619999999998</v>
      </c>
      <c r="F333" s="1598">
        <f>ROUND(E333*(1-$F$10),2)</f>
        <v>146.41999999999999</v>
      </c>
      <c r="G333" s="1609">
        <f t="shared" si="38"/>
        <v>146420</v>
      </c>
      <c r="H333" s="665">
        <f>ROUND((D333/1000)*G333,2)</f>
        <v>7321</v>
      </c>
      <c r="I333" s="326"/>
    </row>
    <row r="334" spans="1:9" hidden="1">
      <c r="A334" s="1597" t="s">
        <v>1534</v>
      </c>
      <c r="B334" s="1630" t="s">
        <v>1412</v>
      </c>
      <c r="C334" s="16"/>
      <c r="D334" s="15">
        <v>1</v>
      </c>
      <c r="E334" s="575">
        <v>217.74563999999998</v>
      </c>
      <c r="F334" s="1598">
        <f t="shared" si="37"/>
        <v>217.75</v>
      </c>
      <c r="G334" s="1609">
        <f t="shared" si="38"/>
        <v>217750</v>
      </c>
      <c r="H334" s="665">
        <f t="shared" si="39"/>
        <v>217.75</v>
      </c>
      <c r="I334" s="326"/>
    </row>
    <row r="335" spans="1:9">
      <c r="A335" s="1597" t="s">
        <v>10825</v>
      </c>
      <c r="B335" s="1630" t="s">
        <v>1412</v>
      </c>
      <c r="C335" s="16"/>
      <c r="D335" s="15">
        <v>50</v>
      </c>
      <c r="E335" s="575">
        <v>129.74894999999998</v>
      </c>
      <c r="F335" s="1598">
        <f t="shared" si="37"/>
        <v>129.75</v>
      </c>
      <c r="G335" s="1609">
        <f t="shared" si="38"/>
        <v>129750</v>
      </c>
      <c r="H335" s="665">
        <f t="shared" si="39"/>
        <v>6487.5</v>
      </c>
      <c r="I335" s="326"/>
    </row>
    <row r="336" spans="1:9" hidden="1">
      <c r="A336" s="1597" t="s">
        <v>1535</v>
      </c>
      <c r="B336" s="1630" t="s">
        <v>1413</v>
      </c>
      <c r="C336" s="16"/>
      <c r="D336" s="15">
        <v>1</v>
      </c>
      <c r="E336" s="575">
        <v>173.56518</v>
      </c>
      <c r="F336" s="1598">
        <f t="shared" si="37"/>
        <v>173.57</v>
      </c>
      <c r="G336" s="1609">
        <f t="shared" si="38"/>
        <v>173570</v>
      </c>
      <c r="H336" s="665">
        <f t="shared" si="39"/>
        <v>173.57</v>
      </c>
      <c r="I336" s="326"/>
    </row>
    <row r="337" spans="1:9" hidden="1">
      <c r="A337" s="1597" t="s">
        <v>1536</v>
      </c>
      <c r="B337" s="1630" t="s">
        <v>1414</v>
      </c>
      <c r="C337" s="16"/>
      <c r="D337" s="15">
        <v>1</v>
      </c>
      <c r="E337" s="575">
        <v>238.80707999999998</v>
      </c>
      <c r="F337" s="1598">
        <f t="shared" si="37"/>
        <v>238.81</v>
      </c>
      <c r="G337" s="1609">
        <f t="shared" si="38"/>
        <v>238810</v>
      </c>
      <c r="H337" s="665">
        <f t="shared" si="39"/>
        <v>238.81</v>
      </c>
      <c r="I337" s="326"/>
    </row>
    <row r="338" spans="1:9">
      <c r="A338" s="1597" t="s">
        <v>9839</v>
      </c>
      <c r="B338" s="1630" t="s">
        <v>9840</v>
      </c>
      <c r="C338" s="16"/>
      <c r="D338" s="15">
        <v>50</v>
      </c>
      <c r="E338" s="575">
        <v>142.4118</v>
      </c>
      <c r="F338" s="1598">
        <f t="shared" si="37"/>
        <v>142.41</v>
      </c>
      <c r="G338" s="1609">
        <f t="shared" si="38"/>
        <v>142410</v>
      </c>
      <c r="H338" s="665">
        <f t="shared" si="39"/>
        <v>7120.5</v>
      </c>
      <c r="I338" s="326"/>
    </row>
    <row r="339" spans="1:9" hidden="1">
      <c r="A339" s="1597" t="s">
        <v>1537</v>
      </c>
      <c r="B339" s="1630" t="s">
        <v>1415</v>
      </c>
      <c r="C339" s="16"/>
      <c r="D339" s="15">
        <v>1</v>
      </c>
      <c r="E339" s="575">
        <v>241.15859999999995</v>
      </c>
      <c r="F339" s="1598">
        <f t="shared" si="37"/>
        <v>241.16</v>
      </c>
      <c r="G339" s="1609">
        <f t="shared" si="38"/>
        <v>241160</v>
      </c>
      <c r="H339" s="665">
        <f t="shared" si="39"/>
        <v>241.16</v>
      </c>
      <c r="I339" s="326"/>
    </row>
    <row r="340" spans="1:9">
      <c r="A340" s="1597" t="s">
        <v>9841</v>
      </c>
      <c r="B340" s="1630" t="s">
        <v>9842</v>
      </c>
      <c r="C340" s="16"/>
      <c r="D340" s="15">
        <v>50</v>
      </c>
      <c r="E340" s="575">
        <v>122.9862</v>
      </c>
      <c r="F340" s="1598">
        <f t="shared" si="37"/>
        <v>122.99</v>
      </c>
      <c r="G340" s="1609">
        <f t="shared" si="38"/>
        <v>122990</v>
      </c>
      <c r="H340" s="665">
        <f t="shared" si="39"/>
        <v>6149.5</v>
      </c>
      <c r="I340" s="326"/>
    </row>
    <row r="341" spans="1:9" hidden="1">
      <c r="A341" s="1597" t="s">
        <v>1538</v>
      </c>
      <c r="B341" s="1630" t="s">
        <v>1416</v>
      </c>
      <c r="C341" s="16"/>
      <c r="D341" s="15">
        <v>1</v>
      </c>
      <c r="E341" s="575">
        <v>360.95831999999996</v>
      </c>
      <c r="F341" s="1598">
        <f t="shared" si="37"/>
        <v>360.96</v>
      </c>
      <c r="G341" s="1609">
        <f t="shared" si="38"/>
        <v>360960</v>
      </c>
      <c r="H341" s="665">
        <f t="shared" si="39"/>
        <v>360.96</v>
      </c>
      <c r="I341" s="326"/>
    </row>
    <row r="342" spans="1:9">
      <c r="A342" s="1597" t="s">
        <v>9843</v>
      </c>
      <c r="B342" s="1630" t="s">
        <v>9844</v>
      </c>
      <c r="C342" s="16"/>
      <c r="D342" s="15">
        <v>50</v>
      </c>
      <c r="E342" s="575">
        <v>215.28975</v>
      </c>
      <c r="F342" s="1598">
        <f t="shared" si="37"/>
        <v>215.29</v>
      </c>
      <c r="G342" s="1609">
        <f t="shared" si="38"/>
        <v>215290</v>
      </c>
      <c r="H342" s="665">
        <f t="shared" si="39"/>
        <v>10764.5</v>
      </c>
      <c r="I342" s="326"/>
    </row>
    <row r="343" spans="1:9" hidden="1">
      <c r="A343" s="1597" t="s">
        <v>1539</v>
      </c>
      <c r="B343" s="1630" t="s">
        <v>1417</v>
      </c>
      <c r="C343" s="16"/>
      <c r="D343" s="15">
        <v>1</v>
      </c>
      <c r="E343" s="575">
        <v>366.40260000000001</v>
      </c>
      <c r="F343" s="1598">
        <f t="shared" si="37"/>
        <v>366.4</v>
      </c>
      <c r="G343" s="1609">
        <f t="shared" si="38"/>
        <v>366400</v>
      </c>
      <c r="H343" s="665">
        <f t="shared" si="39"/>
        <v>366.4</v>
      </c>
      <c r="I343" s="326"/>
    </row>
    <row r="344" spans="1:9">
      <c r="A344" s="1597" t="s">
        <v>9845</v>
      </c>
      <c r="B344" s="1630" t="s">
        <v>9846</v>
      </c>
      <c r="C344" s="16"/>
      <c r="D344" s="15">
        <v>50</v>
      </c>
      <c r="E344" s="575">
        <v>218.51669999999999</v>
      </c>
      <c r="F344" s="1598">
        <f t="shared" si="37"/>
        <v>218.52</v>
      </c>
      <c r="G344" s="1609">
        <f t="shared" si="38"/>
        <v>218520</v>
      </c>
      <c r="H344" s="665">
        <f t="shared" si="39"/>
        <v>10926</v>
      </c>
      <c r="I344" s="326"/>
    </row>
    <row r="345" spans="1:9" hidden="1">
      <c r="A345" s="1597" t="s">
        <v>1540</v>
      </c>
      <c r="B345" s="1630" t="s">
        <v>1418</v>
      </c>
      <c r="C345" s="16"/>
      <c r="D345" s="15">
        <v>1</v>
      </c>
      <c r="E345" s="575">
        <v>385.21476000000001</v>
      </c>
      <c r="F345" s="1598">
        <f t="shared" si="37"/>
        <v>385.21</v>
      </c>
      <c r="G345" s="1609">
        <f t="shared" si="38"/>
        <v>385210</v>
      </c>
      <c r="H345" s="665">
        <f t="shared" si="39"/>
        <v>385.21</v>
      </c>
      <c r="I345" s="326"/>
    </row>
    <row r="346" spans="1:9">
      <c r="A346" s="1597" t="s">
        <v>9847</v>
      </c>
      <c r="B346" s="1630" t="s">
        <v>9848</v>
      </c>
      <c r="C346" s="16"/>
      <c r="D346" s="15">
        <v>50</v>
      </c>
      <c r="E346" s="575">
        <v>196.46054999999998</v>
      </c>
      <c r="F346" s="1598">
        <f t="shared" si="37"/>
        <v>196.46</v>
      </c>
      <c r="G346" s="1609">
        <f t="shared" si="38"/>
        <v>196460</v>
      </c>
      <c r="H346" s="665">
        <f t="shared" si="39"/>
        <v>9823</v>
      </c>
      <c r="I346" s="326"/>
    </row>
    <row r="347" spans="1:9" hidden="1">
      <c r="A347" s="1597" t="s">
        <v>1541</v>
      </c>
      <c r="B347" s="1630" t="s">
        <v>1419</v>
      </c>
      <c r="C347" s="16"/>
      <c r="D347" s="15">
        <v>1</v>
      </c>
      <c r="E347" s="575">
        <v>418.18716000000001</v>
      </c>
      <c r="F347" s="1598">
        <f t="shared" si="37"/>
        <v>418.19</v>
      </c>
      <c r="G347" s="1609">
        <f t="shared" si="38"/>
        <v>418190</v>
      </c>
      <c r="H347" s="665">
        <f t="shared" si="39"/>
        <v>418.19</v>
      </c>
      <c r="I347" s="326"/>
    </row>
    <row r="348" spans="1:9">
      <c r="A348" s="1597" t="s">
        <v>9849</v>
      </c>
      <c r="B348" s="1630" t="s">
        <v>1419</v>
      </c>
      <c r="C348" s="16"/>
      <c r="D348" s="15">
        <v>50</v>
      </c>
      <c r="E348" s="575">
        <v>213.27689999999998</v>
      </c>
      <c r="F348" s="1598">
        <f t="shared" si="37"/>
        <v>213.28</v>
      </c>
      <c r="G348" s="1609">
        <f t="shared" si="38"/>
        <v>213280</v>
      </c>
      <c r="H348" s="665">
        <f t="shared" si="39"/>
        <v>10664</v>
      </c>
      <c r="I348" s="326"/>
    </row>
    <row r="349" spans="1:9" hidden="1">
      <c r="A349" s="1597" t="s">
        <v>1542</v>
      </c>
      <c r="B349" s="1630" t="s">
        <v>1420</v>
      </c>
      <c r="C349" s="16"/>
      <c r="D349" s="15">
        <v>1</v>
      </c>
      <c r="E349" s="575">
        <v>464.96195999999998</v>
      </c>
      <c r="F349" s="1598">
        <f t="shared" si="37"/>
        <v>464.96</v>
      </c>
      <c r="G349" s="1609">
        <f t="shared" si="38"/>
        <v>464960</v>
      </c>
      <c r="H349" s="665">
        <f t="shared" si="39"/>
        <v>464.96</v>
      </c>
      <c r="I349" s="326"/>
    </row>
    <row r="350" spans="1:9">
      <c r="A350" s="1597" t="s">
        <v>9850</v>
      </c>
      <c r="B350" s="1630" t="s">
        <v>1420</v>
      </c>
      <c r="C350" s="16"/>
      <c r="D350" s="15">
        <v>50</v>
      </c>
      <c r="E350" s="575">
        <v>277.30469999999997</v>
      </c>
      <c r="F350" s="1598">
        <f t="shared" si="37"/>
        <v>277.3</v>
      </c>
      <c r="G350" s="1609">
        <f t="shared" si="38"/>
        <v>277300</v>
      </c>
      <c r="H350" s="665">
        <f t="shared" si="39"/>
        <v>13865</v>
      </c>
      <c r="I350" s="326"/>
    </row>
    <row r="351" spans="1:9" hidden="1">
      <c r="A351" s="1597" t="s">
        <v>1543</v>
      </c>
      <c r="B351" s="1630" t="s">
        <v>1421</v>
      </c>
      <c r="C351" s="16"/>
      <c r="D351" s="15">
        <v>1</v>
      </c>
      <c r="E351" s="575">
        <v>474.98147999999998</v>
      </c>
      <c r="F351" s="1598">
        <f t="shared" si="37"/>
        <v>474.98</v>
      </c>
      <c r="G351" s="1609">
        <f t="shared" si="38"/>
        <v>474980</v>
      </c>
      <c r="H351" s="665">
        <f t="shared" si="39"/>
        <v>474.98</v>
      </c>
      <c r="I351" s="326"/>
    </row>
    <row r="352" spans="1:9" ht="13.5" thickBot="1">
      <c r="A352" s="1631" t="s">
        <v>9851</v>
      </c>
      <c r="B352" s="1632" t="s">
        <v>1421</v>
      </c>
      <c r="C352" s="1633"/>
      <c r="D352" s="1634">
        <v>50</v>
      </c>
      <c r="E352" s="575">
        <v>242.23424999999997</v>
      </c>
      <c r="F352" s="1635">
        <f t="shared" si="37"/>
        <v>242.23</v>
      </c>
      <c r="G352" s="1636">
        <f>F352*1000</f>
        <v>242230</v>
      </c>
      <c r="H352" s="1004">
        <f t="shared" si="39"/>
        <v>12111.5</v>
      </c>
      <c r="I352" s="1075"/>
    </row>
    <row r="353" spans="1:9">
      <c r="A353" s="14"/>
      <c r="D353" s="14"/>
      <c r="E353" s="572"/>
    </row>
    <row r="354" spans="1:9" ht="13.5" thickBot="1"/>
    <row r="355" spans="1:9" ht="18">
      <c r="A355" s="1238"/>
      <c r="B355" s="1543"/>
      <c r="C355" s="1544"/>
      <c r="D355" s="1588" t="s">
        <v>1407</v>
      </c>
      <c r="E355" s="2453"/>
      <c r="F355" s="1545"/>
      <c r="G355" s="1546"/>
      <c r="H355" s="1543"/>
      <c r="I355" s="1547"/>
    </row>
    <row r="356" spans="1:9" ht="15.75">
      <c r="A356" s="1239"/>
      <c r="B356" s="722"/>
      <c r="C356" s="1548"/>
      <c r="D356" s="1617" t="s">
        <v>1422</v>
      </c>
      <c r="E356" s="2449"/>
      <c r="F356" s="1549"/>
      <c r="G356" s="1550"/>
      <c r="H356" s="722"/>
      <c r="I356" s="689"/>
    </row>
    <row r="357" spans="1:9">
      <c r="A357" s="1239"/>
      <c r="B357" s="722"/>
      <c r="C357" s="1548"/>
      <c r="D357" s="1590"/>
      <c r="E357" s="2449"/>
      <c r="F357" s="1549"/>
      <c r="G357" s="1550"/>
      <c r="H357" s="722"/>
      <c r="I357" s="689"/>
    </row>
    <row r="358" spans="1:9">
      <c r="A358" s="1239"/>
      <c r="B358" s="722"/>
      <c r="C358" s="1548"/>
      <c r="D358" s="1590"/>
      <c r="E358" s="2449"/>
      <c r="F358" s="1549"/>
      <c r="G358" s="1550"/>
      <c r="H358" s="722"/>
      <c r="I358" s="689"/>
    </row>
    <row r="359" spans="1:9" ht="45" customHeight="1" thickBot="1">
      <c r="A359" s="1551"/>
      <c r="B359" s="1552"/>
      <c r="C359" s="1553"/>
      <c r="D359" s="1591"/>
      <c r="E359" s="2450"/>
      <c r="F359" s="1554"/>
      <c r="G359" s="1555"/>
      <c r="H359" s="1552"/>
      <c r="I359" s="710"/>
    </row>
    <row r="360" spans="1:9" ht="34.5" customHeight="1">
      <c r="A360" s="1556" t="s">
        <v>1034</v>
      </c>
      <c r="B360" s="1557" t="s">
        <v>1035</v>
      </c>
      <c r="C360" s="1558" t="s">
        <v>678</v>
      </c>
      <c r="D360" s="1558" t="s">
        <v>3143</v>
      </c>
      <c r="E360" s="2451" t="s">
        <v>3442</v>
      </c>
      <c r="F360" s="1559" t="s">
        <v>2792</v>
      </c>
      <c r="G360" s="2610" t="s">
        <v>2640</v>
      </c>
      <c r="H360" s="2612" t="s">
        <v>497</v>
      </c>
      <c r="I360" s="751" t="s">
        <v>4268</v>
      </c>
    </row>
    <row r="361" spans="1:9" ht="13.5" thickBot="1">
      <c r="A361" s="1618"/>
      <c r="B361" s="1619"/>
      <c r="C361" s="1620" t="s">
        <v>3644</v>
      </c>
      <c r="D361" s="1621" t="s">
        <v>2641</v>
      </c>
      <c r="E361" s="2455" t="s">
        <v>265</v>
      </c>
      <c r="F361" s="1654">
        <f>'Заказ, cкидки и курсы валют'!$I$12</f>
        <v>0</v>
      </c>
      <c r="G361" s="2611"/>
      <c r="H361" s="2613"/>
      <c r="I361" s="752"/>
    </row>
    <row r="362" spans="1:9" hidden="1">
      <c r="A362" s="1594" t="s">
        <v>1546</v>
      </c>
      <c r="B362" s="335" t="s">
        <v>10390</v>
      </c>
      <c r="C362" s="335"/>
      <c r="D362" s="334">
        <v>1</v>
      </c>
      <c r="E362" s="2456">
        <f>E363*2</f>
        <v>419.97636</v>
      </c>
      <c r="F362" s="1595">
        <f>ROUND(E362*(1-$F$10),2)</f>
        <v>419.98</v>
      </c>
      <c r="G362" s="1596">
        <f>F362*1000</f>
        <v>419980</v>
      </c>
      <c r="H362" s="1568">
        <f>ROUND((D362/1000)*G362,2)</f>
        <v>419.98</v>
      </c>
      <c r="I362" s="336"/>
    </row>
    <row r="363" spans="1:9">
      <c r="A363" s="1597" t="s">
        <v>9838</v>
      </c>
      <c r="B363" s="1607" t="s">
        <v>10391</v>
      </c>
      <c r="C363" s="16"/>
      <c r="D363" s="15">
        <v>50</v>
      </c>
      <c r="E363" s="575">
        <v>209.98818</v>
      </c>
      <c r="F363" s="1598">
        <f t="shared" ref="F363:F400" si="40">ROUND(E363*(1-$F$10),2)</f>
        <v>209.99</v>
      </c>
      <c r="G363" s="1599">
        <f>F363*1000</f>
        <v>209990</v>
      </c>
      <c r="H363" s="665">
        <f t="shared" ref="H363:H400" si="41">ROUND((D363/1000)*G363,2)</f>
        <v>10499.5</v>
      </c>
      <c r="I363" s="326"/>
    </row>
    <row r="364" spans="1:9" hidden="1">
      <c r="A364" s="1597" t="s">
        <v>1549</v>
      </c>
      <c r="B364" s="16" t="s">
        <v>10393</v>
      </c>
      <c r="C364" s="16"/>
      <c r="D364" s="15">
        <v>1</v>
      </c>
      <c r="E364" s="575">
        <v>433.21807583999998</v>
      </c>
      <c r="F364" s="1598">
        <f t="shared" si="40"/>
        <v>433.22</v>
      </c>
      <c r="G364" s="1599">
        <f t="shared" ref="G364:G399" si="42">F364*1000</f>
        <v>433220</v>
      </c>
      <c r="H364" s="665">
        <f t="shared" si="41"/>
        <v>433.22</v>
      </c>
      <c r="I364" s="326"/>
    </row>
    <row r="365" spans="1:9">
      <c r="A365" s="1597" t="s">
        <v>9852</v>
      </c>
      <c r="B365" s="16" t="s">
        <v>10392</v>
      </c>
      <c r="C365" s="16"/>
      <c r="D365" s="15">
        <v>50</v>
      </c>
      <c r="E365" s="575">
        <v>216.60903791999999</v>
      </c>
      <c r="F365" s="1598">
        <f t="shared" si="40"/>
        <v>216.61</v>
      </c>
      <c r="G365" s="1599">
        <f t="shared" si="42"/>
        <v>216610</v>
      </c>
      <c r="H365" s="665">
        <f t="shared" si="41"/>
        <v>10830.5</v>
      </c>
      <c r="I365" s="326"/>
    </row>
    <row r="366" spans="1:9" hidden="1">
      <c r="A366" s="1597" t="s">
        <v>1551</v>
      </c>
      <c r="B366" s="16" t="s">
        <v>10395</v>
      </c>
      <c r="C366" s="16"/>
      <c r="D366" s="15">
        <v>1</v>
      </c>
      <c r="E366" s="575">
        <v>370.51775999999995</v>
      </c>
      <c r="F366" s="1598">
        <f t="shared" si="40"/>
        <v>370.52</v>
      </c>
      <c r="G366" s="1599">
        <f t="shared" si="42"/>
        <v>370520</v>
      </c>
      <c r="H366" s="665">
        <f t="shared" si="41"/>
        <v>370.52</v>
      </c>
      <c r="I366" s="326"/>
    </row>
    <row r="367" spans="1:9">
      <c r="A367" s="1597" t="s">
        <v>9853</v>
      </c>
      <c r="B367" s="16" t="s">
        <v>10394</v>
      </c>
      <c r="C367" s="16"/>
      <c r="D367" s="15">
        <v>50</v>
      </c>
      <c r="E367" s="575">
        <v>188.97359999999998</v>
      </c>
      <c r="F367" s="1598">
        <f t="shared" si="40"/>
        <v>188.97</v>
      </c>
      <c r="G367" s="1599">
        <f t="shared" si="42"/>
        <v>188970</v>
      </c>
      <c r="H367" s="665">
        <f t="shared" si="41"/>
        <v>9448.5</v>
      </c>
      <c r="I367" s="326"/>
    </row>
    <row r="368" spans="1:9" hidden="1">
      <c r="A368" s="1597" t="s">
        <v>1554</v>
      </c>
      <c r="B368" s="16" t="s">
        <v>10396</v>
      </c>
      <c r="C368" s="16"/>
      <c r="D368" s="15">
        <v>1</v>
      </c>
      <c r="E368" s="575">
        <v>460.09809647999987</v>
      </c>
      <c r="F368" s="1598">
        <f t="shared" si="40"/>
        <v>460.1</v>
      </c>
      <c r="G368" s="1599">
        <f t="shared" si="42"/>
        <v>460100</v>
      </c>
      <c r="H368" s="665">
        <f t="shared" si="41"/>
        <v>460.1</v>
      </c>
      <c r="I368" s="326"/>
    </row>
    <row r="369" spans="1:9">
      <c r="A369" s="1597" t="s">
        <v>9854</v>
      </c>
      <c r="B369" s="16" t="s">
        <v>10397</v>
      </c>
      <c r="C369" s="16"/>
      <c r="D369" s="15">
        <v>50</v>
      </c>
      <c r="E369" s="575">
        <v>230.04904823999993</v>
      </c>
      <c r="F369" s="1598">
        <f t="shared" si="40"/>
        <v>230.05</v>
      </c>
      <c r="G369" s="1599">
        <f t="shared" si="42"/>
        <v>230050</v>
      </c>
      <c r="H369" s="665">
        <f t="shared" si="41"/>
        <v>11502.5</v>
      </c>
      <c r="I369" s="326"/>
    </row>
    <row r="370" spans="1:9" hidden="1">
      <c r="A370" s="1597" t="s">
        <v>1556</v>
      </c>
      <c r="B370" s="16" t="s">
        <v>10399</v>
      </c>
      <c r="C370" s="16"/>
      <c r="D370" s="15">
        <v>1</v>
      </c>
      <c r="E370" s="575">
        <v>411.49044000000004</v>
      </c>
      <c r="F370" s="1598">
        <f t="shared" si="40"/>
        <v>411.49</v>
      </c>
      <c r="G370" s="1599">
        <f t="shared" si="42"/>
        <v>411490</v>
      </c>
      <c r="H370" s="665">
        <f t="shared" si="41"/>
        <v>411.49</v>
      </c>
      <c r="I370" s="326"/>
    </row>
    <row r="371" spans="1:9">
      <c r="A371" s="1597" t="s">
        <v>9855</v>
      </c>
      <c r="B371" s="16" t="s">
        <v>10398</v>
      </c>
      <c r="C371" s="16"/>
      <c r="D371" s="15">
        <v>50</v>
      </c>
      <c r="E371" s="575">
        <v>245.87654999999998</v>
      </c>
      <c r="F371" s="1598">
        <f t="shared" si="40"/>
        <v>245.88</v>
      </c>
      <c r="G371" s="1599">
        <f t="shared" si="42"/>
        <v>245880</v>
      </c>
      <c r="H371" s="665">
        <f t="shared" si="41"/>
        <v>12294</v>
      </c>
      <c r="I371" s="326"/>
    </row>
    <row r="372" spans="1:9" hidden="1">
      <c r="A372" s="1597" t="s">
        <v>1557</v>
      </c>
      <c r="B372" s="16" t="s">
        <v>10401</v>
      </c>
      <c r="C372" s="16"/>
      <c r="D372" s="15">
        <v>1</v>
      </c>
      <c r="E372" s="575">
        <v>465.275714112</v>
      </c>
      <c r="F372" s="1598">
        <f t="shared" si="40"/>
        <v>465.28</v>
      </c>
      <c r="G372" s="1599">
        <f t="shared" si="42"/>
        <v>465280</v>
      </c>
      <c r="H372" s="665">
        <f t="shared" si="41"/>
        <v>465.28</v>
      </c>
      <c r="I372" s="326"/>
    </row>
    <row r="373" spans="1:9">
      <c r="A373" s="1597" t="s">
        <v>9856</v>
      </c>
      <c r="B373" s="16" t="s">
        <v>10400</v>
      </c>
      <c r="C373" s="16"/>
      <c r="D373" s="15">
        <v>50</v>
      </c>
      <c r="E373" s="575">
        <v>232.637857056</v>
      </c>
      <c r="F373" s="1598">
        <f t="shared" si="40"/>
        <v>232.64</v>
      </c>
      <c r="G373" s="1599">
        <f t="shared" si="42"/>
        <v>232640</v>
      </c>
      <c r="H373" s="665">
        <f t="shared" si="41"/>
        <v>11632</v>
      </c>
      <c r="I373" s="326"/>
    </row>
    <row r="374" spans="1:9" hidden="1">
      <c r="A374" s="1597" t="s">
        <v>1558</v>
      </c>
      <c r="B374" s="16" t="s">
        <v>10402</v>
      </c>
      <c r="C374" s="16"/>
      <c r="D374" s="15">
        <v>1</v>
      </c>
      <c r="E374" s="575">
        <v>548.47793088000003</v>
      </c>
      <c r="F374" s="1598">
        <f t="shared" si="40"/>
        <v>548.48</v>
      </c>
      <c r="G374" s="1599">
        <f t="shared" si="42"/>
        <v>548480</v>
      </c>
      <c r="H374" s="665">
        <f t="shared" si="41"/>
        <v>548.48</v>
      </c>
      <c r="I374" s="326"/>
    </row>
    <row r="375" spans="1:9">
      <c r="A375" s="1597" t="s">
        <v>9857</v>
      </c>
      <c r="B375" s="16" t="s">
        <v>10403</v>
      </c>
      <c r="C375" s="16"/>
      <c r="D375" s="15">
        <v>50</v>
      </c>
      <c r="E375" s="575">
        <v>274.23896544000002</v>
      </c>
      <c r="F375" s="1598">
        <f t="shared" si="40"/>
        <v>274.24</v>
      </c>
      <c r="G375" s="1599">
        <f t="shared" si="42"/>
        <v>274240</v>
      </c>
      <c r="H375" s="665">
        <f t="shared" si="41"/>
        <v>13712</v>
      </c>
      <c r="I375" s="326"/>
    </row>
    <row r="376" spans="1:9" hidden="1">
      <c r="A376" s="1597" t="s">
        <v>1559</v>
      </c>
      <c r="B376" s="16" t="s">
        <v>10404</v>
      </c>
      <c r="C376" s="16"/>
      <c r="D376" s="15">
        <v>1</v>
      </c>
      <c r="E376" s="575">
        <v>499.59576000000004</v>
      </c>
      <c r="F376" s="1598">
        <f t="shared" si="40"/>
        <v>499.6</v>
      </c>
      <c r="G376" s="1599">
        <f t="shared" si="42"/>
        <v>499600</v>
      </c>
      <c r="H376" s="665">
        <f t="shared" si="41"/>
        <v>499.6</v>
      </c>
      <c r="I376" s="326"/>
    </row>
    <row r="377" spans="1:9">
      <c r="A377" s="1597" t="s">
        <v>9858</v>
      </c>
      <c r="B377" s="16" t="s">
        <v>10405</v>
      </c>
      <c r="C377" s="16"/>
      <c r="D377" s="15">
        <v>50</v>
      </c>
      <c r="E377" s="575">
        <v>254.79059999999998</v>
      </c>
      <c r="F377" s="1598">
        <f t="shared" si="40"/>
        <v>254.79</v>
      </c>
      <c r="G377" s="1599">
        <f t="shared" si="42"/>
        <v>254790</v>
      </c>
      <c r="H377" s="665">
        <f t="shared" si="41"/>
        <v>12739.5</v>
      </c>
      <c r="I377" s="326"/>
    </row>
    <row r="378" spans="1:9" hidden="1">
      <c r="A378" s="1597" t="s">
        <v>1560</v>
      </c>
      <c r="B378" s="16" t="s">
        <v>10407</v>
      </c>
      <c r="C378" s="16"/>
      <c r="D378" s="15">
        <v>1</v>
      </c>
      <c r="E378" s="575">
        <v>705.67898544000013</v>
      </c>
      <c r="F378" s="1598">
        <f t="shared" si="40"/>
        <v>705.68</v>
      </c>
      <c r="G378" s="1599">
        <f t="shared" si="42"/>
        <v>705680</v>
      </c>
      <c r="H378" s="665">
        <f t="shared" si="41"/>
        <v>705.68</v>
      </c>
      <c r="I378" s="326"/>
    </row>
    <row r="379" spans="1:9">
      <c r="A379" s="1597" t="s">
        <v>9859</v>
      </c>
      <c r="B379" s="16" t="s">
        <v>10406</v>
      </c>
      <c r="C379" s="16"/>
      <c r="D379" s="15">
        <v>50</v>
      </c>
      <c r="E379" s="575">
        <v>352.83949272000007</v>
      </c>
      <c r="F379" s="1598">
        <f t="shared" si="40"/>
        <v>352.84</v>
      </c>
      <c r="G379" s="1599">
        <f t="shared" si="42"/>
        <v>352840</v>
      </c>
      <c r="H379" s="665">
        <f t="shared" si="41"/>
        <v>17642</v>
      </c>
      <c r="I379" s="326"/>
    </row>
    <row r="380" spans="1:9" ht="13.5" hidden="1" customHeight="1">
      <c r="A380" s="1597" t="s">
        <v>1561</v>
      </c>
      <c r="B380" s="16" t="s">
        <v>10408</v>
      </c>
      <c r="C380" s="16"/>
      <c r="D380" s="15">
        <v>1</v>
      </c>
      <c r="E380" s="575">
        <v>651.34402819199988</v>
      </c>
      <c r="F380" s="1598">
        <f t="shared" si="40"/>
        <v>651.34</v>
      </c>
      <c r="G380" s="1599">
        <f t="shared" si="42"/>
        <v>651340</v>
      </c>
      <c r="H380" s="665">
        <f t="shared" si="41"/>
        <v>651.34</v>
      </c>
      <c r="I380" s="326"/>
    </row>
    <row r="381" spans="1:9" ht="13.5" customHeight="1">
      <c r="A381" s="1597" t="s">
        <v>9860</v>
      </c>
      <c r="B381" s="16" t="s">
        <v>10409</v>
      </c>
      <c r="C381" s="16"/>
      <c r="D381" s="15">
        <v>50</v>
      </c>
      <c r="E381" s="575">
        <v>325.67201409599994</v>
      </c>
      <c r="F381" s="1598">
        <f t="shared" si="40"/>
        <v>325.67</v>
      </c>
      <c r="G381" s="1599">
        <f t="shared" si="42"/>
        <v>325670</v>
      </c>
      <c r="H381" s="665">
        <f t="shared" si="41"/>
        <v>16283.5</v>
      </c>
      <c r="I381" s="326"/>
    </row>
    <row r="382" spans="1:9" hidden="1">
      <c r="A382" s="1597" t="s">
        <v>1562</v>
      </c>
      <c r="B382" s="1607" t="s">
        <v>10826</v>
      </c>
      <c r="C382" s="16"/>
      <c r="D382" s="15">
        <v>1</v>
      </c>
      <c r="E382" s="575">
        <v>796.83083251199992</v>
      </c>
      <c r="F382" s="1598">
        <f t="shared" si="40"/>
        <v>796.83</v>
      </c>
      <c r="G382" s="1599">
        <f t="shared" si="42"/>
        <v>796830</v>
      </c>
      <c r="H382" s="665">
        <f t="shared" si="41"/>
        <v>796.83</v>
      </c>
      <c r="I382" s="326"/>
    </row>
    <row r="383" spans="1:9">
      <c r="A383" s="1597" t="s">
        <v>9861</v>
      </c>
      <c r="B383" s="1607" t="s">
        <v>10410</v>
      </c>
      <c r="C383" s="16"/>
      <c r="D383" s="15">
        <v>25</v>
      </c>
      <c r="E383" s="575">
        <v>398.41541625599996</v>
      </c>
      <c r="F383" s="1598">
        <f t="shared" si="40"/>
        <v>398.42</v>
      </c>
      <c r="G383" s="1599">
        <f t="shared" si="42"/>
        <v>398420</v>
      </c>
      <c r="H383" s="665">
        <f t="shared" si="41"/>
        <v>9960.5</v>
      </c>
      <c r="I383" s="326"/>
    </row>
    <row r="384" spans="1:9" hidden="1">
      <c r="A384" s="1597" t="s">
        <v>1563</v>
      </c>
      <c r="B384" s="16" t="s">
        <v>10411</v>
      </c>
      <c r="C384" s="16"/>
      <c r="D384" s="15">
        <v>1</v>
      </c>
      <c r="E384" s="575">
        <v>857.54654726399986</v>
      </c>
      <c r="F384" s="1598">
        <f t="shared" si="40"/>
        <v>857.55</v>
      </c>
      <c r="G384" s="1599">
        <f t="shared" si="42"/>
        <v>857550</v>
      </c>
      <c r="H384" s="665">
        <f t="shared" si="41"/>
        <v>857.55</v>
      </c>
      <c r="I384" s="326"/>
    </row>
    <row r="385" spans="1:9">
      <c r="A385" s="1597" t="s">
        <v>9862</v>
      </c>
      <c r="B385" s="16" t="s">
        <v>10412</v>
      </c>
      <c r="C385" s="16"/>
      <c r="D385" s="15">
        <v>25</v>
      </c>
      <c r="E385" s="575">
        <v>428.77327363199993</v>
      </c>
      <c r="F385" s="1598">
        <f t="shared" si="40"/>
        <v>428.77</v>
      </c>
      <c r="G385" s="1599">
        <f t="shared" si="42"/>
        <v>428770</v>
      </c>
      <c r="H385" s="665">
        <f t="shared" si="41"/>
        <v>10719.25</v>
      </c>
      <c r="I385" s="326"/>
    </row>
    <row r="386" spans="1:9" hidden="1">
      <c r="A386" s="1597" t="s">
        <v>1544</v>
      </c>
      <c r="B386" s="16" t="s">
        <v>10414</v>
      </c>
      <c r="C386" s="16"/>
      <c r="D386" s="15">
        <v>1</v>
      </c>
      <c r="E386" s="575">
        <v>741.77675999999997</v>
      </c>
      <c r="F386" s="1598">
        <f t="shared" si="40"/>
        <v>741.78</v>
      </c>
      <c r="G386" s="1599">
        <f t="shared" si="42"/>
        <v>741780</v>
      </c>
      <c r="H386" s="665">
        <f t="shared" si="41"/>
        <v>741.78</v>
      </c>
      <c r="I386" s="326"/>
    </row>
    <row r="387" spans="1:9">
      <c r="A387" s="1606" t="s">
        <v>9863</v>
      </c>
      <c r="B387" s="16" t="s">
        <v>10413</v>
      </c>
      <c r="C387" s="1607"/>
      <c r="D387" s="10">
        <v>25</v>
      </c>
      <c r="E387" s="575">
        <v>423.01799999999997</v>
      </c>
      <c r="F387" s="1608">
        <f t="shared" si="40"/>
        <v>423.02</v>
      </c>
      <c r="G387" s="1599">
        <f t="shared" si="42"/>
        <v>423020</v>
      </c>
      <c r="H387" s="1572">
        <f t="shared" si="41"/>
        <v>10575.5</v>
      </c>
      <c r="I387" s="1332"/>
    </row>
    <row r="388" spans="1:9" hidden="1">
      <c r="A388" s="1597" t="s">
        <v>1545</v>
      </c>
      <c r="B388" s="16" t="s">
        <v>10415</v>
      </c>
      <c r="C388" s="16"/>
      <c r="D388" s="15">
        <v>1</v>
      </c>
      <c r="E388" s="575">
        <v>1075.5152749439999</v>
      </c>
      <c r="F388" s="1598">
        <f t="shared" si="40"/>
        <v>1075.52</v>
      </c>
      <c r="G388" s="1599">
        <f t="shared" si="42"/>
        <v>1075520</v>
      </c>
      <c r="H388" s="665">
        <f t="shared" si="41"/>
        <v>1075.52</v>
      </c>
      <c r="I388" s="326"/>
    </row>
    <row r="389" spans="1:9">
      <c r="A389" s="1597" t="s">
        <v>9864</v>
      </c>
      <c r="B389" s="16" t="s">
        <v>10416</v>
      </c>
      <c r="C389" s="16"/>
      <c r="D389" s="15">
        <v>25</v>
      </c>
      <c r="E389" s="575">
        <v>537.75763747199994</v>
      </c>
      <c r="F389" s="1598">
        <f t="shared" si="40"/>
        <v>537.76</v>
      </c>
      <c r="G389" s="1599">
        <f t="shared" si="42"/>
        <v>537760</v>
      </c>
      <c r="H389" s="665">
        <f t="shared" si="41"/>
        <v>13444</v>
      </c>
      <c r="I389" s="326"/>
    </row>
    <row r="390" spans="1:9" hidden="1">
      <c r="A390" s="1597" t="s">
        <v>1547</v>
      </c>
      <c r="B390" s="16" t="s">
        <v>10417</v>
      </c>
      <c r="C390" s="16"/>
      <c r="D390" s="15">
        <v>1</v>
      </c>
      <c r="E390" s="575">
        <v>497.22808607999991</v>
      </c>
      <c r="F390" s="1598">
        <f t="shared" si="40"/>
        <v>497.23</v>
      </c>
      <c r="G390" s="1599">
        <f t="shared" si="42"/>
        <v>497230</v>
      </c>
      <c r="H390" s="665">
        <f t="shared" si="41"/>
        <v>497.23</v>
      </c>
      <c r="I390" s="326"/>
    </row>
    <row r="391" spans="1:9">
      <c r="A391" s="1597" t="s">
        <v>9865</v>
      </c>
      <c r="B391" s="16" t="s">
        <v>10418</v>
      </c>
      <c r="C391" s="16"/>
      <c r="D391" s="15">
        <v>25</v>
      </c>
      <c r="E391" s="575">
        <v>698.27789999999993</v>
      </c>
      <c r="F391" s="1598">
        <f t="shared" si="40"/>
        <v>698.28</v>
      </c>
      <c r="G391" s="1599">
        <f t="shared" si="42"/>
        <v>698280</v>
      </c>
      <c r="H391" s="665">
        <f t="shared" si="41"/>
        <v>17457</v>
      </c>
      <c r="I391" s="326"/>
    </row>
    <row r="392" spans="1:9" hidden="1">
      <c r="A392" s="1597" t="s">
        <v>1548</v>
      </c>
      <c r="B392" s="16" t="s">
        <v>10419</v>
      </c>
      <c r="C392" s="16"/>
      <c r="D392" s="15">
        <v>1</v>
      </c>
      <c r="E392" s="575">
        <v>794.68636895999987</v>
      </c>
      <c r="F392" s="1598">
        <f t="shared" si="40"/>
        <v>794.69</v>
      </c>
      <c r="G392" s="1599">
        <f t="shared" si="42"/>
        <v>794690</v>
      </c>
      <c r="H392" s="665">
        <f t="shared" si="41"/>
        <v>794.69</v>
      </c>
      <c r="I392" s="326"/>
    </row>
    <row r="393" spans="1:9">
      <c r="A393" s="1597" t="s">
        <v>9866</v>
      </c>
      <c r="B393" s="16" t="s">
        <v>10420</v>
      </c>
      <c r="C393" s="16"/>
      <c r="D393" s="15">
        <v>25</v>
      </c>
      <c r="E393" s="575">
        <v>397.34318447999993</v>
      </c>
      <c r="F393" s="1598">
        <f t="shared" si="40"/>
        <v>397.34</v>
      </c>
      <c r="G393" s="1599">
        <f t="shared" si="42"/>
        <v>397340</v>
      </c>
      <c r="H393" s="665">
        <f t="shared" si="41"/>
        <v>9933.5</v>
      </c>
      <c r="I393" s="326"/>
    </row>
    <row r="394" spans="1:9" hidden="1">
      <c r="A394" s="1597" t="s">
        <v>1550</v>
      </c>
      <c r="B394" s="16" t="s">
        <v>10421</v>
      </c>
      <c r="C394" s="16"/>
      <c r="D394" s="15">
        <v>1</v>
      </c>
      <c r="E394" s="575">
        <v>750.60273024000003</v>
      </c>
      <c r="F394" s="1598">
        <f t="shared" si="40"/>
        <v>750.6</v>
      </c>
      <c r="G394" s="1599">
        <f t="shared" si="42"/>
        <v>750600</v>
      </c>
      <c r="H394" s="665">
        <f t="shared" si="41"/>
        <v>750.6</v>
      </c>
      <c r="I394" s="326"/>
    </row>
    <row r="395" spans="1:9">
      <c r="A395" s="1597" t="s">
        <v>9867</v>
      </c>
      <c r="B395" s="16" t="s">
        <v>10422</v>
      </c>
      <c r="C395" s="16"/>
      <c r="D395" s="15">
        <v>10</v>
      </c>
      <c r="E395" s="575">
        <v>664.61324999999988</v>
      </c>
      <c r="F395" s="1598">
        <f t="shared" si="40"/>
        <v>664.61</v>
      </c>
      <c r="G395" s="1599">
        <f t="shared" si="42"/>
        <v>664610</v>
      </c>
      <c r="H395" s="665">
        <f t="shared" si="41"/>
        <v>6646.1</v>
      </c>
      <c r="I395" s="326"/>
    </row>
    <row r="396" spans="1:9" hidden="1">
      <c r="A396" s="1597" t="s">
        <v>1552</v>
      </c>
      <c r="B396" s="16" t="s">
        <v>10423</v>
      </c>
      <c r="C396" s="16"/>
      <c r="D396" s="15">
        <v>1</v>
      </c>
      <c r="E396" s="575">
        <v>836.41838544000007</v>
      </c>
      <c r="F396" s="1598">
        <f t="shared" si="40"/>
        <v>836.42</v>
      </c>
      <c r="G396" s="1599">
        <f t="shared" si="42"/>
        <v>836420</v>
      </c>
      <c r="H396" s="665">
        <f t="shared" si="41"/>
        <v>836.42</v>
      </c>
      <c r="I396" s="326"/>
    </row>
    <row r="397" spans="1:9">
      <c r="A397" s="1597" t="s">
        <v>9868</v>
      </c>
      <c r="B397" s="16" t="s">
        <v>10424</v>
      </c>
      <c r="C397" s="16"/>
      <c r="D397" s="15">
        <v>10</v>
      </c>
      <c r="E397" s="575">
        <v>418.20919272000003</v>
      </c>
      <c r="F397" s="1598">
        <f t="shared" si="40"/>
        <v>418.21</v>
      </c>
      <c r="G397" s="1599">
        <f t="shared" si="42"/>
        <v>418210</v>
      </c>
      <c r="H397" s="665">
        <f t="shared" si="41"/>
        <v>4182.1000000000004</v>
      </c>
      <c r="I397" s="326"/>
    </row>
    <row r="398" spans="1:9" hidden="1">
      <c r="A398" s="1597" t="s">
        <v>1553</v>
      </c>
      <c r="B398" s="16" t="s">
        <v>10425</v>
      </c>
      <c r="C398" s="16"/>
      <c r="D398" s="15">
        <v>1</v>
      </c>
      <c r="E398" s="575">
        <v>487.00745999999998</v>
      </c>
      <c r="F398" s="1598">
        <f t="shared" si="40"/>
        <v>487.01</v>
      </c>
      <c r="G398" s="1599">
        <f t="shared" si="42"/>
        <v>487010</v>
      </c>
      <c r="H398" s="665">
        <f t="shared" si="41"/>
        <v>487.01</v>
      </c>
      <c r="I398" s="326"/>
    </row>
    <row r="399" spans="1:9" hidden="1">
      <c r="A399" s="1597" t="s">
        <v>1555</v>
      </c>
      <c r="B399" s="16" t="s">
        <v>10426</v>
      </c>
      <c r="C399" s="16"/>
      <c r="D399" s="15">
        <v>1</v>
      </c>
      <c r="E399" s="575">
        <v>1533.3444</v>
      </c>
      <c r="F399" s="1598">
        <f t="shared" si="40"/>
        <v>1533.34</v>
      </c>
      <c r="G399" s="1599">
        <f t="shared" si="42"/>
        <v>1533340</v>
      </c>
      <c r="H399" s="665">
        <f t="shared" si="41"/>
        <v>1533.34</v>
      </c>
      <c r="I399" s="326"/>
    </row>
    <row r="400" spans="1:9" ht="13.5" thickBot="1">
      <c r="A400" s="1601" t="s">
        <v>9869</v>
      </c>
      <c r="B400" s="1602" t="s">
        <v>10427</v>
      </c>
      <c r="C400" s="1602"/>
      <c r="D400" s="19">
        <v>10</v>
      </c>
      <c r="E400" s="575">
        <v>772.19955000000004</v>
      </c>
      <c r="F400" s="1603">
        <f t="shared" si="40"/>
        <v>772.2</v>
      </c>
      <c r="G400" s="1604">
        <f>F400*1000</f>
        <v>772200</v>
      </c>
      <c r="H400" s="1581">
        <f t="shared" si="41"/>
        <v>7722</v>
      </c>
      <c r="I400" s="327"/>
    </row>
    <row r="403" spans="1:10" ht="13.5" thickBot="1"/>
    <row r="404" spans="1:10" ht="18">
      <c r="A404" s="1238"/>
      <c r="B404" s="1543"/>
      <c r="C404" s="1544"/>
      <c r="D404" s="1588" t="s">
        <v>1407</v>
      </c>
      <c r="E404" s="2453"/>
      <c r="F404" s="1545"/>
      <c r="G404" s="1546"/>
      <c r="H404" s="1543"/>
      <c r="I404" s="1547"/>
    </row>
    <row r="405" spans="1:10" ht="15.75">
      <c r="A405" s="1239"/>
      <c r="B405" s="722"/>
      <c r="C405" s="1548"/>
      <c r="D405" s="1617" t="s">
        <v>9821</v>
      </c>
      <c r="E405" s="2449"/>
      <c r="F405" s="1549"/>
      <c r="G405" s="1550"/>
      <c r="H405" s="722"/>
      <c r="I405" s="689"/>
    </row>
    <row r="406" spans="1:10">
      <c r="A406" s="1239"/>
      <c r="B406" s="722"/>
      <c r="C406" s="1548"/>
      <c r="D406" s="1590"/>
      <c r="E406" s="2449"/>
      <c r="F406" s="1549"/>
      <c r="G406" s="1550"/>
      <c r="H406" s="722"/>
      <c r="I406" s="689"/>
    </row>
    <row r="407" spans="1:10">
      <c r="A407" s="1239"/>
      <c r="B407" s="722"/>
      <c r="C407" s="1548"/>
      <c r="D407" s="1590"/>
      <c r="E407" s="2449"/>
      <c r="F407" s="1549"/>
      <c r="G407" s="1550"/>
      <c r="H407" s="722"/>
      <c r="I407" s="689"/>
    </row>
    <row r="408" spans="1:10" ht="13.5" thickBot="1">
      <c r="A408" s="1551"/>
      <c r="B408" s="1552"/>
      <c r="C408" s="1553"/>
      <c r="D408" s="1591"/>
      <c r="E408" s="2450"/>
      <c r="F408" s="1554"/>
      <c r="G408" s="1555"/>
      <c r="H408" s="1552"/>
      <c r="I408" s="710"/>
    </row>
    <row r="409" spans="1:10" ht="22.5">
      <c r="A409" s="1556" t="s">
        <v>1034</v>
      </c>
      <c r="B409" s="1557" t="s">
        <v>1035</v>
      </c>
      <c r="C409" s="1558" t="s">
        <v>678</v>
      </c>
      <c r="D409" s="1558" t="s">
        <v>3143</v>
      </c>
      <c r="E409" s="2451" t="s">
        <v>3442</v>
      </c>
      <c r="F409" s="1559" t="s">
        <v>2792</v>
      </c>
      <c r="G409" s="2610" t="s">
        <v>2640</v>
      </c>
      <c r="H409" s="2612" t="s">
        <v>497</v>
      </c>
      <c r="I409" s="751" t="s">
        <v>4268</v>
      </c>
    </row>
    <row r="410" spans="1:10" ht="13.5" thickBot="1">
      <c r="A410" s="1560"/>
      <c r="B410" s="1561"/>
      <c r="C410" s="1562" t="s">
        <v>3644</v>
      </c>
      <c r="D410" s="1563" t="s">
        <v>2641</v>
      </c>
      <c r="E410" s="2452" t="s">
        <v>265</v>
      </c>
      <c r="F410" s="942">
        <f>'Заказ, cкидки и курсы валют'!$I$12</f>
        <v>0</v>
      </c>
      <c r="G410" s="2615"/>
      <c r="H410" s="2616"/>
      <c r="I410" s="1564"/>
    </row>
    <row r="411" spans="1:10">
      <c r="A411" s="1594" t="s">
        <v>1564</v>
      </c>
      <c r="B411" s="335" t="s">
        <v>9822</v>
      </c>
      <c r="C411" s="335"/>
      <c r="D411" s="334">
        <v>100</v>
      </c>
      <c r="E411" s="575">
        <v>69.544499999999999</v>
      </c>
      <c r="F411" s="1595">
        <f t="shared" ref="F411:F423" si="43">ROUND(E411*(1-$F$10),2)</f>
        <v>69.540000000000006</v>
      </c>
      <c r="G411" s="1596">
        <f>F411*1000</f>
        <v>69540</v>
      </c>
      <c r="H411" s="1568">
        <f t="shared" ref="H411:H423" si="44">ROUND((D411/1000)*G411,2)</f>
        <v>6954</v>
      </c>
      <c r="I411" s="336"/>
      <c r="J411" s="2443"/>
    </row>
    <row r="412" spans="1:10">
      <c r="A412" s="1597" t="s">
        <v>1569</v>
      </c>
      <c r="B412" s="16" t="s">
        <v>9823</v>
      </c>
      <c r="C412" s="16"/>
      <c r="D412" s="15">
        <v>100</v>
      </c>
      <c r="E412" s="575">
        <v>71.70644999999999</v>
      </c>
      <c r="F412" s="1598">
        <f t="shared" si="43"/>
        <v>71.709999999999994</v>
      </c>
      <c r="G412" s="1599">
        <f>F412*1000</f>
        <v>71710</v>
      </c>
      <c r="H412" s="665">
        <f t="shared" si="44"/>
        <v>7171</v>
      </c>
      <c r="I412" s="326"/>
      <c r="J412" s="2443"/>
    </row>
    <row r="413" spans="1:10">
      <c r="A413" s="1597" t="s">
        <v>10827</v>
      </c>
      <c r="B413" s="16" t="s">
        <v>10828</v>
      </c>
      <c r="C413" s="16"/>
      <c r="D413" s="15">
        <v>100</v>
      </c>
      <c r="E413" s="575">
        <v>52.003949999999996</v>
      </c>
      <c r="F413" s="1598">
        <f t="shared" si="43"/>
        <v>52</v>
      </c>
      <c r="G413" s="1599">
        <f t="shared" ref="G413:G422" si="45">F413*1000</f>
        <v>52000</v>
      </c>
      <c r="H413" s="665">
        <f t="shared" si="44"/>
        <v>5200</v>
      </c>
      <c r="I413" s="326"/>
      <c r="J413" s="2443"/>
    </row>
    <row r="414" spans="1:10">
      <c r="A414" s="1597" t="s">
        <v>1570</v>
      </c>
      <c r="B414" s="16" t="s">
        <v>9824</v>
      </c>
      <c r="C414" s="16"/>
      <c r="D414" s="15">
        <v>50</v>
      </c>
      <c r="E414" s="575">
        <v>69.668039999999991</v>
      </c>
      <c r="F414" s="1598">
        <f t="shared" si="43"/>
        <v>69.67</v>
      </c>
      <c r="G414" s="1599">
        <f t="shared" si="45"/>
        <v>69670</v>
      </c>
      <c r="H414" s="665">
        <f t="shared" si="44"/>
        <v>3483.5</v>
      </c>
      <c r="I414" s="326"/>
      <c r="J414" s="2443"/>
    </row>
    <row r="415" spans="1:10">
      <c r="A415" s="1597" t="s">
        <v>1571</v>
      </c>
      <c r="B415" s="16" t="s">
        <v>9825</v>
      </c>
      <c r="C415" s="16"/>
      <c r="D415" s="15">
        <v>50</v>
      </c>
      <c r="E415" s="575">
        <v>61.727399999999996</v>
      </c>
      <c r="F415" s="1598">
        <f t="shared" si="43"/>
        <v>61.73</v>
      </c>
      <c r="G415" s="1599">
        <f t="shared" si="45"/>
        <v>61730</v>
      </c>
      <c r="H415" s="665">
        <f t="shared" si="44"/>
        <v>3086.5</v>
      </c>
      <c r="I415" s="326"/>
      <c r="J415" s="2443"/>
    </row>
    <row r="416" spans="1:10">
      <c r="A416" s="1597" t="s">
        <v>10829</v>
      </c>
      <c r="B416" s="16" t="s">
        <v>10830</v>
      </c>
      <c r="C416" s="16"/>
      <c r="D416" s="15">
        <v>50</v>
      </c>
      <c r="E416" s="575">
        <v>73.293300000000002</v>
      </c>
      <c r="F416" s="1598">
        <f t="shared" si="43"/>
        <v>73.290000000000006</v>
      </c>
      <c r="G416" s="1599">
        <f t="shared" si="45"/>
        <v>73290</v>
      </c>
      <c r="H416" s="665">
        <f t="shared" si="44"/>
        <v>3664.5</v>
      </c>
      <c r="I416" s="326"/>
      <c r="J416" s="2443"/>
    </row>
    <row r="417" spans="1:10">
      <c r="A417" s="1597" t="s">
        <v>1572</v>
      </c>
      <c r="B417" s="16" t="s">
        <v>9826</v>
      </c>
      <c r="C417" s="16"/>
      <c r="D417" s="15">
        <v>50</v>
      </c>
      <c r="E417" s="575">
        <v>95.98205999999999</v>
      </c>
      <c r="F417" s="1598">
        <f t="shared" si="43"/>
        <v>95.98</v>
      </c>
      <c r="G417" s="1599">
        <f t="shared" si="45"/>
        <v>95980</v>
      </c>
      <c r="H417" s="665">
        <f t="shared" si="44"/>
        <v>4799</v>
      </c>
      <c r="I417" s="326"/>
      <c r="J417" s="2443"/>
    </row>
    <row r="418" spans="1:10">
      <c r="A418" s="1597" t="s">
        <v>1937</v>
      </c>
      <c r="B418" s="16" t="s">
        <v>9827</v>
      </c>
      <c r="C418" s="16"/>
      <c r="D418" s="15">
        <v>50</v>
      </c>
      <c r="E418" s="575">
        <v>128.28137999999998</v>
      </c>
      <c r="F418" s="1598">
        <f t="shared" si="43"/>
        <v>128.28</v>
      </c>
      <c r="G418" s="1599">
        <f t="shared" si="45"/>
        <v>128280</v>
      </c>
      <c r="H418" s="665">
        <f t="shared" si="44"/>
        <v>6414</v>
      </c>
      <c r="I418" s="326"/>
      <c r="J418" s="2443"/>
    </row>
    <row r="419" spans="1:10">
      <c r="A419" s="1597" t="s">
        <v>1938</v>
      </c>
      <c r="B419" s="16" t="s">
        <v>9828</v>
      </c>
      <c r="C419" s="16"/>
      <c r="D419" s="15">
        <v>50</v>
      </c>
      <c r="E419" s="575">
        <v>128.65199999999999</v>
      </c>
      <c r="F419" s="1598">
        <f t="shared" si="43"/>
        <v>128.65</v>
      </c>
      <c r="G419" s="1599">
        <f t="shared" si="45"/>
        <v>128650</v>
      </c>
      <c r="H419" s="665">
        <f t="shared" si="44"/>
        <v>6432.5</v>
      </c>
      <c r="I419" s="326"/>
      <c r="J419" s="2443"/>
    </row>
    <row r="420" spans="1:10">
      <c r="A420" s="1597" t="s">
        <v>1565</v>
      </c>
      <c r="B420" s="16" t="s">
        <v>9829</v>
      </c>
      <c r="C420" s="16"/>
      <c r="D420" s="15">
        <v>25</v>
      </c>
      <c r="E420" s="575">
        <v>145.9263</v>
      </c>
      <c r="F420" s="1598">
        <f t="shared" si="43"/>
        <v>145.93</v>
      </c>
      <c r="G420" s="1599">
        <f t="shared" si="45"/>
        <v>145930</v>
      </c>
      <c r="H420" s="665">
        <f t="shared" si="44"/>
        <v>3648.25</v>
      </c>
      <c r="I420" s="326"/>
      <c r="J420" s="2443"/>
    </row>
    <row r="421" spans="1:10">
      <c r="A421" s="1597" t="s">
        <v>1566</v>
      </c>
      <c r="B421" s="16" t="s">
        <v>9830</v>
      </c>
      <c r="C421" s="16"/>
      <c r="D421" s="15">
        <v>25</v>
      </c>
      <c r="E421" s="575">
        <v>157.50923999999998</v>
      </c>
      <c r="F421" s="1598">
        <f t="shared" si="43"/>
        <v>157.51</v>
      </c>
      <c r="G421" s="1599">
        <f t="shared" si="45"/>
        <v>157510</v>
      </c>
      <c r="H421" s="665">
        <f t="shared" si="44"/>
        <v>3937.75</v>
      </c>
      <c r="I421" s="326"/>
      <c r="J421" s="2443"/>
    </row>
    <row r="422" spans="1:10">
      <c r="A422" s="1597" t="s">
        <v>1567</v>
      </c>
      <c r="B422" s="16" t="s">
        <v>9831</v>
      </c>
      <c r="C422" s="16"/>
      <c r="D422" s="15">
        <v>25</v>
      </c>
      <c r="E422" s="575">
        <v>165.98024999999998</v>
      </c>
      <c r="F422" s="1598">
        <f t="shared" si="43"/>
        <v>165.98</v>
      </c>
      <c r="G422" s="1599">
        <f t="shared" si="45"/>
        <v>165980</v>
      </c>
      <c r="H422" s="665">
        <f t="shared" si="44"/>
        <v>4149.5</v>
      </c>
      <c r="I422" s="326"/>
      <c r="J422" s="2443"/>
    </row>
    <row r="423" spans="1:10" ht="13.5" thickBot="1">
      <c r="A423" s="1601" t="s">
        <v>1568</v>
      </c>
      <c r="B423" s="1602" t="s">
        <v>9832</v>
      </c>
      <c r="C423" s="1602"/>
      <c r="D423" s="19">
        <v>25</v>
      </c>
      <c r="E423" s="575">
        <v>170.50649999999999</v>
      </c>
      <c r="F423" s="1603">
        <f t="shared" si="43"/>
        <v>170.51</v>
      </c>
      <c r="G423" s="1604">
        <f>F423*1000</f>
        <v>170510</v>
      </c>
      <c r="H423" s="1581">
        <f t="shared" si="44"/>
        <v>4262.75</v>
      </c>
      <c r="I423" s="327"/>
      <c r="J423" s="2443"/>
    </row>
    <row r="428" spans="1:10" ht="13.5" thickBot="1"/>
    <row r="429" spans="1:10" ht="18">
      <c r="A429" s="1238"/>
      <c r="B429" s="1543"/>
      <c r="C429" s="1544"/>
      <c r="D429" s="1588" t="s">
        <v>1407</v>
      </c>
      <c r="E429" s="2453"/>
      <c r="F429" s="1545"/>
      <c r="G429" s="1546"/>
      <c r="H429" s="1543"/>
      <c r="I429" s="1547"/>
    </row>
    <row r="430" spans="1:10" ht="15.75">
      <c r="A430" s="1239"/>
      <c r="B430" s="722"/>
      <c r="C430" s="1548"/>
      <c r="D430" s="1617" t="s">
        <v>1423</v>
      </c>
      <c r="E430" s="2449"/>
      <c r="F430" s="1549"/>
      <c r="G430" s="1550"/>
      <c r="H430" s="722"/>
      <c r="I430" s="689"/>
    </row>
    <row r="431" spans="1:10">
      <c r="A431" s="1239"/>
      <c r="B431" s="722"/>
      <c r="C431" s="1548"/>
      <c r="D431" s="1590"/>
      <c r="E431" s="2449"/>
      <c r="F431" s="1549"/>
      <c r="G431" s="1550"/>
      <c r="H431" s="722"/>
      <c r="I431" s="689"/>
    </row>
    <row r="432" spans="1:10">
      <c r="A432" s="1239"/>
      <c r="B432" s="722"/>
      <c r="C432" s="1548"/>
      <c r="D432" s="1590"/>
      <c r="E432" s="2449"/>
      <c r="F432" s="1549"/>
      <c r="G432" s="1550"/>
      <c r="H432" s="722"/>
      <c r="I432" s="689"/>
    </row>
    <row r="433" spans="1:9" ht="13.5" thickBot="1">
      <c r="A433" s="1551"/>
      <c r="B433" s="1552"/>
      <c r="C433" s="1553"/>
      <c r="D433" s="1591"/>
      <c r="E433" s="2450"/>
      <c r="F433" s="1554"/>
      <c r="G433" s="1555"/>
      <c r="H433" s="1552"/>
      <c r="I433" s="710"/>
    </row>
    <row r="434" spans="1:9" ht="22.5">
      <c r="A434" s="1556" t="s">
        <v>1034</v>
      </c>
      <c r="B434" s="1557" t="s">
        <v>1035</v>
      </c>
      <c r="C434" s="1558" t="s">
        <v>678</v>
      </c>
      <c r="D434" s="1558" t="s">
        <v>3143</v>
      </c>
      <c r="E434" s="2451" t="s">
        <v>3442</v>
      </c>
      <c r="F434" s="1559" t="s">
        <v>2792</v>
      </c>
      <c r="G434" s="2610" t="s">
        <v>2640</v>
      </c>
      <c r="H434" s="2612" t="s">
        <v>497</v>
      </c>
      <c r="I434" s="751" t="s">
        <v>4268</v>
      </c>
    </row>
    <row r="435" spans="1:9" ht="13.5" thickBot="1">
      <c r="A435" s="1560"/>
      <c r="B435" s="1561"/>
      <c r="C435" s="1562" t="s">
        <v>3644</v>
      </c>
      <c r="D435" s="1563" t="s">
        <v>2641</v>
      </c>
      <c r="E435" s="2452" t="s">
        <v>265</v>
      </c>
      <c r="F435" s="942">
        <f>'Заказ, cкидки и курсы валют'!$I$12</f>
        <v>0</v>
      </c>
      <c r="G435" s="2615"/>
      <c r="H435" s="2616"/>
      <c r="I435" s="1564"/>
    </row>
    <row r="436" spans="1:9">
      <c r="A436" s="1594" t="s">
        <v>1939</v>
      </c>
      <c r="B436" s="335" t="s">
        <v>10188</v>
      </c>
      <c r="C436" s="335"/>
      <c r="D436" s="334">
        <v>100</v>
      </c>
      <c r="E436" s="575">
        <v>72.091979999999992</v>
      </c>
      <c r="F436" s="1595">
        <f>ROUND(E436*(1-$F$10),2)</f>
        <v>72.09</v>
      </c>
      <c r="G436" s="1596">
        <f>F436*1000</f>
        <v>72090</v>
      </c>
      <c r="H436" s="1568">
        <f>ROUND((D436/1000)*G436,2)</f>
        <v>7209</v>
      </c>
      <c r="I436" s="336"/>
    </row>
    <row r="437" spans="1:9" hidden="1">
      <c r="A437" s="1597" t="s">
        <v>10143</v>
      </c>
      <c r="B437" s="16" t="s">
        <v>10188</v>
      </c>
      <c r="C437" s="16"/>
      <c r="D437" s="15">
        <v>10</v>
      </c>
      <c r="E437" s="575">
        <v>89.530341119999989</v>
      </c>
      <c r="F437" s="1598">
        <f t="shared" ref="F437:F492" si="46">ROUND(E437*(1-$F$10),2)</f>
        <v>89.53</v>
      </c>
      <c r="G437" s="1599">
        <f>F437*1000</f>
        <v>89530</v>
      </c>
      <c r="H437" s="665">
        <f>ROUND((D437/1000)*G437,2)</f>
        <v>895.3</v>
      </c>
      <c r="I437" s="326"/>
    </row>
    <row r="438" spans="1:9">
      <c r="A438" s="1597" t="s">
        <v>1940</v>
      </c>
      <c r="B438" s="16" t="s">
        <v>10189</v>
      </c>
      <c r="C438" s="16"/>
      <c r="D438" s="15">
        <v>100</v>
      </c>
      <c r="E438" s="575">
        <v>77.446799999999996</v>
      </c>
      <c r="F438" s="1598">
        <f t="shared" si="46"/>
        <v>77.45</v>
      </c>
      <c r="G438" s="1599">
        <f t="shared" ref="G438:G491" si="47">F438*1000</f>
        <v>77450</v>
      </c>
      <c r="H438" s="665">
        <f t="shared" ref="H438:H492" si="48">ROUND((D438/1000)*G438,2)</f>
        <v>7745</v>
      </c>
      <c r="I438" s="326"/>
    </row>
    <row r="439" spans="1:9" hidden="1">
      <c r="A439" s="1597" t="s">
        <v>10144</v>
      </c>
      <c r="B439" s="16" t="s">
        <v>10189</v>
      </c>
      <c r="C439" s="16"/>
      <c r="D439" s="15">
        <v>4</v>
      </c>
      <c r="E439" s="575">
        <v>75.20130288</v>
      </c>
      <c r="F439" s="1598">
        <f t="shared" si="46"/>
        <v>75.2</v>
      </c>
      <c r="G439" s="1599">
        <f t="shared" si="47"/>
        <v>75200</v>
      </c>
      <c r="H439" s="665">
        <f t="shared" si="48"/>
        <v>300.8</v>
      </c>
      <c r="I439" s="326"/>
    </row>
    <row r="440" spans="1:9">
      <c r="A440" s="1597" t="s">
        <v>1942</v>
      </c>
      <c r="B440" s="16" t="s">
        <v>10190</v>
      </c>
      <c r="C440" s="16"/>
      <c r="D440" s="15">
        <v>100</v>
      </c>
      <c r="E440" s="575">
        <v>84.369299999999996</v>
      </c>
      <c r="F440" s="1598">
        <f t="shared" si="46"/>
        <v>84.37</v>
      </c>
      <c r="G440" s="1599">
        <f t="shared" si="47"/>
        <v>84370</v>
      </c>
      <c r="H440" s="665">
        <f t="shared" si="48"/>
        <v>8437</v>
      </c>
      <c r="I440" s="326"/>
    </row>
    <row r="441" spans="1:9" hidden="1">
      <c r="A441" s="1597" t="s">
        <v>10145</v>
      </c>
      <c r="B441" s="16" t="s">
        <v>10190</v>
      </c>
      <c r="C441" s="16"/>
      <c r="D441" s="15">
        <v>4</v>
      </c>
      <c r="E441" s="575">
        <v>91.360692719999989</v>
      </c>
      <c r="F441" s="1598">
        <f t="shared" si="46"/>
        <v>91.36</v>
      </c>
      <c r="G441" s="1599">
        <f t="shared" si="47"/>
        <v>91360</v>
      </c>
      <c r="H441" s="665">
        <f t="shared" si="48"/>
        <v>365.44</v>
      </c>
      <c r="I441" s="326"/>
    </row>
    <row r="442" spans="1:9">
      <c r="A442" s="1597" t="s">
        <v>1943</v>
      </c>
      <c r="B442" s="16" t="s">
        <v>10191</v>
      </c>
      <c r="C442" s="16"/>
      <c r="D442" s="15">
        <v>100</v>
      </c>
      <c r="E442" s="575">
        <v>97.038540000000012</v>
      </c>
      <c r="F442" s="1598">
        <f t="shared" si="46"/>
        <v>97.04</v>
      </c>
      <c r="G442" s="1599">
        <f t="shared" si="47"/>
        <v>97040</v>
      </c>
      <c r="H442" s="665">
        <f t="shared" si="48"/>
        <v>9704</v>
      </c>
      <c r="I442" s="326"/>
    </row>
    <row r="443" spans="1:9" hidden="1">
      <c r="A443" s="1597" t="s">
        <v>10147</v>
      </c>
      <c r="B443" s="16" t="s">
        <v>10191</v>
      </c>
      <c r="C443" s="16"/>
      <c r="D443" s="15">
        <v>4</v>
      </c>
      <c r="E443" s="575">
        <v>77.92068239999999</v>
      </c>
      <c r="F443" s="1598">
        <f t="shared" si="46"/>
        <v>77.92</v>
      </c>
      <c r="G443" s="1599">
        <f t="shared" si="47"/>
        <v>77920</v>
      </c>
      <c r="H443" s="665">
        <f t="shared" si="48"/>
        <v>311.68</v>
      </c>
      <c r="I443" s="326"/>
    </row>
    <row r="444" spans="1:9">
      <c r="A444" s="1597" t="s">
        <v>1947</v>
      </c>
      <c r="B444" s="16" t="s">
        <v>10192</v>
      </c>
      <c r="C444" s="16"/>
      <c r="D444" s="15">
        <v>100</v>
      </c>
      <c r="E444" s="575">
        <v>88.194780000000009</v>
      </c>
      <c r="F444" s="1598">
        <f t="shared" si="46"/>
        <v>88.19</v>
      </c>
      <c r="G444" s="1599">
        <f t="shared" si="47"/>
        <v>88190</v>
      </c>
      <c r="H444" s="665">
        <f t="shared" si="48"/>
        <v>8819</v>
      </c>
      <c r="I444" s="326"/>
    </row>
    <row r="445" spans="1:9" hidden="1">
      <c r="A445" s="1597" t="s">
        <v>10148</v>
      </c>
      <c r="B445" s="16" t="s">
        <v>10192</v>
      </c>
      <c r="C445" s="16"/>
      <c r="D445" s="15">
        <v>4</v>
      </c>
      <c r="E445" s="575">
        <v>96.067311119999999</v>
      </c>
      <c r="F445" s="1598">
        <f t="shared" si="46"/>
        <v>96.07</v>
      </c>
      <c r="G445" s="1599">
        <f t="shared" si="47"/>
        <v>96070</v>
      </c>
      <c r="H445" s="665">
        <f t="shared" si="48"/>
        <v>384.28</v>
      </c>
      <c r="I445" s="326"/>
    </row>
    <row r="446" spans="1:9">
      <c r="A446" s="1597" t="s">
        <v>1952</v>
      </c>
      <c r="B446" s="16" t="s">
        <v>10193</v>
      </c>
      <c r="C446" s="16"/>
      <c r="D446" s="15">
        <v>100</v>
      </c>
      <c r="E446" s="575">
        <v>84.94865999999999</v>
      </c>
      <c r="F446" s="1598">
        <f t="shared" si="46"/>
        <v>84.95</v>
      </c>
      <c r="G446" s="1599">
        <f t="shared" si="47"/>
        <v>84950</v>
      </c>
      <c r="H446" s="665">
        <f t="shared" si="48"/>
        <v>8495</v>
      </c>
      <c r="I446" s="326"/>
    </row>
    <row r="447" spans="1:9" hidden="1">
      <c r="A447" s="1597" t="s">
        <v>10149</v>
      </c>
      <c r="B447" s="16" t="s">
        <v>10193</v>
      </c>
      <c r="C447" s="16"/>
      <c r="D447" s="15">
        <v>4</v>
      </c>
      <c r="E447" s="575">
        <v>100.40785919999999</v>
      </c>
      <c r="F447" s="1598">
        <f t="shared" si="46"/>
        <v>100.41</v>
      </c>
      <c r="G447" s="1599">
        <f t="shared" si="47"/>
        <v>100410</v>
      </c>
      <c r="H447" s="665">
        <f t="shared" si="48"/>
        <v>401.64</v>
      </c>
      <c r="I447" s="326"/>
    </row>
    <row r="448" spans="1:9">
      <c r="A448" s="1597" t="s">
        <v>1956</v>
      </c>
      <c r="B448" s="16" t="s">
        <v>10194</v>
      </c>
      <c r="C448" s="16"/>
      <c r="D448" s="15">
        <v>100</v>
      </c>
      <c r="E448" s="575">
        <v>99.402840000000012</v>
      </c>
      <c r="F448" s="1598">
        <f t="shared" si="46"/>
        <v>99.4</v>
      </c>
      <c r="G448" s="1599">
        <f t="shared" si="47"/>
        <v>99400</v>
      </c>
      <c r="H448" s="665">
        <f t="shared" si="48"/>
        <v>9940</v>
      </c>
      <c r="I448" s="326"/>
    </row>
    <row r="449" spans="1:9" hidden="1">
      <c r="A449" s="1597" t="s">
        <v>10150</v>
      </c>
      <c r="B449" s="16" t="s">
        <v>10194</v>
      </c>
      <c r="C449" s="16"/>
      <c r="D449" s="15">
        <v>4</v>
      </c>
      <c r="E449" s="575">
        <v>91.256101199999989</v>
      </c>
      <c r="F449" s="1598">
        <f t="shared" si="46"/>
        <v>91.26</v>
      </c>
      <c r="G449" s="1599">
        <f t="shared" si="47"/>
        <v>91260</v>
      </c>
      <c r="H449" s="665">
        <f t="shared" si="48"/>
        <v>365.04</v>
      </c>
      <c r="I449" s="326"/>
    </row>
    <row r="450" spans="1:9" ht="13.5" customHeight="1">
      <c r="A450" s="1597" t="s">
        <v>1957</v>
      </c>
      <c r="B450" s="16" t="s">
        <v>10195</v>
      </c>
      <c r="C450" s="16"/>
      <c r="D450" s="15">
        <v>50</v>
      </c>
      <c r="E450" s="575">
        <v>100.09295999999998</v>
      </c>
      <c r="F450" s="1598">
        <f t="shared" si="46"/>
        <v>100.09</v>
      </c>
      <c r="G450" s="1599">
        <f t="shared" si="47"/>
        <v>100090</v>
      </c>
      <c r="H450" s="665">
        <f t="shared" si="48"/>
        <v>5004.5</v>
      </c>
      <c r="I450" s="326"/>
    </row>
    <row r="451" spans="1:9" ht="14.25" hidden="1" customHeight="1">
      <c r="A451" s="1597" t="s">
        <v>10151</v>
      </c>
      <c r="B451" s="16" t="s">
        <v>10195</v>
      </c>
      <c r="C451" s="16"/>
      <c r="D451" s="15">
        <v>4</v>
      </c>
      <c r="E451" s="575">
        <v>110.50127827199999</v>
      </c>
      <c r="F451" s="1598">
        <f t="shared" si="46"/>
        <v>110.5</v>
      </c>
      <c r="G451" s="1599">
        <f t="shared" si="47"/>
        <v>110500</v>
      </c>
      <c r="H451" s="665">
        <f t="shared" si="48"/>
        <v>442</v>
      </c>
      <c r="I451" s="326"/>
    </row>
    <row r="452" spans="1:9">
      <c r="A452" s="1597" t="s">
        <v>1958</v>
      </c>
      <c r="B452" s="16" t="s">
        <v>10196</v>
      </c>
      <c r="C452" s="16"/>
      <c r="D452" s="15">
        <v>50</v>
      </c>
      <c r="E452" s="575">
        <v>103.03236</v>
      </c>
      <c r="F452" s="1598">
        <f t="shared" si="46"/>
        <v>103.03</v>
      </c>
      <c r="G452" s="1599">
        <f t="shared" si="47"/>
        <v>103030</v>
      </c>
      <c r="H452" s="665">
        <f t="shared" si="48"/>
        <v>5151.5</v>
      </c>
      <c r="I452" s="326"/>
    </row>
    <row r="453" spans="1:9" hidden="1">
      <c r="A453" s="1597" t="s">
        <v>10152</v>
      </c>
      <c r="B453" s="16" t="s">
        <v>10196</v>
      </c>
      <c r="C453" s="16"/>
      <c r="D453" s="15">
        <v>4</v>
      </c>
      <c r="E453" s="575">
        <v>115.99199567999999</v>
      </c>
      <c r="F453" s="1598">
        <f t="shared" si="46"/>
        <v>115.99</v>
      </c>
      <c r="G453" s="1599">
        <f t="shared" si="47"/>
        <v>115990</v>
      </c>
      <c r="H453" s="665">
        <f t="shared" si="48"/>
        <v>463.96</v>
      </c>
      <c r="I453" s="326"/>
    </row>
    <row r="454" spans="1:9">
      <c r="A454" s="1597" t="s">
        <v>1959</v>
      </c>
      <c r="B454" s="16" t="s">
        <v>10197</v>
      </c>
      <c r="C454" s="16"/>
      <c r="D454" s="15">
        <v>50</v>
      </c>
      <c r="E454" s="575">
        <v>115.0626</v>
      </c>
      <c r="F454" s="1598">
        <f t="shared" si="46"/>
        <v>115.06</v>
      </c>
      <c r="G454" s="1599">
        <f t="shared" si="47"/>
        <v>115060</v>
      </c>
      <c r="H454" s="665">
        <f t="shared" si="48"/>
        <v>5753</v>
      </c>
      <c r="I454" s="326"/>
    </row>
    <row r="455" spans="1:9" hidden="1">
      <c r="A455" s="1597" t="s">
        <v>10153</v>
      </c>
      <c r="B455" s="16" t="s">
        <v>10197</v>
      </c>
      <c r="C455" s="16"/>
      <c r="D455" s="15">
        <v>4</v>
      </c>
      <c r="E455" s="575">
        <v>118.39760064000001</v>
      </c>
      <c r="F455" s="1598">
        <f t="shared" si="46"/>
        <v>118.4</v>
      </c>
      <c r="G455" s="1599">
        <f t="shared" si="47"/>
        <v>118400</v>
      </c>
      <c r="H455" s="665">
        <f t="shared" si="48"/>
        <v>473.6</v>
      </c>
      <c r="I455" s="326"/>
    </row>
    <row r="456" spans="1:9">
      <c r="A456" s="1597" t="s">
        <v>1960</v>
      </c>
      <c r="B456" s="16" t="s">
        <v>10198</v>
      </c>
      <c r="C456" s="16"/>
      <c r="D456" s="15">
        <v>50</v>
      </c>
      <c r="E456" s="575">
        <v>84.379949999999994</v>
      </c>
      <c r="F456" s="1598">
        <f t="shared" si="46"/>
        <v>84.38</v>
      </c>
      <c r="G456" s="1599">
        <f t="shared" si="47"/>
        <v>84380</v>
      </c>
      <c r="H456" s="665">
        <f t="shared" si="48"/>
        <v>4219</v>
      </c>
      <c r="I456" s="326"/>
    </row>
    <row r="457" spans="1:9" hidden="1">
      <c r="A457" s="1597" t="s">
        <v>10154</v>
      </c>
      <c r="B457" s="16" t="s">
        <v>10198</v>
      </c>
      <c r="C457" s="16"/>
      <c r="D457" s="15">
        <v>4</v>
      </c>
      <c r="E457" s="575">
        <v>123.10421904</v>
      </c>
      <c r="F457" s="1598">
        <f t="shared" si="46"/>
        <v>123.1</v>
      </c>
      <c r="G457" s="1599">
        <f t="shared" si="47"/>
        <v>123100</v>
      </c>
      <c r="H457" s="665">
        <f t="shared" si="48"/>
        <v>492.4</v>
      </c>
      <c r="I457" s="326"/>
    </row>
    <row r="458" spans="1:9">
      <c r="A458" s="1597" t="s">
        <v>1961</v>
      </c>
      <c r="B458" s="16" t="s">
        <v>10199</v>
      </c>
      <c r="C458" s="16"/>
      <c r="D458" s="15">
        <v>50</v>
      </c>
      <c r="E458" s="575">
        <v>92.228999999999985</v>
      </c>
      <c r="F458" s="1598">
        <f t="shared" si="46"/>
        <v>92.23</v>
      </c>
      <c r="G458" s="1599">
        <f t="shared" si="47"/>
        <v>92230</v>
      </c>
      <c r="H458" s="665">
        <f t="shared" si="48"/>
        <v>4611.5</v>
      </c>
      <c r="I458" s="326"/>
    </row>
    <row r="459" spans="1:9" hidden="1">
      <c r="A459" s="1597" t="s">
        <v>10155</v>
      </c>
      <c r="B459" s="16" t="s">
        <v>10199</v>
      </c>
      <c r="C459" s="16"/>
      <c r="D459" s="15">
        <v>4</v>
      </c>
      <c r="E459" s="575">
        <v>135.66532319999999</v>
      </c>
      <c r="F459" s="1598">
        <f t="shared" si="46"/>
        <v>135.66999999999999</v>
      </c>
      <c r="G459" s="1599">
        <f t="shared" si="47"/>
        <v>135670</v>
      </c>
      <c r="H459" s="665">
        <f t="shared" si="48"/>
        <v>542.67999999999995</v>
      </c>
      <c r="I459" s="326"/>
    </row>
    <row r="460" spans="1:9">
      <c r="A460" s="1597" t="s">
        <v>1962</v>
      </c>
      <c r="B460" s="16" t="s">
        <v>10200</v>
      </c>
      <c r="C460" s="16"/>
      <c r="D460" s="15">
        <v>50</v>
      </c>
      <c r="E460" s="575">
        <v>125.16945</v>
      </c>
      <c r="F460" s="1598">
        <f t="shared" si="46"/>
        <v>125.17</v>
      </c>
      <c r="G460" s="1599">
        <f t="shared" si="47"/>
        <v>125170</v>
      </c>
      <c r="H460" s="665">
        <f t="shared" si="48"/>
        <v>6258.5</v>
      </c>
      <c r="I460" s="326"/>
    </row>
    <row r="461" spans="1:9" hidden="1">
      <c r="A461" s="1597" t="s">
        <v>10156</v>
      </c>
      <c r="B461" s="16" t="s">
        <v>10200</v>
      </c>
      <c r="C461" s="16"/>
      <c r="D461" s="15">
        <v>4</v>
      </c>
      <c r="E461" s="575">
        <v>176.44589424</v>
      </c>
      <c r="F461" s="1598">
        <f t="shared" si="46"/>
        <v>176.45</v>
      </c>
      <c r="G461" s="1599">
        <f t="shared" si="47"/>
        <v>176450</v>
      </c>
      <c r="H461" s="665">
        <f t="shared" si="48"/>
        <v>705.8</v>
      </c>
      <c r="I461" s="326"/>
    </row>
    <row r="462" spans="1:9">
      <c r="A462" s="1597" t="s">
        <v>1963</v>
      </c>
      <c r="B462" s="16" t="s">
        <v>10201</v>
      </c>
      <c r="C462" s="16"/>
      <c r="D462" s="15">
        <v>50</v>
      </c>
      <c r="E462" s="575">
        <v>133.21019999999999</v>
      </c>
      <c r="F462" s="1598">
        <f t="shared" si="46"/>
        <v>133.21</v>
      </c>
      <c r="G462" s="1599">
        <f t="shared" si="47"/>
        <v>133210</v>
      </c>
      <c r="H462" s="665">
        <f t="shared" si="48"/>
        <v>6660.5</v>
      </c>
      <c r="I462" s="326"/>
    </row>
    <row r="463" spans="1:9" hidden="1">
      <c r="A463" s="1597" t="s">
        <v>10157</v>
      </c>
      <c r="B463" s="16" t="s">
        <v>10201</v>
      </c>
      <c r="C463" s="16"/>
      <c r="D463" s="15">
        <v>2</v>
      </c>
      <c r="E463" s="575">
        <v>189.25869283199998</v>
      </c>
      <c r="F463" s="1598">
        <f t="shared" si="46"/>
        <v>189.26</v>
      </c>
      <c r="G463" s="1599">
        <f t="shared" si="47"/>
        <v>189260</v>
      </c>
      <c r="H463" s="665">
        <f t="shared" si="48"/>
        <v>378.52</v>
      </c>
      <c r="I463" s="326"/>
    </row>
    <row r="464" spans="1:9">
      <c r="A464" s="1597" t="s">
        <v>1964</v>
      </c>
      <c r="B464" s="16" t="s">
        <v>10202</v>
      </c>
      <c r="C464" s="16"/>
      <c r="D464" s="15">
        <v>50</v>
      </c>
      <c r="E464" s="575">
        <v>137.80674000000002</v>
      </c>
      <c r="F464" s="1598">
        <f t="shared" si="46"/>
        <v>137.81</v>
      </c>
      <c r="G464" s="1599">
        <f t="shared" si="47"/>
        <v>137810</v>
      </c>
      <c r="H464" s="665">
        <f t="shared" si="48"/>
        <v>6890.5</v>
      </c>
      <c r="I464" s="326"/>
    </row>
    <row r="465" spans="1:9" hidden="1">
      <c r="A465" s="1597" t="s">
        <v>10158</v>
      </c>
      <c r="B465" s="16" t="s">
        <v>10202</v>
      </c>
      <c r="C465" s="16"/>
      <c r="D465" s="15">
        <v>2</v>
      </c>
      <c r="E465" s="575">
        <v>137.74703183999998</v>
      </c>
      <c r="F465" s="1598">
        <f t="shared" si="46"/>
        <v>137.75</v>
      </c>
      <c r="G465" s="1599">
        <f t="shared" si="47"/>
        <v>137750</v>
      </c>
      <c r="H465" s="665">
        <f t="shared" si="48"/>
        <v>275.5</v>
      </c>
      <c r="I465" s="326"/>
    </row>
    <row r="466" spans="1:9">
      <c r="A466" s="1597" t="s">
        <v>10860</v>
      </c>
      <c r="B466" s="16" t="s">
        <v>10203</v>
      </c>
      <c r="C466" s="16"/>
      <c r="D466" s="15">
        <v>100</v>
      </c>
      <c r="E466" s="575">
        <v>125.4996</v>
      </c>
      <c r="F466" s="1598">
        <f t="shared" si="46"/>
        <v>125.5</v>
      </c>
      <c r="G466" s="1599">
        <f t="shared" si="47"/>
        <v>125500</v>
      </c>
      <c r="H466" s="665">
        <f t="shared" si="48"/>
        <v>12550</v>
      </c>
      <c r="I466" s="326"/>
    </row>
    <row r="467" spans="1:9" hidden="1">
      <c r="A467" s="1597" t="s">
        <v>10159</v>
      </c>
      <c r="B467" s="16" t="s">
        <v>10203</v>
      </c>
      <c r="C467" s="16"/>
      <c r="D467" s="15">
        <v>2</v>
      </c>
      <c r="E467" s="575">
        <v>143.19759959999999</v>
      </c>
      <c r="F467" s="1598">
        <f t="shared" si="46"/>
        <v>143.19999999999999</v>
      </c>
      <c r="G467" s="1599">
        <f t="shared" si="47"/>
        <v>143200</v>
      </c>
      <c r="H467" s="665">
        <f t="shared" si="48"/>
        <v>286.39999999999998</v>
      </c>
      <c r="I467" s="326"/>
    </row>
    <row r="468" spans="1:9">
      <c r="A468" s="1597" t="s">
        <v>1941</v>
      </c>
      <c r="B468" s="16" t="s">
        <v>10204</v>
      </c>
      <c r="C468" s="16"/>
      <c r="D468" s="15">
        <v>25</v>
      </c>
      <c r="E468" s="575">
        <v>142.61415</v>
      </c>
      <c r="F468" s="1598">
        <f t="shared" si="46"/>
        <v>142.61000000000001</v>
      </c>
      <c r="G468" s="1599">
        <f t="shared" si="47"/>
        <v>142610</v>
      </c>
      <c r="H468" s="665">
        <f t="shared" si="48"/>
        <v>3565.25</v>
      </c>
      <c r="I468" s="326"/>
    </row>
    <row r="469" spans="1:9" hidden="1">
      <c r="A469" s="1597" t="s">
        <v>10160</v>
      </c>
      <c r="B469" s="16" t="s">
        <v>10204</v>
      </c>
      <c r="C469" s="16"/>
      <c r="D469" s="15">
        <v>2</v>
      </c>
      <c r="E469" s="575">
        <v>290.24214278400001</v>
      </c>
      <c r="F469" s="1598">
        <f t="shared" si="46"/>
        <v>290.24</v>
      </c>
      <c r="G469" s="1599">
        <f t="shared" si="47"/>
        <v>290240</v>
      </c>
      <c r="H469" s="665">
        <f t="shared" si="48"/>
        <v>580.48</v>
      </c>
      <c r="I469" s="326"/>
    </row>
    <row r="470" spans="1:9">
      <c r="A470" s="1597" t="s">
        <v>1944</v>
      </c>
      <c r="B470" s="16" t="s">
        <v>10205</v>
      </c>
      <c r="C470" s="16"/>
      <c r="D470" s="15">
        <v>25</v>
      </c>
      <c r="E470" s="575">
        <v>162.71495999999999</v>
      </c>
      <c r="F470" s="1598">
        <f t="shared" si="46"/>
        <v>162.71</v>
      </c>
      <c r="G470" s="1599">
        <f t="shared" si="47"/>
        <v>162710</v>
      </c>
      <c r="H470" s="665">
        <f t="shared" si="48"/>
        <v>4067.75</v>
      </c>
      <c r="I470" s="326"/>
    </row>
    <row r="471" spans="1:9" hidden="1">
      <c r="A471" s="1597" t="s">
        <v>10161</v>
      </c>
      <c r="B471" s="16" t="s">
        <v>10205</v>
      </c>
      <c r="C471" s="16"/>
      <c r="D471" s="15">
        <v>2</v>
      </c>
      <c r="E471" s="575">
        <v>157.9331952</v>
      </c>
      <c r="F471" s="1598">
        <f t="shared" si="46"/>
        <v>157.93</v>
      </c>
      <c r="G471" s="1599">
        <f t="shared" si="47"/>
        <v>157930</v>
      </c>
      <c r="H471" s="665">
        <f t="shared" si="48"/>
        <v>315.86</v>
      </c>
      <c r="I471" s="326"/>
    </row>
    <row r="472" spans="1:9">
      <c r="A472" s="1597" t="s">
        <v>1945</v>
      </c>
      <c r="B472" s="16" t="s">
        <v>10206</v>
      </c>
      <c r="C472" s="16"/>
      <c r="D472" s="15">
        <v>25</v>
      </c>
      <c r="E472" s="575">
        <v>182.71565999999999</v>
      </c>
      <c r="F472" s="1598">
        <f t="shared" si="46"/>
        <v>182.72</v>
      </c>
      <c r="G472" s="1599">
        <f t="shared" si="47"/>
        <v>182720</v>
      </c>
      <c r="H472" s="665">
        <f t="shared" si="48"/>
        <v>4568</v>
      </c>
      <c r="I472" s="326"/>
    </row>
    <row r="473" spans="1:9" hidden="1">
      <c r="A473" s="1597" t="s">
        <v>10162</v>
      </c>
      <c r="B473" s="16" t="s">
        <v>10206</v>
      </c>
      <c r="C473" s="16"/>
      <c r="D473" s="15">
        <v>2</v>
      </c>
      <c r="E473" s="575">
        <v>253.89557740799998</v>
      </c>
      <c r="F473" s="1598">
        <f t="shared" si="46"/>
        <v>253.9</v>
      </c>
      <c r="G473" s="1599">
        <f t="shared" si="47"/>
        <v>253900</v>
      </c>
      <c r="H473" s="665">
        <f t="shared" si="48"/>
        <v>507.8</v>
      </c>
      <c r="I473" s="326"/>
    </row>
    <row r="474" spans="1:9">
      <c r="A474" s="1597" t="s">
        <v>10429</v>
      </c>
      <c r="B474" s="16" t="s">
        <v>10207</v>
      </c>
      <c r="C474" s="16"/>
      <c r="D474" s="15">
        <v>25</v>
      </c>
      <c r="E474" s="575">
        <v>145.51308</v>
      </c>
      <c r="F474" s="1598">
        <f t="shared" si="46"/>
        <v>145.51</v>
      </c>
      <c r="G474" s="1599">
        <f t="shared" si="47"/>
        <v>145510</v>
      </c>
      <c r="H474" s="665">
        <f t="shared" si="48"/>
        <v>3637.75</v>
      </c>
      <c r="I474" s="326"/>
    </row>
    <row r="475" spans="1:9" hidden="1">
      <c r="A475" s="1597" t="s">
        <v>10428</v>
      </c>
      <c r="B475" s="16" t="s">
        <v>10207</v>
      </c>
      <c r="C475" s="16"/>
      <c r="D475" s="15">
        <v>2</v>
      </c>
      <c r="E475" s="575">
        <v>266.34264307199993</v>
      </c>
      <c r="F475" s="1598">
        <f t="shared" si="46"/>
        <v>266.33999999999997</v>
      </c>
      <c r="G475" s="1599">
        <f t="shared" si="47"/>
        <v>266340</v>
      </c>
      <c r="H475" s="665">
        <f t="shared" si="48"/>
        <v>532.67999999999995</v>
      </c>
      <c r="I475" s="326"/>
    </row>
    <row r="476" spans="1:9">
      <c r="A476" s="1597" t="s">
        <v>1946</v>
      </c>
      <c r="B476" s="16" t="s">
        <v>10208</v>
      </c>
      <c r="C476" s="16"/>
      <c r="D476" s="15">
        <v>25</v>
      </c>
      <c r="E476" s="575">
        <v>146.66114999999999</v>
      </c>
      <c r="F476" s="1598">
        <f t="shared" si="46"/>
        <v>146.66</v>
      </c>
      <c r="G476" s="1599">
        <f t="shared" si="47"/>
        <v>146660</v>
      </c>
      <c r="H476" s="665">
        <f t="shared" si="48"/>
        <v>3666.5</v>
      </c>
      <c r="I476" s="326"/>
    </row>
    <row r="477" spans="1:9" hidden="1">
      <c r="A477" s="1597" t="s">
        <v>10164</v>
      </c>
      <c r="B477" s="16" t="s">
        <v>10208</v>
      </c>
      <c r="C477" s="16"/>
      <c r="D477" s="15">
        <v>2</v>
      </c>
      <c r="E477" s="575">
        <v>273.61141632000005</v>
      </c>
      <c r="F477" s="1598">
        <f t="shared" si="46"/>
        <v>273.61</v>
      </c>
      <c r="G477" s="1599">
        <f t="shared" si="47"/>
        <v>273610</v>
      </c>
      <c r="H477" s="665">
        <f t="shared" si="48"/>
        <v>547.22</v>
      </c>
      <c r="I477" s="326"/>
    </row>
    <row r="478" spans="1:9">
      <c r="A478" s="1597" t="s">
        <v>1948</v>
      </c>
      <c r="B478" s="16" t="s">
        <v>10209</v>
      </c>
      <c r="C478" s="16"/>
      <c r="D478" s="15">
        <v>25</v>
      </c>
      <c r="E478" s="575">
        <v>160.50614999999999</v>
      </c>
      <c r="F478" s="1598">
        <f t="shared" si="46"/>
        <v>160.51</v>
      </c>
      <c r="G478" s="1599">
        <f t="shared" si="47"/>
        <v>160510</v>
      </c>
      <c r="H478" s="665">
        <f t="shared" si="48"/>
        <v>4012.75</v>
      </c>
      <c r="I478" s="326"/>
    </row>
    <row r="479" spans="1:9" hidden="1">
      <c r="A479" s="1597" t="s">
        <v>10165</v>
      </c>
      <c r="B479" s="16" t="s">
        <v>10209</v>
      </c>
      <c r="C479" s="16"/>
      <c r="D479" s="15">
        <v>2</v>
      </c>
      <c r="E479" s="575">
        <v>278.31881072160007</v>
      </c>
      <c r="F479" s="1598">
        <f t="shared" si="46"/>
        <v>278.32</v>
      </c>
      <c r="G479" s="1599">
        <f t="shared" si="47"/>
        <v>278320</v>
      </c>
      <c r="H479" s="665">
        <f t="shared" si="48"/>
        <v>556.64</v>
      </c>
      <c r="I479" s="326"/>
    </row>
    <row r="480" spans="1:9">
      <c r="A480" s="1597" t="s">
        <v>1949</v>
      </c>
      <c r="B480" s="16" t="s">
        <v>10210</v>
      </c>
      <c r="C480" s="16"/>
      <c r="D480" s="15">
        <v>25</v>
      </c>
      <c r="E480" s="575">
        <v>171.10289999999998</v>
      </c>
      <c r="F480" s="1598">
        <f t="shared" si="46"/>
        <v>171.1</v>
      </c>
      <c r="G480" s="1599">
        <f t="shared" si="47"/>
        <v>171100</v>
      </c>
      <c r="H480" s="665">
        <f t="shared" si="48"/>
        <v>4277.5</v>
      </c>
      <c r="I480" s="326"/>
    </row>
    <row r="481" spans="1:9" hidden="1">
      <c r="A481" s="1597" t="s">
        <v>10166</v>
      </c>
      <c r="B481" s="16" t="s">
        <v>10210</v>
      </c>
      <c r="C481" s="16"/>
      <c r="D481" s="15">
        <v>2</v>
      </c>
      <c r="E481" s="575">
        <v>280.82890598400002</v>
      </c>
      <c r="F481" s="1598">
        <f t="shared" si="46"/>
        <v>280.83</v>
      </c>
      <c r="G481" s="1599">
        <f t="shared" si="47"/>
        <v>280830</v>
      </c>
      <c r="H481" s="665">
        <f t="shared" si="48"/>
        <v>561.66</v>
      </c>
      <c r="I481" s="326"/>
    </row>
    <row r="482" spans="1:9">
      <c r="A482" s="1597" t="s">
        <v>1950</v>
      </c>
      <c r="B482" s="16" t="s">
        <v>10211</v>
      </c>
      <c r="C482" s="16"/>
      <c r="D482" s="15">
        <v>25</v>
      </c>
      <c r="E482" s="575">
        <v>180.31514999999999</v>
      </c>
      <c r="F482" s="1598">
        <f t="shared" si="46"/>
        <v>180.32</v>
      </c>
      <c r="G482" s="1599">
        <f t="shared" si="47"/>
        <v>180320</v>
      </c>
      <c r="H482" s="665">
        <f t="shared" si="48"/>
        <v>4508</v>
      </c>
      <c r="I482" s="326"/>
    </row>
    <row r="483" spans="1:9" hidden="1">
      <c r="A483" s="1597" t="s">
        <v>10167</v>
      </c>
      <c r="B483" s="16" t="s">
        <v>10211</v>
      </c>
      <c r="C483" s="16"/>
      <c r="D483" s="15">
        <v>2</v>
      </c>
      <c r="E483" s="575">
        <v>282.34447084799996</v>
      </c>
      <c r="F483" s="1598">
        <f t="shared" si="46"/>
        <v>282.33999999999997</v>
      </c>
      <c r="G483" s="1599">
        <f t="shared" si="47"/>
        <v>282340</v>
      </c>
      <c r="H483" s="665">
        <f t="shared" si="48"/>
        <v>564.67999999999995</v>
      </c>
      <c r="I483" s="326"/>
    </row>
    <row r="484" spans="1:9">
      <c r="A484" s="1597" t="s">
        <v>1951</v>
      </c>
      <c r="B484" s="16" t="s">
        <v>10212</v>
      </c>
      <c r="C484" s="16"/>
      <c r="D484" s="15">
        <v>25</v>
      </c>
      <c r="E484" s="575">
        <v>205.20419999999999</v>
      </c>
      <c r="F484" s="1598">
        <f t="shared" si="46"/>
        <v>205.2</v>
      </c>
      <c r="G484" s="1599">
        <f t="shared" si="47"/>
        <v>205200</v>
      </c>
      <c r="H484" s="665">
        <f t="shared" si="48"/>
        <v>5130</v>
      </c>
      <c r="I484" s="326"/>
    </row>
    <row r="485" spans="1:9" hidden="1">
      <c r="A485" s="1597" t="s">
        <v>10168</v>
      </c>
      <c r="B485" s="16" t="s">
        <v>10212</v>
      </c>
      <c r="C485" s="16"/>
      <c r="D485" s="15">
        <v>2</v>
      </c>
      <c r="E485" s="575">
        <v>285.74403264</v>
      </c>
      <c r="F485" s="1598">
        <f t="shared" si="46"/>
        <v>285.74</v>
      </c>
      <c r="G485" s="1599">
        <f t="shared" si="47"/>
        <v>285740</v>
      </c>
      <c r="H485" s="665">
        <f t="shared" si="48"/>
        <v>571.48</v>
      </c>
      <c r="I485" s="326"/>
    </row>
    <row r="486" spans="1:9">
      <c r="A486" s="1597" t="s">
        <v>1953</v>
      </c>
      <c r="B486" s="16" t="s">
        <v>10213</v>
      </c>
      <c r="C486" s="16"/>
      <c r="D486" s="15">
        <v>25</v>
      </c>
      <c r="E486" s="575">
        <v>219.91184999999999</v>
      </c>
      <c r="F486" s="1598">
        <f t="shared" si="46"/>
        <v>219.91</v>
      </c>
      <c r="G486" s="1599">
        <f t="shared" si="47"/>
        <v>219910</v>
      </c>
      <c r="H486" s="665">
        <f t="shared" si="48"/>
        <v>5497.75</v>
      </c>
      <c r="I486" s="326"/>
    </row>
    <row r="487" spans="1:9" hidden="1">
      <c r="A487" s="1597" t="s">
        <v>10169</v>
      </c>
      <c r="B487" s="16" t="s">
        <v>10213</v>
      </c>
      <c r="C487" s="16"/>
      <c r="D487" s="15">
        <v>2</v>
      </c>
      <c r="E487" s="575">
        <v>287.62667999999996</v>
      </c>
      <c r="F487" s="1598">
        <f t="shared" si="46"/>
        <v>287.63</v>
      </c>
      <c r="G487" s="1599">
        <f t="shared" si="47"/>
        <v>287630</v>
      </c>
      <c r="H487" s="665">
        <f t="shared" si="48"/>
        <v>575.26</v>
      </c>
      <c r="I487" s="326"/>
    </row>
    <row r="488" spans="1:9">
      <c r="A488" s="1597" t="s">
        <v>1954</v>
      </c>
      <c r="B488" s="16" t="s">
        <v>10214</v>
      </c>
      <c r="C488" s="16"/>
      <c r="D488" s="15">
        <v>25</v>
      </c>
      <c r="E488" s="575">
        <v>210.83804999999998</v>
      </c>
      <c r="F488" s="1598">
        <f t="shared" si="46"/>
        <v>210.84</v>
      </c>
      <c r="G488" s="1599">
        <f t="shared" si="47"/>
        <v>210840</v>
      </c>
      <c r="H488" s="665">
        <f t="shared" si="48"/>
        <v>5271</v>
      </c>
      <c r="I488" s="326"/>
    </row>
    <row r="489" spans="1:9" hidden="1">
      <c r="A489" s="1597" t="s">
        <v>10170</v>
      </c>
      <c r="B489" s="16" t="s">
        <v>10214</v>
      </c>
      <c r="C489" s="16"/>
      <c r="D489" s="15">
        <v>2</v>
      </c>
      <c r="E489" s="575">
        <v>290.2583376</v>
      </c>
      <c r="F489" s="1598">
        <f t="shared" si="46"/>
        <v>290.26</v>
      </c>
      <c r="G489" s="1599">
        <f t="shared" si="47"/>
        <v>290260</v>
      </c>
      <c r="H489" s="665">
        <f t="shared" si="48"/>
        <v>580.52</v>
      </c>
      <c r="I489" s="326"/>
    </row>
    <row r="490" spans="1:9" ht="13.5" thickBot="1">
      <c r="A490" s="1601" t="s">
        <v>1955</v>
      </c>
      <c r="B490" s="1602" t="s">
        <v>10215</v>
      </c>
      <c r="C490" s="1602"/>
      <c r="D490" s="19">
        <v>25</v>
      </c>
      <c r="E490" s="575">
        <v>292.29989999999998</v>
      </c>
      <c r="F490" s="1603">
        <f t="shared" si="46"/>
        <v>292.3</v>
      </c>
      <c r="G490" s="1604">
        <f t="shared" si="47"/>
        <v>292300</v>
      </c>
      <c r="H490" s="1581">
        <f t="shared" si="48"/>
        <v>7307.5</v>
      </c>
      <c r="I490" s="327"/>
    </row>
    <row r="491" spans="1:9" ht="16.5" hidden="1" customHeight="1">
      <c r="A491" s="1622" t="s">
        <v>10171</v>
      </c>
      <c r="B491" s="1623" t="s">
        <v>10215</v>
      </c>
      <c r="C491" s="1623"/>
      <c r="D491" s="10">
        <v>2</v>
      </c>
      <c r="E491" s="2458">
        <f>E490*2</f>
        <v>584.59979999999996</v>
      </c>
      <c r="F491" s="1608">
        <f t="shared" si="46"/>
        <v>584.6</v>
      </c>
      <c r="G491" s="1609">
        <f t="shared" si="47"/>
        <v>584600</v>
      </c>
      <c r="H491" s="1572">
        <f t="shared" si="48"/>
        <v>1169.2</v>
      </c>
      <c r="I491" s="1627"/>
    </row>
    <row r="492" spans="1:9" ht="18" hidden="1" customHeight="1" thickBot="1">
      <c r="A492" s="1601" t="s">
        <v>10172</v>
      </c>
      <c r="B492" s="1602" t="s">
        <v>10216</v>
      </c>
      <c r="C492" s="1602"/>
      <c r="D492" s="19">
        <v>2</v>
      </c>
      <c r="E492" s="2394">
        <v>177.29</v>
      </c>
      <c r="F492" s="1603">
        <f t="shared" si="46"/>
        <v>177.29</v>
      </c>
      <c r="G492" s="1604">
        <f>F492*1000</f>
        <v>177290</v>
      </c>
      <c r="H492" s="1581">
        <f t="shared" si="48"/>
        <v>354.58</v>
      </c>
      <c r="I492" s="327"/>
    </row>
    <row r="494" spans="1:9" ht="13.5" thickBot="1"/>
    <row r="495" spans="1:9" ht="18">
      <c r="A495" s="1238"/>
      <c r="B495" s="1543"/>
      <c r="C495" s="1544"/>
      <c r="D495" s="1588" t="s">
        <v>1407</v>
      </c>
      <c r="E495" s="2453"/>
      <c r="F495" s="1545"/>
      <c r="G495" s="1546"/>
      <c r="H495" s="1543"/>
      <c r="I495" s="1547"/>
    </row>
    <row r="496" spans="1:9" ht="15.75">
      <c r="A496" s="1239"/>
      <c r="B496" s="722"/>
      <c r="C496" s="1548"/>
      <c r="D496" s="1617" t="s">
        <v>1424</v>
      </c>
      <c r="E496" s="2449"/>
      <c r="F496" s="1549"/>
      <c r="G496" s="1550"/>
      <c r="H496" s="722"/>
      <c r="I496" s="689"/>
    </row>
    <row r="497" spans="1:9">
      <c r="A497" s="1239"/>
      <c r="B497" s="722"/>
      <c r="C497" s="1548"/>
      <c r="D497" s="1590"/>
      <c r="E497" s="2449"/>
      <c r="F497" s="1549"/>
      <c r="G497" s="1550"/>
      <c r="H497" s="722"/>
      <c r="I497" s="689"/>
    </row>
    <row r="498" spans="1:9">
      <c r="A498" s="1239"/>
      <c r="B498" s="722"/>
      <c r="C498" s="1548"/>
      <c r="D498" s="1590"/>
      <c r="E498" s="2449"/>
      <c r="F498" s="1549"/>
      <c r="G498" s="1550"/>
      <c r="H498" s="722"/>
      <c r="I498" s="689"/>
    </row>
    <row r="499" spans="1:9" ht="13.5" thickBot="1">
      <c r="A499" s="1551"/>
      <c r="B499" s="1552"/>
      <c r="C499" s="1553"/>
      <c r="D499" s="1591"/>
      <c r="E499" s="2450"/>
      <c r="F499" s="1554"/>
      <c r="G499" s="1555"/>
      <c r="H499" s="1552"/>
      <c r="I499" s="710"/>
    </row>
    <row r="500" spans="1:9" ht="22.5">
      <c r="A500" s="1556" t="s">
        <v>1034</v>
      </c>
      <c r="B500" s="1557" t="s">
        <v>1035</v>
      </c>
      <c r="C500" s="1558" t="s">
        <v>678</v>
      </c>
      <c r="D500" s="1558" t="s">
        <v>3143</v>
      </c>
      <c r="E500" s="2451" t="s">
        <v>3442</v>
      </c>
      <c r="F500" s="1559" t="s">
        <v>2792</v>
      </c>
      <c r="G500" s="2610" t="s">
        <v>2640</v>
      </c>
      <c r="H500" s="2612" t="s">
        <v>497</v>
      </c>
      <c r="I500" s="751" t="s">
        <v>4268</v>
      </c>
    </row>
    <row r="501" spans="1:9" ht="57" customHeight="1" thickBot="1">
      <c r="A501" s="1560"/>
      <c r="B501" s="1561"/>
      <c r="C501" s="1562" t="s">
        <v>3644</v>
      </c>
      <c r="D501" s="1563" t="s">
        <v>2641</v>
      </c>
      <c r="E501" s="2452" t="s">
        <v>265</v>
      </c>
      <c r="F501" s="942">
        <f>'Заказ, cкидки и курсы валют'!$I$12</f>
        <v>0</v>
      </c>
      <c r="G501" s="2615"/>
      <c r="H501" s="2616"/>
      <c r="I501" s="1564"/>
    </row>
    <row r="502" spans="1:9" ht="19.5" customHeight="1">
      <c r="A502" s="1594" t="s">
        <v>1965</v>
      </c>
      <c r="B502" s="335" t="s">
        <v>10217</v>
      </c>
      <c r="C502" s="335"/>
      <c r="D502" s="334">
        <v>100</v>
      </c>
      <c r="E502" s="575">
        <v>78.778049999999993</v>
      </c>
      <c r="F502" s="1595">
        <f>ROUND(E502*(1-$F$10),2)</f>
        <v>78.78</v>
      </c>
      <c r="G502" s="1596">
        <f>F502*1000</f>
        <v>78780</v>
      </c>
      <c r="H502" s="1568">
        <f>ROUND((D502/1000)*G502,2)</f>
        <v>7878</v>
      </c>
      <c r="I502" s="336"/>
    </row>
    <row r="503" spans="1:9" hidden="1">
      <c r="A503" s="1597" t="s">
        <v>10173</v>
      </c>
      <c r="B503" s="16" t="s">
        <v>10218</v>
      </c>
      <c r="C503" s="16"/>
      <c r="D503" s="15">
        <v>10</v>
      </c>
      <c r="E503" s="575">
        <v>98.892631727999984</v>
      </c>
      <c r="F503" s="1598">
        <f t="shared" ref="F503:F532" si="49">ROUND(E503*(1-$F$10),2)</f>
        <v>98.89</v>
      </c>
      <c r="G503" s="1599">
        <f>F503*1000</f>
        <v>98890</v>
      </c>
      <c r="H503" s="665">
        <f t="shared" ref="H503:H532" si="50">ROUND((D503/1000)*G503,2)</f>
        <v>988.9</v>
      </c>
      <c r="I503" s="326"/>
    </row>
    <row r="504" spans="1:9">
      <c r="A504" s="1638" t="s">
        <v>1966</v>
      </c>
      <c r="B504" s="16" t="s">
        <v>10219</v>
      </c>
      <c r="C504" s="16"/>
      <c r="D504" s="15">
        <v>100</v>
      </c>
      <c r="E504" s="575">
        <v>94.167299999999997</v>
      </c>
      <c r="F504" s="1598">
        <f t="shared" si="49"/>
        <v>94.17</v>
      </c>
      <c r="G504" s="1599">
        <f t="shared" ref="G504:G531" si="51">F504*1000</f>
        <v>94170</v>
      </c>
      <c r="H504" s="665">
        <f t="shared" si="50"/>
        <v>9417</v>
      </c>
      <c r="I504" s="326"/>
    </row>
    <row r="505" spans="1:9" hidden="1">
      <c r="A505" s="1597" t="s">
        <v>10174</v>
      </c>
      <c r="B505" s="16" t="s">
        <v>10219</v>
      </c>
      <c r="C505" s="16"/>
      <c r="D505" s="15">
        <v>10</v>
      </c>
      <c r="E505" s="575">
        <v>138.79294704</v>
      </c>
      <c r="F505" s="1598">
        <f t="shared" si="49"/>
        <v>138.79</v>
      </c>
      <c r="G505" s="1599">
        <f t="shared" si="51"/>
        <v>138790</v>
      </c>
      <c r="H505" s="665">
        <f t="shared" si="50"/>
        <v>1387.9</v>
      </c>
      <c r="I505" s="326"/>
    </row>
    <row r="506" spans="1:9">
      <c r="A506" s="1597" t="s">
        <v>1967</v>
      </c>
      <c r="B506" s="16" t="s">
        <v>10220</v>
      </c>
      <c r="C506" s="16"/>
      <c r="D506" s="15">
        <v>100</v>
      </c>
      <c r="E506" s="575">
        <v>102.3039</v>
      </c>
      <c r="F506" s="1598">
        <f t="shared" si="49"/>
        <v>102.3</v>
      </c>
      <c r="G506" s="1599">
        <f t="shared" si="51"/>
        <v>102300</v>
      </c>
      <c r="H506" s="665">
        <f t="shared" si="50"/>
        <v>10230</v>
      </c>
      <c r="I506" s="326"/>
    </row>
    <row r="507" spans="1:9" hidden="1">
      <c r="A507" s="1597" t="s">
        <v>10146</v>
      </c>
      <c r="B507" s="16" t="s">
        <v>10220</v>
      </c>
      <c r="C507" s="16"/>
      <c r="D507" s="15">
        <v>4</v>
      </c>
      <c r="E507" s="575">
        <v>100.187542224</v>
      </c>
      <c r="F507" s="1598">
        <f t="shared" si="49"/>
        <v>100.19</v>
      </c>
      <c r="G507" s="1599">
        <f t="shared" si="51"/>
        <v>100190</v>
      </c>
      <c r="H507" s="665">
        <f t="shared" si="50"/>
        <v>400.76</v>
      </c>
      <c r="I507" s="326"/>
    </row>
    <row r="508" spans="1:9">
      <c r="A508" s="1597" t="s">
        <v>1968</v>
      </c>
      <c r="B508" s="16" t="s">
        <v>10221</v>
      </c>
      <c r="C508" s="16"/>
      <c r="D508" s="15">
        <v>100</v>
      </c>
      <c r="E508" s="575">
        <v>102.27834</v>
      </c>
      <c r="F508" s="1598">
        <f t="shared" si="49"/>
        <v>102.28</v>
      </c>
      <c r="G508" s="1599">
        <f t="shared" si="51"/>
        <v>102280</v>
      </c>
      <c r="H508" s="665">
        <f t="shared" si="50"/>
        <v>10228</v>
      </c>
      <c r="I508" s="326"/>
    </row>
    <row r="509" spans="1:9" hidden="1">
      <c r="A509" s="1597" t="s">
        <v>10175</v>
      </c>
      <c r="B509" s="16" t="s">
        <v>10221</v>
      </c>
      <c r="C509" s="16"/>
      <c r="D509" s="15">
        <v>4</v>
      </c>
      <c r="E509" s="575">
        <v>120.30892632</v>
      </c>
      <c r="F509" s="1598">
        <f t="shared" si="49"/>
        <v>120.31</v>
      </c>
      <c r="G509" s="1599">
        <f t="shared" si="51"/>
        <v>120310</v>
      </c>
      <c r="H509" s="665">
        <f t="shared" si="50"/>
        <v>481.24</v>
      </c>
      <c r="I509" s="326"/>
    </row>
    <row r="510" spans="1:9">
      <c r="A510" s="1597" t="s">
        <v>1969</v>
      </c>
      <c r="B510" s="16" t="s">
        <v>10222</v>
      </c>
      <c r="C510" s="16"/>
      <c r="D510" s="15">
        <v>100</v>
      </c>
      <c r="E510" s="575">
        <v>114.66855</v>
      </c>
      <c r="F510" s="1598">
        <f t="shared" si="49"/>
        <v>114.67</v>
      </c>
      <c r="G510" s="1599">
        <f t="shared" si="51"/>
        <v>114670</v>
      </c>
      <c r="H510" s="665">
        <f t="shared" si="50"/>
        <v>11467</v>
      </c>
      <c r="I510" s="326"/>
    </row>
    <row r="511" spans="1:9" hidden="1">
      <c r="A511" s="1597" t="s">
        <v>10176</v>
      </c>
      <c r="B511" s="16" t="s">
        <v>10222</v>
      </c>
      <c r="C511" s="16"/>
      <c r="D511" s="15">
        <v>4</v>
      </c>
      <c r="E511" s="575">
        <v>122.37207840000001</v>
      </c>
      <c r="F511" s="1598">
        <f t="shared" si="49"/>
        <v>122.37</v>
      </c>
      <c r="G511" s="1599">
        <f t="shared" si="51"/>
        <v>122370</v>
      </c>
      <c r="H511" s="665">
        <f t="shared" si="50"/>
        <v>489.48</v>
      </c>
      <c r="I511" s="326"/>
    </row>
    <row r="512" spans="1:9">
      <c r="A512" s="1597" t="s">
        <v>1970</v>
      </c>
      <c r="B512" s="16" t="s">
        <v>10223</v>
      </c>
      <c r="C512" s="16"/>
      <c r="D512" s="15">
        <v>100</v>
      </c>
      <c r="E512" s="575">
        <v>111.82499999999999</v>
      </c>
      <c r="F512" s="1598">
        <f t="shared" si="49"/>
        <v>111.83</v>
      </c>
      <c r="G512" s="1599">
        <f t="shared" si="51"/>
        <v>111830</v>
      </c>
      <c r="H512" s="665">
        <f t="shared" si="50"/>
        <v>11183</v>
      </c>
      <c r="I512" s="326"/>
    </row>
    <row r="513" spans="1:9" hidden="1">
      <c r="A513" s="1597" t="s">
        <v>10177</v>
      </c>
      <c r="B513" s="16" t="s">
        <v>10223</v>
      </c>
      <c r="C513" s="16"/>
      <c r="D513" s="15">
        <v>4</v>
      </c>
      <c r="E513" s="575">
        <v>143.34267816000002</v>
      </c>
      <c r="F513" s="1598">
        <f t="shared" si="49"/>
        <v>143.34</v>
      </c>
      <c r="G513" s="1599">
        <f t="shared" si="51"/>
        <v>143340</v>
      </c>
      <c r="H513" s="665">
        <f t="shared" si="50"/>
        <v>573.36</v>
      </c>
      <c r="I513" s="326"/>
    </row>
    <row r="514" spans="1:9">
      <c r="A514" s="1597" t="s">
        <v>1971</v>
      </c>
      <c r="B514" s="16" t="s">
        <v>10224</v>
      </c>
      <c r="C514" s="16"/>
      <c r="D514" s="15">
        <v>100</v>
      </c>
      <c r="E514" s="575">
        <v>123.5187</v>
      </c>
      <c r="F514" s="1598">
        <f t="shared" si="49"/>
        <v>123.52</v>
      </c>
      <c r="G514" s="1599">
        <f t="shared" si="51"/>
        <v>123520</v>
      </c>
      <c r="H514" s="665">
        <f t="shared" si="50"/>
        <v>12352</v>
      </c>
      <c r="I514" s="326"/>
    </row>
    <row r="515" spans="1:9" hidden="1">
      <c r="A515" s="1597" t="s">
        <v>10178</v>
      </c>
      <c r="B515" s="16" t="s">
        <v>10224</v>
      </c>
      <c r="C515" s="16"/>
      <c r="D515" s="15">
        <v>4</v>
      </c>
      <c r="E515" s="575">
        <v>120.54172679999999</v>
      </c>
      <c r="F515" s="1598">
        <f t="shared" si="49"/>
        <v>120.54</v>
      </c>
      <c r="G515" s="1599">
        <f t="shared" si="51"/>
        <v>120540</v>
      </c>
      <c r="H515" s="665">
        <f t="shared" si="50"/>
        <v>482.16</v>
      </c>
      <c r="I515" s="326"/>
    </row>
    <row r="516" spans="1:9">
      <c r="A516" s="1597" t="s">
        <v>1972</v>
      </c>
      <c r="B516" s="16" t="s">
        <v>10225</v>
      </c>
      <c r="C516" s="16"/>
      <c r="D516" s="15">
        <v>50</v>
      </c>
      <c r="E516" s="575">
        <v>123.09695999999998</v>
      </c>
      <c r="F516" s="1598">
        <f t="shared" si="49"/>
        <v>123.1</v>
      </c>
      <c r="G516" s="1599">
        <f t="shared" si="51"/>
        <v>123100</v>
      </c>
      <c r="H516" s="665">
        <f t="shared" si="50"/>
        <v>6155</v>
      </c>
      <c r="I516" s="326"/>
    </row>
    <row r="517" spans="1:9" hidden="1">
      <c r="A517" s="1597" t="s">
        <v>10179</v>
      </c>
      <c r="B517" s="16" t="s">
        <v>10225</v>
      </c>
      <c r="C517" s="16"/>
      <c r="D517" s="15">
        <v>4</v>
      </c>
      <c r="E517" s="575">
        <v>116.82872784000001</v>
      </c>
      <c r="F517" s="1598">
        <f t="shared" si="49"/>
        <v>116.83</v>
      </c>
      <c r="G517" s="1599">
        <f t="shared" si="51"/>
        <v>116830</v>
      </c>
      <c r="H517" s="665">
        <f t="shared" si="50"/>
        <v>467.32</v>
      </c>
      <c r="I517" s="326"/>
    </row>
    <row r="518" spans="1:9">
      <c r="A518" s="1597" t="s">
        <v>1973</v>
      </c>
      <c r="B518" s="16" t="s">
        <v>10226</v>
      </c>
      <c r="C518" s="16"/>
      <c r="D518" s="15">
        <v>50</v>
      </c>
      <c r="E518" s="575">
        <v>130.143</v>
      </c>
      <c r="F518" s="1598">
        <f t="shared" si="49"/>
        <v>130.13999999999999</v>
      </c>
      <c r="G518" s="1599">
        <f t="shared" si="51"/>
        <v>130139.99999999999</v>
      </c>
      <c r="H518" s="665">
        <f t="shared" si="50"/>
        <v>6507</v>
      </c>
      <c r="I518" s="326"/>
    </row>
    <row r="519" spans="1:9" hidden="1">
      <c r="A519" s="1597" t="s">
        <v>10180</v>
      </c>
      <c r="B519" s="16" t="s">
        <v>10226</v>
      </c>
      <c r="C519" s="16"/>
      <c r="D519" s="15">
        <v>4</v>
      </c>
      <c r="E519" s="575">
        <v>142.71546643199997</v>
      </c>
      <c r="F519" s="1598">
        <f t="shared" si="49"/>
        <v>142.72</v>
      </c>
      <c r="G519" s="1599">
        <f t="shared" si="51"/>
        <v>142720</v>
      </c>
      <c r="H519" s="665">
        <f t="shared" si="50"/>
        <v>570.88</v>
      </c>
      <c r="I519" s="326"/>
    </row>
    <row r="520" spans="1:9">
      <c r="A520" s="1597" t="s">
        <v>1974</v>
      </c>
      <c r="B520" s="16" t="s">
        <v>10227</v>
      </c>
      <c r="C520" s="16"/>
      <c r="D520" s="15">
        <v>50</v>
      </c>
      <c r="E520" s="575">
        <v>129.09078</v>
      </c>
      <c r="F520" s="1598">
        <f t="shared" si="49"/>
        <v>129.09</v>
      </c>
      <c r="G520" s="1599">
        <f t="shared" si="51"/>
        <v>129090</v>
      </c>
      <c r="H520" s="665">
        <f t="shared" si="50"/>
        <v>6454.5</v>
      </c>
      <c r="I520" s="326"/>
    </row>
    <row r="521" spans="1:9" hidden="1">
      <c r="A521" s="1597" t="s">
        <v>10181</v>
      </c>
      <c r="B521" s="16" t="s">
        <v>10227</v>
      </c>
      <c r="C521" s="16"/>
      <c r="D521" s="15">
        <v>4</v>
      </c>
      <c r="E521" s="575">
        <v>149.5658736</v>
      </c>
      <c r="F521" s="1598">
        <f t="shared" si="49"/>
        <v>149.57</v>
      </c>
      <c r="G521" s="1599">
        <f t="shared" si="51"/>
        <v>149570</v>
      </c>
      <c r="H521" s="665">
        <f t="shared" si="50"/>
        <v>598.28</v>
      </c>
      <c r="I521" s="326"/>
    </row>
    <row r="522" spans="1:9">
      <c r="A522" s="1597" t="s">
        <v>1975</v>
      </c>
      <c r="B522" s="16" t="s">
        <v>10228</v>
      </c>
      <c r="C522" s="16"/>
      <c r="D522" s="15">
        <v>50</v>
      </c>
      <c r="E522" s="575">
        <v>139.61085</v>
      </c>
      <c r="F522" s="1598">
        <f t="shared" si="49"/>
        <v>139.61000000000001</v>
      </c>
      <c r="G522" s="1599">
        <f t="shared" si="51"/>
        <v>139610</v>
      </c>
      <c r="H522" s="665">
        <f t="shared" si="50"/>
        <v>6980.5</v>
      </c>
      <c r="I522" s="326"/>
    </row>
    <row r="523" spans="1:9" hidden="1">
      <c r="A523" s="1597" t="s">
        <v>10182</v>
      </c>
      <c r="B523" s="16" t="s">
        <v>10228</v>
      </c>
      <c r="C523" s="16"/>
      <c r="D523" s="15">
        <v>4</v>
      </c>
      <c r="E523" s="575">
        <v>168.39234719999999</v>
      </c>
      <c r="F523" s="1598">
        <f t="shared" si="49"/>
        <v>168.39</v>
      </c>
      <c r="G523" s="1599">
        <f t="shared" si="51"/>
        <v>168390</v>
      </c>
      <c r="H523" s="665">
        <f t="shared" si="50"/>
        <v>673.56</v>
      </c>
      <c r="I523" s="326"/>
    </row>
    <row r="524" spans="1:9">
      <c r="A524" s="1597" t="s">
        <v>1976</v>
      </c>
      <c r="B524" s="16" t="s">
        <v>10229</v>
      </c>
      <c r="C524" s="16"/>
      <c r="D524" s="15">
        <v>50</v>
      </c>
      <c r="E524" s="575">
        <v>135.51059999999998</v>
      </c>
      <c r="F524" s="1598">
        <f t="shared" si="49"/>
        <v>135.51</v>
      </c>
      <c r="G524" s="1599">
        <f t="shared" si="51"/>
        <v>135510</v>
      </c>
      <c r="H524" s="665">
        <f t="shared" si="50"/>
        <v>6775.5</v>
      </c>
      <c r="I524" s="326"/>
    </row>
    <row r="525" spans="1:9" hidden="1">
      <c r="A525" s="1597" t="s">
        <v>10183</v>
      </c>
      <c r="B525" s="16" t="s">
        <v>10229</v>
      </c>
      <c r="C525" s="16"/>
      <c r="D525" s="15">
        <v>4</v>
      </c>
      <c r="E525" s="575">
        <v>183.50615923199999</v>
      </c>
      <c r="F525" s="1598">
        <f t="shared" si="49"/>
        <v>183.51</v>
      </c>
      <c r="G525" s="1599">
        <f t="shared" si="51"/>
        <v>183510</v>
      </c>
      <c r="H525" s="665">
        <f t="shared" si="50"/>
        <v>734.04</v>
      </c>
      <c r="I525" s="326"/>
    </row>
    <row r="526" spans="1:9" ht="15" customHeight="1">
      <c r="A526" s="1597" t="s">
        <v>1977</v>
      </c>
      <c r="B526" s="16" t="s">
        <v>10230</v>
      </c>
      <c r="C526" s="16"/>
      <c r="D526" s="15">
        <v>50</v>
      </c>
      <c r="E526" s="575">
        <v>146.41619999999998</v>
      </c>
      <c r="F526" s="1598">
        <f t="shared" si="49"/>
        <v>146.41999999999999</v>
      </c>
      <c r="G526" s="1599">
        <f t="shared" si="51"/>
        <v>146420</v>
      </c>
      <c r="H526" s="665">
        <f t="shared" si="50"/>
        <v>7321</v>
      </c>
      <c r="I526" s="326"/>
    </row>
    <row r="527" spans="1:9" ht="16.5" hidden="1" customHeight="1">
      <c r="A527" s="1597" t="s">
        <v>10184</v>
      </c>
      <c r="B527" s="16" t="s">
        <v>10230</v>
      </c>
      <c r="C527" s="16"/>
      <c r="D527" s="15">
        <v>2</v>
      </c>
      <c r="E527" s="575">
        <v>195.91678655999999</v>
      </c>
      <c r="F527" s="1598">
        <f t="shared" si="49"/>
        <v>195.92</v>
      </c>
      <c r="G527" s="1599">
        <f t="shared" si="51"/>
        <v>195920</v>
      </c>
      <c r="H527" s="665">
        <f t="shared" si="50"/>
        <v>391.84</v>
      </c>
      <c r="I527" s="326"/>
    </row>
    <row r="528" spans="1:9" ht="13.5" thickBot="1">
      <c r="A528" s="1601" t="s">
        <v>1978</v>
      </c>
      <c r="B528" s="1602" t="s">
        <v>10231</v>
      </c>
      <c r="C528" s="1602"/>
      <c r="D528" s="19">
        <v>50</v>
      </c>
      <c r="E528" s="575">
        <v>136.36259999999999</v>
      </c>
      <c r="F528" s="1603">
        <f t="shared" si="49"/>
        <v>136.36000000000001</v>
      </c>
      <c r="G528" s="1604">
        <f t="shared" si="51"/>
        <v>136360</v>
      </c>
      <c r="H528" s="1581">
        <f t="shared" si="50"/>
        <v>6818</v>
      </c>
      <c r="I528" s="327"/>
    </row>
    <row r="529" spans="1:9" hidden="1">
      <c r="A529" s="1606" t="s">
        <v>10185</v>
      </c>
      <c r="B529" s="1607" t="s">
        <v>10231</v>
      </c>
      <c r="C529" s="1607"/>
      <c r="D529" s="10">
        <v>2</v>
      </c>
      <c r="E529" s="2458">
        <f>E528*2+15</f>
        <v>287.72519999999997</v>
      </c>
      <c r="F529" s="1608">
        <f t="shared" si="49"/>
        <v>287.73</v>
      </c>
      <c r="G529" s="1609">
        <f t="shared" si="51"/>
        <v>287730</v>
      </c>
      <c r="H529" s="1572">
        <f t="shared" si="50"/>
        <v>575.46</v>
      </c>
      <c r="I529" s="1332"/>
    </row>
    <row r="530" spans="1:9" hidden="1">
      <c r="A530" s="1611" t="s">
        <v>10186</v>
      </c>
      <c r="B530" s="1612" t="s">
        <v>10232</v>
      </c>
      <c r="C530" s="1612"/>
      <c r="D530" s="15">
        <v>2</v>
      </c>
      <c r="E530" s="529">
        <v>88.86</v>
      </c>
      <c r="F530" s="1598">
        <f t="shared" si="49"/>
        <v>88.86</v>
      </c>
      <c r="G530" s="1599">
        <f t="shared" si="51"/>
        <v>88860</v>
      </c>
      <c r="H530" s="665">
        <f t="shared" si="50"/>
        <v>177.72</v>
      </c>
      <c r="I530" s="1309"/>
    </row>
    <row r="531" spans="1:9" hidden="1">
      <c r="A531" s="1611" t="s">
        <v>10163</v>
      </c>
      <c r="B531" s="1612" t="s">
        <v>10233</v>
      </c>
      <c r="C531" s="1612"/>
      <c r="D531" s="15">
        <v>2</v>
      </c>
      <c r="E531" s="529">
        <v>127.43</v>
      </c>
      <c r="F531" s="1598">
        <f t="shared" si="49"/>
        <v>127.43</v>
      </c>
      <c r="G531" s="1599">
        <f t="shared" si="51"/>
        <v>127430</v>
      </c>
      <c r="H531" s="665">
        <f t="shared" si="50"/>
        <v>254.86</v>
      </c>
      <c r="I531" s="1309"/>
    </row>
    <row r="532" spans="1:9" ht="13.5" hidden="1" thickBot="1">
      <c r="A532" s="1601" t="s">
        <v>10187</v>
      </c>
      <c r="B532" s="1602" t="s">
        <v>10234</v>
      </c>
      <c r="C532" s="1602"/>
      <c r="D532" s="19">
        <v>2</v>
      </c>
      <c r="E532" s="2394">
        <v>131.66</v>
      </c>
      <c r="F532" s="1603">
        <f t="shared" si="49"/>
        <v>131.66</v>
      </c>
      <c r="G532" s="1604">
        <f>F532*1000</f>
        <v>131660</v>
      </c>
      <c r="H532" s="1581">
        <f t="shared" si="50"/>
        <v>263.32</v>
      </c>
      <c r="I532" s="327"/>
    </row>
    <row r="534" spans="1:9" ht="13.5" thickBot="1"/>
    <row r="535" spans="1:9" ht="18">
      <c r="A535" s="1238"/>
      <c r="B535" s="1543"/>
      <c r="C535" s="1544"/>
      <c r="D535" s="1588" t="s">
        <v>1407</v>
      </c>
      <c r="E535" s="2453"/>
      <c r="F535" s="1545"/>
      <c r="G535" s="1546"/>
      <c r="H535" s="1543"/>
      <c r="I535" s="1547"/>
    </row>
    <row r="536" spans="1:9" ht="15.75">
      <c r="A536" s="1239"/>
      <c r="B536" s="722"/>
      <c r="C536" s="1548"/>
      <c r="D536" s="1617" t="s">
        <v>1425</v>
      </c>
      <c r="E536" s="2449"/>
      <c r="F536" s="1549"/>
      <c r="G536" s="1550"/>
      <c r="H536" s="722"/>
      <c r="I536" s="689"/>
    </row>
    <row r="537" spans="1:9" ht="38.25" customHeight="1">
      <c r="A537" s="1239"/>
      <c r="B537" s="722"/>
      <c r="C537" s="1548"/>
      <c r="D537" s="1590" t="s">
        <v>1426</v>
      </c>
      <c r="E537" s="2449"/>
      <c r="F537" s="1549"/>
      <c r="G537" s="1550"/>
      <c r="H537" s="722"/>
      <c r="I537" s="689"/>
    </row>
    <row r="538" spans="1:9" ht="19.5" customHeight="1">
      <c r="A538" s="1239"/>
      <c r="B538" s="722"/>
      <c r="C538" s="1548"/>
      <c r="D538" s="1590"/>
      <c r="E538" s="2449"/>
      <c r="F538" s="1549"/>
      <c r="G538" s="1550"/>
      <c r="H538" s="722"/>
      <c r="I538" s="689"/>
    </row>
    <row r="539" spans="1:9" ht="13.5" thickBot="1">
      <c r="A539" s="1551"/>
      <c r="B539" s="1552"/>
      <c r="C539" s="1553"/>
      <c r="D539" s="1591"/>
      <c r="E539" s="2450"/>
      <c r="F539" s="1554"/>
      <c r="G539" s="1555"/>
      <c r="H539" s="1552"/>
      <c r="I539" s="710"/>
    </row>
    <row r="540" spans="1:9" ht="22.5">
      <c r="A540" s="1556" t="s">
        <v>1034</v>
      </c>
      <c r="B540" s="1557" t="s">
        <v>1035</v>
      </c>
      <c r="C540" s="1558" t="s">
        <v>678</v>
      </c>
      <c r="D540" s="1558" t="s">
        <v>3143</v>
      </c>
      <c r="E540" s="2451" t="s">
        <v>3442</v>
      </c>
      <c r="F540" s="1559" t="s">
        <v>2792</v>
      </c>
      <c r="G540" s="2610" t="s">
        <v>2640</v>
      </c>
      <c r="H540" s="2612" t="s">
        <v>497</v>
      </c>
      <c r="I540" s="751" t="s">
        <v>4268</v>
      </c>
    </row>
    <row r="541" spans="1:9" ht="13.5" thickBot="1">
      <c r="A541" s="1618"/>
      <c r="B541" s="1619"/>
      <c r="C541" s="1620" t="s">
        <v>3644</v>
      </c>
      <c r="D541" s="1621" t="s">
        <v>2641</v>
      </c>
      <c r="E541" s="2455" t="s">
        <v>265</v>
      </c>
      <c r="F541" s="1654">
        <f>'Заказ, cкидки и курсы валют'!$I$12</f>
        <v>0</v>
      </c>
      <c r="G541" s="2611"/>
      <c r="H541" s="2613"/>
      <c r="I541" s="752"/>
    </row>
    <row r="542" spans="1:9" ht="13.5" thickBot="1">
      <c r="A542" s="344" t="s">
        <v>1979</v>
      </c>
      <c r="B542" s="1633" t="s">
        <v>9954</v>
      </c>
      <c r="C542" s="1633"/>
      <c r="D542" s="1634">
        <v>1</v>
      </c>
      <c r="E542" s="575">
        <v>32.389631999999999</v>
      </c>
      <c r="F542" s="1635">
        <f>ROUND(E542*(1-$F$10),2)</f>
        <v>32.39</v>
      </c>
      <c r="G542" s="1636">
        <f>F542*1000</f>
        <v>32390</v>
      </c>
      <c r="H542" s="1004">
        <f>ROUND((D542/1000)*G542,2)</f>
        <v>32.39</v>
      </c>
      <c r="I542" s="1075"/>
    </row>
    <row r="544" spans="1:9" ht="13.5" thickBot="1"/>
    <row r="545" spans="1:9" ht="18">
      <c r="A545" s="1238"/>
      <c r="B545" s="1543"/>
      <c r="C545" s="1544"/>
      <c r="D545" s="1588" t="s">
        <v>1407</v>
      </c>
      <c r="E545" s="2453"/>
      <c r="F545" s="1545"/>
      <c r="G545" s="1546"/>
      <c r="H545" s="1543"/>
      <c r="I545" s="1547"/>
    </row>
    <row r="546" spans="1:9" ht="15.75">
      <c r="A546" s="1239"/>
      <c r="B546" s="722"/>
      <c r="C546" s="1548"/>
      <c r="D546" s="1617" t="s">
        <v>9955</v>
      </c>
      <c r="E546" s="2449"/>
      <c r="F546" s="1549"/>
      <c r="G546" s="1550"/>
      <c r="H546" s="722"/>
      <c r="I546" s="689"/>
    </row>
    <row r="547" spans="1:9">
      <c r="A547" s="1239"/>
      <c r="B547" s="722"/>
      <c r="C547" s="1548"/>
      <c r="D547" s="1590"/>
      <c r="E547" s="2449"/>
      <c r="F547" s="1549"/>
      <c r="G547" s="1550"/>
      <c r="H547" s="722"/>
      <c r="I547" s="689"/>
    </row>
    <row r="548" spans="1:9" ht="51.75" customHeight="1">
      <c r="A548" s="1239"/>
      <c r="B548" s="722"/>
      <c r="C548" s="1548"/>
      <c r="D548" s="1590"/>
      <c r="E548" s="2449"/>
      <c r="F548" s="1549"/>
      <c r="G548" s="1550"/>
      <c r="H548" s="722"/>
      <c r="I548" s="689"/>
    </row>
    <row r="549" spans="1:9" ht="20.25" customHeight="1" thickBot="1">
      <c r="A549" s="1551"/>
      <c r="B549" s="1552"/>
      <c r="C549" s="1553"/>
      <c r="D549" s="1591"/>
      <c r="E549" s="2450"/>
      <c r="F549" s="1554"/>
      <c r="G549" s="1555"/>
      <c r="H549" s="1552"/>
      <c r="I549" s="710"/>
    </row>
    <row r="550" spans="1:9" ht="22.5">
      <c r="A550" s="1556" t="s">
        <v>1034</v>
      </c>
      <c r="B550" s="1557" t="s">
        <v>1035</v>
      </c>
      <c r="C550" s="1558" t="s">
        <v>678</v>
      </c>
      <c r="D550" s="1558" t="s">
        <v>3143</v>
      </c>
      <c r="E550" s="2451" t="s">
        <v>3442</v>
      </c>
      <c r="F550" s="1559" t="s">
        <v>2792</v>
      </c>
      <c r="G550" s="2610" t="s">
        <v>2640</v>
      </c>
      <c r="H550" s="2612" t="s">
        <v>497</v>
      </c>
      <c r="I550" s="751" t="s">
        <v>4268</v>
      </c>
    </row>
    <row r="551" spans="1:9" ht="13.5" thickBot="1">
      <c r="A551" s="1560"/>
      <c r="B551" s="1561"/>
      <c r="C551" s="1562" t="s">
        <v>3644</v>
      </c>
      <c r="D551" s="1563" t="s">
        <v>2641</v>
      </c>
      <c r="E551" s="2455" t="s">
        <v>265</v>
      </c>
      <c r="F551" s="942">
        <f>'Заказ, cкидки и курсы валют'!$I$12</f>
        <v>0</v>
      </c>
      <c r="G551" s="2615"/>
      <c r="H551" s="2616"/>
      <c r="I551" s="1564"/>
    </row>
    <row r="552" spans="1:9">
      <c r="A552" s="1762" t="s">
        <v>11167</v>
      </c>
      <c r="B552" s="2649" t="s">
        <v>11182</v>
      </c>
      <c r="C552" s="2650"/>
      <c r="D552" s="334">
        <v>100</v>
      </c>
      <c r="E552" s="575">
        <v>24.1755</v>
      </c>
      <c r="F552" s="1595">
        <f>ROUND(E552*(1-$F$10),2)</f>
        <v>24.18</v>
      </c>
      <c r="G552" s="1596">
        <f>F552*1000</f>
        <v>24180</v>
      </c>
      <c r="H552" s="1568">
        <f>ROUND((D552/1000)*G552,2)</f>
        <v>2418</v>
      </c>
      <c r="I552" s="336"/>
    </row>
    <row r="553" spans="1:9">
      <c r="A553" s="1763" t="s">
        <v>11168</v>
      </c>
      <c r="B553" s="2620" t="s">
        <v>11183</v>
      </c>
      <c r="C553" s="2621"/>
      <c r="D553" s="10">
        <v>100</v>
      </c>
      <c r="E553" s="575">
        <v>25.547219999999999</v>
      </c>
      <c r="F553" s="1598">
        <f t="shared" ref="F553:F566" si="52">ROUND(E553*(1-$F$10),2)</f>
        <v>25.55</v>
      </c>
      <c r="G553" s="1599">
        <f>F553*1000</f>
        <v>25550</v>
      </c>
      <c r="H553" s="665">
        <f t="shared" ref="H553:H566" si="53">ROUND((D553/1000)*G553,2)</f>
        <v>2555</v>
      </c>
      <c r="I553" s="1332"/>
    </row>
    <row r="554" spans="1:9">
      <c r="A554" s="1763" t="s">
        <v>11169</v>
      </c>
      <c r="B554" s="2620" t="s">
        <v>11184</v>
      </c>
      <c r="C554" s="2621"/>
      <c r="D554" s="15">
        <v>100</v>
      </c>
      <c r="E554" s="575">
        <v>25.102049999999998</v>
      </c>
      <c r="F554" s="1598">
        <f t="shared" si="52"/>
        <v>25.1</v>
      </c>
      <c r="G554" s="1599">
        <f t="shared" ref="G554:G566" si="54">F554*1000</f>
        <v>25100</v>
      </c>
      <c r="H554" s="665">
        <f t="shared" si="53"/>
        <v>2510</v>
      </c>
      <c r="I554" s="326"/>
    </row>
    <row r="555" spans="1:9">
      <c r="A555" s="1763" t="s">
        <v>11170</v>
      </c>
      <c r="B555" s="2620" t="s">
        <v>11185</v>
      </c>
      <c r="C555" s="2621"/>
      <c r="D555" s="15">
        <v>100</v>
      </c>
      <c r="E555" s="575">
        <v>25.67502</v>
      </c>
      <c r="F555" s="1598">
        <v>24.77</v>
      </c>
      <c r="G555" s="1599">
        <f t="shared" si="54"/>
        <v>24770</v>
      </c>
      <c r="H555" s="665">
        <f t="shared" si="53"/>
        <v>2477</v>
      </c>
      <c r="I555" s="326"/>
    </row>
    <row r="556" spans="1:9">
      <c r="A556" s="1763" t="s">
        <v>11171</v>
      </c>
      <c r="B556" s="2620" t="s">
        <v>11186</v>
      </c>
      <c r="C556" s="2621"/>
      <c r="D556" s="15">
        <v>100</v>
      </c>
      <c r="E556" s="575">
        <v>25.841159999999999</v>
      </c>
      <c r="F556" s="1598">
        <v>24.8</v>
      </c>
      <c r="G556" s="1599">
        <f t="shared" si="54"/>
        <v>24800</v>
      </c>
      <c r="H556" s="665">
        <f t="shared" si="53"/>
        <v>2480</v>
      </c>
      <c r="I556" s="326"/>
    </row>
    <row r="557" spans="1:9">
      <c r="A557" s="1763" t="s">
        <v>11172</v>
      </c>
      <c r="B557" s="2620" t="s">
        <v>11187</v>
      </c>
      <c r="C557" s="2621"/>
      <c r="D557" s="15">
        <v>100</v>
      </c>
      <c r="E557" s="575">
        <v>24.716519999999996</v>
      </c>
      <c r="F557" s="1598">
        <v>23.7</v>
      </c>
      <c r="G557" s="1599">
        <f t="shared" si="54"/>
        <v>23700</v>
      </c>
      <c r="H557" s="665">
        <f t="shared" si="53"/>
        <v>2370</v>
      </c>
      <c r="I557" s="326"/>
    </row>
    <row r="558" spans="1:9">
      <c r="A558" s="1763" t="s">
        <v>11173</v>
      </c>
      <c r="B558" s="2620" t="s">
        <v>11188</v>
      </c>
      <c r="C558" s="2621"/>
      <c r="D558" s="15">
        <v>100</v>
      </c>
      <c r="E558" s="575">
        <v>17.3169</v>
      </c>
      <c r="F558" s="1598">
        <f t="shared" si="52"/>
        <v>17.32</v>
      </c>
      <c r="G558" s="1599">
        <f t="shared" si="54"/>
        <v>17320</v>
      </c>
      <c r="H558" s="665">
        <f t="shared" si="53"/>
        <v>1732</v>
      </c>
      <c r="I558" s="326"/>
    </row>
    <row r="559" spans="1:9">
      <c r="A559" s="1763" t="s">
        <v>11174</v>
      </c>
      <c r="B559" s="2620" t="s">
        <v>11189</v>
      </c>
      <c r="C559" s="2621"/>
      <c r="D559" s="15">
        <v>100</v>
      </c>
      <c r="E559" s="575">
        <v>37.381500000000003</v>
      </c>
      <c r="F559" s="1598">
        <v>35.350999999999999</v>
      </c>
      <c r="G559" s="1599">
        <f t="shared" si="54"/>
        <v>35351</v>
      </c>
      <c r="H559" s="665">
        <f t="shared" si="53"/>
        <v>3535.1</v>
      </c>
      <c r="I559" s="326"/>
    </row>
    <row r="560" spans="1:9">
      <c r="A560" s="1763" t="s">
        <v>11175</v>
      </c>
      <c r="B560" s="2620" t="s">
        <v>11190</v>
      </c>
      <c r="C560" s="2621"/>
      <c r="D560" s="15">
        <v>50</v>
      </c>
      <c r="E560" s="575">
        <v>27.654428999999997</v>
      </c>
      <c r="F560" s="1598">
        <f t="shared" si="52"/>
        <v>27.65</v>
      </c>
      <c r="G560" s="1599">
        <f t="shared" si="54"/>
        <v>27650</v>
      </c>
      <c r="H560" s="665">
        <f t="shared" si="53"/>
        <v>1382.5</v>
      </c>
      <c r="I560" s="326"/>
    </row>
    <row r="561" spans="1:9">
      <c r="A561" s="1763" t="s">
        <v>11176</v>
      </c>
      <c r="B561" s="2620" t="s">
        <v>11191</v>
      </c>
      <c r="C561" s="2621"/>
      <c r="D561" s="15">
        <v>50</v>
      </c>
      <c r="E561" s="575">
        <v>30.850919999999999</v>
      </c>
      <c r="F561" s="1598">
        <f t="shared" si="52"/>
        <v>30.85</v>
      </c>
      <c r="G561" s="1599">
        <f t="shared" si="54"/>
        <v>30850</v>
      </c>
      <c r="H561" s="665">
        <f t="shared" si="53"/>
        <v>1542.5</v>
      </c>
      <c r="I561" s="326"/>
    </row>
    <row r="562" spans="1:9">
      <c r="A562" s="1763" t="s">
        <v>11177</v>
      </c>
      <c r="B562" s="2620" t="s">
        <v>11192</v>
      </c>
      <c r="C562" s="2621"/>
      <c r="D562" s="15">
        <v>50</v>
      </c>
      <c r="E562" s="575">
        <v>29.956320000000002</v>
      </c>
      <c r="F562" s="1598">
        <f t="shared" si="52"/>
        <v>29.96</v>
      </c>
      <c r="G562" s="1599">
        <f t="shared" si="54"/>
        <v>29960</v>
      </c>
      <c r="H562" s="665">
        <f t="shared" si="53"/>
        <v>1498</v>
      </c>
      <c r="I562" s="326"/>
    </row>
    <row r="563" spans="1:9">
      <c r="A563" s="1763" t="s">
        <v>11178</v>
      </c>
      <c r="B563" s="2620" t="s">
        <v>11193</v>
      </c>
      <c r="C563" s="2621"/>
      <c r="D563" s="15">
        <v>50</v>
      </c>
      <c r="E563" s="575">
        <v>30.148019999999999</v>
      </c>
      <c r="F563" s="1598">
        <f t="shared" si="52"/>
        <v>30.15</v>
      </c>
      <c r="G563" s="1599">
        <f t="shared" si="54"/>
        <v>30150</v>
      </c>
      <c r="H563" s="665">
        <f t="shared" si="53"/>
        <v>1507.5</v>
      </c>
      <c r="I563" s="326"/>
    </row>
    <row r="564" spans="1:9">
      <c r="A564" s="1763" t="s">
        <v>11179</v>
      </c>
      <c r="B564" s="2620" t="s">
        <v>11194</v>
      </c>
      <c r="C564" s="2621"/>
      <c r="D564" s="15">
        <v>50</v>
      </c>
      <c r="E564" s="575">
        <v>37.09395</v>
      </c>
      <c r="F564" s="1598">
        <f t="shared" si="52"/>
        <v>37.090000000000003</v>
      </c>
      <c r="G564" s="1599">
        <f t="shared" si="54"/>
        <v>37090</v>
      </c>
      <c r="H564" s="665">
        <f t="shared" si="53"/>
        <v>1854.5</v>
      </c>
      <c r="I564" s="326"/>
    </row>
    <row r="565" spans="1:9">
      <c r="A565" s="1763" t="s">
        <v>11180</v>
      </c>
      <c r="B565" s="2620" t="s">
        <v>11195</v>
      </c>
      <c r="C565" s="2621"/>
      <c r="D565" s="15">
        <v>50</v>
      </c>
      <c r="E565" s="575">
        <v>36.444299999999998</v>
      </c>
      <c r="F565" s="1598">
        <f t="shared" si="52"/>
        <v>36.44</v>
      </c>
      <c r="G565" s="1599">
        <f t="shared" si="54"/>
        <v>36440</v>
      </c>
      <c r="H565" s="665">
        <f t="shared" si="53"/>
        <v>1822</v>
      </c>
      <c r="I565" s="326"/>
    </row>
    <row r="566" spans="1:9" ht="13.5" thickBot="1">
      <c r="A566" s="1767" t="s">
        <v>11181</v>
      </c>
      <c r="B566" s="2647" t="s">
        <v>11196</v>
      </c>
      <c r="C566" s="2648"/>
      <c r="D566" s="19">
        <v>50</v>
      </c>
      <c r="E566" s="575">
        <v>37.381499999999996</v>
      </c>
      <c r="F566" s="1603">
        <f t="shared" si="52"/>
        <v>37.380000000000003</v>
      </c>
      <c r="G566" s="1604">
        <f t="shared" si="54"/>
        <v>37380</v>
      </c>
      <c r="H566" s="1581">
        <f t="shared" si="53"/>
        <v>1869</v>
      </c>
      <c r="I566" s="327"/>
    </row>
    <row r="568" spans="1:9" ht="13.5" thickBot="1"/>
    <row r="569" spans="1:9" ht="18">
      <c r="A569" s="1238"/>
      <c r="B569" s="1543"/>
      <c r="C569" s="1544"/>
      <c r="D569" s="1588" t="s">
        <v>9960</v>
      </c>
      <c r="E569" s="2453"/>
      <c r="F569" s="1545"/>
      <c r="G569" s="1546"/>
      <c r="H569" s="1543"/>
      <c r="I569" s="1547"/>
    </row>
    <row r="570" spans="1:9" ht="15.75">
      <c r="A570" s="1239"/>
      <c r="B570" s="722"/>
      <c r="C570" s="1548"/>
      <c r="D570" s="1589" t="s">
        <v>1428</v>
      </c>
      <c r="E570" s="2449"/>
      <c r="F570" s="1549"/>
      <c r="G570" s="1550"/>
      <c r="H570" s="722"/>
      <c r="I570" s="689"/>
    </row>
    <row r="571" spans="1:9">
      <c r="A571" s="1239"/>
      <c r="B571" s="722"/>
      <c r="C571" s="1548"/>
      <c r="D571" s="1590"/>
      <c r="E571" s="2449"/>
      <c r="F571" s="1549"/>
      <c r="G571" s="1550"/>
      <c r="H571" s="722"/>
      <c r="I571" s="689"/>
    </row>
    <row r="572" spans="1:9">
      <c r="A572" s="1239"/>
      <c r="B572" s="722"/>
      <c r="C572" s="1548"/>
      <c r="D572" s="1590"/>
      <c r="E572" s="2449"/>
      <c r="F572" s="1549"/>
      <c r="G572" s="1550"/>
      <c r="H572" s="722"/>
      <c r="I572" s="689"/>
    </row>
    <row r="573" spans="1:9" ht="13.5" thickBot="1">
      <c r="A573" s="1551"/>
      <c r="B573" s="1552"/>
      <c r="C573" s="1553"/>
      <c r="D573" s="1591"/>
      <c r="E573" s="2450"/>
      <c r="F573" s="1554"/>
      <c r="G573" s="1555"/>
      <c r="H573" s="1552"/>
      <c r="I573" s="710"/>
    </row>
    <row r="574" spans="1:9" ht="22.5">
      <c r="A574" s="1556" t="s">
        <v>1034</v>
      </c>
      <c r="B574" s="1557" t="s">
        <v>1035</v>
      </c>
      <c r="C574" s="1558" t="s">
        <v>678</v>
      </c>
      <c r="D574" s="1558" t="s">
        <v>3143</v>
      </c>
      <c r="E574" s="2451" t="s">
        <v>3442</v>
      </c>
      <c r="F574" s="1559" t="s">
        <v>2792</v>
      </c>
      <c r="G574" s="2610" t="s">
        <v>2640</v>
      </c>
      <c r="H574" s="2612" t="s">
        <v>497</v>
      </c>
      <c r="I574" s="751" t="s">
        <v>4268</v>
      </c>
    </row>
    <row r="575" spans="1:9" ht="13.5" thickBot="1">
      <c r="A575" s="1560"/>
      <c r="B575" s="1561"/>
      <c r="C575" s="1562" t="s">
        <v>3644</v>
      </c>
      <c r="D575" s="1563" t="s">
        <v>2641</v>
      </c>
      <c r="E575" s="2452" t="s">
        <v>265</v>
      </c>
      <c r="F575" s="942">
        <f>'Заказ, cкидки и курсы валют'!$I$12</f>
        <v>0</v>
      </c>
      <c r="G575" s="2615"/>
      <c r="H575" s="2616"/>
      <c r="I575" s="1564"/>
    </row>
    <row r="576" spans="1:9">
      <c r="A576" s="333" t="s">
        <v>1980</v>
      </c>
      <c r="B576" s="335" t="s">
        <v>9957</v>
      </c>
      <c r="C576" s="335"/>
      <c r="D576" s="334">
        <v>50</v>
      </c>
      <c r="E576" s="575">
        <v>30.586799999999997</v>
      </c>
      <c r="F576" s="1595">
        <f>ROUND(E576*(1-$F$10),2)</f>
        <v>30.59</v>
      </c>
      <c r="G576" s="1596">
        <f>F576*1000</f>
        <v>30590</v>
      </c>
      <c r="H576" s="1568">
        <f>ROUND((D576/1000)*G576,2)</f>
        <v>1529.5</v>
      </c>
      <c r="I576" s="336"/>
    </row>
    <row r="577" spans="1:9" ht="13.5" thickBot="1">
      <c r="A577" s="344" t="s">
        <v>9956</v>
      </c>
      <c r="B577" s="1633" t="s">
        <v>9957</v>
      </c>
      <c r="C577" s="1633"/>
      <c r="D577" s="1634">
        <v>100</v>
      </c>
      <c r="E577" s="575">
        <v>37.424099999999996</v>
      </c>
      <c r="F577" s="1635">
        <f>ROUND(E577*(1-$F$10),2)</f>
        <v>37.42</v>
      </c>
      <c r="G577" s="1636">
        <f>F577*1000</f>
        <v>37420</v>
      </c>
      <c r="H577" s="1004">
        <f>ROUND((D577/1000)*G577,2)</f>
        <v>3742</v>
      </c>
      <c r="I577" s="1075"/>
    </row>
    <row r="579" spans="1:9" ht="13.5" thickBot="1"/>
    <row r="580" spans="1:9" ht="18">
      <c r="A580" s="1238"/>
      <c r="B580" s="1543"/>
      <c r="C580" s="1544"/>
      <c r="D580" s="1588" t="s">
        <v>1427</v>
      </c>
      <c r="E580" s="2453"/>
      <c r="F580" s="1545"/>
      <c r="G580" s="1546"/>
      <c r="H580" s="1543"/>
      <c r="I580" s="1547"/>
    </row>
    <row r="581" spans="1:9" ht="15.75">
      <c r="A581" s="1239"/>
      <c r="B581" s="722"/>
      <c r="C581" s="1548"/>
      <c r="D581" s="1617"/>
      <c r="E581" s="2449"/>
      <c r="F581" s="1549"/>
      <c r="G581" s="1550"/>
      <c r="H581" s="722"/>
      <c r="I581" s="689"/>
    </row>
    <row r="582" spans="1:9">
      <c r="A582" s="1239"/>
      <c r="B582" s="722"/>
      <c r="C582" s="1548"/>
      <c r="D582" s="1590"/>
      <c r="E582" s="2449"/>
      <c r="F582" s="1549"/>
      <c r="G582" s="1550"/>
      <c r="H582" s="722"/>
      <c r="I582" s="689"/>
    </row>
    <row r="583" spans="1:9">
      <c r="A583" s="1239"/>
      <c r="B583" s="722"/>
      <c r="C583" s="1548"/>
      <c r="D583" s="1590"/>
      <c r="E583" s="2449"/>
      <c r="F583" s="1549"/>
      <c r="G583" s="1550"/>
      <c r="H583" s="722"/>
      <c r="I583" s="689"/>
    </row>
    <row r="584" spans="1:9" ht="13.5" thickBot="1">
      <c r="A584" s="1551"/>
      <c r="B584" s="1552"/>
      <c r="C584" s="1553"/>
      <c r="D584" s="1591"/>
      <c r="E584" s="2450"/>
      <c r="F584" s="1554"/>
      <c r="G584" s="1555"/>
      <c r="H584" s="1552"/>
      <c r="I584" s="710"/>
    </row>
    <row r="585" spans="1:9" ht="22.5">
      <c r="A585" s="1556" t="s">
        <v>1034</v>
      </c>
      <c r="B585" s="1557" t="s">
        <v>1035</v>
      </c>
      <c r="C585" s="1558" t="s">
        <v>678</v>
      </c>
      <c r="D585" s="1558" t="s">
        <v>3143</v>
      </c>
      <c r="E585" s="2451" t="s">
        <v>3442</v>
      </c>
      <c r="F585" s="1559" t="s">
        <v>2792</v>
      </c>
      <c r="G585" s="2610" t="s">
        <v>2640</v>
      </c>
      <c r="H585" s="2612" t="s">
        <v>497</v>
      </c>
      <c r="I585" s="751" t="s">
        <v>4268</v>
      </c>
    </row>
    <row r="586" spans="1:9" ht="13.5" thickBot="1">
      <c r="A586" s="1560"/>
      <c r="B586" s="1561"/>
      <c r="C586" s="1562" t="s">
        <v>3644</v>
      </c>
      <c r="D586" s="1563" t="s">
        <v>2641</v>
      </c>
      <c r="E586" s="2452" t="s">
        <v>265</v>
      </c>
      <c r="F586" s="942">
        <f>'Заказ, cкидки и курсы валют'!$I$12</f>
        <v>0</v>
      </c>
      <c r="G586" s="2615"/>
      <c r="H586" s="2616"/>
      <c r="I586" s="1564"/>
    </row>
    <row r="587" spans="1:9" ht="13.5" thickBot="1">
      <c r="A587" s="999" t="s">
        <v>9958</v>
      </c>
      <c r="B587" s="1649" t="s">
        <v>9959</v>
      </c>
      <c r="C587" s="1650"/>
      <c r="D587" s="1007">
        <v>1</v>
      </c>
      <c r="E587" s="575">
        <v>1480.38195</v>
      </c>
      <c r="F587" s="1652">
        <f>ROUND(E587*(1-$F$10),2)</f>
        <v>1480.38</v>
      </c>
      <c r="G587" s="1653">
        <f>F587*1000</f>
        <v>1480380</v>
      </c>
      <c r="H587" s="1651">
        <f>ROUND((D587/1000)*G587,2)</f>
        <v>1480.38</v>
      </c>
      <c r="I587" s="1008"/>
    </row>
    <row r="589" spans="1:9" ht="8.4499999999999993" customHeight="1" thickBot="1"/>
    <row r="590" spans="1:9">
      <c r="A590" s="2622" t="s">
        <v>1407</v>
      </c>
      <c r="B590" s="2623"/>
      <c r="C590" s="2623"/>
      <c r="D590" s="2623"/>
      <c r="E590" s="2623"/>
      <c r="F590" s="2623"/>
      <c r="G590" s="2623"/>
      <c r="H590" s="2623"/>
      <c r="I590" s="2624"/>
    </row>
    <row r="591" spans="1:9">
      <c r="A591" s="2625"/>
      <c r="B591" s="2626"/>
      <c r="C591" s="2626"/>
      <c r="D591" s="2626"/>
      <c r="E591" s="2626"/>
      <c r="F591" s="2626"/>
      <c r="G591" s="2626"/>
      <c r="H591" s="2626"/>
      <c r="I591" s="2627"/>
    </row>
    <row r="592" spans="1:9">
      <c r="A592" s="2625"/>
      <c r="B592" s="2626"/>
      <c r="C592" s="2626"/>
      <c r="D592" s="2626"/>
      <c r="E592" s="2626"/>
      <c r="F592" s="2626"/>
      <c r="G592" s="2626"/>
      <c r="H592" s="2626"/>
      <c r="I592" s="2627"/>
    </row>
    <row r="593" spans="1:9">
      <c r="A593" s="2625"/>
      <c r="B593" s="2626"/>
      <c r="C593" s="2626"/>
      <c r="D593" s="2626"/>
      <c r="E593" s="2626"/>
      <c r="F593" s="2626"/>
      <c r="G593" s="2626"/>
      <c r="H593" s="2626"/>
      <c r="I593" s="2627"/>
    </row>
    <row r="594" spans="1:9" ht="24" customHeight="1" thickBot="1">
      <c r="A594" s="2628"/>
      <c r="B594" s="2629"/>
      <c r="C594" s="2629"/>
      <c r="D594" s="2629"/>
      <c r="E594" s="2629"/>
      <c r="F594" s="2629"/>
      <c r="G594" s="2629"/>
      <c r="H594" s="2629"/>
      <c r="I594" s="2630"/>
    </row>
    <row r="595" spans="1:9" ht="20.45" customHeight="1">
      <c r="A595" s="1556" t="s">
        <v>1034</v>
      </c>
      <c r="B595" s="2640" t="s">
        <v>12162</v>
      </c>
      <c r="C595" s="2641"/>
      <c r="D595" s="1558" t="s">
        <v>3143</v>
      </c>
      <c r="E595" s="2451" t="s">
        <v>3442</v>
      </c>
      <c r="F595" s="1559" t="s">
        <v>2792</v>
      </c>
      <c r="G595" s="2610" t="s">
        <v>2640</v>
      </c>
      <c r="H595" s="2612" t="s">
        <v>497</v>
      </c>
      <c r="I595" s="751" t="s">
        <v>4268</v>
      </c>
    </row>
    <row r="596" spans="1:9" ht="13.5" thickBot="1">
      <c r="A596" s="1618"/>
      <c r="B596" s="2642"/>
      <c r="C596" s="2643"/>
      <c r="D596" s="1621" t="s">
        <v>2641</v>
      </c>
      <c r="E596" s="2455" t="s">
        <v>265</v>
      </c>
      <c r="F596" s="1654">
        <f>'Заказ, cкидки и курсы валют'!$I$12</f>
        <v>0</v>
      </c>
      <c r="G596" s="2611"/>
      <c r="H596" s="2613"/>
      <c r="I596" s="752"/>
    </row>
    <row r="597" spans="1:9">
      <c r="A597" s="1594" t="s">
        <v>9961</v>
      </c>
      <c r="B597" s="335" t="s">
        <v>10066</v>
      </c>
      <c r="C597" s="335"/>
      <c r="D597" s="334">
        <v>100</v>
      </c>
      <c r="E597" s="575">
        <v>16.996122</v>
      </c>
      <c r="F597" s="1595">
        <f t="shared" ref="F597:F724" si="55">ROUND(E597*(1-$F$10),2)</f>
        <v>17</v>
      </c>
      <c r="G597" s="1596">
        <f>F597*1000</f>
        <v>17000</v>
      </c>
      <c r="H597" s="1568">
        <f t="shared" ref="H597:H724" si="56">ROUND((D597/1000)*G597,2)</f>
        <v>1700</v>
      </c>
      <c r="I597" s="336"/>
    </row>
    <row r="598" spans="1:9" hidden="1">
      <c r="A598" s="1597" t="s">
        <v>9962</v>
      </c>
      <c r="B598" s="16" t="s">
        <v>10066</v>
      </c>
      <c r="C598" s="16"/>
      <c r="D598" s="15">
        <v>10</v>
      </c>
      <c r="E598" s="575">
        <v>33.992243999999999</v>
      </c>
      <c r="F598" s="1598">
        <f t="shared" si="55"/>
        <v>33.99</v>
      </c>
      <c r="G598" s="1599">
        <f>F598*1000</f>
        <v>33990</v>
      </c>
      <c r="H598" s="665">
        <f t="shared" si="56"/>
        <v>339.9</v>
      </c>
      <c r="I598" s="326"/>
    </row>
    <row r="599" spans="1:9">
      <c r="A599" s="1597" t="s">
        <v>1981</v>
      </c>
      <c r="B599" s="16" t="s">
        <v>10067</v>
      </c>
      <c r="C599" s="16"/>
      <c r="D599" s="15">
        <v>100</v>
      </c>
      <c r="E599" s="575">
        <v>16.332840000000001</v>
      </c>
      <c r="F599" s="1598">
        <f t="shared" si="55"/>
        <v>16.329999999999998</v>
      </c>
      <c r="G599" s="1599">
        <f t="shared" ref="G599:G662" si="57">F599*1000</f>
        <v>16329.999999999998</v>
      </c>
      <c r="H599" s="665">
        <f t="shared" si="56"/>
        <v>1633</v>
      </c>
      <c r="I599" s="326"/>
    </row>
    <row r="600" spans="1:9" hidden="1">
      <c r="A600" s="1597" t="s">
        <v>9963</v>
      </c>
      <c r="B600" s="16" t="s">
        <v>10067</v>
      </c>
      <c r="C600" s="16"/>
      <c r="D600" s="15">
        <v>4</v>
      </c>
      <c r="E600" s="575">
        <v>25.154260559999997</v>
      </c>
      <c r="F600" s="1598">
        <f t="shared" si="55"/>
        <v>25.15</v>
      </c>
      <c r="G600" s="1599">
        <f t="shared" si="57"/>
        <v>25150</v>
      </c>
      <c r="H600" s="665">
        <f t="shared" si="56"/>
        <v>100.6</v>
      </c>
      <c r="I600" s="326"/>
    </row>
    <row r="601" spans="1:9">
      <c r="A601" s="1597" t="s">
        <v>9964</v>
      </c>
      <c r="B601" s="16" t="s">
        <v>10068</v>
      </c>
      <c r="C601" s="16"/>
      <c r="D601" s="15">
        <v>100</v>
      </c>
      <c r="E601" s="575">
        <v>17.099640000000001</v>
      </c>
      <c r="F601" s="1598">
        <f t="shared" si="55"/>
        <v>17.100000000000001</v>
      </c>
      <c r="G601" s="1599">
        <f t="shared" si="57"/>
        <v>17100</v>
      </c>
      <c r="H601" s="665">
        <f t="shared" si="56"/>
        <v>1710</v>
      </c>
      <c r="I601" s="326"/>
    </row>
    <row r="602" spans="1:9" hidden="1">
      <c r="A602" s="1597" t="s">
        <v>9965</v>
      </c>
      <c r="B602" s="16" t="s">
        <v>10068</v>
      </c>
      <c r="C602" s="16"/>
      <c r="D602" s="15">
        <v>4</v>
      </c>
      <c r="E602" s="575">
        <v>33.260103360000002</v>
      </c>
      <c r="F602" s="1598">
        <f t="shared" si="55"/>
        <v>33.26</v>
      </c>
      <c r="G602" s="1599">
        <f t="shared" si="57"/>
        <v>33260</v>
      </c>
      <c r="H602" s="665">
        <f t="shared" si="56"/>
        <v>133.04</v>
      </c>
      <c r="I602" s="326"/>
    </row>
    <row r="603" spans="1:9">
      <c r="A603" s="1597" t="s">
        <v>1984</v>
      </c>
      <c r="B603" s="16" t="s">
        <v>10069</v>
      </c>
      <c r="C603" s="16"/>
      <c r="D603" s="15">
        <v>100</v>
      </c>
      <c r="E603" s="575">
        <v>16.268940000000001</v>
      </c>
      <c r="F603" s="1598">
        <f t="shared" si="55"/>
        <v>16.27</v>
      </c>
      <c r="G603" s="1599">
        <f t="shared" si="57"/>
        <v>16270</v>
      </c>
      <c r="H603" s="665">
        <f t="shared" si="56"/>
        <v>1627</v>
      </c>
      <c r="I603" s="326"/>
    </row>
    <row r="604" spans="1:9" hidden="1">
      <c r="A604" s="1597" t="s">
        <v>9966</v>
      </c>
      <c r="B604" s="16" t="s">
        <v>10069</v>
      </c>
      <c r="C604" s="16"/>
      <c r="D604" s="15">
        <v>4</v>
      </c>
      <c r="E604" s="575">
        <v>24.212936879999997</v>
      </c>
      <c r="F604" s="1598">
        <f t="shared" si="55"/>
        <v>24.21</v>
      </c>
      <c r="G604" s="1599">
        <f t="shared" si="57"/>
        <v>24210</v>
      </c>
      <c r="H604" s="665">
        <f t="shared" si="56"/>
        <v>96.84</v>
      </c>
      <c r="I604" s="326"/>
    </row>
    <row r="605" spans="1:9" hidden="1">
      <c r="A605" s="1597" t="s">
        <v>9967</v>
      </c>
      <c r="B605" s="16" t="s">
        <v>10070</v>
      </c>
      <c r="C605" s="16"/>
      <c r="D605" s="15">
        <v>4</v>
      </c>
      <c r="E605" s="575">
        <v>38.327731199999995</v>
      </c>
      <c r="F605" s="1598">
        <f t="shared" si="55"/>
        <v>38.33</v>
      </c>
      <c r="G605" s="1599">
        <f t="shared" si="57"/>
        <v>38330</v>
      </c>
      <c r="H605" s="665">
        <f t="shared" si="56"/>
        <v>153.32</v>
      </c>
      <c r="I605" s="326"/>
    </row>
    <row r="606" spans="1:9">
      <c r="A606" s="1597" t="s">
        <v>9968</v>
      </c>
      <c r="B606" s="16" t="s">
        <v>10071</v>
      </c>
      <c r="C606" s="16"/>
      <c r="D606" s="15">
        <v>100</v>
      </c>
      <c r="E606" s="575">
        <v>16.460639999999998</v>
      </c>
      <c r="F606" s="1598">
        <f t="shared" si="55"/>
        <v>16.46</v>
      </c>
      <c r="G606" s="1599">
        <f t="shared" si="57"/>
        <v>16460</v>
      </c>
      <c r="H606" s="665">
        <f t="shared" si="56"/>
        <v>1646</v>
      </c>
      <c r="I606" s="326"/>
    </row>
    <row r="607" spans="1:9" hidden="1">
      <c r="A607" s="1597" t="s">
        <v>9969</v>
      </c>
      <c r="B607" s="16" t="s">
        <v>10071</v>
      </c>
      <c r="C607" s="16"/>
      <c r="D607" s="15">
        <v>4</v>
      </c>
      <c r="E607" s="575">
        <v>24.997373279999998</v>
      </c>
      <c r="F607" s="1598">
        <f t="shared" si="55"/>
        <v>25</v>
      </c>
      <c r="G607" s="1599">
        <f t="shared" si="57"/>
        <v>25000</v>
      </c>
      <c r="H607" s="665">
        <f t="shared" si="56"/>
        <v>100</v>
      </c>
      <c r="I607" s="326"/>
    </row>
    <row r="608" spans="1:9">
      <c r="A608" s="1597" t="s">
        <v>9970</v>
      </c>
      <c r="B608" s="16" t="s">
        <v>10072</v>
      </c>
      <c r="C608" s="16"/>
      <c r="D608" s="15">
        <v>100</v>
      </c>
      <c r="E608" s="575">
        <v>17.483039999999999</v>
      </c>
      <c r="F608" s="1598">
        <f t="shared" si="55"/>
        <v>17.48</v>
      </c>
      <c r="G608" s="1599">
        <f t="shared" si="57"/>
        <v>17480</v>
      </c>
      <c r="H608" s="665">
        <f t="shared" si="56"/>
        <v>1748</v>
      </c>
      <c r="I608" s="326"/>
    </row>
    <row r="609" spans="1:9" hidden="1">
      <c r="A609" s="1597" t="s">
        <v>9971</v>
      </c>
      <c r="B609" s="16" t="s">
        <v>10072</v>
      </c>
      <c r="C609" s="16"/>
      <c r="D609" s="15">
        <v>4</v>
      </c>
      <c r="E609" s="575">
        <v>33.573877920000001</v>
      </c>
      <c r="F609" s="1598">
        <f t="shared" si="55"/>
        <v>33.57</v>
      </c>
      <c r="G609" s="1599">
        <f t="shared" si="57"/>
        <v>33570</v>
      </c>
      <c r="H609" s="665">
        <f t="shared" si="56"/>
        <v>134.28</v>
      </c>
      <c r="I609" s="326"/>
    </row>
    <row r="610" spans="1:9">
      <c r="A610" s="1597" t="s">
        <v>1988</v>
      </c>
      <c r="B610" s="16" t="s">
        <v>10073</v>
      </c>
      <c r="C610" s="16"/>
      <c r="D610" s="15">
        <v>100</v>
      </c>
      <c r="E610" s="575">
        <v>18.146628719999999</v>
      </c>
      <c r="F610" s="1598">
        <f t="shared" si="55"/>
        <v>18.149999999999999</v>
      </c>
      <c r="G610" s="1599">
        <f t="shared" si="57"/>
        <v>18150</v>
      </c>
      <c r="H610" s="665">
        <f t="shared" si="56"/>
        <v>1815</v>
      </c>
      <c r="I610" s="326"/>
    </row>
    <row r="611" spans="1:9" hidden="1">
      <c r="A611" s="1597" t="s">
        <v>9972</v>
      </c>
      <c r="B611" s="16" t="s">
        <v>10073</v>
      </c>
      <c r="C611" s="16"/>
      <c r="D611" s="15">
        <v>4</v>
      </c>
      <c r="E611" s="575">
        <v>36.293257439999998</v>
      </c>
      <c r="F611" s="1598">
        <f t="shared" si="55"/>
        <v>36.29</v>
      </c>
      <c r="G611" s="1599">
        <f t="shared" si="57"/>
        <v>36290</v>
      </c>
      <c r="H611" s="665">
        <f t="shared" si="56"/>
        <v>145.16</v>
      </c>
      <c r="I611" s="326"/>
    </row>
    <row r="612" spans="1:9">
      <c r="A612" s="1597" t="s">
        <v>9973</v>
      </c>
      <c r="B612" s="16" t="s">
        <v>10074</v>
      </c>
      <c r="C612" s="16"/>
      <c r="D612" s="15">
        <v>100</v>
      </c>
      <c r="E612" s="575">
        <v>18.211499999999997</v>
      </c>
      <c r="F612" s="1598">
        <f t="shared" si="55"/>
        <v>18.21</v>
      </c>
      <c r="G612" s="1599">
        <f t="shared" si="57"/>
        <v>18210</v>
      </c>
      <c r="H612" s="665">
        <f t="shared" si="56"/>
        <v>1821</v>
      </c>
      <c r="I612" s="326"/>
    </row>
    <row r="613" spans="1:9" hidden="1">
      <c r="A613" s="1597" t="s">
        <v>9974</v>
      </c>
      <c r="B613" s="16" t="s">
        <v>10075</v>
      </c>
      <c r="C613" s="16"/>
      <c r="D613" s="15">
        <v>4</v>
      </c>
      <c r="E613" s="575">
        <v>33.573877920000001</v>
      </c>
      <c r="F613" s="1598">
        <f t="shared" si="55"/>
        <v>33.57</v>
      </c>
      <c r="G613" s="1599">
        <f t="shared" si="57"/>
        <v>33570</v>
      </c>
      <c r="H613" s="665">
        <f t="shared" si="56"/>
        <v>134.28</v>
      </c>
      <c r="I613" s="326"/>
    </row>
    <row r="614" spans="1:9" hidden="1">
      <c r="A614" s="1597" t="s">
        <v>9975</v>
      </c>
      <c r="B614" s="16" t="s">
        <v>10076</v>
      </c>
      <c r="C614" s="16"/>
      <c r="D614" s="15">
        <v>4</v>
      </c>
      <c r="E614" s="575">
        <v>25.9960536</v>
      </c>
      <c r="F614" s="1598">
        <f t="shared" si="55"/>
        <v>26</v>
      </c>
      <c r="G614" s="1599">
        <f t="shared" si="57"/>
        <v>26000</v>
      </c>
      <c r="H614" s="665">
        <f t="shared" si="56"/>
        <v>104</v>
      </c>
      <c r="I614" s="326"/>
    </row>
    <row r="615" spans="1:9">
      <c r="A615" s="1597" t="s">
        <v>9976</v>
      </c>
      <c r="B615" s="16" t="s">
        <v>10077</v>
      </c>
      <c r="C615" s="16"/>
      <c r="D615" s="15">
        <v>100</v>
      </c>
      <c r="E615" s="575">
        <v>19.144440000000003</v>
      </c>
      <c r="F615" s="1598">
        <f t="shared" si="55"/>
        <v>19.14</v>
      </c>
      <c r="G615" s="1599">
        <f t="shared" si="57"/>
        <v>19140</v>
      </c>
      <c r="H615" s="665">
        <f t="shared" si="56"/>
        <v>1914</v>
      </c>
      <c r="I615" s="326"/>
    </row>
    <row r="616" spans="1:9" hidden="1">
      <c r="A616" s="1597" t="s">
        <v>9977</v>
      </c>
      <c r="B616" s="16" t="s">
        <v>10077</v>
      </c>
      <c r="C616" s="16"/>
      <c r="D616" s="15">
        <v>4</v>
      </c>
      <c r="E616" s="575">
        <v>36.920806560000003</v>
      </c>
      <c r="F616" s="1598">
        <f t="shared" si="55"/>
        <v>36.92</v>
      </c>
      <c r="G616" s="1599">
        <f t="shared" si="57"/>
        <v>36920</v>
      </c>
      <c r="H616" s="665">
        <f t="shared" si="56"/>
        <v>147.68</v>
      </c>
      <c r="I616" s="326"/>
    </row>
    <row r="617" spans="1:9">
      <c r="A617" s="1597" t="s">
        <v>1993</v>
      </c>
      <c r="B617" s="16" t="s">
        <v>10078</v>
      </c>
      <c r="C617" s="16"/>
      <c r="D617" s="15">
        <v>50</v>
      </c>
      <c r="E617" s="575">
        <v>19.27224</v>
      </c>
      <c r="F617" s="1598">
        <f t="shared" si="55"/>
        <v>19.27</v>
      </c>
      <c r="G617" s="1599">
        <f t="shared" si="57"/>
        <v>19270</v>
      </c>
      <c r="H617" s="665">
        <f t="shared" si="56"/>
        <v>963.5</v>
      </c>
      <c r="I617" s="326"/>
    </row>
    <row r="618" spans="1:9" hidden="1">
      <c r="A618" s="1597" t="s">
        <v>9978</v>
      </c>
      <c r="B618" s="16" t="s">
        <v>10078</v>
      </c>
      <c r="C618" s="16"/>
      <c r="D618" s="15">
        <v>4</v>
      </c>
      <c r="E618" s="575">
        <v>34.410610079999998</v>
      </c>
      <c r="F618" s="1598">
        <f t="shared" si="55"/>
        <v>34.409999999999997</v>
      </c>
      <c r="G618" s="1599">
        <f t="shared" si="57"/>
        <v>34410</v>
      </c>
      <c r="H618" s="665">
        <f t="shared" si="56"/>
        <v>137.63999999999999</v>
      </c>
      <c r="I618" s="326"/>
    </row>
    <row r="619" spans="1:9">
      <c r="A619" s="1597" t="s">
        <v>9980</v>
      </c>
      <c r="B619" s="16" t="s">
        <v>10079</v>
      </c>
      <c r="C619" s="16"/>
      <c r="D619" s="15">
        <v>50</v>
      </c>
      <c r="E619" s="575">
        <v>20.856960000000001</v>
      </c>
      <c r="F619" s="1598">
        <f t="shared" si="55"/>
        <v>20.86</v>
      </c>
      <c r="G619" s="1599">
        <f t="shared" si="57"/>
        <v>20860</v>
      </c>
      <c r="H619" s="665">
        <f t="shared" si="56"/>
        <v>1043</v>
      </c>
      <c r="I619" s="326"/>
    </row>
    <row r="620" spans="1:9" hidden="1">
      <c r="A620" s="1597" t="s">
        <v>9979</v>
      </c>
      <c r="B620" s="16" t="s">
        <v>10079</v>
      </c>
      <c r="C620" s="16"/>
      <c r="D620" s="15">
        <v>4</v>
      </c>
      <c r="E620" s="575">
        <v>39.902002271999997</v>
      </c>
      <c r="F620" s="1598">
        <f t="shared" si="55"/>
        <v>39.9</v>
      </c>
      <c r="G620" s="1599">
        <f t="shared" si="57"/>
        <v>39900</v>
      </c>
      <c r="H620" s="665">
        <f t="shared" si="56"/>
        <v>159.6</v>
      </c>
      <c r="I620" s="326"/>
    </row>
    <row r="621" spans="1:9" hidden="1">
      <c r="A621" s="1597" t="s">
        <v>9981</v>
      </c>
      <c r="B621" s="16" t="s">
        <v>10080</v>
      </c>
      <c r="C621" s="16"/>
      <c r="D621" s="15">
        <v>4</v>
      </c>
      <c r="E621" s="575">
        <v>45.210528000000004</v>
      </c>
      <c r="F621" s="1598">
        <f t="shared" si="55"/>
        <v>45.21</v>
      </c>
      <c r="G621" s="1599">
        <f t="shared" si="57"/>
        <v>45210</v>
      </c>
      <c r="H621" s="665">
        <f t="shared" si="56"/>
        <v>180.84</v>
      </c>
      <c r="I621" s="326"/>
    </row>
    <row r="622" spans="1:9">
      <c r="A622" s="1597" t="s">
        <v>1995</v>
      </c>
      <c r="B622" s="16" t="s">
        <v>10081</v>
      </c>
      <c r="C622" s="16"/>
      <c r="D622" s="15">
        <v>50</v>
      </c>
      <c r="E622" s="575">
        <v>21.493557360000001</v>
      </c>
      <c r="F622" s="1598">
        <f t="shared" si="55"/>
        <v>21.49</v>
      </c>
      <c r="G622" s="1599">
        <f t="shared" si="57"/>
        <v>21490</v>
      </c>
      <c r="H622" s="665">
        <f t="shared" si="56"/>
        <v>1074.5</v>
      </c>
      <c r="I622" s="326"/>
    </row>
    <row r="623" spans="1:9" hidden="1">
      <c r="A623" s="1597" t="s">
        <v>9982</v>
      </c>
      <c r="B623" s="16" t="s">
        <v>10081</v>
      </c>
      <c r="C623" s="16"/>
      <c r="D623" s="15">
        <v>4</v>
      </c>
      <c r="E623" s="575">
        <v>42.987114720000001</v>
      </c>
      <c r="F623" s="1598">
        <f t="shared" si="55"/>
        <v>42.99</v>
      </c>
      <c r="G623" s="1599">
        <f t="shared" si="57"/>
        <v>42990</v>
      </c>
      <c r="H623" s="665">
        <f t="shared" si="56"/>
        <v>171.96</v>
      </c>
      <c r="I623" s="326"/>
    </row>
    <row r="624" spans="1:9">
      <c r="A624" s="1597" t="s">
        <v>9984</v>
      </c>
      <c r="B624" s="16" t="s">
        <v>10082</v>
      </c>
      <c r="C624" s="16"/>
      <c r="D624" s="15">
        <v>50</v>
      </c>
      <c r="E624" s="575">
        <v>20.511900000000001</v>
      </c>
      <c r="F624" s="1598">
        <f t="shared" si="55"/>
        <v>20.51</v>
      </c>
      <c r="G624" s="1599">
        <f t="shared" si="57"/>
        <v>20510</v>
      </c>
      <c r="H624" s="665">
        <f t="shared" si="56"/>
        <v>1025.5</v>
      </c>
      <c r="I624" s="326"/>
    </row>
    <row r="625" spans="1:9" hidden="1">
      <c r="A625" s="1597" t="s">
        <v>9983</v>
      </c>
      <c r="B625" s="16" t="s">
        <v>10082</v>
      </c>
      <c r="C625" s="16"/>
      <c r="D625" s="15">
        <v>4</v>
      </c>
      <c r="E625" s="575">
        <v>43.19629776</v>
      </c>
      <c r="F625" s="1598">
        <f t="shared" si="55"/>
        <v>43.2</v>
      </c>
      <c r="G625" s="1599">
        <f t="shared" si="57"/>
        <v>43200</v>
      </c>
      <c r="H625" s="665">
        <f t="shared" si="56"/>
        <v>172.8</v>
      </c>
      <c r="I625" s="326"/>
    </row>
    <row r="626" spans="1:9" hidden="1">
      <c r="A626" s="1597" t="s">
        <v>9985</v>
      </c>
      <c r="B626" s="16" t="s">
        <v>10083</v>
      </c>
      <c r="C626" s="16"/>
      <c r="D626" s="15">
        <v>4</v>
      </c>
      <c r="E626" s="575">
        <v>51.384801599999989</v>
      </c>
      <c r="F626" s="1598">
        <f t="shared" si="55"/>
        <v>51.38</v>
      </c>
      <c r="G626" s="1599">
        <f t="shared" si="57"/>
        <v>51380</v>
      </c>
      <c r="H626" s="665">
        <f t="shared" si="56"/>
        <v>205.52</v>
      </c>
      <c r="I626" s="326"/>
    </row>
    <row r="627" spans="1:9" hidden="1">
      <c r="A627" s="1597" t="s">
        <v>9986</v>
      </c>
      <c r="B627" s="16" t="s">
        <v>10084</v>
      </c>
      <c r="C627" s="16"/>
      <c r="D627" s="15">
        <v>4</v>
      </c>
      <c r="E627" s="575">
        <v>42.882523200000001</v>
      </c>
      <c r="F627" s="1598">
        <f t="shared" si="55"/>
        <v>42.88</v>
      </c>
      <c r="G627" s="1599">
        <f t="shared" si="57"/>
        <v>42880</v>
      </c>
      <c r="H627" s="665">
        <f t="shared" si="56"/>
        <v>171.52</v>
      </c>
      <c r="I627" s="326"/>
    </row>
    <row r="628" spans="1:9" hidden="1">
      <c r="A628" s="1597" t="s">
        <v>9987</v>
      </c>
      <c r="B628" s="16" t="s">
        <v>10085</v>
      </c>
      <c r="C628" s="16"/>
      <c r="D628" s="15">
        <v>4</v>
      </c>
      <c r="E628" s="575">
        <v>43.66729699199999</v>
      </c>
      <c r="F628" s="1598">
        <f t="shared" si="55"/>
        <v>43.67</v>
      </c>
      <c r="G628" s="1599">
        <f t="shared" si="57"/>
        <v>43670</v>
      </c>
      <c r="H628" s="665">
        <f t="shared" si="56"/>
        <v>174.68</v>
      </c>
      <c r="I628" s="326"/>
    </row>
    <row r="629" spans="1:9">
      <c r="A629" s="1597" t="s">
        <v>9988</v>
      </c>
      <c r="B629" s="16" t="s">
        <v>10085</v>
      </c>
      <c r="C629" s="16"/>
      <c r="D629" s="15">
        <v>50</v>
      </c>
      <c r="E629" s="575">
        <v>33.100200000000001</v>
      </c>
      <c r="F629" s="1598">
        <f t="shared" si="55"/>
        <v>33.1</v>
      </c>
      <c r="G629" s="1599">
        <f t="shared" si="57"/>
        <v>33100</v>
      </c>
      <c r="H629" s="665">
        <f t="shared" si="56"/>
        <v>1655</v>
      </c>
      <c r="I629" s="326"/>
    </row>
    <row r="630" spans="1:9" hidden="1">
      <c r="A630" s="1597" t="s">
        <v>9989</v>
      </c>
      <c r="B630" s="16" t="s">
        <v>10086</v>
      </c>
      <c r="C630" s="16"/>
      <c r="D630" s="15">
        <v>4</v>
      </c>
      <c r="E630" s="575">
        <v>43.19629776</v>
      </c>
      <c r="F630" s="1598">
        <f t="shared" si="55"/>
        <v>43.2</v>
      </c>
      <c r="G630" s="1599">
        <f t="shared" si="57"/>
        <v>43200</v>
      </c>
      <c r="H630" s="665">
        <f t="shared" si="56"/>
        <v>172.8</v>
      </c>
      <c r="I630" s="326"/>
    </row>
    <row r="631" spans="1:9">
      <c r="A631" s="1597" t="s">
        <v>1996</v>
      </c>
      <c r="B631" s="16" t="s">
        <v>10086</v>
      </c>
      <c r="C631" s="16"/>
      <c r="D631" s="15">
        <v>50</v>
      </c>
      <c r="E631" s="575">
        <v>23.412960000000002</v>
      </c>
      <c r="F631" s="1598">
        <f t="shared" si="55"/>
        <v>23.41</v>
      </c>
      <c r="G631" s="1599">
        <f t="shared" si="57"/>
        <v>23410</v>
      </c>
      <c r="H631" s="665">
        <f t="shared" si="56"/>
        <v>1170.5</v>
      </c>
      <c r="I631" s="326"/>
    </row>
    <row r="632" spans="1:9">
      <c r="A632" s="1597" t="s">
        <v>9991</v>
      </c>
      <c r="B632" s="16" t="s">
        <v>10087</v>
      </c>
      <c r="C632" s="16"/>
      <c r="D632" s="15">
        <v>50</v>
      </c>
      <c r="E632" s="575">
        <v>32.642249999999997</v>
      </c>
      <c r="F632" s="1598">
        <f t="shared" si="55"/>
        <v>32.64</v>
      </c>
      <c r="G632" s="1599">
        <f t="shared" si="57"/>
        <v>32640</v>
      </c>
      <c r="H632" s="665">
        <f t="shared" si="56"/>
        <v>1632</v>
      </c>
      <c r="I632" s="326"/>
    </row>
    <row r="633" spans="1:9" hidden="1">
      <c r="A633" s="1597" t="s">
        <v>9990</v>
      </c>
      <c r="B633" s="16" t="s">
        <v>10087</v>
      </c>
      <c r="C633" s="16"/>
      <c r="D633" s="15">
        <v>4</v>
      </c>
      <c r="E633" s="575">
        <v>44.137621439999997</v>
      </c>
      <c r="F633" s="1598">
        <f t="shared" si="55"/>
        <v>44.14</v>
      </c>
      <c r="G633" s="1599">
        <f t="shared" si="57"/>
        <v>44140</v>
      </c>
      <c r="H633" s="665">
        <f t="shared" si="56"/>
        <v>176.56</v>
      </c>
      <c r="I633" s="326"/>
    </row>
    <row r="634" spans="1:9">
      <c r="A634" s="1597" t="s">
        <v>1997</v>
      </c>
      <c r="B634" s="16" t="s">
        <v>10088</v>
      </c>
      <c r="C634" s="16"/>
      <c r="D634" s="15">
        <v>50</v>
      </c>
      <c r="E634" s="575">
        <v>23.412960000000002</v>
      </c>
      <c r="F634" s="1598">
        <f t="shared" si="55"/>
        <v>23.41</v>
      </c>
      <c r="G634" s="1599">
        <f t="shared" si="57"/>
        <v>23410</v>
      </c>
      <c r="H634" s="665">
        <f t="shared" si="56"/>
        <v>1170.5</v>
      </c>
      <c r="I634" s="326"/>
    </row>
    <row r="635" spans="1:9" hidden="1">
      <c r="A635" s="1597" t="s">
        <v>9992</v>
      </c>
      <c r="B635" s="16" t="s">
        <v>10088</v>
      </c>
      <c r="C635" s="16"/>
      <c r="D635" s="15">
        <v>4</v>
      </c>
      <c r="E635" s="575">
        <v>32.789778912000003</v>
      </c>
      <c r="F635" s="1598">
        <f t="shared" si="55"/>
        <v>32.79</v>
      </c>
      <c r="G635" s="1599">
        <f t="shared" si="57"/>
        <v>32790</v>
      </c>
      <c r="H635" s="665">
        <f t="shared" si="56"/>
        <v>131.16</v>
      </c>
      <c r="I635" s="326"/>
    </row>
    <row r="636" spans="1:9" hidden="1">
      <c r="A636" s="1597" t="s">
        <v>9993</v>
      </c>
      <c r="B636" s="16" t="s">
        <v>10089</v>
      </c>
      <c r="C636" s="16"/>
      <c r="D636" s="15">
        <v>4</v>
      </c>
      <c r="E636" s="575">
        <v>46.699270200000001</v>
      </c>
      <c r="F636" s="1598">
        <f t="shared" si="55"/>
        <v>46.7</v>
      </c>
      <c r="G636" s="1599">
        <f t="shared" si="57"/>
        <v>46700</v>
      </c>
      <c r="H636" s="665">
        <f t="shared" si="56"/>
        <v>186.8</v>
      </c>
      <c r="I636" s="326"/>
    </row>
    <row r="637" spans="1:9">
      <c r="A637" s="1597" t="s">
        <v>1998</v>
      </c>
      <c r="B637" s="16" t="s">
        <v>10090</v>
      </c>
      <c r="C637" s="16"/>
      <c r="D637" s="15">
        <v>50</v>
      </c>
      <c r="E637" s="575">
        <v>25.074359999999999</v>
      </c>
      <c r="F637" s="1598">
        <f t="shared" si="55"/>
        <v>25.07</v>
      </c>
      <c r="G637" s="1599">
        <f t="shared" si="57"/>
        <v>25070</v>
      </c>
      <c r="H637" s="665">
        <f t="shared" si="56"/>
        <v>1253.5</v>
      </c>
      <c r="I637" s="326"/>
    </row>
    <row r="638" spans="1:9" hidden="1">
      <c r="A638" s="1597" t="s">
        <v>9994</v>
      </c>
      <c r="B638" s="16" t="s">
        <v>10090</v>
      </c>
      <c r="C638" s="16"/>
      <c r="D638" s="15">
        <v>4</v>
      </c>
      <c r="E638" s="575">
        <v>36.364109759999998</v>
      </c>
      <c r="F638" s="1598">
        <f t="shared" si="55"/>
        <v>36.36</v>
      </c>
      <c r="G638" s="1599">
        <f t="shared" si="57"/>
        <v>36360</v>
      </c>
      <c r="H638" s="665">
        <f t="shared" si="56"/>
        <v>145.44</v>
      </c>
      <c r="I638" s="326"/>
    </row>
    <row r="639" spans="1:9">
      <c r="A639" s="1597" t="s">
        <v>1999</v>
      </c>
      <c r="B639" s="16" t="s">
        <v>10091</v>
      </c>
      <c r="C639" s="16"/>
      <c r="D639" s="15">
        <v>50</v>
      </c>
      <c r="E639" s="575">
        <v>25.165949999999999</v>
      </c>
      <c r="F639" s="1598">
        <f t="shared" si="55"/>
        <v>25.17</v>
      </c>
      <c r="G639" s="1599">
        <f t="shared" si="57"/>
        <v>25170</v>
      </c>
      <c r="H639" s="665">
        <f t="shared" si="56"/>
        <v>1258.5</v>
      </c>
      <c r="I639" s="326"/>
    </row>
    <row r="640" spans="1:9" hidden="1">
      <c r="A640" s="1597" t="s">
        <v>9995</v>
      </c>
      <c r="B640" s="16" t="s">
        <v>10091</v>
      </c>
      <c r="C640" s="16"/>
      <c r="D640" s="15">
        <v>4</v>
      </c>
      <c r="E640" s="575">
        <v>35.509158432</v>
      </c>
      <c r="F640" s="1598">
        <f t="shared" si="55"/>
        <v>35.51</v>
      </c>
      <c r="G640" s="1599">
        <f t="shared" si="57"/>
        <v>35510</v>
      </c>
      <c r="H640" s="665">
        <f t="shared" si="56"/>
        <v>142.04</v>
      </c>
      <c r="I640" s="326"/>
    </row>
    <row r="641" spans="1:9" hidden="1">
      <c r="A641" s="1597" t="s">
        <v>9996</v>
      </c>
      <c r="B641" s="16" t="s">
        <v>10092</v>
      </c>
      <c r="C641" s="16"/>
      <c r="D641" s="15">
        <v>4</v>
      </c>
      <c r="E641" s="575">
        <v>50.5160172</v>
      </c>
      <c r="F641" s="1598">
        <f t="shared" si="55"/>
        <v>50.52</v>
      </c>
      <c r="G641" s="1599">
        <f t="shared" si="57"/>
        <v>50520</v>
      </c>
      <c r="H641" s="665">
        <f t="shared" si="56"/>
        <v>202.08</v>
      </c>
      <c r="I641" s="326"/>
    </row>
    <row r="642" spans="1:9">
      <c r="A642" s="1597" t="s">
        <v>9997</v>
      </c>
      <c r="B642" s="16" t="s">
        <v>10093</v>
      </c>
      <c r="C642" s="16"/>
      <c r="D642" s="15">
        <v>25</v>
      </c>
      <c r="E642" s="575">
        <v>41.503049999999995</v>
      </c>
      <c r="F642" s="1598">
        <f t="shared" si="55"/>
        <v>41.5</v>
      </c>
      <c r="G642" s="1599">
        <f t="shared" si="57"/>
        <v>41500</v>
      </c>
      <c r="H642" s="665">
        <f t="shared" si="56"/>
        <v>1037.5</v>
      </c>
      <c r="I642" s="326"/>
    </row>
    <row r="643" spans="1:9" hidden="1">
      <c r="A643" s="1597" t="s">
        <v>9998</v>
      </c>
      <c r="B643" s="16" t="s">
        <v>10093</v>
      </c>
      <c r="C643" s="16"/>
      <c r="D643" s="15">
        <v>4</v>
      </c>
      <c r="E643" s="575">
        <v>48.268649087999989</v>
      </c>
      <c r="F643" s="1598">
        <f t="shared" si="55"/>
        <v>48.27</v>
      </c>
      <c r="G643" s="1599">
        <f t="shared" si="57"/>
        <v>48270</v>
      </c>
      <c r="H643" s="665">
        <f t="shared" si="56"/>
        <v>193.08</v>
      </c>
      <c r="I643" s="326"/>
    </row>
    <row r="644" spans="1:9">
      <c r="A644" s="1597" t="s">
        <v>10000</v>
      </c>
      <c r="B644" s="16" t="s">
        <v>10094</v>
      </c>
      <c r="C644" s="16"/>
      <c r="D644" s="15">
        <v>50</v>
      </c>
      <c r="E644" s="575">
        <v>39.756449999999994</v>
      </c>
      <c r="F644" s="1598">
        <f t="shared" si="55"/>
        <v>39.76</v>
      </c>
      <c r="G644" s="1599">
        <f t="shared" si="57"/>
        <v>39760</v>
      </c>
      <c r="H644" s="665">
        <f t="shared" si="56"/>
        <v>1988</v>
      </c>
      <c r="I644" s="326"/>
    </row>
    <row r="645" spans="1:9" hidden="1">
      <c r="A645" s="1597" t="s">
        <v>9999</v>
      </c>
      <c r="B645" s="16" t="s">
        <v>10094</v>
      </c>
      <c r="C645" s="16"/>
      <c r="D645" s="15">
        <v>4</v>
      </c>
      <c r="E645" s="575">
        <v>54.178407359999994</v>
      </c>
      <c r="F645" s="1598">
        <f t="shared" si="55"/>
        <v>54.18</v>
      </c>
      <c r="G645" s="1599">
        <f t="shared" si="57"/>
        <v>54180</v>
      </c>
      <c r="H645" s="665">
        <f t="shared" si="56"/>
        <v>216.72</v>
      </c>
      <c r="I645" s="326"/>
    </row>
    <row r="646" spans="1:9">
      <c r="A646" s="1597" t="s">
        <v>2000</v>
      </c>
      <c r="B646" s="16" t="s">
        <v>10095</v>
      </c>
      <c r="C646" s="16"/>
      <c r="D646" s="15">
        <v>50</v>
      </c>
      <c r="E646" s="575">
        <v>26.56962</v>
      </c>
      <c r="F646" s="1598">
        <f t="shared" si="55"/>
        <v>26.57</v>
      </c>
      <c r="G646" s="1599">
        <f t="shared" si="57"/>
        <v>26570</v>
      </c>
      <c r="H646" s="665">
        <f t="shared" si="56"/>
        <v>1328.5</v>
      </c>
      <c r="I646" s="326"/>
    </row>
    <row r="647" spans="1:9" hidden="1">
      <c r="A647" s="1597" t="s">
        <v>10001</v>
      </c>
      <c r="B647" s="16" t="s">
        <v>10095</v>
      </c>
      <c r="C647" s="16"/>
      <c r="D647" s="15">
        <v>4</v>
      </c>
      <c r="E647" s="575">
        <v>40.111185311999996</v>
      </c>
      <c r="F647" s="1598">
        <f t="shared" si="55"/>
        <v>40.11</v>
      </c>
      <c r="G647" s="1599">
        <f t="shared" si="57"/>
        <v>40110</v>
      </c>
      <c r="H647" s="665">
        <f t="shared" si="56"/>
        <v>160.44</v>
      </c>
      <c r="I647" s="326"/>
    </row>
    <row r="648" spans="1:9">
      <c r="A648" s="1597" t="s">
        <v>10003</v>
      </c>
      <c r="B648" s="16" t="s">
        <v>10096</v>
      </c>
      <c r="C648" s="16"/>
      <c r="D648" s="15">
        <v>50</v>
      </c>
      <c r="E648" s="575">
        <v>40.150500000000001</v>
      </c>
      <c r="F648" s="1598">
        <f t="shared" si="55"/>
        <v>40.15</v>
      </c>
      <c r="G648" s="1599">
        <f t="shared" si="57"/>
        <v>40150</v>
      </c>
      <c r="H648" s="665">
        <f t="shared" si="56"/>
        <v>2007.5</v>
      </c>
      <c r="I648" s="326"/>
    </row>
    <row r="649" spans="1:9" hidden="1">
      <c r="A649" s="1597" t="s">
        <v>10002</v>
      </c>
      <c r="B649" s="16" t="s">
        <v>10096</v>
      </c>
      <c r="C649" s="16"/>
      <c r="D649" s="15">
        <v>2</v>
      </c>
      <c r="E649" s="575">
        <v>58.675842719999991</v>
      </c>
      <c r="F649" s="1598">
        <f t="shared" si="55"/>
        <v>58.68</v>
      </c>
      <c r="G649" s="1599">
        <f t="shared" si="57"/>
        <v>58680</v>
      </c>
      <c r="H649" s="665">
        <f t="shared" si="56"/>
        <v>117.36</v>
      </c>
      <c r="I649" s="326"/>
    </row>
    <row r="650" spans="1:9">
      <c r="A650" s="1597" t="s">
        <v>2001</v>
      </c>
      <c r="B650" s="16" t="s">
        <v>10097</v>
      </c>
      <c r="C650" s="16"/>
      <c r="D650" s="15">
        <v>25</v>
      </c>
      <c r="E650" s="575">
        <v>30.27582</v>
      </c>
      <c r="F650" s="1598">
        <f t="shared" si="55"/>
        <v>30.28</v>
      </c>
      <c r="G650" s="1599">
        <f t="shared" si="57"/>
        <v>30280</v>
      </c>
      <c r="H650" s="665">
        <f t="shared" si="56"/>
        <v>757</v>
      </c>
      <c r="I650" s="326"/>
    </row>
    <row r="651" spans="1:9" hidden="1">
      <c r="A651" s="1597" t="s">
        <v>10004</v>
      </c>
      <c r="B651" s="16" t="s">
        <v>10097</v>
      </c>
      <c r="C651" s="16"/>
      <c r="D651" s="15">
        <v>2</v>
      </c>
      <c r="E651" s="575">
        <v>59.773716287999996</v>
      </c>
      <c r="F651" s="1598">
        <f t="shared" si="55"/>
        <v>59.77</v>
      </c>
      <c r="G651" s="1599">
        <f t="shared" si="57"/>
        <v>59770</v>
      </c>
      <c r="H651" s="665">
        <f t="shared" si="56"/>
        <v>119.54</v>
      </c>
      <c r="I651" s="326"/>
    </row>
    <row r="652" spans="1:9">
      <c r="A652" s="1597" t="s">
        <v>10005</v>
      </c>
      <c r="B652" s="16" t="s">
        <v>10098</v>
      </c>
      <c r="C652" s="16"/>
      <c r="D652" s="15">
        <v>25</v>
      </c>
      <c r="E652" s="575">
        <v>32.567699999999995</v>
      </c>
      <c r="F652" s="1598">
        <f t="shared" si="55"/>
        <v>32.57</v>
      </c>
      <c r="G652" s="1599">
        <f t="shared" si="57"/>
        <v>32570</v>
      </c>
      <c r="H652" s="665">
        <f t="shared" si="56"/>
        <v>814.25</v>
      </c>
      <c r="I652" s="326"/>
    </row>
    <row r="653" spans="1:9" hidden="1">
      <c r="A653" s="1597" t="s">
        <v>10006</v>
      </c>
      <c r="B653" s="16" t="s">
        <v>10098</v>
      </c>
      <c r="C653" s="16"/>
      <c r="D653" s="15">
        <v>2</v>
      </c>
      <c r="E653" s="575">
        <v>64.637559359999997</v>
      </c>
      <c r="F653" s="1598">
        <f t="shared" si="55"/>
        <v>64.64</v>
      </c>
      <c r="G653" s="1599">
        <f t="shared" si="57"/>
        <v>64640</v>
      </c>
      <c r="H653" s="665">
        <f t="shared" si="56"/>
        <v>129.28</v>
      </c>
      <c r="I653" s="326"/>
    </row>
    <row r="654" spans="1:9">
      <c r="A654" s="1597" t="s">
        <v>2002</v>
      </c>
      <c r="B654" s="16" t="s">
        <v>10099</v>
      </c>
      <c r="C654" s="16"/>
      <c r="D654" s="15">
        <v>25</v>
      </c>
      <c r="E654" s="575">
        <v>33.074639999999995</v>
      </c>
      <c r="F654" s="1598">
        <f t="shared" si="55"/>
        <v>33.07</v>
      </c>
      <c r="G654" s="1599">
        <f t="shared" si="57"/>
        <v>33070</v>
      </c>
      <c r="H654" s="665">
        <f t="shared" si="56"/>
        <v>826.75</v>
      </c>
      <c r="I654" s="326"/>
    </row>
    <row r="655" spans="1:9" hidden="1">
      <c r="A655" s="1597" t="s">
        <v>10007</v>
      </c>
      <c r="B655" s="16" t="s">
        <v>10099</v>
      </c>
      <c r="C655" s="16"/>
      <c r="D655" s="15">
        <v>2</v>
      </c>
      <c r="E655" s="575">
        <v>55.231070400000007</v>
      </c>
      <c r="F655" s="1598">
        <f t="shared" si="55"/>
        <v>55.23</v>
      </c>
      <c r="G655" s="1599">
        <f t="shared" si="57"/>
        <v>55230</v>
      </c>
      <c r="H655" s="665">
        <f t="shared" si="56"/>
        <v>110.46</v>
      </c>
      <c r="I655" s="326"/>
    </row>
    <row r="656" spans="1:9">
      <c r="A656" s="1597" t="s">
        <v>10008</v>
      </c>
      <c r="B656" s="16" t="s">
        <v>10100</v>
      </c>
      <c r="C656" s="16"/>
      <c r="D656" s="15">
        <v>25</v>
      </c>
      <c r="E656" s="575">
        <v>39.160049999999998</v>
      </c>
      <c r="F656" s="1598">
        <f t="shared" si="55"/>
        <v>39.159999999999997</v>
      </c>
      <c r="G656" s="1599">
        <f t="shared" si="57"/>
        <v>39160</v>
      </c>
      <c r="H656" s="665">
        <f t="shared" si="56"/>
        <v>979</v>
      </c>
      <c r="I656" s="326"/>
    </row>
    <row r="657" spans="1:9" hidden="1">
      <c r="A657" s="1597" t="s">
        <v>10009</v>
      </c>
      <c r="B657" s="16" t="s">
        <v>10100</v>
      </c>
      <c r="C657" s="16"/>
      <c r="D657" s="15">
        <v>2</v>
      </c>
      <c r="E657" s="575">
        <v>64.952008704000008</v>
      </c>
      <c r="F657" s="1598">
        <f t="shared" si="55"/>
        <v>64.95</v>
      </c>
      <c r="G657" s="1599">
        <f t="shared" si="57"/>
        <v>64950</v>
      </c>
      <c r="H657" s="665">
        <f t="shared" si="56"/>
        <v>129.9</v>
      </c>
      <c r="I657" s="326"/>
    </row>
    <row r="658" spans="1:9">
      <c r="A658" s="1597" t="s">
        <v>1982</v>
      </c>
      <c r="B658" s="16" t="s">
        <v>10101</v>
      </c>
      <c r="C658" s="16"/>
      <c r="D658" s="15">
        <v>25</v>
      </c>
      <c r="E658" s="575">
        <v>36.525239999999997</v>
      </c>
      <c r="F658" s="1598">
        <f t="shared" si="55"/>
        <v>36.53</v>
      </c>
      <c r="G658" s="1599">
        <f t="shared" si="57"/>
        <v>36530</v>
      </c>
      <c r="H658" s="665">
        <f t="shared" si="56"/>
        <v>913.25</v>
      </c>
      <c r="I658" s="326"/>
    </row>
    <row r="659" spans="1:9" hidden="1">
      <c r="A659" s="1597" t="s">
        <v>10010</v>
      </c>
      <c r="B659" s="16" t="s">
        <v>10101</v>
      </c>
      <c r="C659" s="16"/>
      <c r="D659" s="15">
        <v>2</v>
      </c>
      <c r="E659" s="575">
        <v>50.360479487999982</v>
      </c>
      <c r="F659" s="1598">
        <f t="shared" si="55"/>
        <v>50.36</v>
      </c>
      <c r="G659" s="1599">
        <f t="shared" si="57"/>
        <v>50360</v>
      </c>
      <c r="H659" s="665">
        <f t="shared" si="56"/>
        <v>100.72</v>
      </c>
      <c r="I659" s="326"/>
    </row>
    <row r="660" spans="1:9">
      <c r="A660" s="1597" t="s">
        <v>10011</v>
      </c>
      <c r="B660" s="16" t="s">
        <v>10102</v>
      </c>
      <c r="C660" s="16"/>
      <c r="D660" s="15">
        <v>25</v>
      </c>
      <c r="E660" s="575">
        <v>37.637099999999997</v>
      </c>
      <c r="F660" s="1598">
        <f t="shared" si="55"/>
        <v>37.64</v>
      </c>
      <c r="G660" s="1599">
        <f t="shared" si="57"/>
        <v>37640</v>
      </c>
      <c r="H660" s="665">
        <f t="shared" si="56"/>
        <v>941</v>
      </c>
      <c r="I660" s="326"/>
    </row>
    <row r="661" spans="1:9" hidden="1">
      <c r="A661" s="1597" t="s">
        <v>10012</v>
      </c>
      <c r="B661" s="16" t="s">
        <v>10102</v>
      </c>
      <c r="C661" s="16"/>
      <c r="D661" s="15">
        <v>2</v>
      </c>
      <c r="E661" s="575">
        <v>68.350220927999999</v>
      </c>
      <c r="F661" s="1598">
        <f t="shared" si="55"/>
        <v>68.349999999999994</v>
      </c>
      <c r="G661" s="1599">
        <f t="shared" si="57"/>
        <v>68350</v>
      </c>
      <c r="H661" s="665">
        <f t="shared" si="56"/>
        <v>136.69999999999999</v>
      </c>
      <c r="I661" s="326"/>
    </row>
    <row r="662" spans="1:9">
      <c r="A662" s="1597" t="s">
        <v>1983</v>
      </c>
      <c r="B662" s="16" t="s">
        <v>10103</v>
      </c>
      <c r="C662" s="16"/>
      <c r="D662" s="15">
        <v>25</v>
      </c>
      <c r="E662" s="575">
        <v>37.522039104000001</v>
      </c>
      <c r="F662" s="1598">
        <f t="shared" si="55"/>
        <v>37.520000000000003</v>
      </c>
      <c r="G662" s="1599">
        <f t="shared" si="57"/>
        <v>37520</v>
      </c>
      <c r="H662" s="665">
        <f t="shared" si="56"/>
        <v>938</v>
      </c>
      <c r="I662" s="326"/>
    </row>
    <row r="663" spans="1:9" hidden="1">
      <c r="A663" s="1597" t="s">
        <v>10013</v>
      </c>
      <c r="B663" s="16" t="s">
        <v>10103</v>
      </c>
      <c r="C663" s="16"/>
      <c r="D663" s="15">
        <v>2</v>
      </c>
      <c r="E663" s="575">
        <v>75.044078208000002</v>
      </c>
      <c r="F663" s="1598">
        <f t="shared" si="55"/>
        <v>75.040000000000006</v>
      </c>
      <c r="G663" s="1599">
        <f t="shared" ref="G663:G722" si="58">F663*1000</f>
        <v>75040</v>
      </c>
      <c r="H663" s="665">
        <f t="shared" si="56"/>
        <v>150.08000000000001</v>
      </c>
      <c r="I663" s="326"/>
    </row>
    <row r="664" spans="1:9">
      <c r="A664" s="1597" t="s">
        <v>10014</v>
      </c>
      <c r="B664" s="16" t="s">
        <v>10104</v>
      </c>
      <c r="C664" s="16"/>
      <c r="D664" s="15">
        <v>25</v>
      </c>
      <c r="E664" s="575">
        <v>43.068599999999996</v>
      </c>
      <c r="F664" s="1598">
        <f t="shared" si="55"/>
        <v>43.07</v>
      </c>
      <c r="G664" s="1599">
        <f t="shared" si="58"/>
        <v>43070</v>
      </c>
      <c r="H664" s="665">
        <f t="shared" si="56"/>
        <v>1076.75</v>
      </c>
      <c r="I664" s="326"/>
    </row>
    <row r="665" spans="1:9" hidden="1">
      <c r="A665" s="1597" t="s">
        <v>10015</v>
      </c>
      <c r="B665" s="16" t="s">
        <v>10104</v>
      </c>
      <c r="C665" s="16"/>
      <c r="D665" s="15">
        <v>2</v>
      </c>
      <c r="E665" s="575">
        <v>77.241174912000005</v>
      </c>
      <c r="F665" s="1598">
        <f t="shared" si="55"/>
        <v>77.239999999999995</v>
      </c>
      <c r="G665" s="1599">
        <f t="shared" si="58"/>
        <v>77240</v>
      </c>
      <c r="H665" s="665">
        <f t="shared" si="56"/>
        <v>154.47999999999999</v>
      </c>
      <c r="I665" s="326"/>
    </row>
    <row r="666" spans="1:9">
      <c r="A666" s="1597" t="s">
        <v>1985</v>
      </c>
      <c r="B666" s="16" t="s">
        <v>10105</v>
      </c>
      <c r="C666" s="16"/>
      <c r="D666" s="15">
        <v>25</v>
      </c>
      <c r="E666" s="575">
        <v>39.170699999999997</v>
      </c>
      <c r="F666" s="1598">
        <f t="shared" si="55"/>
        <v>39.17</v>
      </c>
      <c r="G666" s="1599">
        <f t="shared" si="58"/>
        <v>39170</v>
      </c>
      <c r="H666" s="665">
        <f t="shared" si="56"/>
        <v>979.25</v>
      </c>
      <c r="I666" s="326"/>
    </row>
    <row r="667" spans="1:9" hidden="1">
      <c r="A667" s="1597" t="s">
        <v>10016</v>
      </c>
      <c r="B667" s="16" t="s">
        <v>10105</v>
      </c>
      <c r="C667" s="16"/>
      <c r="D667" s="15">
        <v>2</v>
      </c>
      <c r="E667" s="575">
        <v>75.3058944</v>
      </c>
      <c r="F667" s="1598">
        <f t="shared" si="55"/>
        <v>75.31</v>
      </c>
      <c r="G667" s="1599">
        <f t="shared" si="58"/>
        <v>75310</v>
      </c>
      <c r="H667" s="665">
        <f t="shared" si="56"/>
        <v>150.62</v>
      </c>
      <c r="I667" s="326"/>
    </row>
    <row r="668" spans="1:9">
      <c r="A668" s="1597" t="s">
        <v>10017</v>
      </c>
      <c r="B668" s="16" t="s">
        <v>10106</v>
      </c>
      <c r="C668" s="16"/>
      <c r="D668" s="15">
        <v>25</v>
      </c>
      <c r="E668" s="575">
        <v>42.685199999999995</v>
      </c>
      <c r="F668" s="1598">
        <f t="shared" si="55"/>
        <v>42.69</v>
      </c>
      <c r="G668" s="1599">
        <f t="shared" si="58"/>
        <v>42690</v>
      </c>
      <c r="H668" s="665">
        <f t="shared" si="56"/>
        <v>1067.25</v>
      </c>
      <c r="I668" s="326"/>
    </row>
    <row r="669" spans="1:9" hidden="1">
      <c r="A669" s="1597" t="s">
        <v>10018</v>
      </c>
      <c r="B669" s="16" t="s">
        <v>10106</v>
      </c>
      <c r="C669" s="16"/>
      <c r="D669" s="15">
        <v>2</v>
      </c>
      <c r="E669" s="575">
        <v>85.346680320000004</v>
      </c>
      <c r="F669" s="1598">
        <f t="shared" si="55"/>
        <v>85.35</v>
      </c>
      <c r="G669" s="1599">
        <f t="shared" si="58"/>
        <v>85350</v>
      </c>
      <c r="H669" s="665">
        <f t="shared" si="56"/>
        <v>170.7</v>
      </c>
      <c r="I669" s="326"/>
    </row>
    <row r="670" spans="1:9">
      <c r="A670" s="1597" t="s">
        <v>1986</v>
      </c>
      <c r="B670" s="16" t="s">
        <v>10107</v>
      </c>
      <c r="C670" s="16"/>
      <c r="D670" s="15">
        <v>25</v>
      </c>
      <c r="E670" s="575">
        <v>46.124860319999989</v>
      </c>
      <c r="F670" s="1598">
        <f t="shared" si="55"/>
        <v>46.12</v>
      </c>
      <c r="G670" s="1599">
        <f t="shared" si="58"/>
        <v>46120</v>
      </c>
      <c r="H670" s="665">
        <f t="shared" si="56"/>
        <v>1153</v>
      </c>
      <c r="I670" s="326"/>
    </row>
    <row r="671" spans="1:9" hidden="1">
      <c r="A671" s="1597" t="s">
        <v>10019</v>
      </c>
      <c r="B671" s="16" t="s">
        <v>10107</v>
      </c>
      <c r="C671" s="16"/>
      <c r="D671" s="15">
        <v>2</v>
      </c>
      <c r="E671" s="575">
        <v>92.249720639999978</v>
      </c>
      <c r="F671" s="1598">
        <f t="shared" si="55"/>
        <v>92.25</v>
      </c>
      <c r="G671" s="1599">
        <f t="shared" si="58"/>
        <v>92250</v>
      </c>
      <c r="H671" s="665">
        <f t="shared" si="56"/>
        <v>184.5</v>
      </c>
      <c r="I671" s="326"/>
    </row>
    <row r="672" spans="1:9">
      <c r="A672" s="1597" t="s">
        <v>10020</v>
      </c>
      <c r="B672" s="16" t="s">
        <v>10108</v>
      </c>
      <c r="C672" s="16"/>
      <c r="D672" s="15">
        <v>25</v>
      </c>
      <c r="E672" s="575">
        <v>42.830564831999993</v>
      </c>
      <c r="F672" s="1598">
        <f t="shared" si="55"/>
        <v>42.83</v>
      </c>
      <c r="G672" s="1599">
        <f t="shared" si="58"/>
        <v>42830</v>
      </c>
      <c r="H672" s="665">
        <f t="shared" si="56"/>
        <v>1070.75</v>
      </c>
      <c r="I672" s="326"/>
    </row>
    <row r="673" spans="1:9" hidden="1">
      <c r="A673" s="1597" t="s">
        <v>10021</v>
      </c>
      <c r="B673" s="16" t="s">
        <v>10108</v>
      </c>
      <c r="C673" s="16"/>
      <c r="D673" s="15">
        <v>2</v>
      </c>
      <c r="E673" s="575">
        <v>85.661129663999986</v>
      </c>
      <c r="F673" s="1598">
        <f t="shared" si="55"/>
        <v>85.66</v>
      </c>
      <c r="G673" s="1599">
        <f t="shared" si="58"/>
        <v>85660</v>
      </c>
      <c r="H673" s="665">
        <f t="shared" si="56"/>
        <v>171.32</v>
      </c>
      <c r="I673" s="326"/>
    </row>
    <row r="674" spans="1:9">
      <c r="A674" s="1597" t="s">
        <v>1987</v>
      </c>
      <c r="B674" s="16" t="s">
        <v>10109</v>
      </c>
      <c r="C674" s="16"/>
      <c r="D674" s="15">
        <v>25</v>
      </c>
      <c r="E674" s="575">
        <v>45.547919999999998</v>
      </c>
      <c r="F674" s="1598">
        <f t="shared" si="55"/>
        <v>45.55</v>
      </c>
      <c r="G674" s="1599">
        <f t="shared" si="58"/>
        <v>45550</v>
      </c>
      <c r="H674" s="665">
        <f t="shared" si="56"/>
        <v>1138.75</v>
      </c>
      <c r="I674" s="326"/>
    </row>
    <row r="675" spans="1:9" hidden="1">
      <c r="A675" s="1597" t="s">
        <v>10022</v>
      </c>
      <c r="B675" s="16" t="s">
        <v>10109</v>
      </c>
      <c r="C675" s="16"/>
      <c r="D675" s="15">
        <v>2</v>
      </c>
      <c r="E675" s="575">
        <v>75.002241599999991</v>
      </c>
      <c r="F675" s="1598">
        <f t="shared" si="55"/>
        <v>75</v>
      </c>
      <c r="G675" s="1599">
        <f t="shared" si="58"/>
        <v>75000</v>
      </c>
      <c r="H675" s="665">
        <f t="shared" si="56"/>
        <v>150</v>
      </c>
      <c r="I675" s="326"/>
    </row>
    <row r="676" spans="1:9">
      <c r="A676" s="1597" t="s">
        <v>10023</v>
      </c>
      <c r="B676" s="16" t="s">
        <v>10110</v>
      </c>
      <c r="C676" s="16"/>
      <c r="D676" s="15">
        <v>25</v>
      </c>
      <c r="E676" s="575">
        <v>48.103919999999995</v>
      </c>
      <c r="F676" s="1598">
        <f t="shared" si="55"/>
        <v>48.1</v>
      </c>
      <c r="G676" s="1599">
        <f t="shared" si="58"/>
        <v>48100</v>
      </c>
      <c r="H676" s="665">
        <f t="shared" si="56"/>
        <v>1202.5</v>
      </c>
      <c r="I676" s="326"/>
    </row>
    <row r="677" spans="1:9" hidden="1">
      <c r="A677" s="1597" t="s">
        <v>10024</v>
      </c>
      <c r="B677" s="16" t="s">
        <v>10110</v>
      </c>
      <c r="C677" s="16"/>
      <c r="D677" s="15">
        <v>2</v>
      </c>
      <c r="E677" s="575">
        <v>90.785439359999984</v>
      </c>
      <c r="F677" s="1598">
        <f t="shared" si="55"/>
        <v>90.79</v>
      </c>
      <c r="G677" s="1599">
        <f t="shared" si="58"/>
        <v>90790</v>
      </c>
      <c r="H677" s="665">
        <f t="shared" si="56"/>
        <v>181.58</v>
      </c>
      <c r="I677" s="326"/>
    </row>
    <row r="678" spans="1:9" hidden="1">
      <c r="A678" s="1597" t="s">
        <v>10025</v>
      </c>
      <c r="B678" s="16" t="s">
        <v>10111</v>
      </c>
      <c r="C678" s="16"/>
      <c r="D678" s="15">
        <v>2</v>
      </c>
      <c r="E678" s="575">
        <v>70.700493599999987</v>
      </c>
      <c r="F678" s="1598">
        <f t="shared" si="55"/>
        <v>70.7</v>
      </c>
      <c r="G678" s="1599">
        <f t="shared" si="58"/>
        <v>70700</v>
      </c>
      <c r="H678" s="665">
        <f t="shared" si="56"/>
        <v>141.4</v>
      </c>
      <c r="I678" s="326"/>
    </row>
    <row r="679" spans="1:9">
      <c r="A679" s="1597" t="s">
        <v>10026</v>
      </c>
      <c r="B679" s="16" t="s">
        <v>10112</v>
      </c>
      <c r="C679" s="16"/>
      <c r="D679" s="15">
        <v>25</v>
      </c>
      <c r="E679" s="575">
        <v>60.088165631999999</v>
      </c>
      <c r="F679" s="1598">
        <f t="shared" si="55"/>
        <v>60.09</v>
      </c>
      <c r="G679" s="1599">
        <f t="shared" si="58"/>
        <v>60090</v>
      </c>
      <c r="H679" s="665">
        <f t="shared" si="56"/>
        <v>1502.25</v>
      </c>
      <c r="I679" s="326"/>
    </row>
    <row r="680" spans="1:9" hidden="1">
      <c r="A680" s="1597" t="s">
        <v>10027</v>
      </c>
      <c r="B680" s="16" t="s">
        <v>10112</v>
      </c>
      <c r="C680" s="16"/>
      <c r="D680" s="15">
        <v>2</v>
      </c>
      <c r="E680" s="575">
        <v>120.176331264</v>
      </c>
      <c r="F680" s="1598">
        <f t="shared" si="55"/>
        <v>120.18</v>
      </c>
      <c r="G680" s="1599">
        <f t="shared" si="58"/>
        <v>120180</v>
      </c>
      <c r="H680" s="665">
        <f t="shared" si="56"/>
        <v>240.36</v>
      </c>
      <c r="I680" s="326"/>
    </row>
    <row r="681" spans="1:9">
      <c r="A681" s="1597" t="s">
        <v>1989</v>
      </c>
      <c r="B681" s="16" t="s">
        <v>10113</v>
      </c>
      <c r="C681" s="16"/>
      <c r="D681" s="15">
        <v>25</v>
      </c>
      <c r="E681" s="575">
        <v>53.44626671999999</v>
      </c>
      <c r="F681" s="1598">
        <f t="shared" si="55"/>
        <v>53.45</v>
      </c>
      <c r="G681" s="1599">
        <f t="shared" si="58"/>
        <v>53450</v>
      </c>
      <c r="H681" s="665">
        <f t="shared" si="56"/>
        <v>1336.25</v>
      </c>
      <c r="I681" s="326"/>
    </row>
    <row r="682" spans="1:9" hidden="1">
      <c r="A682" s="1597" t="s">
        <v>10028</v>
      </c>
      <c r="B682" s="16" t="s">
        <v>10113</v>
      </c>
      <c r="C682" s="16"/>
      <c r="D682" s="15">
        <v>2</v>
      </c>
      <c r="E682" s="575">
        <v>106.89253343999998</v>
      </c>
      <c r="F682" s="1598">
        <f t="shared" si="55"/>
        <v>106.89</v>
      </c>
      <c r="G682" s="1599">
        <f t="shared" si="58"/>
        <v>106890</v>
      </c>
      <c r="H682" s="665">
        <f t="shared" si="56"/>
        <v>213.78</v>
      </c>
      <c r="I682" s="326"/>
    </row>
    <row r="683" spans="1:9">
      <c r="A683" s="1597" t="s">
        <v>10029</v>
      </c>
      <c r="B683" s="16" t="s">
        <v>10114</v>
      </c>
      <c r="C683" s="16"/>
      <c r="D683" s="15">
        <v>25</v>
      </c>
      <c r="E683" s="575">
        <v>52.478626463999987</v>
      </c>
      <c r="F683" s="1598">
        <f t="shared" si="55"/>
        <v>52.48</v>
      </c>
      <c r="G683" s="1599">
        <f t="shared" si="58"/>
        <v>52480</v>
      </c>
      <c r="H683" s="665">
        <f t="shared" si="56"/>
        <v>1312</v>
      </c>
      <c r="I683" s="326"/>
    </row>
    <row r="684" spans="1:9" hidden="1">
      <c r="A684" s="1597" t="s">
        <v>10030</v>
      </c>
      <c r="B684" s="16" t="s">
        <v>10114</v>
      </c>
      <c r="C684" s="16"/>
      <c r="D684" s="15">
        <v>2</v>
      </c>
      <c r="E684" s="575">
        <v>104.95725292799997</v>
      </c>
      <c r="F684" s="1598">
        <f t="shared" si="55"/>
        <v>104.96</v>
      </c>
      <c r="G684" s="1599">
        <f t="shared" si="58"/>
        <v>104960</v>
      </c>
      <c r="H684" s="665">
        <f t="shared" si="56"/>
        <v>209.92</v>
      </c>
      <c r="I684" s="326"/>
    </row>
    <row r="685" spans="1:9">
      <c r="A685" s="1597" t="s">
        <v>1990</v>
      </c>
      <c r="B685" s="16" t="s">
        <v>10115</v>
      </c>
      <c r="C685" s="16"/>
      <c r="D685" s="15">
        <v>25</v>
      </c>
      <c r="E685" s="575">
        <v>55.250639135999997</v>
      </c>
      <c r="F685" s="1598">
        <f t="shared" si="55"/>
        <v>55.25</v>
      </c>
      <c r="G685" s="1599">
        <f t="shared" si="58"/>
        <v>55250</v>
      </c>
      <c r="H685" s="665">
        <f t="shared" si="56"/>
        <v>1381.25</v>
      </c>
      <c r="I685" s="326"/>
    </row>
    <row r="686" spans="1:9" ht="13.5" hidden="1" customHeight="1">
      <c r="A686" s="1597" t="s">
        <v>10031</v>
      </c>
      <c r="B686" s="16" t="s">
        <v>10115</v>
      </c>
      <c r="C686" s="16"/>
      <c r="D686" s="15">
        <v>2</v>
      </c>
      <c r="E686" s="575">
        <v>110.50127827199999</v>
      </c>
      <c r="F686" s="1598">
        <f t="shared" si="55"/>
        <v>110.5</v>
      </c>
      <c r="G686" s="1599">
        <f t="shared" si="58"/>
        <v>110500</v>
      </c>
      <c r="H686" s="665">
        <f t="shared" si="56"/>
        <v>221</v>
      </c>
      <c r="I686" s="326"/>
    </row>
    <row r="687" spans="1:9" ht="14.25" customHeight="1">
      <c r="A687" s="1597" t="s">
        <v>10032</v>
      </c>
      <c r="B687" s="16" t="s">
        <v>10116</v>
      </c>
      <c r="C687" s="16"/>
      <c r="D687" s="15">
        <v>25</v>
      </c>
      <c r="E687" s="575">
        <v>59.721757920000002</v>
      </c>
      <c r="F687" s="1598">
        <f t="shared" si="55"/>
        <v>59.72</v>
      </c>
      <c r="G687" s="1599">
        <f t="shared" si="58"/>
        <v>59720</v>
      </c>
      <c r="H687" s="665">
        <f t="shared" si="56"/>
        <v>1493</v>
      </c>
      <c r="I687" s="326"/>
    </row>
    <row r="688" spans="1:9" hidden="1">
      <c r="A688" s="1597" t="s">
        <v>10033</v>
      </c>
      <c r="B688" s="16" t="s">
        <v>10116</v>
      </c>
      <c r="C688" s="16"/>
      <c r="D688" s="15">
        <v>2</v>
      </c>
      <c r="E688" s="575">
        <v>119.44351584</v>
      </c>
      <c r="F688" s="1598">
        <f t="shared" si="55"/>
        <v>119.44</v>
      </c>
      <c r="G688" s="1599">
        <f t="shared" si="58"/>
        <v>119440</v>
      </c>
      <c r="H688" s="665">
        <f t="shared" si="56"/>
        <v>238.88</v>
      </c>
      <c r="I688" s="326"/>
    </row>
    <row r="689" spans="1:9" hidden="1">
      <c r="A689" s="1597" t="s">
        <v>10034</v>
      </c>
      <c r="B689" s="16" t="s">
        <v>10117</v>
      </c>
      <c r="C689" s="16"/>
      <c r="D689" s="15">
        <v>2</v>
      </c>
      <c r="E689" s="575">
        <v>98.602812</v>
      </c>
      <c r="F689" s="1598">
        <f t="shared" si="55"/>
        <v>98.6</v>
      </c>
      <c r="G689" s="1599">
        <f t="shared" si="58"/>
        <v>98600</v>
      </c>
      <c r="H689" s="665">
        <f t="shared" si="56"/>
        <v>197.2</v>
      </c>
      <c r="I689" s="326"/>
    </row>
    <row r="690" spans="1:9">
      <c r="A690" s="1597" t="s">
        <v>1991</v>
      </c>
      <c r="B690" s="16" t="s">
        <v>10118</v>
      </c>
      <c r="C690" s="16"/>
      <c r="D690" s="15">
        <v>25</v>
      </c>
      <c r="E690" s="575">
        <v>60.689398176000005</v>
      </c>
      <c r="F690" s="1598">
        <f t="shared" si="55"/>
        <v>60.69</v>
      </c>
      <c r="G690" s="1599">
        <f t="shared" si="58"/>
        <v>60690</v>
      </c>
      <c r="H690" s="665">
        <f t="shared" si="56"/>
        <v>1517.25</v>
      </c>
      <c r="I690" s="326"/>
    </row>
    <row r="691" spans="1:9" hidden="1">
      <c r="A691" s="1597" t="s">
        <v>10035</v>
      </c>
      <c r="B691" s="16" t="s">
        <v>10118</v>
      </c>
      <c r="C691" s="16"/>
      <c r="D691" s="15">
        <v>2</v>
      </c>
      <c r="E691" s="575">
        <v>121.37879635200001</v>
      </c>
      <c r="F691" s="1598">
        <f t="shared" si="55"/>
        <v>121.38</v>
      </c>
      <c r="G691" s="1599">
        <f t="shared" si="58"/>
        <v>121380</v>
      </c>
      <c r="H691" s="665">
        <f t="shared" si="56"/>
        <v>242.76</v>
      </c>
      <c r="I691" s="326"/>
    </row>
    <row r="692" spans="1:9">
      <c r="A692" s="1597" t="s">
        <v>10036</v>
      </c>
      <c r="B692" s="16" t="s">
        <v>10119</v>
      </c>
      <c r="C692" s="16"/>
      <c r="D692" s="15">
        <v>25</v>
      </c>
      <c r="E692" s="575">
        <v>64.271826432000026</v>
      </c>
      <c r="F692" s="1598">
        <f t="shared" si="55"/>
        <v>64.27</v>
      </c>
      <c r="G692" s="1599">
        <f t="shared" si="58"/>
        <v>64269.999999999993</v>
      </c>
      <c r="H692" s="665">
        <f t="shared" si="56"/>
        <v>1606.75</v>
      </c>
      <c r="I692" s="326"/>
    </row>
    <row r="693" spans="1:9" hidden="1">
      <c r="A693" s="1597" t="s">
        <v>10037</v>
      </c>
      <c r="B693" s="16" t="s">
        <v>10119</v>
      </c>
      <c r="C693" s="16"/>
      <c r="D693" s="15">
        <v>2</v>
      </c>
      <c r="E693" s="575">
        <v>128.54365286400005</v>
      </c>
      <c r="F693" s="1598">
        <f t="shared" si="55"/>
        <v>128.54</v>
      </c>
      <c r="G693" s="1599">
        <f t="shared" si="58"/>
        <v>128539.99999999999</v>
      </c>
      <c r="H693" s="665">
        <f t="shared" si="56"/>
        <v>257.08</v>
      </c>
      <c r="I693" s="326"/>
    </row>
    <row r="694" spans="1:9">
      <c r="A694" s="1597" t="s">
        <v>1992</v>
      </c>
      <c r="B694" s="16" t="s">
        <v>10120</v>
      </c>
      <c r="C694" s="16"/>
      <c r="D694" s="15">
        <v>25</v>
      </c>
      <c r="E694" s="575">
        <v>74.22623999999999</v>
      </c>
      <c r="F694" s="1598">
        <f t="shared" si="55"/>
        <v>74.23</v>
      </c>
      <c r="G694" s="1599">
        <f t="shared" si="58"/>
        <v>74230</v>
      </c>
      <c r="H694" s="665">
        <f t="shared" si="56"/>
        <v>1855.75</v>
      </c>
      <c r="I694" s="326"/>
    </row>
    <row r="695" spans="1:9" hidden="1">
      <c r="A695" s="1597" t="s">
        <v>10038</v>
      </c>
      <c r="B695" s="16" t="s">
        <v>10120</v>
      </c>
      <c r="C695" s="16"/>
      <c r="D695" s="15">
        <v>2</v>
      </c>
      <c r="E695" s="575">
        <v>101.03540831999999</v>
      </c>
      <c r="F695" s="1598">
        <f t="shared" si="55"/>
        <v>101.04</v>
      </c>
      <c r="G695" s="1599">
        <f t="shared" si="58"/>
        <v>101040</v>
      </c>
      <c r="H695" s="665">
        <f t="shared" si="56"/>
        <v>202.08</v>
      </c>
      <c r="I695" s="326"/>
    </row>
    <row r="696" spans="1:9">
      <c r="A696" s="1597" t="s">
        <v>10039</v>
      </c>
      <c r="B696" s="16" t="s">
        <v>10121</v>
      </c>
      <c r="C696" s="16"/>
      <c r="D696" s="15">
        <v>25</v>
      </c>
      <c r="E696" s="575">
        <v>65.891549999999995</v>
      </c>
      <c r="F696" s="1598">
        <f t="shared" si="55"/>
        <v>65.89</v>
      </c>
      <c r="G696" s="1599">
        <f t="shared" si="58"/>
        <v>65890</v>
      </c>
      <c r="H696" s="665">
        <f t="shared" si="56"/>
        <v>1647.25</v>
      </c>
      <c r="I696" s="326"/>
    </row>
    <row r="697" spans="1:9" hidden="1">
      <c r="A697" s="1597" t="s">
        <v>10040</v>
      </c>
      <c r="B697" s="16" t="s">
        <v>10121</v>
      </c>
      <c r="C697" s="16"/>
      <c r="D697" s="15">
        <v>2</v>
      </c>
      <c r="E697" s="575">
        <v>126.13737312000002</v>
      </c>
      <c r="F697" s="1598">
        <f t="shared" si="55"/>
        <v>126.14</v>
      </c>
      <c r="G697" s="1599">
        <f t="shared" si="58"/>
        <v>126140</v>
      </c>
      <c r="H697" s="665">
        <f t="shared" si="56"/>
        <v>252.28</v>
      </c>
      <c r="I697" s="326"/>
    </row>
    <row r="698" spans="1:9" hidden="1">
      <c r="A698" s="1597" t="s">
        <v>10041</v>
      </c>
      <c r="B698" s="16" t="s">
        <v>10122</v>
      </c>
      <c r="C698" s="16"/>
      <c r="D698" s="15">
        <v>2</v>
      </c>
      <c r="E698" s="575">
        <v>126.52199999999999</v>
      </c>
      <c r="F698" s="1598">
        <f t="shared" si="55"/>
        <v>126.52</v>
      </c>
      <c r="G698" s="1599">
        <f t="shared" si="58"/>
        <v>126520</v>
      </c>
      <c r="H698" s="665">
        <f t="shared" si="56"/>
        <v>253.04</v>
      </c>
      <c r="I698" s="326"/>
    </row>
    <row r="699" spans="1:9" hidden="1">
      <c r="A699" s="1597" t="s">
        <v>10042</v>
      </c>
      <c r="B699" s="16" t="s">
        <v>10123</v>
      </c>
      <c r="C699" s="16"/>
      <c r="D699" s="15">
        <v>2</v>
      </c>
      <c r="E699" s="575">
        <v>134.1386244</v>
      </c>
      <c r="F699" s="1598">
        <f t="shared" si="55"/>
        <v>134.13999999999999</v>
      </c>
      <c r="G699" s="1599">
        <f t="shared" si="58"/>
        <v>134140</v>
      </c>
      <c r="H699" s="665">
        <f t="shared" si="56"/>
        <v>268.27999999999997</v>
      </c>
      <c r="I699" s="326"/>
    </row>
    <row r="700" spans="1:9" hidden="1">
      <c r="A700" s="1597" t="s">
        <v>10043</v>
      </c>
      <c r="B700" s="16" t="s">
        <v>10124</v>
      </c>
      <c r="C700" s="16"/>
      <c r="D700" s="15">
        <v>2</v>
      </c>
      <c r="E700" s="575">
        <v>118.3486788</v>
      </c>
      <c r="F700" s="1598">
        <f t="shared" si="55"/>
        <v>118.35</v>
      </c>
      <c r="G700" s="1599">
        <f t="shared" si="58"/>
        <v>118350</v>
      </c>
      <c r="H700" s="665">
        <f t="shared" si="56"/>
        <v>236.7</v>
      </c>
      <c r="I700" s="326"/>
    </row>
    <row r="701" spans="1:9">
      <c r="A701" s="1597" t="s">
        <v>10044</v>
      </c>
      <c r="B701" s="16" t="s">
        <v>10125</v>
      </c>
      <c r="C701" s="16"/>
      <c r="D701" s="15">
        <v>25</v>
      </c>
      <c r="E701" s="575">
        <v>86.252219999999994</v>
      </c>
      <c r="F701" s="1598">
        <f t="shared" si="55"/>
        <v>86.25</v>
      </c>
      <c r="G701" s="1599">
        <f t="shared" si="58"/>
        <v>86250</v>
      </c>
      <c r="H701" s="665">
        <f t="shared" si="56"/>
        <v>2156.25</v>
      </c>
      <c r="I701" s="326"/>
    </row>
    <row r="702" spans="1:9" ht="15.75" hidden="1" customHeight="1">
      <c r="A702" s="1597" t="s">
        <v>10045</v>
      </c>
      <c r="B702" s="16" t="s">
        <v>10125</v>
      </c>
      <c r="C702" s="16"/>
      <c r="D702" s="15">
        <v>2</v>
      </c>
      <c r="E702" s="575">
        <v>137.95688966400002</v>
      </c>
      <c r="F702" s="1598">
        <f t="shared" si="55"/>
        <v>137.96</v>
      </c>
      <c r="G702" s="1599">
        <f t="shared" si="58"/>
        <v>137960</v>
      </c>
      <c r="H702" s="665">
        <f t="shared" si="56"/>
        <v>275.92</v>
      </c>
      <c r="I702" s="326"/>
    </row>
    <row r="703" spans="1:9" hidden="1">
      <c r="A703" s="1597" t="s">
        <v>10046</v>
      </c>
      <c r="B703" s="16" t="s">
        <v>10126</v>
      </c>
      <c r="C703" s="16"/>
      <c r="D703" s="15">
        <v>2</v>
      </c>
      <c r="E703" s="575">
        <v>136.23045479999999</v>
      </c>
      <c r="F703" s="1598">
        <f t="shared" si="55"/>
        <v>136.22999999999999</v>
      </c>
      <c r="G703" s="1599">
        <f t="shared" si="58"/>
        <v>136230</v>
      </c>
      <c r="H703" s="665">
        <f t="shared" si="56"/>
        <v>272.45999999999998</v>
      </c>
      <c r="I703" s="326"/>
    </row>
    <row r="704" spans="1:9">
      <c r="A704" s="1597" t="s">
        <v>10047</v>
      </c>
      <c r="B704" s="16" t="s">
        <v>10127</v>
      </c>
      <c r="C704" s="16"/>
      <c r="D704" s="15">
        <v>25</v>
      </c>
      <c r="E704" s="575">
        <v>81.050759999999997</v>
      </c>
      <c r="F704" s="1598">
        <f t="shared" si="55"/>
        <v>81.05</v>
      </c>
      <c r="G704" s="1599">
        <f t="shared" si="58"/>
        <v>81050</v>
      </c>
      <c r="H704" s="665">
        <f t="shared" si="56"/>
        <v>2026.25</v>
      </c>
      <c r="I704" s="326"/>
    </row>
    <row r="705" spans="1:9" hidden="1">
      <c r="A705" s="1597" t="s">
        <v>10048</v>
      </c>
      <c r="B705" s="16" t="s">
        <v>10127</v>
      </c>
      <c r="C705" s="16"/>
      <c r="D705" s="15">
        <v>2</v>
      </c>
      <c r="E705" s="575">
        <v>138.37525574400001</v>
      </c>
      <c r="F705" s="1598">
        <f t="shared" si="55"/>
        <v>138.38</v>
      </c>
      <c r="G705" s="1599">
        <f t="shared" si="58"/>
        <v>138380</v>
      </c>
      <c r="H705" s="665">
        <f t="shared" si="56"/>
        <v>276.76</v>
      </c>
      <c r="I705" s="326"/>
    </row>
    <row r="706" spans="1:9" hidden="1">
      <c r="A706" s="1597" t="s">
        <v>10049</v>
      </c>
      <c r="B706" s="16" t="s">
        <v>10128</v>
      </c>
      <c r="C706" s="16"/>
      <c r="D706" s="15">
        <v>2</v>
      </c>
      <c r="E706" s="575">
        <v>195.40057679999995</v>
      </c>
      <c r="F706" s="1598">
        <f t="shared" si="55"/>
        <v>195.4</v>
      </c>
      <c r="G706" s="1599">
        <f t="shared" si="58"/>
        <v>195400</v>
      </c>
      <c r="H706" s="665">
        <f t="shared" si="56"/>
        <v>390.8</v>
      </c>
      <c r="I706" s="326"/>
    </row>
    <row r="707" spans="1:9" hidden="1">
      <c r="A707" s="1597" t="s">
        <v>10050</v>
      </c>
      <c r="B707" s="16" t="s">
        <v>10129</v>
      </c>
      <c r="C707" s="16"/>
      <c r="D707" s="15">
        <v>2</v>
      </c>
      <c r="E707" s="575">
        <v>175.66314479999997</v>
      </c>
      <c r="F707" s="1598">
        <f t="shared" si="55"/>
        <v>175.66</v>
      </c>
      <c r="G707" s="1599">
        <f t="shared" si="58"/>
        <v>175660</v>
      </c>
      <c r="H707" s="665">
        <f t="shared" si="56"/>
        <v>351.32</v>
      </c>
      <c r="I707" s="326"/>
    </row>
    <row r="708" spans="1:9">
      <c r="A708" s="1597" t="s">
        <v>10051</v>
      </c>
      <c r="B708" s="16" t="s">
        <v>10130</v>
      </c>
      <c r="C708" s="16"/>
      <c r="D708" s="15">
        <v>25</v>
      </c>
      <c r="E708" s="575">
        <v>99.045000000000002</v>
      </c>
      <c r="F708" s="1598">
        <f t="shared" si="55"/>
        <v>99.05</v>
      </c>
      <c r="G708" s="1599">
        <f>F708*1000</f>
        <v>99050</v>
      </c>
      <c r="H708" s="665">
        <f t="shared" si="56"/>
        <v>2476.25</v>
      </c>
      <c r="I708" s="326"/>
    </row>
    <row r="709" spans="1:9" hidden="1">
      <c r="A709" s="1597" t="s">
        <v>10052</v>
      </c>
      <c r="B709" s="16" t="s">
        <v>10130</v>
      </c>
      <c r="C709" s="16"/>
      <c r="D709" s="15">
        <v>2</v>
      </c>
      <c r="E709" s="575">
        <v>149.513240448</v>
      </c>
      <c r="F709" s="1598">
        <f t="shared" si="55"/>
        <v>149.51</v>
      </c>
      <c r="G709" s="1599">
        <f t="shared" si="58"/>
        <v>149510</v>
      </c>
      <c r="H709" s="665">
        <f t="shared" si="56"/>
        <v>299.02</v>
      </c>
      <c r="I709" s="326"/>
    </row>
    <row r="710" spans="1:9">
      <c r="A710" s="1597" t="s">
        <v>1994</v>
      </c>
      <c r="B710" s="16" t="s">
        <v>10131</v>
      </c>
      <c r="C710" s="16"/>
      <c r="D710" s="15">
        <v>10</v>
      </c>
      <c r="E710" s="575">
        <v>103.79489999999998</v>
      </c>
      <c r="F710" s="1598">
        <f t="shared" si="55"/>
        <v>103.79</v>
      </c>
      <c r="G710" s="1599">
        <f t="shared" si="58"/>
        <v>103790</v>
      </c>
      <c r="H710" s="665">
        <f t="shared" si="56"/>
        <v>1037.9000000000001</v>
      </c>
      <c r="I710" s="326"/>
    </row>
    <row r="711" spans="1:9" hidden="1">
      <c r="A711" s="1597" t="s">
        <v>10053</v>
      </c>
      <c r="B711" s="16" t="s">
        <v>10131</v>
      </c>
      <c r="C711" s="16"/>
      <c r="D711" s="15">
        <v>2</v>
      </c>
      <c r="E711" s="575">
        <v>154.27249199999997</v>
      </c>
      <c r="F711" s="1598">
        <f t="shared" si="55"/>
        <v>154.27000000000001</v>
      </c>
      <c r="G711" s="1599">
        <f t="shared" si="58"/>
        <v>154270</v>
      </c>
      <c r="H711" s="665">
        <f t="shared" si="56"/>
        <v>308.54000000000002</v>
      </c>
      <c r="I711" s="326"/>
    </row>
    <row r="712" spans="1:9" hidden="1">
      <c r="A712" s="1597" t="s">
        <v>10054</v>
      </c>
      <c r="B712" s="16" t="s">
        <v>10132</v>
      </c>
      <c r="C712" s="16"/>
      <c r="D712" s="15">
        <v>2</v>
      </c>
      <c r="E712" s="575">
        <v>176.02584119999997</v>
      </c>
      <c r="F712" s="1598">
        <f t="shared" si="55"/>
        <v>176.03</v>
      </c>
      <c r="G712" s="1599">
        <f t="shared" si="58"/>
        <v>176030</v>
      </c>
      <c r="H712" s="665">
        <f t="shared" si="56"/>
        <v>352.06</v>
      </c>
      <c r="I712" s="326"/>
    </row>
    <row r="713" spans="1:9" ht="13.5" hidden="1" customHeight="1">
      <c r="A713" s="1597" t="s">
        <v>10055</v>
      </c>
      <c r="B713" s="16" t="s">
        <v>10133</v>
      </c>
      <c r="C713" s="16"/>
      <c r="D713" s="15">
        <v>2</v>
      </c>
      <c r="E713" s="575">
        <v>188.16351840000002</v>
      </c>
      <c r="F713" s="1598">
        <f t="shared" si="55"/>
        <v>188.16</v>
      </c>
      <c r="G713" s="1599">
        <f t="shared" si="58"/>
        <v>188160</v>
      </c>
      <c r="H713" s="665">
        <f t="shared" si="56"/>
        <v>376.32</v>
      </c>
      <c r="I713" s="326"/>
    </row>
    <row r="714" spans="1:9" ht="14.25" hidden="1" customHeight="1">
      <c r="A714" s="1597" t="s">
        <v>10056</v>
      </c>
      <c r="B714" s="16" t="s">
        <v>10134</v>
      </c>
      <c r="C714" s="16"/>
      <c r="D714" s="15">
        <v>2</v>
      </c>
      <c r="E714" s="575">
        <v>197.838234</v>
      </c>
      <c r="F714" s="1598">
        <f t="shared" si="55"/>
        <v>197.84</v>
      </c>
      <c r="G714" s="1599">
        <f t="shared" si="58"/>
        <v>197840</v>
      </c>
      <c r="H714" s="665">
        <f t="shared" si="56"/>
        <v>395.68</v>
      </c>
      <c r="I714" s="326"/>
    </row>
    <row r="715" spans="1:9">
      <c r="A715" s="1597" t="s">
        <v>10831</v>
      </c>
      <c r="B715" s="16" t="s">
        <v>10832</v>
      </c>
      <c r="C715" s="16"/>
      <c r="D715" s="15">
        <v>10</v>
      </c>
      <c r="E715" s="575">
        <v>110.91974999999999</v>
      </c>
      <c r="F715" s="1598">
        <f t="shared" si="55"/>
        <v>110.92</v>
      </c>
      <c r="G715" s="1599">
        <f t="shared" si="58"/>
        <v>110920</v>
      </c>
      <c r="H715" s="665">
        <f>ROUND((D715/1000)*G715,2)</f>
        <v>1109.2</v>
      </c>
      <c r="I715" s="326"/>
    </row>
    <row r="716" spans="1:9" hidden="1">
      <c r="A716" s="1597" t="s">
        <v>10057</v>
      </c>
      <c r="B716" s="16" t="s">
        <v>10135</v>
      </c>
      <c r="C716" s="16"/>
      <c r="D716" s="15">
        <v>2</v>
      </c>
      <c r="E716" s="575">
        <v>202.67137439999999</v>
      </c>
      <c r="F716" s="1598">
        <f t="shared" si="55"/>
        <v>202.67</v>
      </c>
      <c r="G716" s="1599">
        <f t="shared" si="58"/>
        <v>202670</v>
      </c>
      <c r="H716" s="665">
        <f t="shared" si="56"/>
        <v>405.34</v>
      </c>
      <c r="I716" s="326"/>
    </row>
    <row r="717" spans="1:9" hidden="1">
      <c r="A717" s="1597" t="s">
        <v>10058</v>
      </c>
      <c r="B717" s="16" t="s">
        <v>10136</v>
      </c>
      <c r="C717" s="16"/>
      <c r="D717" s="15">
        <v>2</v>
      </c>
      <c r="E717" s="575">
        <v>215.96461919999999</v>
      </c>
      <c r="F717" s="1598">
        <f t="shared" si="55"/>
        <v>215.96</v>
      </c>
      <c r="G717" s="1599">
        <f t="shared" si="58"/>
        <v>215960</v>
      </c>
      <c r="H717" s="665">
        <f t="shared" si="56"/>
        <v>431.92</v>
      </c>
      <c r="I717" s="326"/>
    </row>
    <row r="718" spans="1:9" hidden="1">
      <c r="A718" s="1597" t="s">
        <v>10059</v>
      </c>
      <c r="B718" s="16" t="s">
        <v>10137</v>
      </c>
      <c r="C718" s="16"/>
      <c r="D718" s="15">
        <v>2</v>
      </c>
      <c r="E718" s="575">
        <v>210.27956399999999</v>
      </c>
      <c r="F718" s="1598">
        <f t="shared" si="55"/>
        <v>210.28</v>
      </c>
      <c r="G718" s="1599">
        <f t="shared" si="58"/>
        <v>210280</v>
      </c>
      <c r="H718" s="665">
        <f t="shared" si="56"/>
        <v>420.56</v>
      </c>
      <c r="I718" s="326"/>
    </row>
    <row r="719" spans="1:9" hidden="1">
      <c r="A719" s="1597" t="s">
        <v>10060</v>
      </c>
      <c r="B719" s="16" t="s">
        <v>10138</v>
      </c>
      <c r="C719" s="16"/>
      <c r="D719" s="15">
        <v>2</v>
      </c>
      <c r="E719" s="575">
        <v>165.61729800000001</v>
      </c>
      <c r="F719" s="1598">
        <f t="shared" si="55"/>
        <v>165.62</v>
      </c>
      <c r="G719" s="1599">
        <f t="shared" si="58"/>
        <v>165620</v>
      </c>
      <c r="H719" s="665">
        <f t="shared" si="56"/>
        <v>331.24</v>
      </c>
      <c r="I719" s="326"/>
    </row>
    <row r="720" spans="1:9" hidden="1">
      <c r="A720" s="1597" t="s">
        <v>10061</v>
      </c>
      <c r="B720" s="16" t="s">
        <v>10139</v>
      </c>
      <c r="C720" s="16"/>
      <c r="D720" s="15">
        <v>2</v>
      </c>
      <c r="E720" s="575">
        <v>218.90836439999998</v>
      </c>
      <c r="F720" s="1598">
        <f t="shared" si="55"/>
        <v>218.91</v>
      </c>
      <c r="G720" s="1599">
        <f t="shared" si="58"/>
        <v>218910</v>
      </c>
      <c r="H720" s="665">
        <f t="shared" si="56"/>
        <v>437.82</v>
      </c>
      <c r="I720" s="326"/>
    </row>
    <row r="721" spans="1:14" hidden="1">
      <c r="A721" s="1597" t="s">
        <v>10062</v>
      </c>
      <c r="B721" s="16" t="s">
        <v>10140</v>
      </c>
      <c r="C721" s="16"/>
      <c r="D721" s="15">
        <v>2</v>
      </c>
      <c r="E721" s="575">
        <v>223.20167759999995</v>
      </c>
      <c r="F721" s="1598">
        <f t="shared" si="55"/>
        <v>223.2</v>
      </c>
      <c r="G721" s="1599">
        <f t="shared" si="58"/>
        <v>223200</v>
      </c>
      <c r="H721" s="665">
        <f t="shared" si="56"/>
        <v>446.4</v>
      </c>
      <c r="I721" s="326"/>
    </row>
    <row r="722" spans="1:14" ht="13.5" thickBot="1">
      <c r="A722" s="1601" t="s">
        <v>10833</v>
      </c>
      <c r="B722" s="1602" t="s">
        <v>10141</v>
      </c>
      <c r="C722" s="1602"/>
      <c r="D722" s="19">
        <v>10</v>
      </c>
      <c r="E722" s="575">
        <v>157.46024999999997</v>
      </c>
      <c r="F722" s="1603">
        <f t="shared" si="55"/>
        <v>157.46</v>
      </c>
      <c r="G722" s="1604">
        <f t="shared" si="58"/>
        <v>157460</v>
      </c>
      <c r="H722" s="665">
        <f>ROUND((D722/1000)*G722,2)</f>
        <v>1574.6</v>
      </c>
      <c r="I722" s="327"/>
    </row>
    <row r="723" spans="1:14" hidden="1">
      <c r="A723" s="1622" t="s">
        <v>10063</v>
      </c>
      <c r="B723" s="1623" t="s">
        <v>10141</v>
      </c>
      <c r="C723" s="1623"/>
      <c r="D723" s="1664">
        <v>1</v>
      </c>
      <c r="E723" s="2459">
        <f>E722*2</f>
        <v>314.92049999999995</v>
      </c>
      <c r="F723" s="1608">
        <f t="shared" si="55"/>
        <v>314.92</v>
      </c>
      <c r="G723" s="1609">
        <f>F723*1000</f>
        <v>314920</v>
      </c>
      <c r="H723" s="1572">
        <f t="shared" si="56"/>
        <v>314.92</v>
      </c>
      <c r="I723" s="1627"/>
    </row>
    <row r="724" spans="1:14" ht="13.5" hidden="1" thickBot="1">
      <c r="A724" s="1601" t="s">
        <v>10064</v>
      </c>
      <c r="B724" s="1602" t="s">
        <v>10142</v>
      </c>
      <c r="C724" s="1602"/>
      <c r="D724" s="19">
        <v>1</v>
      </c>
      <c r="E724" s="2394">
        <v>191.88</v>
      </c>
      <c r="F724" s="1603">
        <f t="shared" si="55"/>
        <v>191.88</v>
      </c>
      <c r="G724" s="1604">
        <f>F724*1000</f>
        <v>191880</v>
      </c>
      <c r="H724" s="1581">
        <f t="shared" si="56"/>
        <v>191.88</v>
      </c>
      <c r="I724" s="327"/>
    </row>
    <row r="725" spans="1:14">
      <c r="A725" s="2328"/>
      <c r="D725" s="14"/>
      <c r="E725" s="572"/>
      <c r="F725" s="2329"/>
      <c r="G725" s="2330"/>
      <c r="H725" s="1637"/>
    </row>
    <row r="726" spans="1:14" ht="13.5" thickBot="1">
      <c r="A726" s="2328"/>
      <c r="D726" s="14"/>
      <c r="E726" s="572"/>
      <c r="F726" s="2329"/>
      <c r="G726" s="2330"/>
      <c r="H726" s="1637"/>
    </row>
    <row r="727" spans="1:14">
      <c r="A727" s="2631" t="s">
        <v>12094</v>
      </c>
      <c r="B727" s="2632"/>
      <c r="C727" s="2632"/>
      <c r="D727" s="2632"/>
      <c r="E727" s="2632"/>
      <c r="F727" s="2632"/>
      <c r="G727" s="2632"/>
      <c r="H727" s="2632"/>
      <c r="I727" s="2633"/>
    </row>
    <row r="728" spans="1:14">
      <c r="A728" s="2634"/>
      <c r="B728" s="2635"/>
      <c r="C728" s="2635"/>
      <c r="D728" s="2635"/>
      <c r="E728" s="2635"/>
      <c r="F728" s="2635"/>
      <c r="G728" s="2635"/>
      <c r="H728" s="2635"/>
      <c r="I728" s="2636"/>
    </row>
    <row r="729" spans="1:14">
      <c r="A729" s="2634"/>
      <c r="B729" s="2635"/>
      <c r="C729" s="2635"/>
      <c r="D729" s="2635"/>
      <c r="E729" s="2635"/>
      <c r="F729" s="2635"/>
      <c r="G729" s="2635"/>
      <c r="H729" s="2635"/>
      <c r="I729" s="2636"/>
    </row>
    <row r="730" spans="1:14" ht="19.7" customHeight="1">
      <c r="A730" s="2634"/>
      <c r="B730" s="2635"/>
      <c r="C730" s="2635"/>
      <c r="D730" s="2635"/>
      <c r="E730" s="2635"/>
      <c r="F730" s="2635"/>
      <c r="G730" s="2635"/>
      <c r="H730" s="2635"/>
      <c r="I730" s="2636"/>
    </row>
    <row r="731" spans="1:14" ht="13.5" thickBot="1">
      <c r="A731" s="2637"/>
      <c r="B731" s="2638"/>
      <c r="C731" s="2638"/>
      <c r="D731" s="2638"/>
      <c r="E731" s="2638"/>
      <c r="F731" s="2638"/>
      <c r="G731" s="2638"/>
      <c r="H731" s="2638"/>
      <c r="I731" s="2639"/>
    </row>
    <row r="732" spans="1:14" ht="22.5">
      <c r="A732" s="1556" t="s">
        <v>1034</v>
      </c>
      <c r="B732" s="1557" t="s">
        <v>1035</v>
      </c>
      <c r="C732" s="2645" t="s">
        <v>2264</v>
      </c>
      <c r="D732" s="1558" t="s">
        <v>3143</v>
      </c>
      <c r="E732" s="2451" t="s">
        <v>3442</v>
      </c>
      <c r="F732" s="1559" t="s">
        <v>2792</v>
      </c>
      <c r="G732" s="2610" t="s">
        <v>2640</v>
      </c>
      <c r="H732" s="2612" t="s">
        <v>497</v>
      </c>
      <c r="I732" s="751" t="s">
        <v>4268</v>
      </c>
    </row>
    <row r="733" spans="1:14">
      <c r="A733" s="1560"/>
      <c r="B733" s="1561"/>
      <c r="C733" s="2646"/>
      <c r="D733" s="1563" t="s">
        <v>2641</v>
      </c>
      <c r="E733" s="2452" t="s">
        <v>265</v>
      </c>
      <c r="F733" s="942">
        <f>'Заказ, cкидки и курсы валют'!$I$12</f>
        <v>0</v>
      </c>
      <c r="G733" s="2615"/>
      <c r="H733" s="2616"/>
      <c r="I733" s="1564"/>
    </row>
    <row r="734" spans="1:14" ht="13.35" customHeight="1">
      <c r="A734" s="2333" t="s">
        <v>12095</v>
      </c>
      <c r="B734" s="2336"/>
      <c r="C734" s="2331" t="s">
        <v>12140</v>
      </c>
      <c r="D734" s="128">
        <v>1</v>
      </c>
      <c r="E734" s="575">
        <v>59.151164999999992</v>
      </c>
      <c r="F734" s="2332">
        <f>ROUND(E734*(1-$F$10),2)</f>
        <v>59.15</v>
      </c>
      <c r="G734" s="2332">
        <f>F734</f>
        <v>59.15</v>
      </c>
      <c r="H734" s="665">
        <f>G734*D734</f>
        <v>59.15</v>
      </c>
      <c r="I734" s="2332"/>
      <c r="J734" s="2344"/>
      <c r="K734" s="2344"/>
      <c r="L734" s="2344"/>
      <c r="M734" s="2345"/>
      <c r="N734" s="2345"/>
    </row>
    <row r="735" spans="1:14" ht="13.35" customHeight="1">
      <c r="A735" s="2333" t="s">
        <v>12096</v>
      </c>
      <c r="B735" s="2336"/>
      <c r="C735" s="2331" t="s">
        <v>12140</v>
      </c>
      <c r="D735" s="128">
        <v>120</v>
      </c>
      <c r="E735" s="575">
        <v>29.581226999999998</v>
      </c>
      <c r="F735" s="2332">
        <f t="shared" ref="F735:F765" si="59">ROUND(E735*(1-$F$10),2)</f>
        <v>29.58</v>
      </c>
      <c r="G735" s="2332">
        <f t="shared" ref="G735:G765" si="60">F735</f>
        <v>29.58</v>
      </c>
      <c r="H735" s="665">
        <f>G735*D735</f>
        <v>3549.6</v>
      </c>
      <c r="I735" s="2332"/>
      <c r="J735" s="2346"/>
      <c r="K735" s="2346"/>
      <c r="L735" s="2346"/>
      <c r="M735" s="2345"/>
      <c r="N735" s="2345"/>
    </row>
    <row r="736" spans="1:14" ht="13.35" customHeight="1">
      <c r="A736" s="2333" t="s">
        <v>12097</v>
      </c>
      <c r="B736" s="2336" t="s">
        <v>12127</v>
      </c>
      <c r="C736" s="2331" t="s">
        <v>12141</v>
      </c>
      <c r="D736" s="128">
        <v>600</v>
      </c>
      <c r="E736" s="575">
        <v>23.275575</v>
      </c>
      <c r="F736" s="2332">
        <f t="shared" si="59"/>
        <v>23.28</v>
      </c>
      <c r="G736" s="2332">
        <f t="shared" si="60"/>
        <v>23.28</v>
      </c>
      <c r="H736" s="665">
        <f t="shared" ref="H736:H765" si="61">G736*D736</f>
        <v>13968</v>
      </c>
      <c r="I736" s="2332"/>
      <c r="J736" s="2346"/>
      <c r="K736" s="2346"/>
      <c r="L736" s="2346"/>
      <c r="M736" s="2345"/>
      <c r="N736" s="2345"/>
    </row>
    <row r="737" spans="1:14" ht="13.35" customHeight="1">
      <c r="A737" s="2333" t="s">
        <v>12098</v>
      </c>
      <c r="B737" s="2336" t="s">
        <v>12128</v>
      </c>
      <c r="C737" s="2331" t="s">
        <v>12142</v>
      </c>
      <c r="D737" s="128">
        <v>10</v>
      </c>
      <c r="E737" s="575">
        <v>13.500472500000001</v>
      </c>
      <c r="F737" s="2332">
        <f t="shared" si="59"/>
        <v>13.5</v>
      </c>
      <c r="G737" s="2332">
        <f t="shared" si="60"/>
        <v>13.5</v>
      </c>
      <c r="H737" s="665">
        <f t="shared" si="61"/>
        <v>135</v>
      </c>
      <c r="I737" s="2332"/>
      <c r="J737" s="2344"/>
      <c r="K737" s="2344"/>
      <c r="L737" s="2344"/>
      <c r="M737" s="2345"/>
      <c r="N737" s="2345"/>
    </row>
    <row r="738" spans="1:14" ht="13.35" customHeight="1">
      <c r="A738" s="2333" t="s">
        <v>12099</v>
      </c>
      <c r="B738" s="2336" t="s">
        <v>12128</v>
      </c>
      <c r="C738" s="2331" t="s">
        <v>12142</v>
      </c>
      <c r="D738" s="128">
        <v>4</v>
      </c>
      <c r="E738" s="575">
        <v>15.336</v>
      </c>
      <c r="F738" s="2332">
        <f t="shared" si="59"/>
        <v>15.34</v>
      </c>
      <c r="G738" s="2332">
        <f t="shared" si="60"/>
        <v>15.34</v>
      </c>
      <c r="H738" s="665">
        <f t="shared" si="61"/>
        <v>61.36</v>
      </c>
      <c r="I738" s="2332"/>
      <c r="J738" s="2344"/>
      <c r="K738" s="2344"/>
      <c r="L738" s="2344"/>
      <c r="M738" s="2345"/>
      <c r="N738" s="2345"/>
    </row>
    <row r="739" spans="1:14" ht="13.35" customHeight="1">
      <c r="A739" s="2333" t="s">
        <v>12100</v>
      </c>
      <c r="B739" s="2336" t="s">
        <v>12129</v>
      </c>
      <c r="C739" s="2331" t="s">
        <v>12143</v>
      </c>
      <c r="D739" s="128">
        <v>400</v>
      </c>
      <c r="E739" s="575">
        <v>24.920999999999996</v>
      </c>
      <c r="F739" s="2332">
        <f t="shared" si="59"/>
        <v>24.92</v>
      </c>
      <c r="G739" s="2332">
        <f t="shared" si="60"/>
        <v>24.92</v>
      </c>
      <c r="H739" s="665">
        <f t="shared" si="61"/>
        <v>9968</v>
      </c>
      <c r="I739" s="2332"/>
      <c r="J739" s="2345"/>
      <c r="K739" s="2345"/>
      <c r="L739" s="2345"/>
      <c r="M739" s="2345"/>
      <c r="N739" s="2345"/>
    </row>
    <row r="740" spans="1:14" ht="13.35" customHeight="1">
      <c r="A740" s="2333" t="s">
        <v>12101</v>
      </c>
      <c r="B740" s="2336" t="s">
        <v>12131</v>
      </c>
      <c r="C740" s="2331" t="s">
        <v>12144</v>
      </c>
      <c r="D740" s="128">
        <v>10</v>
      </c>
      <c r="E740" s="575">
        <v>15.949440000000001</v>
      </c>
      <c r="F740" s="2332">
        <f t="shared" si="59"/>
        <v>15.95</v>
      </c>
      <c r="G740" s="2332">
        <f t="shared" si="60"/>
        <v>15.95</v>
      </c>
      <c r="H740" s="665">
        <f t="shared" si="61"/>
        <v>159.5</v>
      </c>
      <c r="I740" s="2332"/>
      <c r="J740" s="2344"/>
      <c r="K740" s="2344"/>
      <c r="L740" s="2344"/>
      <c r="M740" s="2345"/>
      <c r="N740" s="2345"/>
    </row>
    <row r="741" spans="1:14" ht="13.35" customHeight="1">
      <c r="A741" s="2333" t="s">
        <v>12102</v>
      </c>
      <c r="B741" s="2336" t="s">
        <v>12129</v>
      </c>
      <c r="C741" s="2331" t="s">
        <v>12144</v>
      </c>
      <c r="D741" s="128">
        <v>4</v>
      </c>
      <c r="E741" s="575">
        <v>17.790824999999998</v>
      </c>
      <c r="F741" s="2332">
        <f t="shared" si="59"/>
        <v>17.79</v>
      </c>
      <c r="G741" s="2332">
        <f t="shared" si="60"/>
        <v>17.79</v>
      </c>
      <c r="H741" s="665">
        <f t="shared" si="61"/>
        <v>71.16</v>
      </c>
      <c r="I741" s="2332"/>
      <c r="J741" s="2344"/>
      <c r="K741" s="2344"/>
      <c r="L741" s="2344"/>
      <c r="M741" s="2345"/>
      <c r="N741" s="2345"/>
    </row>
    <row r="742" spans="1:14" ht="13.35" customHeight="1">
      <c r="A742" s="2333" t="s">
        <v>12103</v>
      </c>
      <c r="B742" s="2336" t="s">
        <v>12130</v>
      </c>
      <c r="C742" s="2331" t="s">
        <v>12145</v>
      </c>
      <c r="D742" s="128">
        <v>400</v>
      </c>
      <c r="E742" s="575">
        <v>28.190337</v>
      </c>
      <c r="F742" s="2332">
        <f t="shared" si="59"/>
        <v>28.19</v>
      </c>
      <c r="G742" s="2332">
        <f t="shared" si="60"/>
        <v>28.19</v>
      </c>
      <c r="H742" s="665">
        <f t="shared" si="61"/>
        <v>11276</v>
      </c>
      <c r="I742" s="2332"/>
      <c r="J742" s="2345"/>
      <c r="K742" s="2345"/>
      <c r="L742" s="2345"/>
      <c r="M742" s="2345"/>
      <c r="N742" s="2345"/>
    </row>
    <row r="743" spans="1:14" ht="13.35" customHeight="1">
      <c r="A743" s="2333" t="s">
        <v>12104</v>
      </c>
      <c r="B743" s="2336" t="s">
        <v>12130</v>
      </c>
      <c r="C743" s="2331" t="s">
        <v>12146</v>
      </c>
      <c r="D743" s="128">
        <v>10</v>
      </c>
      <c r="E743" s="575">
        <v>19.65138</v>
      </c>
      <c r="F743" s="2332">
        <f t="shared" si="59"/>
        <v>19.649999999999999</v>
      </c>
      <c r="G743" s="2332">
        <f t="shared" si="60"/>
        <v>19.649999999999999</v>
      </c>
      <c r="H743" s="665">
        <f t="shared" si="61"/>
        <v>196.5</v>
      </c>
      <c r="I743" s="2332"/>
      <c r="J743" s="2344"/>
      <c r="K743" s="2344"/>
      <c r="L743" s="2344"/>
      <c r="M743" s="2345"/>
      <c r="N743" s="2345"/>
    </row>
    <row r="744" spans="1:14" ht="13.35" customHeight="1">
      <c r="A744" s="2333" t="s">
        <v>12105</v>
      </c>
      <c r="B744" s="2336" t="s">
        <v>12132</v>
      </c>
      <c r="C744" s="2331" t="s">
        <v>12146</v>
      </c>
      <c r="D744" s="128">
        <v>4</v>
      </c>
      <c r="E744" s="575">
        <v>21.470399999999998</v>
      </c>
      <c r="F744" s="2332">
        <f t="shared" si="59"/>
        <v>21.47</v>
      </c>
      <c r="G744" s="2332">
        <f t="shared" si="60"/>
        <v>21.47</v>
      </c>
      <c r="H744" s="665">
        <f t="shared" si="61"/>
        <v>85.88</v>
      </c>
      <c r="I744" s="2332"/>
      <c r="J744" s="2344"/>
      <c r="K744" s="2344"/>
      <c r="L744" s="2344"/>
      <c r="M744" s="2345"/>
      <c r="N744" s="2345"/>
    </row>
    <row r="745" spans="1:14" ht="13.35" customHeight="1">
      <c r="A745" s="2333" t="s">
        <v>12106</v>
      </c>
      <c r="B745" s="2336" t="s">
        <v>12133</v>
      </c>
      <c r="C745" s="2331" t="s">
        <v>12147</v>
      </c>
      <c r="D745" s="128">
        <v>300</v>
      </c>
      <c r="E745" s="575">
        <v>29.829371999999999</v>
      </c>
      <c r="F745" s="2332">
        <f t="shared" si="59"/>
        <v>29.83</v>
      </c>
      <c r="G745" s="2332">
        <f t="shared" si="60"/>
        <v>29.83</v>
      </c>
      <c r="H745" s="665">
        <f t="shared" si="61"/>
        <v>8949</v>
      </c>
      <c r="I745" s="2332"/>
      <c r="J745" s="2345"/>
      <c r="K745" s="2345"/>
      <c r="L745" s="2345"/>
      <c r="M745" s="2345"/>
      <c r="N745" s="2345"/>
    </row>
    <row r="746" spans="1:14" ht="13.35" customHeight="1">
      <c r="A746" s="2333" t="s">
        <v>12107</v>
      </c>
      <c r="B746" s="2336" t="s">
        <v>12133</v>
      </c>
      <c r="C746" s="2331" t="s">
        <v>12148</v>
      </c>
      <c r="D746" s="128">
        <v>10</v>
      </c>
      <c r="E746" s="575">
        <v>16.3584</v>
      </c>
      <c r="F746" s="2332">
        <f t="shared" si="59"/>
        <v>16.36</v>
      </c>
      <c r="G746" s="2332">
        <f t="shared" si="60"/>
        <v>16.36</v>
      </c>
      <c r="H746" s="665">
        <f t="shared" si="61"/>
        <v>163.6</v>
      </c>
      <c r="I746" s="2332"/>
      <c r="J746" s="2344"/>
      <c r="K746" s="2344"/>
      <c r="L746" s="2344"/>
      <c r="M746" s="2345"/>
      <c r="N746" s="2345"/>
    </row>
    <row r="747" spans="1:14" ht="13.35" customHeight="1">
      <c r="A747" s="2333" t="s">
        <v>12108</v>
      </c>
      <c r="B747" s="2336" t="s">
        <v>12133</v>
      </c>
      <c r="C747" s="2331" t="s">
        <v>12148</v>
      </c>
      <c r="D747" s="128">
        <v>4</v>
      </c>
      <c r="E747" s="575">
        <v>21.470399999999998</v>
      </c>
      <c r="F747" s="2332">
        <f t="shared" si="59"/>
        <v>21.47</v>
      </c>
      <c r="G747" s="2332">
        <f t="shared" si="60"/>
        <v>21.47</v>
      </c>
      <c r="H747" s="665">
        <f t="shared" si="61"/>
        <v>85.88</v>
      </c>
      <c r="I747" s="2332"/>
      <c r="J747" s="2344"/>
      <c r="K747" s="2344"/>
      <c r="L747" s="2344"/>
      <c r="M747" s="2345"/>
      <c r="N747" s="2345"/>
    </row>
    <row r="748" spans="1:14" ht="13.35" customHeight="1">
      <c r="A748" s="2333" t="s">
        <v>12109</v>
      </c>
      <c r="B748" s="2336" t="s">
        <v>12134</v>
      </c>
      <c r="C748" s="2331" t="s">
        <v>12149</v>
      </c>
      <c r="D748" s="128">
        <v>170</v>
      </c>
      <c r="E748" s="575">
        <v>38.063099999999999</v>
      </c>
      <c r="F748" s="2332">
        <f t="shared" si="59"/>
        <v>38.06</v>
      </c>
      <c r="G748" s="2332">
        <f t="shared" si="60"/>
        <v>38.06</v>
      </c>
      <c r="H748" s="665">
        <f t="shared" si="61"/>
        <v>6470.2000000000007</v>
      </c>
      <c r="I748" s="2332"/>
      <c r="J748" s="2345"/>
      <c r="K748" s="2345"/>
      <c r="L748" s="2345"/>
      <c r="M748" s="2345"/>
      <c r="N748" s="2345"/>
    </row>
    <row r="749" spans="1:14" ht="13.35" customHeight="1">
      <c r="A749" s="2333" t="s">
        <v>12110</v>
      </c>
      <c r="B749" s="2336" t="s">
        <v>12134</v>
      </c>
      <c r="C749" s="2331" t="s">
        <v>12150</v>
      </c>
      <c r="D749" s="128">
        <v>10</v>
      </c>
      <c r="E749" s="575">
        <v>24.537599999999998</v>
      </c>
      <c r="F749" s="2332">
        <f t="shared" si="59"/>
        <v>24.54</v>
      </c>
      <c r="G749" s="2332">
        <f t="shared" si="60"/>
        <v>24.54</v>
      </c>
      <c r="H749" s="665">
        <f t="shared" si="61"/>
        <v>245.39999999999998</v>
      </c>
      <c r="I749" s="2332"/>
      <c r="J749" s="2344"/>
      <c r="K749" s="2344"/>
      <c r="L749" s="2344"/>
      <c r="M749" s="2345"/>
      <c r="N749" s="2345"/>
    </row>
    <row r="750" spans="1:14" ht="13.35" customHeight="1">
      <c r="A750" s="2333" t="s">
        <v>12111</v>
      </c>
      <c r="B750" s="2336" t="s">
        <v>12134</v>
      </c>
      <c r="C750" s="2331" t="s">
        <v>12151</v>
      </c>
      <c r="D750" s="128">
        <v>4</v>
      </c>
      <c r="E750" s="575">
        <v>26.377387499999998</v>
      </c>
      <c r="F750" s="2332">
        <f t="shared" si="59"/>
        <v>26.38</v>
      </c>
      <c r="G750" s="2332">
        <f t="shared" si="60"/>
        <v>26.38</v>
      </c>
      <c r="H750" s="665">
        <f t="shared" si="61"/>
        <v>105.52</v>
      </c>
      <c r="I750" s="2332"/>
      <c r="J750" s="2344"/>
      <c r="K750" s="2344"/>
      <c r="L750" s="2344"/>
      <c r="M750" s="2345"/>
      <c r="N750" s="2345"/>
    </row>
    <row r="751" spans="1:14" ht="13.35" customHeight="1">
      <c r="A751" s="2333" t="s">
        <v>12112</v>
      </c>
      <c r="B751" s="2336" t="s">
        <v>12135</v>
      </c>
      <c r="C751" s="2331" t="s">
        <v>12152</v>
      </c>
      <c r="D751" s="128">
        <v>120</v>
      </c>
      <c r="E751" s="575">
        <v>39.673805999999999</v>
      </c>
      <c r="F751" s="2332">
        <f t="shared" si="59"/>
        <v>39.67</v>
      </c>
      <c r="G751" s="2332">
        <f t="shared" si="60"/>
        <v>39.67</v>
      </c>
      <c r="H751" s="665">
        <f t="shared" si="61"/>
        <v>4760.4000000000005</v>
      </c>
      <c r="I751" s="2332"/>
      <c r="J751" s="2345"/>
      <c r="K751" s="2345"/>
      <c r="L751" s="2345"/>
      <c r="M751" s="2345"/>
      <c r="N751" s="2345"/>
    </row>
    <row r="752" spans="1:14" ht="13.35" customHeight="1">
      <c r="A752" s="2333" t="s">
        <v>12113</v>
      </c>
      <c r="B752" s="2336" t="s">
        <v>12135</v>
      </c>
      <c r="C752" s="2331" t="s">
        <v>12153</v>
      </c>
      <c r="D752" s="128">
        <v>10</v>
      </c>
      <c r="E752" s="575">
        <v>27.727274999999999</v>
      </c>
      <c r="F752" s="2332">
        <f t="shared" si="59"/>
        <v>27.73</v>
      </c>
      <c r="G752" s="2332">
        <f t="shared" si="60"/>
        <v>27.73</v>
      </c>
      <c r="H752" s="665">
        <f t="shared" si="61"/>
        <v>277.3</v>
      </c>
      <c r="I752" s="2332"/>
      <c r="J752" s="2344"/>
      <c r="K752" s="2344"/>
      <c r="L752" s="2344"/>
      <c r="M752" s="2345"/>
      <c r="N752" s="2345"/>
    </row>
    <row r="753" spans="1:14" ht="13.35" customHeight="1">
      <c r="A753" s="2333" t="s">
        <v>12114</v>
      </c>
      <c r="B753" s="2336" t="s">
        <v>12135</v>
      </c>
      <c r="C753" s="2331" t="s">
        <v>12153</v>
      </c>
      <c r="D753" s="128">
        <v>4</v>
      </c>
      <c r="E753" s="575">
        <v>29.567062499999999</v>
      </c>
      <c r="F753" s="2332">
        <f t="shared" si="59"/>
        <v>29.57</v>
      </c>
      <c r="G753" s="2332">
        <f t="shared" si="60"/>
        <v>29.57</v>
      </c>
      <c r="H753" s="665">
        <f t="shared" si="61"/>
        <v>118.28</v>
      </c>
      <c r="I753" s="2332"/>
      <c r="J753" s="2344"/>
      <c r="K753" s="2344"/>
      <c r="L753" s="2344"/>
      <c r="M753" s="2345"/>
      <c r="N753" s="2345"/>
    </row>
    <row r="754" spans="1:14" ht="13.35" customHeight="1">
      <c r="A754" s="2333" t="s">
        <v>12115</v>
      </c>
      <c r="B754" s="2336" t="s">
        <v>12136</v>
      </c>
      <c r="C754" s="2331" t="s">
        <v>12154</v>
      </c>
      <c r="D754" s="128">
        <v>100</v>
      </c>
      <c r="E754" s="575">
        <v>43.59684</v>
      </c>
      <c r="F754" s="2332">
        <f t="shared" si="59"/>
        <v>43.6</v>
      </c>
      <c r="G754" s="2332">
        <f t="shared" si="60"/>
        <v>43.6</v>
      </c>
      <c r="H754" s="665">
        <f t="shared" si="61"/>
        <v>4360</v>
      </c>
      <c r="I754" s="2332"/>
      <c r="J754" s="2345"/>
      <c r="K754" s="2345"/>
      <c r="L754" s="2345"/>
      <c r="M754" s="2345"/>
      <c r="N754" s="2345"/>
    </row>
    <row r="755" spans="1:14" ht="13.35" customHeight="1">
      <c r="A755" s="2333" t="s">
        <v>12116</v>
      </c>
      <c r="B755" s="2336" t="s">
        <v>12136</v>
      </c>
      <c r="C755" s="2331" t="s">
        <v>12155</v>
      </c>
      <c r="D755" s="128">
        <v>10</v>
      </c>
      <c r="E755" s="575">
        <v>28.218239999999998</v>
      </c>
      <c r="F755" s="2332">
        <f t="shared" si="59"/>
        <v>28.22</v>
      </c>
      <c r="G755" s="2332">
        <f t="shared" si="60"/>
        <v>28.22</v>
      </c>
      <c r="H755" s="665">
        <f t="shared" si="61"/>
        <v>282.2</v>
      </c>
      <c r="I755" s="2332"/>
      <c r="J755" s="2344"/>
      <c r="K755" s="2344"/>
      <c r="L755" s="2344"/>
      <c r="M755" s="2345"/>
      <c r="N755" s="2345"/>
    </row>
    <row r="756" spans="1:14" ht="13.35" customHeight="1">
      <c r="A756" s="2333" t="s">
        <v>12117</v>
      </c>
      <c r="B756" s="2336" t="s">
        <v>12136</v>
      </c>
      <c r="C756" s="2331" t="s">
        <v>12155</v>
      </c>
      <c r="D756" s="128">
        <v>4</v>
      </c>
      <c r="E756" s="575">
        <v>30.083587499999997</v>
      </c>
      <c r="F756" s="2332">
        <f t="shared" si="59"/>
        <v>30.08</v>
      </c>
      <c r="G756" s="2332">
        <f t="shared" si="60"/>
        <v>30.08</v>
      </c>
      <c r="H756" s="665">
        <f t="shared" si="61"/>
        <v>120.32</v>
      </c>
      <c r="I756" s="2332"/>
      <c r="J756" s="2344"/>
      <c r="K756" s="2344"/>
      <c r="L756" s="2344"/>
      <c r="M756" s="2345"/>
      <c r="N756" s="2345"/>
    </row>
    <row r="757" spans="1:14" ht="13.35" customHeight="1">
      <c r="A757" s="2333" t="s">
        <v>12118</v>
      </c>
      <c r="B757" s="2336" t="s">
        <v>12137</v>
      </c>
      <c r="C757" s="2331" t="s">
        <v>12156</v>
      </c>
      <c r="D757" s="128">
        <v>90</v>
      </c>
      <c r="E757" s="575">
        <v>55.0694886</v>
      </c>
      <c r="F757" s="2332">
        <f t="shared" si="59"/>
        <v>55.07</v>
      </c>
      <c r="G757" s="2332">
        <f t="shared" si="60"/>
        <v>55.07</v>
      </c>
      <c r="H757" s="665">
        <f t="shared" si="61"/>
        <v>4956.3</v>
      </c>
      <c r="I757" s="2332"/>
      <c r="J757" s="2345"/>
      <c r="K757" s="2345"/>
      <c r="L757" s="2345"/>
      <c r="M757" s="2345"/>
      <c r="N757" s="2345"/>
    </row>
    <row r="758" spans="1:14" ht="13.35" customHeight="1">
      <c r="A758" s="2333" t="s">
        <v>12119</v>
      </c>
      <c r="B758" s="2336" t="s">
        <v>12137</v>
      </c>
      <c r="C758" s="2331" t="s">
        <v>12157</v>
      </c>
      <c r="D758" s="128">
        <v>10</v>
      </c>
      <c r="E758" s="575">
        <v>35.088554999999999</v>
      </c>
      <c r="F758" s="2332">
        <f t="shared" si="59"/>
        <v>35.090000000000003</v>
      </c>
      <c r="G758" s="2332">
        <f t="shared" si="60"/>
        <v>35.090000000000003</v>
      </c>
      <c r="H758" s="665">
        <f t="shared" si="61"/>
        <v>350.90000000000003</v>
      </c>
      <c r="I758" s="2332"/>
      <c r="J758" s="2344"/>
      <c r="K758" s="2344"/>
      <c r="L758" s="2344"/>
      <c r="M758" s="2345"/>
      <c r="N758" s="2345"/>
    </row>
    <row r="759" spans="1:14" ht="13.35" customHeight="1">
      <c r="A759" s="2333" t="s">
        <v>12120</v>
      </c>
      <c r="B759" s="2336" t="s">
        <v>12137</v>
      </c>
      <c r="C759" s="2331" t="s">
        <v>12157</v>
      </c>
      <c r="D759" s="128">
        <v>4</v>
      </c>
      <c r="E759" s="575">
        <v>36.806400000000004</v>
      </c>
      <c r="F759" s="2332">
        <f t="shared" si="59"/>
        <v>36.81</v>
      </c>
      <c r="G759" s="2332">
        <f t="shared" si="60"/>
        <v>36.81</v>
      </c>
      <c r="H759" s="665">
        <f t="shared" si="61"/>
        <v>147.24</v>
      </c>
      <c r="I759" s="2332"/>
      <c r="J759" s="2344"/>
      <c r="K759" s="2344"/>
      <c r="L759" s="2344"/>
      <c r="M759" s="2345"/>
      <c r="N759" s="2345"/>
    </row>
    <row r="760" spans="1:14" ht="13.35" customHeight="1">
      <c r="A760" s="2333" t="s">
        <v>12121</v>
      </c>
      <c r="B760" s="2336" t="s">
        <v>12138</v>
      </c>
      <c r="C760" s="2331" t="s">
        <v>12158</v>
      </c>
      <c r="D760" s="128">
        <v>75</v>
      </c>
      <c r="E760" s="575">
        <v>59.986614899999999</v>
      </c>
      <c r="F760" s="2332">
        <f t="shared" si="59"/>
        <v>59.99</v>
      </c>
      <c r="G760" s="2332">
        <f t="shared" si="60"/>
        <v>59.99</v>
      </c>
      <c r="H760" s="665">
        <f t="shared" si="61"/>
        <v>4499.25</v>
      </c>
      <c r="I760" s="2332"/>
      <c r="J760" s="2345"/>
      <c r="K760" s="2345"/>
      <c r="L760" s="2345"/>
      <c r="M760" s="2345"/>
      <c r="N760" s="2345"/>
    </row>
    <row r="761" spans="1:14" ht="13.35" customHeight="1">
      <c r="A761" s="2333" t="s">
        <v>12122</v>
      </c>
      <c r="B761" s="2336" t="s">
        <v>12138</v>
      </c>
      <c r="C761" s="2331" t="s">
        <v>12159</v>
      </c>
      <c r="D761" s="128">
        <v>10</v>
      </c>
      <c r="E761" s="575">
        <v>39.015209999999996</v>
      </c>
      <c r="F761" s="2332">
        <f t="shared" si="59"/>
        <v>39.020000000000003</v>
      </c>
      <c r="G761" s="2332">
        <f t="shared" si="60"/>
        <v>39.020000000000003</v>
      </c>
      <c r="H761" s="665">
        <f t="shared" si="61"/>
        <v>390.20000000000005</v>
      </c>
      <c r="I761" s="2332"/>
      <c r="J761" s="2344"/>
      <c r="K761" s="2344"/>
      <c r="L761" s="2344"/>
      <c r="M761" s="2345"/>
      <c r="N761" s="2345"/>
    </row>
    <row r="762" spans="1:14" ht="13.35" customHeight="1">
      <c r="A762" s="2333" t="s">
        <v>12123</v>
      </c>
      <c r="B762" s="2336" t="s">
        <v>12138</v>
      </c>
      <c r="C762" s="2331" t="s">
        <v>12159</v>
      </c>
      <c r="D762" s="128">
        <v>4</v>
      </c>
      <c r="E762" s="575">
        <v>41.101012499999996</v>
      </c>
      <c r="F762" s="2332">
        <f t="shared" si="59"/>
        <v>41.1</v>
      </c>
      <c r="G762" s="2332">
        <f t="shared" si="60"/>
        <v>41.1</v>
      </c>
      <c r="H762" s="665">
        <f t="shared" si="61"/>
        <v>164.4</v>
      </c>
      <c r="I762" s="2332"/>
      <c r="J762" s="2344"/>
      <c r="K762" s="2344"/>
      <c r="L762" s="2344"/>
      <c r="M762" s="2345"/>
      <c r="N762" s="2345"/>
    </row>
    <row r="763" spans="1:14" ht="13.35" customHeight="1">
      <c r="A763" s="2333" t="s">
        <v>12124</v>
      </c>
      <c r="B763" s="2336" t="s">
        <v>12139</v>
      </c>
      <c r="C763" s="2331" t="s">
        <v>12160</v>
      </c>
      <c r="D763" s="128">
        <v>60</v>
      </c>
      <c r="E763" s="575">
        <v>73.764775499999985</v>
      </c>
      <c r="F763" s="2332">
        <f t="shared" si="59"/>
        <v>73.760000000000005</v>
      </c>
      <c r="G763" s="2332">
        <f t="shared" si="60"/>
        <v>73.760000000000005</v>
      </c>
      <c r="H763" s="665">
        <f t="shared" si="61"/>
        <v>4425.6000000000004</v>
      </c>
      <c r="I763" s="2332"/>
      <c r="J763" s="2345"/>
      <c r="K763" s="2345"/>
      <c r="L763" s="2345"/>
      <c r="M763" s="2345"/>
      <c r="N763" s="2345"/>
    </row>
    <row r="764" spans="1:14" ht="13.35" customHeight="1">
      <c r="A764" s="2335" t="s">
        <v>12125</v>
      </c>
      <c r="B764" s="2337" t="s">
        <v>12139</v>
      </c>
      <c r="C764" s="2334" t="s">
        <v>12161</v>
      </c>
      <c r="D764" s="128">
        <v>10</v>
      </c>
      <c r="E764" s="575">
        <v>46.376489999999997</v>
      </c>
      <c r="F764" s="2332">
        <f t="shared" si="59"/>
        <v>46.38</v>
      </c>
      <c r="G764" s="2332">
        <f t="shared" si="60"/>
        <v>46.38</v>
      </c>
      <c r="H764" s="665">
        <f t="shared" si="61"/>
        <v>463.8</v>
      </c>
      <c r="I764" s="2332"/>
      <c r="J764" s="2344"/>
      <c r="K764" s="2344"/>
      <c r="L764" s="2344"/>
      <c r="M764" s="2345"/>
      <c r="N764" s="2345"/>
    </row>
    <row r="765" spans="1:14" ht="13.35" customHeight="1">
      <c r="A765" s="2333" t="s">
        <v>12126</v>
      </c>
      <c r="B765" s="2338" t="s">
        <v>12139</v>
      </c>
      <c r="C765" s="2339" t="s">
        <v>12161</v>
      </c>
      <c r="D765" s="128">
        <v>4</v>
      </c>
      <c r="E765" s="575">
        <v>48.462825000000002</v>
      </c>
      <c r="F765" s="2332">
        <f t="shared" si="59"/>
        <v>48.46</v>
      </c>
      <c r="G765" s="2332">
        <f t="shared" si="60"/>
        <v>48.46</v>
      </c>
      <c r="H765" s="665">
        <f t="shared" si="61"/>
        <v>193.84</v>
      </c>
      <c r="I765" s="2332"/>
      <c r="J765" s="2344"/>
      <c r="K765" s="2344"/>
      <c r="L765" s="2344"/>
      <c r="M765" s="2345"/>
      <c r="N765" s="2345"/>
    </row>
    <row r="766" spans="1:14">
      <c r="A766" s="2328"/>
      <c r="D766" s="14"/>
      <c r="E766" s="572"/>
      <c r="F766" s="2329"/>
      <c r="G766" s="2330"/>
      <c r="H766" s="1637"/>
    </row>
    <row r="767" spans="1:14" ht="13.5" thickBot="1"/>
    <row r="768" spans="1:14" ht="18">
      <c r="A768" s="1238"/>
      <c r="B768" s="1543"/>
      <c r="C768" s="1544"/>
      <c r="D768" s="1588" t="s">
        <v>1429</v>
      </c>
      <c r="E768" s="2453"/>
      <c r="F768" s="1545"/>
      <c r="G768" s="1546"/>
      <c r="H768" s="1543"/>
      <c r="I768" s="1543"/>
    </row>
    <row r="769" spans="1:9" ht="15.75">
      <c r="A769" s="1239"/>
      <c r="B769" s="722"/>
      <c r="C769" s="1548"/>
      <c r="D769" s="1617"/>
      <c r="E769" s="2449"/>
      <c r="F769" s="1549"/>
      <c r="G769" s="1550"/>
      <c r="H769" s="722"/>
      <c r="I769" s="722"/>
    </row>
    <row r="770" spans="1:9">
      <c r="A770" s="1239"/>
      <c r="B770" s="722"/>
      <c r="C770" s="1548"/>
      <c r="D770" s="1590"/>
      <c r="E770" s="2449"/>
      <c r="F770" s="1549"/>
      <c r="G770" s="1550"/>
      <c r="H770" s="722"/>
      <c r="I770" s="722"/>
    </row>
    <row r="771" spans="1:9">
      <c r="A771" s="1239"/>
      <c r="B771" s="722"/>
      <c r="C771" s="1548"/>
      <c r="D771" s="1590"/>
      <c r="E771" s="2449"/>
      <c r="F771" s="1549"/>
      <c r="G771" s="1550"/>
      <c r="H771" s="722"/>
      <c r="I771" s="722"/>
    </row>
    <row r="772" spans="1:9" ht="13.5" thickBot="1">
      <c r="A772" s="1551"/>
      <c r="B772" s="1552"/>
      <c r="C772" s="1553"/>
      <c r="D772" s="1591"/>
      <c r="E772" s="2450"/>
      <c r="F772" s="1554"/>
      <c r="G772" s="1555"/>
      <c r="H772" s="1552"/>
      <c r="I772" s="1552"/>
    </row>
    <row r="773" spans="1:9" ht="22.5">
      <c r="A773" s="1556" t="s">
        <v>1034</v>
      </c>
      <c r="B773" s="1557" t="s">
        <v>1035</v>
      </c>
      <c r="C773" s="1558" t="s">
        <v>678</v>
      </c>
      <c r="D773" s="1558" t="s">
        <v>3143</v>
      </c>
      <c r="E773" s="2451" t="s">
        <v>3442</v>
      </c>
      <c r="F773" s="1559" t="s">
        <v>2792</v>
      </c>
      <c r="G773" s="2610" t="s">
        <v>2640</v>
      </c>
      <c r="H773" s="2612" t="s">
        <v>497</v>
      </c>
      <c r="I773" s="2340" t="s">
        <v>4268</v>
      </c>
    </row>
    <row r="774" spans="1:9" ht="13.5" thickBot="1">
      <c r="A774" s="1560"/>
      <c r="B774" s="1561"/>
      <c r="C774" s="1562" t="s">
        <v>3644</v>
      </c>
      <c r="D774" s="1563" t="s">
        <v>2641</v>
      </c>
      <c r="E774" s="2452" t="s">
        <v>265</v>
      </c>
      <c r="F774" s="942">
        <f>'Заказ, cкидки и курсы валют'!$I$12</f>
        <v>0</v>
      </c>
      <c r="G774" s="2615"/>
      <c r="H774" s="2616"/>
      <c r="I774" s="1239"/>
    </row>
    <row r="775" spans="1:9">
      <c r="A775" s="1594" t="s">
        <v>2003</v>
      </c>
      <c r="B775" s="335" t="s">
        <v>1430</v>
      </c>
      <c r="C775" s="335"/>
      <c r="D775" s="334">
        <v>1</v>
      </c>
      <c r="E775" s="575">
        <v>100.8127296</v>
      </c>
      <c r="F775" s="1598">
        <f t="shared" ref="F775:F792" si="62">ROUND(E775*(1-$F$10),2)</f>
        <v>100.81</v>
      </c>
      <c r="G775" s="1596">
        <f>F775*1000</f>
        <v>100810</v>
      </c>
      <c r="H775" s="1568">
        <f>ROUND((D775/1000)*G775,2)</f>
        <v>100.81</v>
      </c>
      <c r="I775" s="2341"/>
    </row>
    <row r="776" spans="1:9">
      <c r="A776" s="1597" t="s">
        <v>2004</v>
      </c>
      <c r="B776" s="16" t="s">
        <v>1431</v>
      </c>
      <c r="C776" s="16"/>
      <c r="D776" s="15">
        <v>1</v>
      </c>
      <c r="E776" s="575">
        <v>110.93448960000001</v>
      </c>
      <c r="F776" s="1598">
        <f t="shared" si="62"/>
        <v>110.93</v>
      </c>
      <c r="G776" s="1599">
        <f>F776*1000</f>
        <v>110930</v>
      </c>
      <c r="H776" s="665">
        <f t="shared" ref="H776:H792" si="63">ROUND((D776/1000)*G776,2)</f>
        <v>110.93</v>
      </c>
      <c r="I776" s="2342"/>
    </row>
    <row r="777" spans="1:9">
      <c r="A777" s="1597" t="s">
        <v>9763</v>
      </c>
      <c r="B777" s="16" t="s">
        <v>9762</v>
      </c>
      <c r="C777" s="16"/>
      <c r="D777" s="15">
        <v>1</v>
      </c>
      <c r="E777" s="575">
        <v>156.17159999999998</v>
      </c>
      <c r="F777" s="1598">
        <f t="shared" si="62"/>
        <v>156.16999999999999</v>
      </c>
      <c r="G777" s="1599">
        <f>F777*1000</f>
        <v>156170</v>
      </c>
      <c r="H777" s="665">
        <f>ROUND((D777/1000)*G777,2)</f>
        <v>156.16999999999999</v>
      </c>
      <c r="I777" s="2342"/>
    </row>
    <row r="778" spans="1:9">
      <c r="A778" s="1597" t="s">
        <v>2005</v>
      </c>
      <c r="B778" s="16" t="s">
        <v>1432</v>
      </c>
      <c r="C778" s="16"/>
      <c r="D778" s="15">
        <v>1</v>
      </c>
      <c r="E778" s="575">
        <v>118.10850000000001</v>
      </c>
      <c r="F778" s="1598">
        <f t="shared" si="62"/>
        <v>118.11</v>
      </c>
      <c r="G778" s="1599">
        <f t="shared" ref="G778:G791" si="64">F778*1000</f>
        <v>118110</v>
      </c>
      <c r="H778" s="665">
        <f>ROUND((D778/1000)*G778,2)</f>
        <v>118.11</v>
      </c>
      <c r="I778" s="2342"/>
    </row>
    <row r="779" spans="1:9">
      <c r="A779" s="1597" t="s">
        <v>2006</v>
      </c>
      <c r="B779" s="16" t="s">
        <v>1433</v>
      </c>
      <c r="C779" s="16"/>
      <c r="D779" s="15">
        <v>1</v>
      </c>
      <c r="E779" s="575">
        <v>155.50064999999998</v>
      </c>
      <c r="F779" s="1598">
        <f t="shared" si="62"/>
        <v>155.5</v>
      </c>
      <c r="G779" s="1599">
        <f t="shared" si="64"/>
        <v>155500</v>
      </c>
      <c r="H779" s="665">
        <f t="shared" si="63"/>
        <v>155.5</v>
      </c>
      <c r="I779" s="2342"/>
    </row>
    <row r="780" spans="1:9">
      <c r="A780" s="1597" t="s">
        <v>2007</v>
      </c>
      <c r="B780" s="16" t="s">
        <v>1434</v>
      </c>
      <c r="C780" s="16"/>
      <c r="D780" s="15">
        <v>1</v>
      </c>
      <c r="E780" s="575">
        <v>168.74712</v>
      </c>
      <c r="F780" s="1598">
        <f t="shared" si="62"/>
        <v>168.75</v>
      </c>
      <c r="G780" s="1599">
        <f t="shared" si="64"/>
        <v>168750</v>
      </c>
      <c r="H780" s="665">
        <f t="shared" si="63"/>
        <v>168.75</v>
      </c>
      <c r="I780" s="2342"/>
    </row>
    <row r="781" spans="1:9">
      <c r="A781" s="1597" t="s">
        <v>9764</v>
      </c>
      <c r="B781" s="16" t="s">
        <v>9765</v>
      </c>
      <c r="C781" s="16"/>
      <c r="D781" s="15">
        <v>1</v>
      </c>
      <c r="E781" s="575">
        <v>204.58649999999997</v>
      </c>
      <c r="F781" s="1598">
        <f t="shared" si="62"/>
        <v>204.59</v>
      </c>
      <c r="G781" s="1599">
        <f t="shared" si="64"/>
        <v>204590</v>
      </c>
      <c r="H781" s="665">
        <f t="shared" si="63"/>
        <v>204.59</v>
      </c>
      <c r="I781" s="2342"/>
    </row>
    <row r="782" spans="1:9">
      <c r="A782" s="1597" t="s">
        <v>9767</v>
      </c>
      <c r="B782" s="16" t="s">
        <v>9766</v>
      </c>
      <c r="C782" s="16"/>
      <c r="D782" s="15">
        <v>1</v>
      </c>
      <c r="E782" s="575">
        <v>243.69329999999999</v>
      </c>
      <c r="F782" s="1598">
        <f t="shared" si="62"/>
        <v>243.69</v>
      </c>
      <c r="G782" s="1599">
        <f t="shared" si="64"/>
        <v>243690</v>
      </c>
      <c r="H782" s="665">
        <f t="shared" si="63"/>
        <v>243.69</v>
      </c>
      <c r="I782" s="2342"/>
    </row>
    <row r="783" spans="1:9">
      <c r="A783" s="1597" t="s">
        <v>2008</v>
      </c>
      <c r="B783" s="16" t="s">
        <v>1435</v>
      </c>
      <c r="C783" s="16"/>
      <c r="D783" s="15">
        <v>1</v>
      </c>
      <c r="E783" s="575">
        <v>225.95039999999997</v>
      </c>
      <c r="F783" s="1598">
        <f t="shared" si="62"/>
        <v>225.95</v>
      </c>
      <c r="G783" s="1599">
        <f t="shared" si="64"/>
        <v>225950</v>
      </c>
      <c r="H783" s="665">
        <f t="shared" si="63"/>
        <v>225.95</v>
      </c>
      <c r="I783" s="2342"/>
    </row>
    <row r="784" spans="1:9">
      <c r="A784" s="1597" t="s">
        <v>9768</v>
      </c>
      <c r="B784" s="16" t="s">
        <v>9769</v>
      </c>
      <c r="C784" s="16"/>
      <c r="D784" s="15">
        <v>1</v>
      </c>
      <c r="E784" s="575">
        <v>309.22275000000002</v>
      </c>
      <c r="F784" s="1598">
        <f t="shared" si="62"/>
        <v>309.22000000000003</v>
      </c>
      <c r="G784" s="1599">
        <f t="shared" si="64"/>
        <v>309220</v>
      </c>
      <c r="H784" s="665">
        <f t="shared" si="63"/>
        <v>309.22000000000003</v>
      </c>
      <c r="I784" s="2342"/>
    </row>
    <row r="785" spans="1:9">
      <c r="A785" s="1597" t="s">
        <v>2009</v>
      </c>
      <c r="B785" s="16" t="s">
        <v>1436</v>
      </c>
      <c r="C785" s="16"/>
      <c r="D785" s="15">
        <v>1</v>
      </c>
      <c r="E785" s="575">
        <v>333.30239999999998</v>
      </c>
      <c r="F785" s="1598">
        <f t="shared" si="62"/>
        <v>333.3</v>
      </c>
      <c r="G785" s="1599">
        <f t="shared" si="64"/>
        <v>333300</v>
      </c>
      <c r="H785" s="665">
        <f>ROUND((D785/1000)*G785,2)</f>
        <v>333.3</v>
      </c>
      <c r="I785" s="2342"/>
    </row>
    <row r="786" spans="1:9">
      <c r="A786" s="1597" t="s">
        <v>2010</v>
      </c>
      <c r="B786" s="16" t="s">
        <v>9770</v>
      </c>
      <c r="C786" s="16"/>
      <c r="D786" s="15">
        <v>1</v>
      </c>
      <c r="E786" s="575">
        <v>376.75439999999998</v>
      </c>
      <c r="F786" s="1598">
        <f t="shared" si="62"/>
        <v>376.75</v>
      </c>
      <c r="G786" s="1599">
        <f t="shared" si="64"/>
        <v>376750</v>
      </c>
      <c r="H786" s="665">
        <f t="shared" si="63"/>
        <v>376.75</v>
      </c>
      <c r="I786" s="2342"/>
    </row>
    <row r="787" spans="1:9">
      <c r="A787" s="1597" t="s">
        <v>2011</v>
      </c>
      <c r="B787" s="16" t="s">
        <v>9771</v>
      </c>
      <c r="C787" s="16"/>
      <c r="D787" s="15">
        <v>1</v>
      </c>
      <c r="E787" s="575">
        <v>413.85899999999998</v>
      </c>
      <c r="F787" s="1598">
        <f t="shared" si="62"/>
        <v>413.86</v>
      </c>
      <c r="G787" s="1599">
        <f t="shared" si="64"/>
        <v>413860</v>
      </c>
      <c r="H787" s="665">
        <f t="shared" si="63"/>
        <v>413.86</v>
      </c>
      <c r="I787" s="2342"/>
    </row>
    <row r="788" spans="1:9">
      <c r="A788" s="1597" t="s">
        <v>9772</v>
      </c>
      <c r="B788" s="16" t="s">
        <v>1437</v>
      </c>
      <c r="C788" s="16"/>
      <c r="D788" s="15">
        <v>1</v>
      </c>
      <c r="E788" s="575">
        <v>450.40145039999999</v>
      </c>
      <c r="F788" s="1598">
        <f t="shared" si="62"/>
        <v>450.4</v>
      </c>
      <c r="G788" s="1599">
        <f t="shared" si="64"/>
        <v>450400</v>
      </c>
      <c r="H788" s="665">
        <f t="shared" si="63"/>
        <v>450.4</v>
      </c>
      <c r="I788" s="2342"/>
    </row>
    <row r="789" spans="1:9">
      <c r="A789" s="1597" t="s">
        <v>2012</v>
      </c>
      <c r="B789" s="16" t="s">
        <v>9773</v>
      </c>
      <c r="C789" s="16"/>
      <c r="D789" s="15">
        <v>1</v>
      </c>
      <c r="E789" s="575">
        <v>450.40145039999999</v>
      </c>
      <c r="F789" s="1598">
        <f t="shared" si="62"/>
        <v>450.4</v>
      </c>
      <c r="G789" s="1599">
        <f t="shared" si="64"/>
        <v>450400</v>
      </c>
      <c r="H789" s="665">
        <f t="shared" si="63"/>
        <v>450.4</v>
      </c>
      <c r="I789" s="2342"/>
    </row>
    <row r="790" spans="1:9">
      <c r="A790" s="1597" t="s">
        <v>2013</v>
      </c>
      <c r="B790" s="16" t="s">
        <v>9774</v>
      </c>
      <c r="C790" s="16"/>
      <c r="D790" s="15">
        <v>1</v>
      </c>
      <c r="E790" s="575">
        <v>540.48749999999995</v>
      </c>
      <c r="F790" s="1598">
        <f t="shared" si="62"/>
        <v>540.49</v>
      </c>
      <c r="G790" s="1599">
        <f t="shared" si="64"/>
        <v>540490</v>
      </c>
      <c r="H790" s="665">
        <f t="shared" si="63"/>
        <v>540.49</v>
      </c>
      <c r="I790" s="2342"/>
    </row>
    <row r="791" spans="1:9">
      <c r="A791" s="1597" t="s">
        <v>2014</v>
      </c>
      <c r="B791" s="16" t="s">
        <v>9775</v>
      </c>
      <c r="C791" s="16"/>
      <c r="D791" s="15">
        <v>1</v>
      </c>
      <c r="E791" s="575">
        <v>602.1403499999999</v>
      </c>
      <c r="F791" s="1598">
        <f t="shared" si="62"/>
        <v>602.14</v>
      </c>
      <c r="G791" s="1599">
        <f t="shared" si="64"/>
        <v>602140</v>
      </c>
      <c r="H791" s="665">
        <f t="shared" si="63"/>
        <v>602.14</v>
      </c>
      <c r="I791" s="2342"/>
    </row>
    <row r="792" spans="1:9" ht="13.5" thickBot="1">
      <c r="A792" s="1631" t="s">
        <v>9776</v>
      </c>
      <c r="B792" s="1633" t="s">
        <v>10372</v>
      </c>
      <c r="C792" s="1633"/>
      <c r="D792" s="1634">
        <v>1</v>
      </c>
      <c r="E792" s="575">
        <v>671.40794999999991</v>
      </c>
      <c r="F792" s="1635">
        <f t="shared" si="62"/>
        <v>671.41</v>
      </c>
      <c r="G792" s="1636">
        <f>F792*1000</f>
        <v>671410</v>
      </c>
      <c r="H792" s="1004">
        <f t="shared" si="63"/>
        <v>671.41</v>
      </c>
      <c r="I792" s="2343"/>
    </row>
    <row r="793" spans="1:9" ht="13.5" thickBot="1"/>
    <row r="794" spans="1:9" ht="18">
      <c r="A794" s="1238"/>
      <c r="B794" s="1543"/>
      <c r="C794" s="1544"/>
      <c r="D794" s="1588" t="s">
        <v>9777</v>
      </c>
      <c r="E794" s="2453"/>
      <c r="F794" s="1545"/>
      <c r="G794" s="1546"/>
      <c r="H794" s="1543"/>
      <c r="I794" s="1543"/>
    </row>
    <row r="795" spans="1:9" ht="15.75">
      <c r="A795" s="1239"/>
      <c r="B795" s="722"/>
      <c r="C795" s="1548"/>
      <c r="D795" s="1617"/>
      <c r="E795" s="2449"/>
      <c r="F795" s="1549"/>
      <c r="G795" s="1550"/>
      <c r="H795" s="722"/>
      <c r="I795" s="722"/>
    </row>
    <row r="796" spans="1:9">
      <c r="A796" s="1239"/>
      <c r="B796" s="722"/>
      <c r="C796" s="1548"/>
      <c r="D796" s="1590"/>
      <c r="E796" s="2449"/>
      <c r="F796" s="1549"/>
      <c r="G796" s="1550"/>
      <c r="H796" s="722"/>
      <c r="I796" s="689"/>
    </row>
    <row r="797" spans="1:9">
      <c r="A797" s="1239"/>
      <c r="B797" s="722"/>
      <c r="C797" s="1548"/>
      <c r="D797" s="1590"/>
      <c r="E797" s="2449"/>
      <c r="F797" s="1549"/>
      <c r="G797" s="1550"/>
      <c r="H797" s="722"/>
      <c r="I797" s="689"/>
    </row>
    <row r="798" spans="1:9" ht="13.5" thickBot="1">
      <c r="A798" s="1551"/>
      <c r="B798" s="1552"/>
      <c r="C798" s="1553"/>
      <c r="D798" s="1591"/>
      <c r="E798" s="2450"/>
      <c r="F798" s="1554"/>
      <c r="G798" s="1555"/>
      <c r="H798" s="1552"/>
      <c r="I798" s="710"/>
    </row>
    <row r="799" spans="1:9" ht="22.5">
      <c r="A799" s="1556" t="s">
        <v>1034</v>
      </c>
      <c r="B799" s="1557" t="s">
        <v>1035</v>
      </c>
      <c r="C799" s="1558" t="s">
        <v>678</v>
      </c>
      <c r="D799" s="1558" t="s">
        <v>3143</v>
      </c>
      <c r="E799" s="2451" t="s">
        <v>3442</v>
      </c>
      <c r="F799" s="1559" t="s">
        <v>2792</v>
      </c>
      <c r="G799" s="2610" t="s">
        <v>2640</v>
      </c>
      <c r="H799" s="2612" t="s">
        <v>497</v>
      </c>
      <c r="I799" s="751" t="s">
        <v>4268</v>
      </c>
    </row>
    <row r="800" spans="1:9" ht="13.5" thickBot="1">
      <c r="A800" s="1560"/>
      <c r="B800" s="1561"/>
      <c r="C800" s="1562" t="s">
        <v>3644</v>
      </c>
      <c r="D800" s="1563" t="s">
        <v>2641</v>
      </c>
      <c r="E800" s="2452" t="s">
        <v>265</v>
      </c>
      <c r="F800" s="942">
        <f>'Заказ, cкидки и курсы валют'!$I$12</f>
        <v>0</v>
      </c>
      <c r="G800" s="2615"/>
      <c r="H800" s="2616"/>
      <c r="I800" s="1564"/>
    </row>
    <row r="801" spans="1:9" ht="16.350000000000001" customHeight="1">
      <c r="A801" s="1594" t="s">
        <v>9778</v>
      </c>
      <c r="B801" s="335" t="s">
        <v>9779</v>
      </c>
      <c r="C801" s="335"/>
      <c r="D801" s="334">
        <v>1</v>
      </c>
      <c r="E801" s="575">
        <v>83.165850000000006</v>
      </c>
      <c r="F801" s="1595">
        <f>ROUND(E801*(1-$F$10),2)</f>
        <v>83.17</v>
      </c>
      <c r="G801" s="1596">
        <f>F801*1000</f>
        <v>83170</v>
      </c>
      <c r="H801" s="1568">
        <f>ROUND((D801/1000)*G801,2)</f>
        <v>83.17</v>
      </c>
      <c r="I801" s="336"/>
    </row>
    <row r="1664" spans="5:6" customFormat="1">
      <c r="E1664" s="548"/>
      <c r="F1664" s="1587">
        <f>$E$1664*(1-$F$1650)</f>
        <v>0</v>
      </c>
    </row>
  </sheetData>
  <mergeCells count="68">
    <mergeCell ref="J1:L1"/>
    <mergeCell ref="C732:C733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G799:G800"/>
    <mergeCell ref="H799:H800"/>
    <mergeCell ref="G585:G586"/>
    <mergeCell ref="H585:H586"/>
    <mergeCell ref="G595:G596"/>
    <mergeCell ref="H595:H596"/>
    <mergeCell ref="G773:G774"/>
    <mergeCell ref="H773:H774"/>
    <mergeCell ref="A590:I594"/>
    <mergeCell ref="A727:I731"/>
    <mergeCell ref="G732:G733"/>
    <mergeCell ref="H732:H733"/>
    <mergeCell ref="B595:C596"/>
    <mergeCell ref="G360:G361"/>
    <mergeCell ref="H360:H361"/>
    <mergeCell ref="H550:H551"/>
    <mergeCell ref="G574:G575"/>
    <mergeCell ref="H574:H575"/>
    <mergeCell ref="G540:G541"/>
    <mergeCell ref="H540:H541"/>
    <mergeCell ref="G550:G551"/>
    <mergeCell ref="G409:G410"/>
    <mergeCell ref="H409:H410"/>
    <mergeCell ref="G434:G435"/>
    <mergeCell ref="H434:H435"/>
    <mergeCell ref="H279:H280"/>
    <mergeCell ref="G303:G304"/>
    <mergeCell ref="H303:H304"/>
    <mergeCell ref="G326:G327"/>
    <mergeCell ref="H326:H327"/>
    <mergeCell ref="A1:I1"/>
    <mergeCell ref="G9:G10"/>
    <mergeCell ref="H9:H10"/>
    <mergeCell ref="G37:G38"/>
    <mergeCell ref="H37:H38"/>
    <mergeCell ref="G114:G115"/>
    <mergeCell ref="H114:H115"/>
    <mergeCell ref="B4:H4"/>
    <mergeCell ref="G500:G501"/>
    <mergeCell ref="H500:H501"/>
    <mergeCell ref="G155:G156"/>
    <mergeCell ref="H155:H156"/>
    <mergeCell ref="G179:G180"/>
    <mergeCell ref="H179:H180"/>
    <mergeCell ref="G203:G204"/>
    <mergeCell ref="H203:H204"/>
    <mergeCell ref="G229:G230"/>
    <mergeCell ref="H229:H230"/>
    <mergeCell ref="G250:G251"/>
    <mergeCell ref="H250:H251"/>
    <mergeCell ref="G279:G280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70C0"/>
  </sheetPr>
  <dimension ref="A1:L1699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641" sqref="A641:H734"/>
    </sheetView>
  </sheetViews>
  <sheetFormatPr defaultRowHeight="12.75"/>
  <cols>
    <col min="1" max="1" width="12.140625" customWidth="1"/>
    <col min="2" max="2" width="14.140625" customWidth="1"/>
    <col min="3" max="3" width="11.42578125" customWidth="1"/>
    <col min="4" max="4" width="10.140625" customWidth="1"/>
    <col min="5" max="5" width="11.28515625" style="548" hidden="1" customWidth="1"/>
    <col min="6" max="6" width="9.5703125" style="646" customWidth="1"/>
    <col min="7" max="7" width="13.5703125" style="548" customWidth="1"/>
    <col min="8" max="8" width="12.85546875" customWidth="1"/>
    <col min="9" max="9" width="22.57031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666"/>
      <c r="L1" s="666"/>
    </row>
    <row r="2" spans="1:12" ht="30.75">
      <c r="A2" s="158" t="s">
        <v>3965</v>
      </c>
      <c r="B2" s="158"/>
      <c r="C2" s="158"/>
      <c r="D2" s="158"/>
      <c r="E2" s="551"/>
      <c r="F2" s="645"/>
      <c r="G2" s="628"/>
      <c r="H2" s="161"/>
      <c r="I2" s="162"/>
    </row>
    <row r="3" spans="1:12" ht="13.5" thickBot="1"/>
    <row r="4" spans="1:12" ht="18">
      <c r="A4" s="247"/>
      <c r="B4" s="163"/>
      <c r="C4" s="91"/>
      <c r="D4" s="91" t="s">
        <v>2545</v>
      </c>
      <c r="E4" s="555"/>
      <c r="F4" s="647"/>
      <c r="G4" s="569"/>
      <c r="H4" s="94"/>
      <c r="I4" s="95"/>
    </row>
    <row r="5" spans="1:12">
      <c r="A5" s="248"/>
      <c r="B5" s="17"/>
      <c r="C5" s="97"/>
      <c r="D5" s="97"/>
      <c r="E5" s="557"/>
      <c r="F5" s="648"/>
      <c r="G5" s="620"/>
      <c r="H5" s="17"/>
      <c r="I5" s="167"/>
    </row>
    <row r="6" spans="1:12">
      <c r="A6" s="248"/>
      <c r="B6" s="17"/>
      <c r="C6" s="97"/>
      <c r="D6" s="97"/>
      <c r="E6" s="557"/>
      <c r="F6" s="648"/>
      <c r="G6" s="620"/>
      <c r="H6" s="17"/>
      <c r="I6" s="167"/>
    </row>
    <row r="7" spans="1:12">
      <c r="A7" s="248"/>
      <c r="B7" s="17"/>
      <c r="C7" s="97"/>
      <c r="D7" s="97"/>
      <c r="E7" s="557"/>
      <c r="F7" s="648"/>
      <c r="G7" s="620"/>
      <c r="H7" s="17"/>
      <c r="I7" s="167"/>
    </row>
    <row r="8" spans="1:12" ht="18.75" thickBot="1">
      <c r="A8" s="1152" t="s">
        <v>7710</v>
      </c>
      <c r="B8" s="171"/>
      <c r="C8" s="99"/>
      <c r="D8" s="99"/>
      <c r="E8" s="558"/>
      <c r="F8" s="649"/>
      <c r="G8" s="621"/>
      <c r="H8" s="171"/>
      <c r="I8" s="172"/>
    </row>
    <row r="9" spans="1:12" ht="32.25" customHeight="1">
      <c r="A9" s="195" t="s">
        <v>1034</v>
      </c>
      <c r="B9" s="196" t="s">
        <v>1035</v>
      </c>
      <c r="C9" s="197" t="s">
        <v>678</v>
      </c>
      <c r="D9" s="197" t="s">
        <v>3143</v>
      </c>
      <c r="E9" s="559" t="s">
        <v>11386</v>
      </c>
      <c r="F9" s="650" t="s">
        <v>2792</v>
      </c>
      <c r="G9" s="2603" t="s">
        <v>2640</v>
      </c>
      <c r="H9" s="2601" t="s">
        <v>497</v>
      </c>
      <c r="I9" s="199" t="s">
        <v>4268</v>
      </c>
    </row>
    <row r="10" spans="1:12" ht="18.75" customHeight="1" thickBot="1">
      <c r="A10" s="195"/>
      <c r="B10" s="389"/>
      <c r="C10" s="197" t="s">
        <v>3644</v>
      </c>
      <c r="D10" s="390" t="s">
        <v>2641</v>
      </c>
      <c r="E10" s="564" t="s">
        <v>265</v>
      </c>
      <c r="F10" s="1038">
        <f>'Заказ, cкидки и курсы валют'!$I$12</f>
        <v>0</v>
      </c>
      <c r="G10" s="2606"/>
      <c r="H10" s="2599"/>
      <c r="I10" s="325"/>
    </row>
    <row r="11" spans="1:12">
      <c r="A11" s="333" t="s">
        <v>4296</v>
      </c>
      <c r="B11" s="986" t="s">
        <v>3662</v>
      </c>
      <c r="C11" s="984">
        <v>7.8</v>
      </c>
      <c r="D11" s="2155">
        <v>3000</v>
      </c>
      <c r="E11" s="822">
        <v>334.54</v>
      </c>
      <c r="F11" s="967">
        <f>ROUND(E11*(1-$F$10),2)</f>
        <v>334.54</v>
      </c>
      <c r="G11" s="968">
        <f>'Заказ, cкидки и курсы валют'!$J$23*F11</f>
        <v>4165.0230000000001</v>
      </c>
      <c r="H11" s="387">
        <f>ROUND((D11/1000)*G11,2)</f>
        <v>12495.07</v>
      </c>
      <c r="I11" s="337"/>
      <c r="J11" s="822"/>
    </row>
    <row r="12" spans="1:12">
      <c r="A12" s="216" t="s">
        <v>4297</v>
      </c>
      <c r="B12" s="46" t="s">
        <v>3663</v>
      </c>
      <c r="C12" s="53">
        <v>15.67</v>
      </c>
      <c r="D12" s="45">
        <v>2500</v>
      </c>
      <c r="E12" s="822">
        <v>499.86</v>
      </c>
      <c r="F12" s="603">
        <f t="shared" ref="F12:F27" si="0">ROUND(E12*(1-$F$10),2)</f>
        <v>499.86</v>
      </c>
      <c r="G12" s="862">
        <f>'Заказ, cкидки и курсы валют'!$J$23*F12</f>
        <v>6223.2569999999996</v>
      </c>
      <c r="H12" s="128">
        <f t="shared" ref="H12:H27" si="1">ROUND((D12/1000)*G12,2)</f>
        <v>15558.14</v>
      </c>
      <c r="I12" s="212"/>
      <c r="J12" s="822"/>
    </row>
    <row r="13" spans="1:12">
      <c r="A13" s="216" t="s">
        <v>4298</v>
      </c>
      <c r="B13" s="46" t="s">
        <v>3664</v>
      </c>
      <c r="C13" s="53">
        <v>26.54</v>
      </c>
      <c r="D13" s="45">
        <v>1800</v>
      </c>
      <c r="E13" s="822">
        <v>572.65</v>
      </c>
      <c r="F13" s="603">
        <f t="shared" si="0"/>
        <v>572.65</v>
      </c>
      <c r="G13" s="862">
        <f>'Заказ, cкидки и курсы валют'!$J$23*F13</f>
        <v>7129.4924999999994</v>
      </c>
      <c r="H13" s="128">
        <f t="shared" si="1"/>
        <v>12833.09</v>
      </c>
      <c r="I13" s="212"/>
      <c r="J13" s="822"/>
    </row>
    <row r="14" spans="1:12">
      <c r="A14" s="216" t="s">
        <v>4299</v>
      </c>
      <c r="B14" s="46" t="s">
        <v>3665</v>
      </c>
      <c r="C14" s="53">
        <v>25</v>
      </c>
      <c r="D14" s="45">
        <v>1000</v>
      </c>
      <c r="E14" s="822">
        <v>781.03</v>
      </c>
      <c r="F14" s="603">
        <f t="shared" si="0"/>
        <v>781.03</v>
      </c>
      <c r="G14" s="862">
        <f>'Заказ, cкидки и курсы валют'!$J$23*F14</f>
        <v>9723.8234999999986</v>
      </c>
      <c r="H14" s="128">
        <f t="shared" si="1"/>
        <v>9723.82</v>
      </c>
      <c r="I14" s="212"/>
      <c r="J14" s="822"/>
    </row>
    <row r="15" spans="1:12">
      <c r="A15" s="216" t="s">
        <v>4300</v>
      </c>
      <c r="B15" s="46" t="s">
        <v>3289</v>
      </c>
      <c r="C15" s="53">
        <v>61.22</v>
      </c>
      <c r="D15" s="46">
        <v>500</v>
      </c>
      <c r="E15" s="822">
        <v>1454.23</v>
      </c>
      <c r="F15" s="603">
        <f t="shared" si="0"/>
        <v>1454.23</v>
      </c>
      <c r="G15" s="862">
        <f>'Заказ, cкидки и курсы валют'!$J$23*F15</f>
        <v>18105.163499999999</v>
      </c>
      <c r="H15" s="128">
        <f t="shared" si="1"/>
        <v>9052.58</v>
      </c>
      <c r="I15" s="212"/>
      <c r="J15" s="822"/>
    </row>
    <row r="16" spans="1:12">
      <c r="A16" s="216" t="s">
        <v>4301</v>
      </c>
      <c r="B16" s="46" t="s">
        <v>3290</v>
      </c>
      <c r="C16" s="53">
        <v>118.06</v>
      </c>
      <c r="D16" s="46">
        <v>220</v>
      </c>
      <c r="E16" s="822">
        <v>2784.55</v>
      </c>
      <c r="F16" s="603">
        <f t="shared" si="0"/>
        <v>2784.55</v>
      </c>
      <c r="G16" s="862">
        <f>'Заказ, cкидки и курсы валют'!$J$23*F16</f>
        <v>34667.647499999999</v>
      </c>
      <c r="H16" s="128">
        <f t="shared" si="1"/>
        <v>7626.88</v>
      </c>
      <c r="I16" s="212"/>
      <c r="J16" s="822"/>
    </row>
    <row r="17" spans="1:10">
      <c r="A17" s="216" t="s">
        <v>4302</v>
      </c>
      <c r="B17" s="46" t="s">
        <v>3291</v>
      </c>
      <c r="C17" s="53">
        <v>128.33000000000001</v>
      </c>
      <c r="D17" s="46">
        <v>200</v>
      </c>
      <c r="E17" s="822">
        <v>3070.63</v>
      </c>
      <c r="F17" s="603">
        <f t="shared" si="0"/>
        <v>3070.63</v>
      </c>
      <c r="G17" s="862">
        <f>'Заказ, cкидки и курсы валют'!$J$23*F17</f>
        <v>38229.343500000003</v>
      </c>
      <c r="H17" s="128">
        <f t="shared" si="1"/>
        <v>7645.87</v>
      </c>
      <c r="I17" s="212"/>
      <c r="J17" s="822"/>
    </row>
    <row r="18" spans="1:10">
      <c r="A18" s="216" t="s">
        <v>4303</v>
      </c>
      <c r="B18" s="46" t="s">
        <v>3292</v>
      </c>
      <c r="C18" s="53">
        <v>236.85</v>
      </c>
      <c r="D18" s="46">
        <v>150</v>
      </c>
      <c r="E18" s="822">
        <v>4592.58</v>
      </c>
      <c r="F18" s="603">
        <f t="shared" si="0"/>
        <v>4592.58</v>
      </c>
      <c r="G18" s="862">
        <f>'Заказ, cкидки и курсы валют'!$J$23*F18</f>
        <v>57177.620999999999</v>
      </c>
      <c r="H18" s="128">
        <f t="shared" si="1"/>
        <v>8576.64</v>
      </c>
      <c r="I18" s="212"/>
      <c r="J18" s="822"/>
    </row>
    <row r="19" spans="1:10">
      <c r="A19" s="216" t="s">
        <v>4304</v>
      </c>
      <c r="B19" s="46" t="s">
        <v>3293</v>
      </c>
      <c r="C19" s="53">
        <v>220</v>
      </c>
      <c r="D19" s="46">
        <v>100</v>
      </c>
      <c r="E19" s="822">
        <v>5524.43</v>
      </c>
      <c r="F19" s="603">
        <f t="shared" si="0"/>
        <v>5524.43</v>
      </c>
      <c r="G19" s="862">
        <f>'Заказ, cкидки и курсы валют'!$J$23*F19</f>
        <v>68779.1535</v>
      </c>
      <c r="H19" s="128">
        <f t="shared" si="1"/>
        <v>6877.92</v>
      </c>
      <c r="I19" s="212"/>
      <c r="J19" s="822"/>
    </row>
    <row r="20" spans="1:10">
      <c r="A20" s="216" t="s">
        <v>4305</v>
      </c>
      <c r="B20" s="46" t="s">
        <v>3294</v>
      </c>
      <c r="C20" s="53">
        <v>403.47</v>
      </c>
      <c r="D20" s="46">
        <v>80</v>
      </c>
      <c r="E20" s="822">
        <v>8939.77</v>
      </c>
      <c r="F20" s="603">
        <f t="shared" si="0"/>
        <v>8939.77</v>
      </c>
      <c r="G20" s="862">
        <f>'Заказ, cкидки и курсы валют'!$J$23*F20</f>
        <v>111300.13649999999</v>
      </c>
      <c r="H20" s="128">
        <f t="shared" si="1"/>
        <v>8904.01</v>
      </c>
      <c r="I20" s="212"/>
      <c r="J20" s="822"/>
    </row>
    <row r="21" spans="1:10">
      <c r="A21" s="216" t="s">
        <v>4306</v>
      </c>
      <c r="B21" s="46" t="s">
        <v>3295</v>
      </c>
      <c r="C21" s="53">
        <v>390</v>
      </c>
      <c r="D21" s="46">
        <v>50</v>
      </c>
      <c r="E21" s="822">
        <v>10281.17</v>
      </c>
      <c r="F21" s="603">
        <f t="shared" si="0"/>
        <v>10281.17</v>
      </c>
      <c r="G21" s="862">
        <f>'Заказ, cкидки и курсы валют'!$J$23*F21</f>
        <v>128000.5665</v>
      </c>
      <c r="H21" s="128">
        <f t="shared" si="1"/>
        <v>6400.03</v>
      </c>
      <c r="I21" s="212"/>
      <c r="J21" s="822"/>
    </row>
    <row r="22" spans="1:10">
      <c r="A22" s="216" t="s">
        <v>5605</v>
      </c>
      <c r="B22" s="46" t="s">
        <v>3300</v>
      </c>
      <c r="C22" s="58">
        <v>390</v>
      </c>
      <c r="D22" s="46">
        <v>50</v>
      </c>
      <c r="E22" s="822">
        <v>10281.17</v>
      </c>
      <c r="F22" s="603">
        <f t="shared" si="0"/>
        <v>10281.17</v>
      </c>
      <c r="G22" s="862">
        <f>'Заказ, cкидки и курсы валют'!$J$23*F22</f>
        <v>128000.5665</v>
      </c>
      <c r="H22" s="128">
        <f t="shared" si="1"/>
        <v>6400.03</v>
      </c>
      <c r="I22" s="212"/>
      <c r="J22" s="822"/>
    </row>
    <row r="23" spans="1:10">
      <c r="A23" s="216" t="s">
        <v>5606</v>
      </c>
      <c r="B23" s="46" t="s">
        <v>5604</v>
      </c>
      <c r="C23" s="53">
        <v>390</v>
      </c>
      <c r="D23" s="46">
        <v>50</v>
      </c>
      <c r="E23" s="822">
        <v>9796.66</v>
      </c>
      <c r="F23" s="603">
        <f t="shared" si="0"/>
        <v>9796.66</v>
      </c>
      <c r="G23" s="862">
        <f>'Заказ, cкидки и курсы валют'!$J$23*F23</f>
        <v>121968.41699999999</v>
      </c>
      <c r="H23" s="128">
        <f t="shared" si="1"/>
        <v>6098.42</v>
      </c>
      <c r="I23" s="212"/>
      <c r="J23" s="822"/>
    </row>
    <row r="24" spans="1:10">
      <c r="A24" s="216" t="s">
        <v>4307</v>
      </c>
      <c r="B24" s="46" t="s">
        <v>3296</v>
      </c>
      <c r="C24" s="53">
        <v>620</v>
      </c>
      <c r="D24" s="46">
        <v>50</v>
      </c>
      <c r="E24" s="822">
        <v>15292.45</v>
      </c>
      <c r="F24" s="603">
        <f t="shared" si="0"/>
        <v>15292.45</v>
      </c>
      <c r="G24" s="862">
        <f>'Заказ, cкидки и курсы валют'!$J$23*F24</f>
        <v>190391.0025</v>
      </c>
      <c r="H24" s="128">
        <f t="shared" si="1"/>
        <v>9519.5499999999993</v>
      </c>
      <c r="I24" s="212"/>
      <c r="J24" s="822"/>
    </row>
    <row r="25" spans="1:10">
      <c r="A25" s="216" t="s">
        <v>4308</v>
      </c>
      <c r="B25" s="46" t="s">
        <v>3297</v>
      </c>
      <c r="C25" s="53">
        <v>660</v>
      </c>
      <c r="D25" s="46">
        <v>25</v>
      </c>
      <c r="E25" s="822">
        <v>18153.28</v>
      </c>
      <c r="F25" s="603">
        <f t="shared" si="0"/>
        <v>18153.28</v>
      </c>
      <c r="G25" s="862">
        <f>'Заказ, cкидки и курсы валют'!$J$23*F25</f>
        <v>226008.33599999998</v>
      </c>
      <c r="H25" s="128">
        <f t="shared" si="1"/>
        <v>5650.21</v>
      </c>
      <c r="I25" s="212"/>
      <c r="J25" s="822"/>
    </row>
    <row r="26" spans="1:10">
      <c r="A26" s="216" t="s">
        <v>2265</v>
      </c>
      <c r="B26" s="46" t="s">
        <v>3298</v>
      </c>
      <c r="C26" s="53">
        <v>820</v>
      </c>
      <c r="D26" s="46">
        <v>25</v>
      </c>
      <c r="E26" s="822">
        <v>23197.73</v>
      </c>
      <c r="F26" s="603">
        <f t="shared" si="0"/>
        <v>23197.73</v>
      </c>
      <c r="G26" s="862">
        <f>'Заказ, cкидки и курсы валют'!$J$23*F26</f>
        <v>288811.73849999998</v>
      </c>
      <c r="H26" s="128">
        <f t="shared" si="1"/>
        <v>7220.29</v>
      </c>
      <c r="I26" s="212"/>
      <c r="J26" s="822"/>
    </row>
    <row r="27" spans="1:10" ht="13.5" thickBot="1">
      <c r="A27" s="241" t="s">
        <v>2266</v>
      </c>
      <c r="B27" s="131" t="s">
        <v>3299</v>
      </c>
      <c r="C27" s="789">
        <v>820</v>
      </c>
      <c r="D27" s="131">
        <v>25</v>
      </c>
      <c r="E27" s="822">
        <v>25963.43</v>
      </c>
      <c r="F27" s="959">
        <f t="shared" si="0"/>
        <v>25963.43</v>
      </c>
      <c r="G27" s="960">
        <f>'Заказ, cкидки и курсы валют'!$J$23*F27</f>
        <v>323244.7035</v>
      </c>
      <c r="H27" s="181">
        <f t="shared" si="1"/>
        <v>8081.12</v>
      </c>
      <c r="I27" s="214"/>
    </row>
    <row r="28" spans="1:10" ht="15.75" customHeight="1" thickBot="1">
      <c r="A28" s="14"/>
      <c r="B28" s="50"/>
      <c r="C28" s="50"/>
      <c r="D28" s="50"/>
      <c r="E28" s="578"/>
      <c r="F28" s="88"/>
      <c r="G28" s="546"/>
      <c r="H28" s="14"/>
      <c r="I28" s="14"/>
    </row>
    <row r="29" spans="1:10" ht="20.25" customHeight="1">
      <c r="A29" s="247"/>
      <c r="B29" s="163"/>
      <c r="C29" s="91"/>
      <c r="D29" s="91" t="s">
        <v>2545</v>
      </c>
      <c r="E29" s="555"/>
      <c r="F29" s="647"/>
      <c r="G29" s="569"/>
      <c r="H29" s="163"/>
      <c r="I29" s="95"/>
    </row>
    <row r="30" spans="1:10">
      <c r="A30" s="248"/>
      <c r="B30" s="17"/>
      <c r="C30" s="97"/>
      <c r="D30" s="97"/>
      <c r="E30" s="557"/>
      <c r="F30" s="648"/>
      <c r="G30" s="620"/>
      <c r="H30" s="17"/>
      <c r="I30" s="167"/>
    </row>
    <row r="31" spans="1:10">
      <c r="A31" s="248"/>
      <c r="B31" s="17"/>
      <c r="C31" s="97"/>
      <c r="D31" s="97"/>
      <c r="E31" s="557"/>
      <c r="F31" s="648"/>
      <c r="G31" s="620"/>
      <c r="H31" s="17"/>
      <c r="I31" s="167"/>
    </row>
    <row r="32" spans="1:10" ht="31.5" customHeight="1">
      <c r="A32" s="248"/>
      <c r="B32" s="17"/>
      <c r="C32" s="97"/>
      <c r="D32" s="97"/>
      <c r="E32" s="557"/>
      <c r="F32" s="648"/>
      <c r="G32" s="620"/>
      <c r="H32" s="17"/>
      <c r="I32" s="167"/>
    </row>
    <row r="33" spans="1:9" ht="33.75" customHeight="1" thickBot="1">
      <c r="A33" s="117" t="s">
        <v>7711</v>
      </c>
      <c r="B33" s="118"/>
      <c r="C33" s="171"/>
      <c r="D33" s="171"/>
      <c r="E33" s="558"/>
      <c r="F33" s="649"/>
      <c r="G33" s="621"/>
      <c r="H33" s="171"/>
      <c r="I33" s="172"/>
    </row>
    <row r="34" spans="1:9" ht="59.25" customHeight="1">
      <c r="A34" s="195" t="s">
        <v>1034</v>
      </c>
      <c r="B34" s="196" t="s">
        <v>1035</v>
      </c>
      <c r="C34" s="197" t="s">
        <v>678</v>
      </c>
      <c r="D34" s="197" t="s">
        <v>3143</v>
      </c>
      <c r="E34" s="559" t="s">
        <v>11386</v>
      </c>
      <c r="F34" s="650" t="s">
        <v>2792</v>
      </c>
      <c r="G34" s="638" t="s">
        <v>2640</v>
      </c>
      <c r="H34" s="338" t="s">
        <v>497</v>
      </c>
      <c r="I34" s="199" t="s">
        <v>4268</v>
      </c>
    </row>
    <row r="35" spans="1:9" ht="13.5" thickBot="1">
      <c r="A35" s="195"/>
      <c r="B35" s="389"/>
      <c r="C35" s="197" t="s">
        <v>3644</v>
      </c>
      <c r="D35" s="390" t="s">
        <v>2641</v>
      </c>
      <c r="E35" s="564" t="s">
        <v>265</v>
      </c>
      <c r="F35" s="1038">
        <f>'Заказ, cкидки и курсы валют'!$I$12</f>
        <v>0</v>
      </c>
      <c r="G35" s="949"/>
      <c r="H35" s="455"/>
      <c r="I35" s="325"/>
    </row>
    <row r="36" spans="1:9">
      <c r="A36" s="333" t="s">
        <v>2267</v>
      </c>
      <c r="B36" s="986" t="s">
        <v>3662</v>
      </c>
      <c r="C36" s="984">
        <v>7.8</v>
      </c>
      <c r="D36" s="2101">
        <v>250</v>
      </c>
      <c r="E36" s="2130">
        <f t="shared" ref="E36:E44" si="2">E11*1.2</f>
        <v>401.44800000000004</v>
      </c>
      <c r="F36" s="967">
        <f>ROUND(E36*(1-$F$10),2)</f>
        <v>401.45</v>
      </c>
      <c r="G36" s="968">
        <f>'Заказ, cкидки и курсы валют'!$J$23*F36</f>
        <v>4998.0524999999998</v>
      </c>
      <c r="H36" s="387">
        <f>ROUND((D36/1000)*G36,2)</f>
        <v>1249.51</v>
      </c>
      <c r="I36" s="337"/>
    </row>
    <row r="37" spans="1:9">
      <c r="A37" s="216" t="s">
        <v>2268</v>
      </c>
      <c r="B37" s="46" t="s">
        <v>3663</v>
      </c>
      <c r="C37" s="53">
        <v>15.67</v>
      </c>
      <c r="D37" s="2074">
        <v>200</v>
      </c>
      <c r="E37" s="2129">
        <f t="shared" si="2"/>
        <v>599.83199999999999</v>
      </c>
      <c r="F37" s="603">
        <f t="shared" ref="F37:F44" si="3">ROUND(E37*(1-$F$10),2)</f>
        <v>599.83000000000004</v>
      </c>
      <c r="G37" s="862">
        <f>'Заказ, cкидки и курсы валют'!$J$23*F37</f>
        <v>7467.8834999999999</v>
      </c>
      <c r="H37" s="128">
        <f t="shared" ref="H37:H44" si="4">ROUND((D37/1000)*G37,2)</f>
        <v>1493.58</v>
      </c>
      <c r="I37" s="212"/>
    </row>
    <row r="38" spans="1:9">
      <c r="A38" s="216" t="s">
        <v>2269</v>
      </c>
      <c r="B38" s="46" t="s">
        <v>3664</v>
      </c>
      <c r="C38" s="53">
        <v>26.54</v>
      </c>
      <c r="D38" s="2074">
        <v>200</v>
      </c>
      <c r="E38" s="2129">
        <f t="shared" si="2"/>
        <v>687.18</v>
      </c>
      <c r="F38" s="603">
        <f t="shared" si="3"/>
        <v>687.18</v>
      </c>
      <c r="G38" s="862">
        <f>'Заказ, cкидки и курсы валют'!$J$23*F38</f>
        <v>8555.3909999999996</v>
      </c>
      <c r="H38" s="128">
        <f t="shared" si="4"/>
        <v>1711.08</v>
      </c>
      <c r="I38" s="212"/>
    </row>
    <row r="39" spans="1:9">
      <c r="A39" s="216" t="s">
        <v>2270</v>
      </c>
      <c r="B39" s="46" t="s">
        <v>3665</v>
      </c>
      <c r="C39" s="53">
        <v>25</v>
      </c>
      <c r="D39" s="2074">
        <v>80</v>
      </c>
      <c r="E39" s="2129">
        <f t="shared" si="2"/>
        <v>937.23599999999988</v>
      </c>
      <c r="F39" s="603">
        <f t="shared" si="3"/>
        <v>937.24</v>
      </c>
      <c r="G39" s="862">
        <f>'Заказ, cкидки и курсы валют'!$J$23*F39</f>
        <v>11668.637999999999</v>
      </c>
      <c r="H39" s="128">
        <f t="shared" si="4"/>
        <v>933.49</v>
      </c>
      <c r="I39" s="212"/>
    </row>
    <row r="40" spans="1:9">
      <c r="A40" s="216" t="s">
        <v>2271</v>
      </c>
      <c r="B40" s="46" t="s">
        <v>3289</v>
      </c>
      <c r="C40" s="53">
        <v>61.22</v>
      </c>
      <c r="D40" s="48">
        <v>40</v>
      </c>
      <c r="E40" s="2129">
        <f t="shared" si="2"/>
        <v>1745.076</v>
      </c>
      <c r="F40" s="603">
        <f t="shared" si="3"/>
        <v>1745.08</v>
      </c>
      <c r="G40" s="862">
        <f>'Заказ, cкидки и курсы валют'!$J$23*F40</f>
        <v>21726.245999999999</v>
      </c>
      <c r="H40" s="128">
        <f t="shared" si="4"/>
        <v>869.05</v>
      </c>
      <c r="I40" s="212"/>
    </row>
    <row r="41" spans="1:9">
      <c r="A41" s="216" t="s">
        <v>2272</v>
      </c>
      <c r="B41" s="46" t="s">
        <v>3290</v>
      </c>
      <c r="C41" s="53">
        <v>118.06</v>
      </c>
      <c r="D41" s="48">
        <v>20</v>
      </c>
      <c r="E41" s="2129">
        <f t="shared" si="2"/>
        <v>3341.46</v>
      </c>
      <c r="F41" s="603">
        <f t="shared" si="3"/>
        <v>3341.46</v>
      </c>
      <c r="G41" s="862">
        <f>'Заказ, cкидки и курсы валют'!$J$23*F41</f>
        <v>41601.176999999996</v>
      </c>
      <c r="H41" s="128">
        <f t="shared" si="4"/>
        <v>832.02</v>
      </c>
      <c r="I41" s="212"/>
    </row>
    <row r="42" spans="1:9">
      <c r="A42" s="216" t="s">
        <v>2273</v>
      </c>
      <c r="B42" s="46" t="s">
        <v>3291</v>
      </c>
      <c r="C42" s="53">
        <v>128.33000000000001</v>
      </c>
      <c r="D42" s="48">
        <v>20</v>
      </c>
      <c r="E42" s="2129">
        <f t="shared" si="2"/>
        <v>3684.7559999999999</v>
      </c>
      <c r="F42" s="603">
        <f t="shared" si="3"/>
        <v>3684.76</v>
      </c>
      <c r="G42" s="862">
        <f>'Заказ, cкидки и курсы валют'!$J$23*F42</f>
        <v>45875.262000000002</v>
      </c>
      <c r="H42" s="128">
        <f t="shared" si="4"/>
        <v>917.51</v>
      </c>
      <c r="I42" s="212"/>
    </row>
    <row r="43" spans="1:9">
      <c r="A43" s="216" t="s">
        <v>2274</v>
      </c>
      <c r="B43" s="46" t="s">
        <v>3292</v>
      </c>
      <c r="C43" s="53">
        <v>236.85</v>
      </c>
      <c r="D43" s="48">
        <v>10</v>
      </c>
      <c r="E43" s="2129">
        <f t="shared" si="2"/>
        <v>5511.0959999999995</v>
      </c>
      <c r="F43" s="603">
        <f t="shared" si="3"/>
        <v>5511.1</v>
      </c>
      <c r="G43" s="862">
        <f>'Заказ, cкидки и курсы валют'!$J$23*F43</f>
        <v>68613.195000000007</v>
      </c>
      <c r="H43" s="128">
        <f t="shared" si="4"/>
        <v>686.13</v>
      </c>
      <c r="I43" s="212"/>
    </row>
    <row r="44" spans="1:9" ht="13.5" thickBot="1">
      <c r="A44" s="241" t="s">
        <v>2275</v>
      </c>
      <c r="B44" s="131" t="s">
        <v>3293</v>
      </c>
      <c r="C44" s="966">
        <v>220</v>
      </c>
      <c r="D44" s="217">
        <v>10</v>
      </c>
      <c r="E44" s="2131">
        <f t="shared" si="2"/>
        <v>6629.3159999999998</v>
      </c>
      <c r="F44" s="959">
        <f t="shared" si="3"/>
        <v>6629.32</v>
      </c>
      <c r="G44" s="960">
        <f>'Заказ, cкидки и курсы валют'!$J$23*F44</f>
        <v>82535.033999999985</v>
      </c>
      <c r="H44" s="181">
        <f t="shared" si="4"/>
        <v>825.35</v>
      </c>
      <c r="I44" s="214"/>
    </row>
    <row r="45" spans="1:9" ht="13.5" thickBot="1">
      <c r="A45" s="14"/>
      <c r="B45" s="50"/>
      <c r="C45" s="50"/>
      <c r="D45" s="50"/>
      <c r="E45" s="578"/>
      <c r="F45" s="88"/>
      <c r="G45" s="546"/>
      <c r="H45" s="14"/>
      <c r="I45" s="14"/>
    </row>
    <row r="46" spans="1:9" ht="18">
      <c r="A46" s="247"/>
      <c r="B46" s="163"/>
      <c r="C46" s="91"/>
      <c r="D46" s="91" t="s">
        <v>2545</v>
      </c>
      <c r="E46" s="555"/>
      <c r="F46" s="647"/>
      <c r="G46" s="569"/>
      <c r="H46" s="94"/>
      <c r="I46" s="95"/>
    </row>
    <row r="47" spans="1:9">
      <c r="A47" s="248"/>
      <c r="B47" s="17"/>
      <c r="C47" s="97"/>
      <c r="D47" s="97"/>
      <c r="E47" s="557"/>
      <c r="F47" s="648"/>
      <c r="G47" s="620"/>
      <c r="H47" s="17"/>
      <c r="I47" s="167"/>
    </row>
    <row r="48" spans="1:9">
      <c r="A48" s="248"/>
      <c r="B48" s="17"/>
      <c r="C48" s="97"/>
      <c r="D48" s="97"/>
      <c r="E48" s="557"/>
      <c r="F48" s="648"/>
      <c r="G48" s="620"/>
      <c r="H48" s="17"/>
      <c r="I48" s="167"/>
    </row>
    <row r="49" spans="1:10">
      <c r="A49" s="248"/>
      <c r="B49" s="17"/>
      <c r="C49" s="97"/>
      <c r="D49" s="97"/>
      <c r="E49" s="557"/>
      <c r="F49" s="648"/>
      <c r="G49" s="620"/>
      <c r="H49" s="17"/>
      <c r="I49" s="167"/>
    </row>
    <row r="50" spans="1:10" ht="18.75" thickBot="1">
      <c r="A50" s="1152" t="s">
        <v>7712</v>
      </c>
      <c r="B50" s="171"/>
      <c r="C50" s="99"/>
      <c r="D50" s="99"/>
      <c r="E50" s="558"/>
      <c r="F50" s="649"/>
      <c r="G50" s="621"/>
      <c r="H50" s="171"/>
      <c r="I50" s="172"/>
    </row>
    <row r="51" spans="1:10" ht="32.25" customHeight="1">
      <c r="A51" s="195" t="s">
        <v>1034</v>
      </c>
      <c r="B51" s="196" t="s">
        <v>1035</v>
      </c>
      <c r="C51" s="197" t="s">
        <v>678</v>
      </c>
      <c r="D51" s="197" t="s">
        <v>3143</v>
      </c>
      <c r="E51" s="559" t="s">
        <v>11386</v>
      </c>
      <c r="F51" s="650" t="s">
        <v>2792</v>
      </c>
      <c r="G51" s="2603" t="s">
        <v>2640</v>
      </c>
      <c r="H51" s="2601" t="s">
        <v>497</v>
      </c>
      <c r="I51" s="199" t="s">
        <v>4268</v>
      </c>
    </row>
    <row r="52" spans="1:10" ht="18.75" customHeight="1" thickBot="1">
      <c r="A52" s="195"/>
      <c r="B52" s="389"/>
      <c r="C52" s="197" t="s">
        <v>3644</v>
      </c>
      <c r="D52" s="390" t="s">
        <v>2641</v>
      </c>
      <c r="E52" s="564" t="s">
        <v>265</v>
      </c>
      <c r="F52" s="1038">
        <f>'Заказ, cкидки и курсы валют'!$I$12</f>
        <v>0</v>
      </c>
      <c r="G52" s="2606"/>
      <c r="H52" s="2599"/>
      <c r="I52" s="325"/>
    </row>
    <row r="53" spans="1:10" ht="15">
      <c r="A53" s="333" t="s">
        <v>8496</v>
      </c>
      <c r="B53" s="986" t="s">
        <v>3662</v>
      </c>
      <c r="C53" s="984">
        <v>7.8</v>
      </c>
      <c r="D53" s="2155">
        <v>10</v>
      </c>
      <c r="E53" s="2122">
        <f>E11*3</f>
        <v>1003.6200000000001</v>
      </c>
      <c r="F53" s="967">
        <f>ROUND(E53*(1-$F$10),2)</f>
        <v>1003.62</v>
      </c>
      <c r="G53" s="968">
        <f>'Заказ, cкидки и курсы валют'!$J$23*F53</f>
        <v>12495.069</v>
      </c>
      <c r="H53" s="387">
        <f>ROUND((D53/1000)*G53,2)</f>
        <v>124.95</v>
      </c>
      <c r="I53" s="337"/>
      <c r="J53" s="822"/>
    </row>
    <row r="54" spans="1:10" ht="15">
      <c r="A54" s="216" t="s">
        <v>8497</v>
      </c>
      <c r="B54" s="46" t="s">
        <v>3663</v>
      </c>
      <c r="C54" s="53">
        <v>15.67</v>
      </c>
      <c r="D54" s="45">
        <v>10</v>
      </c>
      <c r="E54" s="2096">
        <f t="shared" ref="E54:E69" si="5">E12*3</f>
        <v>1499.58</v>
      </c>
      <c r="F54" s="603">
        <f t="shared" ref="F54:F69" si="6">ROUND(E54*(1-$F$10),2)</f>
        <v>1499.58</v>
      </c>
      <c r="G54" s="862">
        <f>'Заказ, cкидки и курсы валют'!$J$23*F54</f>
        <v>18669.770999999997</v>
      </c>
      <c r="H54" s="128">
        <f t="shared" ref="H54:H69" si="7">ROUND((D54/1000)*G54,2)</f>
        <v>186.7</v>
      </c>
      <c r="I54" s="212"/>
      <c r="J54" s="822"/>
    </row>
    <row r="55" spans="1:10" ht="15">
      <c r="A55" s="216" t="s">
        <v>8498</v>
      </c>
      <c r="B55" s="46" t="s">
        <v>3664</v>
      </c>
      <c r="C55" s="53">
        <v>26.54</v>
      </c>
      <c r="D55" s="45">
        <v>5</v>
      </c>
      <c r="E55" s="2096">
        <f t="shared" si="5"/>
        <v>1717.9499999999998</v>
      </c>
      <c r="F55" s="603">
        <f t="shared" si="6"/>
        <v>1717.95</v>
      </c>
      <c r="G55" s="862">
        <f>'Заказ, cкидки и курсы валют'!$J$23*F55</f>
        <v>21388.477500000001</v>
      </c>
      <c r="H55" s="128">
        <f t="shared" si="7"/>
        <v>106.94</v>
      </c>
      <c r="I55" s="212"/>
      <c r="J55" s="822"/>
    </row>
    <row r="56" spans="1:10" ht="15">
      <c r="A56" s="216" t="s">
        <v>8499</v>
      </c>
      <c r="B56" s="46" t="s">
        <v>3665</v>
      </c>
      <c r="C56" s="53">
        <v>25</v>
      </c>
      <c r="D56" s="45">
        <v>5</v>
      </c>
      <c r="E56" s="2096">
        <f t="shared" si="5"/>
        <v>2343.09</v>
      </c>
      <c r="F56" s="603">
        <f t="shared" si="6"/>
        <v>2343.09</v>
      </c>
      <c r="G56" s="862">
        <f>'Заказ, cкидки и курсы валют'!$J$23*F56</f>
        <v>29171.470499999999</v>
      </c>
      <c r="H56" s="128">
        <f t="shared" si="7"/>
        <v>145.86000000000001</v>
      </c>
      <c r="I56" s="212"/>
      <c r="J56" s="822"/>
    </row>
    <row r="57" spans="1:10" ht="15">
      <c r="A57" s="216" t="s">
        <v>8500</v>
      </c>
      <c r="B57" s="46" t="s">
        <v>3289</v>
      </c>
      <c r="C57" s="53">
        <v>61.22</v>
      </c>
      <c r="D57" s="46">
        <v>2</v>
      </c>
      <c r="E57" s="2096">
        <f t="shared" si="5"/>
        <v>4362.6900000000005</v>
      </c>
      <c r="F57" s="603">
        <f t="shared" si="6"/>
        <v>4362.6899999999996</v>
      </c>
      <c r="G57" s="862">
        <f>'Заказ, cкидки и курсы валют'!$J$23*F57</f>
        <v>54315.490499999993</v>
      </c>
      <c r="H57" s="128">
        <f t="shared" si="7"/>
        <v>108.63</v>
      </c>
      <c r="I57" s="212"/>
      <c r="J57" s="822"/>
    </row>
    <row r="58" spans="1:10" ht="15">
      <c r="A58" s="216" t="s">
        <v>8501</v>
      </c>
      <c r="B58" s="46" t="s">
        <v>3290</v>
      </c>
      <c r="C58" s="53">
        <v>118.06</v>
      </c>
      <c r="D58" s="46">
        <v>2</v>
      </c>
      <c r="E58" s="2096">
        <f t="shared" si="5"/>
        <v>8353.6500000000015</v>
      </c>
      <c r="F58" s="603">
        <f t="shared" si="6"/>
        <v>8353.65</v>
      </c>
      <c r="G58" s="862">
        <f>'Заказ, cкидки и курсы валют'!$J$23*F58</f>
        <v>104002.94249999999</v>
      </c>
      <c r="H58" s="128">
        <f t="shared" si="7"/>
        <v>208.01</v>
      </c>
      <c r="I58" s="212"/>
      <c r="J58" s="822"/>
    </row>
    <row r="59" spans="1:10" ht="15">
      <c r="A59" s="216" t="s">
        <v>8502</v>
      </c>
      <c r="B59" s="46" t="s">
        <v>3291</v>
      </c>
      <c r="C59" s="53">
        <v>128.33000000000001</v>
      </c>
      <c r="D59" s="46">
        <v>1</v>
      </c>
      <c r="E59" s="2096">
        <f t="shared" si="5"/>
        <v>9211.89</v>
      </c>
      <c r="F59" s="603">
        <f t="shared" si="6"/>
        <v>9211.89</v>
      </c>
      <c r="G59" s="862">
        <f>'Заказ, cкидки и курсы валют'!$J$23*F59</f>
        <v>114688.03049999999</v>
      </c>
      <c r="H59" s="128">
        <f t="shared" si="7"/>
        <v>114.69</v>
      </c>
      <c r="I59" s="212"/>
      <c r="J59" s="822"/>
    </row>
    <row r="60" spans="1:10" ht="15">
      <c r="A60" s="216" t="s">
        <v>8503</v>
      </c>
      <c r="B60" s="46" t="s">
        <v>3292</v>
      </c>
      <c r="C60" s="53">
        <v>236.85</v>
      </c>
      <c r="D60" s="46">
        <v>1</v>
      </c>
      <c r="E60" s="2096">
        <f t="shared" si="5"/>
        <v>13777.74</v>
      </c>
      <c r="F60" s="603">
        <f t="shared" si="6"/>
        <v>13777.74</v>
      </c>
      <c r="G60" s="862">
        <f>'Заказ, cкидки и курсы валют'!$J$23*F60</f>
        <v>171532.86299999998</v>
      </c>
      <c r="H60" s="128">
        <f t="shared" si="7"/>
        <v>171.53</v>
      </c>
      <c r="I60" s="212"/>
      <c r="J60" s="822"/>
    </row>
    <row r="61" spans="1:10" ht="15">
      <c r="A61" s="216" t="s">
        <v>8504</v>
      </c>
      <c r="B61" s="46" t="s">
        <v>3293</v>
      </c>
      <c r="C61" s="53">
        <v>220</v>
      </c>
      <c r="D61" s="46">
        <v>1</v>
      </c>
      <c r="E61" s="2096">
        <f t="shared" si="5"/>
        <v>16573.29</v>
      </c>
      <c r="F61" s="603">
        <f t="shared" si="6"/>
        <v>16573.29</v>
      </c>
      <c r="G61" s="862">
        <f>'Заказ, cкидки и курсы валют'!$J$23*F61</f>
        <v>206337.46049999999</v>
      </c>
      <c r="H61" s="128">
        <f t="shared" si="7"/>
        <v>206.34</v>
      </c>
      <c r="I61" s="212"/>
      <c r="J61" s="822"/>
    </row>
    <row r="62" spans="1:10" ht="15">
      <c r="A62" s="216" t="s">
        <v>8505</v>
      </c>
      <c r="B62" s="46" t="s">
        <v>3294</v>
      </c>
      <c r="C62" s="53">
        <v>403.47</v>
      </c>
      <c r="D62" s="46">
        <v>1</v>
      </c>
      <c r="E62" s="2096">
        <f t="shared" si="5"/>
        <v>26819.31</v>
      </c>
      <c r="F62" s="603">
        <f t="shared" si="6"/>
        <v>26819.31</v>
      </c>
      <c r="G62" s="862">
        <f>'Заказ, cкидки и курсы валют'!$J$23*F62</f>
        <v>333900.40950000001</v>
      </c>
      <c r="H62" s="128">
        <f t="shared" si="7"/>
        <v>333.9</v>
      </c>
      <c r="I62" s="212"/>
      <c r="J62" s="822"/>
    </row>
    <row r="63" spans="1:10" ht="15">
      <c r="A63" s="216" t="s">
        <v>8506</v>
      </c>
      <c r="B63" s="46" t="s">
        <v>3295</v>
      </c>
      <c r="C63" s="53">
        <v>390</v>
      </c>
      <c r="D63" s="46">
        <v>1</v>
      </c>
      <c r="E63" s="2096">
        <f t="shared" si="5"/>
        <v>30843.510000000002</v>
      </c>
      <c r="F63" s="603">
        <f t="shared" si="6"/>
        <v>30843.51</v>
      </c>
      <c r="G63" s="862">
        <f>'Заказ, cкидки и курсы валют'!$J$23*F63</f>
        <v>384001.69949999993</v>
      </c>
      <c r="H63" s="128">
        <f t="shared" si="7"/>
        <v>384</v>
      </c>
      <c r="I63" s="212"/>
      <c r="J63" s="822"/>
    </row>
    <row r="64" spans="1:10" ht="15">
      <c r="A64" s="216" t="s">
        <v>8507</v>
      </c>
      <c r="B64" s="46" t="s">
        <v>3300</v>
      </c>
      <c r="C64" s="58">
        <v>390</v>
      </c>
      <c r="D64" s="46">
        <v>1</v>
      </c>
      <c r="E64" s="2096">
        <f t="shared" si="5"/>
        <v>30843.510000000002</v>
      </c>
      <c r="F64" s="603">
        <f t="shared" si="6"/>
        <v>30843.51</v>
      </c>
      <c r="G64" s="862">
        <f>'Заказ, cкидки и курсы валют'!$J$23*F64</f>
        <v>384001.69949999993</v>
      </c>
      <c r="H64" s="128">
        <f t="shared" si="7"/>
        <v>384</v>
      </c>
      <c r="I64" s="212"/>
      <c r="J64" s="822"/>
    </row>
    <row r="65" spans="1:12" ht="15">
      <c r="A65" s="216" t="s">
        <v>8508</v>
      </c>
      <c r="B65" s="46" t="s">
        <v>5604</v>
      </c>
      <c r="C65" s="53">
        <v>390</v>
      </c>
      <c r="D65" s="46">
        <v>1</v>
      </c>
      <c r="E65" s="2096">
        <f t="shared" si="5"/>
        <v>29389.98</v>
      </c>
      <c r="F65" s="603">
        <f t="shared" si="6"/>
        <v>29389.98</v>
      </c>
      <c r="G65" s="862">
        <f>'Заказ, cкидки и курсы валют'!$J$23*F65</f>
        <v>365905.25099999999</v>
      </c>
      <c r="H65" s="128">
        <f t="shared" si="7"/>
        <v>365.91</v>
      </c>
      <c r="I65" s="212"/>
      <c r="J65" s="822"/>
    </row>
    <row r="66" spans="1:12" ht="15">
      <c r="A66" s="216" t="s">
        <v>8509</v>
      </c>
      <c r="B66" s="46" t="s">
        <v>3296</v>
      </c>
      <c r="C66" s="53">
        <v>620</v>
      </c>
      <c r="D66" s="46">
        <v>1</v>
      </c>
      <c r="E66" s="2096">
        <f t="shared" si="5"/>
        <v>45877.350000000006</v>
      </c>
      <c r="F66" s="603">
        <f t="shared" si="6"/>
        <v>45877.35</v>
      </c>
      <c r="G66" s="862">
        <f>'Заказ, cкидки и курсы валют'!$J$23*F66</f>
        <v>571173.00749999995</v>
      </c>
      <c r="H66" s="128">
        <f t="shared" si="7"/>
        <v>571.16999999999996</v>
      </c>
      <c r="I66" s="212"/>
      <c r="J66" s="822"/>
    </row>
    <row r="67" spans="1:12" ht="15">
      <c r="A67" s="216" t="s">
        <v>8510</v>
      </c>
      <c r="B67" s="46" t="s">
        <v>3297</v>
      </c>
      <c r="C67" s="53">
        <v>660</v>
      </c>
      <c r="D67" s="46">
        <v>1</v>
      </c>
      <c r="E67" s="2096">
        <f t="shared" si="5"/>
        <v>54459.839999999997</v>
      </c>
      <c r="F67" s="603">
        <f t="shared" si="6"/>
        <v>54459.839999999997</v>
      </c>
      <c r="G67" s="862">
        <f>'Заказ, cкидки и курсы валют'!$J$23*F67</f>
        <v>678025.00799999991</v>
      </c>
      <c r="H67" s="128">
        <f t="shared" si="7"/>
        <v>678.03</v>
      </c>
      <c r="I67" s="212"/>
      <c r="J67" s="822"/>
    </row>
    <row r="68" spans="1:12" ht="15">
      <c r="A68" s="216" t="s">
        <v>8511</v>
      </c>
      <c r="B68" s="46" t="s">
        <v>3298</v>
      </c>
      <c r="C68" s="53">
        <v>820</v>
      </c>
      <c r="D68" s="46">
        <v>1</v>
      </c>
      <c r="E68" s="2096">
        <f t="shared" si="5"/>
        <v>69593.19</v>
      </c>
      <c r="F68" s="603">
        <f t="shared" si="6"/>
        <v>69593.19</v>
      </c>
      <c r="G68" s="862">
        <f>'Заказ, cкидки и курсы валют'!$J$23*F68</f>
        <v>866435.21549999993</v>
      </c>
      <c r="H68" s="128">
        <f t="shared" si="7"/>
        <v>866.44</v>
      </c>
      <c r="I68" s="212"/>
      <c r="J68" s="822"/>
    </row>
    <row r="69" spans="1:12" ht="15.75" thickBot="1">
      <c r="A69" s="241" t="s">
        <v>8512</v>
      </c>
      <c r="B69" s="131" t="s">
        <v>3299</v>
      </c>
      <c r="C69" s="789">
        <v>820</v>
      </c>
      <c r="D69" s="131">
        <v>1</v>
      </c>
      <c r="E69" s="2124">
        <f t="shared" si="5"/>
        <v>77890.290000000008</v>
      </c>
      <c r="F69" s="959">
        <f t="shared" si="6"/>
        <v>77890.289999999994</v>
      </c>
      <c r="G69" s="960">
        <f>'Заказ, cкидки и курсы валют'!$J$23*F69</f>
        <v>969734.11049999984</v>
      </c>
      <c r="H69" s="181">
        <f t="shared" si="7"/>
        <v>969.73</v>
      </c>
      <c r="I69" s="214"/>
    </row>
    <row r="70" spans="1:12" ht="15.75" customHeight="1" thickBot="1">
      <c r="A70" s="14"/>
      <c r="B70" s="50"/>
      <c r="C70" s="50"/>
      <c r="D70" s="50"/>
      <c r="E70" s="578"/>
      <c r="F70" s="88"/>
      <c r="G70" s="546"/>
      <c r="H70" s="14"/>
      <c r="I70" s="14"/>
    </row>
    <row r="71" spans="1:12" ht="18">
      <c r="A71" s="247"/>
      <c r="B71" s="163"/>
      <c r="C71" s="91" t="s">
        <v>12284</v>
      </c>
      <c r="D71" s="555"/>
      <c r="E71" s="555"/>
      <c r="F71" s="569"/>
      <c r="G71" s="94"/>
      <c r="H71" s="163"/>
      <c r="I71" s="79"/>
    </row>
    <row r="72" spans="1:12">
      <c r="A72" s="248"/>
      <c r="B72" s="2405"/>
      <c r="C72" s="2406"/>
      <c r="D72" s="2406"/>
      <c r="E72" s="2407"/>
      <c r="F72" s="2408"/>
      <c r="G72" s="2409"/>
      <c r="H72" s="2405"/>
      <c r="I72" s="167"/>
    </row>
    <row r="73" spans="1:12" ht="13.5" thickBot="1">
      <c r="A73" s="248"/>
      <c r="B73" s="2405"/>
      <c r="C73" s="2406"/>
      <c r="D73" s="2406"/>
      <c r="E73" s="2407"/>
      <c r="F73" s="2408"/>
      <c r="G73" s="2409"/>
      <c r="H73" s="2405"/>
      <c r="I73" s="167"/>
    </row>
    <row r="74" spans="1:12" ht="33.75" customHeight="1" thickBot="1">
      <c r="A74" s="248"/>
      <c r="B74" s="2405"/>
      <c r="C74" s="2406"/>
      <c r="D74" s="2406"/>
      <c r="E74" s="2407"/>
      <c r="F74" s="2408"/>
      <c r="G74" s="2409"/>
      <c r="H74" s="2405"/>
      <c r="I74" s="167"/>
      <c r="L74" s="2411"/>
    </row>
    <row r="75" spans="1:12" ht="18.75" customHeight="1" thickBot="1">
      <c r="A75" s="1152" t="s">
        <v>7710</v>
      </c>
      <c r="B75" s="171"/>
      <c r="C75" s="99"/>
      <c r="D75" s="99"/>
      <c r="E75" s="558"/>
      <c r="F75" s="649"/>
      <c r="G75" s="621"/>
      <c r="H75" s="171"/>
      <c r="I75" s="172"/>
    </row>
    <row r="76" spans="1:12" ht="46.5" customHeight="1">
      <c r="A76" s="2412" t="s">
        <v>1034</v>
      </c>
      <c r="B76" s="2413" t="s">
        <v>1035</v>
      </c>
      <c r="C76" s="2414" t="s">
        <v>678</v>
      </c>
      <c r="D76" s="2414" t="s">
        <v>3143</v>
      </c>
      <c r="E76" s="2415" t="s">
        <v>11386</v>
      </c>
      <c r="F76" s="2416" t="s">
        <v>2792</v>
      </c>
      <c r="G76" s="2651" t="s">
        <v>2640</v>
      </c>
      <c r="H76" s="2653" t="s">
        <v>497</v>
      </c>
      <c r="I76" s="2417" t="s">
        <v>4268</v>
      </c>
    </row>
    <row r="77" spans="1:12">
      <c r="A77" s="2418"/>
      <c r="B77" s="499"/>
      <c r="C77" s="498" t="s">
        <v>3644</v>
      </c>
      <c r="D77" s="500" t="s">
        <v>2641</v>
      </c>
      <c r="E77" s="2282" t="s">
        <v>265</v>
      </c>
      <c r="F77" s="2410">
        <f>'Заказ, cкидки и курсы валют'!$I$12</f>
        <v>0</v>
      </c>
      <c r="G77" s="2652"/>
      <c r="H77" s="2654"/>
      <c r="I77" s="972"/>
    </row>
    <row r="78" spans="1:12">
      <c r="A78" s="2419" t="s">
        <v>12287</v>
      </c>
      <c r="B78" s="1827" t="s">
        <v>12285</v>
      </c>
      <c r="C78" s="2423">
        <v>35</v>
      </c>
      <c r="D78" s="2420">
        <v>700</v>
      </c>
      <c r="E78" s="822">
        <v>1312.26</v>
      </c>
      <c r="F78" s="603">
        <f>ROUND(E78*(1-$F$10),2)</f>
        <v>1312.26</v>
      </c>
      <c r="G78" s="862">
        <f>'Заказ, cкидки и курсы валют'!$J$23*F78</f>
        <v>16337.636999999999</v>
      </c>
      <c r="H78" s="128">
        <f>ROUND((D78/1000)*G78,2)</f>
        <v>11436.35</v>
      </c>
      <c r="I78" s="212"/>
    </row>
    <row r="79" spans="1:12">
      <c r="A79" s="2419" t="s">
        <v>12288</v>
      </c>
      <c r="B79" s="1827" t="s">
        <v>3665</v>
      </c>
      <c r="C79" s="2424">
        <v>79</v>
      </c>
      <c r="D79" s="2421">
        <v>300</v>
      </c>
      <c r="E79" s="822">
        <v>2770.39</v>
      </c>
      <c r="F79" s="603">
        <f t="shared" ref="F79:F84" si="8">ROUND(E79*(1-$F$10),2)</f>
        <v>2770.39</v>
      </c>
      <c r="G79" s="862">
        <f>'Заказ, cкидки и курсы валют'!$J$23*F79</f>
        <v>34491.355499999998</v>
      </c>
      <c r="H79" s="128">
        <f t="shared" ref="H79:H84" si="9">ROUND((D79/1000)*G79,2)</f>
        <v>10347.41</v>
      </c>
      <c r="I79" s="212"/>
    </row>
    <row r="80" spans="1:12">
      <c r="A80" s="2419" t="s">
        <v>12289</v>
      </c>
      <c r="B80" s="1827" t="s">
        <v>3289</v>
      </c>
      <c r="C80" s="2424">
        <v>85</v>
      </c>
      <c r="D80" s="2421">
        <v>250</v>
      </c>
      <c r="E80" s="822">
        <v>2845.84</v>
      </c>
      <c r="F80" s="603">
        <f t="shared" si="8"/>
        <v>2845.84</v>
      </c>
      <c r="G80" s="862">
        <f>'Заказ, cкидки и курсы валют'!$J$23*F80</f>
        <v>35430.707999999999</v>
      </c>
      <c r="H80" s="128">
        <f t="shared" si="9"/>
        <v>8857.68</v>
      </c>
      <c r="I80" s="212"/>
    </row>
    <row r="81" spans="1:10">
      <c r="A81" s="2419" t="s">
        <v>12290</v>
      </c>
      <c r="B81" s="1827" t="s">
        <v>3302</v>
      </c>
      <c r="C81" s="2423">
        <v>250</v>
      </c>
      <c r="D81" s="1368">
        <v>90</v>
      </c>
      <c r="E81" s="822">
        <v>7949</v>
      </c>
      <c r="F81" s="603">
        <f t="shared" si="8"/>
        <v>7949</v>
      </c>
      <c r="G81" s="862">
        <f>'Заказ, cкидки и курсы валют'!$J$23*F81</f>
        <v>98965.049999999988</v>
      </c>
      <c r="H81" s="128">
        <f t="shared" si="9"/>
        <v>8906.85</v>
      </c>
      <c r="I81" s="212"/>
    </row>
    <row r="82" spans="1:10">
      <c r="A82" s="2419" t="s">
        <v>12291</v>
      </c>
      <c r="B82" s="1827" t="s">
        <v>3292</v>
      </c>
      <c r="C82" s="2424">
        <v>390</v>
      </c>
      <c r="D82" s="2421">
        <v>60</v>
      </c>
      <c r="E82" s="822">
        <v>12844.67</v>
      </c>
      <c r="F82" s="603">
        <f t="shared" si="8"/>
        <v>12844.67</v>
      </c>
      <c r="G82" s="862">
        <f>'Заказ, cкидки и курсы валют'!$J$23*F82</f>
        <v>159916.1415</v>
      </c>
      <c r="H82" s="128">
        <f t="shared" si="9"/>
        <v>9594.9699999999993</v>
      </c>
      <c r="I82" s="212"/>
    </row>
    <row r="83" spans="1:10">
      <c r="A83" s="2419" t="s">
        <v>12292</v>
      </c>
      <c r="B83" s="1827" t="s">
        <v>12286</v>
      </c>
      <c r="C83" s="2424">
        <v>450</v>
      </c>
      <c r="D83" s="2421">
        <v>50</v>
      </c>
      <c r="E83" s="822">
        <v>14923.53</v>
      </c>
      <c r="F83" s="603">
        <f t="shared" si="8"/>
        <v>14923.53</v>
      </c>
      <c r="G83" s="862">
        <f>'Заказ, cкидки и курсы валют'!$J$23*F83</f>
        <v>185797.9485</v>
      </c>
      <c r="H83" s="128">
        <f t="shared" si="9"/>
        <v>9289.9</v>
      </c>
      <c r="I83" s="212"/>
    </row>
    <row r="84" spans="1:10" ht="13.5" thickBot="1">
      <c r="A84" s="2422" t="s">
        <v>12293</v>
      </c>
      <c r="B84" s="1829" t="s">
        <v>3296</v>
      </c>
      <c r="C84" s="2425">
        <v>1360</v>
      </c>
      <c r="D84" s="1371">
        <v>15</v>
      </c>
      <c r="E84" s="822">
        <v>46651.99</v>
      </c>
      <c r="F84" s="959">
        <f t="shared" si="8"/>
        <v>46651.99</v>
      </c>
      <c r="G84" s="960">
        <f>'Заказ, cкидки и курсы валют'!$J$23*F84</f>
        <v>580817.27549999999</v>
      </c>
      <c r="H84" s="181">
        <f t="shared" si="9"/>
        <v>8712.26</v>
      </c>
      <c r="I84" s="214"/>
    </row>
    <row r="85" spans="1:10" ht="13.5" thickBot="1"/>
    <row r="86" spans="1:10" ht="18">
      <c r="A86" s="247"/>
      <c r="B86" s="163"/>
      <c r="C86" s="91"/>
      <c r="D86" s="91" t="s">
        <v>2546</v>
      </c>
      <c r="E86" s="555"/>
      <c r="F86" s="647"/>
      <c r="G86" s="569"/>
      <c r="H86" s="94"/>
      <c r="I86" s="95"/>
      <c r="J86" s="822"/>
    </row>
    <row r="87" spans="1:10">
      <c r="A87" s="248"/>
      <c r="B87" s="17"/>
      <c r="C87" s="97"/>
      <c r="D87" s="97"/>
      <c r="E87" s="557"/>
      <c r="F87" s="648"/>
      <c r="G87" s="620"/>
      <c r="H87" s="17"/>
      <c r="I87" s="167"/>
      <c r="J87" s="822"/>
    </row>
    <row r="88" spans="1:10">
      <c r="A88" s="248"/>
      <c r="B88" s="17"/>
      <c r="C88" s="97"/>
      <c r="D88" s="97"/>
      <c r="E88" s="557"/>
      <c r="F88" s="648"/>
      <c r="G88" s="620"/>
      <c r="H88" s="17"/>
      <c r="I88" s="167"/>
      <c r="J88" s="822"/>
    </row>
    <row r="89" spans="1:10">
      <c r="A89" s="248"/>
      <c r="B89" s="17"/>
      <c r="C89" s="97"/>
      <c r="D89" s="97"/>
      <c r="E89" s="557"/>
      <c r="F89" s="648"/>
      <c r="G89" s="620"/>
      <c r="H89" s="17"/>
      <c r="I89" s="167"/>
      <c r="J89" s="822"/>
    </row>
    <row r="90" spans="1:10" ht="18.75" thickBot="1">
      <c r="A90" s="1152" t="s">
        <v>7710</v>
      </c>
      <c r="B90" s="171"/>
      <c r="C90" s="99"/>
      <c r="D90" s="99"/>
      <c r="E90" s="558"/>
      <c r="F90" s="649"/>
      <c r="G90" s="621"/>
      <c r="H90" s="171"/>
      <c r="I90" s="172"/>
      <c r="J90" s="822"/>
    </row>
    <row r="91" spans="1:10" ht="42">
      <c r="A91" s="195" t="s">
        <v>1034</v>
      </c>
      <c r="B91" s="196" t="s">
        <v>1035</v>
      </c>
      <c r="C91" s="197" t="s">
        <v>678</v>
      </c>
      <c r="D91" s="197" t="s">
        <v>3143</v>
      </c>
      <c r="E91" s="559" t="s">
        <v>11386</v>
      </c>
      <c r="F91" s="650" t="s">
        <v>2792</v>
      </c>
      <c r="G91" s="638" t="s">
        <v>2640</v>
      </c>
      <c r="H91" s="338" t="s">
        <v>497</v>
      </c>
      <c r="I91" s="199" t="s">
        <v>4268</v>
      </c>
      <c r="J91" s="822"/>
    </row>
    <row r="92" spans="1:10" ht="13.5" thickBot="1">
      <c r="A92" s="195"/>
      <c r="B92" s="389"/>
      <c r="C92" s="197" t="s">
        <v>3644</v>
      </c>
      <c r="D92" s="390" t="s">
        <v>2641</v>
      </c>
      <c r="E92" s="564" t="s">
        <v>265</v>
      </c>
      <c r="F92" s="1038">
        <f>'Заказ, cкидки и курсы валют'!$I$12</f>
        <v>0</v>
      </c>
      <c r="G92" s="949"/>
      <c r="H92" s="455"/>
      <c r="I92" s="325"/>
    </row>
    <row r="93" spans="1:10" ht="14.1" customHeight="1">
      <c r="A93" s="333" t="s">
        <v>2276</v>
      </c>
      <c r="B93" s="986" t="s">
        <v>3309</v>
      </c>
      <c r="C93" s="984">
        <v>11.11</v>
      </c>
      <c r="D93" s="2155">
        <v>1500</v>
      </c>
      <c r="E93" s="822">
        <v>816.78</v>
      </c>
      <c r="F93" s="967">
        <f>ROUND(E93*(1-$F$10),2)</f>
        <v>816.78</v>
      </c>
      <c r="G93" s="968">
        <f>'Заказ, cкидки и курсы валют'!$J$23*F93</f>
        <v>10168.910999999998</v>
      </c>
      <c r="H93" s="387">
        <f>ROUND((D93/1000)*G93,2)</f>
        <v>15253.37</v>
      </c>
      <c r="I93" s="337"/>
    </row>
    <row r="94" spans="1:10" ht="14.1" customHeight="1">
      <c r="A94" s="216" t="s">
        <v>2277</v>
      </c>
      <c r="B94" s="46" t="s">
        <v>3662</v>
      </c>
      <c r="C94" s="53">
        <v>14.47</v>
      </c>
      <c r="D94" s="45">
        <v>1000</v>
      </c>
      <c r="E94" s="822">
        <v>866.3</v>
      </c>
      <c r="F94" s="603">
        <f t="shared" ref="F94:F98" si="10">ROUND(E94*(1-$F$10),2)</f>
        <v>866.3</v>
      </c>
      <c r="G94" s="862">
        <f>'Заказ, cкидки и курсы валют'!$J$23*F94</f>
        <v>10785.434999999999</v>
      </c>
      <c r="H94" s="128">
        <f t="shared" ref="H94:H98" si="11">ROUND((D94/1000)*G94,2)</f>
        <v>10785.44</v>
      </c>
      <c r="I94" s="212"/>
    </row>
    <row r="95" spans="1:10" ht="14.1" customHeight="1">
      <c r="A95" s="216" t="s">
        <v>2278</v>
      </c>
      <c r="B95" s="46" t="s">
        <v>3301</v>
      </c>
      <c r="C95" s="53">
        <v>24.56</v>
      </c>
      <c r="D95" s="45">
        <v>1000</v>
      </c>
      <c r="E95" s="822">
        <v>841.8</v>
      </c>
      <c r="F95" s="603">
        <f t="shared" si="10"/>
        <v>841.8</v>
      </c>
      <c r="G95" s="862">
        <f>'Заказ, cкидки и курсы валют'!$J$23*F95</f>
        <v>10480.409999999998</v>
      </c>
      <c r="H95" s="128">
        <f t="shared" si="11"/>
        <v>10480.41</v>
      </c>
      <c r="I95" s="212"/>
    </row>
    <row r="96" spans="1:10" ht="14.1" customHeight="1">
      <c r="A96" s="216" t="s">
        <v>2279</v>
      </c>
      <c r="B96" s="46" t="s">
        <v>3663</v>
      </c>
      <c r="C96" s="53">
        <v>31.56</v>
      </c>
      <c r="D96" s="46">
        <v>500</v>
      </c>
      <c r="E96" s="822">
        <v>1560.45</v>
      </c>
      <c r="F96" s="603">
        <f t="shared" si="10"/>
        <v>1560.45</v>
      </c>
      <c r="G96" s="862">
        <f>'Заказ, cкидки и курсы валют'!$J$23*F96</f>
        <v>19427.602500000001</v>
      </c>
      <c r="H96" s="128">
        <f t="shared" si="11"/>
        <v>9713.7999999999993</v>
      </c>
      <c r="I96" s="212"/>
    </row>
    <row r="97" spans="1:9" ht="14.1" customHeight="1">
      <c r="A97" s="216" t="s">
        <v>2280</v>
      </c>
      <c r="B97" s="46" t="s">
        <v>3664</v>
      </c>
      <c r="C97" s="53">
        <v>41.56</v>
      </c>
      <c r="D97" s="46">
        <v>500</v>
      </c>
      <c r="E97" s="822">
        <v>2074.4899999999998</v>
      </c>
      <c r="F97" s="603">
        <f t="shared" si="10"/>
        <v>2074.4899999999998</v>
      </c>
      <c r="G97" s="862">
        <f>'Заказ, cкидки и курсы валют'!$J$23*F97</f>
        <v>25827.400499999996</v>
      </c>
      <c r="H97" s="128">
        <f t="shared" si="11"/>
        <v>12913.7</v>
      </c>
      <c r="I97" s="212"/>
    </row>
    <row r="98" spans="1:9" ht="14.1" customHeight="1" thickBot="1">
      <c r="A98" s="241" t="s">
        <v>2281</v>
      </c>
      <c r="B98" s="131" t="s">
        <v>3665</v>
      </c>
      <c r="C98" s="789">
        <v>99.11</v>
      </c>
      <c r="D98" s="131">
        <v>250</v>
      </c>
      <c r="E98" s="822">
        <v>4059.23</v>
      </c>
      <c r="F98" s="959">
        <f t="shared" si="10"/>
        <v>4059.23</v>
      </c>
      <c r="G98" s="960">
        <f>'Заказ, cкидки и курсы валют'!$J$23*F98</f>
        <v>50537.413499999995</v>
      </c>
      <c r="H98" s="181">
        <f t="shared" si="11"/>
        <v>12634.35</v>
      </c>
      <c r="I98" s="214"/>
    </row>
    <row r="99" spans="1:9" ht="13.5" thickBot="1"/>
    <row r="100" spans="1:9" ht="18">
      <c r="A100" s="247"/>
      <c r="B100" s="163"/>
      <c r="C100" s="91"/>
      <c r="D100" s="91" t="s">
        <v>2546</v>
      </c>
      <c r="E100" s="555"/>
      <c r="F100" s="647"/>
      <c r="G100" s="569"/>
      <c r="H100" s="163"/>
      <c r="I100" s="95"/>
    </row>
    <row r="101" spans="1:9">
      <c r="A101" s="248"/>
      <c r="B101" s="17"/>
      <c r="C101" s="97"/>
      <c r="D101" s="97"/>
      <c r="E101" s="557"/>
      <c r="F101" s="648"/>
      <c r="G101" s="620"/>
      <c r="H101" s="17"/>
      <c r="I101" s="167"/>
    </row>
    <row r="102" spans="1:9">
      <c r="A102" s="248"/>
      <c r="B102" s="17"/>
      <c r="C102" s="97"/>
      <c r="D102" s="97"/>
      <c r="E102" s="557"/>
      <c r="F102" s="648"/>
      <c r="G102" s="620"/>
      <c r="H102" s="17"/>
      <c r="I102" s="167"/>
    </row>
    <row r="103" spans="1:9">
      <c r="A103" s="248"/>
      <c r="B103" s="17"/>
      <c r="C103" s="97"/>
      <c r="D103" s="97"/>
      <c r="E103" s="557"/>
      <c r="F103" s="648"/>
      <c r="G103" s="620"/>
      <c r="H103" s="17"/>
      <c r="I103" s="167"/>
    </row>
    <row r="104" spans="1:9" ht="18.75" thickBot="1">
      <c r="A104" s="117" t="s">
        <v>7711</v>
      </c>
      <c r="B104" s="118"/>
      <c r="C104" s="171"/>
      <c r="D104" s="171"/>
      <c r="E104" s="558"/>
      <c r="F104" s="649"/>
      <c r="G104" s="621"/>
      <c r="H104" s="171"/>
      <c r="I104" s="172"/>
    </row>
    <row r="105" spans="1:9" ht="42">
      <c r="A105" s="195" t="s">
        <v>1034</v>
      </c>
      <c r="B105" s="196" t="s">
        <v>1035</v>
      </c>
      <c r="C105" s="197" t="s">
        <v>678</v>
      </c>
      <c r="D105" s="197" t="s">
        <v>3143</v>
      </c>
      <c r="E105" s="559" t="s">
        <v>11386</v>
      </c>
      <c r="F105" s="650" t="s">
        <v>2792</v>
      </c>
      <c r="G105" s="638" t="s">
        <v>2640</v>
      </c>
      <c r="H105" s="338" t="s">
        <v>497</v>
      </c>
      <c r="I105" s="199" t="s">
        <v>4268</v>
      </c>
    </row>
    <row r="106" spans="1:9" ht="13.5" thickBot="1">
      <c r="A106" s="195"/>
      <c r="B106" s="389"/>
      <c r="C106" s="197" t="s">
        <v>3644</v>
      </c>
      <c r="D106" s="390" t="s">
        <v>2641</v>
      </c>
      <c r="E106" s="564" t="s">
        <v>265</v>
      </c>
      <c r="F106" s="1038">
        <f>'Заказ, cкидки и курсы валют'!$I$12</f>
        <v>0</v>
      </c>
      <c r="G106" s="949"/>
      <c r="H106" s="455"/>
      <c r="I106" s="325"/>
    </row>
    <row r="107" spans="1:9" ht="14.1" customHeight="1">
      <c r="A107" s="333" t="s">
        <v>2282</v>
      </c>
      <c r="B107" s="986" t="s">
        <v>3309</v>
      </c>
      <c r="C107" s="984">
        <v>11.11</v>
      </c>
      <c r="D107" s="2101">
        <v>100</v>
      </c>
      <c r="E107" s="2130">
        <f>E93*1.2</f>
        <v>980.13599999999997</v>
      </c>
      <c r="F107" s="967">
        <f>ROUND(E107*(1-$F$10),2)</f>
        <v>980.14</v>
      </c>
      <c r="G107" s="968">
        <f>'Заказ, cкидки и курсы валют'!$J$23*F107</f>
        <v>12202.742999999999</v>
      </c>
      <c r="H107" s="387">
        <f>ROUND((D107/1000)*G107,2)</f>
        <v>1220.27</v>
      </c>
      <c r="I107" s="337"/>
    </row>
    <row r="108" spans="1:9" ht="14.1" customHeight="1">
      <c r="A108" s="216" t="s">
        <v>2283</v>
      </c>
      <c r="B108" s="46" t="s">
        <v>3662</v>
      </c>
      <c r="C108" s="53">
        <v>14.47</v>
      </c>
      <c r="D108" s="2074">
        <v>100</v>
      </c>
      <c r="E108" s="2129">
        <f t="shared" ref="E108:E112" si="12">E94*1.2</f>
        <v>1039.56</v>
      </c>
      <c r="F108" s="603">
        <f t="shared" ref="F108:F112" si="13">ROUND(E108*(1-$F$10),2)</f>
        <v>1039.56</v>
      </c>
      <c r="G108" s="862">
        <f>'Заказ, cкидки и курсы валют'!$J$23*F108</f>
        <v>12942.521999999999</v>
      </c>
      <c r="H108" s="128">
        <f t="shared" ref="H108:H112" si="14">ROUND((D108/1000)*G108,2)</f>
        <v>1294.25</v>
      </c>
      <c r="I108" s="212"/>
    </row>
    <row r="109" spans="1:9" ht="14.1" customHeight="1">
      <c r="A109" s="216" t="s">
        <v>2284</v>
      </c>
      <c r="B109" s="46" t="s">
        <v>3301</v>
      </c>
      <c r="C109" s="53">
        <v>24.56</v>
      </c>
      <c r="D109" s="2074">
        <v>50</v>
      </c>
      <c r="E109" s="2129">
        <f t="shared" si="12"/>
        <v>1010.1599999999999</v>
      </c>
      <c r="F109" s="603">
        <f t="shared" si="13"/>
        <v>1010.16</v>
      </c>
      <c r="G109" s="862">
        <f>'Заказ, cкидки и курсы валют'!$J$23*F109</f>
        <v>12576.491999999998</v>
      </c>
      <c r="H109" s="128">
        <f t="shared" si="14"/>
        <v>628.82000000000005</v>
      </c>
      <c r="I109" s="212"/>
    </row>
    <row r="110" spans="1:9" ht="14.1" customHeight="1">
      <c r="A110" s="216" t="s">
        <v>2285</v>
      </c>
      <c r="B110" s="46" t="s">
        <v>3663</v>
      </c>
      <c r="C110" s="53">
        <v>31.56</v>
      </c>
      <c r="D110" s="48">
        <v>50</v>
      </c>
      <c r="E110" s="2129">
        <f t="shared" si="12"/>
        <v>1872.54</v>
      </c>
      <c r="F110" s="603">
        <f t="shared" si="13"/>
        <v>1872.54</v>
      </c>
      <c r="G110" s="862">
        <f>'Заказ, cкидки и курсы валют'!$J$23*F110</f>
        <v>23313.123</v>
      </c>
      <c r="H110" s="128">
        <f t="shared" si="14"/>
        <v>1165.6600000000001</v>
      </c>
      <c r="I110" s="212"/>
    </row>
    <row r="111" spans="1:9" ht="14.1" customHeight="1">
      <c r="A111" s="216" t="s">
        <v>2286</v>
      </c>
      <c r="B111" s="46" t="s">
        <v>3664</v>
      </c>
      <c r="C111" s="53">
        <v>41.56</v>
      </c>
      <c r="D111" s="48">
        <v>25</v>
      </c>
      <c r="E111" s="2129">
        <f>E97*1.2</f>
        <v>2489.3879999999995</v>
      </c>
      <c r="F111" s="603">
        <f t="shared" si="13"/>
        <v>2489.39</v>
      </c>
      <c r="G111" s="862">
        <f>'Заказ, cкидки и курсы валют'!$J$23*F111</f>
        <v>30992.905499999997</v>
      </c>
      <c r="H111" s="128">
        <f t="shared" si="14"/>
        <v>774.82</v>
      </c>
      <c r="I111" s="212"/>
    </row>
    <row r="112" spans="1:9" ht="14.1" customHeight="1" thickBot="1">
      <c r="A112" s="241" t="s">
        <v>2287</v>
      </c>
      <c r="B112" s="131" t="s">
        <v>3665</v>
      </c>
      <c r="C112" s="789">
        <v>99.11</v>
      </c>
      <c r="D112" s="217">
        <v>15</v>
      </c>
      <c r="E112" s="2131">
        <f t="shared" si="12"/>
        <v>4871.076</v>
      </c>
      <c r="F112" s="959">
        <f t="shared" si="13"/>
        <v>4871.08</v>
      </c>
      <c r="G112" s="960">
        <f>'Заказ, cкидки и курсы валют'!$J$23*F112</f>
        <v>60644.945999999996</v>
      </c>
      <c r="H112" s="181">
        <f t="shared" si="14"/>
        <v>909.67</v>
      </c>
      <c r="I112" s="214"/>
    </row>
    <row r="113" spans="1:9" ht="13.5" thickBot="1"/>
    <row r="114" spans="1:9" ht="14.1" customHeight="1">
      <c r="A114" s="247"/>
      <c r="B114" s="163"/>
      <c r="C114" s="91"/>
      <c r="D114" s="91" t="s">
        <v>2546</v>
      </c>
      <c r="E114" s="555"/>
      <c r="F114" s="647"/>
      <c r="G114" s="569"/>
      <c r="H114" s="94"/>
      <c r="I114" s="95"/>
    </row>
    <row r="115" spans="1:9" ht="14.1" customHeight="1">
      <c r="A115" s="248"/>
      <c r="B115" s="17"/>
      <c r="C115" s="97"/>
      <c r="D115" s="97"/>
      <c r="E115" s="557"/>
      <c r="F115" s="648"/>
      <c r="G115" s="620"/>
      <c r="H115" s="17"/>
      <c r="I115" s="167"/>
    </row>
    <row r="116" spans="1:9" ht="14.1" customHeight="1">
      <c r="A116" s="248"/>
      <c r="B116" s="17"/>
      <c r="C116" s="97"/>
      <c r="D116" s="97"/>
      <c r="E116" s="557"/>
      <c r="F116" s="648"/>
      <c r="G116" s="620"/>
      <c r="H116" s="17"/>
      <c r="I116" s="167"/>
    </row>
    <row r="117" spans="1:9" ht="14.1" customHeight="1">
      <c r="A117" s="248"/>
      <c r="B117" s="17"/>
      <c r="C117" s="97"/>
      <c r="D117" s="97"/>
      <c r="E117" s="557"/>
      <c r="F117" s="648"/>
      <c r="G117" s="620"/>
      <c r="H117" s="17"/>
      <c r="I117" s="167"/>
    </row>
    <row r="118" spans="1:9" ht="14.1" customHeight="1" thickBot="1">
      <c r="A118" s="1152" t="s">
        <v>7712</v>
      </c>
      <c r="B118" s="171"/>
      <c r="C118" s="99"/>
      <c r="D118" s="99"/>
      <c r="E118" s="558"/>
      <c r="F118" s="649"/>
      <c r="G118" s="621"/>
      <c r="H118" s="171"/>
      <c r="I118" s="172"/>
    </row>
    <row r="119" spans="1:9" ht="40.5" customHeight="1">
      <c r="A119" s="195" t="s">
        <v>1034</v>
      </c>
      <c r="B119" s="196" t="s">
        <v>1035</v>
      </c>
      <c r="C119" s="197" t="s">
        <v>678</v>
      </c>
      <c r="D119" s="197" t="s">
        <v>3143</v>
      </c>
      <c r="E119" s="559" t="s">
        <v>11386</v>
      </c>
      <c r="F119" s="650" t="s">
        <v>2792</v>
      </c>
      <c r="G119" s="638" t="s">
        <v>2640</v>
      </c>
      <c r="H119" s="338" t="s">
        <v>497</v>
      </c>
      <c r="I119" s="199" t="s">
        <v>4268</v>
      </c>
    </row>
    <row r="120" spans="1:9" ht="14.1" customHeight="1" thickBot="1">
      <c r="A120" s="195"/>
      <c r="B120" s="389"/>
      <c r="C120" s="197" t="s">
        <v>3644</v>
      </c>
      <c r="D120" s="390" t="s">
        <v>2641</v>
      </c>
      <c r="E120" s="564" t="s">
        <v>265</v>
      </c>
      <c r="F120" s="1038">
        <f>'Заказ, cкидки и курсы валют'!$I$12</f>
        <v>0</v>
      </c>
      <c r="G120" s="949"/>
      <c r="H120" s="455"/>
      <c r="I120" s="325"/>
    </row>
    <row r="121" spans="1:9" ht="14.1" customHeight="1">
      <c r="A121" s="333" t="s">
        <v>8513</v>
      </c>
      <c r="B121" s="986" t="s">
        <v>3309</v>
      </c>
      <c r="C121" s="984">
        <v>11.11</v>
      </c>
      <c r="D121" s="2155">
        <v>10</v>
      </c>
      <c r="E121" s="2122">
        <f>E93*3</f>
        <v>2450.34</v>
      </c>
      <c r="F121" s="967">
        <f>ROUND(E121*(1-$F$10),2)</f>
        <v>2450.34</v>
      </c>
      <c r="G121" s="968">
        <f>'Заказ, cкидки и курсы валют'!$J$23*F121</f>
        <v>30506.733</v>
      </c>
      <c r="H121" s="387">
        <f>ROUND((D121/1000)*G121,2)</f>
        <v>305.07</v>
      </c>
      <c r="I121" s="337"/>
    </row>
    <row r="122" spans="1:9" ht="14.1" customHeight="1">
      <c r="A122" s="216" t="s">
        <v>8514</v>
      </c>
      <c r="B122" s="46" t="s">
        <v>3662</v>
      </c>
      <c r="C122" s="53">
        <v>14.47</v>
      </c>
      <c r="D122" s="45">
        <v>5</v>
      </c>
      <c r="E122" s="2096">
        <f t="shared" ref="E122:E126" si="15">E94*3</f>
        <v>2598.8999999999996</v>
      </c>
      <c r="F122" s="603">
        <f t="shared" ref="F122:F126" si="16">ROUND(E122*(1-$F$10),2)</f>
        <v>2598.9</v>
      </c>
      <c r="G122" s="862">
        <f>'Заказ, cкидки и курсы валют'!$J$23*F122</f>
        <v>32356.305</v>
      </c>
      <c r="H122" s="128">
        <f t="shared" ref="H122:H126" si="17">ROUND((D122/1000)*G122,2)</f>
        <v>161.78</v>
      </c>
      <c r="I122" s="212"/>
    </row>
    <row r="123" spans="1:9" ht="14.1" customHeight="1">
      <c r="A123" s="216" t="s">
        <v>8515</v>
      </c>
      <c r="B123" s="46" t="s">
        <v>3301</v>
      </c>
      <c r="C123" s="53">
        <v>24.56</v>
      </c>
      <c r="D123" s="45">
        <v>5</v>
      </c>
      <c r="E123" s="2096">
        <f t="shared" si="15"/>
        <v>2525.3999999999996</v>
      </c>
      <c r="F123" s="603">
        <f t="shared" si="16"/>
        <v>2525.4</v>
      </c>
      <c r="G123" s="862">
        <f>'Заказ, cкидки и курсы валют'!$J$23*F123</f>
        <v>31441.23</v>
      </c>
      <c r="H123" s="128">
        <f t="shared" si="17"/>
        <v>157.21</v>
      </c>
      <c r="I123" s="212"/>
    </row>
    <row r="124" spans="1:9" ht="14.1" customHeight="1">
      <c r="A124" s="216" t="s">
        <v>8516</v>
      </c>
      <c r="B124" s="46" t="s">
        <v>3663</v>
      </c>
      <c r="C124" s="53">
        <v>31.56</v>
      </c>
      <c r="D124" s="46">
        <v>5</v>
      </c>
      <c r="E124" s="2096">
        <f t="shared" si="15"/>
        <v>4681.3500000000004</v>
      </c>
      <c r="F124" s="603">
        <f t="shared" si="16"/>
        <v>4681.3500000000004</v>
      </c>
      <c r="G124" s="862">
        <f>'Заказ, cкидки и курсы валют'!$J$23*F124</f>
        <v>58282.807500000003</v>
      </c>
      <c r="H124" s="128">
        <f t="shared" si="17"/>
        <v>291.41000000000003</v>
      </c>
      <c r="I124" s="212"/>
    </row>
    <row r="125" spans="1:9" ht="14.1" customHeight="1">
      <c r="A125" s="216" t="s">
        <v>8517</v>
      </c>
      <c r="B125" s="46" t="s">
        <v>3664</v>
      </c>
      <c r="C125" s="53">
        <v>41.56</v>
      </c>
      <c r="D125" s="46">
        <v>2</v>
      </c>
      <c r="E125" s="2096">
        <f t="shared" si="15"/>
        <v>6223.4699999999993</v>
      </c>
      <c r="F125" s="603">
        <f t="shared" si="16"/>
        <v>6223.47</v>
      </c>
      <c r="G125" s="862">
        <f>'Заказ, cкидки и курсы валют'!$J$23*F125</f>
        <v>77482.201499999996</v>
      </c>
      <c r="H125" s="128">
        <f t="shared" si="17"/>
        <v>154.96</v>
      </c>
      <c r="I125" s="212"/>
    </row>
    <row r="126" spans="1:9" ht="14.1" customHeight="1" thickBot="1">
      <c r="A126" s="241" t="s">
        <v>8518</v>
      </c>
      <c r="B126" s="131" t="s">
        <v>3665</v>
      </c>
      <c r="C126" s="789">
        <v>99.11</v>
      </c>
      <c r="D126" s="131">
        <v>1</v>
      </c>
      <c r="E126" s="2124">
        <f t="shared" si="15"/>
        <v>12177.69</v>
      </c>
      <c r="F126" s="959">
        <f t="shared" si="16"/>
        <v>12177.69</v>
      </c>
      <c r="G126" s="960">
        <f>'Заказ, cкидки и курсы валют'!$J$23*F126</f>
        <v>151612.24049999999</v>
      </c>
      <c r="H126" s="181">
        <f t="shared" si="17"/>
        <v>151.61000000000001</v>
      </c>
      <c r="I126" s="214"/>
    </row>
    <row r="127" spans="1:9" ht="14.1" customHeight="1" thickBot="1"/>
    <row r="128" spans="1:9" ht="14.1" customHeight="1">
      <c r="A128" s="247"/>
      <c r="B128" s="163"/>
      <c r="C128" s="91"/>
      <c r="D128" s="91" t="s">
        <v>2547</v>
      </c>
      <c r="E128" s="555"/>
      <c r="F128" s="647"/>
      <c r="G128" s="569"/>
      <c r="H128" s="94"/>
      <c r="I128" s="95"/>
    </row>
    <row r="129" spans="1:10" ht="22.5" customHeight="1">
      <c r="A129" s="248"/>
      <c r="B129" s="17"/>
      <c r="C129" s="97"/>
      <c r="D129" s="97"/>
      <c r="E129" s="557"/>
      <c r="F129" s="648"/>
      <c r="G129" s="620"/>
      <c r="H129" s="17"/>
      <c r="I129" s="167"/>
    </row>
    <row r="130" spans="1:10">
      <c r="A130" s="248"/>
      <c r="B130" s="17"/>
      <c r="C130" s="97"/>
      <c r="D130" s="97"/>
      <c r="E130" s="557"/>
      <c r="F130" s="648"/>
      <c r="G130" s="620"/>
      <c r="H130" s="17"/>
      <c r="I130" s="167"/>
    </row>
    <row r="131" spans="1:10">
      <c r="A131" s="248"/>
      <c r="B131" s="17"/>
      <c r="C131" s="97"/>
      <c r="D131" s="97"/>
      <c r="E131" s="557"/>
      <c r="F131" s="648"/>
      <c r="G131" s="620"/>
      <c r="H131" s="17"/>
      <c r="I131" s="167"/>
    </row>
    <row r="132" spans="1:10" ht="32.25" customHeight="1" thickBot="1">
      <c r="A132" s="1152" t="s">
        <v>7710</v>
      </c>
      <c r="B132" s="171"/>
      <c r="C132" s="99"/>
      <c r="D132" s="99"/>
      <c r="E132" s="558"/>
      <c r="F132" s="649"/>
      <c r="G132" s="621"/>
      <c r="H132" s="171"/>
      <c r="I132" s="172"/>
    </row>
    <row r="133" spans="1:10" ht="43.5" customHeight="1">
      <c r="A133" s="187" t="s">
        <v>1034</v>
      </c>
      <c r="B133" s="189" t="s">
        <v>1035</v>
      </c>
      <c r="C133" s="192" t="s">
        <v>678</v>
      </c>
      <c r="D133" s="192" t="s">
        <v>3143</v>
      </c>
      <c r="E133" s="561" t="s">
        <v>11386</v>
      </c>
      <c r="F133" s="1911" t="s">
        <v>2792</v>
      </c>
      <c r="G133" s="640" t="s">
        <v>2640</v>
      </c>
      <c r="H133" s="419" t="s">
        <v>497</v>
      </c>
      <c r="I133" s="173" t="s">
        <v>4268</v>
      </c>
    </row>
    <row r="134" spans="1:10" ht="16.5" customHeight="1" thickBot="1">
      <c r="A134" s="195"/>
      <c r="B134" s="389"/>
      <c r="C134" s="197" t="s">
        <v>3644</v>
      </c>
      <c r="D134" s="390" t="s">
        <v>2641</v>
      </c>
      <c r="E134" s="564" t="s">
        <v>265</v>
      </c>
      <c r="F134" s="1038">
        <f>'Заказ, cкидки и курсы валют'!$I$12</f>
        <v>0</v>
      </c>
      <c r="G134" s="949"/>
      <c r="H134" s="455"/>
      <c r="I134" s="325"/>
    </row>
    <row r="135" spans="1:10">
      <c r="A135" s="333" t="s">
        <v>2288</v>
      </c>
      <c r="B135" s="986" t="s">
        <v>3309</v>
      </c>
      <c r="C135" s="984">
        <v>0.24</v>
      </c>
      <c r="D135" s="2155">
        <v>45000</v>
      </c>
      <c r="E135" s="822">
        <v>162.62</v>
      </c>
      <c r="F135" s="967">
        <f>ROUND(E135*(1-$F$10),2)</f>
        <v>162.62</v>
      </c>
      <c r="G135" s="968">
        <f>'Заказ, cкидки и курсы валют'!$J$23*F135</f>
        <v>2024.6189999999999</v>
      </c>
      <c r="H135" s="387">
        <f>ROUND((D135/1000)*G135,2)</f>
        <v>91107.86</v>
      </c>
      <c r="I135" s="337"/>
    </row>
    <row r="136" spans="1:10">
      <c r="A136" s="216" t="s">
        <v>2289</v>
      </c>
      <c r="B136" s="46" t="s">
        <v>3310</v>
      </c>
      <c r="C136" s="53">
        <v>0.5</v>
      </c>
      <c r="D136" s="45">
        <v>25000</v>
      </c>
      <c r="E136" s="822">
        <v>184.87</v>
      </c>
      <c r="F136" s="603">
        <f t="shared" ref="F136:F139" si="18">ROUND(E136*(1-$F$10),2)</f>
        <v>184.87</v>
      </c>
      <c r="G136" s="862">
        <f>'Заказ, cкидки и курсы валют'!$J$23*F136</f>
        <v>2301.6315</v>
      </c>
      <c r="H136" s="128">
        <f t="shared" ref="H136:H139" si="19">ROUND((D136/1000)*G136,2)</f>
        <v>57540.79</v>
      </c>
      <c r="I136" s="212"/>
      <c r="J136" s="822"/>
    </row>
    <row r="137" spans="1:10">
      <c r="A137" s="216" t="s">
        <v>2290</v>
      </c>
      <c r="B137" s="46" t="s">
        <v>3662</v>
      </c>
      <c r="C137" s="53">
        <v>0.84000000000000008</v>
      </c>
      <c r="D137" s="45">
        <v>15000</v>
      </c>
      <c r="E137" s="822">
        <v>273.14</v>
      </c>
      <c r="F137" s="603">
        <f t="shared" si="18"/>
        <v>273.14</v>
      </c>
      <c r="G137" s="862">
        <f>'Заказ, cкидки и курсы валют'!$J$23*F137</f>
        <v>3400.5929999999998</v>
      </c>
      <c r="H137" s="128">
        <f t="shared" si="19"/>
        <v>51008.9</v>
      </c>
      <c r="I137" s="212"/>
      <c r="J137" s="822"/>
    </row>
    <row r="138" spans="1:10">
      <c r="A138" s="216" t="s">
        <v>2291</v>
      </c>
      <c r="B138" s="46" t="s">
        <v>3301</v>
      </c>
      <c r="C138" s="53">
        <v>1.8</v>
      </c>
      <c r="D138" s="45">
        <v>10000</v>
      </c>
      <c r="E138" s="822">
        <v>378.55</v>
      </c>
      <c r="F138" s="603">
        <f t="shared" si="18"/>
        <v>378.55</v>
      </c>
      <c r="G138" s="862">
        <f>'Заказ, cкидки и курсы валют'!$J$23*F138</f>
        <v>4712.9475000000002</v>
      </c>
      <c r="H138" s="128">
        <f t="shared" si="19"/>
        <v>47129.48</v>
      </c>
      <c r="I138" s="212"/>
      <c r="J138" s="822"/>
    </row>
    <row r="139" spans="1:10">
      <c r="A139" s="216" t="s">
        <v>2292</v>
      </c>
      <c r="B139" s="46" t="s">
        <v>3663</v>
      </c>
      <c r="C139" s="53">
        <v>3.57</v>
      </c>
      <c r="D139" s="45">
        <v>5000</v>
      </c>
      <c r="E139" s="822">
        <v>542.95000000000005</v>
      </c>
      <c r="F139" s="603">
        <f t="shared" si="18"/>
        <v>542.95000000000005</v>
      </c>
      <c r="G139" s="862">
        <f>'Заказ, cкидки и курсы валют'!$J$23*F139</f>
        <v>6759.7275</v>
      </c>
      <c r="H139" s="128">
        <f t="shared" si="19"/>
        <v>33798.639999999999</v>
      </c>
      <c r="I139" s="212"/>
      <c r="J139" s="822"/>
    </row>
    <row r="140" spans="1:10">
      <c r="A140" s="216" t="s">
        <v>11160</v>
      </c>
      <c r="B140" s="46" t="s">
        <v>3664</v>
      </c>
      <c r="C140" s="53">
        <v>5.77</v>
      </c>
      <c r="D140" s="45">
        <v>2500</v>
      </c>
      <c r="E140" s="822">
        <v>716.75</v>
      </c>
      <c r="F140" s="603">
        <f t="shared" ref="F140" si="20">ROUND(E140*(1-$F$10),2)</f>
        <v>716.75</v>
      </c>
      <c r="G140" s="862">
        <f>'Заказ, cкидки и курсы валют'!$J$23*F140</f>
        <v>8923.5375000000004</v>
      </c>
      <c r="H140" s="128">
        <f t="shared" ref="H140" si="21">ROUND((D140/1000)*G140,2)</f>
        <v>22308.84</v>
      </c>
      <c r="I140" s="212"/>
      <c r="J140" s="822"/>
    </row>
    <row r="141" spans="1:10">
      <c r="A141" s="216" t="s">
        <v>2293</v>
      </c>
      <c r="B141" s="46" t="s">
        <v>3304</v>
      </c>
      <c r="C141" s="53">
        <v>9.5299999999999994</v>
      </c>
      <c r="D141" s="45">
        <v>2000</v>
      </c>
      <c r="E141" s="822">
        <v>1065.23</v>
      </c>
      <c r="F141" s="603">
        <f t="shared" ref="F141:F149" si="22">ROUND(E141*(1-$F$10),2)</f>
        <v>1065.23</v>
      </c>
      <c r="G141" s="862">
        <f>'Заказ, cкидки и курсы валют'!$J$23*F141</f>
        <v>13262.113499999999</v>
      </c>
      <c r="H141" s="128">
        <f t="shared" ref="H141:H149" si="23">ROUND((D141/1000)*G141,2)</f>
        <v>26524.23</v>
      </c>
      <c r="I141" s="212"/>
      <c r="J141" s="822"/>
    </row>
    <row r="142" spans="1:10">
      <c r="A142" s="216" t="s">
        <v>2294</v>
      </c>
      <c r="B142" s="46" t="s">
        <v>3665</v>
      </c>
      <c r="C142" s="53">
        <v>13.700000000000001</v>
      </c>
      <c r="D142" s="45">
        <v>1500</v>
      </c>
      <c r="E142" s="822">
        <v>1525.11</v>
      </c>
      <c r="F142" s="603">
        <f t="shared" si="22"/>
        <v>1525.11</v>
      </c>
      <c r="G142" s="862">
        <f>'Заказ, cкидки и курсы валют'!$J$23*F142</f>
        <v>18987.619499999997</v>
      </c>
      <c r="H142" s="128">
        <f t="shared" si="23"/>
        <v>28481.43</v>
      </c>
      <c r="I142" s="212"/>
      <c r="J142" s="822"/>
    </row>
    <row r="143" spans="1:10">
      <c r="A143" s="216" t="s">
        <v>2295</v>
      </c>
      <c r="B143" s="46" t="s">
        <v>3289</v>
      </c>
      <c r="C143" s="53">
        <v>26.4</v>
      </c>
      <c r="D143" s="46">
        <v>800</v>
      </c>
      <c r="E143" s="822">
        <v>2818.81</v>
      </c>
      <c r="F143" s="603">
        <f t="shared" si="22"/>
        <v>2818.81</v>
      </c>
      <c r="G143" s="862">
        <f>'Заказ, cкидки и курсы валют'!$J$23*F143</f>
        <v>35094.184499999996</v>
      </c>
      <c r="H143" s="128">
        <f t="shared" si="23"/>
        <v>28075.35</v>
      </c>
      <c r="I143" s="212"/>
      <c r="J143" s="822"/>
    </row>
    <row r="144" spans="1:10">
      <c r="A144" s="216" t="s">
        <v>2296</v>
      </c>
      <c r="B144" s="46" t="s">
        <v>3306</v>
      </c>
      <c r="C144" s="53">
        <v>35.799999999999997</v>
      </c>
      <c r="D144" s="46">
        <v>600</v>
      </c>
      <c r="E144" s="822">
        <v>5332.31</v>
      </c>
      <c r="F144" s="603">
        <f t="shared" si="22"/>
        <v>5332.31</v>
      </c>
      <c r="G144" s="862">
        <f>'Заказ, cкидки и курсы валют'!$J$23*F144</f>
        <v>66387.2595</v>
      </c>
      <c r="H144" s="128">
        <f t="shared" si="23"/>
        <v>39832.36</v>
      </c>
      <c r="I144" s="212"/>
      <c r="J144" s="822"/>
    </row>
    <row r="145" spans="1:10" ht="15">
      <c r="A145" s="216" t="s">
        <v>2297</v>
      </c>
      <c r="B145" s="46" t="s">
        <v>3291</v>
      </c>
      <c r="C145" s="53">
        <v>73.5</v>
      </c>
      <c r="D145" s="2269">
        <v>300</v>
      </c>
      <c r="E145" s="822">
        <v>9736.7999999999993</v>
      </c>
      <c r="F145" s="603">
        <f t="shared" si="22"/>
        <v>9736.7999999999993</v>
      </c>
      <c r="G145" s="862">
        <f>'Заказ, cкидки и курсы валют'!$J$23*F145</f>
        <v>121223.15999999999</v>
      </c>
      <c r="H145" s="128">
        <f t="shared" si="23"/>
        <v>36366.949999999997</v>
      </c>
      <c r="I145" s="212"/>
      <c r="J145" s="822"/>
    </row>
    <row r="146" spans="1:10" ht="15">
      <c r="A146" s="216" t="s">
        <v>2298</v>
      </c>
      <c r="B146" s="46" t="s">
        <v>3391</v>
      </c>
      <c r="C146" s="53">
        <v>159</v>
      </c>
      <c r="D146" s="2269">
        <v>160</v>
      </c>
      <c r="E146" s="822">
        <v>20936.22</v>
      </c>
      <c r="F146" s="603">
        <f t="shared" si="22"/>
        <v>20936.22</v>
      </c>
      <c r="G146" s="862">
        <f>'Заказ, cкидки и курсы валют'!$J$23*F146</f>
        <v>260655.93900000001</v>
      </c>
      <c r="H146" s="128">
        <f t="shared" si="23"/>
        <v>41704.949999999997</v>
      </c>
      <c r="I146" s="212"/>
      <c r="J146" s="822"/>
    </row>
    <row r="147" spans="1:10" ht="15">
      <c r="A147" s="216" t="s">
        <v>2793</v>
      </c>
      <c r="B147" s="46" t="s">
        <v>3293</v>
      </c>
      <c r="C147" s="53">
        <v>217</v>
      </c>
      <c r="D147" s="2269">
        <v>50</v>
      </c>
      <c r="E147" s="822">
        <v>27153.42</v>
      </c>
      <c r="F147" s="603">
        <f t="shared" si="22"/>
        <v>27153.42</v>
      </c>
      <c r="G147" s="862">
        <f>'Заказ, cкидки и курсы валют'!$J$23*F147</f>
        <v>338060.07899999997</v>
      </c>
      <c r="H147" s="128">
        <f t="shared" si="23"/>
        <v>16903</v>
      </c>
      <c r="I147" s="212"/>
      <c r="J147" s="822"/>
    </row>
    <row r="148" spans="1:10" ht="15">
      <c r="A148" s="216" t="s">
        <v>2299</v>
      </c>
      <c r="B148" s="46" t="s">
        <v>3294</v>
      </c>
      <c r="C148" s="53">
        <v>291</v>
      </c>
      <c r="D148" s="2269">
        <v>80</v>
      </c>
      <c r="E148" s="822">
        <v>36302.26</v>
      </c>
      <c r="F148" s="603">
        <f t="shared" si="22"/>
        <v>36302.26</v>
      </c>
      <c r="G148" s="862">
        <f>'Заказ, cкидки и курсы валют'!$J$23*F148</f>
        <v>451963.13699999999</v>
      </c>
      <c r="H148" s="128">
        <f t="shared" si="23"/>
        <v>36157.050000000003</v>
      </c>
      <c r="I148" s="212"/>
      <c r="J148" s="822"/>
    </row>
    <row r="149" spans="1:10" ht="15.75" thickBot="1">
      <c r="A149" s="241" t="s">
        <v>2300</v>
      </c>
      <c r="B149" s="131" t="s">
        <v>2634</v>
      </c>
      <c r="C149" s="789">
        <v>678</v>
      </c>
      <c r="D149" s="2270">
        <v>40</v>
      </c>
      <c r="E149" s="822">
        <v>90052.22</v>
      </c>
      <c r="F149" s="959">
        <f t="shared" si="22"/>
        <v>90052.22</v>
      </c>
      <c r="G149" s="960">
        <f>'Заказ, cкидки и курсы валют'!$J$23*F149</f>
        <v>1121150.139</v>
      </c>
      <c r="H149" s="181">
        <f t="shared" si="23"/>
        <v>44846.01</v>
      </c>
      <c r="I149" s="214"/>
      <c r="J149" s="822"/>
    </row>
    <row r="150" spans="1:10" ht="13.5" thickBot="1">
      <c r="J150" s="822"/>
    </row>
    <row r="151" spans="1:10" ht="18">
      <c r="A151" s="247"/>
      <c r="B151" s="163"/>
      <c r="C151" s="91"/>
      <c r="D151" s="91" t="s">
        <v>2547</v>
      </c>
      <c r="E151" s="555"/>
      <c r="F151" s="647"/>
      <c r="G151" s="569"/>
      <c r="H151" s="163"/>
      <c r="I151" s="95"/>
      <c r="J151" s="822"/>
    </row>
    <row r="152" spans="1:10">
      <c r="A152" s="248"/>
      <c r="B152" s="17"/>
      <c r="C152" s="97"/>
      <c r="D152" s="97"/>
      <c r="E152" s="557"/>
      <c r="F152" s="648"/>
      <c r="G152" s="620"/>
      <c r="H152" s="17"/>
      <c r="I152" s="167"/>
    </row>
    <row r="153" spans="1:10">
      <c r="A153" s="248"/>
      <c r="B153" s="17"/>
      <c r="C153" s="97"/>
      <c r="D153" s="97"/>
      <c r="E153" s="557"/>
      <c r="F153" s="648"/>
      <c r="G153" s="620"/>
      <c r="H153" s="17"/>
      <c r="I153" s="167"/>
    </row>
    <row r="154" spans="1:10">
      <c r="A154" s="248"/>
      <c r="B154" s="17"/>
      <c r="C154" s="97"/>
      <c r="D154" s="97"/>
      <c r="E154" s="557"/>
      <c r="F154" s="648"/>
      <c r="G154" s="620"/>
      <c r="H154" s="17"/>
      <c r="I154" s="167"/>
    </row>
    <row r="155" spans="1:10" ht="32.25" customHeight="1" thickBot="1">
      <c r="A155" s="117" t="s">
        <v>7711</v>
      </c>
      <c r="B155" s="118"/>
      <c r="C155" s="171"/>
      <c r="D155" s="171"/>
      <c r="E155" s="558"/>
      <c r="F155" s="649"/>
      <c r="G155" s="621"/>
      <c r="H155" s="171"/>
      <c r="I155" s="172"/>
    </row>
    <row r="156" spans="1:10" ht="44.25" customHeight="1">
      <c r="A156" s="187" t="s">
        <v>1034</v>
      </c>
      <c r="B156" s="189" t="s">
        <v>1035</v>
      </c>
      <c r="C156" s="192" t="s">
        <v>678</v>
      </c>
      <c r="D156" s="192" t="s">
        <v>3143</v>
      </c>
      <c r="E156" s="561" t="s">
        <v>11386</v>
      </c>
      <c r="F156" s="1911" t="s">
        <v>2792</v>
      </c>
      <c r="G156" s="640" t="s">
        <v>2640</v>
      </c>
      <c r="H156" s="419" t="s">
        <v>497</v>
      </c>
      <c r="I156" s="173" t="s">
        <v>4268</v>
      </c>
    </row>
    <row r="157" spans="1:10" ht="12.75" customHeight="1" thickBot="1">
      <c r="A157" s="195"/>
      <c r="B157" s="389"/>
      <c r="C157" s="197" t="s">
        <v>3644</v>
      </c>
      <c r="D157" s="390" t="s">
        <v>2641</v>
      </c>
      <c r="E157" s="564" t="s">
        <v>265</v>
      </c>
      <c r="F157" s="1038">
        <f>'Заказ, cкидки и курсы валют'!$I$12</f>
        <v>0</v>
      </c>
      <c r="G157" s="949"/>
      <c r="H157" s="455"/>
      <c r="I157" s="325"/>
    </row>
    <row r="158" spans="1:10">
      <c r="A158" s="333" t="s">
        <v>2301</v>
      </c>
      <c r="B158" s="986" t="s">
        <v>3309</v>
      </c>
      <c r="C158" s="984">
        <v>0.24</v>
      </c>
      <c r="D158" s="2101">
        <v>1000</v>
      </c>
      <c r="E158" s="2130">
        <f t="shared" ref="E158:E172" si="24">E135*1.2</f>
        <v>195.14400000000001</v>
      </c>
      <c r="F158" s="967">
        <f>ROUND(E158*(1-$F$10),2)</f>
        <v>195.14</v>
      </c>
      <c r="G158" s="968">
        <f>'Заказ, cкидки и курсы валют'!$J$23*F158</f>
        <v>2429.4929999999995</v>
      </c>
      <c r="H158" s="387">
        <f>ROUND((D158/1000)*G158,2)</f>
        <v>2429.4899999999998</v>
      </c>
      <c r="I158" s="337"/>
    </row>
    <row r="159" spans="1:10">
      <c r="A159" s="216" t="s">
        <v>2302</v>
      </c>
      <c r="B159" s="46" t="s">
        <v>3310</v>
      </c>
      <c r="C159" s="53">
        <v>0.5</v>
      </c>
      <c r="D159" s="2074">
        <v>1000</v>
      </c>
      <c r="E159" s="2129">
        <f t="shared" si="24"/>
        <v>221.84399999999999</v>
      </c>
      <c r="F159" s="603">
        <f t="shared" ref="F159:F171" si="25">ROUND(E159*(1-$F$10),2)</f>
        <v>221.84</v>
      </c>
      <c r="G159" s="862">
        <f>'Заказ, cкидки и курсы валют'!$J$23*F159</f>
        <v>2761.9079999999999</v>
      </c>
      <c r="H159" s="128">
        <f t="shared" ref="H159:H171" si="26">ROUND((D159/1000)*G159,2)</f>
        <v>2761.91</v>
      </c>
      <c r="I159" s="212"/>
    </row>
    <row r="160" spans="1:10">
      <c r="A160" s="216" t="s">
        <v>2303</v>
      </c>
      <c r="B160" s="46" t="s">
        <v>3662</v>
      </c>
      <c r="C160" s="53">
        <v>0.84000000000000008</v>
      </c>
      <c r="D160" s="2074">
        <v>1000</v>
      </c>
      <c r="E160" s="2129">
        <f t="shared" si="24"/>
        <v>327.76799999999997</v>
      </c>
      <c r="F160" s="603">
        <f t="shared" si="25"/>
        <v>327.77</v>
      </c>
      <c r="G160" s="862">
        <f>'Заказ, cкидки и курсы валют'!$J$23*F160</f>
        <v>4080.7364999999995</v>
      </c>
      <c r="H160" s="128">
        <f t="shared" si="26"/>
        <v>4080.74</v>
      </c>
      <c r="I160" s="212"/>
    </row>
    <row r="161" spans="1:9">
      <c r="A161" s="216" t="s">
        <v>2304</v>
      </c>
      <c r="B161" s="46" t="s">
        <v>3301</v>
      </c>
      <c r="C161" s="53">
        <v>1.8</v>
      </c>
      <c r="D161" s="2074">
        <v>250</v>
      </c>
      <c r="E161" s="2129">
        <f t="shared" si="24"/>
        <v>454.26</v>
      </c>
      <c r="F161" s="603">
        <f t="shared" si="25"/>
        <v>454.26</v>
      </c>
      <c r="G161" s="862">
        <f>'Заказ, cкидки и курсы валют'!$J$23*F161</f>
        <v>5655.5369999999994</v>
      </c>
      <c r="H161" s="128">
        <f t="shared" si="26"/>
        <v>1413.88</v>
      </c>
      <c r="I161" s="212"/>
    </row>
    <row r="162" spans="1:9">
      <c r="A162" s="216" t="s">
        <v>2305</v>
      </c>
      <c r="B162" s="46" t="s">
        <v>3663</v>
      </c>
      <c r="C162" s="53">
        <v>3.57</v>
      </c>
      <c r="D162" s="2074">
        <v>250</v>
      </c>
      <c r="E162" s="2129">
        <f t="shared" si="24"/>
        <v>651.54000000000008</v>
      </c>
      <c r="F162" s="603">
        <f t="shared" si="25"/>
        <v>651.54</v>
      </c>
      <c r="G162" s="862">
        <f>'Заказ, cкидки и курсы валют'!$J$23*F162</f>
        <v>8111.6729999999989</v>
      </c>
      <c r="H162" s="128">
        <f t="shared" si="26"/>
        <v>2027.92</v>
      </c>
      <c r="I162" s="212"/>
    </row>
    <row r="163" spans="1:9">
      <c r="A163" s="216" t="s">
        <v>11700</v>
      </c>
      <c r="B163" s="44" t="s">
        <v>3664</v>
      </c>
      <c r="C163" s="53">
        <v>5.77</v>
      </c>
      <c r="D163" s="2074">
        <v>100</v>
      </c>
      <c r="E163" s="2129">
        <f>E140*1.2</f>
        <v>860.1</v>
      </c>
      <c r="F163" s="603">
        <f t="shared" ref="F163" si="27">ROUND(E163*(1-$F$10),2)</f>
        <v>860.1</v>
      </c>
      <c r="G163" s="862">
        <f>'Заказ, cкидки и курсы валют'!$J$23*F163</f>
        <v>10708.244999999999</v>
      </c>
      <c r="H163" s="128">
        <f t="shared" ref="H163" si="28">ROUND((D163/1000)*G163,2)</f>
        <v>1070.82</v>
      </c>
      <c r="I163" s="212"/>
    </row>
    <row r="164" spans="1:9">
      <c r="A164" s="216" t="s">
        <v>2306</v>
      </c>
      <c r="B164" s="46" t="s">
        <v>3304</v>
      </c>
      <c r="C164" s="53">
        <v>9.5299999999999994</v>
      </c>
      <c r="D164" s="2074">
        <v>80</v>
      </c>
      <c r="E164" s="2129">
        <f t="shared" si="24"/>
        <v>1278.2760000000001</v>
      </c>
      <c r="F164" s="603">
        <f t="shared" si="25"/>
        <v>1278.28</v>
      </c>
      <c r="G164" s="862">
        <f>'Заказ, cкидки и курсы валют'!$J$23*F164</f>
        <v>15914.585999999999</v>
      </c>
      <c r="H164" s="128">
        <f t="shared" si="26"/>
        <v>1273.17</v>
      </c>
      <c r="I164" s="212"/>
    </row>
    <row r="165" spans="1:9">
      <c r="A165" s="216" t="s">
        <v>2307</v>
      </c>
      <c r="B165" s="46" t="s">
        <v>3665</v>
      </c>
      <c r="C165" s="53">
        <v>13.700000000000001</v>
      </c>
      <c r="D165" s="2074">
        <v>50</v>
      </c>
      <c r="E165" s="2129">
        <f t="shared" si="24"/>
        <v>1830.1319999999998</v>
      </c>
      <c r="F165" s="603">
        <f t="shared" si="25"/>
        <v>1830.13</v>
      </c>
      <c r="G165" s="862">
        <f>'Заказ, cкидки и курсы валют'!$J$23*F165</f>
        <v>22785.1185</v>
      </c>
      <c r="H165" s="128">
        <f t="shared" si="26"/>
        <v>1139.26</v>
      </c>
      <c r="I165" s="212"/>
    </row>
    <row r="166" spans="1:9">
      <c r="A166" s="216" t="s">
        <v>2308</v>
      </c>
      <c r="B166" s="46" t="s">
        <v>3289</v>
      </c>
      <c r="C166" s="53">
        <v>26.4</v>
      </c>
      <c r="D166" s="48">
        <v>30</v>
      </c>
      <c r="E166" s="2129">
        <f t="shared" si="24"/>
        <v>3382.5719999999997</v>
      </c>
      <c r="F166" s="603">
        <f t="shared" si="25"/>
        <v>3382.57</v>
      </c>
      <c r="G166" s="862">
        <f>'Заказ, cкидки и курсы валют'!$J$23*F166</f>
        <v>42112.996500000001</v>
      </c>
      <c r="H166" s="128">
        <f t="shared" si="26"/>
        <v>1263.3900000000001</v>
      </c>
      <c r="I166" s="212"/>
    </row>
    <row r="167" spans="1:9">
      <c r="A167" s="216" t="s">
        <v>2309</v>
      </c>
      <c r="B167" s="46" t="s">
        <v>3306</v>
      </c>
      <c r="C167" s="53">
        <v>35.799999999999997</v>
      </c>
      <c r="D167" s="48">
        <v>20</v>
      </c>
      <c r="E167" s="2129">
        <f t="shared" si="24"/>
        <v>6398.7719999999999</v>
      </c>
      <c r="F167" s="603">
        <f t="shared" si="25"/>
        <v>6398.77</v>
      </c>
      <c r="G167" s="862">
        <f>'Заказ, cкидки и курсы валют'!$J$23*F167</f>
        <v>79664.686499999996</v>
      </c>
      <c r="H167" s="128">
        <f t="shared" si="26"/>
        <v>1593.29</v>
      </c>
      <c r="I167" s="212"/>
    </row>
    <row r="168" spans="1:9">
      <c r="A168" s="216" t="s">
        <v>2310</v>
      </c>
      <c r="B168" s="46" t="s">
        <v>3291</v>
      </c>
      <c r="C168" s="53">
        <v>73.5</v>
      </c>
      <c r="D168" s="48">
        <v>10</v>
      </c>
      <c r="E168" s="2129">
        <f>E145*1.2</f>
        <v>11684.159999999998</v>
      </c>
      <c r="F168" s="603">
        <f t="shared" si="25"/>
        <v>11684.16</v>
      </c>
      <c r="G168" s="862">
        <f>'Заказ, cкидки и курсы валют'!$J$23*F168</f>
        <v>145467.79199999999</v>
      </c>
      <c r="H168" s="128">
        <f t="shared" si="26"/>
        <v>1454.68</v>
      </c>
      <c r="I168" s="212"/>
    </row>
    <row r="169" spans="1:9">
      <c r="A169" s="216" t="s">
        <v>2311</v>
      </c>
      <c r="B169" s="46" t="s">
        <v>3391</v>
      </c>
      <c r="C169" s="53">
        <v>159</v>
      </c>
      <c r="D169" s="48">
        <v>5</v>
      </c>
      <c r="E169" s="2129">
        <f t="shared" si="24"/>
        <v>25123.464</v>
      </c>
      <c r="F169" s="603">
        <f t="shared" si="25"/>
        <v>25123.46</v>
      </c>
      <c r="G169" s="862">
        <f>'Заказ, cкидки и курсы валют'!$J$23*F169</f>
        <v>312787.07699999999</v>
      </c>
      <c r="H169" s="128">
        <f t="shared" si="26"/>
        <v>1563.94</v>
      </c>
      <c r="I169" s="212"/>
    </row>
    <row r="170" spans="1:9">
      <c r="A170" s="216" t="s">
        <v>2794</v>
      </c>
      <c r="B170" s="46" t="s">
        <v>3293</v>
      </c>
      <c r="C170" s="53">
        <v>217</v>
      </c>
      <c r="D170" s="48">
        <v>4</v>
      </c>
      <c r="E170" s="2129">
        <f t="shared" si="24"/>
        <v>32584.103999999996</v>
      </c>
      <c r="F170" s="603">
        <f t="shared" si="25"/>
        <v>32584.1</v>
      </c>
      <c r="G170" s="862">
        <f>'Заказ, cкидки и курсы валют'!$J$23*F170</f>
        <v>405672.04499999998</v>
      </c>
      <c r="H170" s="128">
        <f t="shared" si="26"/>
        <v>1622.69</v>
      </c>
      <c r="I170" s="212"/>
    </row>
    <row r="171" spans="1:9">
      <c r="A171" s="216" t="s">
        <v>2312</v>
      </c>
      <c r="B171" s="46" t="s">
        <v>3294</v>
      </c>
      <c r="C171" s="53">
        <v>291</v>
      </c>
      <c r="D171" s="48">
        <v>4</v>
      </c>
      <c r="E171" s="2129">
        <f>E148*1.2</f>
        <v>43562.712</v>
      </c>
      <c r="F171" s="603">
        <f t="shared" si="25"/>
        <v>43562.71</v>
      </c>
      <c r="G171" s="862">
        <f>'Заказ, cкидки и курсы валют'!$J$23*F171</f>
        <v>542355.73949999991</v>
      </c>
      <c r="H171" s="128">
        <f t="shared" si="26"/>
        <v>2169.42</v>
      </c>
      <c r="I171" s="212"/>
    </row>
    <row r="172" spans="1:9" ht="13.5" thickBot="1">
      <c r="A172" s="241" t="s">
        <v>11702</v>
      </c>
      <c r="B172" s="213" t="s">
        <v>2634</v>
      </c>
      <c r="C172" s="966">
        <v>678</v>
      </c>
      <c r="D172" s="217">
        <v>4</v>
      </c>
      <c r="E172" s="2131">
        <f t="shared" si="24"/>
        <v>108062.664</v>
      </c>
      <c r="F172" s="959">
        <f t="shared" ref="F172" si="29">ROUND(E172*(1-$F$10),2)</f>
        <v>108062.66</v>
      </c>
      <c r="G172" s="960">
        <f>'Заказ, cкидки и курсы валют'!$J$23*F172</f>
        <v>1345380.1169999999</v>
      </c>
      <c r="H172" s="181">
        <f t="shared" ref="H172" si="30">ROUND((D172/1000)*G172,2)</f>
        <v>5381.52</v>
      </c>
      <c r="I172" s="214"/>
    </row>
    <row r="173" spans="1:9" ht="13.5" thickBot="1"/>
    <row r="174" spans="1:9" ht="18">
      <c r="A174" s="247"/>
      <c r="B174" s="163"/>
      <c r="C174" s="91"/>
      <c r="D174" s="91" t="s">
        <v>2547</v>
      </c>
      <c r="E174" s="555"/>
      <c r="F174" s="647"/>
      <c r="G174" s="569"/>
      <c r="H174" s="94"/>
      <c r="I174" s="95"/>
    </row>
    <row r="175" spans="1:9">
      <c r="A175" s="248"/>
      <c r="B175" s="17"/>
      <c r="C175" s="97"/>
      <c r="D175" s="97"/>
      <c r="E175" s="557"/>
      <c r="F175" s="648"/>
      <c r="G175" s="620"/>
      <c r="H175" s="17"/>
      <c r="I175" s="167"/>
    </row>
    <row r="176" spans="1:9">
      <c r="A176" s="248"/>
      <c r="B176" s="17"/>
      <c r="C176" s="97"/>
      <c r="D176" s="97"/>
      <c r="E176" s="557"/>
      <c r="F176" s="648"/>
      <c r="G176" s="620"/>
      <c r="H176" s="17"/>
      <c r="I176" s="167"/>
    </row>
    <row r="177" spans="1:9">
      <c r="A177" s="248"/>
      <c r="B177" s="17"/>
      <c r="C177" s="97"/>
      <c r="D177" s="97"/>
      <c r="E177" s="557"/>
      <c r="F177" s="648"/>
      <c r="G177" s="620"/>
      <c r="H177" s="17"/>
      <c r="I177" s="167"/>
    </row>
    <row r="178" spans="1:9" ht="31.5" customHeight="1" thickBot="1">
      <c r="A178" s="1152" t="s">
        <v>7712</v>
      </c>
      <c r="B178" s="171"/>
      <c r="C178" s="99"/>
      <c r="D178" s="99"/>
      <c r="E178" s="558"/>
      <c r="F178" s="649"/>
      <c r="G178" s="621"/>
      <c r="H178" s="171"/>
      <c r="I178" s="172"/>
    </row>
    <row r="179" spans="1:9" ht="42" customHeight="1">
      <c r="A179" s="195" t="s">
        <v>1034</v>
      </c>
      <c r="B179" s="196" t="s">
        <v>1035</v>
      </c>
      <c r="C179" s="197" t="s">
        <v>678</v>
      </c>
      <c r="D179" s="197" t="s">
        <v>3143</v>
      </c>
      <c r="E179" s="559" t="s">
        <v>11386</v>
      </c>
      <c r="F179" s="650" t="s">
        <v>2792</v>
      </c>
      <c r="G179" s="638" t="s">
        <v>2640</v>
      </c>
      <c r="H179" s="338" t="s">
        <v>497</v>
      </c>
      <c r="I179" s="199" t="s">
        <v>4268</v>
      </c>
    </row>
    <row r="180" spans="1:9" ht="15.75" customHeight="1" thickBot="1">
      <c r="A180" s="195"/>
      <c r="B180" s="389"/>
      <c r="C180" s="197" t="s">
        <v>3644</v>
      </c>
      <c r="D180" s="390" t="s">
        <v>2641</v>
      </c>
      <c r="E180" s="564" t="s">
        <v>265</v>
      </c>
      <c r="F180" s="1038">
        <f>'Заказ, cкидки и курсы валют'!$I$12</f>
        <v>0</v>
      </c>
      <c r="G180" s="949"/>
      <c r="H180" s="455"/>
      <c r="I180" s="325"/>
    </row>
    <row r="181" spans="1:9" ht="15">
      <c r="A181" s="333" t="s">
        <v>8519</v>
      </c>
      <c r="B181" s="986" t="s">
        <v>3309</v>
      </c>
      <c r="C181" s="984">
        <v>0.24</v>
      </c>
      <c r="D181" s="2155">
        <v>20</v>
      </c>
      <c r="E181" s="2122">
        <f>E135*3</f>
        <v>487.86</v>
      </c>
      <c r="F181" s="967">
        <f>ROUND(E181*(1-$F$10),2)</f>
        <v>487.86</v>
      </c>
      <c r="G181" s="968">
        <f>'Заказ, cкидки и курсы валют'!$J$23*F181</f>
        <v>6073.857</v>
      </c>
      <c r="H181" s="387">
        <f>ROUND((D181/1000)*G181,2)</f>
        <v>121.48</v>
      </c>
      <c r="I181" s="337"/>
    </row>
    <row r="182" spans="1:9" ht="15">
      <c r="A182" s="216" t="s">
        <v>8520</v>
      </c>
      <c r="B182" s="46" t="s">
        <v>3310</v>
      </c>
      <c r="C182" s="53">
        <v>0.5</v>
      </c>
      <c r="D182" s="45">
        <v>20</v>
      </c>
      <c r="E182" s="2096">
        <f t="shared" ref="E182:E195" si="31">E136*3</f>
        <v>554.61</v>
      </c>
      <c r="F182" s="603">
        <f t="shared" ref="F182:F195" si="32">ROUND(E182*(1-$F$10),2)</f>
        <v>554.61</v>
      </c>
      <c r="G182" s="862">
        <f>'Заказ, cкидки и курсы валют'!$J$23*F182</f>
        <v>6904.8944999999994</v>
      </c>
      <c r="H182" s="128">
        <f t="shared" ref="H182:H195" si="33">ROUND((D182/1000)*G182,2)</f>
        <v>138.1</v>
      </c>
      <c r="I182" s="212"/>
    </row>
    <row r="183" spans="1:9" ht="15">
      <c r="A183" s="216" t="s">
        <v>8521</v>
      </c>
      <c r="B183" s="46" t="s">
        <v>3662</v>
      </c>
      <c r="C183" s="53">
        <v>0.84000000000000008</v>
      </c>
      <c r="D183" s="45">
        <v>20</v>
      </c>
      <c r="E183" s="2096">
        <f t="shared" si="31"/>
        <v>819.42</v>
      </c>
      <c r="F183" s="603">
        <f t="shared" si="32"/>
        <v>819.42</v>
      </c>
      <c r="G183" s="862">
        <f>'Заказ, cкидки и курсы валют'!$J$23*F183</f>
        <v>10201.778999999999</v>
      </c>
      <c r="H183" s="128">
        <f t="shared" si="33"/>
        <v>204.04</v>
      </c>
      <c r="I183" s="212"/>
    </row>
    <row r="184" spans="1:9" ht="15">
      <c r="A184" s="216" t="s">
        <v>8522</v>
      </c>
      <c r="B184" s="46" t="s">
        <v>3301</v>
      </c>
      <c r="C184" s="53">
        <v>1.8</v>
      </c>
      <c r="D184" s="45">
        <v>20</v>
      </c>
      <c r="E184" s="2096">
        <f t="shared" si="31"/>
        <v>1135.6500000000001</v>
      </c>
      <c r="F184" s="603">
        <f t="shared" si="32"/>
        <v>1135.6500000000001</v>
      </c>
      <c r="G184" s="862">
        <f>'Заказ, cкидки и курсы валют'!$J$23*F184</f>
        <v>14138.842500000001</v>
      </c>
      <c r="H184" s="128">
        <f t="shared" si="33"/>
        <v>282.77999999999997</v>
      </c>
      <c r="I184" s="212"/>
    </row>
    <row r="185" spans="1:9" ht="15">
      <c r="A185" s="216" t="s">
        <v>8523</v>
      </c>
      <c r="B185" s="46" t="s">
        <v>3663</v>
      </c>
      <c r="C185" s="53">
        <v>3.57</v>
      </c>
      <c r="D185" s="45">
        <v>20</v>
      </c>
      <c r="E185" s="2096">
        <f t="shared" si="31"/>
        <v>1628.8500000000001</v>
      </c>
      <c r="F185" s="603">
        <f t="shared" si="32"/>
        <v>1628.85</v>
      </c>
      <c r="G185" s="862">
        <f>'Заказ, cкидки и курсы валют'!$J$23*F185</f>
        <v>20279.182499999999</v>
      </c>
      <c r="H185" s="128">
        <f t="shared" si="33"/>
        <v>405.58</v>
      </c>
      <c r="I185" s="212"/>
    </row>
    <row r="186" spans="1:9" ht="15">
      <c r="A186" s="216" t="s">
        <v>11701</v>
      </c>
      <c r="B186" s="44" t="s">
        <v>3664</v>
      </c>
      <c r="C186" s="53">
        <v>5.77</v>
      </c>
      <c r="D186" s="45">
        <v>10</v>
      </c>
      <c r="E186" s="2096">
        <f t="shared" si="31"/>
        <v>2150.25</v>
      </c>
      <c r="F186" s="603">
        <f t="shared" ref="F186" si="34">ROUND(E186*(1-$F$10),2)</f>
        <v>2150.25</v>
      </c>
      <c r="G186" s="862">
        <f>'Заказ, cкидки и курсы валют'!$J$23*F186</f>
        <v>26770.612499999999</v>
      </c>
      <c r="H186" s="128">
        <f t="shared" ref="H186" si="35">ROUND((D186/1000)*G186,2)</f>
        <v>267.70999999999998</v>
      </c>
      <c r="I186" s="212"/>
    </row>
    <row r="187" spans="1:9" ht="15">
      <c r="A187" s="216" t="s">
        <v>8524</v>
      </c>
      <c r="B187" s="46" t="s">
        <v>3304</v>
      </c>
      <c r="C187" s="53">
        <v>9.5299999999999994</v>
      </c>
      <c r="D187" s="45">
        <v>5</v>
      </c>
      <c r="E187" s="2096">
        <f t="shared" si="31"/>
        <v>3195.69</v>
      </c>
      <c r="F187" s="603">
        <f t="shared" si="32"/>
        <v>3195.69</v>
      </c>
      <c r="G187" s="862">
        <f>'Заказ, cкидки и курсы валют'!$J$23*F187</f>
        <v>39786.340499999998</v>
      </c>
      <c r="H187" s="128">
        <f t="shared" si="33"/>
        <v>198.93</v>
      </c>
      <c r="I187" s="212"/>
    </row>
    <row r="188" spans="1:9" ht="15">
      <c r="A188" s="216" t="s">
        <v>8525</v>
      </c>
      <c r="B188" s="46" t="s">
        <v>3665</v>
      </c>
      <c r="C188" s="53">
        <v>13.700000000000001</v>
      </c>
      <c r="D188" s="45">
        <v>5</v>
      </c>
      <c r="E188" s="2096">
        <f t="shared" si="31"/>
        <v>4575.33</v>
      </c>
      <c r="F188" s="603">
        <f t="shared" si="32"/>
        <v>4575.33</v>
      </c>
      <c r="G188" s="862">
        <f>'Заказ, cкидки и курсы валют'!$J$23*F188</f>
        <v>56962.858499999995</v>
      </c>
      <c r="H188" s="128">
        <f t="shared" si="33"/>
        <v>284.81</v>
      </c>
      <c r="I188" s="212"/>
    </row>
    <row r="189" spans="1:9" ht="15">
      <c r="A189" s="216" t="s">
        <v>8526</v>
      </c>
      <c r="B189" s="46" t="s">
        <v>3289</v>
      </c>
      <c r="C189" s="53">
        <v>26.4</v>
      </c>
      <c r="D189" s="46">
        <v>2</v>
      </c>
      <c r="E189" s="2096">
        <f t="shared" si="31"/>
        <v>8456.43</v>
      </c>
      <c r="F189" s="603">
        <f t="shared" si="32"/>
        <v>8456.43</v>
      </c>
      <c r="G189" s="862">
        <f>'Заказ, cкидки и курсы валют'!$J$23*F189</f>
        <v>105282.55349999999</v>
      </c>
      <c r="H189" s="128">
        <f t="shared" si="33"/>
        <v>210.57</v>
      </c>
      <c r="I189" s="212"/>
    </row>
    <row r="190" spans="1:9" ht="15">
      <c r="A190" s="216" t="s">
        <v>8527</v>
      </c>
      <c r="B190" s="46" t="s">
        <v>3306</v>
      </c>
      <c r="C190" s="53">
        <v>35.799999999999997</v>
      </c>
      <c r="D190" s="46">
        <v>1</v>
      </c>
      <c r="E190" s="2096">
        <f t="shared" si="31"/>
        <v>15996.93</v>
      </c>
      <c r="F190" s="603">
        <f t="shared" si="32"/>
        <v>15996.93</v>
      </c>
      <c r="G190" s="862">
        <f>'Заказ, cкидки и курсы валют'!$J$23*F190</f>
        <v>199161.77849999999</v>
      </c>
      <c r="H190" s="128">
        <f t="shared" si="33"/>
        <v>199.16</v>
      </c>
      <c r="I190" s="212"/>
    </row>
    <row r="191" spans="1:9" ht="15">
      <c r="A191" s="216" t="s">
        <v>8528</v>
      </c>
      <c r="B191" s="46" t="s">
        <v>3291</v>
      </c>
      <c r="C191" s="53">
        <v>73.5</v>
      </c>
      <c r="D191" s="2269">
        <v>1</v>
      </c>
      <c r="E191" s="2096">
        <f t="shared" si="31"/>
        <v>29210.399999999998</v>
      </c>
      <c r="F191" s="603">
        <f t="shared" si="32"/>
        <v>29210.400000000001</v>
      </c>
      <c r="G191" s="862">
        <f>'Заказ, cкидки и курсы валют'!$J$23*F191</f>
        <v>363669.48</v>
      </c>
      <c r="H191" s="128">
        <f t="shared" si="33"/>
        <v>363.67</v>
      </c>
      <c r="I191" s="212"/>
    </row>
    <row r="192" spans="1:9" ht="15">
      <c r="A192" s="216" t="s">
        <v>8529</v>
      </c>
      <c r="B192" s="46" t="s">
        <v>3391</v>
      </c>
      <c r="C192" s="53">
        <v>159</v>
      </c>
      <c r="D192" s="2269">
        <v>1</v>
      </c>
      <c r="E192" s="2096">
        <f t="shared" si="31"/>
        <v>62808.66</v>
      </c>
      <c r="F192" s="603">
        <f t="shared" si="32"/>
        <v>62808.66</v>
      </c>
      <c r="G192" s="862">
        <f>'Заказ, cкидки и курсы валют'!$J$23*F192</f>
        <v>781967.81700000004</v>
      </c>
      <c r="H192" s="128">
        <f t="shared" si="33"/>
        <v>781.97</v>
      </c>
      <c r="I192" s="212"/>
    </row>
    <row r="193" spans="1:10" ht="15">
      <c r="A193" s="216" t="s">
        <v>8530</v>
      </c>
      <c r="B193" s="46" t="s">
        <v>3293</v>
      </c>
      <c r="C193" s="53">
        <v>217</v>
      </c>
      <c r="D193" s="2269">
        <v>1</v>
      </c>
      <c r="E193" s="2096">
        <f t="shared" si="31"/>
        <v>81460.259999999995</v>
      </c>
      <c r="F193" s="603">
        <f t="shared" si="32"/>
        <v>81460.259999999995</v>
      </c>
      <c r="G193" s="862">
        <f>'Заказ, cкидки и курсы валют'!$J$23*F193</f>
        <v>1014180.2369999998</v>
      </c>
      <c r="H193" s="128">
        <f t="shared" si="33"/>
        <v>1014.18</v>
      </c>
      <c r="I193" s="212"/>
    </row>
    <row r="194" spans="1:10" ht="18" customHeight="1">
      <c r="A194" s="216" t="s">
        <v>8531</v>
      </c>
      <c r="B194" s="46" t="s">
        <v>3294</v>
      </c>
      <c r="C194" s="53">
        <v>291</v>
      </c>
      <c r="D194" s="2269">
        <v>1</v>
      </c>
      <c r="E194" s="2096">
        <f t="shared" si="31"/>
        <v>108906.78</v>
      </c>
      <c r="F194" s="603">
        <f t="shared" si="32"/>
        <v>108906.78</v>
      </c>
      <c r="G194" s="862">
        <f>'Заказ, cкидки и курсы валют'!$J$23*F194</f>
        <v>1355889.4109999998</v>
      </c>
      <c r="H194" s="128">
        <f t="shared" si="33"/>
        <v>1355.89</v>
      </c>
      <c r="I194" s="212"/>
    </row>
    <row r="195" spans="1:10" ht="15.75" thickBot="1">
      <c r="A195" s="241" t="s">
        <v>8532</v>
      </c>
      <c r="B195" s="131" t="s">
        <v>2634</v>
      </c>
      <c r="C195" s="789">
        <v>678</v>
      </c>
      <c r="D195" s="2270">
        <v>1</v>
      </c>
      <c r="E195" s="2124">
        <f t="shared" si="31"/>
        <v>270156.66000000003</v>
      </c>
      <c r="F195" s="959">
        <f t="shared" si="32"/>
        <v>270156.65999999997</v>
      </c>
      <c r="G195" s="960">
        <f>'Заказ, cкидки и курсы валют'!$J$23*F195</f>
        <v>3363450.4169999994</v>
      </c>
      <c r="H195" s="181">
        <f t="shared" si="33"/>
        <v>3363.45</v>
      </c>
      <c r="I195" s="214"/>
    </row>
    <row r="196" spans="1:10" ht="13.5" thickBot="1"/>
    <row r="197" spans="1:10" ht="32.25" customHeight="1">
      <c r="A197" s="247"/>
      <c r="B197" s="163"/>
      <c r="C197" s="91"/>
      <c r="D197" s="91" t="s">
        <v>2548</v>
      </c>
      <c r="E197" s="555"/>
      <c r="F197" s="647"/>
      <c r="G197" s="569"/>
      <c r="H197" s="94"/>
      <c r="I197" s="95"/>
    </row>
    <row r="198" spans="1:10" ht="18.75" customHeight="1">
      <c r="A198" s="248"/>
      <c r="B198" s="17"/>
      <c r="C198" s="97"/>
      <c r="D198" s="97"/>
      <c r="E198" s="557"/>
      <c r="F198" s="648"/>
      <c r="G198" s="620"/>
      <c r="H198" s="17"/>
      <c r="I198" s="167"/>
    </row>
    <row r="199" spans="1:10" ht="45" customHeight="1">
      <c r="A199" s="248"/>
      <c r="B199" s="17"/>
      <c r="C199" s="97"/>
      <c r="D199" s="97"/>
      <c r="E199" s="557"/>
      <c r="F199" s="648"/>
      <c r="G199" s="620"/>
      <c r="H199" s="17"/>
      <c r="I199" s="167"/>
    </row>
    <row r="200" spans="1:10">
      <c r="A200" s="248"/>
      <c r="B200" s="17"/>
      <c r="C200" s="97"/>
      <c r="D200" s="97"/>
      <c r="E200" s="557"/>
      <c r="F200" s="648"/>
      <c r="G200" s="620"/>
      <c r="H200" s="17"/>
      <c r="I200" s="167"/>
    </row>
    <row r="201" spans="1:10" ht="18.75" thickBot="1">
      <c r="A201" s="1152" t="s">
        <v>7710</v>
      </c>
      <c r="B201" s="171"/>
      <c r="C201" s="99"/>
      <c r="D201" s="99"/>
      <c r="E201" s="558"/>
      <c r="F201" s="649"/>
      <c r="G201" s="621"/>
      <c r="H201" s="171"/>
      <c r="I201" s="172"/>
      <c r="J201" s="822"/>
    </row>
    <row r="202" spans="1:10" ht="42">
      <c r="A202" s="195" t="s">
        <v>1034</v>
      </c>
      <c r="B202" s="196" t="s">
        <v>1035</v>
      </c>
      <c r="C202" s="197" t="s">
        <v>678</v>
      </c>
      <c r="D202" s="197" t="s">
        <v>3143</v>
      </c>
      <c r="E202" s="559" t="s">
        <v>11386</v>
      </c>
      <c r="F202" s="650" t="s">
        <v>2792</v>
      </c>
      <c r="G202" s="638" t="s">
        <v>2640</v>
      </c>
      <c r="H202" s="338" t="s">
        <v>497</v>
      </c>
      <c r="I202" s="199" t="s">
        <v>4268</v>
      </c>
      <c r="J202" s="822"/>
    </row>
    <row r="203" spans="1:10" ht="13.5" thickBot="1">
      <c r="A203" s="195"/>
      <c r="B203" s="389"/>
      <c r="C203" s="197" t="s">
        <v>3644</v>
      </c>
      <c r="D203" s="390" t="s">
        <v>2641</v>
      </c>
      <c r="E203" s="564" t="s">
        <v>265</v>
      </c>
      <c r="F203" s="1038">
        <f>'Заказ, cкидки и курсы валют'!$I$12</f>
        <v>0</v>
      </c>
      <c r="G203" s="949"/>
      <c r="H203" s="455"/>
      <c r="I203" s="325"/>
      <c r="J203" s="822"/>
    </row>
    <row r="204" spans="1:10" ht="14.1" customHeight="1">
      <c r="A204" s="333" t="s">
        <v>2313</v>
      </c>
      <c r="B204" s="986" t="s">
        <v>3663</v>
      </c>
      <c r="C204" s="984">
        <v>35.46</v>
      </c>
      <c r="D204" s="2265">
        <v>600</v>
      </c>
      <c r="E204" s="822">
        <v>3313.7</v>
      </c>
      <c r="F204" s="967">
        <f>ROUND(E204*(1-$F$10),2)</f>
        <v>3313.7</v>
      </c>
      <c r="G204" s="968">
        <f>'Заказ, cкидки и курсы валют'!$J$23*F204</f>
        <v>41255.564999999995</v>
      </c>
      <c r="H204" s="387">
        <f>ROUND((D204/1000)*G204,2)</f>
        <v>24753.34</v>
      </c>
      <c r="I204" s="337"/>
      <c r="J204" s="822"/>
    </row>
    <row r="205" spans="1:10" ht="14.1" customHeight="1">
      <c r="A205" s="216" t="s">
        <v>2314</v>
      </c>
      <c r="B205" s="46" t="s">
        <v>3664</v>
      </c>
      <c r="C205" s="53">
        <v>56.83</v>
      </c>
      <c r="D205" s="2263">
        <v>350</v>
      </c>
      <c r="E205" s="822">
        <v>3933.94</v>
      </c>
      <c r="F205" s="603">
        <f t="shared" ref="F205:F213" si="36">ROUND(E205*(1-$F$10),2)</f>
        <v>3933.94</v>
      </c>
      <c r="G205" s="862">
        <f>'Заказ, cкидки и курсы валют'!$J$23*F205</f>
        <v>48977.553</v>
      </c>
      <c r="H205" s="128">
        <f t="shared" ref="H205:H213" si="37">ROUND((D205/1000)*G205,2)</f>
        <v>17142.14</v>
      </c>
      <c r="I205" s="212"/>
      <c r="J205" s="822"/>
    </row>
    <row r="206" spans="1:10" ht="14.1" customHeight="1">
      <c r="A206" s="216" t="s">
        <v>2315</v>
      </c>
      <c r="B206" s="46" t="s">
        <v>3665</v>
      </c>
      <c r="C206" s="807">
        <v>99.11</v>
      </c>
      <c r="D206" s="2263">
        <v>200</v>
      </c>
      <c r="E206" s="822">
        <v>5386.06</v>
      </c>
      <c r="F206" s="603">
        <f t="shared" si="36"/>
        <v>5386.06</v>
      </c>
      <c r="G206" s="862">
        <f>'Заказ, cкидки и курсы валют'!$J$23*F206</f>
        <v>67056.447</v>
      </c>
      <c r="H206" s="128">
        <f t="shared" si="37"/>
        <v>13411.29</v>
      </c>
      <c r="I206" s="212"/>
    </row>
    <row r="207" spans="1:10" ht="14.1" customHeight="1">
      <c r="A207" s="216" t="s">
        <v>2316</v>
      </c>
      <c r="B207" s="46" t="s">
        <v>3289</v>
      </c>
      <c r="C207" s="807">
        <v>180.56</v>
      </c>
      <c r="D207" s="2263">
        <v>120</v>
      </c>
      <c r="E207" s="822">
        <v>7904.2</v>
      </c>
      <c r="F207" s="603">
        <f t="shared" si="36"/>
        <v>7904.2</v>
      </c>
      <c r="G207" s="862">
        <f>'Заказ, cкидки и курсы валют'!$J$23*F207</f>
        <v>98407.29</v>
      </c>
      <c r="H207" s="128">
        <f t="shared" si="37"/>
        <v>11808.87</v>
      </c>
      <c r="I207" s="212"/>
    </row>
    <row r="208" spans="1:10" ht="14.1" customHeight="1">
      <c r="A208" s="216" t="s">
        <v>2317</v>
      </c>
      <c r="B208" s="46" t="s">
        <v>3290</v>
      </c>
      <c r="C208" s="807">
        <v>300</v>
      </c>
      <c r="D208" s="2263">
        <v>60</v>
      </c>
      <c r="E208" s="822">
        <v>11665.16</v>
      </c>
      <c r="F208" s="603">
        <f t="shared" si="36"/>
        <v>11665.16</v>
      </c>
      <c r="G208" s="862">
        <f>'Заказ, cкидки и курсы валют'!$J$23*F208</f>
        <v>145231.242</v>
      </c>
      <c r="H208" s="128">
        <f t="shared" si="37"/>
        <v>8713.8700000000008</v>
      </c>
      <c r="I208" s="212"/>
    </row>
    <row r="209" spans="1:10" ht="14.1" customHeight="1">
      <c r="A209" s="216" t="s">
        <v>2318</v>
      </c>
      <c r="B209" s="46" t="s">
        <v>3291</v>
      </c>
      <c r="C209" s="807">
        <v>500.93</v>
      </c>
      <c r="D209" s="2263">
        <v>60</v>
      </c>
      <c r="E209" s="822">
        <v>16866.18</v>
      </c>
      <c r="F209" s="603">
        <f t="shared" si="36"/>
        <v>16866.18</v>
      </c>
      <c r="G209" s="862">
        <f>'Заказ, cкидки и курсы валют'!$J$23*F209</f>
        <v>209983.94099999999</v>
      </c>
      <c r="H209" s="128">
        <f t="shared" si="37"/>
        <v>12599.04</v>
      </c>
      <c r="I209" s="212"/>
    </row>
    <row r="210" spans="1:10" ht="14.1" customHeight="1">
      <c r="A210" s="216" t="s">
        <v>2319</v>
      </c>
      <c r="B210" s="46" t="s">
        <v>3292</v>
      </c>
      <c r="C210" s="807">
        <v>700</v>
      </c>
      <c r="D210" s="2263">
        <v>40</v>
      </c>
      <c r="E210" s="822">
        <v>24131.52</v>
      </c>
      <c r="F210" s="603">
        <f t="shared" si="36"/>
        <v>24131.52</v>
      </c>
      <c r="G210" s="862">
        <f>'Заказ, cкидки и курсы валют'!$J$23*F210</f>
        <v>300437.424</v>
      </c>
      <c r="H210" s="128">
        <f t="shared" si="37"/>
        <v>12017.5</v>
      </c>
      <c r="I210" s="212"/>
    </row>
    <row r="211" spans="1:10" ht="14.1" customHeight="1">
      <c r="A211" s="216" t="s">
        <v>2320</v>
      </c>
      <c r="B211" s="46" t="s">
        <v>3293</v>
      </c>
      <c r="C211" s="807">
        <v>1250</v>
      </c>
      <c r="D211" s="2263">
        <v>20</v>
      </c>
      <c r="E211" s="822">
        <v>41703.26</v>
      </c>
      <c r="F211" s="603">
        <f t="shared" si="36"/>
        <v>41703.26</v>
      </c>
      <c r="G211" s="862">
        <f>'Заказ, cкидки и курсы валют'!$J$23*F211</f>
        <v>519205.587</v>
      </c>
      <c r="H211" s="128">
        <f t="shared" si="37"/>
        <v>10384.11</v>
      </c>
      <c r="I211" s="212"/>
    </row>
    <row r="212" spans="1:10" ht="14.1" customHeight="1">
      <c r="A212" s="216" t="s">
        <v>2321</v>
      </c>
      <c r="B212" s="46" t="s">
        <v>3295</v>
      </c>
      <c r="C212" s="807">
        <v>2494.44</v>
      </c>
      <c r="D212" s="2263">
        <v>10</v>
      </c>
      <c r="E212" s="822">
        <v>80442.16</v>
      </c>
      <c r="F212" s="603">
        <f t="shared" si="36"/>
        <v>80442.16</v>
      </c>
      <c r="G212" s="862">
        <f>'Заказ, cкидки и курсы валют'!$J$23*F212</f>
        <v>1001504.892</v>
      </c>
      <c r="H212" s="128">
        <f t="shared" si="37"/>
        <v>10015.049999999999</v>
      </c>
      <c r="I212" s="212"/>
    </row>
    <row r="213" spans="1:10" ht="14.1" customHeight="1" thickBot="1">
      <c r="A213" s="241" t="s">
        <v>2322</v>
      </c>
      <c r="B213" s="131" t="s">
        <v>3296</v>
      </c>
      <c r="C213" s="1039">
        <v>3600</v>
      </c>
      <c r="D213" s="245">
        <v>5</v>
      </c>
      <c r="E213" s="822">
        <v>135032.01</v>
      </c>
      <c r="F213" s="959">
        <f t="shared" si="36"/>
        <v>135032.01</v>
      </c>
      <c r="G213" s="960">
        <f>'Заказ, cкидки и курсы валют'!$J$23*F213</f>
        <v>1681148.5245000001</v>
      </c>
      <c r="H213" s="181">
        <f t="shared" si="37"/>
        <v>8405.74</v>
      </c>
      <c r="I213" s="214"/>
    </row>
    <row r="214" spans="1:10">
      <c r="A214" s="14"/>
      <c r="B214" s="50"/>
      <c r="C214" s="50"/>
      <c r="D214" s="50"/>
      <c r="E214" s="578"/>
      <c r="F214" s="88"/>
      <c r="G214" s="546"/>
      <c r="H214" s="14"/>
      <c r="I214" s="14"/>
    </row>
    <row r="215" spans="1:10" ht="13.5" thickBot="1"/>
    <row r="216" spans="1:10" ht="18">
      <c r="A216" s="247"/>
      <c r="B216" s="163"/>
      <c r="C216" s="91"/>
      <c r="D216" s="91" t="s">
        <v>2548</v>
      </c>
      <c r="E216" s="555"/>
      <c r="F216" s="647"/>
      <c r="G216" s="569"/>
      <c r="H216" s="163"/>
      <c r="I216" s="95"/>
    </row>
    <row r="217" spans="1:10">
      <c r="A217" s="248"/>
      <c r="B217" s="17"/>
      <c r="C217" s="97"/>
      <c r="D217" s="97"/>
      <c r="E217" s="557"/>
      <c r="F217" s="648"/>
      <c r="G217" s="620"/>
      <c r="H217" s="17"/>
      <c r="I217" s="167"/>
    </row>
    <row r="218" spans="1:10">
      <c r="A218" s="248"/>
      <c r="B218" s="17"/>
      <c r="C218" s="97"/>
      <c r="D218" s="97"/>
      <c r="E218" s="557"/>
      <c r="F218" s="648"/>
      <c r="G218" s="620"/>
      <c r="H218" s="17"/>
      <c r="I218" s="167"/>
    </row>
    <row r="219" spans="1:10">
      <c r="A219" s="248"/>
      <c r="B219" s="17"/>
      <c r="C219" s="97"/>
      <c r="D219" s="97"/>
      <c r="E219" s="557"/>
      <c r="F219" s="648"/>
      <c r="G219" s="620"/>
      <c r="H219" s="17"/>
      <c r="I219" s="167"/>
    </row>
    <row r="220" spans="1:10" ht="18.75" thickBot="1">
      <c r="A220" s="117" t="s">
        <v>7711</v>
      </c>
      <c r="B220" s="118"/>
      <c r="C220" s="171"/>
      <c r="D220" s="171"/>
      <c r="E220" s="558"/>
      <c r="F220" s="649"/>
      <c r="G220" s="621"/>
      <c r="H220" s="171"/>
      <c r="I220" s="172"/>
    </row>
    <row r="221" spans="1:10" ht="42">
      <c r="A221" s="195" t="s">
        <v>1034</v>
      </c>
      <c r="B221" s="196" t="s">
        <v>1035</v>
      </c>
      <c r="C221" s="197" t="s">
        <v>678</v>
      </c>
      <c r="D221" s="197" t="s">
        <v>3143</v>
      </c>
      <c r="E221" s="559" t="s">
        <v>11386</v>
      </c>
      <c r="F221" s="650" t="s">
        <v>2792</v>
      </c>
      <c r="G221" s="638" t="s">
        <v>2640</v>
      </c>
      <c r="H221" s="338" t="s">
        <v>497</v>
      </c>
      <c r="I221" s="199" t="s">
        <v>4268</v>
      </c>
    </row>
    <row r="222" spans="1:10" ht="13.5" thickBot="1">
      <c r="A222" s="195"/>
      <c r="B222" s="389"/>
      <c r="C222" s="197" t="s">
        <v>3644</v>
      </c>
      <c r="D222" s="390" t="s">
        <v>2641</v>
      </c>
      <c r="E222" s="564" t="s">
        <v>265</v>
      </c>
      <c r="F222" s="1038">
        <f>'Заказ, cкидки и курсы валют'!$I$12</f>
        <v>0</v>
      </c>
      <c r="G222" s="949"/>
      <c r="H222" s="455"/>
      <c r="I222" s="325"/>
    </row>
    <row r="223" spans="1:10">
      <c r="A223" s="333" t="s">
        <v>2323</v>
      </c>
      <c r="B223" s="986" t="s">
        <v>3663</v>
      </c>
      <c r="C223" s="984">
        <v>35.46</v>
      </c>
      <c r="D223" s="393">
        <v>40</v>
      </c>
      <c r="E223" s="2130">
        <f>E204*1.2</f>
        <v>3976.4399999999996</v>
      </c>
      <c r="F223" s="967">
        <f>ROUND(E223*(1-$F$10),2)</f>
        <v>3976.44</v>
      </c>
      <c r="G223" s="968">
        <f>'Заказ, cкидки и курсы валют'!$J$23*F223</f>
        <v>49506.678</v>
      </c>
      <c r="H223" s="387">
        <f>ROUND((D223/1000)*G223,2)</f>
        <v>1980.27</v>
      </c>
      <c r="I223" s="337"/>
    </row>
    <row r="224" spans="1:10">
      <c r="A224" s="216" t="s">
        <v>2324</v>
      </c>
      <c r="B224" s="46" t="s">
        <v>3664</v>
      </c>
      <c r="C224" s="53">
        <v>56.83</v>
      </c>
      <c r="D224" s="48">
        <v>30</v>
      </c>
      <c r="E224" s="2129">
        <f>E205*1.2</f>
        <v>4720.7280000000001</v>
      </c>
      <c r="F224" s="603">
        <f t="shared" ref="F224:F226" si="38">ROUND(E224*(1-$F$10),2)</f>
        <v>4720.7299999999996</v>
      </c>
      <c r="G224" s="862">
        <f>'Заказ, cкидки и курсы валют'!$J$23*F224</f>
        <v>58773.088499999991</v>
      </c>
      <c r="H224" s="128">
        <f t="shared" ref="H224:H226" si="39">ROUND((D224/1000)*G224,2)</f>
        <v>1763.19</v>
      </c>
      <c r="I224" s="212"/>
      <c r="J224" s="822"/>
    </row>
    <row r="225" spans="1:10">
      <c r="A225" s="216" t="s">
        <v>2325</v>
      </c>
      <c r="B225" s="46" t="s">
        <v>3665</v>
      </c>
      <c r="C225" s="807">
        <v>99.11</v>
      </c>
      <c r="D225" s="48">
        <v>20</v>
      </c>
      <c r="E225" s="2129">
        <f>E206*1.2</f>
        <v>6463.2719999999999</v>
      </c>
      <c r="F225" s="603">
        <f t="shared" si="38"/>
        <v>6463.27</v>
      </c>
      <c r="G225" s="862">
        <f>'Заказ, cкидки и курсы валют'!$J$23*F225</f>
        <v>80467.711500000005</v>
      </c>
      <c r="H225" s="128">
        <f t="shared" si="39"/>
        <v>1609.35</v>
      </c>
      <c r="I225" s="212"/>
      <c r="J225" s="822"/>
    </row>
    <row r="226" spans="1:10" ht="13.5" thickBot="1">
      <c r="A226" s="241" t="s">
        <v>2326</v>
      </c>
      <c r="B226" s="131" t="s">
        <v>3289</v>
      </c>
      <c r="C226" s="1040">
        <v>180.56</v>
      </c>
      <c r="D226" s="217">
        <v>10</v>
      </c>
      <c r="E226" s="2131">
        <f t="shared" ref="E226" si="40">E207*1.2</f>
        <v>9485.0399999999991</v>
      </c>
      <c r="F226" s="959">
        <f t="shared" si="38"/>
        <v>9485.0400000000009</v>
      </c>
      <c r="G226" s="960">
        <f>'Заказ, cкидки и курсы валют'!$J$23*F226</f>
        <v>118088.74800000001</v>
      </c>
      <c r="H226" s="181">
        <f t="shared" si="39"/>
        <v>1180.8900000000001</v>
      </c>
      <c r="I226" s="214"/>
      <c r="J226" s="822"/>
    </row>
    <row r="227" spans="1:10" ht="13.5" thickBot="1">
      <c r="A227" s="14"/>
      <c r="B227" s="50"/>
      <c r="C227" s="50"/>
      <c r="D227" s="267"/>
      <c r="E227" s="578"/>
      <c r="F227" s="88"/>
      <c r="G227" s="546"/>
      <c r="H227" s="14"/>
      <c r="I227" s="14"/>
      <c r="J227" s="822"/>
    </row>
    <row r="228" spans="1:10" ht="31.5" customHeight="1">
      <c r="A228" s="247"/>
      <c r="B228" s="163"/>
      <c r="C228" s="91"/>
      <c r="D228" s="91" t="s">
        <v>2548</v>
      </c>
      <c r="E228" s="555"/>
      <c r="F228" s="647"/>
      <c r="G228" s="569"/>
      <c r="H228" s="94"/>
      <c r="I228" s="95"/>
      <c r="J228" s="822"/>
    </row>
    <row r="229" spans="1:10" ht="16.5" customHeight="1">
      <c r="A229" s="248"/>
      <c r="B229" s="17"/>
      <c r="C229" s="97"/>
      <c r="D229" s="97"/>
      <c r="E229" s="557"/>
      <c r="F229" s="648"/>
      <c r="G229" s="620"/>
      <c r="H229" s="17"/>
      <c r="I229" s="167"/>
    </row>
    <row r="230" spans="1:10" ht="53.25" customHeight="1">
      <c r="A230" s="248"/>
      <c r="B230" s="17"/>
      <c r="C230" s="97"/>
      <c r="D230" s="97"/>
      <c r="E230" s="557"/>
      <c r="F230" s="648"/>
      <c r="G230" s="620"/>
      <c r="H230" s="17"/>
      <c r="I230" s="167"/>
    </row>
    <row r="231" spans="1:10">
      <c r="A231" s="248"/>
      <c r="B231" s="17"/>
      <c r="C231" s="97"/>
      <c r="D231" s="97"/>
      <c r="E231" s="557"/>
      <c r="F231" s="648"/>
      <c r="G231" s="620"/>
      <c r="H231" s="17"/>
      <c r="I231" s="167"/>
    </row>
    <row r="232" spans="1:10" ht="18.75" thickBot="1">
      <c r="A232" s="1152" t="s">
        <v>7712</v>
      </c>
      <c r="B232" s="171"/>
      <c r="C232" s="99"/>
      <c r="D232" s="99"/>
      <c r="E232" s="558"/>
      <c r="F232" s="649"/>
      <c r="G232" s="621"/>
      <c r="H232" s="171"/>
      <c r="I232" s="172"/>
    </row>
    <row r="233" spans="1:10" ht="42">
      <c r="A233" s="195" t="s">
        <v>1034</v>
      </c>
      <c r="B233" s="196" t="s">
        <v>1035</v>
      </c>
      <c r="C233" s="197" t="s">
        <v>678</v>
      </c>
      <c r="D233" s="197" t="s">
        <v>3143</v>
      </c>
      <c r="E233" s="559" t="s">
        <v>11386</v>
      </c>
      <c r="F233" s="650" t="s">
        <v>2792</v>
      </c>
      <c r="G233" s="638" t="s">
        <v>2640</v>
      </c>
      <c r="H233" s="338" t="s">
        <v>497</v>
      </c>
      <c r="I233" s="199" t="s">
        <v>4268</v>
      </c>
    </row>
    <row r="234" spans="1:10" ht="13.5" thickBot="1">
      <c r="A234" s="195"/>
      <c r="B234" s="389"/>
      <c r="C234" s="197" t="s">
        <v>3644</v>
      </c>
      <c r="D234" s="390" t="s">
        <v>2641</v>
      </c>
      <c r="E234" s="564" t="s">
        <v>265</v>
      </c>
      <c r="F234" s="1038">
        <f>'Заказ, cкидки и курсы валют'!$I$12</f>
        <v>0</v>
      </c>
      <c r="G234" s="949"/>
      <c r="H234" s="455"/>
      <c r="I234" s="325"/>
    </row>
    <row r="235" spans="1:10" ht="14.1" customHeight="1">
      <c r="A235" s="333" t="s">
        <v>8533</v>
      </c>
      <c r="B235" s="986" t="s">
        <v>3663</v>
      </c>
      <c r="C235" s="984">
        <v>35.46</v>
      </c>
      <c r="D235" s="2265">
        <v>1</v>
      </c>
      <c r="E235" s="2122">
        <f>E204*3</f>
        <v>9941.0999999999985</v>
      </c>
      <c r="F235" s="967">
        <f>ROUND(E235*(1-$F$10),2)</f>
        <v>9941.1</v>
      </c>
      <c r="G235" s="968">
        <f>'Заказ, cкидки и курсы валют'!$J$23*F235</f>
        <v>123766.69499999999</v>
      </c>
      <c r="H235" s="387">
        <f>ROUND((D235/1000)*G235,2)</f>
        <v>123.77</v>
      </c>
      <c r="I235" s="337"/>
    </row>
    <row r="236" spans="1:10" ht="14.1" customHeight="1">
      <c r="A236" s="216" t="s">
        <v>8534</v>
      </c>
      <c r="B236" s="46" t="s">
        <v>3664</v>
      </c>
      <c r="C236" s="53">
        <v>56.83</v>
      </c>
      <c r="D236" s="2263">
        <v>1</v>
      </c>
      <c r="E236" s="2096">
        <f t="shared" ref="E236:E244" si="41">E205*3</f>
        <v>11801.82</v>
      </c>
      <c r="F236" s="603">
        <f t="shared" ref="F236:F244" si="42">ROUND(E236*(1-$F$10),2)</f>
        <v>11801.82</v>
      </c>
      <c r="G236" s="862">
        <f>'Заказ, cкидки и курсы валют'!$J$23*F236</f>
        <v>146932.65899999999</v>
      </c>
      <c r="H236" s="128">
        <f t="shared" ref="H236:H244" si="43">ROUND((D236/1000)*G236,2)</f>
        <v>146.93</v>
      </c>
      <c r="I236" s="212"/>
    </row>
    <row r="237" spans="1:10" ht="14.1" customHeight="1">
      <c r="A237" s="216" t="s">
        <v>8535</v>
      </c>
      <c r="B237" s="46" t="s">
        <v>3665</v>
      </c>
      <c r="C237" s="807">
        <v>99.11</v>
      </c>
      <c r="D237" s="2263">
        <v>1</v>
      </c>
      <c r="E237" s="2096">
        <f t="shared" si="41"/>
        <v>16158.18</v>
      </c>
      <c r="F237" s="603">
        <f t="shared" si="42"/>
        <v>16158.18</v>
      </c>
      <c r="G237" s="862">
        <f>'Заказ, cкидки и курсы валют'!$J$23*F237</f>
        <v>201169.34099999999</v>
      </c>
      <c r="H237" s="128">
        <f t="shared" si="43"/>
        <v>201.17</v>
      </c>
      <c r="I237" s="212"/>
    </row>
    <row r="238" spans="1:10" ht="14.1" customHeight="1">
      <c r="A238" s="216" t="s">
        <v>8536</v>
      </c>
      <c r="B238" s="46" t="s">
        <v>3289</v>
      </c>
      <c r="C238" s="807">
        <v>180.56</v>
      </c>
      <c r="D238" s="2263">
        <v>1</v>
      </c>
      <c r="E238" s="2096">
        <f t="shared" si="41"/>
        <v>23712.6</v>
      </c>
      <c r="F238" s="603">
        <f t="shared" si="42"/>
        <v>23712.6</v>
      </c>
      <c r="G238" s="862">
        <f>'Заказ, cкидки и курсы валют'!$J$23*F238</f>
        <v>295221.86999999994</v>
      </c>
      <c r="H238" s="128">
        <f t="shared" si="43"/>
        <v>295.22000000000003</v>
      </c>
      <c r="I238" s="212"/>
    </row>
    <row r="239" spans="1:10" ht="14.1" customHeight="1">
      <c r="A239" s="216" t="s">
        <v>8537</v>
      </c>
      <c r="B239" s="46" t="s">
        <v>3290</v>
      </c>
      <c r="C239" s="807">
        <v>300</v>
      </c>
      <c r="D239" s="2263">
        <v>1</v>
      </c>
      <c r="E239" s="2096">
        <f t="shared" si="41"/>
        <v>34995.479999999996</v>
      </c>
      <c r="F239" s="603">
        <f t="shared" si="42"/>
        <v>34995.480000000003</v>
      </c>
      <c r="G239" s="862">
        <f>'Заказ, cкидки и курсы валют'!$J$23*F239</f>
        <v>435693.72600000002</v>
      </c>
      <c r="H239" s="128">
        <f t="shared" si="43"/>
        <v>435.69</v>
      </c>
      <c r="I239" s="212"/>
    </row>
    <row r="240" spans="1:10" ht="14.1" customHeight="1">
      <c r="A240" s="216" t="s">
        <v>8538</v>
      </c>
      <c r="B240" s="46" t="s">
        <v>3291</v>
      </c>
      <c r="C240" s="807">
        <v>500.93</v>
      </c>
      <c r="D240" s="2263">
        <v>1</v>
      </c>
      <c r="E240" s="2096">
        <f t="shared" si="41"/>
        <v>50598.54</v>
      </c>
      <c r="F240" s="603">
        <f t="shared" si="42"/>
        <v>50598.54</v>
      </c>
      <c r="G240" s="862">
        <f>'Заказ, cкидки и курсы валют'!$J$23*F240</f>
        <v>629951.82299999997</v>
      </c>
      <c r="H240" s="128">
        <f t="shared" si="43"/>
        <v>629.95000000000005</v>
      </c>
      <c r="I240" s="212"/>
    </row>
    <row r="241" spans="1:10" ht="14.1" customHeight="1">
      <c r="A241" s="216" t="s">
        <v>8539</v>
      </c>
      <c r="B241" s="46" t="s">
        <v>3292</v>
      </c>
      <c r="C241" s="807">
        <v>700</v>
      </c>
      <c r="D241" s="2263">
        <v>1</v>
      </c>
      <c r="E241" s="2096">
        <f t="shared" si="41"/>
        <v>72394.559999999998</v>
      </c>
      <c r="F241" s="603">
        <f t="shared" si="42"/>
        <v>72394.559999999998</v>
      </c>
      <c r="G241" s="862">
        <f>'Заказ, cкидки и курсы валют'!$J$23*F241</f>
        <v>901312.27199999988</v>
      </c>
      <c r="H241" s="128">
        <f t="shared" si="43"/>
        <v>901.31</v>
      </c>
      <c r="I241" s="212"/>
    </row>
    <row r="242" spans="1:10" ht="14.1" customHeight="1">
      <c r="A242" s="216" t="s">
        <v>8540</v>
      </c>
      <c r="B242" s="46" t="s">
        <v>3293</v>
      </c>
      <c r="C242" s="807">
        <v>1250</v>
      </c>
      <c r="D242" s="2263">
        <v>1</v>
      </c>
      <c r="E242" s="2096">
        <f t="shared" si="41"/>
        <v>125109.78</v>
      </c>
      <c r="F242" s="603">
        <f t="shared" si="42"/>
        <v>125109.78</v>
      </c>
      <c r="G242" s="862">
        <f>'Заказ, cкидки и курсы валют'!$J$23*F242</f>
        <v>1557616.7609999999</v>
      </c>
      <c r="H242" s="128">
        <f t="shared" si="43"/>
        <v>1557.62</v>
      </c>
      <c r="I242" s="212"/>
    </row>
    <row r="243" spans="1:10" ht="14.1" customHeight="1">
      <c r="A243" s="216" t="s">
        <v>8541</v>
      </c>
      <c r="B243" s="46" t="s">
        <v>3295</v>
      </c>
      <c r="C243" s="807">
        <v>2494.44</v>
      </c>
      <c r="D243" s="2263">
        <v>1</v>
      </c>
      <c r="E243" s="2096">
        <f t="shared" si="41"/>
        <v>241326.48</v>
      </c>
      <c r="F243" s="603">
        <f t="shared" si="42"/>
        <v>241326.48</v>
      </c>
      <c r="G243" s="862">
        <f>'Заказ, cкидки и курсы валют'!$J$23*F243</f>
        <v>3004514.676</v>
      </c>
      <c r="H243" s="128">
        <f t="shared" si="43"/>
        <v>3004.51</v>
      </c>
      <c r="I243" s="212"/>
    </row>
    <row r="244" spans="1:10" ht="14.1" customHeight="1" thickBot="1">
      <c r="A244" s="241" t="s">
        <v>8542</v>
      </c>
      <c r="B244" s="131" t="s">
        <v>3296</v>
      </c>
      <c r="C244" s="1039">
        <v>3600</v>
      </c>
      <c r="D244" s="245">
        <v>1</v>
      </c>
      <c r="E244" s="2124">
        <f t="shared" si="41"/>
        <v>405096.03</v>
      </c>
      <c r="F244" s="959">
        <f t="shared" si="42"/>
        <v>405096.03</v>
      </c>
      <c r="G244" s="960">
        <f>'Заказ, cкидки и курсы валют'!$J$23*F244</f>
        <v>5043445.5734999999</v>
      </c>
      <c r="H244" s="181">
        <f t="shared" si="43"/>
        <v>5043.45</v>
      </c>
      <c r="I244" s="214"/>
    </row>
    <row r="245" spans="1:10">
      <c r="A245" s="14"/>
      <c r="B245" s="50"/>
      <c r="C245" s="50"/>
      <c r="D245" s="50"/>
      <c r="E245" s="578"/>
      <c r="F245" s="88"/>
      <c r="G245" s="546"/>
      <c r="H245" s="14"/>
      <c r="I245" s="14"/>
    </row>
    <row r="246" spans="1:10" ht="22.5" customHeight="1" thickBot="1"/>
    <row r="247" spans="1:10" ht="18.75" customHeight="1">
      <c r="A247" s="247"/>
      <c r="B247" s="163"/>
      <c r="C247" s="91"/>
      <c r="D247" s="91" t="s">
        <v>2549</v>
      </c>
      <c r="E247" s="555"/>
      <c r="F247" s="647"/>
      <c r="G247" s="569"/>
      <c r="H247" s="94"/>
      <c r="I247" s="95"/>
    </row>
    <row r="248" spans="1:10" ht="53.25" customHeight="1">
      <c r="A248" s="248"/>
      <c r="B248" s="17"/>
      <c r="C248" s="97"/>
      <c r="D248" s="97"/>
      <c r="E248" s="557"/>
      <c r="F248" s="648"/>
      <c r="G248" s="620"/>
      <c r="H248" s="17"/>
      <c r="I248" s="167"/>
    </row>
    <row r="249" spans="1:10">
      <c r="A249" s="248"/>
      <c r="B249" s="17"/>
      <c r="C249" s="97"/>
      <c r="D249" s="97"/>
      <c r="E249" s="557"/>
      <c r="F249" s="648"/>
      <c r="G249" s="620"/>
      <c r="H249" s="17"/>
      <c r="I249" s="167"/>
    </row>
    <row r="250" spans="1:10">
      <c r="A250" s="248"/>
      <c r="B250" s="17"/>
      <c r="C250" s="97"/>
      <c r="D250" s="97"/>
      <c r="E250" s="557"/>
      <c r="F250" s="648"/>
      <c r="G250" s="620"/>
      <c r="H250" s="17"/>
      <c r="I250" s="167"/>
      <c r="J250" s="822"/>
    </row>
    <row r="251" spans="1:10" ht="18.75" thickBot="1">
      <c r="A251" s="1152" t="s">
        <v>7710</v>
      </c>
      <c r="B251" s="171"/>
      <c r="C251" s="99"/>
      <c r="D251" s="99"/>
      <c r="E251" s="558"/>
      <c r="F251" s="649"/>
      <c r="G251" s="621"/>
      <c r="H251" s="171"/>
      <c r="I251" s="172"/>
      <c r="J251" s="822"/>
    </row>
    <row r="252" spans="1:10" ht="42">
      <c r="A252" s="195" t="s">
        <v>1034</v>
      </c>
      <c r="B252" s="196" t="s">
        <v>1035</v>
      </c>
      <c r="C252" s="197" t="s">
        <v>678</v>
      </c>
      <c r="D252" s="197" t="s">
        <v>3143</v>
      </c>
      <c r="E252" s="559" t="s">
        <v>11386</v>
      </c>
      <c r="F252" s="650" t="s">
        <v>2792</v>
      </c>
      <c r="G252" s="638" t="s">
        <v>2640</v>
      </c>
      <c r="H252" s="338" t="s">
        <v>497</v>
      </c>
      <c r="I252" s="199" t="s">
        <v>4268</v>
      </c>
      <c r="J252" s="822"/>
    </row>
    <row r="253" spans="1:10" ht="13.5" thickBot="1">
      <c r="A253" s="195"/>
      <c r="B253" s="389"/>
      <c r="C253" s="197" t="s">
        <v>3644</v>
      </c>
      <c r="D253" s="390" t="s">
        <v>2641</v>
      </c>
      <c r="E253" s="564" t="s">
        <v>265</v>
      </c>
      <c r="F253" s="1038">
        <f>'Заказ, cкидки и курсы валют'!$I$12</f>
        <v>0</v>
      </c>
      <c r="G253" s="949"/>
      <c r="H253" s="455"/>
      <c r="I253" s="325"/>
    </row>
    <row r="254" spans="1:10" ht="14.1" customHeight="1">
      <c r="A254" s="333" t="s">
        <v>2327</v>
      </c>
      <c r="B254" s="986" t="s">
        <v>3663</v>
      </c>
      <c r="C254" s="984">
        <v>35.46</v>
      </c>
      <c r="D254" s="986">
        <v>600</v>
      </c>
      <c r="E254" s="822">
        <v>3340.22</v>
      </c>
      <c r="F254" s="967">
        <f>ROUND(E254*(1-$F$10),2)</f>
        <v>3340.22</v>
      </c>
      <c r="G254" s="968">
        <f>'Заказ, cкидки и курсы валют'!$J$23*F254</f>
        <v>41585.738999999994</v>
      </c>
      <c r="H254" s="387">
        <f>ROUND((D254/1000)*G254,2)</f>
        <v>24951.439999999999</v>
      </c>
      <c r="I254" s="337"/>
      <c r="J254" s="822"/>
    </row>
    <row r="255" spans="1:10" ht="14.1" customHeight="1">
      <c r="A255" s="216" t="s">
        <v>2328</v>
      </c>
      <c r="B255" s="46" t="s">
        <v>3664</v>
      </c>
      <c r="C255" s="53">
        <v>52</v>
      </c>
      <c r="D255" s="46">
        <v>350</v>
      </c>
      <c r="E255" s="822">
        <v>3909.07</v>
      </c>
      <c r="F255" s="603">
        <f t="shared" ref="F255:F263" si="44">ROUND(E255*(1-$F$10),2)</f>
        <v>3909.07</v>
      </c>
      <c r="G255" s="862">
        <f>'Заказ, cкидки и курсы валют'!$J$23*F255</f>
        <v>48667.921499999997</v>
      </c>
      <c r="H255" s="128">
        <f t="shared" ref="H255:H263" si="45">ROUND((D255/1000)*G255,2)</f>
        <v>17033.77</v>
      </c>
      <c r="I255" s="212"/>
      <c r="J255" s="822"/>
    </row>
    <row r="256" spans="1:10" ht="14.1" customHeight="1">
      <c r="A256" s="216" t="s">
        <v>2329</v>
      </c>
      <c r="B256" s="46" t="s">
        <v>3665</v>
      </c>
      <c r="C256" s="807">
        <v>99.11</v>
      </c>
      <c r="D256" s="46">
        <v>250</v>
      </c>
      <c r="E256" s="822">
        <v>5073.21</v>
      </c>
      <c r="F256" s="603">
        <f t="shared" si="44"/>
        <v>5073.21</v>
      </c>
      <c r="G256" s="862">
        <f>'Заказ, cкидки и курсы валют'!$J$23*F256</f>
        <v>63161.464499999995</v>
      </c>
      <c r="H256" s="128">
        <f t="shared" si="45"/>
        <v>15790.37</v>
      </c>
      <c r="I256" s="212"/>
      <c r="J256" s="822"/>
    </row>
    <row r="257" spans="1:10" ht="14.1" customHeight="1">
      <c r="A257" s="216" t="s">
        <v>2330</v>
      </c>
      <c r="B257" s="46" t="s">
        <v>3289</v>
      </c>
      <c r="C257" s="807">
        <v>192.13</v>
      </c>
      <c r="D257" s="46">
        <v>120</v>
      </c>
      <c r="E257" s="822">
        <v>7937.19</v>
      </c>
      <c r="F257" s="603">
        <f t="shared" si="44"/>
        <v>7937.19</v>
      </c>
      <c r="G257" s="862">
        <f>'Заказ, cкидки и курсы валют'!$J$23*F257</f>
        <v>98818.015499999994</v>
      </c>
      <c r="H257" s="128">
        <f t="shared" si="45"/>
        <v>11858.16</v>
      </c>
      <c r="I257" s="212"/>
      <c r="J257" s="822"/>
    </row>
    <row r="258" spans="1:10" ht="14.1" customHeight="1">
      <c r="A258" s="216" t="s">
        <v>2331</v>
      </c>
      <c r="B258" s="46" t="s">
        <v>3290</v>
      </c>
      <c r="C258" s="807">
        <v>300</v>
      </c>
      <c r="D258" s="46">
        <v>60</v>
      </c>
      <c r="E258" s="822">
        <v>10912.39</v>
      </c>
      <c r="F258" s="603">
        <f t="shared" si="44"/>
        <v>10912.39</v>
      </c>
      <c r="G258" s="862">
        <f>'Заказ, cкидки и курсы валют'!$J$23*F258</f>
        <v>135859.2555</v>
      </c>
      <c r="H258" s="128">
        <f t="shared" si="45"/>
        <v>8151.56</v>
      </c>
      <c r="I258" s="212"/>
    </row>
    <row r="259" spans="1:10" ht="14.1" customHeight="1">
      <c r="A259" s="216" t="s">
        <v>2332</v>
      </c>
      <c r="B259" s="46" t="s">
        <v>3291</v>
      </c>
      <c r="C259" s="807">
        <v>544.44000000000005</v>
      </c>
      <c r="D259" s="46">
        <v>60</v>
      </c>
      <c r="E259" s="822">
        <v>17626.91</v>
      </c>
      <c r="F259" s="603">
        <f t="shared" si="44"/>
        <v>17626.91</v>
      </c>
      <c r="G259" s="862">
        <f>'Заказ, cкидки и курсы валют'!$J$23*F259</f>
        <v>219455.02949999998</v>
      </c>
      <c r="H259" s="128">
        <f t="shared" si="45"/>
        <v>13167.3</v>
      </c>
      <c r="I259" s="212"/>
    </row>
    <row r="260" spans="1:10" ht="14.1" customHeight="1">
      <c r="A260" s="216" t="s">
        <v>2333</v>
      </c>
      <c r="B260" s="46" t="s">
        <v>3292</v>
      </c>
      <c r="C260" s="807">
        <v>787.5</v>
      </c>
      <c r="D260" s="46">
        <v>40</v>
      </c>
      <c r="E260" s="822">
        <v>24300.52</v>
      </c>
      <c r="F260" s="603">
        <f t="shared" si="44"/>
        <v>24300.52</v>
      </c>
      <c r="G260" s="862">
        <f>'Заказ, cкидки и курсы валют'!$J$23*F260</f>
        <v>302541.47399999999</v>
      </c>
      <c r="H260" s="128">
        <f t="shared" si="45"/>
        <v>12101.66</v>
      </c>
      <c r="I260" s="212"/>
    </row>
    <row r="261" spans="1:10" ht="14.1" customHeight="1">
      <c r="A261" s="216" t="s">
        <v>2334</v>
      </c>
      <c r="B261" s="46" t="s">
        <v>3293</v>
      </c>
      <c r="C261" s="807">
        <v>1469.4</v>
      </c>
      <c r="D261" s="46">
        <v>20</v>
      </c>
      <c r="E261" s="822">
        <v>41703.050000000003</v>
      </c>
      <c r="F261" s="603">
        <f t="shared" si="44"/>
        <v>41703.050000000003</v>
      </c>
      <c r="G261" s="862">
        <f>'Заказ, cкидки и курсы валют'!$J$23*F261</f>
        <v>519202.97250000003</v>
      </c>
      <c r="H261" s="128">
        <f t="shared" si="45"/>
        <v>10384.06</v>
      </c>
      <c r="I261" s="212"/>
    </row>
    <row r="262" spans="1:10" ht="14.1" customHeight="1">
      <c r="A262" s="216" t="s">
        <v>2335</v>
      </c>
      <c r="B262" s="46" t="s">
        <v>3295</v>
      </c>
      <c r="C262" s="807">
        <v>2494.44</v>
      </c>
      <c r="D262" s="46">
        <v>10</v>
      </c>
      <c r="E262" s="822">
        <v>80442.16</v>
      </c>
      <c r="F262" s="603">
        <f t="shared" si="44"/>
        <v>80442.16</v>
      </c>
      <c r="G262" s="862">
        <f>'Заказ, cкидки и курсы валют'!$J$23*F262</f>
        <v>1001504.892</v>
      </c>
      <c r="H262" s="128">
        <f t="shared" si="45"/>
        <v>10015.049999999999</v>
      </c>
      <c r="I262" s="212"/>
    </row>
    <row r="263" spans="1:10" ht="14.1" customHeight="1" thickBot="1">
      <c r="A263" s="241" t="s">
        <v>5504</v>
      </c>
      <c r="B263" s="213" t="s">
        <v>3296</v>
      </c>
      <c r="C263" s="1039">
        <v>3600</v>
      </c>
      <c r="D263" s="245">
        <v>5</v>
      </c>
      <c r="E263" s="822">
        <v>127049.29</v>
      </c>
      <c r="F263" s="959">
        <f t="shared" si="44"/>
        <v>127049.29</v>
      </c>
      <c r="G263" s="960">
        <f>'Заказ, cкидки и курсы валют'!$J$23*F263</f>
        <v>1581763.6604999998</v>
      </c>
      <c r="H263" s="181">
        <f t="shared" si="45"/>
        <v>7908.82</v>
      </c>
      <c r="I263" s="214"/>
    </row>
    <row r="264" spans="1:10" ht="13.5" thickBot="1"/>
    <row r="265" spans="1:10" ht="18">
      <c r="A265" s="247"/>
      <c r="B265" s="163"/>
      <c r="C265" s="91"/>
      <c r="D265" s="91" t="s">
        <v>2549</v>
      </c>
      <c r="E265" s="555"/>
      <c r="F265" s="647"/>
      <c r="G265" s="569"/>
      <c r="H265" s="163"/>
      <c r="I265" s="95"/>
    </row>
    <row r="266" spans="1:10">
      <c r="A266" s="248"/>
      <c r="B266" s="17"/>
      <c r="C266" s="97"/>
      <c r="D266" s="97"/>
      <c r="E266" s="557"/>
      <c r="F266" s="648"/>
      <c r="G266" s="620"/>
      <c r="H266" s="17"/>
      <c r="I266" s="167"/>
    </row>
    <row r="267" spans="1:10">
      <c r="A267" s="248"/>
      <c r="B267" s="17"/>
      <c r="C267" s="97"/>
      <c r="D267" s="97"/>
      <c r="E267" s="557"/>
      <c r="F267" s="648"/>
      <c r="G267" s="620"/>
      <c r="H267" s="17"/>
      <c r="I267" s="167"/>
    </row>
    <row r="268" spans="1:10">
      <c r="A268" s="248"/>
      <c r="B268" s="17"/>
      <c r="C268" s="97"/>
      <c r="D268" s="97"/>
      <c r="E268" s="557"/>
      <c r="F268" s="648"/>
      <c r="G268" s="620"/>
      <c r="H268" s="17"/>
      <c r="I268" s="167"/>
    </row>
    <row r="269" spans="1:10" ht="18.75" thickBot="1">
      <c r="A269" s="117" t="s">
        <v>7711</v>
      </c>
      <c r="B269" s="118"/>
      <c r="C269" s="100"/>
      <c r="D269" s="171"/>
      <c r="E269" s="565"/>
      <c r="F269" s="649"/>
      <c r="G269" s="621"/>
      <c r="H269" s="171"/>
      <c r="I269" s="172"/>
    </row>
    <row r="270" spans="1:10" ht="42">
      <c r="A270" s="195" t="s">
        <v>1034</v>
      </c>
      <c r="B270" s="196" t="s">
        <v>1035</v>
      </c>
      <c r="C270" s="197" t="s">
        <v>678</v>
      </c>
      <c r="D270" s="197" t="s">
        <v>3143</v>
      </c>
      <c r="E270" s="559" t="s">
        <v>11386</v>
      </c>
      <c r="F270" s="650" t="s">
        <v>2792</v>
      </c>
      <c r="G270" s="638" t="s">
        <v>2640</v>
      </c>
      <c r="H270" s="338" t="s">
        <v>497</v>
      </c>
      <c r="I270" s="199" t="s">
        <v>4268</v>
      </c>
    </row>
    <row r="271" spans="1:10" ht="13.5" thickBot="1">
      <c r="A271" s="195"/>
      <c r="B271" s="389"/>
      <c r="C271" s="197" t="s">
        <v>3644</v>
      </c>
      <c r="D271" s="390" t="s">
        <v>2641</v>
      </c>
      <c r="E271" s="564" t="s">
        <v>265</v>
      </c>
      <c r="F271" s="1038">
        <f>'Заказ, cкидки и курсы валют'!$I$12</f>
        <v>0</v>
      </c>
      <c r="G271" s="949"/>
      <c r="H271" s="455"/>
      <c r="I271" s="325"/>
    </row>
    <row r="272" spans="1:10">
      <c r="A272" s="333" t="s">
        <v>4328</v>
      </c>
      <c r="B272" s="986" t="s">
        <v>3663</v>
      </c>
      <c r="C272" s="984">
        <v>35.46</v>
      </c>
      <c r="D272" s="393">
        <v>30</v>
      </c>
      <c r="E272" s="2130">
        <f>E254*1.2</f>
        <v>4008.2639999999997</v>
      </c>
      <c r="F272" s="967">
        <f>ROUND(E272*(1-$F$10),2)</f>
        <v>4008.26</v>
      </c>
      <c r="G272" s="968">
        <f>'Заказ, cкидки и курсы валют'!$J$23*F272</f>
        <v>49902.837</v>
      </c>
      <c r="H272" s="387">
        <f>ROUND((D272/1000)*G272,2)</f>
        <v>1497.09</v>
      </c>
      <c r="I272" s="337"/>
    </row>
    <row r="273" spans="1:9">
      <c r="A273" s="216" t="s">
        <v>4329</v>
      </c>
      <c r="B273" s="46" t="s">
        <v>3664</v>
      </c>
      <c r="C273" s="53">
        <v>52</v>
      </c>
      <c r="D273" s="48">
        <v>30</v>
      </c>
      <c r="E273" s="2129">
        <f t="shared" ref="E273:E274" si="46">E255*1.2</f>
        <v>4690.884</v>
      </c>
      <c r="F273" s="603">
        <f t="shared" ref="F273:F274" si="47">ROUND(E273*(1-$F$10),2)</f>
        <v>4690.88</v>
      </c>
      <c r="G273" s="862">
        <f>'Заказ, cкидки и курсы валют'!$J$23*F273</f>
        <v>58401.455999999998</v>
      </c>
      <c r="H273" s="128">
        <f t="shared" ref="H273:H274" si="48">ROUND((D273/1000)*G273,2)</f>
        <v>1752.04</v>
      </c>
      <c r="I273" s="212"/>
    </row>
    <row r="274" spans="1:9" ht="13.5" thickBot="1">
      <c r="A274" s="241" t="s">
        <v>4330</v>
      </c>
      <c r="B274" s="131" t="s">
        <v>3665</v>
      </c>
      <c r="C274" s="1040">
        <v>99.11</v>
      </c>
      <c r="D274" s="217">
        <v>20</v>
      </c>
      <c r="E274" s="2131">
        <f t="shared" si="46"/>
        <v>6087.8519999999999</v>
      </c>
      <c r="F274" s="959">
        <f t="shared" si="47"/>
        <v>6087.85</v>
      </c>
      <c r="G274" s="960">
        <f>'Заказ, cкидки и курсы валют'!$J$23*F274</f>
        <v>75793.732499999998</v>
      </c>
      <c r="H274" s="181">
        <f t="shared" si="48"/>
        <v>1515.87</v>
      </c>
      <c r="I274" s="214"/>
    </row>
    <row r="275" spans="1:9" ht="42" customHeight="1" thickBot="1"/>
    <row r="276" spans="1:9" ht="18.75" customHeight="1">
      <c r="A276" s="247"/>
      <c r="B276" s="163"/>
      <c r="C276" s="91"/>
      <c r="D276" s="91" t="s">
        <v>2549</v>
      </c>
      <c r="E276" s="555"/>
      <c r="F276" s="647"/>
      <c r="G276" s="569"/>
      <c r="H276" s="94"/>
      <c r="I276" s="95"/>
    </row>
    <row r="277" spans="1:9" ht="53.25" customHeight="1">
      <c r="A277" s="248"/>
      <c r="B277" s="17"/>
      <c r="C277" s="97"/>
      <c r="D277" s="97"/>
      <c r="E277" s="557"/>
      <c r="F277" s="648"/>
      <c r="G277" s="620"/>
      <c r="H277" s="17"/>
      <c r="I277" s="167"/>
    </row>
    <row r="278" spans="1:9">
      <c r="A278" s="248"/>
      <c r="B278" s="17"/>
      <c r="C278" s="97"/>
      <c r="D278" s="97"/>
      <c r="E278" s="557"/>
      <c r="F278" s="648"/>
      <c r="G278" s="620"/>
      <c r="H278" s="17"/>
      <c r="I278" s="167"/>
    </row>
    <row r="279" spans="1:9">
      <c r="A279" s="248"/>
      <c r="B279" s="17"/>
      <c r="C279" s="97"/>
      <c r="D279" s="97"/>
      <c r="E279" s="557"/>
      <c r="F279" s="648"/>
      <c r="G279" s="620"/>
      <c r="H279" s="17"/>
      <c r="I279" s="167"/>
    </row>
    <row r="280" spans="1:9" ht="18.75" thickBot="1">
      <c r="A280" s="1152" t="s">
        <v>7712</v>
      </c>
      <c r="B280" s="171"/>
      <c r="C280" s="99"/>
      <c r="D280" s="99"/>
      <c r="E280" s="558"/>
      <c r="F280" s="649"/>
      <c r="G280" s="621"/>
      <c r="H280" s="171"/>
      <c r="I280" s="172"/>
    </row>
    <row r="281" spans="1:9" ht="42">
      <c r="A281" s="195" t="s">
        <v>1034</v>
      </c>
      <c r="B281" s="196" t="s">
        <v>1035</v>
      </c>
      <c r="C281" s="197" t="s">
        <v>678</v>
      </c>
      <c r="D281" s="197" t="s">
        <v>3143</v>
      </c>
      <c r="E281" s="559" t="s">
        <v>11386</v>
      </c>
      <c r="F281" s="650" t="s">
        <v>2792</v>
      </c>
      <c r="G281" s="638" t="s">
        <v>2640</v>
      </c>
      <c r="H281" s="338" t="s">
        <v>497</v>
      </c>
      <c r="I281" s="199" t="s">
        <v>4268</v>
      </c>
    </row>
    <row r="282" spans="1:9" ht="13.5" thickBot="1">
      <c r="A282" s="195"/>
      <c r="B282" s="389"/>
      <c r="C282" s="197" t="s">
        <v>3644</v>
      </c>
      <c r="D282" s="390" t="s">
        <v>2641</v>
      </c>
      <c r="E282" s="564" t="s">
        <v>265</v>
      </c>
      <c r="F282" s="1038">
        <f>'Заказ, cкидки и курсы валют'!$I$12</f>
        <v>0</v>
      </c>
      <c r="G282" s="949"/>
      <c r="H282" s="455"/>
      <c r="I282" s="325"/>
    </row>
    <row r="283" spans="1:9" ht="15">
      <c r="A283" s="333" t="s">
        <v>8543</v>
      </c>
      <c r="B283" s="986" t="s">
        <v>3663</v>
      </c>
      <c r="C283" s="984">
        <v>35.46</v>
      </c>
      <c r="D283" s="986">
        <v>1</v>
      </c>
      <c r="E283" s="2122">
        <f>E254*3</f>
        <v>10020.66</v>
      </c>
      <c r="F283" s="967">
        <f>ROUND(E283*(1-$F$10),2)</f>
        <v>10020.66</v>
      </c>
      <c r="G283" s="968">
        <f>'Заказ, cкидки и курсы валют'!$J$23*F283</f>
        <v>124757.21699999999</v>
      </c>
      <c r="H283" s="387">
        <f>ROUND((D283/1000)*G283,2)</f>
        <v>124.76</v>
      </c>
      <c r="I283" s="337"/>
    </row>
    <row r="284" spans="1:9" ht="15">
      <c r="A284" s="216" t="s">
        <v>8544</v>
      </c>
      <c r="B284" s="46" t="s">
        <v>3664</v>
      </c>
      <c r="C284" s="53">
        <v>52</v>
      </c>
      <c r="D284" s="46">
        <v>1</v>
      </c>
      <c r="E284" s="2096">
        <f t="shared" ref="E284:E292" si="49">E255*3</f>
        <v>11727.210000000001</v>
      </c>
      <c r="F284" s="603">
        <f t="shared" ref="F284:F292" si="50">ROUND(E284*(1-$F$10),2)</f>
        <v>11727.21</v>
      </c>
      <c r="G284" s="862">
        <f>'Заказ, cкидки и курсы валют'!$J$23*F284</f>
        <v>146003.76449999999</v>
      </c>
      <c r="H284" s="128">
        <f t="shared" ref="H284:H292" si="51">ROUND((D284/1000)*G284,2)</f>
        <v>146</v>
      </c>
      <c r="I284" s="212"/>
    </row>
    <row r="285" spans="1:9" ht="15">
      <c r="A285" s="216" t="s">
        <v>8545</v>
      </c>
      <c r="B285" s="46" t="s">
        <v>3665</v>
      </c>
      <c r="C285" s="807">
        <v>99.11</v>
      </c>
      <c r="D285" s="46">
        <v>1</v>
      </c>
      <c r="E285" s="2096">
        <f t="shared" si="49"/>
        <v>15219.630000000001</v>
      </c>
      <c r="F285" s="603">
        <f t="shared" si="50"/>
        <v>15219.63</v>
      </c>
      <c r="G285" s="862">
        <f>'Заказ, cкидки и курсы валют'!$J$23*F285</f>
        <v>189484.39349999998</v>
      </c>
      <c r="H285" s="128">
        <f t="shared" si="51"/>
        <v>189.48</v>
      </c>
      <c r="I285" s="212"/>
    </row>
    <row r="286" spans="1:9" ht="15">
      <c r="A286" s="216" t="s">
        <v>8546</v>
      </c>
      <c r="B286" s="46" t="s">
        <v>3289</v>
      </c>
      <c r="C286" s="807">
        <v>192.13</v>
      </c>
      <c r="D286" s="46">
        <v>1</v>
      </c>
      <c r="E286" s="2096">
        <f t="shared" si="49"/>
        <v>23811.57</v>
      </c>
      <c r="F286" s="603">
        <f t="shared" si="50"/>
        <v>23811.57</v>
      </c>
      <c r="G286" s="862">
        <f>'Заказ, cкидки и курсы валют'!$J$23*F286</f>
        <v>296454.0465</v>
      </c>
      <c r="H286" s="128">
        <f t="shared" si="51"/>
        <v>296.45</v>
      </c>
      <c r="I286" s="212"/>
    </row>
    <row r="287" spans="1:9" ht="15">
      <c r="A287" s="216" t="s">
        <v>8547</v>
      </c>
      <c r="B287" s="46" t="s">
        <v>3290</v>
      </c>
      <c r="C287" s="807">
        <v>300</v>
      </c>
      <c r="D287" s="46">
        <v>1</v>
      </c>
      <c r="E287" s="2096">
        <f t="shared" si="49"/>
        <v>32737.17</v>
      </c>
      <c r="F287" s="603">
        <f t="shared" si="50"/>
        <v>32737.17</v>
      </c>
      <c r="G287" s="862">
        <f>'Заказ, cкидки и курсы валют'!$J$23*F287</f>
        <v>407577.76649999997</v>
      </c>
      <c r="H287" s="128">
        <f t="shared" si="51"/>
        <v>407.58</v>
      </c>
      <c r="I287" s="212"/>
    </row>
    <row r="288" spans="1:9" ht="15">
      <c r="A288" s="216" t="s">
        <v>8548</v>
      </c>
      <c r="B288" s="46" t="s">
        <v>3291</v>
      </c>
      <c r="C288" s="807">
        <v>544.44000000000005</v>
      </c>
      <c r="D288" s="46">
        <v>1</v>
      </c>
      <c r="E288" s="2096">
        <f t="shared" si="49"/>
        <v>52880.729999999996</v>
      </c>
      <c r="F288" s="603">
        <f t="shared" si="50"/>
        <v>52880.73</v>
      </c>
      <c r="G288" s="862">
        <f>'Заказ, cкидки и курсы валют'!$J$23*F288</f>
        <v>658365.08849999995</v>
      </c>
      <c r="H288" s="128">
        <f t="shared" si="51"/>
        <v>658.37</v>
      </c>
      <c r="I288" s="212"/>
    </row>
    <row r="289" spans="1:10" ht="15">
      <c r="A289" s="216" t="s">
        <v>8549</v>
      </c>
      <c r="B289" s="46" t="s">
        <v>3292</v>
      </c>
      <c r="C289" s="807">
        <v>787.5</v>
      </c>
      <c r="D289" s="46">
        <v>1</v>
      </c>
      <c r="E289" s="2096">
        <f t="shared" si="49"/>
        <v>72901.56</v>
      </c>
      <c r="F289" s="603">
        <f t="shared" si="50"/>
        <v>72901.56</v>
      </c>
      <c r="G289" s="862">
        <f>'Заказ, cкидки и курсы валют'!$J$23*F289</f>
        <v>907624.4219999999</v>
      </c>
      <c r="H289" s="128">
        <f t="shared" si="51"/>
        <v>907.62</v>
      </c>
      <c r="I289" s="212"/>
    </row>
    <row r="290" spans="1:10" ht="15">
      <c r="A290" s="216" t="s">
        <v>8550</v>
      </c>
      <c r="B290" s="46" t="s">
        <v>3293</v>
      </c>
      <c r="C290" s="807">
        <v>1469.4</v>
      </c>
      <c r="D290" s="46">
        <v>1</v>
      </c>
      <c r="E290" s="2096">
        <f t="shared" si="49"/>
        <v>125109.15000000001</v>
      </c>
      <c r="F290" s="603">
        <f t="shared" si="50"/>
        <v>125109.15</v>
      </c>
      <c r="G290" s="862">
        <f>'Заказ, cкидки и курсы валют'!$J$23*F290</f>
        <v>1557608.9174999997</v>
      </c>
      <c r="H290" s="128">
        <f t="shared" si="51"/>
        <v>1557.61</v>
      </c>
      <c r="I290" s="212"/>
    </row>
    <row r="291" spans="1:10" ht="15">
      <c r="A291" s="216" t="s">
        <v>8551</v>
      </c>
      <c r="B291" s="46" t="s">
        <v>3295</v>
      </c>
      <c r="C291" s="807">
        <v>2494.44</v>
      </c>
      <c r="D291" s="46">
        <v>1</v>
      </c>
      <c r="E291" s="2096">
        <f t="shared" si="49"/>
        <v>241326.48</v>
      </c>
      <c r="F291" s="603">
        <f t="shared" si="50"/>
        <v>241326.48</v>
      </c>
      <c r="G291" s="862">
        <f>'Заказ, cкидки и курсы валют'!$J$23*F291</f>
        <v>3004514.676</v>
      </c>
      <c r="H291" s="128">
        <f t="shared" si="51"/>
        <v>3004.51</v>
      </c>
      <c r="I291" s="212"/>
    </row>
    <row r="292" spans="1:10" ht="15.75" thickBot="1">
      <c r="A292" s="241" t="s">
        <v>8552</v>
      </c>
      <c r="B292" s="213" t="s">
        <v>3296</v>
      </c>
      <c r="C292" s="1039">
        <v>3600</v>
      </c>
      <c r="D292" s="245">
        <v>1</v>
      </c>
      <c r="E292" s="2124">
        <f t="shared" si="49"/>
        <v>381147.87</v>
      </c>
      <c r="F292" s="959">
        <f t="shared" si="50"/>
        <v>381147.87</v>
      </c>
      <c r="G292" s="960">
        <f>'Заказ, cкидки и курсы валют'!$J$23*F292</f>
        <v>4745290.9814999998</v>
      </c>
      <c r="H292" s="181">
        <f t="shared" si="51"/>
        <v>4745.29</v>
      </c>
      <c r="I292" s="214"/>
    </row>
    <row r="293" spans="1:10" ht="13.5" thickBot="1"/>
    <row r="294" spans="1:10" ht="31.5" customHeight="1">
      <c r="A294" s="247"/>
      <c r="B294" s="163"/>
      <c r="C294" s="91"/>
      <c r="D294" s="91" t="s">
        <v>6593</v>
      </c>
      <c r="E294" s="555"/>
      <c r="F294" s="647"/>
      <c r="G294" s="569"/>
      <c r="H294" s="94"/>
      <c r="I294" s="95"/>
    </row>
    <row r="295" spans="1:10" ht="48" customHeight="1">
      <c r="A295" s="248"/>
      <c r="B295" s="17"/>
      <c r="C295" s="97"/>
      <c r="D295" s="97"/>
      <c r="E295" s="557"/>
      <c r="F295" s="648"/>
      <c r="G295" s="620"/>
      <c r="H295" s="17"/>
      <c r="I295" s="167"/>
    </row>
    <row r="296" spans="1:10" ht="27.75" customHeight="1">
      <c r="A296" s="248"/>
      <c r="B296" s="17"/>
      <c r="C296" s="97"/>
      <c r="D296" s="97"/>
      <c r="E296" s="557"/>
      <c r="F296" s="648"/>
      <c r="G296" s="620"/>
      <c r="H296" s="17"/>
      <c r="I296" s="167"/>
    </row>
    <row r="297" spans="1:10">
      <c r="A297" s="248"/>
      <c r="B297" s="17"/>
      <c r="C297" s="97"/>
      <c r="D297" s="97"/>
      <c r="E297" s="557"/>
      <c r="F297" s="648"/>
      <c r="G297" s="620"/>
      <c r="H297" s="17"/>
      <c r="I297" s="167"/>
    </row>
    <row r="298" spans="1:10" ht="18.75" thickBot="1">
      <c r="A298" s="1152" t="s">
        <v>7710</v>
      </c>
      <c r="B298" s="171"/>
      <c r="C298" s="99"/>
      <c r="D298" s="99"/>
      <c r="E298" s="558"/>
      <c r="F298" s="649"/>
      <c r="G298" s="621"/>
      <c r="H298" s="171"/>
      <c r="I298" s="172"/>
      <c r="J298" s="822"/>
    </row>
    <row r="299" spans="1:10" ht="42">
      <c r="A299" s="195" t="s">
        <v>1034</v>
      </c>
      <c r="B299" s="196" t="s">
        <v>1035</v>
      </c>
      <c r="C299" s="197" t="s">
        <v>678</v>
      </c>
      <c r="D299" s="197" t="s">
        <v>3143</v>
      </c>
      <c r="E299" s="559" t="s">
        <v>11386</v>
      </c>
      <c r="F299" s="650" t="s">
        <v>2792</v>
      </c>
      <c r="G299" s="638" t="s">
        <v>2640</v>
      </c>
      <c r="H299" s="338" t="s">
        <v>497</v>
      </c>
      <c r="I299" s="199" t="s">
        <v>4268</v>
      </c>
      <c r="J299" s="822"/>
    </row>
    <row r="300" spans="1:10" ht="13.5" thickBot="1">
      <c r="A300" s="195"/>
      <c r="B300" s="389"/>
      <c r="C300" s="197" t="s">
        <v>3644</v>
      </c>
      <c r="D300" s="390" t="s">
        <v>2641</v>
      </c>
      <c r="E300" s="564" t="s">
        <v>265</v>
      </c>
      <c r="F300" s="1038">
        <f>'Заказ, cкидки и курсы валют'!$I$12</f>
        <v>0</v>
      </c>
      <c r="G300" s="949"/>
      <c r="H300" s="455"/>
      <c r="I300" s="325"/>
      <c r="J300" s="822"/>
    </row>
    <row r="301" spans="1:10" ht="14.1" customHeight="1">
      <c r="A301" s="333" t="s">
        <v>6594</v>
      </c>
      <c r="B301" s="986" t="s">
        <v>3663</v>
      </c>
      <c r="C301" s="984">
        <v>35.46</v>
      </c>
      <c r="D301" s="986">
        <v>600</v>
      </c>
      <c r="E301" s="822">
        <v>3459.57</v>
      </c>
      <c r="F301" s="967">
        <f>ROUND(E301*(1-$F$10),2)</f>
        <v>3459.57</v>
      </c>
      <c r="G301" s="968">
        <f>'Заказ, cкидки и курсы валют'!$J$23*F301</f>
        <v>43071.646500000003</v>
      </c>
      <c r="H301" s="387">
        <f>ROUND((D301/1000)*G301,2)</f>
        <v>25842.99</v>
      </c>
      <c r="I301" s="337"/>
    </row>
    <row r="302" spans="1:10" ht="14.1" customHeight="1">
      <c r="A302" s="216" t="s">
        <v>6595</v>
      </c>
      <c r="B302" s="46" t="s">
        <v>3664</v>
      </c>
      <c r="C302" s="53">
        <v>52</v>
      </c>
      <c r="D302" s="46">
        <v>350</v>
      </c>
      <c r="E302" s="822">
        <v>3977.93</v>
      </c>
      <c r="F302" s="603">
        <f t="shared" ref="F302:F310" si="52">ROUND(E302*(1-$F$10),2)</f>
        <v>3977.93</v>
      </c>
      <c r="G302" s="862">
        <f>'Заказ, cкидки и курсы валют'!$J$23*F302</f>
        <v>49525.228499999997</v>
      </c>
      <c r="H302" s="128">
        <f t="shared" ref="H302:H310" si="53">ROUND((D302/1000)*G302,2)</f>
        <v>17333.830000000002</v>
      </c>
      <c r="I302" s="212"/>
    </row>
    <row r="303" spans="1:10" ht="14.1" customHeight="1">
      <c r="A303" s="216" t="s">
        <v>6596</v>
      </c>
      <c r="B303" s="46" t="s">
        <v>3665</v>
      </c>
      <c r="C303" s="807">
        <v>99.11</v>
      </c>
      <c r="D303" s="46">
        <v>250</v>
      </c>
      <c r="E303" s="822">
        <v>4219.2</v>
      </c>
      <c r="F303" s="603">
        <f t="shared" si="52"/>
        <v>4219.2</v>
      </c>
      <c r="G303" s="862">
        <f>'Заказ, cкидки и курсы валют'!$J$23*F303</f>
        <v>52529.039999999994</v>
      </c>
      <c r="H303" s="128">
        <f t="shared" si="53"/>
        <v>13132.26</v>
      </c>
      <c r="I303" s="212"/>
    </row>
    <row r="304" spans="1:10" ht="14.1" customHeight="1">
      <c r="A304" s="216" t="s">
        <v>6597</v>
      </c>
      <c r="B304" s="46" t="s">
        <v>3289</v>
      </c>
      <c r="C304" s="807">
        <v>192.13</v>
      </c>
      <c r="D304" s="46">
        <v>120</v>
      </c>
      <c r="E304" s="822">
        <v>7566.25</v>
      </c>
      <c r="F304" s="603">
        <f t="shared" si="52"/>
        <v>7566.25</v>
      </c>
      <c r="G304" s="862">
        <f>'Заказ, cкидки и курсы валют'!$J$23*F304</f>
        <v>94199.8125</v>
      </c>
      <c r="H304" s="128">
        <f t="shared" si="53"/>
        <v>11303.98</v>
      </c>
      <c r="I304" s="212"/>
    </row>
    <row r="305" spans="1:9" ht="14.1" customHeight="1">
      <c r="A305" s="216" t="s">
        <v>6598</v>
      </c>
      <c r="B305" s="46" t="s">
        <v>3290</v>
      </c>
      <c r="C305" s="807">
        <v>300</v>
      </c>
      <c r="D305" s="46">
        <v>60</v>
      </c>
      <c r="E305" s="822">
        <v>10738.07</v>
      </c>
      <c r="F305" s="603">
        <f t="shared" si="52"/>
        <v>10738.07</v>
      </c>
      <c r="G305" s="862">
        <f>'Заказ, cкидки и курсы валют'!$J$23*F305</f>
        <v>133688.97149999999</v>
      </c>
      <c r="H305" s="128">
        <f t="shared" si="53"/>
        <v>8021.34</v>
      </c>
      <c r="I305" s="212"/>
    </row>
    <row r="306" spans="1:9" ht="14.1" customHeight="1">
      <c r="A306" s="216" t="s">
        <v>6599</v>
      </c>
      <c r="B306" s="46" t="s">
        <v>3291</v>
      </c>
      <c r="C306" s="807">
        <v>544.44000000000005</v>
      </c>
      <c r="D306" s="46">
        <v>60</v>
      </c>
      <c r="E306" s="822">
        <v>16936.21</v>
      </c>
      <c r="F306" s="603">
        <f t="shared" si="52"/>
        <v>16936.21</v>
      </c>
      <c r="G306" s="862">
        <f>'Заказ, cкидки и курсы валют'!$J$23*F306</f>
        <v>210855.81449999998</v>
      </c>
      <c r="H306" s="128">
        <f t="shared" si="53"/>
        <v>12651.35</v>
      </c>
      <c r="I306" s="212"/>
    </row>
    <row r="307" spans="1:9" ht="14.1" customHeight="1">
      <c r="A307" s="216" t="s">
        <v>6600</v>
      </c>
      <c r="B307" s="46" t="s">
        <v>3292</v>
      </c>
      <c r="C307" s="807">
        <v>787.5</v>
      </c>
      <c r="D307" s="46">
        <v>40</v>
      </c>
      <c r="E307" s="822">
        <v>25631.47</v>
      </c>
      <c r="F307" s="603">
        <f t="shared" si="52"/>
        <v>25631.47</v>
      </c>
      <c r="G307" s="862">
        <f>'Заказ, cкидки и курсы валют'!$J$23*F307</f>
        <v>319111.8015</v>
      </c>
      <c r="H307" s="128">
        <f t="shared" si="53"/>
        <v>12764.47</v>
      </c>
      <c r="I307" s="212"/>
    </row>
    <row r="308" spans="1:9" ht="14.1" customHeight="1">
      <c r="A308" s="216" t="s">
        <v>6601</v>
      </c>
      <c r="B308" s="46" t="s">
        <v>3293</v>
      </c>
      <c r="C308" s="807">
        <v>1469.4</v>
      </c>
      <c r="D308" s="46">
        <v>20</v>
      </c>
      <c r="E308" s="822">
        <v>41779.519999999997</v>
      </c>
      <c r="F308" s="603">
        <f t="shared" si="52"/>
        <v>41779.519999999997</v>
      </c>
      <c r="G308" s="862">
        <f>'Заказ, cкидки и курсы валют'!$J$23*F308</f>
        <v>520155.02399999992</v>
      </c>
      <c r="H308" s="128">
        <f t="shared" si="53"/>
        <v>10403.1</v>
      </c>
      <c r="I308" s="212"/>
    </row>
    <row r="309" spans="1:9" ht="14.1" customHeight="1">
      <c r="A309" s="216" t="s">
        <v>6602</v>
      </c>
      <c r="B309" s="46" t="s">
        <v>3295</v>
      </c>
      <c r="C309" s="807">
        <v>2494.44</v>
      </c>
      <c r="D309" s="46">
        <v>10</v>
      </c>
      <c r="E309" s="822">
        <v>79745.58</v>
      </c>
      <c r="F309" s="603">
        <f t="shared" si="52"/>
        <v>79745.58</v>
      </c>
      <c r="G309" s="862">
        <f>'Заказ, cкидки и курсы валют'!$J$23*F309</f>
        <v>992832.47100000002</v>
      </c>
      <c r="H309" s="128">
        <f t="shared" si="53"/>
        <v>9928.32</v>
      </c>
      <c r="I309" s="212"/>
    </row>
    <row r="310" spans="1:9" ht="14.1" customHeight="1" thickBot="1">
      <c r="A310" s="241" t="s">
        <v>6603</v>
      </c>
      <c r="B310" s="213" t="s">
        <v>3296</v>
      </c>
      <c r="C310" s="1039">
        <v>3600</v>
      </c>
      <c r="D310" s="245">
        <v>5</v>
      </c>
      <c r="E310" s="822">
        <v>134174.16</v>
      </c>
      <c r="F310" s="959">
        <f t="shared" si="52"/>
        <v>134174.16</v>
      </c>
      <c r="G310" s="960">
        <f>'Заказ, cкидки и курсы валют'!$J$23*F310</f>
        <v>1670468.2919999999</v>
      </c>
      <c r="H310" s="181">
        <f t="shared" si="53"/>
        <v>8352.34</v>
      </c>
      <c r="I310" s="214"/>
    </row>
    <row r="311" spans="1:9" ht="13.5" thickBot="1"/>
    <row r="312" spans="1:9" ht="18">
      <c r="A312" s="247"/>
      <c r="B312" s="163"/>
      <c r="C312" s="91"/>
      <c r="D312" s="91" t="s">
        <v>6593</v>
      </c>
      <c r="E312" s="555"/>
      <c r="F312" s="647"/>
      <c r="G312" s="569"/>
      <c r="H312" s="163"/>
      <c r="I312" s="95"/>
    </row>
    <row r="313" spans="1:9">
      <c r="A313" s="248"/>
      <c r="B313" s="17"/>
      <c r="C313" s="97"/>
      <c r="D313" s="97"/>
      <c r="E313" s="557"/>
      <c r="F313" s="648"/>
      <c r="G313" s="620"/>
      <c r="H313" s="17"/>
      <c r="I313" s="167"/>
    </row>
    <row r="314" spans="1:9">
      <c r="A314" s="248"/>
      <c r="B314" s="17"/>
      <c r="C314" s="97"/>
      <c r="D314" s="97"/>
      <c r="E314" s="557"/>
      <c r="F314" s="648"/>
      <c r="G314" s="620"/>
      <c r="H314" s="17"/>
      <c r="I314" s="167"/>
    </row>
    <row r="315" spans="1:9">
      <c r="A315" s="248"/>
      <c r="B315" s="17"/>
      <c r="C315" s="97"/>
      <c r="D315" s="97"/>
      <c r="E315" s="557"/>
      <c r="F315" s="648"/>
      <c r="G315" s="620"/>
      <c r="H315" s="17"/>
      <c r="I315" s="167"/>
    </row>
    <row r="316" spans="1:9" ht="18.75" thickBot="1">
      <c r="A316" s="117" t="s">
        <v>7711</v>
      </c>
      <c r="B316" s="118"/>
      <c r="C316" s="100"/>
      <c r="D316" s="171"/>
      <c r="E316" s="565"/>
      <c r="F316" s="649"/>
      <c r="G316" s="621"/>
      <c r="H316" s="171"/>
      <c r="I316" s="172"/>
    </row>
    <row r="317" spans="1:9" ht="42">
      <c r="A317" s="195" t="s">
        <v>1034</v>
      </c>
      <c r="B317" s="196" t="s">
        <v>1035</v>
      </c>
      <c r="C317" s="197" t="s">
        <v>678</v>
      </c>
      <c r="D317" s="197" t="s">
        <v>3143</v>
      </c>
      <c r="E317" s="559" t="s">
        <v>11386</v>
      </c>
      <c r="F317" s="650" t="s">
        <v>2792</v>
      </c>
      <c r="G317" s="638" t="s">
        <v>2640</v>
      </c>
      <c r="H317" s="338" t="s">
        <v>497</v>
      </c>
      <c r="I317" s="199" t="s">
        <v>4268</v>
      </c>
    </row>
    <row r="318" spans="1:9" ht="13.5" thickBot="1">
      <c r="A318" s="195"/>
      <c r="B318" s="389"/>
      <c r="C318" s="197" t="s">
        <v>3644</v>
      </c>
      <c r="D318" s="390" t="s">
        <v>2641</v>
      </c>
      <c r="E318" s="564" t="s">
        <v>265</v>
      </c>
      <c r="F318" s="1038">
        <f>'Заказ, cкидки и курсы валют'!$I$12</f>
        <v>0</v>
      </c>
      <c r="G318" s="949"/>
      <c r="H318" s="455"/>
      <c r="I318" s="325"/>
    </row>
    <row r="319" spans="1:9">
      <c r="A319" s="333" t="s">
        <v>6604</v>
      </c>
      <c r="B319" s="986" t="s">
        <v>3663</v>
      </c>
      <c r="C319" s="984">
        <v>35.46</v>
      </c>
      <c r="D319" s="393">
        <v>50</v>
      </c>
      <c r="E319" s="2130">
        <f>E301*1.2</f>
        <v>4151.4840000000004</v>
      </c>
      <c r="F319" s="967">
        <f>ROUND(E319*(1-$F$10),2)</f>
        <v>4151.4799999999996</v>
      </c>
      <c r="G319" s="968">
        <f>'Заказ, cкидки и курсы валют'!$J$23*F319</f>
        <v>51685.925999999992</v>
      </c>
      <c r="H319" s="387">
        <f>ROUND((D319/1000)*G319,2)</f>
        <v>2584.3000000000002</v>
      </c>
      <c r="I319" s="337"/>
    </row>
    <row r="320" spans="1:9">
      <c r="A320" s="216" t="s">
        <v>6605</v>
      </c>
      <c r="B320" s="46" t="s">
        <v>3664</v>
      </c>
      <c r="C320" s="53">
        <v>52</v>
      </c>
      <c r="D320" s="48">
        <v>30</v>
      </c>
      <c r="E320" s="2129">
        <f>E302*1.2</f>
        <v>4773.5159999999996</v>
      </c>
      <c r="F320" s="603">
        <f t="shared" ref="F320:F321" si="54">ROUND(E320*(1-$F$10),2)</f>
        <v>4773.5200000000004</v>
      </c>
      <c r="G320" s="862">
        <f>'Заказ, cкидки и курсы валют'!$J$23*F320</f>
        <v>59430.324000000001</v>
      </c>
      <c r="H320" s="128">
        <f t="shared" ref="H320:H321" si="55">ROUND((D320/1000)*G320,2)</f>
        <v>1782.91</v>
      </c>
      <c r="I320" s="212"/>
    </row>
    <row r="321" spans="1:9" ht="13.5" thickBot="1">
      <c r="A321" s="241" t="s">
        <v>6606</v>
      </c>
      <c r="B321" s="131" t="s">
        <v>3665</v>
      </c>
      <c r="C321" s="1040">
        <v>99.11</v>
      </c>
      <c r="D321" s="217">
        <v>20</v>
      </c>
      <c r="E321" s="2131">
        <f t="shared" ref="E321" si="56">E303*1.2</f>
        <v>5063.04</v>
      </c>
      <c r="F321" s="959">
        <f t="shared" si="54"/>
        <v>5063.04</v>
      </c>
      <c r="G321" s="960">
        <f>'Заказ, cкидки и курсы валют'!$J$23*F321</f>
        <v>63034.847999999998</v>
      </c>
      <c r="H321" s="181">
        <f t="shared" si="55"/>
        <v>1260.7</v>
      </c>
      <c r="I321" s="214"/>
    </row>
    <row r="322" spans="1:9" ht="24" customHeight="1" thickBot="1"/>
    <row r="323" spans="1:9" ht="43.5" customHeight="1">
      <c r="A323" s="247"/>
      <c r="B323" s="163"/>
      <c r="C323" s="91"/>
      <c r="D323" s="91" t="s">
        <v>6593</v>
      </c>
      <c r="E323" s="555"/>
      <c r="F323" s="647"/>
      <c r="G323" s="569"/>
      <c r="H323" s="94"/>
      <c r="I323" s="95"/>
    </row>
    <row r="324" spans="1:9" ht="21" customHeight="1">
      <c r="A324" s="248"/>
      <c r="B324" s="17"/>
      <c r="C324" s="97"/>
      <c r="D324" s="97"/>
      <c r="E324" s="557"/>
      <c r="F324" s="648"/>
      <c r="G324" s="620"/>
      <c r="H324" s="17"/>
      <c r="I324" s="167"/>
    </row>
    <row r="325" spans="1:9">
      <c r="A325" s="248"/>
      <c r="B325" s="17"/>
      <c r="C325" s="97"/>
      <c r="D325" s="97"/>
      <c r="E325" s="557"/>
      <c r="F325" s="648"/>
      <c r="G325" s="620"/>
      <c r="H325" s="17"/>
      <c r="I325" s="167"/>
    </row>
    <row r="326" spans="1:9">
      <c r="A326" s="248"/>
      <c r="B326" s="17"/>
      <c r="C326" s="97"/>
      <c r="D326" s="97"/>
      <c r="E326" s="557"/>
      <c r="F326" s="648"/>
      <c r="G326" s="620"/>
      <c r="H326" s="17"/>
      <c r="I326" s="167"/>
    </row>
    <row r="327" spans="1:9" ht="18.75" thickBot="1">
      <c r="A327" s="1152" t="s">
        <v>7712</v>
      </c>
      <c r="B327" s="171"/>
      <c r="C327" s="99"/>
      <c r="D327" s="99"/>
      <c r="E327" s="558"/>
      <c r="F327" s="649"/>
      <c r="G327" s="621"/>
      <c r="H327" s="171"/>
      <c r="I327" s="172"/>
    </row>
    <row r="328" spans="1:9" ht="42">
      <c r="A328" s="195" t="s">
        <v>1034</v>
      </c>
      <c r="B328" s="196" t="s">
        <v>1035</v>
      </c>
      <c r="C328" s="197" t="s">
        <v>678</v>
      </c>
      <c r="D328" s="197" t="s">
        <v>3143</v>
      </c>
      <c r="E328" s="559" t="s">
        <v>11386</v>
      </c>
      <c r="F328" s="650" t="s">
        <v>2792</v>
      </c>
      <c r="G328" s="638" t="s">
        <v>2640</v>
      </c>
      <c r="H328" s="338" t="s">
        <v>497</v>
      </c>
      <c r="I328" s="199" t="s">
        <v>4268</v>
      </c>
    </row>
    <row r="329" spans="1:9" ht="13.5" thickBot="1">
      <c r="A329" s="195"/>
      <c r="B329" s="389"/>
      <c r="C329" s="197" t="s">
        <v>3644</v>
      </c>
      <c r="D329" s="390" t="s">
        <v>2641</v>
      </c>
      <c r="E329" s="564" t="s">
        <v>265</v>
      </c>
      <c r="F329" s="1038">
        <f>'Заказ, cкидки и курсы валют'!$I$12</f>
        <v>0</v>
      </c>
      <c r="G329" s="949"/>
      <c r="H329" s="455"/>
      <c r="I329" s="325"/>
    </row>
    <row r="330" spans="1:9" ht="14.1" customHeight="1">
      <c r="A330" s="333" t="s">
        <v>8553</v>
      </c>
      <c r="B330" s="986" t="s">
        <v>3663</v>
      </c>
      <c r="C330" s="984">
        <v>35.46</v>
      </c>
      <c r="D330" s="986">
        <v>1</v>
      </c>
      <c r="E330" s="2122">
        <f>E301*3</f>
        <v>10378.710000000001</v>
      </c>
      <c r="F330" s="967">
        <f>ROUND(E330*(1-$F$10),2)</f>
        <v>10378.709999999999</v>
      </c>
      <c r="G330" s="968">
        <f>'Заказ, cкидки и курсы валют'!$J$23*F330</f>
        <v>129214.93949999998</v>
      </c>
      <c r="H330" s="387">
        <f>ROUND((D330/1000)*G330,2)</f>
        <v>129.21</v>
      </c>
      <c r="I330" s="337"/>
    </row>
    <row r="331" spans="1:9" ht="14.1" customHeight="1">
      <c r="A331" s="216" t="s">
        <v>8554</v>
      </c>
      <c r="B331" s="46" t="s">
        <v>3664</v>
      </c>
      <c r="C331" s="53">
        <v>52</v>
      </c>
      <c r="D331" s="46">
        <v>1</v>
      </c>
      <c r="E331" s="2096">
        <f t="shared" ref="E331:E339" si="57">E302*3</f>
        <v>11933.789999999999</v>
      </c>
      <c r="F331" s="603">
        <f t="shared" ref="F331:F339" si="58">ROUND(E331*(1-$F$10),2)</f>
        <v>11933.79</v>
      </c>
      <c r="G331" s="862">
        <f>'Заказ, cкидки и курсы валют'!$J$23*F331</f>
        <v>148575.68549999999</v>
      </c>
      <c r="H331" s="128">
        <f t="shared" ref="H331:H339" si="59">ROUND((D331/1000)*G331,2)</f>
        <v>148.58000000000001</v>
      </c>
      <c r="I331" s="212"/>
    </row>
    <row r="332" spans="1:9" ht="14.1" customHeight="1">
      <c r="A332" s="216" t="s">
        <v>8555</v>
      </c>
      <c r="B332" s="46" t="s">
        <v>3665</v>
      </c>
      <c r="C332" s="807">
        <v>99.11</v>
      </c>
      <c r="D332" s="46">
        <v>1</v>
      </c>
      <c r="E332" s="2096">
        <f t="shared" si="57"/>
        <v>12657.599999999999</v>
      </c>
      <c r="F332" s="603">
        <f t="shared" si="58"/>
        <v>12657.6</v>
      </c>
      <c r="G332" s="862">
        <f>'Заказ, cкидки и курсы валют'!$J$23*F332</f>
        <v>157587.12</v>
      </c>
      <c r="H332" s="128">
        <f t="shared" si="59"/>
        <v>157.59</v>
      </c>
      <c r="I332" s="212"/>
    </row>
    <row r="333" spans="1:9" ht="14.1" customHeight="1">
      <c r="A333" s="216" t="s">
        <v>8556</v>
      </c>
      <c r="B333" s="46" t="s">
        <v>3289</v>
      </c>
      <c r="C333" s="807">
        <v>192.13</v>
      </c>
      <c r="D333" s="46">
        <v>1</v>
      </c>
      <c r="E333" s="2096">
        <f t="shared" si="57"/>
        <v>22698.75</v>
      </c>
      <c r="F333" s="603">
        <f t="shared" si="58"/>
        <v>22698.75</v>
      </c>
      <c r="G333" s="862">
        <f>'Заказ, cкидки и курсы валют'!$J$23*F333</f>
        <v>282599.4375</v>
      </c>
      <c r="H333" s="128">
        <f t="shared" si="59"/>
        <v>282.60000000000002</v>
      </c>
      <c r="I333" s="212"/>
    </row>
    <row r="334" spans="1:9" ht="14.1" customHeight="1">
      <c r="A334" s="216" t="s">
        <v>8557</v>
      </c>
      <c r="B334" s="46" t="s">
        <v>3290</v>
      </c>
      <c r="C334" s="807">
        <v>300</v>
      </c>
      <c r="D334" s="46">
        <v>1</v>
      </c>
      <c r="E334" s="2096">
        <f t="shared" si="57"/>
        <v>32214.21</v>
      </c>
      <c r="F334" s="603">
        <f t="shared" si="58"/>
        <v>32214.21</v>
      </c>
      <c r="G334" s="862">
        <f>'Заказ, cкидки и курсы валют'!$J$23*F334</f>
        <v>401066.91449999996</v>
      </c>
      <c r="H334" s="128">
        <f t="shared" si="59"/>
        <v>401.07</v>
      </c>
      <c r="I334" s="212"/>
    </row>
    <row r="335" spans="1:9" ht="14.1" customHeight="1">
      <c r="A335" s="216" t="s">
        <v>8558</v>
      </c>
      <c r="B335" s="46" t="s">
        <v>3291</v>
      </c>
      <c r="C335" s="807">
        <v>544.44000000000005</v>
      </c>
      <c r="D335" s="46">
        <v>1</v>
      </c>
      <c r="E335" s="2096">
        <f t="shared" si="57"/>
        <v>50808.63</v>
      </c>
      <c r="F335" s="603">
        <f t="shared" si="58"/>
        <v>50808.63</v>
      </c>
      <c r="G335" s="862">
        <f>'Заказ, cкидки и курсы валют'!$J$23*F335</f>
        <v>632567.44349999994</v>
      </c>
      <c r="H335" s="128">
        <f t="shared" si="59"/>
        <v>632.57000000000005</v>
      </c>
      <c r="I335" s="212"/>
    </row>
    <row r="336" spans="1:9" ht="14.1" customHeight="1">
      <c r="A336" s="216" t="s">
        <v>8559</v>
      </c>
      <c r="B336" s="46" t="s">
        <v>3292</v>
      </c>
      <c r="C336" s="807">
        <v>787.5</v>
      </c>
      <c r="D336" s="46">
        <v>1</v>
      </c>
      <c r="E336" s="2096">
        <f t="shared" si="57"/>
        <v>76894.41</v>
      </c>
      <c r="F336" s="603">
        <f t="shared" si="58"/>
        <v>76894.41</v>
      </c>
      <c r="G336" s="862">
        <f>'Заказ, cкидки и курсы валют'!$J$23*F336</f>
        <v>957335.40449999995</v>
      </c>
      <c r="H336" s="128">
        <f t="shared" si="59"/>
        <v>957.34</v>
      </c>
      <c r="I336" s="212"/>
    </row>
    <row r="337" spans="1:10" ht="14.1" customHeight="1">
      <c r="A337" s="216" t="s">
        <v>8560</v>
      </c>
      <c r="B337" s="46" t="s">
        <v>3293</v>
      </c>
      <c r="C337" s="807">
        <v>1469.4</v>
      </c>
      <c r="D337" s="46">
        <v>1</v>
      </c>
      <c r="E337" s="2096">
        <f t="shared" si="57"/>
        <v>125338.56</v>
      </c>
      <c r="F337" s="603">
        <f t="shared" si="58"/>
        <v>125338.56</v>
      </c>
      <c r="G337" s="862">
        <f>'Заказ, cкидки и курсы валют'!$J$23*F337</f>
        <v>1560465.0719999999</v>
      </c>
      <c r="H337" s="128">
        <f t="shared" si="59"/>
        <v>1560.47</v>
      </c>
      <c r="I337" s="212"/>
    </row>
    <row r="338" spans="1:10" ht="14.1" customHeight="1">
      <c r="A338" s="216" t="s">
        <v>8561</v>
      </c>
      <c r="B338" s="46" t="s">
        <v>3295</v>
      </c>
      <c r="C338" s="807">
        <v>2494.44</v>
      </c>
      <c r="D338" s="46">
        <v>1</v>
      </c>
      <c r="E338" s="2096">
        <f t="shared" si="57"/>
        <v>239236.74</v>
      </c>
      <c r="F338" s="603">
        <f t="shared" si="58"/>
        <v>239236.74</v>
      </c>
      <c r="G338" s="862">
        <f>'Заказ, cкидки и курсы валют'!$J$23*F338</f>
        <v>2978497.4129999997</v>
      </c>
      <c r="H338" s="128">
        <f t="shared" si="59"/>
        <v>2978.5</v>
      </c>
      <c r="I338" s="212"/>
    </row>
    <row r="339" spans="1:10" ht="14.1" customHeight="1" thickBot="1">
      <c r="A339" s="241" t="s">
        <v>8562</v>
      </c>
      <c r="B339" s="213" t="s">
        <v>3296</v>
      </c>
      <c r="C339" s="1039">
        <v>3600</v>
      </c>
      <c r="D339" s="245">
        <v>1</v>
      </c>
      <c r="E339" s="2124">
        <f t="shared" si="57"/>
        <v>402522.48</v>
      </c>
      <c r="F339" s="959">
        <f t="shared" si="58"/>
        <v>402522.48</v>
      </c>
      <c r="G339" s="960">
        <f>'Заказ, cкидки и курсы валют'!$J$23*F339</f>
        <v>5011404.8759999992</v>
      </c>
      <c r="H339" s="181">
        <f t="shared" si="59"/>
        <v>5011.3999999999996</v>
      </c>
      <c r="I339" s="214"/>
      <c r="J339" s="822"/>
    </row>
    <row r="340" spans="1:10" ht="18">
      <c r="C340" s="91" t="s">
        <v>12276</v>
      </c>
      <c r="D340" s="555"/>
      <c r="E340" s="555"/>
      <c r="F340" s="569"/>
      <c r="G340" s="94"/>
      <c r="J340" s="822"/>
    </row>
    <row r="341" spans="1:10">
      <c r="A341" s="248"/>
      <c r="B341" s="17"/>
      <c r="C341" s="97"/>
      <c r="D341" s="97"/>
      <c r="E341" s="557"/>
      <c r="F341" s="648"/>
      <c r="G341" s="620"/>
      <c r="H341" s="17"/>
      <c r="I341" s="167"/>
      <c r="J341" s="822"/>
    </row>
    <row r="342" spans="1:10">
      <c r="A342" s="248"/>
      <c r="B342" s="17"/>
      <c r="C342" s="97"/>
      <c r="D342" s="97"/>
      <c r="E342" s="557"/>
      <c r="F342" s="648"/>
      <c r="G342" s="620"/>
      <c r="H342" s="17"/>
      <c r="I342" s="167"/>
      <c r="J342" s="822"/>
    </row>
    <row r="343" spans="1:10" ht="35.25" customHeight="1" thickBot="1">
      <c r="A343" s="1152" t="s">
        <v>7710</v>
      </c>
      <c r="B343" s="171"/>
      <c r="C343" s="99"/>
      <c r="D343" s="99"/>
      <c r="E343" s="558"/>
      <c r="F343" s="649"/>
      <c r="G343" s="621"/>
      <c r="H343" s="171"/>
      <c r="I343" s="172"/>
      <c r="J343" s="822"/>
    </row>
    <row r="344" spans="1:10" ht="42">
      <c r="A344" s="195" t="s">
        <v>1034</v>
      </c>
      <c r="B344" s="196" t="s">
        <v>1035</v>
      </c>
      <c r="C344" s="197" t="s">
        <v>678</v>
      </c>
      <c r="D344" s="197" t="s">
        <v>3143</v>
      </c>
      <c r="E344" s="559" t="s">
        <v>11386</v>
      </c>
      <c r="F344" s="650" t="s">
        <v>2792</v>
      </c>
      <c r="G344" s="2365" t="s">
        <v>2640</v>
      </c>
      <c r="H344" s="2362" t="s">
        <v>497</v>
      </c>
      <c r="I344" s="199" t="s">
        <v>4268</v>
      </c>
      <c r="J344" s="822"/>
    </row>
    <row r="345" spans="1:10" ht="13.5" thickBot="1">
      <c r="A345" s="195"/>
      <c r="B345" s="389"/>
      <c r="C345" s="197" t="s">
        <v>3644</v>
      </c>
      <c r="D345" s="390" t="s">
        <v>2641</v>
      </c>
      <c r="E345" s="564" t="s">
        <v>265</v>
      </c>
      <c r="F345" s="1038">
        <f>'Заказ, cкидки и курсы валют'!$I$12</f>
        <v>0</v>
      </c>
      <c r="G345" s="2366"/>
      <c r="H345" s="2359"/>
      <c r="I345" s="325"/>
      <c r="J345" s="822"/>
    </row>
    <row r="346" spans="1:10" ht="14.1" customHeight="1">
      <c r="A346" s="333" t="s">
        <v>12277</v>
      </c>
      <c r="B346" s="1825" t="s">
        <v>3289</v>
      </c>
      <c r="C346" s="1373">
        <v>455</v>
      </c>
      <c r="D346" s="1825">
        <v>60</v>
      </c>
      <c r="E346" s="822">
        <v>36680.769999999997</v>
      </c>
      <c r="F346" s="967">
        <f>ROUND(E346*(1-$F$10),2)</f>
        <v>36680.769999999997</v>
      </c>
      <c r="G346" s="968">
        <f>'Заказ, cкидки и курсы валют'!$J$23*F346</f>
        <v>456675.58649999992</v>
      </c>
      <c r="H346" s="387">
        <f>ROUND((D346/1000)*G346,2)</f>
        <v>27400.54</v>
      </c>
      <c r="I346" s="337"/>
    </row>
    <row r="347" spans="1:10" ht="14.1" customHeight="1">
      <c r="A347" s="216" t="s">
        <v>12278</v>
      </c>
      <c r="B347" s="1827" t="s">
        <v>3290</v>
      </c>
      <c r="C347" s="1372">
        <v>620</v>
      </c>
      <c r="D347" s="1827">
        <v>60</v>
      </c>
      <c r="E347" s="822">
        <v>62022.61</v>
      </c>
      <c r="F347" s="603">
        <f t="shared" ref="F347:F352" si="60">ROUND(E347*(1-$F$10),2)</f>
        <v>62022.61</v>
      </c>
      <c r="G347" s="862">
        <f>'Заказ, cкидки и курсы валют'!$J$23*F347</f>
        <v>772181.49449999991</v>
      </c>
      <c r="H347" s="128">
        <f t="shared" ref="H347:H352" si="61">ROUND((D347/1000)*G347,2)</f>
        <v>46330.89</v>
      </c>
      <c r="I347" s="212"/>
    </row>
    <row r="348" spans="1:10" ht="14.1" customHeight="1">
      <c r="A348" s="216" t="s">
        <v>12279</v>
      </c>
      <c r="B348" s="1827" t="s">
        <v>3291</v>
      </c>
      <c r="C348" s="2403">
        <v>900</v>
      </c>
      <c r="D348" s="1827">
        <v>50</v>
      </c>
      <c r="E348" s="822">
        <v>70200.7</v>
      </c>
      <c r="F348" s="603">
        <f t="shared" si="60"/>
        <v>70200.7</v>
      </c>
      <c r="G348" s="862">
        <f>'Заказ, cкидки и курсы валют'!$J$23*F348</f>
        <v>873998.71499999997</v>
      </c>
      <c r="H348" s="128">
        <f t="shared" si="61"/>
        <v>43699.94</v>
      </c>
      <c r="I348" s="212"/>
    </row>
    <row r="349" spans="1:10" ht="14.1" customHeight="1">
      <c r="A349" s="216" t="s">
        <v>12280</v>
      </c>
      <c r="B349" s="1827" t="s">
        <v>3292</v>
      </c>
      <c r="C349" s="2403">
        <v>1200</v>
      </c>
      <c r="D349" s="1827">
        <v>40</v>
      </c>
      <c r="E349" s="822">
        <v>78134.38</v>
      </c>
      <c r="F349" s="603">
        <f t="shared" si="60"/>
        <v>78134.38</v>
      </c>
      <c r="G349" s="862">
        <f>'Заказ, cкидки и курсы валют'!$J$23*F349</f>
        <v>972773.03099999996</v>
      </c>
      <c r="H349" s="128">
        <f t="shared" si="61"/>
        <v>38910.92</v>
      </c>
      <c r="I349" s="212"/>
    </row>
    <row r="350" spans="1:10" ht="14.1" customHeight="1">
      <c r="A350" s="216" t="s">
        <v>12281</v>
      </c>
      <c r="B350" s="1827" t="s">
        <v>3293</v>
      </c>
      <c r="C350" s="2403">
        <v>1900</v>
      </c>
      <c r="D350" s="1827">
        <v>20</v>
      </c>
      <c r="E350" s="822">
        <v>114924.95</v>
      </c>
      <c r="F350" s="603">
        <f t="shared" si="60"/>
        <v>114924.95</v>
      </c>
      <c r="G350" s="862">
        <f>'Заказ, cкидки и курсы валют'!$J$23*F350</f>
        <v>1430815.6274999999</v>
      </c>
      <c r="H350" s="128">
        <f t="shared" si="61"/>
        <v>28616.31</v>
      </c>
      <c r="I350" s="212"/>
    </row>
    <row r="351" spans="1:10" ht="14.1" customHeight="1">
      <c r="A351" s="216" t="s">
        <v>12282</v>
      </c>
      <c r="B351" s="1827" t="s">
        <v>3295</v>
      </c>
      <c r="C351" s="2403">
        <v>3350</v>
      </c>
      <c r="D351" s="1827">
        <v>10</v>
      </c>
      <c r="E351" s="822">
        <v>193695.01</v>
      </c>
      <c r="F351" s="603">
        <f t="shared" si="60"/>
        <v>193695.01</v>
      </c>
      <c r="G351" s="862">
        <f>'Заказ, cкидки и курсы валют'!$J$23*F351</f>
        <v>2411502.8744999999</v>
      </c>
      <c r="H351" s="128">
        <f t="shared" si="61"/>
        <v>24115.03</v>
      </c>
      <c r="I351" s="212"/>
    </row>
    <row r="352" spans="1:10" ht="14.1" customHeight="1" thickBot="1">
      <c r="A352" s="241" t="s">
        <v>12283</v>
      </c>
      <c r="B352" s="1829" t="s">
        <v>3296</v>
      </c>
      <c r="C352" s="2404">
        <v>6300</v>
      </c>
      <c r="D352" s="1829">
        <v>5</v>
      </c>
      <c r="E352" s="822">
        <v>422401.44</v>
      </c>
      <c r="F352" s="959">
        <f t="shared" si="60"/>
        <v>422401.44</v>
      </c>
      <c r="G352" s="960">
        <f>'Заказ, cкидки и курсы валют'!$J$23*F352</f>
        <v>5258897.9279999994</v>
      </c>
      <c r="H352" s="181">
        <f t="shared" si="61"/>
        <v>26294.49</v>
      </c>
      <c r="I352" s="214"/>
    </row>
    <row r="353" spans="1:10" ht="13.5" customHeight="1" thickBot="1"/>
    <row r="354" spans="1:10" ht="13.5" customHeight="1">
      <c r="A354" s="247"/>
      <c r="B354" s="163"/>
      <c r="C354" s="91"/>
      <c r="D354" s="91" t="s">
        <v>2948</v>
      </c>
      <c r="E354" s="555"/>
      <c r="F354" s="647"/>
      <c r="G354" s="569"/>
      <c r="H354" s="163"/>
      <c r="I354" s="95"/>
    </row>
    <row r="355" spans="1:10" ht="13.5" customHeight="1">
      <c r="A355" s="248"/>
      <c r="B355" s="17"/>
      <c r="C355" s="97"/>
      <c r="D355" s="97"/>
      <c r="E355" s="557"/>
      <c r="F355" s="648"/>
      <c r="G355" s="620"/>
      <c r="H355" s="17"/>
      <c r="I355" s="167"/>
    </row>
    <row r="356" spans="1:10" ht="13.5" customHeight="1">
      <c r="A356" s="248"/>
      <c r="B356" s="17"/>
      <c r="C356" s="97"/>
      <c r="D356" s="97"/>
      <c r="E356" s="557"/>
      <c r="F356" s="648"/>
      <c r="G356" s="620"/>
      <c r="H356" s="17"/>
      <c r="I356" s="167"/>
    </row>
    <row r="357" spans="1:10" ht="13.5" customHeight="1">
      <c r="A357" s="248"/>
      <c r="B357" s="17"/>
      <c r="C357" s="97"/>
      <c r="D357" s="97"/>
      <c r="E357" s="557"/>
      <c r="F357" s="648"/>
      <c r="G357" s="620"/>
      <c r="H357" s="17"/>
      <c r="I357" s="167"/>
    </row>
    <row r="358" spans="1:10" ht="13.5" customHeight="1" thickBot="1">
      <c r="A358" s="1152" t="s">
        <v>7710</v>
      </c>
      <c r="B358" s="171"/>
      <c r="C358" s="99"/>
      <c r="D358" s="99"/>
      <c r="E358" s="558"/>
      <c r="F358" s="649"/>
      <c r="G358" s="621"/>
      <c r="H358" s="171"/>
      <c r="I358" s="172"/>
    </row>
    <row r="359" spans="1:10" ht="45.75" customHeight="1">
      <c r="A359" s="195" t="s">
        <v>1034</v>
      </c>
      <c r="B359" s="196" t="s">
        <v>1035</v>
      </c>
      <c r="C359" s="197" t="s">
        <v>678</v>
      </c>
      <c r="D359" s="197" t="s">
        <v>3143</v>
      </c>
      <c r="E359" s="559" t="s">
        <v>11386</v>
      </c>
      <c r="F359" s="650" t="s">
        <v>2792</v>
      </c>
      <c r="G359" s="638" t="s">
        <v>2640</v>
      </c>
      <c r="H359" s="338" t="s">
        <v>497</v>
      </c>
      <c r="I359" s="199" t="s">
        <v>4268</v>
      </c>
    </row>
    <row r="360" spans="1:10" ht="13.5" customHeight="1" thickBot="1">
      <c r="A360" s="195"/>
      <c r="B360" s="389"/>
      <c r="C360" s="197" t="s">
        <v>3644</v>
      </c>
      <c r="D360" s="390" t="s">
        <v>2641</v>
      </c>
      <c r="E360" s="564" t="s">
        <v>265</v>
      </c>
      <c r="F360" s="1038">
        <f>'Заказ, cкидки и курсы валют'!$I$12</f>
        <v>0</v>
      </c>
      <c r="G360" s="949"/>
      <c r="H360" s="455"/>
      <c r="I360" s="325"/>
    </row>
    <row r="361" spans="1:10" ht="14.1" customHeight="1">
      <c r="A361" s="333" t="s">
        <v>4331</v>
      </c>
      <c r="B361" s="986" t="s">
        <v>3663</v>
      </c>
      <c r="C361" s="984">
        <v>11</v>
      </c>
      <c r="D361" s="2268">
        <v>1000</v>
      </c>
      <c r="E361" s="822">
        <v>1541.82</v>
      </c>
      <c r="F361" s="967">
        <f>ROUND(E361*(1-$F$10),2)</f>
        <v>1541.82</v>
      </c>
      <c r="G361" s="968">
        <f>'Заказ, cкидки и курсы валют'!$J$23*F361</f>
        <v>19195.659</v>
      </c>
      <c r="H361" s="387">
        <f>ROUND((D361/1000)*G361,2)</f>
        <v>19195.66</v>
      </c>
      <c r="I361" s="337"/>
    </row>
    <row r="362" spans="1:10" ht="14.1" customHeight="1">
      <c r="A362" s="216" t="s">
        <v>4332</v>
      </c>
      <c r="B362" s="46" t="s">
        <v>3664</v>
      </c>
      <c r="C362" s="53">
        <v>22</v>
      </c>
      <c r="D362" s="2264">
        <v>1000</v>
      </c>
      <c r="E362" s="822">
        <v>1661.52</v>
      </c>
      <c r="F362" s="603">
        <f t="shared" ref="F362:F371" si="62">ROUND(E362*(1-$F$10),2)</f>
        <v>1661.52</v>
      </c>
      <c r="G362" s="862">
        <f>'Заказ, cкидки и курсы валют'!$J$23*F362</f>
        <v>20685.923999999999</v>
      </c>
      <c r="H362" s="128">
        <f t="shared" ref="H362:H371" si="63">ROUND((D362/1000)*G362,2)</f>
        <v>20685.919999999998</v>
      </c>
      <c r="I362" s="212"/>
    </row>
    <row r="363" spans="1:10" ht="14.1" customHeight="1">
      <c r="A363" s="216" t="s">
        <v>4333</v>
      </c>
      <c r="B363" s="46" t="s">
        <v>3665</v>
      </c>
      <c r="C363" s="53">
        <v>44.56</v>
      </c>
      <c r="D363" s="2263">
        <v>500</v>
      </c>
      <c r="E363" s="822">
        <v>2169.5100000000002</v>
      </c>
      <c r="F363" s="603">
        <f t="shared" si="62"/>
        <v>2169.5100000000002</v>
      </c>
      <c r="G363" s="862">
        <f>'Заказ, cкидки и курсы валют'!$J$23*F363</f>
        <v>27010.3995</v>
      </c>
      <c r="H363" s="128">
        <f t="shared" si="63"/>
        <v>13505.2</v>
      </c>
      <c r="I363" s="212"/>
    </row>
    <row r="364" spans="1:10" ht="14.1" customHeight="1">
      <c r="A364" s="216" t="s">
        <v>4334</v>
      </c>
      <c r="B364" s="46" t="s">
        <v>3289</v>
      </c>
      <c r="C364" s="53">
        <v>76</v>
      </c>
      <c r="D364" s="2263">
        <v>250</v>
      </c>
      <c r="E364" s="822">
        <v>3250.64</v>
      </c>
      <c r="F364" s="603">
        <f t="shared" si="62"/>
        <v>3250.64</v>
      </c>
      <c r="G364" s="862">
        <f>'Заказ, cкидки и курсы валют'!$J$23*F364</f>
        <v>40470.467999999993</v>
      </c>
      <c r="H364" s="128">
        <f t="shared" si="63"/>
        <v>10117.620000000001</v>
      </c>
      <c r="I364" s="212"/>
    </row>
    <row r="365" spans="1:10" ht="14.1" customHeight="1">
      <c r="A365" s="216" t="s">
        <v>4335</v>
      </c>
      <c r="B365" s="46" t="s">
        <v>3290</v>
      </c>
      <c r="C365" s="53">
        <v>166.67</v>
      </c>
      <c r="D365" s="2263">
        <v>200</v>
      </c>
      <c r="E365" s="822">
        <v>5284.16</v>
      </c>
      <c r="F365" s="603">
        <f t="shared" si="62"/>
        <v>5284.16</v>
      </c>
      <c r="G365" s="862">
        <f>'Заказ, cкидки и курсы валют'!$J$23*F365</f>
        <v>65787.792000000001</v>
      </c>
      <c r="H365" s="128">
        <f t="shared" si="63"/>
        <v>13157.56</v>
      </c>
      <c r="I365" s="212"/>
      <c r="J365" s="822"/>
    </row>
    <row r="366" spans="1:10" ht="14.1" customHeight="1">
      <c r="A366" s="216" t="s">
        <v>3934</v>
      </c>
      <c r="B366" s="44" t="s">
        <v>3291</v>
      </c>
      <c r="C366" s="53">
        <v>311.67</v>
      </c>
      <c r="D366" s="2263">
        <v>100</v>
      </c>
      <c r="E366" s="822">
        <v>7863.21</v>
      </c>
      <c r="F366" s="603">
        <f t="shared" si="62"/>
        <v>7863.21</v>
      </c>
      <c r="G366" s="862">
        <f>'Заказ, cкидки и курсы валют'!$J$23*F366</f>
        <v>97896.964500000002</v>
      </c>
      <c r="H366" s="128">
        <f t="shared" si="63"/>
        <v>9789.7000000000007</v>
      </c>
      <c r="I366" s="212"/>
      <c r="J366" s="822"/>
    </row>
    <row r="367" spans="1:10" ht="14.1" customHeight="1">
      <c r="A367" s="216" t="s">
        <v>4336</v>
      </c>
      <c r="B367" s="46" t="s">
        <v>3292</v>
      </c>
      <c r="C367" s="53">
        <v>380</v>
      </c>
      <c r="D367" s="2263">
        <v>70</v>
      </c>
      <c r="E367" s="822">
        <v>10000.81</v>
      </c>
      <c r="F367" s="603">
        <f t="shared" si="62"/>
        <v>10000.81</v>
      </c>
      <c r="G367" s="862">
        <f>'Заказ, cкидки и курсы валют'!$J$23*F367</f>
        <v>124510.08449999998</v>
      </c>
      <c r="H367" s="128">
        <f t="shared" si="63"/>
        <v>8715.7099999999991</v>
      </c>
      <c r="I367" s="212"/>
      <c r="J367" s="822"/>
    </row>
    <row r="368" spans="1:10" ht="14.1" customHeight="1">
      <c r="A368" s="216" t="s">
        <v>3935</v>
      </c>
      <c r="B368" s="44" t="s">
        <v>3391</v>
      </c>
      <c r="C368" s="53">
        <v>520</v>
      </c>
      <c r="D368" s="2263">
        <v>50</v>
      </c>
      <c r="E368" s="822">
        <v>15926.74</v>
      </c>
      <c r="F368" s="603">
        <f t="shared" si="62"/>
        <v>15926.74</v>
      </c>
      <c r="G368" s="862">
        <f>'Заказ, cкидки и курсы валют'!$J$23*F368</f>
        <v>198287.913</v>
      </c>
      <c r="H368" s="128">
        <f t="shared" si="63"/>
        <v>9914.4</v>
      </c>
      <c r="I368" s="212"/>
    </row>
    <row r="369" spans="1:9" ht="14.1" customHeight="1">
      <c r="A369" s="216" t="s">
        <v>4337</v>
      </c>
      <c r="B369" s="46" t="s">
        <v>3293</v>
      </c>
      <c r="C369" s="53">
        <v>700</v>
      </c>
      <c r="D369" s="2263">
        <v>50</v>
      </c>
      <c r="E369" s="822">
        <v>20165.87</v>
      </c>
      <c r="F369" s="603">
        <f t="shared" si="62"/>
        <v>20165.87</v>
      </c>
      <c r="G369" s="862">
        <f>'Заказ, cкидки и курсы валют'!$J$23*F369</f>
        <v>251065.08149999997</v>
      </c>
      <c r="H369" s="128">
        <f t="shared" si="63"/>
        <v>12553.25</v>
      </c>
      <c r="I369" s="212"/>
    </row>
    <row r="370" spans="1:9" ht="14.1" customHeight="1">
      <c r="A370" s="216" t="s">
        <v>4338</v>
      </c>
      <c r="B370" s="46" t="s">
        <v>3294</v>
      </c>
      <c r="C370" s="53">
        <v>920</v>
      </c>
      <c r="D370" s="2263">
        <v>25</v>
      </c>
      <c r="E370" s="822">
        <v>26676.62</v>
      </c>
      <c r="F370" s="603">
        <f t="shared" si="62"/>
        <v>26676.62</v>
      </c>
      <c r="G370" s="862">
        <f>'Заказ, cкидки и курсы валют'!$J$23*F370</f>
        <v>332123.91899999999</v>
      </c>
      <c r="H370" s="128">
        <f t="shared" si="63"/>
        <v>8303.1</v>
      </c>
      <c r="I370" s="212"/>
    </row>
    <row r="371" spans="1:9" ht="14.1" customHeight="1" thickBot="1">
      <c r="A371" s="241" t="s">
        <v>4339</v>
      </c>
      <c r="B371" s="131" t="s">
        <v>3300</v>
      </c>
      <c r="C371" s="966">
        <v>1500</v>
      </c>
      <c r="D371" s="2266">
        <v>20</v>
      </c>
      <c r="E371" s="822">
        <v>44904.160000000003</v>
      </c>
      <c r="F371" s="959">
        <f t="shared" si="62"/>
        <v>44904.160000000003</v>
      </c>
      <c r="G371" s="960">
        <f>'Заказ, cкидки и курсы валют'!$J$23*F371</f>
        <v>559056.79200000002</v>
      </c>
      <c r="H371" s="181">
        <f t="shared" si="63"/>
        <v>11181.14</v>
      </c>
      <c r="I371" s="214"/>
    </row>
    <row r="372" spans="1:9" ht="13.5" customHeight="1" thickBot="1"/>
    <row r="373" spans="1:9" ht="13.5" customHeight="1">
      <c r="A373" s="247"/>
      <c r="B373" s="163"/>
      <c r="C373" s="91"/>
      <c r="D373" s="91" t="s">
        <v>2948</v>
      </c>
      <c r="E373" s="555"/>
      <c r="F373" s="647"/>
      <c r="G373" s="592"/>
      <c r="H373" s="163"/>
      <c r="I373" s="95"/>
    </row>
    <row r="374" spans="1:9" ht="13.5" customHeight="1">
      <c r="A374" s="248"/>
      <c r="B374" s="17"/>
      <c r="C374" s="97"/>
      <c r="D374" s="97"/>
      <c r="E374" s="557"/>
      <c r="F374" s="648"/>
      <c r="G374" s="620"/>
      <c r="H374" s="17"/>
      <c r="I374" s="167"/>
    </row>
    <row r="375" spans="1:9" ht="13.5" customHeight="1">
      <c r="A375" s="248"/>
      <c r="B375" s="17"/>
      <c r="C375" s="97"/>
      <c r="D375" s="97"/>
      <c r="E375" s="557"/>
      <c r="F375" s="648"/>
      <c r="G375" s="620"/>
      <c r="H375" s="17"/>
      <c r="I375" s="167"/>
    </row>
    <row r="376" spans="1:9" ht="13.5" customHeight="1">
      <c r="A376" s="248"/>
      <c r="B376" s="17"/>
      <c r="C376" s="97"/>
      <c r="D376" s="97"/>
      <c r="E376" s="557"/>
      <c r="F376" s="648"/>
      <c r="G376" s="620"/>
      <c r="H376" s="17"/>
      <c r="I376" s="167"/>
    </row>
    <row r="377" spans="1:9" ht="13.5" customHeight="1" thickBot="1">
      <c r="A377" s="117" t="s">
        <v>7711</v>
      </c>
      <c r="B377" s="118"/>
      <c r="C377" s="100"/>
      <c r="D377" s="171"/>
      <c r="E377" s="565"/>
      <c r="F377" s="649"/>
      <c r="G377" s="621"/>
      <c r="H377" s="171"/>
      <c r="I377" s="172"/>
    </row>
    <row r="378" spans="1:9" ht="44.25" customHeight="1">
      <c r="A378" s="195" t="s">
        <v>1034</v>
      </c>
      <c r="B378" s="196" t="s">
        <v>1035</v>
      </c>
      <c r="C378" s="197" t="s">
        <v>678</v>
      </c>
      <c r="D378" s="197" t="s">
        <v>3143</v>
      </c>
      <c r="E378" s="559" t="s">
        <v>11386</v>
      </c>
      <c r="F378" s="650" t="s">
        <v>2792</v>
      </c>
      <c r="G378" s="638" t="s">
        <v>2640</v>
      </c>
      <c r="H378" s="338" t="s">
        <v>497</v>
      </c>
      <c r="I378" s="199" t="s">
        <v>4268</v>
      </c>
    </row>
    <row r="379" spans="1:9" ht="13.5" customHeight="1" thickBot="1">
      <c r="A379" s="195"/>
      <c r="B379" s="389"/>
      <c r="C379" s="197" t="s">
        <v>3644</v>
      </c>
      <c r="D379" s="390" t="s">
        <v>2641</v>
      </c>
      <c r="E379" s="564" t="s">
        <v>265</v>
      </c>
      <c r="F379" s="1038">
        <f>'Заказ, cкидки и курсы валют'!$I$12</f>
        <v>0</v>
      </c>
      <c r="G379" s="949"/>
      <c r="H379" s="455"/>
      <c r="I379" s="325"/>
    </row>
    <row r="380" spans="1:9" ht="13.5" customHeight="1">
      <c r="A380" s="333" t="s">
        <v>4340</v>
      </c>
      <c r="B380" s="986" t="s">
        <v>3663</v>
      </c>
      <c r="C380" s="984">
        <v>11</v>
      </c>
      <c r="D380" s="2101">
        <v>100</v>
      </c>
      <c r="E380" s="2130">
        <f>E361*1.2</f>
        <v>1850.1839999999997</v>
      </c>
      <c r="F380" s="967">
        <f>ROUND(E380*(1-$F$10),2)</f>
        <v>1850.18</v>
      </c>
      <c r="G380" s="968">
        <f>'Заказ, cкидки и курсы валют'!$J$23*F380</f>
        <v>23034.740999999998</v>
      </c>
      <c r="H380" s="387">
        <f>ROUND((D380/1000)*G380,2)</f>
        <v>2303.4699999999998</v>
      </c>
      <c r="I380" s="337"/>
    </row>
    <row r="381" spans="1:9" ht="13.5" customHeight="1">
      <c r="A381" s="216" t="s">
        <v>4341</v>
      </c>
      <c r="B381" s="46" t="s">
        <v>3664</v>
      </c>
      <c r="C381" s="53">
        <v>22</v>
      </c>
      <c r="D381" s="2074">
        <v>50</v>
      </c>
      <c r="E381" s="2129">
        <f>E362*1.2</f>
        <v>1993.8239999999998</v>
      </c>
      <c r="F381" s="603">
        <f t="shared" ref="F381:F384" si="64">ROUND(E381*(1-$F$10),2)</f>
        <v>1993.82</v>
      </c>
      <c r="G381" s="862">
        <f>'Заказ, cкидки и курсы валют'!$J$23*F381</f>
        <v>24823.058999999997</v>
      </c>
      <c r="H381" s="128">
        <f t="shared" ref="H381:H384" si="65">ROUND((D381/1000)*G381,2)</f>
        <v>1241.1500000000001</v>
      </c>
      <c r="I381" s="212"/>
    </row>
    <row r="382" spans="1:9">
      <c r="A382" s="216" t="s">
        <v>4342</v>
      </c>
      <c r="B382" s="46" t="s">
        <v>3665</v>
      </c>
      <c r="C382" s="53">
        <v>44.56</v>
      </c>
      <c r="D382" s="48">
        <v>25</v>
      </c>
      <c r="E382" s="2129">
        <f>E363*1.2</f>
        <v>2603.4120000000003</v>
      </c>
      <c r="F382" s="603">
        <f t="shared" si="64"/>
        <v>2603.41</v>
      </c>
      <c r="G382" s="862">
        <f>'Заказ, cкидки и курсы валют'!$J$23*F382</f>
        <v>32412.454499999996</v>
      </c>
      <c r="H382" s="128">
        <f t="shared" si="65"/>
        <v>810.31</v>
      </c>
      <c r="I382" s="212"/>
    </row>
    <row r="383" spans="1:9">
      <c r="A383" s="216" t="s">
        <v>4343</v>
      </c>
      <c r="B383" s="46" t="s">
        <v>3289</v>
      </c>
      <c r="C383" s="53">
        <v>76</v>
      </c>
      <c r="D383" s="48">
        <v>20</v>
      </c>
      <c r="E383" s="2129">
        <f>E364*1.2</f>
        <v>3900.7679999999996</v>
      </c>
      <c r="F383" s="603">
        <f t="shared" si="64"/>
        <v>3900.77</v>
      </c>
      <c r="G383" s="862">
        <f>'Заказ, cкидки и курсы валют'!$J$23*F383</f>
        <v>48564.586499999998</v>
      </c>
      <c r="H383" s="128">
        <f t="shared" si="65"/>
        <v>971.29</v>
      </c>
      <c r="I383" s="212"/>
    </row>
    <row r="384" spans="1:9" ht="13.5" thickBot="1">
      <c r="A384" s="241" t="s">
        <v>4344</v>
      </c>
      <c r="B384" s="131" t="s">
        <v>3290</v>
      </c>
      <c r="C384" s="966">
        <v>166.67</v>
      </c>
      <c r="D384" s="217">
        <v>10</v>
      </c>
      <c r="E384" s="2131">
        <f t="shared" ref="E384" si="66">E365*1.2</f>
        <v>6340.9919999999993</v>
      </c>
      <c r="F384" s="959">
        <f t="shared" si="64"/>
        <v>6340.99</v>
      </c>
      <c r="G384" s="960">
        <f>'Заказ, cкидки и курсы валют'!$J$23*F384</f>
        <v>78945.325499999992</v>
      </c>
      <c r="H384" s="181">
        <f t="shared" si="65"/>
        <v>789.45</v>
      </c>
      <c r="I384" s="214"/>
    </row>
    <row r="385" spans="1:10" ht="13.5" thickBot="1"/>
    <row r="386" spans="1:10" ht="18">
      <c r="A386" s="247"/>
      <c r="B386" s="163"/>
      <c r="C386" s="91"/>
      <c r="D386" s="91" t="s">
        <v>2948</v>
      </c>
      <c r="E386" s="555"/>
      <c r="F386" s="647"/>
      <c r="G386" s="569"/>
      <c r="H386" s="163"/>
      <c r="I386" s="95"/>
    </row>
    <row r="387" spans="1:10">
      <c r="A387" s="248"/>
      <c r="B387" s="17"/>
      <c r="C387" s="97"/>
      <c r="D387" s="97"/>
      <c r="E387" s="557"/>
      <c r="F387" s="648"/>
      <c r="G387" s="620"/>
      <c r="H387" s="17"/>
      <c r="I387" s="167"/>
    </row>
    <row r="388" spans="1:10" ht="57" customHeight="1">
      <c r="A388" s="248"/>
      <c r="B388" s="17"/>
      <c r="C388" s="97"/>
      <c r="D388" s="97"/>
      <c r="E388" s="557"/>
      <c r="F388" s="648"/>
      <c r="G388" s="620"/>
      <c r="H388" s="17"/>
      <c r="I388" s="167"/>
    </row>
    <row r="389" spans="1:10">
      <c r="A389" s="248"/>
      <c r="B389" s="17"/>
      <c r="C389" s="97"/>
      <c r="D389" s="97"/>
      <c r="E389" s="557"/>
      <c r="F389" s="648"/>
      <c r="G389" s="620"/>
      <c r="H389" s="17"/>
      <c r="I389" s="167"/>
    </row>
    <row r="390" spans="1:10" ht="13.5" customHeight="1" thickBot="1">
      <c r="A390" s="1152" t="s">
        <v>7712</v>
      </c>
      <c r="B390" s="171"/>
      <c r="C390" s="99"/>
      <c r="D390" s="99"/>
      <c r="E390" s="558"/>
      <c r="F390" s="649"/>
      <c r="G390" s="621"/>
      <c r="H390" s="171"/>
      <c r="I390" s="172"/>
    </row>
    <row r="391" spans="1:10" ht="40.5" customHeight="1">
      <c r="A391" s="195" t="s">
        <v>1034</v>
      </c>
      <c r="B391" s="196" t="s">
        <v>1035</v>
      </c>
      <c r="C391" s="197" t="s">
        <v>678</v>
      </c>
      <c r="D391" s="197" t="s">
        <v>3143</v>
      </c>
      <c r="E391" s="559" t="s">
        <v>11386</v>
      </c>
      <c r="F391" s="650" t="s">
        <v>2792</v>
      </c>
      <c r="G391" s="638" t="s">
        <v>2640</v>
      </c>
      <c r="H391" s="338" t="s">
        <v>497</v>
      </c>
      <c r="I391" s="199" t="s">
        <v>4268</v>
      </c>
    </row>
    <row r="392" spans="1:10" ht="13.5" customHeight="1" thickBot="1">
      <c r="A392" s="195"/>
      <c r="B392" s="389"/>
      <c r="C392" s="197" t="s">
        <v>3644</v>
      </c>
      <c r="D392" s="390" t="s">
        <v>2641</v>
      </c>
      <c r="E392" s="564" t="s">
        <v>265</v>
      </c>
      <c r="F392" s="1038">
        <f>'Заказ, cкидки и курсы валют'!$I$12</f>
        <v>0</v>
      </c>
      <c r="G392" s="949"/>
      <c r="H392" s="455"/>
      <c r="I392" s="325"/>
    </row>
    <row r="393" spans="1:10" ht="13.5" customHeight="1">
      <c r="A393" s="333" t="s">
        <v>8563</v>
      </c>
      <c r="B393" s="986" t="s">
        <v>3663</v>
      </c>
      <c r="C393" s="984">
        <v>11</v>
      </c>
      <c r="D393" s="2268">
        <v>5</v>
      </c>
      <c r="E393" s="2122">
        <f>E361*3</f>
        <v>4625.46</v>
      </c>
      <c r="F393" s="967">
        <f>ROUND(E393*(1-$F$10),2)</f>
        <v>4625.46</v>
      </c>
      <c r="G393" s="968">
        <f>'Заказ, cкидки и курсы валют'!$J$23*F393</f>
        <v>57586.976999999999</v>
      </c>
      <c r="H393" s="387">
        <f>ROUND((D393/1000)*G393,2)</f>
        <v>287.93</v>
      </c>
      <c r="I393" s="337"/>
    </row>
    <row r="394" spans="1:10" ht="13.5" customHeight="1">
      <c r="A394" s="216" t="s">
        <v>8564</v>
      </c>
      <c r="B394" s="46" t="s">
        <v>3664</v>
      </c>
      <c r="C394" s="53">
        <v>22</v>
      </c>
      <c r="D394" s="2264">
        <v>5</v>
      </c>
      <c r="E394" s="2096">
        <f t="shared" ref="E394:E403" si="67">E362*3</f>
        <v>4984.5599999999995</v>
      </c>
      <c r="F394" s="603">
        <f t="shared" ref="F394:F403" si="68">ROUND(E394*(1-$F$10),2)</f>
        <v>4984.5600000000004</v>
      </c>
      <c r="G394" s="862">
        <f>'Заказ, cкидки и курсы валют'!$J$23*F394</f>
        <v>62057.772000000004</v>
      </c>
      <c r="H394" s="128">
        <f t="shared" ref="H394:H403" si="69">ROUND((D394/1000)*G394,2)</f>
        <v>310.29000000000002</v>
      </c>
      <c r="I394" s="212"/>
    </row>
    <row r="395" spans="1:10" ht="13.5" customHeight="1">
      <c r="A395" s="216" t="s">
        <v>8565</v>
      </c>
      <c r="B395" s="46" t="s">
        <v>3665</v>
      </c>
      <c r="C395" s="53">
        <v>44.56</v>
      </c>
      <c r="D395" s="2263">
        <v>2</v>
      </c>
      <c r="E395" s="2096">
        <f t="shared" si="67"/>
        <v>6508.5300000000007</v>
      </c>
      <c r="F395" s="603">
        <f t="shared" si="68"/>
        <v>6508.53</v>
      </c>
      <c r="G395" s="862">
        <f>'Заказ, cкидки и курсы валют'!$J$23*F395</f>
        <v>81031.198499999999</v>
      </c>
      <c r="H395" s="128">
        <f t="shared" si="69"/>
        <v>162.06</v>
      </c>
      <c r="I395" s="212"/>
    </row>
    <row r="396" spans="1:10" ht="13.5" customHeight="1">
      <c r="A396" s="216" t="s">
        <v>8566</v>
      </c>
      <c r="B396" s="46" t="s">
        <v>3289</v>
      </c>
      <c r="C396" s="53">
        <v>76</v>
      </c>
      <c r="D396" s="2263">
        <v>2</v>
      </c>
      <c r="E396" s="2096">
        <f t="shared" si="67"/>
        <v>9751.92</v>
      </c>
      <c r="F396" s="603">
        <f t="shared" si="68"/>
        <v>9751.92</v>
      </c>
      <c r="G396" s="862">
        <f>'Заказ, cкидки и курсы валют'!$J$23*F396</f>
        <v>121411.40399999999</v>
      </c>
      <c r="H396" s="128">
        <f t="shared" si="69"/>
        <v>242.82</v>
      </c>
      <c r="I396" s="212"/>
      <c r="J396" s="822"/>
    </row>
    <row r="397" spans="1:10" ht="13.5" customHeight="1">
      <c r="A397" s="216" t="s">
        <v>8567</v>
      </c>
      <c r="B397" s="46" t="s">
        <v>3290</v>
      </c>
      <c r="C397" s="53">
        <v>166.67</v>
      </c>
      <c r="D397" s="2263">
        <v>1</v>
      </c>
      <c r="E397" s="2096">
        <f t="shared" si="67"/>
        <v>15852.48</v>
      </c>
      <c r="F397" s="603">
        <f t="shared" si="68"/>
        <v>15852.48</v>
      </c>
      <c r="G397" s="862">
        <f>'Заказ, cкидки и курсы валют'!$J$23*F397</f>
        <v>197363.37599999999</v>
      </c>
      <c r="H397" s="128">
        <f t="shared" si="69"/>
        <v>197.36</v>
      </c>
      <c r="I397" s="212"/>
      <c r="J397" s="822"/>
    </row>
    <row r="398" spans="1:10" ht="13.5" customHeight="1">
      <c r="A398" s="216" t="s">
        <v>8568</v>
      </c>
      <c r="B398" s="44" t="s">
        <v>3291</v>
      </c>
      <c r="C398" s="53">
        <v>311.67</v>
      </c>
      <c r="D398" s="2263">
        <v>1</v>
      </c>
      <c r="E398" s="2096">
        <f t="shared" si="67"/>
        <v>23589.63</v>
      </c>
      <c r="F398" s="603">
        <f t="shared" si="68"/>
        <v>23589.63</v>
      </c>
      <c r="G398" s="862">
        <f>'Заказ, cкидки и курсы валют'!$J$23*F398</f>
        <v>293690.89350000001</v>
      </c>
      <c r="H398" s="128">
        <f t="shared" si="69"/>
        <v>293.69</v>
      </c>
      <c r="I398" s="212"/>
      <c r="J398" s="822"/>
    </row>
    <row r="399" spans="1:10" ht="13.5" customHeight="1">
      <c r="A399" s="216" t="s">
        <v>8569</v>
      </c>
      <c r="B399" s="46" t="s">
        <v>3292</v>
      </c>
      <c r="C399" s="53">
        <v>380</v>
      </c>
      <c r="D399" s="2263">
        <v>1</v>
      </c>
      <c r="E399" s="2096">
        <f t="shared" si="67"/>
        <v>30002.43</v>
      </c>
      <c r="F399" s="603">
        <f t="shared" si="68"/>
        <v>30002.43</v>
      </c>
      <c r="G399" s="862">
        <f>'Заказ, cкидки и курсы валют'!$J$23*F399</f>
        <v>373530.25349999999</v>
      </c>
      <c r="H399" s="128">
        <f t="shared" si="69"/>
        <v>373.53</v>
      </c>
      <c r="I399" s="212"/>
      <c r="J399" s="822"/>
    </row>
    <row r="400" spans="1:10" ht="15">
      <c r="A400" s="216" t="s">
        <v>8570</v>
      </c>
      <c r="B400" s="44" t="s">
        <v>3391</v>
      </c>
      <c r="C400" s="53">
        <v>520</v>
      </c>
      <c r="D400" s="2263">
        <v>1</v>
      </c>
      <c r="E400" s="2096">
        <f t="shared" si="67"/>
        <v>47780.22</v>
      </c>
      <c r="F400" s="603">
        <f t="shared" si="68"/>
        <v>47780.22</v>
      </c>
      <c r="G400" s="862">
        <f>'Заказ, cкидки и курсы валют'!$J$23*F400</f>
        <v>594863.73899999994</v>
      </c>
      <c r="H400" s="128">
        <f t="shared" si="69"/>
        <v>594.86</v>
      </c>
      <c r="I400" s="212"/>
      <c r="J400" s="822"/>
    </row>
    <row r="401" spans="1:10" ht="15">
      <c r="A401" s="216" t="s">
        <v>8571</v>
      </c>
      <c r="B401" s="46" t="s">
        <v>3293</v>
      </c>
      <c r="C401" s="53">
        <v>700</v>
      </c>
      <c r="D401" s="2263">
        <v>1</v>
      </c>
      <c r="E401" s="2096">
        <f t="shared" si="67"/>
        <v>60497.61</v>
      </c>
      <c r="F401" s="603">
        <f t="shared" si="68"/>
        <v>60497.61</v>
      </c>
      <c r="G401" s="862">
        <f>'Заказ, cкидки и курсы валют'!$J$23*F401</f>
        <v>753195.24449999991</v>
      </c>
      <c r="H401" s="128">
        <f t="shared" si="69"/>
        <v>753.2</v>
      </c>
      <c r="I401" s="212"/>
      <c r="J401" s="822"/>
    </row>
    <row r="402" spans="1:10" ht="15">
      <c r="A402" s="216" t="s">
        <v>8572</v>
      </c>
      <c r="B402" s="46" t="s">
        <v>3294</v>
      </c>
      <c r="C402" s="53">
        <v>920</v>
      </c>
      <c r="D402" s="2263">
        <v>1</v>
      </c>
      <c r="E402" s="2096">
        <f t="shared" si="67"/>
        <v>80029.86</v>
      </c>
      <c r="F402" s="603">
        <f t="shared" si="68"/>
        <v>80029.86</v>
      </c>
      <c r="G402" s="862">
        <f>'Заказ, cкидки и курсы валют'!$J$23*F402</f>
        <v>996371.75699999998</v>
      </c>
      <c r="H402" s="128">
        <f t="shared" si="69"/>
        <v>996.37</v>
      </c>
      <c r="I402" s="212"/>
      <c r="J402" s="822"/>
    </row>
    <row r="403" spans="1:10" ht="15.75" thickBot="1">
      <c r="A403" s="241" t="s">
        <v>8573</v>
      </c>
      <c r="B403" s="131" t="s">
        <v>3300</v>
      </c>
      <c r="C403" s="966">
        <v>1500</v>
      </c>
      <c r="D403" s="2266">
        <v>1</v>
      </c>
      <c r="E403" s="2124">
        <f t="shared" si="67"/>
        <v>134712.48000000001</v>
      </c>
      <c r="F403" s="959">
        <f t="shared" si="68"/>
        <v>134712.48000000001</v>
      </c>
      <c r="G403" s="960">
        <f>'Заказ, cкидки и курсы валют'!$J$23*F403</f>
        <v>1677170.3759999999</v>
      </c>
      <c r="H403" s="181">
        <f t="shared" si="69"/>
        <v>1677.17</v>
      </c>
      <c r="I403" s="214"/>
      <c r="J403" s="822"/>
    </row>
    <row r="404" spans="1:10" ht="13.5" thickBot="1"/>
    <row r="405" spans="1:10" ht="18">
      <c r="A405" s="247"/>
      <c r="B405" s="163"/>
      <c r="C405" s="91" t="s">
        <v>2949</v>
      </c>
      <c r="D405" s="91"/>
      <c r="E405" s="555"/>
      <c r="F405" s="647"/>
      <c r="G405" s="569"/>
      <c r="H405" s="94"/>
      <c r="I405" s="95"/>
    </row>
    <row r="406" spans="1:10" ht="58.5" customHeight="1">
      <c r="A406" s="248"/>
      <c r="B406" s="17"/>
      <c r="C406" s="97"/>
      <c r="D406" s="97"/>
      <c r="E406" s="557"/>
      <c r="F406" s="648"/>
      <c r="G406" s="620"/>
      <c r="H406" s="17"/>
      <c r="I406" s="167"/>
    </row>
    <row r="407" spans="1:10">
      <c r="A407" s="248"/>
      <c r="B407" s="17"/>
      <c r="C407" s="97"/>
      <c r="D407" s="97"/>
      <c r="E407" s="557"/>
      <c r="F407" s="648"/>
      <c r="G407" s="620"/>
      <c r="H407" s="17"/>
      <c r="I407" s="167"/>
    </row>
    <row r="408" spans="1:10" ht="13.5" customHeight="1">
      <c r="A408" s="248"/>
      <c r="B408" s="17"/>
      <c r="C408" s="97"/>
      <c r="D408" s="97"/>
      <c r="E408" s="557"/>
      <c r="F408" s="648"/>
      <c r="G408" s="620"/>
      <c r="H408" s="17"/>
      <c r="I408" s="167"/>
    </row>
    <row r="409" spans="1:10" ht="13.5" customHeight="1" thickBot="1">
      <c r="A409" s="1152" t="s">
        <v>7710</v>
      </c>
      <c r="B409" s="171"/>
      <c r="C409" s="99"/>
      <c r="D409" s="99"/>
      <c r="E409" s="558"/>
      <c r="F409" s="649"/>
      <c r="G409" s="621"/>
      <c r="H409" s="171"/>
      <c r="I409" s="172"/>
    </row>
    <row r="410" spans="1:10" ht="45.75" customHeight="1">
      <c r="A410" s="187" t="s">
        <v>1034</v>
      </c>
      <c r="B410" s="189" t="s">
        <v>1035</v>
      </c>
      <c r="C410" s="192" t="s">
        <v>678</v>
      </c>
      <c r="D410" s="192" t="s">
        <v>3143</v>
      </c>
      <c r="E410" s="561" t="s">
        <v>11386</v>
      </c>
      <c r="F410" s="1911" t="s">
        <v>2792</v>
      </c>
      <c r="G410" s="640" t="s">
        <v>2640</v>
      </c>
      <c r="H410" s="419" t="s">
        <v>497</v>
      </c>
      <c r="I410" s="173" t="s">
        <v>4268</v>
      </c>
    </row>
    <row r="411" spans="1:10" ht="13.5" customHeight="1" thickBot="1">
      <c r="A411" s="195"/>
      <c r="B411" s="389"/>
      <c r="C411" s="197" t="s">
        <v>3644</v>
      </c>
      <c r="D411" s="390" t="s">
        <v>2641</v>
      </c>
      <c r="E411" s="564" t="s">
        <v>265</v>
      </c>
      <c r="F411" s="1038">
        <f>'Заказ, cкидки и курсы валют'!$I$12</f>
        <v>0</v>
      </c>
      <c r="G411" s="949"/>
      <c r="H411" s="455"/>
      <c r="I411" s="325"/>
    </row>
    <row r="412" spans="1:10" ht="13.5" customHeight="1">
      <c r="A412" s="333" t="s">
        <v>4345</v>
      </c>
      <c r="B412" s="986" t="s">
        <v>3662</v>
      </c>
      <c r="C412" s="977">
        <v>3</v>
      </c>
      <c r="D412" s="995">
        <v>5000</v>
      </c>
      <c r="E412" s="822">
        <v>481.43</v>
      </c>
      <c r="F412" s="967">
        <f>ROUND(E412*(1-$F$10),2)</f>
        <v>481.43</v>
      </c>
      <c r="G412" s="968">
        <f>'Заказ, cкидки и курсы валют'!$J$23*F412</f>
        <v>5993.8035</v>
      </c>
      <c r="H412" s="387">
        <f>ROUND((D412/1000)*G412,2)</f>
        <v>29969.02</v>
      </c>
      <c r="I412" s="337"/>
    </row>
    <row r="413" spans="1:10" ht="13.5" customHeight="1">
      <c r="A413" s="216" t="s">
        <v>4346</v>
      </c>
      <c r="B413" s="46" t="s">
        <v>3301</v>
      </c>
      <c r="C413" s="53">
        <v>5.58</v>
      </c>
      <c r="D413" s="2263">
        <v>4000</v>
      </c>
      <c r="E413" s="822">
        <v>500.07</v>
      </c>
      <c r="F413" s="603">
        <f t="shared" ref="F413:F421" si="70">ROUND(E413*(1-$F$10),2)</f>
        <v>500.07</v>
      </c>
      <c r="G413" s="862">
        <f>'Заказ, cкидки и курсы валют'!$J$23*F413</f>
        <v>6225.8714999999993</v>
      </c>
      <c r="H413" s="128">
        <f t="shared" ref="H413:H421" si="71">ROUND((D413/1000)*G413,2)</f>
        <v>24903.49</v>
      </c>
      <c r="I413" s="212"/>
    </row>
    <row r="414" spans="1:10" ht="13.5" customHeight="1">
      <c r="A414" s="216" t="s">
        <v>4347</v>
      </c>
      <c r="B414" s="46" t="s">
        <v>3663</v>
      </c>
      <c r="C414" s="53">
        <v>6.11</v>
      </c>
      <c r="D414" s="2263">
        <v>3000</v>
      </c>
      <c r="E414" s="822">
        <v>563.33000000000004</v>
      </c>
      <c r="F414" s="603">
        <f t="shared" si="70"/>
        <v>563.33000000000004</v>
      </c>
      <c r="G414" s="862">
        <f>'Заказ, cкидки и курсы валют'!$J$23*F414</f>
        <v>7013.4584999999997</v>
      </c>
      <c r="H414" s="128">
        <f t="shared" si="71"/>
        <v>21040.38</v>
      </c>
      <c r="I414" s="212"/>
    </row>
    <row r="415" spans="1:10" ht="13.5" customHeight="1">
      <c r="A415" s="216" t="s">
        <v>4348</v>
      </c>
      <c r="B415" s="46" t="s">
        <v>3664</v>
      </c>
      <c r="C415" s="53">
        <v>7.25</v>
      </c>
      <c r="D415" s="2263">
        <v>2000</v>
      </c>
      <c r="E415" s="822">
        <v>612.78</v>
      </c>
      <c r="F415" s="603">
        <f t="shared" si="70"/>
        <v>612.78</v>
      </c>
      <c r="G415" s="862">
        <f>'Заказ, cкидки и курсы валют'!$J$23*F415</f>
        <v>7629.110999999999</v>
      </c>
      <c r="H415" s="128">
        <f t="shared" si="71"/>
        <v>15258.22</v>
      </c>
      <c r="I415" s="212"/>
    </row>
    <row r="416" spans="1:10" ht="13.5" customHeight="1">
      <c r="A416" s="216" t="s">
        <v>4349</v>
      </c>
      <c r="B416" s="46" t="s">
        <v>3665</v>
      </c>
      <c r="C416" s="53">
        <v>16</v>
      </c>
      <c r="D416" s="2263">
        <v>1200</v>
      </c>
      <c r="E416" s="822">
        <v>747.46</v>
      </c>
      <c r="F416" s="603">
        <f t="shared" si="70"/>
        <v>747.46</v>
      </c>
      <c r="G416" s="862">
        <f>'Заказ, cкидки и курсы валют'!$J$23*F416</f>
        <v>9305.8770000000004</v>
      </c>
      <c r="H416" s="128">
        <f t="shared" si="71"/>
        <v>11167.05</v>
      </c>
      <c r="I416" s="212"/>
    </row>
    <row r="417" spans="1:10" ht="13.5" customHeight="1">
      <c r="A417" s="216" t="s">
        <v>4350</v>
      </c>
      <c r="B417" s="46" t="s">
        <v>3289</v>
      </c>
      <c r="C417" s="53">
        <v>30.19</v>
      </c>
      <c r="D417" s="2263">
        <v>600</v>
      </c>
      <c r="E417" s="822">
        <v>1137.0999999999999</v>
      </c>
      <c r="F417" s="603">
        <f t="shared" si="70"/>
        <v>1137.0999999999999</v>
      </c>
      <c r="G417" s="862">
        <f>'Заказ, cкидки и курсы валют'!$J$23*F417</f>
        <v>14156.894999999999</v>
      </c>
      <c r="H417" s="128">
        <f t="shared" si="71"/>
        <v>8494.14</v>
      </c>
      <c r="I417" s="212"/>
    </row>
    <row r="418" spans="1:10">
      <c r="A418" s="216" t="s">
        <v>4351</v>
      </c>
      <c r="B418" s="46" t="s">
        <v>3290</v>
      </c>
      <c r="C418" s="53">
        <v>34</v>
      </c>
      <c r="D418" s="2263">
        <v>300</v>
      </c>
      <c r="E418" s="822">
        <v>1479.71</v>
      </c>
      <c r="F418" s="603">
        <f t="shared" si="70"/>
        <v>1479.71</v>
      </c>
      <c r="G418" s="862">
        <f>'Заказ, cкидки и курсы валют'!$J$23*F418</f>
        <v>18422.389500000001</v>
      </c>
      <c r="H418" s="128">
        <f t="shared" si="71"/>
        <v>5526.72</v>
      </c>
      <c r="I418" s="212"/>
    </row>
    <row r="419" spans="1:10">
      <c r="A419" s="216" t="s">
        <v>4352</v>
      </c>
      <c r="B419" s="46" t="s">
        <v>3302</v>
      </c>
      <c r="C419" s="53">
        <v>50</v>
      </c>
      <c r="D419" s="2263">
        <v>150</v>
      </c>
      <c r="E419" s="822">
        <v>2247.66</v>
      </c>
      <c r="F419" s="603">
        <f t="shared" si="70"/>
        <v>2247.66</v>
      </c>
      <c r="G419" s="862">
        <f>'Заказ, cкидки и курсы валют'!$J$23*F419</f>
        <v>27983.366999999998</v>
      </c>
      <c r="H419" s="128">
        <f t="shared" si="71"/>
        <v>4197.51</v>
      </c>
      <c r="I419" s="212"/>
      <c r="J419" s="822"/>
    </row>
    <row r="420" spans="1:10">
      <c r="A420" s="216" t="s">
        <v>4353</v>
      </c>
      <c r="B420" s="46" t="s">
        <v>3291</v>
      </c>
      <c r="C420" s="53">
        <v>67.41</v>
      </c>
      <c r="D420" s="2263">
        <v>150</v>
      </c>
      <c r="E420" s="822">
        <v>2687.3</v>
      </c>
      <c r="F420" s="603">
        <f t="shared" si="70"/>
        <v>2687.3</v>
      </c>
      <c r="G420" s="862">
        <f>'Заказ, cкидки и курсы валют'!$J$23*F420</f>
        <v>33456.885000000002</v>
      </c>
      <c r="H420" s="128">
        <f t="shared" si="71"/>
        <v>5018.53</v>
      </c>
      <c r="I420" s="212"/>
      <c r="J420" s="822"/>
    </row>
    <row r="421" spans="1:10" ht="13.5" thickBot="1">
      <c r="A421" s="241" t="s">
        <v>4354</v>
      </c>
      <c r="B421" s="131" t="s">
        <v>3292</v>
      </c>
      <c r="C421" s="966">
        <v>103.33</v>
      </c>
      <c r="D421" s="2266">
        <v>150</v>
      </c>
      <c r="E421" s="822">
        <v>4293.16</v>
      </c>
      <c r="F421" s="959">
        <f t="shared" si="70"/>
        <v>4293.16</v>
      </c>
      <c r="G421" s="960">
        <f>'Заказ, cкидки и курсы валют'!$J$23*F421</f>
        <v>53449.841999999997</v>
      </c>
      <c r="H421" s="181">
        <f t="shared" si="71"/>
        <v>8017.48</v>
      </c>
      <c r="I421" s="214"/>
      <c r="J421" s="822"/>
    </row>
    <row r="422" spans="1:10" ht="13.5" thickBot="1">
      <c r="A422" s="14"/>
      <c r="B422" s="50"/>
      <c r="C422" s="50"/>
      <c r="D422" s="50"/>
      <c r="E422" s="578"/>
      <c r="F422" s="88"/>
      <c r="G422" s="546"/>
      <c r="H422" s="14"/>
      <c r="I422" s="14"/>
      <c r="J422" s="822"/>
    </row>
    <row r="423" spans="1:10" ht="18">
      <c r="A423" s="247"/>
      <c r="B423" s="163"/>
      <c r="C423" s="91" t="s">
        <v>2949</v>
      </c>
      <c r="D423" s="93"/>
      <c r="E423" s="562"/>
      <c r="F423" s="651"/>
      <c r="G423" s="592"/>
      <c r="H423" s="163"/>
      <c r="I423" s="95"/>
      <c r="J423" s="822"/>
    </row>
    <row r="424" spans="1:10">
      <c r="A424" s="248"/>
      <c r="B424" s="17"/>
      <c r="C424" s="97"/>
      <c r="D424" s="97"/>
      <c r="E424" s="557"/>
      <c r="F424" s="648"/>
      <c r="G424" s="620"/>
      <c r="H424" s="17"/>
      <c r="I424" s="167"/>
    </row>
    <row r="425" spans="1:10" ht="50.25" customHeight="1">
      <c r="A425" s="248"/>
      <c r="B425" s="17"/>
      <c r="C425" s="97"/>
      <c r="D425" s="97"/>
      <c r="E425" s="557"/>
      <c r="F425" s="648"/>
      <c r="G425" s="620"/>
      <c r="H425" s="17"/>
      <c r="I425" s="167"/>
    </row>
    <row r="426" spans="1:10">
      <c r="A426" s="248"/>
      <c r="B426" s="17"/>
      <c r="C426" s="97"/>
      <c r="D426" s="97"/>
      <c r="E426" s="557"/>
      <c r="F426" s="648"/>
      <c r="G426" s="620"/>
      <c r="H426" s="17"/>
      <c r="I426" s="167"/>
    </row>
    <row r="427" spans="1:10" ht="13.5" customHeight="1" thickBot="1">
      <c r="A427" s="117" t="s">
        <v>7711</v>
      </c>
      <c r="B427" s="118"/>
      <c r="C427" s="100"/>
      <c r="D427" s="171"/>
      <c r="E427" s="565"/>
      <c r="F427" s="649"/>
      <c r="G427" s="621"/>
      <c r="H427" s="171"/>
      <c r="I427" s="172"/>
    </row>
    <row r="428" spans="1:10" ht="43.5" customHeight="1">
      <c r="A428" s="187" t="s">
        <v>1034</v>
      </c>
      <c r="B428" s="189" t="s">
        <v>1035</v>
      </c>
      <c r="C428" s="192" t="s">
        <v>678</v>
      </c>
      <c r="D428" s="192" t="s">
        <v>3143</v>
      </c>
      <c r="E428" s="561" t="s">
        <v>11386</v>
      </c>
      <c r="F428" s="1911" t="s">
        <v>2792</v>
      </c>
      <c r="G428" s="640" t="s">
        <v>2640</v>
      </c>
      <c r="H428" s="419" t="s">
        <v>497</v>
      </c>
      <c r="I428" s="173" t="s">
        <v>4268</v>
      </c>
    </row>
    <row r="429" spans="1:10" ht="13.5" customHeight="1" thickBot="1">
      <c r="A429" s="195"/>
      <c r="B429" s="389"/>
      <c r="C429" s="197" t="s">
        <v>3644</v>
      </c>
      <c r="D429" s="390" t="s">
        <v>2641</v>
      </c>
      <c r="E429" s="564" t="s">
        <v>265</v>
      </c>
      <c r="F429" s="1038">
        <f>'Заказ, cкидки и курсы валют'!$I$12</f>
        <v>0</v>
      </c>
      <c r="G429" s="949"/>
      <c r="H429" s="455"/>
      <c r="I429" s="325"/>
    </row>
    <row r="430" spans="1:10" ht="13.5" customHeight="1">
      <c r="A430" s="333" t="s">
        <v>4355</v>
      </c>
      <c r="B430" s="986" t="s">
        <v>3662</v>
      </c>
      <c r="C430" s="977">
        <v>3</v>
      </c>
      <c r="D430" s="2101">
        <v>200</v>
      </c>
      <c r="E430" s="2130">
        <f>E412*1.2</f>
        <v>577.71600000000001</v>
      </c>
      <c r="F430" s="967">
        <f>ROUND(E430*(1-$F$10),2)</f>
        <v>577.72</v>
      </c>
      <c r="G430" s="968">
        <f>'Заказ, cкидки и курсы валют'!$J$23*F430</f>
        <v>7192.6139999999996</v>
      </c>
      <c r="H430" s="387">
        <f>ROUND((D430/1000)*G430,2)</f>
        <v>1438.52</v>
      </c>
      <c r="I430" s="337"/>
    </row>
    <row r="431" spans="1:10" ht="13.5" customHeight="1">
      <c r="A431" s="216" t="s">
        <v>4356</v>
      </c>
      <c r="B431" s="46" t="s">
        <v>3301</v>
      </c>
      <c r="C431" s="53">
        <v>5.58</v>
      </c>
      <c r="D431" s="2074">
        <v>200</v>
      </c>
      <c r="E431" s="2129">
        <f>E413*1.2</f>
        <v>600.08399999999995</v>
      </c>
      <c r="F431" s="603">
        <f t="shared" ref="F431:F439" si="72">ROUND(E431*(1-$F$10),2)</f>
        <v>600.08000000000004</v>
      </c>
      <c r="G431" s="862">
        <f>'Заказ, cкидки и курсы валют'!$J$23*F431</f>
        <v>7470.9960000000001</v>
      </c>
      <c r="H431" s="128">
        <f t="shared" ref="H431:H439" si="73">ROUND((D431/1000)*G431,2)</f>
        <v>1494.2</v>
      </c>
      <c r="I431" s="212"/>
    </row>
    <row r="432" spans="1:10" ht="13.5" customHeight="1">
      <c r="A432" s="216" t="s">
        <v>4357</v>
      </c>
      <c r="B432" s="46" t="s">
        <v>3663</v>
      </c>
      <c r="C432" s="53">
        <v>6.11</v>
      </c>
      <c r="D432" s="2074">
        <v>100</v>
      </c>
      <c r="E432" s="2129">
        <f t="shared" ref="E432:E439" si="74">E414*1.2</f>
        <v>675.99599999999998</v>
      </c>
      <c r="F432" s="603">
        <f t="shared" si="72"/>
        <v>676</v>
      </c>
      <c r="G432" s="862">
        <f>'Заказ, cкидки и курсы валют'!$J$23*F432</f>
        <v>8416.1999999999989</v>
      </c>
      <c r="H432" s="128">
        <f t="shared" si="73"/>
        <v>841.62</v>
      </c>
      <c r="I432" s="212"/>
    </row>
    <row r="433" spans="1:9" ht="13.5" customHeight="1">
      <c r="A433" s="216" t="s">
        <v>4358</v>
      </c>
      <c r="B433" s="46" t="s">
        <v>3664</v>
      </c>
      <c r="C433" s="53">
        <v>7.25</v>
      </c>
      <c r="D433" s="2074">
        <v>50</v>
      </c>
      <c r="E433" s="2129">
        <f t="shared" si="74"/>
        <v>735.3359999999999</v>
      </c>
      <c r="F433" s="603">
        <f t="shared" si="72"/>
        <v>735.34</v>
      </c>
      <c r="G433" s="862">
        <f>'Заказ, cкидки и курсы валют'!$J$23*F433</f>
        <v>9154.9830000000002</v>
      </c>
      <c r="H433" s="128">
        <f t="shared" si="73"/>
        <v>457.75</v>
      </c>
      <c r="I433" s="212"/>
    </row>
    <row r="434" spans="1:9" ht="13.5" customHeight="1">
      <c r="A434" s="216" t="s">
        <v>4359</v>
      </c>
      <c r="B434" s="46" t="s">
        <v>3665</v>
      </c>
      <c r="C434" s="53">
        <v>16</v>
      </c>
      <c r="D434" s="2074">
        <v>40</v>
      </c>
      <c r="E434" s="2129">
        <f>E416*1.2</f>
        <v>896.952</v>
      </c>
      <c r="F434" s="603">
        <f t="shared" si="72"/>
        <v>896.95</v>
      </c>
      <c r="G434" s="862">
        <f>'Заказ, cкидки и курсы валют'!$J$23*F434</f>
        <v>11167.0275</v>
      </c>
      <c r="H434" s="128">
        <f t="shared" si="73"/>
        <v>446.68</v>
      </c>
      <c r="I434" s="212"/>
    </row>
    <row r="435" spans="1:9" ht="13.5" customHeight="1">
      <c r="A435" s="216" t="s">
        <v>4360</v>
      </c>
      <c r="B435" s="46" t="s">
        <v>3289</v>
      </c>
      <c r="C435" s="53">
        <v>30.19</v>
      </c>
      <c r="D435" s="48">
        <v>25</v>
      </c>
      <c r="E435" s="2129">
        <f t="shared" si="74"/>
        <v>1364.5199999999998</v>
      </c>
      <c r="F435" s="603">
        <f t="shared" si="72"/>
        <v>1364.52</v>
      </c>
      <c r="G435" s="862">
        <f>'Заказ, cкидки и курсы валют'!$J$23*F435</f>
        <v>16988.273999999998</v>
      </c>
      <c r="H435" s="128">
        <f t="shared" si="73"/>
        <v>424.71</v>
      </c>
      <c r="I435" s="212"/>
    </row>
    <row r="436" spans="1:9" ht="13.5" customHeight="1">
      <c r="A436" s="216" t="s">
        <v>4361</v>
      </c>
      <c r="B436" s="46" t="s">
        <v>3290</v>
      </c>
      <c r="C436" s="53">
        <v>34</v>
      </c>
      <c r="D436" s="48">
        <v>15</v>
      </c>
      <c r="E436" s="2129">
        <f>E418*1.2</f>
        <v>1775.652</v>
      </c>
      <c r="F436" s="603">
        <f t="shared" si="72"/>
        <v>1775.65</v>
      </c>
      <c r="G436" s="862">
        <f>'Заказ, cкидки и курсы валют'!$J$23*F436</f>
        <v>22106.842499999999</v>
      </c>
      <c r="H436" s="128">
        <f t="shared" si="73"/>
        <v>331.6</v>
      </c>
      <c r="I436" s="212"/>
    </row>
    <row r="437" spans="1:9">
      <c r="A437" s="216" t="s">
        <v>4362</v>
      </c>
      <c r="B437" s="46" t="s">
        <v>3302</v>
      </c>
      <c r="C437" s="53">
        <v>50</v>
      </c>
      <c r="D437" s="48">
        <v>10</v>
      </c>
      <c r="E437" s="2129">
        <f t="shared" si="74"/>
        <v>2697.1919999999996</v>
      </c>
      <c r="F437" s="603">
        <f t="shared" si="72"/>
        <v>2697.19</v>
      </c>
      <c r="G437" s="862">
        <f>'Заказ, cкидки и курсы валют'!$J$23*F437</f>
        <v>33580.015500000001</v>
      </c>
      <c r="H437" s="128">
        <f t="shared" si="73"/>
        <v>335.8</v>
      </c>
      <c r="I437" s="212"/>
    </row>
    <row r="438" spans="1:9">
      <c r="A438" s="216" t="s">
        <v>4363</v>
      </c>
      <c r="B438" s="46" t="s">
        <v>3291</v>
      </c>
      <c r="C438" s="53">
        <v>67.41</v>
      </c>
      <c r="D438" s="48">
        <v>10</v>
      </c>
      <c r="E438" s="2129">
        <f>E420*1.2</f>
        <v>3224.76</v>
      </c>
      <c r="F438" s="603">
        <f t="shared" si="72"/>
        <v>3224.76</v>
      </c>
      <c r="G438" s="862">
        <f>'Заказ, cкидки и курсы валют'!$J$23*F438</f>
        <v>40148.262000000002</v>
      </c>
      <c r="H438" s="128">
        <f t="shared" si="73"/>
        <v>401.48</v>
      </c>
      <c r="I438" s="212"/>
    </row>
    <row r="439" spans="1:9" ht="13.5" thickBot="1">
      <c r="A439" s="241" t="s">
        <v>4364</v>
      </c>
      <c r="B439" s="131" t="s">
        <v>3292</v>
      </c>
      <c r="C439" s="966">
        <v>103.33</v>
      </c>
      <c r="D439" s="217">
        <v>5</v>
      </c>
      <c r="E439" s="2131">
        <f t="shared" si="74"/>
        <v>5151.7919999999995</v>
      </c>
      <c r="F439" s="959">
        <f t="shared" si="72"/>
        <v>5151.79</v>
      </c>
      <c r="G439" s="960">
        <f>'Заказ, cкидки и курсы валют'!$J$23*F439</f>
        <v>64139.785499999998</v>
      </c>
      <c r="H439" s="181">
        <f t="shared" si="73"/>
        <v>320.7</v>
      </c>
      <c r="I439" s="214"/>
    </row>
    <row r="440" spans="1:9" ht="13.5" thickBot="1"/>
    <row r="441" spans="1:9" ht="18">
      <c r="A441" s="247"/>
      <c r="B441" s="163"/>
      <c r="C441" s="91" t="s">
        <v>2949</v>
      </c>
      <c r="D441" s="91"/>
      <c r="E441" s="555"/>
      <c r="F441" s="647"/>
      <c r="G441" s="569"/>
      <c r="H441" s="94"/>
      <c r="I441" s="95"/>
    </row>
    <row r="442" spans="1:9">
      <c r="A442" s="248"/>
      <c r="B442" s="17"/>
      <c r="C442" s="97"/>
      <c r="D442" s="97"/>
      <c r="E442" s="557"/>
      <c r="F442" s="648"/>
      <c r="G442" s="620"/>
      <c r="H442" s="17"/>
      <c r="I442" s="167"/>
    </row>
    <row r="443" spans="1:9">
      <c r="A443" s="248"/>
      <c r="B443" s="17"/>
      <c r="C443" s="97"/>
      <c r="D443" s="97"/>
      <c r="E443" s="557"/>
      <c r="F443" s="648"/>
      <c r="G443" s="620"/>
      <c r="H443" s="17"/>
      <c r="I443" s="167"/>
    </row>
    <row r="444" spans="1:9" ht="54.75" customHeight="1">
      <c r="A444" s="248"/>
      <c r="B444" s="17"/>
      <c r="C444" s="97"/>
      <c r="D444" s="97"/>
      <c r="E444" s="557"/>
      <c r="F444" s="648"/>
      <c r="G444" s="620"/>
      <c r="H444" s="17"/>
      <c r="I444" s="167"/>
    </row>
    <row r="445" spans="1:9" ht="18.75" thickBot="1">
      <c r="A445" s="1152" t="s">
        <v>7712</v>
      </c>
      <c r="B445" s="171"/>
      <c r="C445" s="99"/>
      <c r="D445" s="99"/>
      <c r="E445" s="558"/>
      <c r="F445" s="649"/>
      <c r="G445" s="621"/>
      <c r="H445" s="171"/>
      <c r="I445" s="172"/>
    </row>
    <row r="446" spans="1:9" ht="42.75" customHeight="1">
      <c r="A446" s="195" t="s">
        <v>1034</v>
      </c>
      <c r="B446" s="196" t="s">
        <v>1035</v>
      </c>
      <c r="C446" s="197" t="s">
        <v>678</v>
      </c>
      <c r="D446" s="197" t="s">
        <v>3143</v>
      </c>
      <c r="E446" s="559" t="s">
        <v>11386</v>
      </c>
      <c r="F446" s="650" t="s">
        <v>2792</v>
      </c>
      <c r="G446" s="638" t="s">
        <v>2640</v>
      </c>
      <c r="H446" s="338" t="s">
        <v>497</v>
      </c>
      <c r="I446" s="199" t="s">
        <v>4268</v>
      </c>
    </row>
    <row r="447" spans="1:9" ht="13.5" customHeight="1" thickBot="1">
      <c r="A447" s="195"/>
      <c r="B447" s="389"/>
      <c r="C447" s="197" t="s">
        <v>3644</v>
      </c>
      <c r="D447" s="390" t="s">
        <v>2641</v>
      </c>
      <c r="E447" s="564" t="s">
        <v>265</v>
      </c>
      <c r="F447" s="1038">
        <f>'Заказ, cкидки и курсы валют'!$I$12</f>
        <v>0</v>
      </c>
      <c r="G447" s="949"/>
      <c r="H447" s="455"/>
      <c r="I447" s="325"/>
    </row>
    <row r="448" spans="1:9" ht="13.5" customHeight="1">
      <c r="A448" s="333" t="s">
        <v>8574</v>
      </c>
      <c r="B448" s="986" t="s">
        <v>3662</v>
      </c>
      <c r="C448" s="977">
        <v>3</v>
      </c>
      <c r="D448" s="995">
        <v>20</v>
      </c>
      <c r="E448" s="2122">
        <f>E412*3</f>
        <v>1444.29</v>
      </c>
      <c r="F448" s="967">
        <f>ROUND(E448*(1-$F$10),2)</f>
        <v>1444.29</v>
      </c>
      <c r="G448" s="968">
        <f>'Заказ, cкидки и курсы валют'!$J$23*F448</f>
        <v>17981.410499999998</v>
      </c>
      <c r="H448" s="387">
        <f>ROUND((D448/1000)*G448,2)</f>
        <v>359.63</v>
      </c>
      <c r="I448" s="337"/>
    </row>
    <row r="449" spans="1:10" ht="13.5" customHeight="1">
      <c r="A449" s="216" t="s">
        <v>8575</v>
      </c>
      <c r="B449" s="46" t="s">
        <v>3301</v>
      </c>
      <c r="C449" s="53">
        <v>5.58</v>
      </c>
      <c r="D449" s="2263">
        <v>10</v>
      </c>
      <c r="E449" s="2096">
        <f t="shared" ref="E449:E457" si="75">E413*3</f>
        <v>1500.21</v>
      </c>
      <c r="F449" s="603">
        <f t="shared" ref="F449:F457" si="76">ROUND(E449*(1-$F$10),2)</f>
        <v>1500.21</v>
      </c>
      <c r="G449" s="862">
        <f>'Заказ, cкидки и курсы валют'!$J$23*F449</f>
        <v>18677.6145</v>
      </c>
      <c r="H449" s="128">
        <f t="shared" ref="H449:H457" si="77">ROUND((D449/1000)*G449,2)</f>
        <v>186.78</v>
      </c>
      <c r="I449" s="212"/>
    </row>
    <row r="450" spans="1:10" ht="13.5" customHeight="1">
      <c r="A450" s="216" t="s">
        <v>8576</v>
      </c>
      <c r="B450" s="46" t="s">
        <v>3663</v>
      </c>
      <c r="C450" s="53">
        <v>6.11</v>
      </c>
      <c r="D450" s="2263">
        <v>10</v>
      </c>
      <c r="E450" s="2096">
        <f t="shared" si="75"/>
        <v>1689.9900000000002</v>
      </c>
      <c r="F450" s="603">
        <f t="shared" si="76"/>
        <v>1689.99</v>
      </c>
      <c r="G450" s="862">
        <f>'Заказ, cкидки и курсы валют'!$J$23*F450</f>
        <v>21040.375499999998</v>
      </c>
      <c r="H450" s="128">
        <f t="shared" si="77"/>
        <v>210.4</v>
      </c>
      <c r="I450" s="212"/>
    </row>
    <row r="451" spans="1:10" ht="13.5" customHeight="1">
      <c r="A451" s="216" t="s">
        <v>8577</v>
      </c>
      <c r="B451" s="46" t="s">
        <v>3664</v>
      </c>
      <c r="C451" s="53">
        <v>7.25</v>
      </c>
      <c r="D451" s="2263">
        <v>5</v>
      </c>
      <c r="E451" s="2096">
        <f t="shared" si="75"/>
        <v>1838.34</v>
      </c>
      <c r="F451" s="603">
        <f t="shared" si="76"/>
        <v>1838.34</v>
      </c>
      <c r="G451" s="862">
        <f>'Заказ, cкидки и курсы валют'!$J$23*F451</f>
        <v>22887.332999999999</v>
      </c>
      <c r="H451" s="128">
        <f t="shared" si="77"/>
        <v>114.44</v>
      </c>
      <c r="I451" s="212"/>
    </row>
    <row r="452" spans="1:10" ht="13.5" customHeight="1">
      <c r="A452" s="216" t="s">
        <v>8578</v>
      </c>
      <c r="B452" s="46" t="s">
        <v>3665</v>
      </c>
      <c r="C452" s="53">
        <v>16</v>
      </c>
      <c r="D452" s="2263">
        <v>4</v>
      </c>
      <c r="E452" s="2096">
        <f t="shared" si="75"/>
        <v>2242.38</v>
      </c>
      <c r="F452" s="603">
        <f t="shared" si="76"/>
        <v>2242.38</v>
      </c>
      <c r="G452" s="862">
        <f>'Заказ, cкидки и курсы валют'!$J$23*F452</f>
        <v>27917.631000000001</v>
      </c>
      <c r="H452" s="128">
        <f t="shared" si="77"/>
        <v>111.67</v>
      </c>
      <c r="I452" s="212"/>
    </row>
    <row r="453" spans="1:10" ht="13.5" customHeight="1">
      <c r="A453" s="216" t="s">
        <v>8579</v>
      </c>
      <c r="B453" s="46" t="s">
        <v>3289</v>
      </c>
      <c r="C453" s="53">
        <v>30.19</v>
      </c>
      <c r="D453" s="2263">
        <v>2</v>
      </c>
      <c r="E453" s="2096">
        <f t="shared" si="75"/>
        <v>3411.2999999999997</v>
      </c>
      <c r="F453" s="603">
        <f t="shared" si="76"/>
        <v>3411.3</v>
      </c>
      <c r="G453" s="862">
        <f>'Заказ, cкидки и курсы валют'!$J$23*F453</f>
        <v>42470.684999999998</v>
      </c>
      <c r="H453" s="128">
        <f t="shared" si="77"/>
        <v>84.94</v>
      </c>
      <c r="I453" s="212"/>
    </row>
    <row r="454" spans="1:10" ht="13.5" customHeight="1">
      <c r="A454" s="216" t="s">
        <v>8580</v>
      </c>
      <c r="B454" s="46" t="s">
        <v>3290</v>
      </c>
      <c r="C454" s="53">
        <v>34</v>
      </c>
      <c r="D454" s="2263">
        <v>2</v>
      </c>
      <c r="E454" s="2096">
        <f t="shared" si="75"/>
        <v>4439.13</v>
      </c>
      <c r="F454" s="603">
        <f t="shared" si="76"/>
        <v>4439.13</v>
      </c>
      <c r="G454" s="862">
        <f>'Заказ, cкидки и курсы валют'!$J$23*F454</f>
        <v>55267.1685</v>
      </c>
      <c r="H454" s="128">
        <f t="shared" si="77"/>
        <v>110.53</v>
      </c>
      <c r="I454" s="212"/>
      <c r="J454" s="822"/>
    </row>
    <row r="455" spans="1:10" ht="13.5" customHeight="1">
      <c r="A455" s="216" t="s">
        <v>8581</v>
      </c>
      <c r="B455" s="46" t="s">
        <v>3302</v>
      </c>
      <c r="C455" s="53">
        <v>50</v>
      </c>
      <c r="D455" s="2263">
        <v>1</v>
      </c>
      <c r="E455" s="2096">
        <f t="shared" si="75"/>
        <v>6742.98</v>
      </c>
      <c r="F455" s="603">
        <f t="shared" si="76"/>
        <v>6742.98</v>
      </c>
      <c r="G455" s="862">
        <f>'Заказ, cкидки и курсы валют'!$J$23*F455</f>
        <v>83950.100999999995</v>
      </c>
      <c r="H455" s="128">
        <f t="shared" si="77"/>
        <v>83.95</v>
      </c>
      <c r="I455" s="212"/>
      <c r="J455" s="822"/>
    </row>
    <row r="456" spans="1:10" ht="15">
      <c r="A456" s="216" t="s">
        <v>8582</v>
      </c>
      <c r="B456" s="46" t="s">
        <v>3291</v>
      </c>
      <c r="C456" s="53">
        <v>67.41</v>
      </c>
      <c r="D456" s="2263">
        <v>1</v>
      </c>
      <c r="E456" s="2096">
        <f t="shared" si="75"/>
        <v>8061.9000000000005</v>
      </c>
      <c r="F456" s="603">
        <f t="shared" si="76"/>
        <v>8061.9</v>
      </c>
      <c r="G456" s="862">
        <f>'Заказ, cкидки и курсы валют'!$J$23*F456</f>
        <v>100370.65499999998</v>
      </c>
      <c r="H456" s="128">
        <f t="shared" si="77"/>
        <v>100.37</v>
      </c>
      <c r="I456" s="212"/>
      <c r="J456" s="822"/>
    </row>
    <row r="457" spans="1:10" ht="15.75" thickBot="1">
      <c r="A457" s="241" t="s">
        <v>8583</v>
      </c>
      <c r="B457" s="131" t="s">
        <v>3292</v>
      </c>
      <c r="C457" s="966">
        <v>103.33</v>
      </c>
      <c r="D457" s="2266">
        <v>1</v>
      </c>
      <c r="E457" s="2124">
        <f t="shared" si="75"/>
        <v>12879.48</v>
      </c>
      <c r="F457" s="959">
        <f t="shared" si="76"/>
        <v>12879.48</v>
      </c>
      <c r="G457" s="960">
        <f>'Заказ, cкидки и курсы валют'!$J$23*F457</f>
        <v>160349.52599999998</v>
      </c>
      <c r="H457" s="181">
        <f t="shared" si="77"/>
        <v>160.35</v>
      </c>
      <c r="I457" s="214"/>
      <c r="J457" s="822"/>
    </row>
    <row r="458" spans="1:10">
      <c r="A458" s="14"/>
      <c r="B458" s="50"/>
      <c r="C458" s="50"/>
      <c r="D458" s="50"/>
      <c r="E458" s="578"/>
      <c r="F458" s="88"/>
      <c r="G458" s="546"/>
      <c r="H458" s="14"/>
      <c r="I458" s="14"/>
      <c r="J458" s="822"/>
    </row>
    <row r="459" spans="1:10" ht="13.5" thickBot="1">
      <c r="J459" s="822"/>
    </row>
    <row r="460" spans="1:10" ht="18">
      <c r="A460" s="247"/>
      <c r="B460" s="163"/>
      <c r="C460" s="91"/>
      <c r="D460" s="91" t="s">
        <v>2950</v>
      </c>
      <c r="E460" s="555"/>
      <c r="F460" s="647"/>
      <c r="G460" s="569"/>
      <c r="H460" s="163"/>
      <c r="I460" s="95"/>
      <c r="J460" s="822"/>
    </row>
    <row r="461" spans="1:10">
      <c r="A461" s="248"/>
      <c r="B461" s="17"/>
      <c r="C461" s="97"/>
      <c r="D461" s="97"/>
      <c r="E461" s="557"/>
      <c r="F461" s="648"/>
      <c r="G461" s="620"/>
      <c r="H461" s="17"/>
      <c r="I461" s="167"/>
    </row>
    <row r="462" spans="1:10" ht="50.25" customHeight="1">
      <c r="A462" s="248"/>
      <c r="B462" s="17"/>
      <c r="C462" s="97"/>
      <c r="D462" s="97"/>
      <c r="E462" s="557"/>
      <c r="F462" s="648"/>
      <c r="G462" s="620"/>
      <c r="H462" s="17"/>
      <c r="I462" s="167"/>
    </row>
    <row r="463" spans="1:10">
      <c r="A463" s="248"/>
      <c r="B463" s="17"/>
      <c r="C463" s="97"/>
      <c r="D463" s="97"/>
      <c r="E463" s="557"/>
      <c r="F463" s="648"/>
      <c r="G463" s="620"/>
      <c r="H463" s="17"/>
      <c r="I463" s="167"/>
    </row>
    <row r="464" spans="1:10" ht="13.5" customHeight="1" thickBot="1">
      <c r="A464" s="1152" t="s">
        <v>7710</v>
      </c>
      <c r="B464" s="171"/>
      <c r="C464" s="99"/>
      <c r="D464" s="99"/>
      <c r="E464" s="558"/>
      <c r="F464" s="649"/>
      <c r="G464" s="621"/>
      <c r="H464" s="171"/>
      <c r="I464" s="172"/>
    </row>
    <row r="465" spans="1:10" ht="45.75" customHeight="1">
      <c r="A465" s="195" t="s">
        <v>1034</v>
      </c>
      <c r="B465" s="196" t="s">
        <v>1035</v>
      </c>
      <c r="C465" s="197" t="s">
        <v>678</v>
      </c>
      <c r="D465" s="197" t="s">
        <v>3143</v>
      </c>
      <c r="E465" s="559" t="s">
        <v>11386</v>
      </c>
      <c r="F465" s="650" t="s">
        <v>2792</v>
      </c>
      <c r="G465" s="638" t="s">
        <v>2640</v>
      </c>
      <c r="H465" s="338" t="s">
        <v>497</v>
      </c>
      <c r="I465" s="199" t="s">
        <v>4268</v>
      </c>
    </row>
    <row r="466" spans="1:10" ht="13.5" customHeight="1" thickBot="1">
      <c r="A466" s="195"/>
      <c r="B466" s="389"/>
      <c r="C466" s="197" t="s">
        <v>3644</v>
      </c>
      <c r="D466" s="390" t="s">
        <v>2641</v>
      </c>
      <c r="E466" s="564" t="s">
        <v>265</v>
      </c>
      <c r="F466" s="1038">
        <f>'Заказ, cкидки и курсы валют'!$I$12</f>
        <v>0</v>
      </c>
      <c r="G466" s="949"/>
      <c r="H466" s="455"/>
      <c r="I466" s="325"/>
    </row>
    <row r="467" spans="1:10" ht="13.5" customHeight="1">
      <c r="A467" s="333" t="s">
        <v>4365</v>
      </c>
      <c r="B467" s="986" t="s">
        <v>3303</v>
      </c>
      <c r="C467" s="984">
        <v>8.1999999999999993</v>
      </c>
      <c r="D467" s="2155">
        <v>2000</v>
      </c>
      <c r="E467" s="822">
        <v>1167.72</v>
      </c>
      <c r="F467" s="967">
        <f>ROUND(E467*(1-$F$10),2)</f>
        <v>1167.72</v>
      </c>
      <c r="G467" s="968">
        <f>'Заказ, cкидки и курсы валют'!$J$23*F467</f>
        <v>14538.114</v>
      </c>
      <c r="H467" s="387">
        <f>ROUND((D467/1000)*G467,2)</f>
        <v>29076.23</v>
      </c>
      <c r="I467" s="337"/>
    </row>
    <row r="468" spans="1:10" ht="13.5" customHeight="1">
      <c r="A468" s="216" t="s">
        <v>4366</v>
      </c>
      <c r="B468" s="46" t="s">
        <v>3301</v>
      </c>
      <c r="C468" s="53">
        <v>13.39</v>
      </c>
      <c r="D468" s="45">
        <v>2000</v>
      </c>
      <c r="E468" s="822">
        <v>1207.96</v>
      </c>
      <c r="F468" s="603">
        <f t="shared" ref="F468:F476" si="78">ROUND(E468*(1-$F$10),2)</f>
        <v>1207.96</v>
      </c>
      <c r="G468" s="862">
        <f>'Заказ, cкидки и курсы валют'!$J$23*F468</f>
        <v>15039.101999999999</v>
      </c>
      <c r="H468" s="128">
        <f t="shared" ref="H468:H476" si="79">ROUND((D468/1000)*G468,2)</f>
        <v>30078.2</v>
      </c>
      <c r="I468" s="212"/>
    </row>
    <row r="469" spans="1:10" ht="13.5" customHeight="1">
      <c r="A469" s="216" t="s">
        <v>4367</v>
      </c>
      <c r="B469" s="46" t="s">
        <v>3663</v>
      </c>
      <c r="C469" s="53">
        <v>22.22</v>
      </c>
      <c r="D469" s="45">
        <v>1500</v>
      </c>
      <c r="E469" s="822">
        <v>1469.74</v>
      </c>
      <c r="F469" s="603">
        <f t="shared" si="78"/>
        <v>1469.74</v>
      </c>
      <c r="G469" s="862">
        <f>'Заказ, cкидки и курсы валют'!$J$23*F469</f>
        <v>18298.262999999999</v>
      </c>
      <c r="H469" s="128">
        <f t="shared" si="79"/>
        <v>27447.39</v>
      </c>
      <c r="I469" s="212"/>
    </row>
    <row r="470" spans="1:10" ht="13.5" customHeight="1">
      <c r="A470" s="216" t="s">
        <v>4368</v>
      </c>
      <c r="B470" s="46" t="s">
        <v>3664</v>
      </c>
      <c r="C470" s="53">
        <v>32</v>
      </c>
      <c r="D470" s="46">
        <v>1000</v>
      </c>
      <c r="E470" s="822">
        <v>1719.53</v>
      </c>
      <c r="F470" s="603">
        <f t="shared" si="78"/>
        <v>1719.53</v>
      </c>
      <c r="G470" s="862">
        <f>'Заказ, cкидки и курсы валют'!$J$23*F470</f>
        <v>21408.148499999999</v>
      </c>
      <c r="H470" s="128">
        <f t="shared" si="79"/>
        <v>21408.15</v>
      </c>
      <c r="I470" s="212"/>
    </row>
    <row r="471" spans="1:10" ht="13.5" customHeight="1">
      <c r="A471" s="216" t="s">
        <v>4369</v>
      </c>
      <c r="B471" s="46" t="s">
        <v>3304</v>
      </c>
      <c r="C471" s="53">
        <v>56.85</v>
      </c>
      <c r="D471" s="46">
        <v>600</v>
      </c>
      <c r="E471" s="822">
        <v>2760.06</v>
      </c>
      <c r="F471" s="603">
        <f t="shared" si="78"/>
        <v>2760.06</v>
      </c>
      <c r="G471" s="862">
        <f>'Заказ, cкидки и курсы валют'!$J$23*F471</f>
        <v>34362.746999999996</v>
      </c>
      <c r="H471" s="128">
        <f t="shared" si="79"/>
        <v>20617.650000000001</v>
      </c>
      <c r="I471" s="212"/>
    </row>
    <row r="472" spans="1:10" ht="13.5" customHeight="1">
      <c r="A472" s="216" t="s">
        <v>4370</v>
      </c>
      <c r="B472" s="46" t="s">
        <v>3665</v>
      </c>
      <c r="C472" s="53">
        <v>78.61</v>
      </c>
      <c r="D472" s="46">
        <v>500</v>
      </c>
      <c r="E472" s="822">
        <v>3093.19</v>
      </c>
      <c r="F472" s="603">
        <f t="shared" si="78"/>
        <v>3093.19</v>
      </c>
      <c r="G472" s="862">
        <f>'Заказ, cкидки и курсы валют'!$J$23*F472</f>
        <v>38510.215499999998</v>
      </c>
      <c r="H472" s="128">
        <f t="shared" si="79"/>
        <v>19255.11</v>
      </c>
      <c r="I472" s="212"/>
    </row>
    <row r="473" spans="1:10" ht="13.5" customHeight="1">
      <c r="A473" s="216" t="s">
        <v>4371</v>
      </c>
      <c r="B473" s="46" t="s">
        <v>3305</v>
      </c>
      <c r="C473" s="53">
        <v>100</v>
      </c>
      <c r="D473" s="46">
        <v>250</v>
      </c>
      <c r="E473" s="822">
        <v>5111.59</v>
      </c>
      <c r="F473" s="603">
        <f t="shared" si="78"/>
        <v>5111.59</v>
      </c>
      <c r="G473" s="862">
        <f>'Заказ, cкидки и курсы валют'!$J$23*F473</f>
        <v>63639.2955</v>
      </c>
      <c r="H473" s="128">
        <f t="shared" si="79"/>
        <v>15909.82</v>
      </c>
      <c r="I473" s="212"/>
    </row>
    <row r="474" spans="1:10">
      <c r="A474" s="216" t="s">
        <v>4372</v>
      </c>
      <c r="B474" s="46" t="s">
        <v>3289</v>
      </c>
      <c r="C474" s="53">
        <v>145.33000000000001</v>
      </c>
      <c r="D474" s="46">
        <v>250</v>
      </c>
      <c r="E474" s="822">
        <v>5446.39</v>
      </c>
      <c r="F474" s="603">
        <f t="shared" si="78"/>
        <v>5446.39</v>
      </c>
      <c r="G474" s="862">
        <f>'Заказ, cкидки и курсы валют'!$J$23*F474</f>
        <v>67807.555500000002</v>
      </c>
      <c r="H474" s="128">
        <f t="shared" si="79"/>
        <v>16951.89</v>
      </c>
      <c r="I474" s="212"/>
    </row>
    <row r="475" spans="1:10">
      <c r="A475" s="216" t="s">
        <v>4373</v>
      </c>
      <c r="B475" s="46" t="s">
        <v>3306</v>
      </c>
      <c r="C475" s="58">
        <v>200</v>
      </c>
      <c r="D475" s="46">
        <v>150</v>
      </c>
      <c r="E475" s="822">
        <v>9079.94</v>
      </c>
      <c r="F475" s="603">
        <f t="shared" si="78"/>
        <v>9079.94</v>
      </c>
      <c r="G475" s="862">
        <f>'Заказ, cкидки и курсы валют'!$J$23*F475</f>
        <v>113045.253</v>
      </c>
      <c r="H475" s="128">
        <f t="shared" si="79"/>
        <v>16956.79</v>
      </c>
      <c r="I475" s="212"/>
      <c r="J475" s="822"/>
    </row>
    <row r="476" spans="1:10" ht="13.5" thickBot="1">
      <c r="A476" s="241" t="s">
        <v>4374</v>
      </c>
      <c r="B476" s="131" t="s">
        <v>3290</v>
      </c>
      <c r="C476" s="791">
        <v>246.67</v>
      </c>
      <c r="D476" s="131">
        <v>125</v>
      </c>
      <c r="E476" s="822">
        <v>10019.799999999999</v>
      </c>
      <c r="F476" s="959">
        <f t="shared" si="78"/>
        <v>10019.799999999999</v>
      </c>
      <c r="G476" s="960">
        <f>'Заказ, cкидки и курсы валют'!$J$23*F476</f>
        <v>124746.50999999998</v>
      </c>
      <c r="H476" s="181">
        <f t="shared" si="79"/>
        <v>15593.31</v>
      </c>
      <c r="I476" s="214"/>
      <c r="J476" s="822"/>
    </row>
    <row r="477" spans="1:10">
      <c r="A477" s="14"/>
      <c r="B477" s="50"/>
      <c r="C477" s="50"/>
      <c r="D477" s="50"/>
      <c r="E477" s="578"/>
      <c r="F477" s="88"/>
      <c r="G477" s="546"/>
      <c r="H477" s="14"/>
      <c r="I477" s="14"/>
      <c r="J477" s="822"/>
    </row>
    <row r="478" spans="1:10" ht="13.5" thickBot="1">
      <c r="J478" s="822"/>
    </row>
    <row r="479" spans="1:10" ht="18">
      <c r="A479" s="247"/>
      <c r="B479" s="163"/>
      <c r="C479" s="91"/>
      <c r="D479" s="91" t="s">
        <v>2950</v>
      </c>
      <c r="E479" s="555"/>
      <c r="F479" s="647"/>
      <c r="G479" s="592"/>
      <c r="H479" s="163"/>
      <c r="I479" s="95"/>
      <c r="J479" s="822"/>
    </row>
    <row r="480" spans="1:10" ht="66.75" customHeight="1">
      <c r="A480" s="248"/>
      <c r="B480" s="17"/>
      <c r="C480" s="97"/>
      <c r="D480" s="97"/>
      <c r="E480" s="557"/>
      <c r="F480" s="648"/>
      <c r="G480" s="620"/>
      <c r="H480" s="17"/>
      <c r="I480" s="167"/>
      <c r="J480" s="822"/>
    </row>
    <row r="481" spans="1:10">
      <c r="A481" s="248"/>
      <c r="B481" s="17"/>
      <c r="C481" s="97"/>
      <c r="D481" s="97"/>
      <c r="E481" s="557"/>
      <c r="F481" s="648"/>
      <c r="G481" s="620"/>
      <c r="H481" s="17"/>
      <c r="I481" s="167"/>
      <c r="J481" s="822"/>
    </row>
    <row r="482" spans="1:10">
      <c r="A482" s="248"/>
      <c r="B482" s="17"/>
      <c r="C482" s="97"/>
      <c r="D482" s="97"/>
      <c r="E482" s="557"/>
      <c r="F482" s="648"/>
      <c r="G482" s="620"/>
      <c r="H482" s="17"/>
      <c r="I482" s="167"/>
    </row>
    <row r="483" spans="1:10" ht="18.75" thickBot="1">
      <c r="A483" s="117" t="s">
        <v>7711</v>
      </c>
      <c r="B483" s="118"/>
      <c r="C483" s="100"/>
      <c r="D483" s="171"/>
      <c r="E483" s="565"/>
      <c r="F483" s="649"/>
      <c r="G483" s="621"/>
      <c r="H483" s="171"/>
      <c r="I483" s="172"/>
    </row>
    <row r="484" spans="1:10" ht="42">
      <c r="A484" s="195" t="s">
        <v>1034</v>
      </c>
      <c r="B484" s="196" t="s">
        <v>1035</v>
      </c>
      <c r="C484" s="197" t="s">
        <v>678</v>
      </c>
      <c r="D484" s="197" t="s">
        <v>3143</v>
      </c>
      <c r="E484" s="559" t="s">
        <v>11386</v>
      </c>
      <c r="F484" s="650" t="s">
        <v>2792</v>
      </c>
      <c r="G484" s="638" t="s">
        <v>2640</v>
      </c>
      <c r="H484" s="338" t="s">
        <v>497</v>
      </c>
      <c r="I484" s="199" t="s">
        <v>4268</v>
      </c>
    </row>
    <row r="485" spans="1:10" ht="13.5" thickBot="1">
      <c r="A485" s="195"/>
      <c r="B485" s="389"/>
      <c r="C485" s="197" t="s">
        <v>3644</v>
      </c>
      <c r="D485" s="390" t="s">
        <v>2641</v>
      </c>
      <c r="E485" s="564" t="s">
        <v>265</v>
      </c>
      <c r="F485" s="1038">
        <f>'Заказ, cкидки и курсы валют'!$I$12</f>
        <v>0</v>
      </c>
      <c r="G485" s="949"/>
      <c r="H485" s="455"/>
      <c r="I485" s="325"/>
    </row>
    <row r="486" spans="1:10">
      <c r="A486" s="333" t="s">
        <v>4375</v>
      </c>
      <c r="B486" s="986" t="s">
        <v>3303</v>
      </c>
      <c r="C486" s="984">
        <v>8.1999999999999993</v>
      </c>
      <c r="D486" s="2101">
        <v>200</v>
      </c>
      <c r="E486" s="2130">
        <f>E467*1.2</f>
        <v>1401.2639999999999</v>
      </c>
      <c r="F486" s="967">
        <f>ROUND(E486*(1-$F$10),2)</f>
        <v>1401.26</v>
      </c>
      <c r="G486" s="968">
        <f>'Заказ, cкидки и курсы валют'!$J$23*F486</f>
        <v>17445.686999999998</v>
      </c>
      <c r="H486" s="387">
        <f>ROUND((D486/1000)*G486,2)</f>
        <v>3489.14</v>
      </c>
      <c r="I486" s="337"/>
    </row>
    <row r="487" spans="1:10">
      <c r="A487" s="216" t="s">
        <v>4376</v>
      </c>
      <c r="B487" s="46" t="s">
        <v>3301</v>
      </c>
      <c r="C487" s="53">
        <v>13.39</v>
      </c>
      <c r="D487" s="2074">
        <v>200</v>
      </c>
      <c r="E487" s="2129">
        <f t="shared" ref="E487:E495" si="80">E468*1.2</f>
        <v>1449.5519999999999</v>
      </c>
      <c r="F487" s="603">
        <f t="shared" ref="F487:F495" si="81">ROUND(E487*(1-$F$10),2)</f>
        <v>1449.55</v>
      </c>
      <c r="G487" s="862">
        <f>'Заказ, cкидки и курсы валют'!$J$23*F487</f>
        <v>18046.897499999999</v>
      </c>
      <c r="H487" s="128">
        <f t="shared" ref="H487:H495" si="82">ROUND((D487/1000)*G487,2)</f>
        <v>3609.38</v>
      </c>
      <c r="I487" s="212"/>
    </row>
    <row r="488" spans="1:10">
      <c r="A488" s="216" t="s">
        <v>4377</v>
      </c>
      <c r="B488" s="46" t="s">
        <v>3663</v>
      </c>
      <c r="C488" s="53">
        <v>22.22</v>
      </c>
      <c r="D488" s="2074">
        <v>100</v>
      </c>
      <c r="E488" s="2129">
        <f t="shared" si="80"/>
        <v>1763.6879999999999</v>
      </c>
      <c r="F488" s="603">
        <f t="shared" si="81"/>
        <v>1763.69</v>
      </c>
      <c r="G488" s="862">
        <f>'Заказ, cкидки и курсы валют'!$J$23*F488</f>
        <v>21957.940500000001</v>
      </c>
      <c r="H488" s="128">
        <f t="shared" si="82"/>
        <v>2195.79</v>
      </c>
      <c r="I488" s="212"/>
    </row>
    <row r="489" spans="1:10">
      <c r="A489" s="216" t="s">
        <v>4378</v>
      </c>
      <c r="B489" s="46" t="s">
        <v>3664</v>
      </c>
      <c r="C489" s="53">
        <v>32</v>
      </c>
      <c r="D489" s="48">
        <v>50</v>
      </c>
      <c r="E489" s="2129">
        <f t="shared" si="80"/>
        <v>2063.4359999999997</v>
      </c>
      <c r="F489" s="603">
        <f t="shared" si="81"/>
        <v>2063.44</v>
      </c>
      <c r="G489" s="862">
        <f>'Заказ, cкидки и курсы валют'!$J$23*F489</f>
        <v>25689.827999999998</v>
      </c>
      <c r="H489" s="128">
        <f t="shared" si="82"/>
        <v>1284.49</v>
      </c>
      <c r="I489" s="212"/>
    </row>
    <row r="490" spans="1:10" ht="13.5" customHeight="1">
      <c r="A490" s="216" t="s">
        <v>4379</v>
      </c>
      <c r="B490" s="46" t="s">
        <v>3304</v>
      </c>
      <c r="C490" s="53">
        <v>56.85</v>
      </c>
      <c r="D490" s="48">
        <v>50</v>
      </c>
      <c r="E490" s="2129">
        <f t="shared" si="80"/>
        <v>3312.0719999999997</v>
      </c>
      <c r="F490" s="603">
        <f t="shared" si="81"/>
        <v>3312.07</v>
      </c>
      <c r="G490" s="862">
        <f>'Заказ, cкидки и курсы валют'!$J$23*F490</f>
        <v>41235.271500000003</v>
      </c>
      <c r="H490" s="128">
        <f t="shared" si="82"/>
        <v>2061.7600000000002</v>
      </c>
      <c r="I490" s="212"/>
    </row>
    <row r="491" spans="1:10" ht="14.25" customHeight="1">
      <c r="A491" s="216" t="s">
        <v>4380</v>
      </c>
      <c r="B491" s="46" t="s">
        <v>3665</v>
      </c>
      <c r="C491" s="53">
        <v>78.61</v>
      </c>
      <c r="D491" s="48">
        <v>25</v>
      </c>
      <c r="E491" s="2129">
        <f t="shared" si="80"/>
        <v>3711.828</v>
      </c>
      <c r="F491" s="603">
        <f t="shared" si="81"/>
        <v>3711.83</v>
      </c>
      <c r="G491" s="862">
        <f>'Заказ, cкидки и курсы валют'!$J$23*F491</f>
        <v>46212.283499999998</v>
      </c>
      <c r="H491" s="128">
        <f t="shared" si="82"/>
        <v>1155.31</v>
      </c>
      <c r="I491" s="212"/>
    </row>
    <row r="492" spans="1:10">
      <c r="A492" s="216" t="s">
        <v>4381</v>
      </c>
      <c r="B492" s="46" t="s">
        <v>3305</v>
      </c>
      <c r="C492" s="53">
        <v>100</v>
      </c>
      <c r="D492" s="48">
        <v>25</v>
      </c>
      <c r="E492" s="2129">
        <f t="shared" si="80"/>
        <v>6133.9080000000004</v>
      </c>
      <c r="F492" s="603">
        <f t="shared" si="81"/>
        <v>6133.91</v>
      </c>
      <c r="G492" s="862">
        <f>'Заказ, cкидки и курсы валют'!$J$23*F492</f>
        <v>76367.179499999998</v>
      </c>
      <c r="H492" s="128">
        <f t="shared" si="82"/>
        <v>1909.18</v>
      </c>
      <c r="I492" s="212"/>
    </row>
    <row r="493" spans="1:10">
      <c r="A493" s="216" t="s">
        <v>4382</v>
      </c>
      <c r="B493" s="46" t="s">
        <v>3289</v>
      </c>
      <c r="C493" s="53">
        <v>145.33000000000001</v>
      </c>
      <c r="D493" s="48">
        <v>20</v>
      </c>
      <c r="E493" s="2129">
        <f t="shared" si="80"/>
        <v>6535.6680000000006</v>
      </c>
      <c r="F493" s="603">
        <f t="shared" si="81"/>
        <v>6535.67</v>
      </c>
      <c r="G493" s="862">
        <f>'Заказ, cкидки и курсы валют'!$J$23*F493</f>
        <v>81369.091499999995</v>
      </c>
      <c r="H493" s="128">
        <f t="shared" si="82"/>
        <v>1627.38</v>
      </c>
      <c r="I493" s="212"/>
    </row>
    <row r="494" spans="1:10">
      <c r="A494" s="216" t="s">
        <v>4383</v>
      </c>
      <c r="B494" s="46" t="s">
        <v>3306</v>
      </c>
      <c r="C494" s="58">
        <v>200</v>
      </c>
      <c r="D494" s="48">
        <v>15</v>
      </c>
      <c r="E494" s="2129">
        <f t="shared" si="80"/>
        <v>10895.928</v>
      </c>
      <c r="F494" s="603">
        <f t="shared" si="81"/>
        <v>10895.93</v>
      </c>
      <c r="G494" s="862">
        <f>'Заказ, cкидки и курсы валют'!$J$23*F494</f>
        <v>135654.3285</v>
      </c>
      <c r="H494" s="128">
        <f t="shared" si="82"/>
        <v>2034.81</v>
      </c>
      <c r="I494" s="212"/>
    </row>
    <row r="495" spans="1:10" ht="13.5" thickBot="1">
      <c r="A495" s="241" t="s">
        <v>4384</v>
      </c>
      <c r="B495" s="131" t="s">
        <v>3290</v>
      </c>
      <c r="C495" s="791">
        <v>246.67</v>
      </c>
      <c r="D495" s="217">
        <v>10</v>
      </c>
      <c r="E495" s="2131">
        <f t="shared" si="80"/>
        <v>12023.759999999998</v>
      </c>
      <c r="F495" s="959">
        <f t="shared" si="81"/>
        <v>12023.76</v>
      </c>
      <c r="G495" s="960">
        <f>'Заказ, cкидки и курсы валют'!$J$23*F495</f>
        <v>149695.81200000001</v>
      </c>
      <c r="H495" s="181">
        <f t="shared" si="82"/>
        <v>1496.96</v>
      </c>
      <c r="I495" s="214"/>
    </row>
    <row r="496" spans="1:10" ht="13.5" thickBot="1"/>
    <row r="497" spans="1:10" ht="18">
      <c r="A497" s="247"/>
      <c r="B497" s="163"/>
      <c r="C497" s="91"/>
      <c r="D497" s="91" t="s">
        <v>2950</v>
      </c>
      <c r="E497" s="555"/>
      <c r="F497" s="647"/>
      <c r="G497" s="569"/>
      <c r="H497" s="163"/>
      <c r="I497" s="95"/>
    </row>
    <row r="498" spans="1:10">
      <c r="A498" s="248"/>
      <c r="B498" s="17"/>
      <c r="C498" s="97"/>
      <c r="D498" s="97"/>
      <c r="E498" s="557"/>
      <c r="F498" s="648"/>
      <c r="G498" s="620"/>
      <c r="H498" s="17"/>
      <c r="I498" s="167"/>
    </row>
    <row r="499" spans="1:10">
      <c r="A499" s="248"/>
      <c r="B499" s="17"/>
      <c r="C499" s="97"/>
      <c r="D499" s="97"/>
      <c r="E499" s="557"/>
      <c r="F499" s="648"/>
      <c r="G499" s="620"/>
      <c r="H499" s="17"/>
      <c r="I499" s="167"/>
    </row>
    <row r="500" spans="1:10">
      <c r="A500" s="248"/>
      <c r="B500" s="17"/>
      <c r="C500" s="97"/>
      <c r="D500" s="97"/>
      <c r="E500" s="557"/>
      <c r="F500" s="648"/>
      <c r="G500" s="620"/>
      <c r="H500" s="17"/>
      <c r="I500" s="167"/>
    </row>
    <row r="501" spans="1:10" ht="18.75" thickBot="1">
      <c r="A501" s="1152" t="s">
        <v>7712</v>
      </c>
      <c r="B501" s="171"/>
      <c r="C501" s="99"/>
      <c r="D501" s="99"/>
      <c r="E501" s="558"/>
      <c r="F501" s="649"/>
      <c r="G501" s="621"/>
      <c r="H501" s="171"/>
      <c r="I501" s="172"/>
    </row>
    <row r="502" spans="1:10" ht="58.5" customHeight="1">
      <c r="A502" s="195" t="s">
        <v>1034</v>
      </c>
      <c r="B502" s="196" t="s">
        <v>1035</v>
      </c>
      <c r="C502" s="197" t="s">
        <v>678</v>
      </c>
      <c r="D502" s="197" t="s">
        <v>3143</v>
      </c>
      <c r="E502" s="559" t="s">
        <v>11386</v>
      </c>
      <c r="F502" s="650" t="s">
        <v>2792</v>
      </c>
      <c r="G502" s="638" t="s">
        <v>2640</v>
      </c>
      <c r="H502" s="338" t="s">
        <v>497</v>
      </c>
      <c r="I502" s="199" t="s">
        <v>4268</v>
      </c>
    </row>
    <row r="503" spans="1:10" ht="13.5" thickBot="1">
      <c r="A503" s="195"/>
      <c r="B503" s="389"/>
      <c r="C503" s="197" t="s">
        <v>3644</v>
      </c>
      <c r="D503" s="390" t="s">
        <v>2641</v>
      </c>
      <c r="E503" s="564" t="s">
        <v>265</v>
      </c>
      <c r="F503" s="1038">
        <f>'Заказ, cкидки и курсы валют'!$I$12</f>
        <v>0</v>
      </c>
      <c r="G503" s="949"/>
      <c r="H503" s="455"/>
      <c r="I503" s="325"/>
    </row>
    <row r="504" spans="1:10" ht="13.5" customHeight="1">
      <c r="A504" s="333" t="s">
        <v>8584</v>
      </c>
      <c r="B504" s="986" t="s">
        <v>3303</v>
      </c>
      <c r="C504" s="984">
        <v>8.1999999999999993</v>
      </c>
      <c r="D504" s="2155">
        <v>10</v>
      </c>
      <c r="E504" s="2122">
        <f>E467*3</f>
        <v>3503.16</v>
      </c>
      <c r="F504" s="967">
        <f>ROUND(E504*(1-$F$10),2)</f>
        <v>3503.16</v>
      </c>
      <c r="G504" s="968">
        <f>'Заказ, cкидки и курсы валют'!$J$23*F504</f>
        <v>43614.341999999997</v>
      </c>
      <c r="H504" s="387">
        <f>ROUND((D504/1000)*G504,2)</f>
        <v>436.14</v>
      </c>
      <c r="I504" s="337"/>
    </row>
    <row r="505" spans="1:10" ht="13.5" customHeight="1">
      <c r="A505" s="216" t="s">
        <v>8585</v>
      </c>
      <c r="B505" s="46" t="s">
        <v>3301</v>
      </c>
      <c r="C505" s="53">
        <v>13.39</v>
      </c>
      <c r="D505" s="45">
        <v>10</v>
      </c>
      <c r="E505" s="2096">
        <f t="shared" ref="E505:E513" si="83">E468*3</f>
        <v>3623.88</v>
      </c>
      <c r="F505" s="603">
        <f t="shared" ref="F505:F513" si="84">ROUND(E505*(1-$F$10),2)</f>
        <v>3623.88</v>
      </c>
      <c r="G505" s="862">
        <f>'Заказ, cкидки и курсы валют'!$J$23*F505</f>
        <v>45117.305999999997</v>
      </c>
      <c r="H505" s="128">
        <f t="shared" ref="H505:H513" si="85">ROUND((D505/1000)*G505,2)</f>
        <v>451.17</v>
      </c>
      <c r="I505" s="212"/>
    </row>
    <row r="506" spans="1:10" ht="13.5" customHeight="1">
      <c r="A506" s="216" t="s">
        <v>8586</v>
      </c>
      <c r="B506" s="46" t="s">
        <v>3663</v>
      </c>
      <c r="C506" s="53">
        <v>22.22</v>
      </c>
      <c r="D506" s="45">
        <v>5</v>
      </c>
      <c r="E506" s="2096">
        <f t="shared" si="83"/>
        <v>4409.22</v>
      </c>
      <c r="F506" s="603">
        <f t="shared" si="84"/>
        <v>4409.22</v>
      </c>
      <c r="G506" s="862">
        <f>'Заказ, cкидки и курсы валют'!$J$23*F506</f>
        <v>54894.788999999997</v>
      </c>
      <c r="H506" s="128">
        <f t="shared" si="85"/>
        <v>274.47000000000003</v>
      </c>
      <c r="I506" s="212"/>
    </row>
    <row r="507" spans="1:10" ht="13.5" customHeight="1">
      <c r="A507" s="216" t="s">
        <v>8587</v>
      </c>
      <c r="B507" s="46" t="s">
        <v>3664</v>
      </c>
      <c r="C507" s="53">
        <v>32</v>
      </c>
      <c r="D507" s="46">
        <v>5</v>
      </c>
      <c r="E507" s="2096">
        <f t="shared" si="83"/>
        <v>5158.59</v>
      </c>
      <c r="F507" s="603">
        <f t="shared" si="84"/>
        <v>5158.59</v>
      </c>
      <c r="G507" s="862">
        <f>'Заказ, cкидки и курсы валют'!$J$23*F507</f>
        <v>64224.445500000002</v>
      </c>
      <c r="H507" s="128">
        <f t="shared" si="85"/>
        <v>321.12</v>
      </c>
      <c r="I507" s="212"/>
    </row>
    <row r="508" spans="1:10" ht="13.5" customHeight="1">
      <c r="A508" s="216" t="s">
        <v>8588</v>
      </c>
      <c r="B508" s="46" t="s">
        <v>3304</v>
      </c>
      <c r="C508" s="53">
        <v>56.85</v>
      </c>
      <c r="D508" s="46">
        <v>5</v>
      </c>
      <c r="E508" s="2096">
        <f t="shared" si="83"/>
        <v>8280.18</v>
      </c>
      <c r="F508" s="603">
        <f t="shared" si="84"/>
        <v>8280.18</v>
      </c>
      <c r="G508" s="862">
        <f>'Заказ, cкидки и курсы валют'!$J$23*F508</f>
        <v>103088.24099999999</v>
      </c>
      <c r="H508" s="128">
        <f t="shared" si="85"/>
        <v>515.44000000000005</v>
      </c>
      <c r="I508" s="212"/>
    </row>
    <row r="509" spans="1:10" ht="13.5" customHeight="1">
      <c r="A509" s="216" t="s">
        <v>8589</v>
      </c>
      <c r="B509" s="46" t="s">
        <v>3665</v>
      </c>
      <c r="C509" s="53">
        <v>78.61</v>
      </c>
      <c r="D509" s="46">
        <v>2</v>
      </c>
      <c r="E509" s="2096">
        <f t="shared" si="83"/>
        <v>9279.57</v>
      </c>
      <c r="F509" s="603">
        <f t="shared" si="84"/>
        <v>9279.57</v>
      </c>
      <c r="G509" s="862">
        <f>'Заказ, cкидки и курсы валют'!$J$23*F509</f>
        <v>115530.64649999999</v>
      </c>
      <c r="H509" s="128">
        <f t="shared" si="85"/>
        <v>231.06</v>
      </c>
      <c r="I509" s="212"/>
    </row>
    <row r="510" spans="1:10" ht="13.5" customHeight="1">
      <c r="A510" s="216" t="s">
        <v>8590</v>
      </c>
      <c r="B510" s="46" t="s">
        <v>3305</v>
      </c>
      <c r="C510" s="53">
        <v>100</v>
      </c>
      <c r="D510" s="46">
        <v>2</v>
      </c>
      <c r="E510" s="2096">
        <f t="shared" si="83"/>
        <v>15334.77</v>
      </c>
      <c r="F510" s="603">
        <f t="shared" si="84"/>
        <v>15334.77</v>
      </c>
      <c r="G510" s="862">
        <f>'Заказ, cкидки и курсы валют'!$J$23*F510</f>
        <v>190917.88649999999</v>
      </c>
      <c r="H510" s="128">
        <f t="shared" si="85"/>
        <v>381.84</v>
      </c>
      <c r="I510" s="212"/>
    </row>
    <row r="511" spans="1:10" ht="13.5" customHeight="1">
      <c r="A511" s="216" t="s">
        <v>8591</v>
      </c>
      <c r="B511" s="46" t="s">
        <v>3289</v>
      </c>
      <c r="C511" s="53">
        <v>145.33000000000001</v>
      </c>
      <c r="D511" s="46">
        <v>2</v>
      </c>
      <c r="E511" s="2096">
        <f t="shared" si="83"/>
        <v>16339.170000000002</v>
      </c>
      <c r="F511" s="603">
        <f t="shared" si="84"/>
        <v>16339.17</v>
      </c>
      <c r="G511" s="862">
        <f>'Заказ, cкидки и курсы валют'!$J$23*F511</f>
        <v>203422.66649999999</v>
      </c>
      <c r="H511" s="128">
        <f t="shared" si="85"/>
        <v>406.85</v>
      </c>
      <c r="I511" s="212"/>
    </row>
    <row r="512" spans="1:10" ht="13.5" customHeight="1">
      <c r="A512" s="216" t="s">
        <v>8592</v>
      </c>
      <c r="B512" s="46" t="s">
        <v>3306</v>
      </c>
      <c r="C512" s="58">
        <v>200</v>
      </c>
      <c r="D512" s="46">
        <v>1</v>
      </c>
      <c r="E512" s="2096">
        <f t="shared" si="83"/>
        <v>27239.82</v>
      </c>
      <c r="F512" s="603">
        <f t="shared" si="84"/>
        <v>27239.82</v>
      </c>
      <c r="G512" s="862">
        <f>'Заказ, cкидки и курсы валют'!$J$23*F512</f>
        <v>339135.75899999996</v>
      </c>
      <c r="H512" s="128">
        <f t="shared" si="85"/>
        <v>339.14</v>
      </c>
      <c r="I512" s="212"/>
      <c r="J512" s="822"/>
    </row>
    <row r="513" spans="1:10" ht="13.5" customHeight="1" thickBot="1">
      <c r="A513" s="241" t="s">
        <v>8593</v>
      </c>
      <c r="B513" s="131" t="s">
        <v>3290</v>
      </c>
      <c r="C513" s="791">
        <v>246.67</v>
      </c>
      <c r="D513" s="131">
        <v>1</v>
      </c>
      <c r="E513" s="2124">
        <f t="shared" si="83"/>
        <v>30059.399999999998</v>
      </c>
      <c r="F513" s="959">
        <f t="shared" si="84"/>
        <v>30059.4</v>
      </c>
      <c r="G513" s="960">
        <f>'Заказ, cкидки и курсы валют'!$J$23*F513</f>
        <v>374239.52999999997</v>
      </c>
      <c r="H513" s="181">
        <f t="shared" si="85"/>
        <v>374.24</v>
      </c>
      <c r="I513" s="214"/>
      <c r="J513" s="822"/>
    </row>
    <row r="514" spans="1:10" ht="13.5" thickBot="1">
      <c r="A514" s="14"/>
      <c r="B514" s="50"/>
      <c r="C514" s="50"/>
      <c r="D514" s="50"/>
      <c r="E514" s="578"/>
      <c r="F514" s="88"/>
      <c r="G514" s="546"/>
      <c r="H514" s="14"/>
      <c r="I514" s="14"/>
      <c r="J514" s="822"/>
    </row>
    <row r="515" spans="1:10" ht="18">
      <c r="A515" s="247"/>
      <c r="B515" s="163"/>
      <c r="C515" s="163"/>
      <c r="D515" s="91" t="s">
        <v>2951</v>
      </c>
      <c r="E515" s="881"/>
      <c r="F515" s="647"/>
      <c r="G515" s="555"/>
      <c r="H515" s="163"/>
      <c r="I515" s="95"/>
      <c r="J515" s="822"/>
    </row>
    <row r="516" spans="1:10">
      <c r="A516" s="248"/>
      <c r="B516" s="17"/>
      <c r="C516" s="97"/>
      <c r="D516" s="97"/>
      <c r="E516" s="557"/>
      <c r="F516" s="648"/>
      <c r="G516" s="620"/>
      <c r="H516" s="17"/>
      <c r="I516" s="167"/>
      <c r="J516" s="822"/>
    </row>
    <row r="517" spans="1:10">
      <c r="A517" s="248"/>
      <c r="B517" s="17"/>
      <c r="C517" s="97"/>
      <c r="D517" s="97"/>
      <c r="E517" s="557"/>
      <c r="F517" s="648"/>
      <c r="G517" s="620"/>
      <c r="H517" s="17"/>
      <c r="I517" s="167"/>
      <c r="J517" s="822"/>
    </row>
    <row r="518" spans="1:10">
      <c r="A518" s="248"/>
      <c r="B518" s="17"/>
      <c r="C518" s="97"/>
      <c r="D518" s="97"/>
      <c r="E518" s="557"/>
      <c r="F518" s="648"/>
      <c r="G518" s="620"/>
      <c r="H518" s="17"/>
      <c r="I518" s="167"/>
      <c r="J518" s="822"/>
    </row>
    <row r="519" spans="1:10" ht="18.75" thickBot="1">
      <c r="A519" s="1152" t="s">
        <v>7710</v>
      </c>
      <c r="B519" s="171"/>
      <c r="C519" s="99"/>
      <c r="D519" s="99"/>
      <c r="E519" s="558"/>
      <c r="F519" s="649"/>
      <c r="G519" s="621"/>
      <c r="H519" s="171"/>
      <c r="I519" s="172"/>
      <c r="J519" s="822"/>
    </row>
    <row r="520" spans="1:10" ht="66.75" customHeight="1">
      <c r="A520" s="195" t="s">
        <v>1034</v>
      </c>
      <c r="B520" s="196" t="s">
        <v>1035</v>
      </c>
      <c r="C520" s="197" t="s">
        <v>678</v>
      </c>
      <c r="D520" s="197" t="s">
        <v>3143</v>
      </c>
      <c r="E520" s="559" t="s">
        <v>11386</v>
      </c>
      <c r="F520" s="650" t="s">
        <v>2792</v>
      </c>
      <c r="G520" s="638" t="s">
        <v>2640</v>
      </c>
      <c r="H520" s="338" t="s">
        <v>497</v>
      </c>
      <c r="I520" s="199" t="s">
        <v>4268</v>
      </c>
      <c r="J520" s="822"/>
    </row>
    <row r="521" spans="1:10" ht="13.5" thickBot="1">
      <c r="A521" s="195"/>
      <c r="B521" s="389"/>
      <c r="C521" s="197" t="s">
        <v>3644</v>
      </c>
      <c r="D521" s="390" t="s">
        <v>2641</v>
      </c>
      <c r="E521" s="564" t="s">
        <v>265</v>
      </c>
      <c r="F521" s="1038">
        <f>'Заказ, cкидки и курсы валют'!$I$12</f>
        <v>0</v>
      </c>
      <c r="G521" s="949"/>
      <c r="H521" s="455"/>
      <c r="I521" s="325"/>
      <c r="J521" s="822"/>
    </row>
    <row r="522" spans="1:10">
      <c r="A522" s="333" t="s">
        <v>4385</v>
      </c>
      <c r="B522" s="986" t="s">
        <v>3301</v>
      </c>
      <c r="C522" s="984">
        <v>8</v>
      </c>
      <c r="D522" s="986">
        <v>3000</v>
      </c>
      <c r="E522" s="822">
        <v>1034.8900000000001</v>
      </c>
      <c r="F522" s="967">
        <f>ROUND(E522*(1-$F$10),2)</f>
        <v>1034.8900000000001</v>
      </c>
      <c r="G522" s="968">
        <f>'Заказ, cкидки и курсы валют'!$J$23*F522</f>
        <v>12884.380500000001</v>
      </c>
      <c r="H522" s="387">
        <f>ROUND((D522/1000)*G522,2)</f>
        <v>38653.14</v>
      </c>
      <c r="I522" s="337"/>
    </row>
    <row r="523" spans="1:10">
      <c r="A523" s="216" t="s">
        <v>4386</v>
      </c>
      <c r="B523" s="46" t="s">
        <v>3663</v>
      </c>
      <c r="C523" s="53">
        <v>16.02</v>
      </c>
      <c r="D523" s="46">
        <v>1500</v>
      </c>
      <c r="E523" s="822">
        <v>1166.8800000000001</v>
      </c>
      <c r="F523" s="603">
        <f t="shared" ref="F523:F534" si="86">ROUND(E523*(1-$F$10),2)</f>
        <v>1166.8800000000001</v>
      </c>
      <c r="G523" s="862">
        <f>'Заказ, cкидки и курсы валют'!$J$23*F523</f>
        <v>14527.656000000001</v>
      </c>
      <c r="H523" s="128">
        <f t="shared" ref="H523:H534" si="87">ROUND((D523/1000)*G523,2)</f>
        <v>21791.48</v>
      </c>
      <c r="I523" s="212"/>
    </row>
    <row r="524" spans="1:10">
      <c r="A524" s="216" t="s">
        <v>4387</v>
      </c>
      <c r="B524" s="46" t="s">
        <v>3664</v>
      </c>
      <c r="C524" s="53">
        <v>28.44</v>
      </c>
      <c r="D524" s="46">
        <v>1000</v>
      </c>
      <c r="E524" s="822">
        <v>1430.81</v>
      </c>
      <c r="F524" s="603">
        <f t="shared" si="86"/>
        <v>1430.81</v>
      </c>
      <c r="G524" s="862">
        <f>'Заказ, cкидки и курсы валют'!$J$23*F524</f>
        <v>17813.584499999997</v>
      </c>
      <c r="H524" s="128">
        <f t="shared" si="87"/>
        <v>17813.580000000002</v>
      </c>
      <c r="I524" s="212"/>
    </row>
    <row r="525" spans="1:10">
      <c r="A525" s="216" t="s">
        <v>4388</v>
      </c>
      <c r="B525" s="46" t="s">
        <v>3304</v>
      </c>
      <c r="C525" s="53">
        <v>42.78</v>
      </c>
      <c r="D525" s="46">
        <v>600</v>
      </c>
      <c r="E525" s="822">
        <v>1951.2</v>
      </c>
      <c r="F525" s="603">
        <f t="shared" si="86"/>
        <v>1951.2</v>
      </c>
      <c r="G525" s="862">
        <f>'Заказ, cкидки и курсы валют'!$J$23*F525</f>
        <v>24292.44</v>
      </c>
      <c r="H525" s="128">
        <f t="shared" si="87"/>
        <v>14575.46</v>
      </c>
      <c r="I525" s="212"/>
    </row>
    <row r="526" spans="1:10">
      <c r="A526" s="216" t="s">
        <v>4389</v>
      </c>
      <c r="B526" s="46" t="s">
        <v>3665</v>
      </c>
      <c r="C526" s="53">
        <v>64</v>
      </c>
      <c r="D526" s="46">
        <v>500</v>
      </c>
      <c r="E526" s="822">
        <v>2269.61</v>
      </c>
      <c r="F526" s="603">
        <f t="shared" si="86"/>
        <v>2269.61</v>
      </c>
      <c r="G526" s="862">
        <f>'Заказ, cкидки и курсы валют'!$J$23*F526</f>
        <v>28256.644499999999</v>
      </c>
      <c r="H526" s="128">
        <f t="shared" si="87"/>
        <v>14128.32</v>
      </c>
      <c r="I526" s="212"/>
    </row>
    <row r="527" spans="1:10">
      <c r="A527" s="216" t="s">
        <v>4390</v>
      </c>
      <c r="B527" s="46" t="s">
        <v>3305</v>
      </c>
      <c r="C527" s="53">
        <v>75</v>
      </c>
      <c r="D527" s="46">
        <v>250</v>
      </c>
      <c r="E527" s="822">
        <v>3363.87</v>
      </c>
      <c r="F527" s="603">
        <f t="shared" si="86"/>
        <v>3363.87</v>
      </c>
      <c r="G527" s="862">
        <f>'Заказ, cкидки и курсы валют'!$J$23*F527</f>
        <v>41880.181499999999</v>
      </c>
      <c r="H527" s="128">
        <f t="shared" si="87"/>
        <v>10470.049999999999</v>
      </c>
      <c r="I527" s="212"/>
    </row>
    <row r="528" spans="1:10">
      <c r="A528" s="216" t="s">
        <v>4391</v>
      </c>
      <c r="B528" s="46" t="s">
        <v>3289</v>
      </c>
      <c r="C528" s="53">
        <v>128</v>
      </c>
      <c r="D528" s="46">
        <v>250</v>
      </c>
      <c r="E528" s="822">
        <v>3903.79</v>
      </c>
      <c r="F528" s="603">
        <f t="shared" si="86"/>
        <v>3903.79</v>
      </c>
      <c r="G528" s="862">
        <f>'Заказ, cкидки и курсы валют'!$J$23*F528</f>
        <v>48602.1855</v>
      </c>
      <c r="H528" s="128">
        <f t="shared" si="87"/>
        <v>12150.55</v>
      </c>
      <c r="I528" s="212"/>
    </row>
    <row r="529" spans="1:10">
      <c r="A529" s="216" t="s">
        <v>4392</v>
      </c>
      <c r="B529" s="46" t="s">
        <v>3306</v>
      </c>
      <c r="C529" s="53">
        <v>160</v>
      </c>
      <c r="D529" s="46">
        <v>120</v>
      </c>
      <c r="E529" s="822">
        <v>6279.75</v>
      </c>
      <c r="F529" s="603">
        <f t="shared" si="86"/>
        <v>6279.75</v>
      </c>
      <c r="G529" s="862">
        <f>'Заказ, cкидки и курсы валют'!$J$23*F529</f>
        <v>78182.887499999997</v>
      </c>
      <c r="H529" s="128">
        <f t="shared" si="87"/>
        <v>9381.9500000000007</v>
      </c>
      <c r="I529" s="212"/>
    </row>
    <row r="530" spans="1:10" ht="15.75" customHeight="1">
      <c r="A530" s="216" t="s">
        <v>4393</v>
      </c>
      <c r="B530" s="46" t="s">
        <v>3290</v>
      </c>
      <c r="C530" s="53">
        <v>230</v>
      </c>
      <c r="D530" s="46">
        <v>100</v>
      </c>
      <c r="E530" s="822">
        <v>8630.3799999999992</v>
      </c>
      <c r="F530" s="603">
        <f t="shared" si="86"/>
        <v>8630.3799999999992</v>
      </c>
      <c r="G530" s="862">
        <f>'Заказ, cкидки и курсы валют'!$J$23*F530</f>
        <v>107448.23099999999</v>
      </c>
      <c r="H530" s="128">
        <f t="shared" si="87"/>
        <v>10744.82</v>
      </c>
      <c r="I530" s="212"/>
    </row>
    <row r="531" spans="1:10" ht="14.25" customHeight="1">
      <c r="A531" s="216" t="s">
        <v>4394</v>
      </c>
      <c r="B531" s="46" t="s">
        <v>3302</v>
      </c>
      <c r="C531" s="811">
        <v>357</v>
      </c>
      <c r="D531" s="46">
        <v>100</v>
      </c>
      <c r="E531" s="822">
        <v>14625.16</v>
      </c>
      <c r="F531" s="603">
        <f t="shared" si="86"/>
        <v>14625.16</v>
      </c>
      <c r="G531" s="862">
        <f>'Заказ, cкидки и курсы валют'!$J$23*F531</f>
        <v>182083.242</v>
      </c>
      <c r="H531" s="128">
        <f t="shared" si="87"/>
        <v>18208.32</v>
      </c>
      <c r="I531" s="212"/>
    </row>
    <row r="532" spans="1:10">
      <c r="A532" s="216" t="s">
        <v>4395</v>
      </c>
      <c r="B532" s="46" t="s">
        <v>3291</v>
      </c>
      <c r="C532" s="53">
        <v>500</v>
      </c>
      <c r="D532" s="46">
        <v>50</v>
      </c>
      <c r="E532" s="822">
        <v>21213.81</v>
      </c>
      <c r="F532" s="603">
        <f t="shared" si="86"/>
        <v>21213.81</v>
      </c>
      <c r="G532" s="862">
        <f>'Заказ, cкидки и курсы валют'!$J$23*F532</f>
        <v>264111.93449999997</v>
      </c>
      <c r="H532" s="128">
        <f t="shared" si="87"/>
        <v>13205.6</v>
      </c>
      <c r="I532" s="212"/>
    </row>
    <row r="533" spans="1:10">
      <c r="A533" s="216" t="s">
        <v>4396</v>
      </c>
      <c r="B533" s="46" t="s">
        <v>3538</v>
      </c>
      <c r="C533" s="811">
        <v>615</v>
      </c>
      <c r="D533" s="46">
        <v>40</v>
      </c>
      <c r="E533" s="822">
        <v>29627.8</v>
      </c>
      <c r="F533" s="603">
        <f t="shared" si="86"/>
        <v>29627.8</v>
      </c>
      <c r="G533" s="862">
        <f>'Заказ, cкидки и курсы валют'!$J$23*F533</f>
        <v>368866.11</v>
      </c>
      <c r="H533" s="128">
        <f t="shared" si="87"/>
        <v>14754.64</v>
      </c>
      <c r="I533" s="212"/>
    </row>
    <row r="534" spans="1:10" ht="13.5" thickBot="1">
      <c r="A534" s="241" t="s">
        <v>5505</v>
      </c>
      <c r="B534" s="131" t="s">
        <v>3292</v>
      </c>
      <c r="C534" s="966">
        <v>462.5</v>
      </c>
      <c r="D534" s="131">
        <v>40</v>
      </c>
      <c r="E534" s="822">
        <v>33225.699999999997</v>
      </c>
      <c r="F534" s="959">
        <f t="shared" si="86"/>
        <v>33225.699999999997</v>
      </c>
      <c r="G534" s="960">
        <f>'Заказ, cкидки и курсы валют'!$J$23*F534</f>
        <v>413659.96499999997</v>
      </c>
      <c r="H534" s="181">
        <f t="shared" si="87"/>
        <v>16546.400000000001</v>
      </c>
      <c r="I534" s="214"/>
    </row>
    <row r="535" spans="1:10">
      <c r="A535" s="14"/>
      <c r="B535" s="50"/>
      <c r="C535" s="50"/>
      <c r="D535" s="50"/>
      <c r="E535" s="578"/>
      <c r="F535" s="88"/>
      <c r="G535" s="546"/>
      <c r="H535" s="14"/>
      <c r="I535" s="14"/>
    </row>
    <row r="536" spans="1:10" ht="13.5" thickBot="1">
      <c r="J536" s="822"/>
    </row>
    <row r="537" spans="1:10" ht="18">
      <c r="A537" s="247"/>
      <c r="B537" s="163"/>
      <c r="C537" s="91"/>
      <c r="D537" s="91" t="s">
        <v>2951</v>
      </c>
      <c r="E537" s="569"/>
      <c r="F537" s="94"/>
      <c r="G537" s="592"/>
      <c r="H537" s="163"/>
      <c r="I537" s="95"/>
      <c r="J537" s="822"/>
    </row>
    <row r="538" spans="1:10">
      <c r="A538" s="248"/>
      <c r="B538" s="17"/>
      <c r="C538" s="97"/>
      <c r="D538" s="97"/>
      <c r="E538" s="557"/>
      <c r="F538" s="648"/>
      <c r="G538" s="620"/>
      <c r="H538" s="17"/>
      <c r="I538" s="167"/>
      <c r="J538" s="822"/>
    </row>
    <row r="539" spans="1:10">
      <c r="A539" s="248"/>
      <c r="B539" s="17"/>
      <c r="C539" s="97"/>
      <c r="D539" s="97"/>
      <c r="E539" s="557"/>
      <c r="F539" s="648"/>
      <c r="G539" s="620"/>
      <c r="H539" s="17"/>
      <c r="I539" s="167"/>
      <c r="J539" s="822"/>
    </row>
    <row r="540" spans="1:10">
      <c r="A540" s="248"/>
      <c r="B540" s="17"/>
      <c r="C540" s="97"/>
      <c r="D540" s="97"/>
      <c r="E540" s="557"/>
      <c r="F540" s="648"/>
      <c r="G540" s="620"/>
      <c r="H540" s="17"/>
      <c r="I540" s="167"/>
      <c r="J540" s="822"/>
    </row>
    <row r="541" spans="1:10" ht="18.75" thickBot="1">
      <c r="A541" s="117" t="s">
        <v>7711</v>
      </c>
      <c r="B541" s="118"/>
      <c r="C541" s="100"/>
      <c r="D541" s="171"/>
      <c r="E541" s="565"/>
      <c r="F541" s="649"/>
      <c r="G541" s="621"/>
      <c r="H541" s="171"/>
      <c r="I541" s="172"/>
      <c r="J541" s="822"/>
    </row>
    <row r="542" spans="1:10" ht="42">
      <c r="A542" s="195" t="s">
        <v>1034</v>
      </c>
      <c r="B542" s="196" t="s">
        <v>1035</v>
      </c>
      <c r="C542" s="197" t="s">
        <v>678</v>
      </c>
      <c r="D542" s="197" t="s">
        <v>3143</v>
      </c>
      <c r="E542" s="559" t="s">
        <v>11386</v>
      </c>
      <c r="F542" s="650" t="s">
        <v>2792</v>
      </c>
      <c r="G542" s="638" t="s">
        <v>2640</v>
      </c>
      <c r="H542" s="338" t="s">
        <v>497</v>
      </c>
      <c r="I542" s="199" t="s">
        <v>4268</v>
      </c>
    </row>
    <row r="543" spans="1:10" ht="55.5" customHeight="1" thickBot="1">
      <c r="A543" s="195"/>
      <c r="B543" s="389"/>
      <c r="C543" s="197" t="s">
        <v>3644</v>
      </c>
      <c r="D543" s="390" t="s">
        <v>2641</v>
      </c>
      <c r="E543" s="564" t="s">
        <v>265</v>
      </c>
      <c r="F543" s="1038">
        <f>'Заказ, cкидки и курсы валют'!$I$12</f>
        <v>0</v>
      </c>
      <c r="G543" s="949"/>
      <c r="H543" s="455"/>
      <c r="I543" s="325"/>
    </row>
    <row r="544" spans="1:10">
      <c r="A544" s="333" t="s">
        <v>4397</v>
      </c>
      <c r="B544" s="986" t="s">
        <v>3301</v>
      </c>
      <c r="C544" s="984">
        <v>8</v>
      </c>
      <c r="D544" s="393">
        <v>200</v>
      </c>
      <c r="E544" s="2130">
        <f>E522*1.2</f>
        <v>1241.8680000000002</v>
      </c>
      <c r="F544" s="967">
        <f>ROUND(E544*(1-$F$10),2)</f>
        <v>1241.8699999999999</v>
      </c>
      <c r="G544" s="968">
        <f>'Заказ, cкидки и курсы валют'!$J$23*F544</f>
        <v>15461.281499999997</v>
      </c>
      <c r="H544" s="387">
        <f>ROUND((D544/1000)*G544,2)</f>
        <v>3092.26</v>
      </c>
      <c r="I544" s="337"/>
    </row>
    <row r="545" spans="1:9" ht="13.5" customHeight="1">
      <c r="A545" s="216" t="s">
        <v>4398</v>
      </c>
      <c r="B545" s="46" t="s">
        <v>3663</v>
      </c>
      <c r="C545" s="53">
        <v>16.02</v>
      </c>
      <c r="D545" s="48">
        <v>100</v>
      </c>
      <c r="E545" s="2129">
        <f t="shared" ref="E545:E551" si="88">E523*1.2</f>
        <v>1400.2560000000001</v>
      </c>
      <c r="F545" s="603">
        <f t="shared" ref="F545:F553" si="89">ROUND(E545*(1-$F$10),2)</f>
        <v>1400.26</v>
      </c>
      <c r="G545" s="862">
        <f>'Заказ, cкидки и курсы валют'!$J$23*F545</f>
        <v>17433.236999999997</v>
      </c>
      <c r="H545" s="128">
        <f t="shared" ref="H545:H553" si="90">ROUND((D545/1000)*G545,2)</f>
        <v>1743.32</v>
      </c>
      <c r="I545" s="212"/>
    </row>
    <row r="546" spans="1:9" ht="13.5" customHeight="1">
      <c r="A546" s="216" t="s">
        <v>4399</v>
      </c>
      <c r="B546" s="46" t="s">
        <v>3664</v>
      </c>
      <c r="C546" s="53">
        <v>28.44</v>
      </c>
      <c r="D546" s="48">
        <v>50</v>
      </c>
      <c r="E546" s="2129">
        <f t="shared" si="88"/>
        <v>1716.972</v>
      </c>
      <c r="F546" s="603">
        <f t="shared" si="89"/>
        <v>1716.97</v>
      </c>
      <c r="G546" s="862">
        <f>'Заказ, cкидки и курсы валют'!$J$23*F546</f>
        <v>21376.2765</v>
      </c>
      <c r="H546" s="128">
        <f t="shared" si="90"/>
        <v>1068.81</v>
      </c>
      <c r="I546" s="212"/>
    </row>
    <row r="547" spans="1:9" ht="13.5" customHeight="1">
      <c r="A547" s="216" t="s">
        <v>4400</v>
      </c>
      <c r="B547" s="46" t="s">
        <v>3304</v>
      </c>
      <c r="C547" s="53">
        <v>42.78</v>
      </c>
      <c r="D547" s="48">
        <v>50</v>
      </c>
      <c r="E547" s="2129">
        <f t="shared" si="88"/>
        <v>2341.44</v>
      </c>
      <c r="F547" s="603">
        <f t="shared" si="89"/>
        <v>2341.44</v>
      </c>
      <c r="G547" s="862">
        <f>'Заказ, cкидки и курсы валют'!$J$23*F547</f>
        <v>29150.928</v>
      </c>
      <c r="H547" s="128">
        <f t="shared" si="90"/>
        <v>1457.55</v>
      </c>
      <c r="I547" s="212"/>
    </row>
    <row r="548" spans="1:9" ht="13.5" customHeight="1">
      <c r="A548" s="216" t="s">
        <v>4401</v>
      </c>
      <c r="B548" s="46" t="s">
        <v>3665</v>
      </c>
      <c r="C548" s="53">
        <v>64</v>
      </c>
      <c r="D548" s="48">
        <v>25</v>
      </c>
      <c r="E548" s="2129">
        <f t="shared" si="88"/>
        <v>2723.5320000000002</v>
      </c>
      <c r="F548" s="603">
        <f t="shared" si="89"/>
        <v>2723.53</v>
      </c>
      <c r="G548" s="862">
        <f>'Заказ, cкидки и курсы валют'!$J$23*F548</f>
        <v>33907.948499999999</v>
      </c>
      <c r="H548" s="128">
        <f t="shared" si="90"/>
        <v>847.7</v>
      </c>
      <c r="I548" s="212"/>
    </row>
    <row r="549" spans="1:9" ht="13.5" customHeight="1">
      <c r="A549" s="216" t="s">
        <v>4402</v>
      </c>
      <c r="B549" s="46" t="s">
        <v>3305</v>
      </c>
      <c r="C549" s="53">
        <v>75</v>
      </c>
      <c r="D549" s="48">
        <v>25</v>
      </c>
      <c r="E549" s="2129">
        <f t="shared" si="88"/>
        <v>4036.6439999999998</v>
      </c>
      <c r="F549" s="603">
        <f t="shared" si="89"/>
        <v>4036.64</v>
      </c>
      <c r="G549" s="862">
        <f>'Заказ, cкидки и курсы валют'!$J$23*F549</f>
        <v>50256.167999999998</v>
      </c>
      <c r="H549" s="128">
        <f t="shared" si="90"/>
        <v>1256.4000000000001</v>
      </c>
      <c r="I549" s="212"/>
    </row>
    <row r="550" spans="1:9" ht="13.5" customHeight="1">
      <c r="A550" s="216" t="s">
        <v>4403</v>
      </c>
      <c r="B550" s="46" t="s">
        <v>3289</v>
      </c>
      <c r="C550" s="53">
        <v>128</v>
      </c>
      <c r="D550" s="48">
        <v>15</v>
      </c>
      <c r="E550" s="2129">
        <f>E528*1.2</f>
        <v>4684.5479999999998</v>
      </c>
      <c r="F550" s="603">
        <f t="shared" si="89"/>
        <v>4684.55</v>
      </c>
      <c r="G550" s="862">
        <f>'Заказ, cкидки и курсы валют'!$J$23*F550</f>
        <v>58322.647499999999</v>
      </c>
      <c r="H550" s="128">
        <f t="shared" si="90"/>
        <v>874.84</v>
      </c>
      <c r="I550" s="212"/>
    </row>
    <row r="551" spans="1:9" ht="13.5" customHeight="1">
      <c r="A551" s="216" t="s">
        <v>4404</v>
      </c>
      <c r="B551" s="46" t="s">
        <v>3306</v>
      </c>
      <c r="C551" s="53">
        <v>160</v>
      </c>
      <c r="D551" s="48">
        <v>10</v>
      </c>
      <c r="E551" s="2129">
        <f t="shared" si="88"/>
        <v>7535.7</v>
      </c>
      <c r="F551" s="603">
        <f t="shared" si="89"/>
        <v>7535.7</v>
      </c>
      <c r="G551" s="862">
        <f>'Заказ, cкидки и курсы валют'!$J$23*F551</f>
        <v>93819.464999999997</v>
      </c>
      <c r="H551" s="128">
        <f t="shared" si="90"/>
        <v>938.19</v>
      </c>
      <c r="I551" s="212"/>
    </row>
    <row r="552" spans="1:9" ht="13.5" customHeight="1">
      <c r="A552" s="216" t="s">
        <v>4405</v>
      </c>
      <c r="B552" s="46" t="s">
        <v>3290</v>
      </c>
      <c r="C552" s="53">
        <v>230</v>
      </c>
      <c r="D552" s="48">
        <v>5</v>
      </c>
      <c r="E552" s="2129">
        <f>E530*1.2</f>
        <v>10356.455999999998</v>
      </c>
      <c r="F552" s="603">
        <f t="shared" si="89"/>
        <v>10356.459999999999</v>
      </c>
      <c r="G552" s="862">
        <f>'Заказ, cкидки и курсы валют'!$J$23*F552</f>
        <v>128937.92699999998</v>
      </c>
      <c r="H552" s="128">
        <f t="shared" si="90"/>
        <v>644.69000000000005</v>
      </c>
      <c r="I552" s="212"/>
    </row>
    <row r="553" spans="1:9" ht="13.5" customHeight="1" thickBot="1">
      <c r="A553" s="241" t="s">
        <v>4406</v>
      </c>
      <c r="B553" s="131" t="s">
        <v>3302</v>
      </c>
      <c r="C553" s="1042">
        <v>357</v>
      </c>
      <c r="D553" s="217">
        <v>5</v>
      </c>
      <c r="E553" s="2131">
        <f>E531*1.2</f>
        <v>17550.191999999999</v>
      </c>
      <c r="F553" s="959">
        <f t="shared" si="89"/>
        <v>17550.189999999999</v>
      </c>
      <c r="G553" s="960">
        <f>'Заказ, cкидки и курсы валют'!$J$23*F553</f>
        <v>218499.86549999999</v>
      </c>
      <c r="H553" s="181">
        <f t="shared" si="90"/>
        <v>1092.5</v>
      </c>
      <c r="I553" s="214"/>
    </row>
    <row r="554" spans="1:9" ht="13.5" customHeight="1" thickBot="1"/>
    <row r="555" spans="1:9" ht="13.5" customHeight="1">
      <c r="A555" s="247"/>
      <c r="B555" s="163"/>
      <c r="C555" s="163"/>
      <c r="D555" s="91" t="s">
        <v>2951</v>
      </c>
      <c r="E555" s="881"/>
      <c r="F555" s="647"/>
      <c r="G555" s="555"/>
      <c r="H555" s="163"/>
      <c r="I555" s="95"/>
    </row>
    <row r="556" spans="1:9">
      <c r="A556" s="248"/>
      <c r="B556" s="17"/>
      <c r="C556" s="97"/>
      <c r="D556" s="97"/>
      <c r="E556" s="557"/>
      <c r="F556" s="648"/>
      <c r="G556" s="620"/>
      <c r="H556" s="17"/>
      <c r="I556" s="167"/>
    </row>
    <row r="557" spans="1:9">
      <c r="A557" s="248"/>
      <c r="B557" s="17"/>
      <c r="C557" s="97"/>
      <c r="D557" s="97"/>
      <c r="E557" s="557"/>
      <c r="F557" s="648"/>
      <c r="G557" s="620"/>
      <c r="H557" s="17"/>
      <c r="I557" s="167"/>
    </row>
    <row r="558" spans="1:9">
      <c r="A558" s="248"/>
      <c r="B558" s="17"/>
      <c r="C558" s="97"/>
      <c r="D558" s="97"/>
      <c r="E558" s="557"/>
      <c r="F558" s="648"/>
      <c r="G558" s="620"/>
      <c r="H558" s="17"/>
      <c r="I558" s="167"/>
    </row>
    <row r="559" spans="1:9" ht="18.75" thickBot="1">
      <c r="A559" s="1152" t="s">
        <v>7712</v>
      </c>
      <c r="B559" s="171"/>
      <c r="C559" s="99"/>
      <c r="D559" s="99"/>
      <c r="E559" s="558"/>
      <c r="F559" s="649"/>
      <c r="G559" s="621"/>
      <c r="H559" s="171"/>
      <c r="I559" s="172"/>
    </row>
    <row r="560" spans="1:9" ht="42">
      <c r="A560" s="195" t="s">
        <v>1034</v>
      </c>
      <c r="B560" s="196" t="s">
        <v>1035</v>
      </c>
      <c r="C560" s="197" t="s">
        <v>678</v>
      </c>
      <c r="D560" s="197" t="s">
        <v>3143</v>
      </c>
      <c r="E560" s="559" t="s">
        <v>11386</v>
      </c>
      <c r="F560" s="650" t="s">
        <v>2792</v>
      </c>
      <c r="G560" s="638" t="s">
        <v>2640</v>
      </c>
      <c r="H560" s="338" t="s">
        <v>497</v>
      </c>
      <c r="I560" s="199" t="s">
        <v>4268</v>
      </c>
    </row>
    <row r="561" spans="1:10" ht="13.5" thickBot="1">
      <c r="A561" s="195"/>
      <c r="B561" s="389"/>
      <c r="C561" s="197" t="s">
        <v>3644</v>
      </c>
      <c r="D561" s="390" t="s">
        <v>2641</v>
      </c>
      <c r="E561" s="564" t="s">
        <v>265</v>
      </c>
      <c r="F561" s="1038">
        <f>'Заказ, cкидки и курсы валют'!$I$12</f>
        <v>0</v>
      </c>
      <c r="G561" s="949"/>
      <c r="H561" s="455"/>
      <c r="I561" s="325"/>
    </row>
    <row r="562" spans="1:10" ht="14.1" customHeight="1">
      <c r="A562" s="333" t="s">
        <v>8594</v>
      </c>
      <c r="B562" s="986" t="s">
        <v>3301</v>
      </c>
      <c r="C562" s="984">
        <v>8</v>
      </c>
      <c r="D562" s="986">
        <v>10</v>
      </c>
      <c r="E562" s="2122">
        <f>E522*3</f>
        <v>3104.67</v>
      </c>
      <c r="F562" s="967">
        <f>ROUND(E562*(1-$F$10),2)</f>
        <v>3104.67</v>
      </c>
      <c r="G562" s="968">
        <f>'Заказ, cкидки и курсы валют'!$J$23*F562</f>
        <v>38653.141499999998</v>
      </c>
      <c r="H562" s="387">
        <f>ROUND((D562/1000)*G562,2)</f>
        <v>386.53</v>
      </c>
      <c r="I562" s="337"/>
    </row>
    <row r="563" spans="1:10" ht="14.1" customHeight="1">
      <c r="A563" s="216" t="s">
        <v>8595</v>
      </c>
      <c r="B563" s="46" t="s">
        <v>3663</v>
      </c>
      <c r="C563" s="53">
        <v>16.02</v>
      </c>
      <c r="D563" s="46">
        <v>5</v>
      </c>
      <c r="E563" s="2096">
        <f t="shared" ref="E563:E574" si="91">E523*3</f>
        <v>3500.6400000000003</v>
      </c>
      <c r="F563" s="603">
        <f t="shared" ref="F563:F574" si="92">ROUND(E563*(1-$F$10),2)</f>
        <v>3500.64</v>
      </c>
      <c r="G563" s="862">
        <f>'Заказ, cкидки и курсы валют'!$J$23*F563</f>
        <v>43582.967999999993</v>
      </c>
      <c r="H563" s="128">
        <f t="shared" ref="H563:H574" si="93">ROUND((D563/1000)*G563,2)</f>
        <v>217.91</v>
      </c>
      <c r="I563" s="212"/>
    </row>
    <row r="564" spans="1:10" ht="14.1" customHeight="1">
      <c r="A564" s="216" t="s">
        <v>8596</v>
      </c>
      <c r="B564" s="46" t="s">
        <v>3664</v>
      </c>
      <c r="C564" s="53">
        <v>28.44</v>
      </c>
      <c r="D564" s="46">
        <v>5</v>
      </c>
      <c r="E564" s="2096">
        <f t="shared" si="91"/>
        <v>4292.43</v>
      </c>
      <c r="F564" s="603">
        <f t="shared" si="92"/>
        <v>4292.43</v>
      </c>
      <c r="G564" s="862">
        <f>'Заказ, cкидки и курсы валют'!$J$23*F564</f>
        <v>53440.753499999999</v>
      </c>
      <c r="H564" s="128">
        <f t="shared" si="93"/>
        <v>267.2</v>
      </c>
      <c r="I564" s="212"/>
    </row>
    <row r="565" spans="1:10" ht="14.1" customHeight="1">
      <c r="A565" s="216" t="s">
        <v>8597</v>
      </c>
      <c r="B565" s="46" t="s">
        <v>3304</v>
      </c>
      <c r="C565" s="53">
        <v>42.78</v>
      </c>
      <c r="D565" s="46">
        <v>5</v>
      </c>
      <c r="E565" s="2096">
        <f t="shared" si="91"/>
        <v>5853.6</v>
      </c>
      <c r="F565" s="603">
        <f t="shared" si="92"/>
        <v>5853.6</v>
      </c>
      <c r="G565" s="862">
        <f>'Заказ, cкидки и курсы валют'!$J$23*F565</f>
        <v>72877.320000000007</v>
      </c>
      <c r="H565" s="128">
        <f t="shared" si="93"/>
        <v>364.39</v>
      </c>
      <c r="I565" s="212"/>
    </row>
    <row r="566" spans="1:10" ht="14.1" customHeight="1">
      <c r="A566" s="216" t="s">
        <v>8598</v>
      </c>
      <c r="B566" s="46" t="s">
        <v>3665</v>
      </c>
      <c r="C566" s="53">
        <v>64</v>
      </c>
      <c r="D566" s="46">
        <v>2</v>
      </c>
      <c r="E566" s="2096">
        <f t="shared" si="91"/>
        <v>6808.83</v>
      </c>
      <c r="F566" s="603">
        <f t="shared" si="92"/>
        <v>6808.83</v>
      </c>
      <c r="G566" s="862">
        <f>'Заказ, cкидки и курсы валют'!$J$23*F566</f>
        <v>84769.933499999999</v>
      </c>
      <c r="H566" s="128">
        <f t="shared" si="93"/>
        <v>169.54</v>
      </c>
      <c r="I566" s="212"/>
    </row>
    <row r="567" spans="1:10" ht="14.1" customHeight="1">
      <c r="A567" s="216" t="s">
        <v>8599</v>
      </c>
      <c r="B567" s="46" t="s">
        <v>3305</v>
      </c>
      <c r="C567" s="53">
        <v>75</v>
      </c>
      <c r="D567" s="46">
        <v>2</v>
      </c>
      <c r="E567" s="2096">
        <f t="shared" si="91"/>
        <v>10091.61</v>
      </c>
      <c r="F567" s="603">
        <f t="shared" si="92"/>
        <v>10091.61</v>
      </c>
      <c r="G567" s="862">
        <f>'Заказ, cкидки и курсы валют'!$J$23*F567</f>
        <v>125640.5445</v>
      </c>
      <c r="H567" s="128">
        <f t="shared" si="93"/>
        <v>251.28</v>
      </c>
      <c r="I567" s="212"/>
    </row>
    <row r="568" spans="1:10" ht="14.1" customHeight="1">
      <c r="A568" s="216" t="s">
        <v>8600</v>
      </c>
      <c r="B568" s="46" t="s">
        <v>3289</v>
      </c>
      <c r="C568" s="53">
        <v>128</v>
      </c>
      <c r="D568" s="46">
        <v>2</v>
      </c>
      <c r="E568" s="2096">
        <f t="shared" si="91"/>
        <v>11711.369999999999</v>
      </c>
      <c r="F568" s="603">
        <f t="shared" si="92"/>
        <v>11711.37</v>
      </c>
      <c r="G568" s="862">
        <f>'Заказ, cкидки и курсы валют'!$J$23*F568</f>
        <v>145806.55650000001</v>
      </c>
      <c r="H568" s="128">
        <f t="shared" si="93"/>
        <v>291.61</v>
      </c>
      <c r="I568" s="212"/>
    </row>
    <row r="569" spans="1:10" ht="14.1" customHeight="1">
      <c r="A569" s="216" t="s">
        <v>8601</v>
      </c>
      <c r="B569" s="46" t="s">
        <v>3306</v>
      </c>
      <c r="C569" s="53">
        <v>160</v>
      </c>
      <c r="D569" s="46">
        <v>1</v>
      </c>
      <c r="E569" s="2096">
        <f t="shared" si="91"/>
        <v>18839.25</v>
      </c>
      <c r="F569" s="603">
        <f t="shared" si="92"/>
        <v>18839.25</v>
      </c>
      <c r="G569" s="862">
        <f>'Заказ, cкидки и курсы валют'!$J$23*F569</f>
        <v>234548.66249999998</v>
      </c>
      <c r="H569" s="128">
        <f t="shared" si="93"/>
        <v>234.55</v>
      </c>
      <c r="I569" s="212"/>
    </row>
    <row r="570" spans="1:10" ht="14.1" customHeight="1">
      <c r="A570" s="216" t="s">
        <v>8602</v>
      </c>
      <c r="B570" s="46" t="s">
        <v>3290</v>
      </c>
      <c r="C570" s="53">
        <v>230</v>
      </c>
      <c r="D570" s="46">
        <v>1</v>
      </c>
      <c r="E570" s="2096">
        <f t="shared" si="91"/>
        <v>25891.14</v>
      </c>
      <c r="F570" s="603">
        <f t="shared" si="92"/>
        <v>25891.14</v>
      </c>
      <c r="G570" s="862">
        <f>'Заказ, cкидки и курсы валют'!$J$23*F570</f>
        <v>322344.69299999997</v>
      </c>
      <c r="H570" s="128">
        <f t="shared" si="93"/>
        <v>322.33999999999997</v>
      </c>
      <c r="I570" s="212"/>
    </row>
    <row r="571" spans="1:10" ht="14.1" customHeight="1">
      <c r="A571" s="216" t="s">
        <v>8603</v>
      </c>
      <c r="B571" s="46" t="s">
        <v>3302</v>
      </c>
      <c r="C571" s="811">
        <v>357</v>
      </c>
      <c r="D571" s="46">
        <v>1</v>
      </c>
      <c r="E571" s="2096">
        <f t="shared" si="91"/>
        <v>43875.479999999996</v>
      </c>
      <c r="F571" s="603">
        <f t="shared" si="92"/>
        <v>43875.48</v>
      </c>
      <c r="G571" s="862">
        <f>'Заказ, cкидки и курсы валют'!$J$23*F571</f>
        <v>546249.72600000002</v>
      </c>
      <c r="H571" s="128">
        <f t="shared" si="93"/>
        <v>546.25</v>
      </c>
      <c r="I571" s="212"/>
    </row>
    <row r="572" spans="1:10" ht="14.1" customHeight="1">
      <c r="A572" s="216" t="s">
        <v>8604</v>
      </c>
      <c r="B572" s="46" t="s">
        <v>3291</v>
      </c>
      <c r="C572" s="53">
        <v>500</v>
      </c>
      <c r="D572" s="46">
        <v>1</v>
      </c>
      <c r="E572" s="2096">
        <f t="shared" si="91"/>
        <v>63641.430000000008</v>
      </c>
      <c r="F572" s="603">
        <f t="shared" si="92"/>
        <v>63641.43</v>
      </c>
      <c r="G572" s="862">
        <f>'Заказ, cкидки и курсы валют'!$J$23*F572</f>
        <v>792335.80349999992</v>
      </c>
      <c r="H572" s="128">
        <f t="shared" si="93"/>
        <v>792.34</v>
      </c>
      <c r="I572" s="212"/>
    </row>
    <row r="573" spans="1:10" ht="14.1" customHeight="1">
      <c r="A573" s="216" t="s">
        <v>8605</v>
      </c>
      <c r="B573" s="46" t="s">
        <v>3538</v>
      </c>
      <c r="C573" s="811">
        <v>615</v>
      </c>
      <c r="D573" s="46">
        <v>1</v>
      </c>
      <c r="E573" s="2096">
        <f t="shared" si="91"/>
        <v>88883.4</v>
      </c>
      <c r="F573" s="603">
        <f t="shared" si="92"/>
        <v>88883.4</v>
      </c>
      <c r="G573" s="862">
        <f>'Заказ, cкидки и курсы валют'!$J$23*F573</f>
        <v>1106598.3299999998</v>
      </c>
      <c r="H573" s="128">
        <f t="shared" si="93"/>
        <v>1106.5999999999999</v>
      </c>
      <c r="I573" s="212"/>
    </row>
    <row r="574" spans="1:10" ht="14.1" customHeight="1" thickBot="1">
      <c r="A574" s="241" t="s">
        <v>8606</v>
      </c>
      <c r="B574" s="131" t="s">
        <v>3292</v>
      </c>
      <c r="C574" s="966">
        <v>462.5</v>
      </c>
      <c r="D574" s="131">
        <v>1</v>
      </c>
      <c r="E574" s="2124">
        <f t="shared" si="91"/>
        <v>99677.099999999991</v>
      </c>
      <c r="F574" s="959">
        <f t="shared" si="92"/>
        <v>99677.1</v>
      </c>
      <c r="G574" s="960">
        <f>'Заказ, cкидки и курсы валют'!$J$23*F574</f>
        <v>1240979.895</v>
      </c>
      <c r="H574" s="181">
        <f t="shared" si="93"/>
        <v>1240.98</v>
      </c>
      <c r="I574" s="214"/>
      <c r="J574" s="822"/>
    </row>
    <row r="575" spans="1:10">
      <c r="A575" s="14"/>
      <c r="B575" s="50"/>
      <c r="C575" s="50"/>
      <c r="D575" s="50"/>
      <c r="E575" s="578"/>
      <c r="F575" s="88"/>
      <c r="G575" s="546"/>
      <c r="H575" s="14"/>
      <c r="I575" s="14"/>
      <c r="J575" s="822"/>
    </row>
    <row r="576" spans="1:10">
      <c r="J576" s="822"/>
    </row>
    <row r="577" spans="1:10" ht="13.5" thickBot="1">
      <c r="J577" s="822"/>
    </row>
    <row r="578" spans="1:10" ht="18">
      <c r="A578" s="247"/>
      <c r="B578" s="236"/>
      <c r="C578" s="91" t="s">
        <v>2952</v>
      </c>
      <c r="D578" s="91"/>
      <c r="E578" s="881"/>
      <c r="F578" s="647"/>
      <c r="G578" s="555"/>
      <c r="H578" s="93"/>
      <c r="I578" s="95"/>
    </row>
    <row r="579" spans="1:10" ht="55.5" customHeight="1">
      <c r="A579" s="248"/>
      <c r="B579" s="17"/>
      <c r="C579" s="97"/>
      <c r="D579" s="97"/>
      <c r="E579" s="557"/>
      <c r="F579" s="648"/>
      <c r="G579" s="620"/>
      <c r="H579" s="17"/>
      <c r="I579" s="167"/>
    </row>
    <row r="580" spans="1:10">
      <c r="A580" s="248"/>
      <c r="B580" s="17"/>
      <c r="C580" s="97"/>
      <c r="D580" s="97"/>
      <c r="E580" s="557"/>
      <c r="F580" s="648"/>
      <c r="G580" s="620"/>
      <c r="H580" s="17"/>
      <c r="I580" s="167"/>
    </row>
    <row r="581" spans="1:10" ht="13.5" customHeight="1">
      <c r="A581" s="248"/>
      <c r="B581" s="17"/>
      <c r="C581" s="97"/>
      <c r="D581" s="97"/>
      <c r="E581" s="557"/>
      <c r="F581" s="648"/>
      <c r="G581" s="620"/>
      <c r="H581" s="17"/>
      <c r="I581" s="167"/>
    </row>
    <row r="582" spans="1:10" ht="13.5" customHeight="1" thickBot="1">
      <c r="A582" s="1152" t="s">
        <v>7710</v>
      </c>
      <c r="B582" s="171"/>
      <c r="C582" s="99"/>
      <c r="D582" s="99"/>
      <c r="E582" s="558"/>
      <c r="F582" s="649"/>
      <c r="G582" s="621"/>
      <c r="H582" s="171"/>
      <c r="I582" s="172"/>
    </row>
    <row r="583" spans="1:10" ht="41.25" customHeight="1">
      <c r="A583" s="195" t="s">
        <v>1034</v>
      </c>
      <c r="B583" s="196" t="s">
        <v>1035</v>
      </c>
      <c r="C583" s="197" t="s">
        <v>678</v>
      </c>
      <c r="D583" s="197" t="s">
        <v>3143</v>
      </c>
      <c r="E583" s="559" t="s">
        <v>11386</v>
      </c>
      <c r="F583" s="650" t="s">
        <v>2792</v>
      </c>
      <c r="G583" s="638" t="s">
        <v>2640</v>
      </c>
      <c r="H583" s="338" t="s">
        <v>497</v>
      </c>
      <c r="I583" s="199" t="s">
        <v>4268</v>
      </c>
    </row>
    <row r="584" spans="1:10" ht="13.5" customHeight="1" thickBot="1">
      <c r="A584" s="195"/>
      <c r="B584" s="389"/>
      <c r="C584" s="197" t="s">
        <v>3644</v>
      </c>
      <c r="D584" s="390" t="s">
        <v>2641</v>
      </c>
      <c r="E584" s="564" t="s">
        <v>265</v>
      </c>
      <c r="F584" s="1038">
        <f>'Заказ, cкидки и курсы валют'!$I$12</f>
        <v>0</v>
      </c>
      <c r="G584" s="949"/>
      <c r="H584" s="455"/>
      <c r="I584" s="325"/>
    </row>
    <row r="585" spans="1:10" ht="13.5" customHeight="1">
      <c r="A585" s="333" t="s">
        <v>2795</v>
      </c>
      <c r="B585" s="986" t="s">
        <v>3301</v>
      </c>
      <c r="C585" s="984">
        <v>9</v>
      </c>
      <c r="D585" s="2267">
        <v>1500</v>
      </c>
      <c r="E585" s="822">
        <v>2105.1799999999998</v>
      </c>
      <c r="F585" s="967">
        <f>ROUND(E585*(1-$F$10),2)</f>
        <v>2105.1799999999998</v>
      </c>
      <c r="G585" s="968">
        <f>'Заказ, cкидки и курсы валют'!$J$23*F585</f>
        <v>26209.490999999998</v>
      </c>
      <c r="H585" s="387">
        <f>ROUND((D585/1000)*G585,2)</f>
        <v>39314.239999999998</v>
      </c>
      <c r="I585" s="337"/>
    </row>
    <row r="586" spans="1:10" ht="13.5" customHeight="1">
      <c r="A586" s="216" t="s">
        <v>3453</v>
      </c>
      <c r="B586" s="46" t="s">
        <v>3663</v>
      </c>
      <c r="C586" s="53">
        <v>16</v>
      </c>
      <c r="D586" s="2263">
        <v>1500</v>
      </c>
      <c r="E586" s="822">
        <v>1722.59</v>
      </c>
      <c r="F586" s="603">
        <f t="shared" ref="F586:F595" si="94">ROUND(E586*(1-$F$10),2)</f>
        <v>1722.59</v>
      </c>
      <c r="G586" s="862">
        <f>'Заказ, cкидки и курсы валют'!$J$23*F586</f>
        <v>21446.245499999997</v>
      </c>
      <c r="H586" s="128">
        <f t="shared" ref="H586:H595" si="95">ROUND((D586/1000)*G586,2)</f>
        <v>32169.37</v>
      </c>
      <c r="I586" s="212"/>
    </row>
    <row r="587" spans="1:10" ht="13.5" customHeight="1">
      <c r="A587" s="216" t="s">
        <v>4407</v>
      </c>
      <c r="B587" s="46" t="s">
        <v>3664</v>
      </c>
      <c r="C587" s="53">
        <v>28</v>
      </c>
      <c r="D587" s="2263">
        <v>1000</v>
      </c>
      <c r="E587" s="822">
        <v>1890.07</v>
      </c>
      <c r="F587" s="603">
        <f t="shared" si="94"/>
        <v>1890.07</v>
      </c>
      <c r="G587" s="862">
        <f>'Заказ, cкидки и курсы валют'!$J$23*F587</f>
        <v>23531.371499999997</v>
      </c>
      <c r="H587" s="128">
        <f t="shared" si="95"/>
        <v>23531.37</v>
      </c>
      <c r="I587" s="212"/>
    </row>
    <row r="588" spans="1:10" ht="13.5" customHeight="1">
      <c r="A588" s="216" t="s">
        <v>4408</v>
      </c>
      <c r="B588" s="46" t="s">
        <v>3304</v>
      </c>
      <c r="C588" s="53">
        <v>45.28</v>
      </c>
      <c r="D588" s="2263">
        <v>600</v>
      </c>
      <c r="E588" s="822">
        <v>2310.96</v>
      </c>
      <c r="F588" s="603">
        <f t="shared" si="94"/>
        <v>2310.96</v>
      </c>
      <c r="G588" s="862">
        <f>'Заказ, cкидки и курсы валют'!$J$23*F588</f>
        <v>28771.451999999997</v>
      </c>
      <c r="H588" s="128">
        <f t="shared" si="95"/>
        <v>17262.87</v>
      </c>
      <c r="I588" s="212"/>
    </row>
    <row r="589" spans="1:10" ht="13.5" customHeight="1">
      <c r="A589" s="216" t="s">
        <v>4409</v>
      </c>
      <c r="B589" s="46" t="s">
        <v>3665</v>
      </c>
      <c r="C589" s="53">
        <v>65.56</v>
      </c>
      <c r="D589" s="2263">
        <v>500</v>
      </c>
      <c r="E589" s="822">
        <v>3165.03</v>
      </c>
      <c r="F589" s="603">
        <f t="shared" si="94"/>
        <v>3165.03</v>
      </c>
      <c r="G589" s="862">
        <f>'Заказ, cкидки и курсы валют'!$J$23*F589</f>
        <v>39404.623500000002</v>
      </c>
      <c r="H589" s="128">
        <f t="shared" si="95"/>
        <v>19702.310000000001</v>
      </c>
      <c r="I589" s="212"/>
    </row>
    <row r="590" spans="1:10" ht="13.5" customHeight="1">
      <c r="A590" s="216" t="s">
        <v>4410</v>
      </c>
      <c r="B590" s="46" t="s">
        <v>3305</v>
      </c>
      <c r="C590" s="53">
        <v>108</v>
      </c>
      <c r="D590" s="2263">
        <v>250</v>
      </c>
      <c r="E590" s="822">
        <v>3969.81</v>
      </c>
      <c r="F590" s="603">
        <f t="shared" si="94"/>
        <v>3969.81</v>
      </c>
      <c r="G590" s="862">
        <f>'Заказ, cкидки и курсы валют'!$J$23*F590</f>
        <v>49424.1345</v>
      </c>
      <c r="H590" s="128">
        <f t="shared" si="95"/>
        <v>12356.03</v>
      </c>
      <c r="I590" s="212"/>
    </row>
    <row r="591" spans="1:10" ht="13.5" customHeight="1">
      <c r="A591" s="216" t="s">
        <v>4411</v>
      </c>
      <c r="B591" s="46" t="s">
        <v>3289</v>
      </c>
      <c r="C591" s="53">
        <v>130</v>
      </c>
      <c r="D591" s="2263">
        <v>250</v>
      </c>
      <c r="E591" s="822">
        <v>4252.08</v>
      </c>
      <c r="F591" s="603">
        <f t="shared" si="94"/>
        <v>4252.08</v>
      </c>
      <c r="G591" s="862">
        <f>'Заказ, cкидки и курсы валют'!$J$23*F591</f>
        <v>52938.395999999993</v>
      </c>
      <c r="H591" s="128">
        <f t="shared" si="95"/>
        <v>13234.6</v>
      </c>
      <c r="I591" s="212"/>
    </row>
    <row r="592" spans="1:10">
      <c r="A592" s="216" t="s">
        <v>4412</v>
      </c>
      <c r="B592" s="46" t="s">
        <v>3306</v>
      </c>
      <c r="C592" s="53">
        <v>187.5</v>
      </c>
      <c r="D592" s="2263">
        <v>125</v>
      </c>
      <c r="E592" s="822">
        <v>6704.12</v>
      </c>
      <c r="F592" s="603">
        <f t="shared" si="94"/>
        <v>6704.12</v>
      </c>
      <c r="G592" s="862">
        <f>'Заказ, cкидки и курсы валют'!$J$23*F592</f>
        <v>83466.293999999994</v>
      </c>
      <c r="H592" s="128">
        <f t="shared" si="95"/>
        <v>10433.290000000001</v>
      </c>
      <c r="I592" s="212"/>
    </row>
    <row r="593" spans="1:11">
      <c r="A593" s="216" t="s">
        <v>3450</v>
      </c>
      <c r="B593" s="46" t="s">
        <v>3290</v>
      </c>
      <c r="C593" s="53">
        <v>289.44</v>
      </c>
      <c r="D593" s="2263">
        <v>100</v>
      </c>
      <c r="E593" s="822">
        <v>8520.5400000000009</v>
      </c>
      <c r="F593" s="603">
        <f t="shared" si="94"/>
        <v>8520.5400000000009</v>
      </c>
      <c r="G593" s="862">
        <f>'Заказ, cкидки и курсы валют'!$J$23*F593</f>
        <v>106080.723</v>
      </c>
      <c r="H593" s="128">
        <f t="shared" si="95"/>
        <v>10608.07</v>
      </c>
      <c r="I593" s="212"/>
    </row>
    <row r="594" spans="1:11">
      <c r="A594" s="216" t="s">
        <v>3451</v>
      </c>
      <c r="B594" s="46" t="s">
        <v>3302</v>
      </c>
      <c r="C594" s="53">
        <v>361.11</v>
      </c>
      <c r="D594" s="2263">
        <v>60</v>
      </c>
      <c r="E594" s="822">
        <v>14278.03</v>
      </c>
      <c r="F594" s="603">
        <f t="shared" si="94"/>
        <v>14278.03</v>
      </c>
      <c r="G594" s="862">
        <f>'Заказ, cкидки и курсы валют'!$J$23*F594</f>
        <v>177761.47349999999</v>
      </c>
      <c r="H594" s="128">
        <f t="shared" si="95"/>
        <v>10665.69</v>
      </c>
      <c r="I594" s="212"/>
    </row>
    <row r="595" spans="1:11" ht="13.5" thickBot="1">
      <c r="A595" s="241" t="s">
        <v>3452</v>
      </c>
      <c r="B595" s="131" t="s">
        <v>3291</v>
      </c>
      <c r="C595" s="966">
        <v>535.55999999999995</v>
      </c>
      <c r="D595" s="2266">
        <v>50</v>
      </c>
      <c r="E595" s="822">
        <v>23375.1</v>
      </c>
      <c r="F595" s="959">
        <f t="shared" si="94"/>
        <v>23375.1</v>
      </c>
      <c r="G595" s="960">
        <f>'Заказ, cкидки и курсы валют'!$J$23*F595</f>
        <v>291019.99499999994</v>
      </c>
      <c r="H595" s="181">
        <f t="shared" si="95"/>
        <v>14551</v>
      </c>
      <c r="I595" s="214"/>
    </row>
    <row r="596" spans="1:11" ht="13.5" thickBot="1"/>
    <row r="597" spans="1:11" ht="18">
      <c r="A597" s="247"/>
      <c r="B597" s="163"/>
      <c r="C597" s="91" t="s">
        <v>2952</v>
      </c>
      <c r="D597" s="91"/>
      <c r="E597" s="569"/>
      <c r="F597" s="94"/>
      <c r="G597" s="592"/>
      <c r="H597" s="163"/>
      <c r="I597" s="95"/>
    </row>
    <row r="598" spans="1:11">
      <c r="A598" s="248"/>
      <c r="B598" s="17"/>
      <c r="C598" s="97"/>
      <c r="D598" s="97"/>
      <c r="E598" s="557"/>
      <c r="F598" s="648"/>
      <c r="G598" s="620"/>
      <c r="H598" s="17"/>
      <c r="I598" s="167"/>
    </row>
    <row r="599" spans="1:11" ht="45" customHeight="1">
      <c r="A599" s="248"/>
      <c r="B599" s="17"/>
      <c r="C599" s="97"/>
      <c r="D599" s="97"/>
      <c r="E599" s="557"/>
      <c r="F599" s="648"/>
      <c r="G599" s="620"/>
      <c r="H599" s="17"/>
      <c r="I599" s="167"/>
      <c r="K599" s="822"/>
    </row>
    <row r="600" spans="1:11">
      <c r="A600" s="248"/>
      <c r="B600" s="17"/>
      <c r="C600" s="97"/>
      <c r="D600" s="97"/>
      <c r="E600" s="557"/>
      <c r="F600" s="648"/>
      <c r="G600" s="620"/>
      <c r="H600" s="17"/>
      <c r="I600" s="167"/>
      <c r="K600" s="822"/>
    </row>
    <row r="601" spans="1:11" ht="13.5" customHeight="1" thickBot="1">
      <c r="A601" s="117" t="s">
        <v>7711</v>
      </c>
      <c r="B601" s="118"/>
      <c r="C601" s="100"/>
      <c r="D601" s="171"/>
      <c r="E601" s="565"/>
      <c r="F601" s="649"/>
      <c r="G601" s="621"/>
      <c r="H601" s="171"/>
      <c r="I601" s="172"/>
      <c r="K601" s="822"/>
    </row>
    <row r="602" spans="1:11" ht="44.25" customHeight="1">
      <c r="A602" s="195" t="s">
        <v>1034</v>
      </c>
      <c r="B602" s="196" t="s">
        <v>1035</v>
      </c>
      <c r="C602" s="197" t="s">
        <v>678</v>
      </c>
      <c r="D602" s="197" t="s">
        <v>3143</v>
      </c>
      <c r="E602" s="559" t="s">
        <v>11386</v>
      </c>
      <c r="F602" s="650" t="s">
        <v>2792</v>
      </c>
      <c r="G602" s="638" t="s">
        <v>2640</v>
      </c>
      <c r="H602" s="338" t="s">
        <v>497</v>
      </c>
      <c r="I602" s="199" t="s">
        <v>4268</v>
      </c>
      <c r="K602" s="822"/>
    </row>
    <row r="603" spans="1:11" ht="13.5" customHeight="1" thickBot="1">
      <c r="A603" s="195"/>
      <c r="B603" s="389"/>
      <c r="C603" s="197" t="s">
        <v>3644</v>
      </c>
      <c r="D603" s="390" t="s">
        <v>2641</v>
      </c>
      <c r="E603" s="564" t="s">
        <v>265</v>
      </c>
      <c r="F603" s="1038">
        <f>'Заказ, cкидки и курсы валют'!$I$12</f>
        <v>0</v>
      </c>
      <c r="G603" s="949"/>
      <c r="H603" s="455"/>
      <c r="I603" s="325"/>
      <c r="K603" s="822"/>
    </row>
    <row r="604" spans="1:11" ht="13.5" customHeight="1">
      <c r="A604" s="333" t="s">
        <v>2796</v>
      </c>
      <c r="B604" s="986" t="s">
        <v>3301</v>
      </c>
      <c r="C604" s="984">
        <v>9</v>
      </c>
      <c r="D604" s="2101">
        <v>100</v>
      </c>
      <c r="E604" s="2130">
        <f>E585*1.2</f>
        <v>2526.2159999999999</v>
      </c>
      <c r="F604" s="967">
        <f>ROUND(E604*(1-$F$10),2)</f>
        <v>2526.2199999999998</v>
      </c>
      <c r="G604" s="968">
        <f>'Заказ, cкидки и курсы валют'!$J$23*F604</f>
        <v>31451.438999999995</v>
      </c>
      <c r="H604" s="387">
        <f>ROUND((D604/1000)*G604,2)</f>
        <v>3145.14</v>
      </c>
      <c r="I604" s="337"/>
    </row>
    <row r="605" spans="1:11" ht="13.5" customHeight="1">
      <c r="A605" s="216" t="s">
        <v>3454</v>
      </c>
      <c r="B605" s="46" t="s">
        <v>3663</v>
      </c>
      <c r="C605" s="53">
        <v>16</v>
      </c>
      <c r="D605" s="2074">
        <v>100</v>
      </c>
      <c r="E605" s="2129">
        <f>E586*1.2</f>
        <v>2067.1079999999997</v>
      </c>
      <c r="F605" s="603">
        <f t="shared" ref="F605:F612" si="96">ROUND(E605*(1-$F$10),2)</f>
        <v>2067.11</v>
      </c>
      <c r="G605" s="862">
        <f>'Заказ, cкидки и курсы валют'!$J$23*F605</f>
        <v>25735.519499999999</v>
      </c>
      <c r="H605" s="128">
        <f t="shared" ref="H605:H612" si="97">ROUND((D605/1000)*G605,2)</f>
        <v>2573.5500000000002</v>
      </c>
      <c r="I605" s="212"/>
    </row>
    <row r="606" spans="1:11" ht="13.5" customHeight="1">
      <c r="A606" s="216" t="s">
        <v>3455</v>
      </c>
      <c r="B606" s="46" t="s">
        <v>3664</v>
      </c>
      <c r="C606" s="53">
        <v>28</v>
      </c>
      <c r="D606" s="2074">
        <v>50</v>
      </c>
      <c r="E606" s="2129">
        <f t="shared" ref="E606:E612" si="98">E587*1.2</f>
        <v>2268.0839999999998</v>
      </c>
      <c r="F606" s="603">
        <f t="shared" si="96"/>
        <v>2268.08</v>
      </c>
      <c r="G606" s="862">
        <f>'Заказ, cкидки и курсы валют'!$J$23*F606</f>
        <v>28237.595999999998</v>
      </c>
      <c r="H606" s="128">
        <f t="shared" si="97"/>
        <v>1411.88</v>
      </c>
      <c r="I606" s="212"/>
    </row>
    <row r="607" spans="1:11" ht="13.5" customHeight="1">
      <c r="A607" s="216" t="s">
        <v>3456</v>
      </c>
      <c r="B607" s="46" t="s">
        <v>3304</v>
      </c>
      <c r="C607" s="53">
        <v>45.28</v>
      </c>
      <c r="D607" s="48">
        <v>50</v>
      </c>
      <c r="E607" s="2129">
        <f t="shared" si="98"/>
        <v>2773.152</v>
      </c>
      <c r="F607" s="603">
        <f t="shared" si="96"/>
        <v>2773.15</v>
      </c>
      <c r="G607" s="862">
        <f>'Заказ, cкидки и курсы валют'!$J$23*F607</f>
        <v>34525.717499999999</v>
      </c>
      <c r="H607" s="128">
        <f t="shared" si="97"/>
        <v>1726.29</v>
      </c>
      <c r="I607" s="212"/>
    </row>
    <row r="608" spans="1:11" ht="13.5" customHeight="1">
      <c r="A608" s="216" t="s">
        <v>3457</v>
      </c>
      <c r="B608" s="46" t="s">
        <v>3665</v>
      </c>
      <c r="C608" s="53">
        <v>65.56</v>
      </c>
      <c r="D608" s="48">
        <v>25</v>
      </c>
      <c r="E608" s="2129">
        <f t="shared" si="98"/>
        <v>3798.0360000000001</v>
      </c>
      <c r="F608" s="603">
        <f t="shared" si="96"/>
        <v>3798.04</v>
      </c>
      <c r="G608" s="862">
        <f>'Заказ, cкидки и курсы валют'!$J$23*F608</f>
        <v>47285.597999999998</v>
      </c>
      <c r="H608" s="128">
        <f t="shared" si="97"/>
        <v>1182.1400000000001</v>
      </c>
      <c r="I608" s="212"/>
    </row>
    <row r="609" spans="1:9" ht="13.5" customHeight="1">
      <c r="A609" s="216" t="s">
        <v>3458</v>
      </c>
      <c r="B609" s="46" t="s">
        <v>3305</v>
      </c>
      <c r="C609" s="53">
        <v>108</v>
      </c>
      <c r="D609" s="48">
        <v>25</v>
      </c>
      <c r="E609" s="2129">
        <f>E590*1.2</f>
        <v>4763.7719999999999</v>
      </c>
      <c r="F609" s="603">
        <f t="shared" si="96"/>
        <v>4763.7700000000004</v>
      </c>
      <c r="G609" s="862">
        <f>'Заказ, cкидки и курсы валют'!$J$23*F609</f>
        <v>59308.936500000003</v>
      </c>
      <c r="H609" s="128">
        <f t="shared" si="97"/>
        <v>1482.72</v>
      </c>
      <c r="I609" s="212"/>
    </row>
    <row r="610" spans="1:9" ht="13.5" customHeight="1">
      <c r="A610" s="216" t="s">
        <v>3459</v>
      </c>
      <c r="B610" s="46" t="s">
        <v>3289</v>
      </c>
      <c r="C610" s="53">
        <v>130</v>
      </c>
      <c r="D610" s="48">
        <v>15</v>
      </c>
      <c r="E610" s="2129">
        <f t="shared" si="98"/>
        <v>5102.4960000000001</v>
      </c>
      <c r="F610" s="603">
        <f t="shared" si="96"/>
        <v>5102.5</v>
      </c>
      <c r="G610" s="862">
        <f>'Заказ, cкидки и курсы валют'!$J$23*F610</f>
        <v>63526.125</v>
      </c>
      <c r="H610" s="128">
        <f t="shared" si="97"/>
        <v>952.89</v>
      </c>
      <c r="I610" s="212"/>
    </row>
    <row r="611" spans="1:9" ht="13.5" customHeight="1">
      <c r="A611" s="216" t="s">
        <v>3460</v>
      </c>
      <c r="B611" s="46" t="s">
        <v>3306</v>
      </c>
      <c r="C611" s="53">
        <v>187.5</v>
      </c>
      <c r="D611" s="48">
        <v>10</v>
      </c>
      <c r="E611" s="2129">
        <f>E592*1.2</f>
        <v>8044.9439999999995</v>
      </c>
      <c r="F611" s="603">
        <f t="shared" si="96"/>
        <v>8044.94</v>
      </c>
      <c r="G611" s="862">
        <f>'Заказ, cкидки и курсы валют'!$J$23*F611</f>
        <v>100159.50299999998</v>
      </c>
      <c r="H611" s="128">
        <f t="shared" si="97"/>
        <v>1001.6</v>
      </c>
      <c r="I611" s="212"/>
    </row>
    <row r="612" spans="1:9" ht="13.5" customHeight="1" thickBot="1">
      <c r="A612" s="241" t="s">
        <v>3461</v>
      </c>
      <c r="B612" s="131" t="s">
        <v>3290</v>
      </c>
      <c r="C612" s="966">
        <v>289.44</v>
      </c>
      <c r="D612" s="217">
        <v>5</v>
      </c>
      <c r="E612" s="2131">
        <f t="shared" si="98"/>
        <v>10224.648000000001</v>
      </c>
      <c r="F612" s="959">
        <f t="shared" si="96"/>
        <v>10224.65</v>
      </c>
      <c r="G612" s="960">
        <f>'Заказ, cкидки и курсы валют'!$J$23*F612</f>
        <v>127296.89249999999</v>
      </c>
      <c r="H612" s="181">
        <f t="shared" si="97"/>
        <v>636.48</v>
      </c>
      <c r="I612" s="214"/>
    </row>
    <row r="613" spans="1:9" ht="13.5" customHeight="1" thickBot="1"/>
    <row r="614" spans="1:9" ht="18">
      <c r="A614" s="247"/>
      <c r="B614" s="236"/>
      <c r="C614" s="91" t="s">
        <v>2952</v>
      </c>
      <c r="D614" s="91"/>
      <c r="E614" s="881"/>
      <c r="F614" s="647"/>
      <c r="G614" s="555"/>
      <c r="H614" s="93"/>
      <c r="I614" s="95"/>
    </row>
    <row r="615" spans="1:9">
      <c r="A615" s="248"/>
      <c r="B615" s="17"/>
      <c r="C615" s="97"/>
      <c r="D615" s="97"/>
      <c r="E615" s="557"/>
      <c r="F615" s="648"/>
      <c r="G615" s="620"/>
      <c r="H615" s="17"/>
      <c r="I615" s="167"/>
    </row>
    <row r="616" spans="1:9">
      <c r="A616" s="248"/>
      <c r="B616" s="17"/>
      <c r="C616" s="97"/>
      <c r="D616" s="97"/>
      <c r="E616" s="557"/>
      <c r="F616" s="648"/>
      <c r="G616" s="620"/>
      <c r="H616" s="17"/>
      <c r="I616" s="167"/>
    </row>
    <row r="617" spans="1:9">
      <c r="A617" s="248"/>
      <c r="B617" s="17"/>
      <c r="C617" s="97"/>
      <c r="D617" s="97"/>
      <c r="E617" s="557"/>
      <c r="F617" s="648"/>
      <c r="G617" s="620"/>
      <c r="H617" s="17"/>
      <c r="I617" s="167"/>
    </row>
    <row r="618" spans="1:9" ht="18.75" thickBot="1">
      <c r="A618" s="1152" t="s">
        <v>7712</v>
      </c>
      <c r="B618" s="171"/>
      <c r="C618" s="99"/>
      <c r="D618" s="99"/>
      <c r="E618" s="558"/>
      <c r="F618" s="649"/>
      <c r="G618" s="621"/>
      <c r="H618" s="171"/>
      <c r="I618" s="172"/>
    </row>
    <row r="619" spans="1:9" ht="42">
      <c r="A619" s="195" t="s">
        <v>1034</v>
      </c>
      <c r="B619" s="196" t="s">
        <v>1035</v>
      </c>
      <c r="C619" s="197" t="s">
        <v>678</v>
      </c>
      <c r="D619" s="197" t="s">
        <v>3143</v>
      </c>
      <c r="E619" s="559" t="s">
        <v>11386</v>
      </c>
      <c r="F619" s="650" t="s">
        <v>2792</v>
      </c>
      <c r="G619" s="638" t="s">
        <v>2640</v>
      </c>
      <c r="H619" s="338" t="s">
        <v>497</v>
      </c>
      <c r="I619" s="199" t="s">
        <v>4268</v>
      </c>
    </row>
    <row r="620" spans="1:9" ht="13.5" thickBot="1">
      <c r="A620" s="195"/>
      <c r="B620" s="389"/>
      <c r="C620" s="197" t="s">
        <v>3644</v>
      </c>
      <c r="D620" s="390" t="s">
        <v>2641</v>
      </c>
      <c r="E620" s="564" t="s">
        <v>265</v>
      </c>
      <c r="F620" s="1038">
        <f>'Заказ, cкидки и курсы валют'!$I$12</f>
        <v>0</v>
      </c>
      <c r="G620" s="949"/>
      <c r="H620" s="455"/>
      <c r="I620" s="325"/>
    </row>
    <row r="621" spans="1:9" ht="14.1" customHeight="1">
      <c r="A621" s="333" t="s">
        <v>8607</v>
      </c>
      <c r="B621" s="986" t="s">
        <v>3301</v>
      </c>
      <c r="C621" s="984">
        <v>9</v>
      </c>
      <c r="D621" s="986">
        <v>10</v>
      </c>
      <c r="E621" s="2122">
        <f>E585*3</f>
        <v>6315.5399999999991</v>
      </c>
      <c r="F621" s="967">
        <f>ROUND(E621*(1-$F$10),2)</f>
        <v>6315.54</v>
      </c>
      <c r="G621" s="968">
        <f>'Заказ, cкидки и курсы валют'!$J$23*F621</f>
        <v>78628.472999999998</v>
      </c>
      <c r="H621" s="387">
        <f>ROUND((D621/1000)*G621,2)</f>
        <v>786.28</v>
      </c>
      <c r="I621" s="337"/>
    </row>
    <row r="622" spans="1:9" ht="14.1" customHeight="1">
      <c r="A622" s="216" t="s">
        <v>8608</v>
      </c>
      <c r="B622" s="46" t="s">
        <v>3663</v>
      </c>
      <c r="C622" s="53">
        <v>16</v>
      </c>
      <c r="D622" s="46">
        <v>5</v>
      </c>
      <c r="E622" s="2096">
        <f t="shared" ref="E622:E631" si="99">E586*3</f>
        <v>5167.7699999999995</v>
      </c>
      <c r="F622" s="603">
        <f t="shared" ref="F622:F631" si="100">ROUND(E622*(1-$F$10),2)</f>
        <v>5167.7700000000004</v>
      </c>
      <c r="G622" s="862">
        <f>'Заказ, cкидки и курсы валют'!$J$23*F622</f>
        <v>64338.736499999999</v>
      </c>
      <c r="H622" s="128">
        <f t="shared" ref="H622:H631" si="101">ROUND((D622/1000)*G622,2)</f>
        <v>321.69</v>
      </c>
      <c r="I622" s="212"/>
    </row>
    <row r="623" spans="1:9" ht="14.1" customHeight="1">
      <c r="A623" s="216" t="s">
        <v>8609</v>
      </c>
      <c r="B623" s="46" t="s">
        <v>3664</v>
      </c>
      <c r="C623" s="53">
        <v>28</v>
      </c>
      <c r="D623" s="46">
        <v>5</v>
      </c>
      <c r="E623" s="2096">
        <f t="shared" si="99"/>
        <v>5670.21</v>
      </c>
      <c r="F623" s="603">
        <f t="shared" si="100"/>
        <v>5670.21</v>
      </c>
      <c r="G623" s="862">
        <f>'Заказ, cкидки и курсы валют'!$J$23*F623</f>
        <v>70594.114499999996</v>
      </c>
      <c r="H623" s="128">
        <f t="shared" si="101"/>
        <v>352.97</v>
      </c>
      <c r="I623" s="212"/>
    </row>
    <row r="624" spans="1:9" ht="14.1" customHeight="1">
      <c r="A624" s="216" t="s">
        <v>8610</v>
      </c>
      <c r="B624" s="46" t="s">
        <v>3304</v>
      </c>
      <c r="C624" s="53">
        <v>45.28</v>
      </c>
      <c r="D624" s="46">
        <v>5</v>
      </c>
      <c r="E624" s="2096">
        <f t="shared" si="99"/>
        <v>6932.88</v>
      </c>
      <c r="F624" s="603">
        <f t="shared" si="100"/>
        <v>6932.88</v>
      </c>
      <c r="G624" s="862">
        <f>'Заказ, cкидки и курсы валют'!$J$23*F624</f>
        <v>86314.356</v>
      </c>
      <c r="H624" s="128">
        <f t="shared" si="101"/>
        <v>431.57</v>
      </c>
      <c r="I624" s="212"/>
    </row>
    <row r="625" spans="1:9" ht="14.1" customHeight="1">
      <c r="A625" s="216" t="s">
        <v>8611</v>
      </c>
      <c r="B625" s="46" t="s">
        <v>3665</v>
      </c>
      <c r="C625" s="53">
        <v>65.56</v>
      </c>
      <c r="D625" s="46">
        <v>2</v>
      </c>
      <c r="E625" s="2096">
        <f t="shared" si="99"/>
        <v>9495.09</v>
      </c>
      <c r="F625" s="603">
        <f t="shared" si="100"/>
        <v>9495.09</v>
      </c>
      <c r="G625" s="862">
        <f>'Заказ, cкидки и курсы валют'!$J$23*F625</f>
        <v>118213.87049999999</v>
      </c>
      <c r="H625" s="128">
        <f t="shared" si="101"/>
        <v>236.43</v>
      </c>
      <c r="I625" s="212"/>
    </row>
    <row r="626" spans="1:9" ht="14.1" customHeight="1">
      <c r="A626" s="216" t="s">
        <v>8612</v>
      </c>
      <c r="B626" s="46" t="s">
        <v>3305</v>
      </c>
      <c r="C626" s="53">
        <v>108</v>
      </c>
      <c r="D626" s="46">
        <v>2</v>
      </c>
      <c r="E626" s="2096">
        <f t="shared" si="99"/>
        <v>11909.43</v>
      </c>
      <c r="F626" s="603">
        <f t="shared" si="100"/>
        <v>11909.43</v>
      </c>
      <c r="G626" s="862">
        <f>'Заказ, cкидки и курсы валют'!$J$23*F626</f>
        <v>148272.40349999999</v>
      </c>
      <c r="H626" s="128">
        <f t="shared" si="101"/>
        <v>296.54000000000002</v>
      </c>
      <c r="I626" s="212"/>
    </row>
    <row r="627" spans="1:9" ht="14.1" customHeight="1">
      <c r="A627" s="216" t="s">
        <v>8613</v>
      </c>
      <c r="B627" s="46" t="s">
        <v>3289</v>
      </c>
      <c r="C627" s="53">
        <v>130</v>
      </c>
      <c r="D627" s="46">
        <v>2</v>
      </c>
      <c r="E627" s="2096">
        <f t="shared" si="99"/>
        <v>12756.24</v>
      </c>
      <c r="F627" s="603">
        <f t="shared" si="100"/>
        <v>12756.24</v>
      </c>
      <c r="G627" s="862">
        <f>'Заказ, cкидки и курсы валют'!$J$23*F627</f>
        <v>158815.18799999999</v>
      </c>
      <c r="H627" s="128">
        <f t="shared" si="101"/>
        <v>317.63</v>
      </c>
      <c r="I627" s="212"/>
    </row>
    <row r="628" spans="1:9" ht="14.1" customHeight="1">
      <c r="A628" s="216" t="s">
        <v>8614</v>
      </c>
      <c r="B628" s="46" t="s">
        <v>3306</v>
      </c>
      <c r="C628" s="53">
        <v>187.5</v>
      </c>
      <c r="D628" s="46">
        <v>1</v>
      </c>
      <c r="E628" s="2096">
        <f t="shared" si="99"/>
        <v>20112.36</v>
      </c>
      <c r="F628" s="603">
        <f t="shared" si="100"/>
        <v>20112.36</v>
      </c>
      <c r="G628" s="862">
        <f>'Заказ, cкидки и курсы валют'!$J$23*F628</f>
        <v>250398.88199999998</v>
      </c>
      <c r="H628" s="128">
        <f t="shared" si="101"/>
        <v>250.4</v>
      </c>
      <c r="I628" s="212"/>
    </row>
    <row r="629" spans="1:9" ht="14.1" customHeight="1">
      <c r="A629" s="216" t="s">
        <v>8615</v>
      </c>
      <c r="B629" s="46" t="s">
        <v>3290</v>
      </c>
      <c r="C629" s="53">
        <v>289.44</v>
      </c>
      <c r="D629" s="46">
        <v>1</v>
      </c>
      <c r="E629" s="2096">
        <f t="shared" si="99"/>
        <v>25561.620000000003</v>
      </c>
      <c r="F629" s="603">
        <f t="shared" si="100"/>
        <v>25561.62</v>
      </c>
      <c r="G629" s="862">
        <f>'Заказ, cкидки и курсы валют'!$J$23*F629</f>
        <v>318242.16899999999</v>
      </c>
      <c r="H629" s="128">
        <f t="shared" si="101"/>
        <v>318.24</v>
      </c>
      <c r="I629" s="212"/>
    </row>
    <row r="630" spans="1:9" ht="14.1" customHeight="1">
      <c r="A630" s="216" t="s">
        <v>8616</v>
      </c>
      <c r="B630" s="46" t="s">
        <v>3302</v>
      </c>
      <c r="C630" s="53">
        <v>361.11</v>
      </c>
      <c r="D630" s="46">
        <v>1</v>
      </c>
      <c r="E630" s="2096">
        <f t="shared" si="99"/>
        <v>42834.090000000004</v>
      </c>
      <c r="F630" s="603">
        <f t="shared" si="100"/>
        <v>42834.09</v>
      </c>
      <c r="G630" s="862">
        <f>'Заказ, cкидки и курсы валют'!$J$23*F630</f>
        <v>533284.42049999989</v>
      </c>
      <c r="H630" s="128">
        <f t="shared" si="101"/>
        <v>533.28</v>
      </c>
      <c r="I630" s="212"/>
    </row>
    <row r="631" spans="1:9" ht="14.1" customHeight="1" thickBot="1">
      <c r="A631" s="241" t="s">
        <v>8617</v>
      </c>
      <c r="B631" s="131" t="s">
        <v>3291</v>
      </c>
      <c r="C631" s="966">
        <v>535.55999999999995</v>
      </c>
      <c r="D631" s="131">
        <v>1</v>
      </c>
      <c r="E631" s="2124">
        <f t="shared" si="99"/>
        <v>70125.299999999988</v>
      </c>
      <c r="F631" s="959">
        <f t="shared" si="100"/>
        <v>70125.3</v>
      </c>
      <c r="G631" s="960">
        <f>'Заказ, cкидки и курсы валют'!$J$23*F631</f>
        <v>873059.98499999999</v>
      </c>
      <c r="H631" s="181">
        <f t="shared" si="101"/>
        <v>873.06</v>
      </c>
      <c r="I631" s="214"/>
    </row>
    <row r="632" spans="1:9" ht="13.5" customHeight="1"/>
    <row r="633" spans="1:9" ht="13.5" customHeight="1"/>
    <row r="634" spans="1:9" ht="13.5" customHeight="1" thickBot="1"/>
    <row r="635" spans="1:9" ht="18">
      <c r="A635" s="247"/>
      <c r="B635" s="163"/>
      <c r="C635" s="91"/>
      <c r="D635" s="91" t="s">
        <v>2953</v>
      </c>
      <c r="E635" s="555"/>
      <c r="F635" s="647"/>
      <c r="G635" s="569"/>
      <c r="H635" s="94"/>
      <c r="I635" s="95"/>
    </row>
    <row r="636" spans="1:9">
      <c r="A636" s="248"/>
      <c r="B636" s="17"/>
      <c r="C636" s="97"/>
      <c r="D636" s="97"/>
      <c r="E636" s="557"/>
      <c r="F636" s="648"/>
      <c r="G636" s="620"/>
      <c r="H636" s="17"/>
      <c r="I636" s="167"/>
    </row>
    <row r="637" spans="1:9">
      <c r="A637" s="248"/>
      <c r="B637" s="17"/>
      <c r="C637" s="97"/>
      <c r="D637" s="97"/>
      <c r="E637" s="557"/>
      <c r="F637" s="648"/>
      <c r="G637" s="620"/>
      <c r="H637" s="17"/>
      <c r="I637" s="167"/>
    </row>
    <row r="638" spans="1:9" ht="13.5" thickBot="1">
      <c r="A638" s="249"/>
      <c r="B638" s="171"/>
      <c r="C638" s="99"/>
      <c r="D638" s="99"/>
      <c r="E638" s="558"/>
      <c r="F638" s="649"/>
      <c r="G638" s="621"/>
      <c r="H638" s="171"/>
      <c r="I638" s="172"/>
    </row>
    <row r="639" spans="1:9" ht="42">
      <c r="A639" s="195" t="s">
        <v>1034</v>
      </c>
      <c r="B639" s="196" t="s">
        <v>1035</v>
      </c>
      <c r="C639" s="197" t="s">
        <v>678</v>
      </c>
      <c r="D639" s="197" t="s">
        <v>3143</v>
      </c>
      <c r="E639" s="559" t="s">
        <v>11385</v>
      </c>
      <c r="F639" s="650" t="s">
        <v>2792</v>
      </c>
      <c r="G639" s="638" t="s">
        <v>3967</v>
      </c>
      <c r="H639" s="338" t="s">
        <v>497</v>
      </c>
      <c r="I639" s="199" t="s">
        <v>4268</v>
      </c>
    </row>
    <row r="640" spans="1:9" ht="13.5" thickBot="1">
      <c r="A640" s="195"/>
      <c r="B640" s="389"/>
      <c r="C640" s="197" t="s">
        <v>3968</v>
      </c>
      <c r="D640" s="390" t="s">
        <v>3966</v>
      </c>
      <c r="E640" s="564" t="s">
        <v>265</v>
      </c>
      <c r="F640" s="1038">
        <f>'Заказ, cкидки и курсы валют'!$I$12</f>
        <v>0</v>
      </c>
      <c r="G640" s="949"/>
      <c r="H640" s="455"/>
      <c r="I640" s="325"/>
    </row>
    <row r="641" spans="1:9" ht="14.1" customHeight="1">
      <c r="A641" s="333" t="s">
        <v>3462</v>
      </c>
      <c r="B641" s="986" t="s">
        <v>1030</v>
      </c>
      <c r="C641" s="984">
        <v>5</v>
      </c>
      <c r="D641" s="986">
        <v>250</v>
      </c>
      <c r="E641" s="822">
        <v>228.76</v>
      </c>
      <c r="F641" s="967">
        <f>ROUND(E641*(1-$F$10),2)</f>
        <v>228.76</v>
      </c>
      <c r="G641" s="968">
        <f>'Заказ, cкидки и курсы валют'!$J$23*F641</f>
        <v>2848.0619999999999</v>
      </c>
      <c r="H641" s="387">
        <f>ROUND((D641/1000)*G641,2)</f>
        <v>712.02</v>
      </c>
      <c r="I641" s="337"/>
    </row>
    <row r="642" spans="1:9" ht="14.1" customHeight="1">
      <c r="A642" s="216" t="s">
        <v>3463</v>
      </c>
      <c r="B642" s="46" t="s">
        <v>3308</v>
      </c>
      <c r="C642" s="807">
        <v>10</v>
      </c>
      <c r="D642" s="46">
        <v>250</v>
      </c>
      <c r="E642" s="822">
        <v>492.49</v>
      </c>
      <c r="F642" s="603">
        <f t="shared" ref="F642:F653" si="102">ROUND(E642*(1-$F$10),2)</f>
        <v>492.49</v>
      </c>
      <c r="G642" s="862">
        <f>'Заказ, cкидки и курсы валют'!$J$23*F642</f>
        <v>6131.5005000000001</v>
      </c>
      <c r="H642" s="128">
        <f t="shared" ref="H642:H653" si="103">ROUND((D642/1000)*G642,2)</f>
        <v>1532.88</v>
      </c>
      <c r="I642" s="212"/>
    </row>
    <row r="643" spans="1:9" ht="14.1" customHeight="1">
      <c r="A643" s="216" t="s">
        <v>3464</v>
      </c>
      <c r="B643" s="46" t="s">
        <v>3309</v>
      </c>
      <c r="C643" s="53">
        <v>14</v>
      </c>
      <c r="D643" s="46">
        <v>250</v>
      </c>
      <c r="E643" s="822">
        <v>697.34</v>
      </c>
      <c r="F643" s="603">
        <f t="shared" si="102"/>
        <v>697.34</v>
      </c>
      <c r="G643" s="862">
        <f>'Заказ, cкидки и курсы валют'!$J$23*F643</f>
        <v>8681.8829999999998</v>
      </c>
      <c r="H643" s="128">
        <f t="shared" si="103"/>
        <v>2170.4699999999998</v>
      </c>
      <c r="I643" s="212"/>
    </row>
    <row r="644" spans="1:9" ht="14.1" customHeight="1">
      <c r="A644" s="216" t="s">
        <v>3465</v>
      </c>
      <c r="B644" s="46" t="s">
        <v>3310</v>
      </c>
      <c r="C644" s="53">
        <v>20</v>
      </c>
      <c r="D644" s="46">
        <v>250</v>
      </c>
      <c r="E644" s="822">
        <v>816.9</v>
      </c>
      <c r="F644" s="603">
        <f t="shared" si="102"/>
        <v>816.9</v>
      </c>
      <c r="G644" s="862">
        <f>'Заказ, cкидки и курсы валют'!$J$23*F644</f>
        <v>10170.404999999999</v>
      </c>
      <c r="H644" s="128">
        <f t="shared" si="103"/>
        <v>2542.6</v>
      </c>
      <c r="I644" s="212"/>
    </row>
    <row r="645" spans="1:9" ht="14.1" customHeight="1">
      <c r="A645" s="216" t="s">
        <v>3466</v>
      </c>
      <c r="B645" s="46" t="s">
        <v>3662</v>
      </c>
      <c r="C645" s="53">
        <v>27</v>
      </c>
      <c r="D645" s="46">
        <v>250</v>
      </c>
      <c r="E645" s="822">
        <v>1037.82</v>
      </c>
      <c r="F645" s="603">
        <f t="shared" si="102"/>
        <v>1037.82</v>
      </c>
      <c r="G645" s="862">
        <f>'Заказ, cкидки и курсы валют'!$J$23*F645</f>
        <v>12920.858999999999</v>
      </c>
      <c r="H645" s="128">
        <f t="shared" si="103"/>
        <v>3230.21</v>
      </c>
      <c r="I645" s="212"/>
    </row>
    <row r="646" spans="1:9" ht="14.1" customHeight="1">
      <c r="A646" s="216" t="s">
        <v>3467</v>
      </c>
      <c r="B646" s="46" t="s">
        <v>3301</v>
      </c>
      <c r="C646" s="53">
        <v>47</v>
      </c>
      <c r="D646" s="46">
        <v>250</v>
      </c>
      <c r="E646" s="822">
        <v>1691.81</v>
      </c>
      <c r="F646" s="603">
        <f t="shared" si="102"/>
        <v>1691.81</v>
      </c>
      <c r="G646" s="862">
        <f>'Заказ, cкидки и курсы валют'!$J$23*F646</f>
        <v>21063.034499999998</v>
      </c>
      <c r="H646" s="128">
        <f t="shared" si="103"/>
        <v>5265.76</v>
      </c>
      <c r="I646" s="212"/>
    </row>
    <row r="647" spans="1:9" ht="14.1" customHeight="1">
      <c r="A647" s="216" t="s">
        <v>3468</v>
      </c>
      <c r="B647" s="46" t="s">
        <v>3663</v>
      </c>
      <c r="C647" s="53">
        <v>70</v>
      </c>
      <c r="D647" s="46">
        <v>250</v>
      </c>
      <c r="E647" s="822">
        <v>2565.86</v>
      </c>
      <c r="F647" s="603">
        <f t="shared" si="102"/>
        <v>2565.86</v>
      </c>
      <c r="G647" s="862">
        <f>'Заказ, cкидки и курсы валют'!$J$23*F647</f>
        <v>31944.956999999999</v>
      </c>
      <c r="H647" s="128">
        <f t="shared" si="103"/>
        <v>7986.24</v>
      </c>
      <c r="I647" s="212"/>
    </row>
    <row r="648" spans="1:9" ht="14.1" customHeight="1">
      <c r="A648" s="216" t="s">
        <v>3469</v>
      </c>
      <c r="B648" s="46" t="s">
        <v>3664</v>
      </c>
      <c r="C648" s="53">
        <v>105</v>
      </c>
      <c r="D648" s="46">
        <v>200</v>
      </c>
      <c r="E648" s="822">
        <v>3650.33</v>
      </c>
      <c r="F648" s="603">
        <f t="shared" si="102"/>
        <v>3650.33</v>
      </c>
      <c r="G648" s="862">
        <f>'Заказ, cкидки и курсы валют'!$J$23*F648</f>
        <v>45446.608499999995</v>
      </c>
      <c r="H648" s="128">
        <f t="shared" si="103"/>
        <v>9089.32</v>
      </c>
      <c r="I648" s="212"/>
    </row>
    <row r="649" spans="1:9" ht="14.1" customHeight="1">
      <c r="A649" s="216" t="s">
        <v>3470</v>
      </c>
      <c r="B649" s="46" t="s">
        <v>3665</v>
      </c>
      <c r="C649" s="53">
        <v>190</v>
      </c>
      <c r="D649" s="46">
        <v>100</v>
      </c>
      <c r="E649" s="822">
        <v>6473.54</v>
      </c>
      <c r="F649" s="603">
        <f t="shared" si="102"/>
        <v>6473.54</v>
      </c>
      <c r="G649" s="862">
        <f>'Заказ, cкидки и курсы валют'!$J$23*F649</f>
        <v>80595.572999999989</v>
      </c>
      <c r="H649" s="128">
        <f t="shared" si="103"/>
        <v>8059.56</v>
      </c>
      <c r="I649" s="212"/>
    </row>
    <row r="650" spans="1:9" ht="14.1" customHeight="1">
      <c r="A650" s="216" t="s">
        <v>3471</v>
      </c>
      <c r="B650" s="46" t="s">
        <v>3289</v>
      </c>
      <c r="C650" s="53">
        <v>310</v>
      </c>
      <c r="D650" s="46">
        <v>100</v>
      </c>
      <c r="E650" s="822">
        <v>10384.879999999999</v>
      </c>
      <c r="F650" s="603">
        <f t="shared" si="102"/>
        <v>10384.879999999999</v>
      </c>
      <c r="G650" s="862">
        <f>'Заказ, cкидки и курсы валют'!$J$23*F650</f>
        <v>129291.75599999998</v>
      </c>
      <c r="H650" s="128">
        <f t="shared" si="103"/>
        <v>12929.18</v>
      </c>
      <c r="I650" s="212"/>
    </row>
    <row r="651" spans="1:9" ht="14.1" customHeight="1">
      <c r="A651" s="216" t="s">
        <v>3472</v>
      </c>
      <c r="B651" s="46" t="s">
        <v>3290</v>
      </c>
      <c r="C651" s="53">
        <v>420</v>
      </c>
      <c r="D651" s="46">
        <v>100</v>
      </c>
      <c r="E651" s="822">
        <v>15423.65</v>
      </c>
      <c r="F651" s="603">
        <f t="shared" si="102"/>
        <v>15423.65</v>
      </c>
      <c r="G651" s="862">
        <f>'Заказ, cкидки и курсы валют'!$J$23*F651</f>
        <v>192024.44249999998</v>
      </c>
      <c r="H651" s="128">
        <f t="shared" si="103"/>
        <v>19202.439999999999</v>
      </c>
      <c r="I651" s="212"/>
    </row>
    <row r="652" spans="1:9" ht="14.1" customHeight="1">
      <c r="A652" s="216" t="s">
        <v>3473</v>
      </c>
      <c r="B652" s="46" t="s">
        <v>3291</v>
      </c>
      <c r="C652" s="53">
        <v>600</v>
      </c>
      <c r="D652" s="46">
        <v>100</v>
      </c>
      <c r="E652" s="822">
        <v>20049.46</v>
      </c>
      <c r="F652" s="603">
        <f t="shared" si="102"/>
        <v>20049.46</v>
      </c>
      <c r="G652" s="862">
        <f>'Заказ, cкидки и курсы валют'!$J$23*F652</f>
        <v>249615.77699999997</v>
      </c>
      <c r="H652" s="128">
        <f t="shared" si="103"/>
        <v>24961.58</v>
      </c>
      <c r="I652" s="212"/>
    </row>
    <row r="653" spans="1:9" ht="14.1" customHeight="1" thickBot="1">
      <c r="A653" s="241" t="s">
        <v>3474</v>
      </c>
      <c r="B653" s="131" t="s">
        <v>3292</v>
      </c>
      <c r="C653" s="966">
        <v>797</v>
      </c>
      <c r="D653" s="131">
        <v>100</v>
      </c>
      <c r="E653" s="822">
        <v>26435.94</v>
      </c>
      <c r="F653" s="959">
        <f t="shared" si="102"/>
        <v>26435.94</v>
      </c>
      <c r="G653" s="960">
        <f>'Заказ, cкидки и курсы валют'!$J$23*F653</f>
        <v>329127.45299999998</v>
      </c>
      <c r="H653" s="181">
        <f t="shared" si="103"/>
        <v>32912.75</v>
      </c>
      <c r="I653" s="214"/>
    </row>
    <row r="654" spans="1:9" ht="13.5" customHeight="1" thickBot="1"/>
    <row r="655" spans="1:9" ht="18.75" customHeight="1">
      <c r="A655" s="247"/>
      <c r="B655" s="163"/>
      <c r="C655" s="91"/>
      <c r="D655" s="91" t="s">
        <v>12297</v>
      </c>
      <c r="E655" s="555"/>
      <c r="F655" s="647"/>
      <c r="G655" s="569"/>
      <c r="H655" s="94"/>
      <c r="I655" s="95"/>
    </row>
    <row r="656" spans="1:9">
      <c r="A656" s="248"/>
      <c r="B656" s="17"/>
      <c r="C656" s="97"/>
      <c r="D656" s="97"/>
      <c r="E656" s="557"/>
      <c r="F656" s="648"/>
      <c r="G656" s="620"/>
      <c r="H656" s="17"/>
      <c r="I656" s="167"/>
    </row>
    <row r="657" spans="1:9">
      <c r="A657" s="248"/>
      <c r="B657" s="17"/>
      <c r="C657" s="97"/>
      <c r="D657" s="97"/>
      <c r="E657" s="557"/>
      <c r="F657" s="648"/>
      <c r="G657" s="620"/>
      <c r="H657" s="17"/>
      <c r="I657" s="167"/>
    </row>
    <row r="658" spans="1:9" ht="13.5" thickBot="1">
      <c r="A658" s="249"/>
      <c r="B658" s="171"/>
      <c r="C658" s="99"/>
      <c r="D658" s="99"/>
      <c r="E658" s="558"/>
      <c r="F658" s="649"/>
      <c r="G658" s="621"/>
      <c r="H658" s="171"/>
      <c r="I658" s="172"/>
    </row>
    <row r="659" spans="1:9" ht="42">
      <c r="A659" s="195" t="s">
        <v>1034</v>
      </c>
      <c r="B659" s="196" t="s">
        <v>1035</v>
      </c>
      <c r="C659" s="197" t="s">
        <v>678</v>
      </c>
      <c r="D659" s="197" t="s">
        <v>3143</v>
      </c>
      <c r="E659" s="559" t="s">
        <v>11385</v>
      </c>
      <c r="F659" s="650" t="s">
        <v>2792</v>
      </c>
      <c r="G659" s="2365" t="s">
        <v>3967</v>
      </c>
      <c r="H659" s="2362" t="s">
        <v>497</v>
      </c>
      <c r="I659" s="199" t="s">
        <v>4268</v>
      </c>
    </row>
    <row r="660" spans="1:9" ht="13.5" thickBot="1">
      <c r="A660" s="195"/>
      <c r="B660" s="389"/>
      <c r="C660" s="197" t="s">
        <v>3968</v>
      </c>
      <c r="D660" s="390" t="s">
        <v>3966</v>
      </c>
      <c r="E660" s="564" t="s">
        <v>265</v>
      </c>
      <c r="F660" s="1038">
        <f>'Заказ, cкидки и курсы валют'!$I$12</f>
        <v>0</v>
      </c>
      <c r="G660" s="2366"/>
      <c r="H660" s="2359"/>
      <c r="I660" s="325"/>
    </row>
    <row r="661" spans="1:9" ht="14.1" customHeight="1">
      <c r="A661" s="333" t="s">
        <v>12294</v>
      </c>
      <c r="B661" s="986">
        <v>6</v>
      </c>
      <c r="C661" s="1370">
        <v>100</v>
      </c>
      <c r="D661" s="986">
        <v>200</v>
      </c>
      <c r="E661" s="822">
        <v>3585.6</v>
      </c>
      <c r="F661" s="967">
        <f>ROUND(E661*(1-$F$10),2)</f>
        <v>3585.6</v>
      </c>
      <c r="G661" s="968">
        <f>'Заказ, cкидки и курсы валют'!$J$23*F661</f>
        <v>44640.719999999994</v>
      </c>
      <c r="H661" s="387">
        <f>ROUND((D661/1000)*G661,2)</f>
        <v>8928.14</v>
      </c>
      <c r="I661" s="337"/>
    </row>
    <row r="662" spans="1:9" ht="14.1" customHeight="1">
      <c r="A662" s="216" t="s">
        <v>12295</v>
      </c>
      <c r="B662" s="46">
        <v>8</v>
      </c>
      <c r="C662" s="1370">
        <v>180</v>
      </c>
      <c r="D662" s="46">
        <v>200</v>
      </c>
      <c r="E662" s="822">
        <v>6336.05</v>
      </c>
      <c r="F662" s="603">
        <f t="shared" ref="F662:F663" si="104">ROUND(E662*(1-$F$10),2)</f>
        <v>6336.05</v>
      </c>
      <c r="G662" s="862">
        <f>'Заказ, cкидки и курсы валют'!$J$23*F662</f>
        <v>78883.822499999995</v>
      </c>
      <c r="H662" s="128">
        <f t="shared" ref="H662:H663" si="105">ROUND((D662/1000)*G662,2)</f>
        <v>15776.76</v>
      </c>
      <c r="I662" s="212"/>
    </row>
    <row r="663" spans="1:9" ht="14.1" customHeight="1">
      <c r="A663" s="216" t="s">
        <v>12296</v>
      </c>
      <c r="B663" s="46">
        <v>10</v>
      </c>
      <c r="C663" s="1370">
        <v>290</v>
      </c>
      <c r="D663" s="46">
        <v>100</v>
      </c>
      <c r="E663" s="822">
        <v>10284.450000000001</v>
      </c>
      <c r="F663" s="603">
        <f t="shared" si="104"/>
        <v>10284.450000000001</v>
      </c>
      <c r="G663" s="862">
        <f>'Заказ, cкидки и курсы валют'!$J$23*F663</f>
        <v>128041.4025</v>
      </c>
      <c r="H663" s="128">
        <f t="shared" si="105"/>
        <v>12804.14</v>
      </c>
      <c r="I663" s="212"/>
    </row>
    <row r="664" spans="1:9" ht="21.75" customHeight="1"/>
    <row r="665" spans="1:9" ht="13.5" customHeight="1" thickBot="1"/>
    <row r="666" spans="1:9" ht="13.5" customHeight="1">
      <c r="A666" s="247"/>
      <c r="B666" s="163"/>
      <c r="C666" s="91"/>
      <c r="D666" s="91" t="s">
        <v>2954</v>
      </c>
      <c r="E666" s="569"/>
      <c r="F666" s="94"/>
      <c r="G666" s="592"/>
      <c r="H666" s="163"/>
      <c r="I666" s="95"/>
    </row>
    <row r="667" spans="1:9" ht="13.5" customHeight="1">
      <c r="A667" s="248"/>
      <c r="B667" s="17"/>
      <c r="C667" s="97"/>
      <c r="D667" s="97"/>
      <c r="E667" s="557"/>
      <c r="F667" s="648"/>
      <c r="G667" s="620"/>
      <c r="H667" s="17"/>
      <c r="I667" s="167"/>
    </row>
    <row r="668" spans="1:9" ht="13.5" customHeight="1">
      <c r="A668" s="248"/>
      <c r="B668" s="17"/>
      <c r="C668" s="97"/>
      <c r="D668" s="97"/>
      <c r="E668" s="557"/>
      <c r="F668" s="648"/>
      <c r="G668" s="620"/>
      <c r="H668" s="17"/>
      <c r="I668" s="167"/>
    </row>
    <row r="669" spans="1:9" ht="13.5" customHeight="1">
      <c r="A669" s="248"/>
      <c r="B669" s="17"/>
      <c r="C669" s="97"/>
      <c r="D669" s="97"/>
      <c r="E669" s="557"/>
      <c r="F669" s="648"/>
      <c r="G669" s="620"/>
      <c r="H669" s="17"/>
      <c r="I669" s="167"/>
    </row>
    <row r="670" spans="1:9" ht="13.5" customHeight="1" thickBot="1">
      <c r="A670" s="249"/>
      <c r="B670" s="171"/>
      <c r="C670" s="99"/>
      <c r="D670" s="99"/>
      <c r="E670" s="558"/>
      <c r="F670" s="649"/>
      <c r="G670" s="621"/>
      <c r="H670" s="171"/>
      <c r="I670" s="172"/>
    </row>
    <row r="671" spans="1:9" ht="47.25" customHeight="1">
      <c r="A671" s="195" t="s">
        <v>1034</v>
      </c>
      <c r="B671" s="196" t="s">
        <v>1035</v>
      </c>
      <c r="C671" s="197" t="s">
        <v>678</v>
      </c>
      <c r="D671" s="197" t="s">
        <v>3143</v>
      </c>
      <c r="E671" s="559" t="s">
        <v>11385</v>
      </c>
      <c r="F671" s="650" t="s">
        <v>2792</v>
      </c>
      <c r="G671" s="638" t="s">
        <v>3967</v>
      </c>
      <c r="H671" s="338" t="s">
        <v>497</v>
      </c>
      <c r="I671" s="199" t="s">
        <v>4268</v>
      </c>
    </row>
    <row r="672" spans="1:9" ht="13.5" customHeight="1" thickBot="1">
      <c r="A672" s="195"/>
      <c r="B672" s="389"/>
      <c r="C672" s="197" t="s">
        <v>3968</v>
      </c>
      <c r="D672" s="390" t="s">
        <v>3966</v>
      </c>
      <c r="E672" s="564" t="s">
        <v>265</v>
      </c>
      <c r="F672" s="1038">
        <f>'Заказ, cкидки и курсы валют'!$I$12</f>
        <v>0</v>
      </c>
      <c r="G672" s="949"/>
      <c r="H672" s="455"/>
      <c r="I672" s="325"/>
    </row>
    <row r="673" spans="1:10" ht="14.1" customHeight="1">
      <c r="A673" s="333" t="s">
        <v>10694</v>
      </c>
      <c r="B673" s="392" t="s">
        <v>10695</v>
      </c>
      <c r="C673" s="984">
        <v>9</v>
      </c>
      <c r="D673" s="986">
        <v>250</v>
      </c>
      <c r="E673" s="822">
        <v>398.64</v>
      </c>
      <c r="F673" s="967">
        <f>ROUND(E673*(1-$F$10),2)</f>
        <v>398.64</v>
      </c>
      <c r="G673" s="968">
        <f>'Заказ, cкидки и курсы валют'!$J$23*F673</f>
        <v>4963.0679999999993</v>
      </c>
      <c r="H673" s="387">
        <f>ROUND((D673/1000)*G673,2)</f>
        <v>1240.77</v>
      </c>
      <c r="I673" s="337"/>
    </row>
    <row r="674" spans="1:10" ht="14.1" customHeight="1">
      <c r="A674" s="216" t="s">
        <v>3475</v>
      </c>
      <c r="B674" s="46" t="s">
        <v>3311</v>
      </c>
      <c r="C674" s="53">
        <v>20</v>
      </c>
      <c r="D674" s="46">
        <v>250</v>
      </c>
      <c r="E674" s="822">
        <v>983.03</v>
      </c>
      <c r="F674" s="603">
        <f>ROUND(E674*(1-$F$10),2)</f>
        <v>983.03</v>
      </c>
      <c r="G674" s="862">
        <f>'Заказ, cкидки и курсы валют'!$J$23*F674</f>
        <v>12238.723499999998</v>
      </c>
      <c r="H674" s="128">
        <f>ROUND((D674/1000)*G674,2)</f>
        <v>3059.68</v>
      </c>
      <c r="I674" s="212"/>
      <c r="J674" s="822"/>
    </row>
    <row r="675" spans="1:10" ht="14.1" customHeight="1">
      <c r="A675" s="216" t="s">
        <v>3476</v>
      </c>
      <c r="B675" s="46" t="s">
        <v>3312</v>
      </c>
      <c r="C675" s="53">
        <v>28.8</v>
      </c>
      <c r="D675" s="46">
        <v>250</v>
      </c>
      <c r="E675" s="822">
        <v>1365.25</v>
      </c>
      <c r="F675" s="603">
        <f t="shared" ref="F675:F684" si="106">ROUND(E675*(1-$F$10),2)</f>
        <v>1365.25</v>
      </c>
      <c r="G675" s="862">
        <f>'Заказ, cкидки и курсы валют'!$J$23*F675</f>
        <v>16997.362499999999</v>
      </c>
      <c r="H675" s="128">
        <f t="shared" ref="H675:H684" si="107">ROUND((D675/1000)*G675,2)</f>
        <v>4249.34</v>
      </c>
      <c r="I675" s="212"/>
      <c r="J675" s="822"/>
    </row>
    <row r="676" spans="1:10" ht="14.1" customHeight="1">
      <c r="A676" s="216" t="s">
        <v>3477</v>
      </c>
      <c r="B676" s="46" t="s">
        <v>3313</v>
      </c>
      <c r="C676" s="53">
        <v>37</v>
      </c>
      <c r="D676" s="46">
        <v>250</v>
      </c>
      <c r="E676" s="822">
        <v>1445.5</v>
      </c>
      <c r="F676" s="603">
        <f t="shared" si="106"/>
        <v>1445.5</v>
      </c>
      <c r="G676" s="862">
        <f>'Заказ, cкидки и курсы валют'!$J$23*F676</f>
        <v>17996.474999999999</v>
      </c>
      <c r="H676" s="128">
        <f t="shared" si="107"/>
        <v>4499.12</v>
      </c>
      <c r="I676" s="212"/>
      <c r="J676" s="822"/>
    </row>
    <row r="677" spans="1:10" ht="14.1" customHeight="1">
      <c r="A677" s="216" t="s">
        <v>3478</v>
      </c>
      <c r="B677" s="46" t="s">
        <v>3314</v>
      </c>
      <c r="C677" s="810">
        <v>51.8</v>
      </c>
      <c r="D677" s="46">
        <v>250</v>
      </c>
      <c r="E677" s="822">
        <v>1881.71</v>
      </c>
      <c r="F677" s="603">
        <f t="shared" si="106"/>
        <v>1881.71</v>
      </c>
      <c r="G677" s="862">
        <f>'Заказ, cкидки и курсы валют'!$J$23*F677</f>
        <v>23427.289499999999</v>
      </c>
      <c r="H677" s="128">
        <f t="shared" si="107"/>
        <v>5856.82</v>
      </c>
      <c r="I677" s="212"/>
      <c r="J677" s="822"/>
    </row>
    <row r="678" spans="1:10" ht="14.1" customHeight="1">
      <c r="A678" s="216" t="s">
        <v>3479</v>
      </c>
      <c r="B678" s="46" t="s">
        <v>3354</v>
      </c>
      <c r="C678" s="53">
        <v>60</v>
      </c>
      <c r="D678" s="46">
        <v>250</v>
      </c>
      <c r="E678" s="822">
        <v>2183.35</v>
      </c>
      <c r="F678" s="603">
        <f t="shared" si="106"/>
        <v>2183.35</v>
      </c>
      <c r="G678" s="862">
        <f>'Заказ, cкидки и курсы валют'!$J$23*F678</f>
        <v>27182.707499999997</v>
      </c>
      <c r="H678" s="128">
        <f t="shared" si="107"/>
        <v>6795.68</v>
      </c>
      <c r="I678" s="212"/>
      <c r="J678" s="822"/>
    </row>
    <row r="679" spans="1:10" ht="14.1" customHeight="1">
      <c r="A679" s="216" t="s">
        <v>3480</v>
      </c>
      <c r="B679" s="46" t="s">
        <v>3315</v>
      </c>
      <c r="C679" s="53">
        <v>82</v>
      </c>
      <c r="D679" s="46">
        <v>250</v>
      </c>
      <c r="E679" s="822">
        <v>2700.12</v>
      </c>
      <c r="F679" s="603">
        <f t="shared" si="106"/>
        <v>2700.12</v>
      </c>
      <c r="G679" s="862">
        <f>'Заказ, cкидки и курсы валют'!$J$23*F679</f>
        <v>33616.493999999999</v>
      </c>
      <c r="H679" s="128">
        <f t="shared" si="107"/>
        <v>8404.1200000000008</v>
      </c>
      <c r="I679" s="212"/>
    </row>
    <row r="680" spans="1:10" ht="14.1" customHeight="1">
      <c r="A680" s="216" t="s">
        <v>3481</v>
      </c>
      <c r="B680" s="46" t="s">
        <v>3358</v>
      </c>
      <c r="C680" s="53">
        <v>83</v>
      </c>
      <c r="D680" s="46">
        <v>250</v>
      </c>
      <c r="E680" s="822">
        <v>3120.57</v>
      </c>
      <c r="F680" s="603">
        <f t="shared" si="106"/>
        <v>3120.57</v>
      </c>
      <c r="G680" s="862">
        <f>'Заказ, cкидки и курсы валют'!$J$23*F680</f>
        <v>38851.0965</v>
      </c>
      <c r="H680" s="128">
        <f t="shared" si="107"/>
        <v>9712.77</v>
      </c>
      <c r="I680" s="212"/>
    </row>
    <row r="681" spans="1:10" ht="14.1" customHeight="1">
      <c r="A681" s="216" t="s">
        <v>3482</v>
      </c>
      <c r="B681" s="46" t="s">
        <v>3316</v>
      </c>
      <c r="C681" s="810">
        <v>118.9</v>
      </c>
      <c r="D681" s="46">
        <v>250</v>
      </c>
      <c r="E681" s="822">
        <v>4127.75</v>
      </c>
      <c r="F681" s="603">
        <f t="shared" si="106"/>
        <v>4127.75</v>
      </c>
      <c r="G681" s="862">
        <f>'Заказ, cкидки и курсы валют'!$J$23*F681</f>
        <v>51390.487499999996</v>
      </c>
      <c r="H681" s="128">
        <f t="shared" si="107"/>
        <v>12847.62</v>
      </c>
      <c r="I681" s="212"/>
    </row>
    <row r="682" spans="1:10" ht="14.1" customHeight="1">
      <c r="A682" s="216" t="s">
        <v>3483</v>
      </c>
      <c r="B682" s="46" t="s">
        <v>3355</v>
      </c>
      <c r="C682" s="53">
        <v>130</v>
      </c>
      <c r="D682" s="46">
        <v>100</v>
      </c>
      <c r="E682" s="822">
        <v>5087.3500000000004</v>
      </c>
      <c r="F682" s="603">
        <f t="shared" si="106"/>
        <v>5087.3500000000004</v>
      </c>
      <c r="G682" s="862">
        <f>'Заказ, cкидки и курсы валют'!$J$23*F682</f>
        <v>63337.5075</v>
      </c>
      <c r="H682" s="128">
        <f t="shared" si="107"/>
        <v>6333.75</v>
      </c>
      <c r="I682" s="212"/>
    </row>
    <row r="683" spans="1:10" ht="14.1" customHeight="1">
      <c r="A683" s="216" t="s">
        <v>3484</v>
      </c>
      <c r="B683" s="46" t="s">
        <v>3356</v>
      </c>
      <c r="C683" s="53">
        <v>240</v>
      </c>
      <c r="D683" s="46">
        <v>100</v>
      </c>
      <c r="E683" s="822">
        <v>8392.69</v>
      </c>
      <c r="F683" s="603">
        <f t="shared" si="106"/>
        <v>8392.69</v>
      </c>
      <c r="G683" s="862">
        <f>'Заказ, cкидки и курсы валют'!$J$23*F683</f>
        <v>104488.9905</v>
      </c>
      <c r="H683" s="128">
        <f t="shared" si="107"/>
        <v>10448.9</v>
      </c>
      <c r="I683" s="212"/>
    </row>
    <row r="684" spans="1:10" ht="14.1" customHeight="1" thickBot="1">
      <c r="A684" s="241" t="s">
        <v>3485</v>
      </c>
      <c r="B684" s="131" t="s">
        <v>3357</v>
      </c>
      <c r="C684" s="1039">
        <v>408</v>
      </c>
      <c r="D684" s="131">
        <v>100</v>
      </c>
      <c r="E684" s="822">
        <v>12704.97</v>
      </c>
      <c r="F684" s="959">
        <f t="shared" si="106"/>
        <v>12704.97</v>
      </c>
      <c r="G684" s="960">
        <f>'Заказ, cкидки и курсы валют'!$J$23*F684</f>
        <v>158176.87649999998</v>
      </c>
      <c r="H684" s="181">
        <f t="shared" si="107"/>
        <v>15817.69</v>
      </c>
      <c r="I684" s="214"/>
    </row>
    <row r="687" spans="1:10" ht="31.5" customHeight="1" thickBot="1"/>
    <row r="688" spans="1:10" ht="18.75" customHeight="1">
      <c r="A688" s="247"/>
      <c r="B688" s="163"/>
      <c r="C688" s="91" t="s">
        <v>2955</v>
      </c>
      <c r="D688" s="91"/>
      <c r="E688" s="569"/>
      <c r="F688" s="94"/>
      <c r="G688" s="592"/>
      <c r="H688" s="163"/>
      <c r="I688" s="95"/>
    </row>
    <row r="689" spans="1:9">
      <c r="A689" s="248"/>
      <c r="B689" s="17"/>
      <c r="C689" s="97"/>
      <c r="D689" s="97"/>
      <c r="E689" s="557"/>
      <c r="F689" s="648"/>
      <c r="G689" s="620"/>
      <c r="H689" s="17"/>
      <c r="I689" s="167"/>
    </row>
    <row r="690" spans="1:9">
      <c r="A690" s="248"/>
      <c r="B690" s="17"/>
      <c r="C690" s="97"/>
      <c r="D690" s="97"/>
      <c r="E690" s="557"/>
      <c r="F690" s="648"/>
      <c r="G690" s="620"/>
      <c r="H690" s="17"/>
      <c r="I690" s="167"/>
    </row>
    <row r="691" spans="1:9" ht="60" customHeight="1">
      <c r="A691" s="248"/>
      <c r="B691" s="17"/>
      <c r="C691" s="97"/>
      <c r="D691" s="97"/>
      <c r="E691" s="557"/>
      <c r="F691" s="648"/>
      <c r="G691" s="620"/>
      <c r="H691" s="17"/>
      <c r="I691" s="167"/>
    </row>
    <row r="692" spans="1:9" ht="13.5" thickBot="1">
      <c r="A692" s="249"/>
      <c r="B692" s="171"/>
      <c r="C692" s="99"/>
      <c r="D692" s="99"/>
      <c r="E692" s="558"/>
      <c r="F692" s="649"/>
      <c r="G692" s="621"/>
      <c r="H692" s="171"/>
      <c r="I692" s="172"/>
    </row>
    <row r="693" spans="1:9" ht="42">
      <c r="A693" s="195" t="s">
        <v>1034</v>
      </c>
      <c r="B693" s="196" t="s">
        <v>1035</v>
      </c>
      <c r="C693" s="197" t="s">
        <v>678</v>
      </c>
      <c r="D693" s="197" t="s">
        <v>3143</v>
      </c>
      <c r="E693" s="559" t="s">
        <v>11385</v>
      </c>
      <c r="F693" s="650" t="s">
        <v>2792</v>
      </c>
      <c r="G693" s="638" t="s">
        <v>3967</v>
      </c>
      <c r="H693" s="338" t="s">
        <v>497</v>
      </c>
      <c r="I693" s="199" t="s">
        <v>4268</v>
      </c>
    </row>
    <row r="694" spans="1:9" ht="13.5" thickBot="1">
      <c r="A694" s="195"/>
      <c r="B694" s="389"/>
      <c r="C694" s="197" t="s">
        <v>3968</v>
      </c>
      <c r="D694" s="390" t="s">
        <v>3966</v>
      </c>
      <c r="E694" s="564" t="s">
        <v>265</v>
      </c>
      <c r="F694" s="1038">
        <f>'Заказ, cкидки и курсы валют'!$I$12</f>
        <v>0</v>
      </c>
      <c r="G694" s="949"/>
      <c r="H694" s="455"/>
      <c r="I694" s="325"/>
    </row>
    <row r="695" spans="1:9" ht="14.1" customHeight="1">
      <c r="A695" s="333" t="s">
        <v>2797</v>
      </c>
      <c r="B695" s="986" t="s">
        <v>3308</v>
      </c>
      <c r="C695" s="984">
        <v>50</v>
      </c>
      <c r="D695" s="986">
        <v>50</v>
      </c>
      <c r="E695" s="822">
        <v>3169.06</v>
      </c>
      <c r="F695" s="967">
        <f>ROUND(E695*(1-$F$10),2)</f>
        <v>3169.06</v>
      </c>
      <c r="G695" s="968">
        <f>'Заказ, cкидки и курсы валют'!$J$23*F695</f>
        <v>39454.796999999999</v>
      </c>
      <c r="H695" s="387">
        <f>ROUND((D695/1000)*G695,2)</f>
        <v>1972.74</v>
      </c>
      <c r="I695" s="337"/>
    </row>
    <row r="696" spans="1:9" ht="14.1" customHeight="1">
      <c r="A696" s="216" t="s">
        <v>3486</v>
      </c>
      <c r="B696" s="46" t="s">
        <v>3309</v>
      </c>
      <c r="C696" s="53">
        <v>66.5</v>
      </c>
      <c r="D696" s="46">
        <v>50</v>
      </c>
      <c r="E696" s="822">
        <v>3296.18</v>
      </c>
      <c r="F696" s="603">
        <f t="shared" ref="F696:F704" si="108">ROUND(E696*(1-$F$10),2)</f>
        <v>3296.18</v>
      </c>
      <c r="G696" s="862">
        <f>'Заказ, cкидки и курсы валют'!$J$23*F696</f>
        <v>41037.440999999999</v>
      </c>
      <c r="H696" s="128">
        <f t="shared" ref="H696:H704" si="109">ROUND((D696/1000)*G696,2)</f>
        <v>2051.87</v>
      </c>
      <c r="I696" s="212"/>
    </row>
    <row r="697" spans="1:9" ht="14.1" customHeight="1">
      <c r="A697" s="216" t="s">
        <v>3487</v>
      </c>
      <c r="B697" s="46" t="s">
        <v>3662</v>
      </c>
      <c r="C697" s="53">
        <v>144</v>
      </c>
      <c r="D697" s="46">
        <v>50</v>
      </c>
      <c r="E697" s="822">
        <v>4396.93</v>
      </c>
      <c r="F697" s="603">
        <f t="shared" si="108"/>
        <v>4396.93</v>
      </c>
      <c r="G697" s="862">
        <f>'Заказ, cкидки и курсы валют'!$J$23*F697</f>
        <v>54741.7785</v>
      </c>
      <c r="H697" s="128">
        <f t="shared" si="109"/>
        <v>2737.09</v>
      </c>
      <c r="I697" s="212"/>
    </row>
    <row r="698" spans="1:9" ht="14.1" customHeight="1">
      <c r="A698" s="216" t="s">
        <v>3488</v>
      </c>
      <c r="B698" s="46" t="s">
        <v>3301</v>
      </c>
      <c r="C698" s="53">
        <v>255</v>
      </c>
      <c r="D698" s="46">
        <v>50</v>
      </c>
      <c r="E698" s="822">
        <v>7002.29</v>
      </c>
      <c r="F698" s="603">
        <f t="shared" si="108"/>
        <v>7002.29</v>
      </c>
      <c r="G698" s="862">
        <f>'Заказ, cкидки и курсы валют'!$J$23*F698</f>
        <v>87178.510499999989</v>
      </c>
      <c r="H698" s="128">
        <f t="shared" si="109"/>
        <v>4358.93</v>
      </c>
      <c r="I698" s="212"/>
    </row>
    <row r="699" spans="1:9" ht="14.1" customHeight="1">
      <c r="A699" s="216" t="s">
        <v>3489</v>
      </c>
      <c r="B699" s="46" t="s">
        <v>3663</v>
      </c>
      <c r="C699" s="53">
        <v>425</v>
      </c>
      <c r="D699" s="46">
        <v>30</v>
      </c>
      <c r="E699" s="822">
        <v>11684.31</v>
      </c>
      <c r="F699" s="603">
        <f t="shared" si="108"/>
        <v>11684.31</v>
      </c>
      <c r="G699" s="862">
        <f>'Заказ, cкидки и курсы валют'!$J$23*F699</f>
        <v>145469.65949999998</v>
      </c>
      <c r="H699" s="128">
        <f t="shared" si="109"/>
        <v>4364.09</v>
      </c>
      <c r="I699" s="212"/>
    </row>
    <row r="700" spans="1:9" ht="14.1" customHeight="1">
      <c r="A700" s="216" t="s">
        <v>3490</v>
      </c>
      <c r="B700" s="46" t="s">
        <v>3664</v>
      </c>
      <c r="C700" s="53">
        <v>666.6</v>
      </c>
      <c r="D700" s="46">
        <v>30</v>
      </c>
      <c r="E700" s="822">
        <v>17344.5</v>
      </c>
      <c r="F700" s="603">
        <f t="shared" si="108"/>
        <v>17344.5</v>
      </c>
      <c r="G700" s="862">
        <f>'Заказ, cкидки и курсы валют'!$J$23*F700</f>
        <v>215939.02499999999</v>
      </c>
      <c r="H700" s="128">
        <f t="shared" si="109"/>
        <v>6478.17</v>
      </c>
      <c r="I700" s="212"/>
    </row>
    <row r="701" spans="1:9" ht="14.1" customHeight="1">
      <c r="A701" s="216" t="s">
        <v>3491</v>
      </c>
      <c r="B701" s="46" t="s">
        <v>3665</v>
      </c>
      <c r="C701" s="53">
        <v>1200</v>
      </c>
      <c r="D701" s="46">
        <v>15</v>
      </c>
      <c r="E701" s="822">
        <v>34276.46</v>
      </c>
      <c r="F701" s="603">
        <f t="shared" si="108"/>
        <v>34276.46</v>
      </c>
      <c r="G701" s="862">
        <f>'Заказ, cкидки и курсы валют'!$J$23*F701</f>
        <v>426741.92699999997</v>
      </c>
      <c r="H701" s="128">
        <f t="shared" si="109"/>
        <v>6401.13</v>
      </c>
      <c r="I701" s="212"/>
    </row>
    <row r="702" spans="1:9" ht="14.1" customHeight="1">
      <c r="A702" s="216" t="s">
        <v>3492</v>
      </c>
      <c r="B702" s="46" t="s">
        <v>3289</v>
      </c>
      <c r="C702" s="53">
        <v>1870</v>
      </c>
      <c r="D702" s="46">
        <v>10</v>
      </c>
      <c r="E702" s="822">
        <v>49175.3</v>
      </c>
      <c r="F702" s="603">
        <f t="shared" si="108"/>
        <v>49175.3</v>
      </c>
      <c r="G702" s="862">
        <f>'Заказ, cкидки и курсы валют'!$J$23*F702</f>
        <v>612232.48499999999</v>
      </c>
      <c r="H702" s="128">
        <f t="shared" si="109"/>
        <v>6122.32</v>
      </c>
      <c r="I702" s="212"/>
    </row>
    <row r="703" spans="1:9" ht="14.1" customHeight="1">
      <c r="A703" s="216" t="s">
        <v>3493</v>
      </c>
      <c r="B703" s="46" t="s">
        <v>3290</v>
      </c>
      <c r="C703" s="53">
        <v>2800</v>
      </c>
      <c r="D703" s="46">
        <v>10</v>
      </c>
      <c r="E703" s="822">
        <v>67473.100000000006</v>
      </c>
      <c r="F703" s="603">
        <f t="shared" si="108"/>
        <v>67473.100000000006</v>
      </c>
      <c r="G703" s="862">
        <f>'Заказ, cкидки и курсы валют'!$J$23*F703</f>
        <v>840040.09499999997</v>
      </c>
      <c r="H703" s="128">
        <f t="shared" si="109"/>
        <v>8400.4</v>
      </c>
      <c r="I703" s="212"/>
    </row>
    <row r="704" spans="1:9" ht="14.1" customHeight="1" thickBot="1">
      <c r="A704" s="241" t="s">
        <v>3494</v>
      </c>
      <c r="B704" s="131" t="s">
        <v>3291</v>
      </c>
      <c r="C704" s="966">
        <v>4000</v>
      </c>
      <c r="D704" s="131">
        <v>5</v>
      </c>
      <c r="E704" s="822">
        <v>114314.71</v>
      </c>
      <c r="F704" s="959">
        <f t="shared" si="108"/>
        <v>114314.71</v>
      </c>
      <c r="G704" s="960">
        <f>'Заказ, cкидки и курсы валют'!$J$23*F704</f>
        <v>1423218.1395</v>
      </c>
      <c r="H704" s="181">
        <f t="shared" si="109"/>
        <v>7116.09</v>
      </c>
      <c r="I704" s="214"/>
    </row>
    <row r="705" spans="1:10">
      <c r="J705" s="822"/>
    </row>
    <row r="706" spans="1:10" ht="13.5" thickBot="1">
      <c r="J706" s="822"/>
    </row>
    <row r="707" spans="1:10" ht="18">
      <c r="A707" s="247"/>
      <c r="B707" s="163"/>
      <c r="C707" s="91" t="s">
        <v>2956</v>
      </c>
      <c r="D707" s="91"/>
      <c r="E707" s="569"/>
      <c r="F707" s="94"/>
      <c r="G707" s="592"/>
      <c r="H707" s="163"/>
      <c r="I707" s="95"/>
      <c r="J707" s="822"/>
    </row>
    <row r="708" spans="1:10">
      <c r="A708" s="248"/>
      <c r="B708" s="17"/>
      <c r="C708" s="97"/>
      <c r="D708" s="97"/>
      <c r="E708" s="557"/>
      <c r="F708" s="648"/>
      <c r="G708" s="620"/>
      <c r="H708" s="17"/>
      <c r="I708" s="167"/>
      <c r="J708" s="822"/>
    </row>
    <row r="709" spans="1:10">
      <c r="A709" s="248"/>
      <c r="B709" s="17"/>
      <c r="C709" s="97"/>
      <c r="D709" s="97"/>
      <c r="E709" s="557"/>
      <c r="F709" s="648"/>
      <c r="G709" s="620"/>
      <c r="H709" s="17"/>
      <c r="I709" s="167"/>
      <c r="J709" s="822"/>
    </row>
    <row r="710" spans="1:10">
      <c r="A710" s="248"/>
      <c r="B710" s="17"/>
      <c r="C710" s="97"/>
      <c r="D710" s="97"/>
      <c r="E710" s="557"/>
      <c r="F710" s="648"/>
      <c r="G710" s="620"/>
      <c r="H710" s="17"/>
      <c r="I710" s="167"/>
      <c r="J710" s="822"/>
    </row>
    <row r="711" spans="1:10" ht="18.75" customHeight="1" thickBot="1">
      <c r="A711" s="249"/>
      <c r="B711" s="171"/>
      <c r="C711" s="99"/>
      <c r="D711" s="99"/>
      <c r="E711" s="558"/>
      <c r="F711" s="649"/>
      <c r="G711" s="621"/>
      <c r="H711" s="171"/>
      <c r="I711" s="172"/>
      <c r="J711" s="822"/>
    </row>
    <row r="712" spans="1:10" ht="42">
      <c r="A712" s="195" t="s">
        <v>1034</v>
      </c>
      <c r="B712" s="196" t="s">
        <v>1035</v>
      </c>
      <c r="C712" s="197" t="s">
        <v>678</v>
      </c>
      <c r="D712" s="197" t="s">
        <v>3143</v>
      </c>
      <c r="E712" s="559" t="s">
        <v>11385</v>
      </c>
      <c r="F712" s="650" t="s">
        <v>2792</v>
      </c>
      <c r="G712" s="638" t="s">
        <v>3967</v>
      </c>
      <c r="H712" s="338" t="s">
        <v>497</v>
      </c>
      <c r="I712" s="199" t="s">
        <v>4268</v>
      </c>
    </row>
    <row r="713" spans="1:10" ht="31.5" customHeight="1" thickBot="1">
      <c r="A713" s="195"/>
      <c r="B713" s="389"/>
      <c r="C713" s="197" t="s">
        <v>3968</v>
      </c>
      <c r="D713" s="390" t="s">
        <v>3966</v>
      </c>
      <c r="E713" s="564" t="s">
        <v>265</v>
      </c>
      <c r="F713" s="1038">
        <f>'Заказ, cкидки и курсы валют'!$I$12</f>
        <v>0</v>
      </c>
      <c r="G713" s="949"/>
      <c r="H713" s="455"/>
      <c r="I713" s="325"/>
    </row>
    <row r="714" spans="1:10" ht="14.1" customHeight="1">
      <c r="A714" s="333" t="s">
        <v>3495</v>
      </c>
      <c r="B714" s="986" t="s">
        <v>3309</v>
      </c>
      <c r="C714" s="984">
        <v>57</v>
      </c>
      <c r="D714" s="986">
        <v>50</v>
      </c>
      <c r="E714" s="822">
        <v>2841.61</v>
      </c>
      <c r="F714" s="967">
        <f>ROUND(E714*(1-$F$10),2)</f>
        <v>2841.61</v>
      </c>
      <c r="G714" s="968">
        <f>'Заказ, cкидки и курсы валют'!$J$23*F714</f>
        <v>35378.044499999996</v>
      </c>
      <c r="H714" s="387">
        <f>ROUND((D714/1000)*G714,2)</f>
        <v>1768.9</v>
      </c>
      <c r="I714" s="337"/>
    </row>
    <row r="715" spans="1:10" ht="14.1" customHeight="1">
      <c r="A715" s="216" t="s">
        <v>3496</v>
      </c>
      <c r="B715" s="46" t="s">
        <v>3662</v>
      </c>
      <c r="C715" s="53">
        <v>134</v>
      </c>
      <c r="D715" s="46">
        <v>50</v>
      </c>
      <c r="E715" s="822">
        <v>4054.58</v>
      </c>
      <c r="F715" s="603">
        <f t="shared" ref="F715:F724" si="110">ROUND(E715*(1-$F$10),2)</f>
        <v>4054.58</v>
      </c>
      <c r="G715" s="862">
        <f>'Заказ, cкидки и курсы валют'!$J$23*F715</f>
        <v>50479.520999999993</v>
      </c>
      <c r="H715" s="128">
        <f t="shared" ref="H715:H724" si="111">ROUND((D715/1000)*G715,2)</f>
        <v>2523.98</v>
      </c>
      <c r="I715" s="212"/>
    </row>
    <row r="716" spans="1:10" ht="14.1" customHeight="1">
      <c r="A716" s="216" t="s">
        <v>3497</v>
      </c>
      <c r="B716" s="46" t="s">
        <v>3301</v>
      </c>
      <c r="C716" s="53">
        <v>229</v>
      </c>
      <c r="D716" s="46">
        <v>50</v>
      </c>
      <c r="E716" s="822">
        <v>6156.67</v>
      </c>
      <c r="F716" s="603">
        <f t="shared" si="110"/>
        <v>6156.67</v>
      </c>
      <c r="G716" s="862">
        <f>'Заказ, cкидки и курсы валют'!$J$23*F716</f>
        <v>76650.541499999992</v>
      </c>
      <c r="H716" s="128">
        <f t="shared" si="111"/>
        <v>3832.53</v>
      </c>
      <c r="I716" s="212"/>
    </row>
    <row r="717" spans="1:10" ht="14.1" customHeight="1">
      <c r="A717" s="216" t="s">
        <v>3498</v>
      </c>
      <c r="B717" s="46" t="s">
        <v>3663</v>
      </c>
      <c r="C717" s="53">
        <v>380</v>
      </c>
      <c r="D717" s="46">
        <v>30</v>
      </c>
      <c r="E717" s="822">
        <v>10372.24</v>
      </c>
      <c r="F717" s="603">
        <f t="shared" si="110"/>
        <v>10372.24</v>
      </c>
      <c r="G717" s="862">
        <f>'Заказ, cкидки и курсы валют'!$J$23*F717</f>
        <v>129134.38799999999</v>
      </c>
      <c r="H717" s="128">
        <f t="shared" si="111"/>
        <v>3874.03</v>
      </c>
      <c r="I717" s="212"/>
    </row>
    <row r="718" spans="1:10" ht="14.1" customHeight="1">
      <c r="A718" s="216" t="s">
        <v>3499</v>
      </c>
      <c r="B718" s="46" t="s">
        <v>3664</v>
      </c>
      <c r="C718" s="53">
        <v>533.33000000000004</v>
      </c>
      <c r="D718" s="46">
        <v>30</v>
      </c>
      <c r="E718" s="822">
        <v>14558.42</v>
      </c>
      <c r="F718" s="603">
        <f t="shared" si="110"/>
        <v>14558.42</v>
      </c>
      <c r="G718" s="862">
        <f>'Заказ, cкидки и курсы валют'!$J$23*F718</f>
        <v>181252.329</v>
      </c>
      <c r="H718" s="128">
        <f t="shared" si="111"/>
        <v>5437.57</v>
      </c>
      <c r="I718" s="212"/>
    </row>
    <row r="719" spans="1:10" ht="14.1" customHeight="1">
      <c r="A719" s="216" t="s">
        <v>3500</v>
      </c>
      <c r="B719" s="46" t="s">
        <v>3665</v>
      </c>
      <c r="C719" s="53">
        <v>980</v>
      </c>
      <c r="D719" s="46">
        <v>15</v>
      </c>
      <c r="E719" s="822">
        <v>24884.38</v>
      </c>
      <c r="F719" s="603">
        <f t="shared" si="110"/>
        <v>24884.38</v>
      </c>
      <c r="G719" s="862">
        <f>'Заказ, cкидки и курсы валют'!$J$23*F719</f>
        <v>309810.53100000002</v>
      </c>
      <c r="H719" s="128">
        <f t="shared" si="111"/>
        <v>4647.16</v>
      </c>
      <c r="I719" s="212"/>
    </row>
    <row r="720" spans="1:10" ht="14.1" customHeight="1">
      <c r="A720" s="216" t="s">
        <v>3501</v>
      </c>
      <c r="B720" s="46" t="s">
        <v>3289</v>
      </c>
      <c r="C720" s="53">
        <v>1600</v>
      </c>
      <c r="D720" s="46">
        <v>15</v>
      </c>
      <c r="E720" s="822">
        <v>42129.77</v>
      </c>
      <c r="F720" s="603">
        <f t="shared" si="110"/>
        <v>42129.77</v>
      </c>
      <c r="G720" s="862">
        <f>'Заказ, cкидки и курсы валют'!$J$23*F720</f>
        <v>524515.63649999991</v>
      </c>
      <c r="H720" s="128">
        <f t="shared" si="111"/>
        <v>7867.73</v>
      </c>
      <c r="I720" s="212"/>
    </row>
    <row r="721" spans="1:9" ht="14.1" customHeight="1">
      <c r="A721" s="216" t="s">
        <v>3502</v>
      </c>
      <c r="B721" s="46" t="s">
        <v>3290</v>
      </c>
      <c r="C721" s="53">
        <v>2300</v>
      </c>
      <c r="D721" s="46">
        <v>10</v>
      </c>
      <c r="E721" s="822">
        <v>60500.53</v>
      </c>
      <c r="F721" s="603">
        <f t="shared" si="110"/>
        <v>60500.53</v>
      </c>
      <c r="G721" s="862">
        <f>'Заказ, cкидки и курсы валют'!$J$23*F721</f>
        <v>753231.59849999996</v>
      </c>
      <c r="H721" s="128">
        <f t="shared" si="111"/>
        <v>7532.32</v>
      </c>
      <c r="I721" s="212"/>
    </row>
    <row r="722" spans="1:9" ht="14.1" customHeight="1">
      <c r="A722" s="216" t="s">
        <v>3503</v>
      </c>
      <c r="B722" s="46" t="s">
        <v>3302</v>
      </c>
      <c r="C722" s="53">
        <v>2700</v>
      </c>
      <c r="D722" s="46">
        <v>10</v>
      </c>
      <c r="E722" s="822">
        <v>85306.09</v>
      </c>
      <c r="F722" s="603">
        <f t="shared" si="110"/>
        <v>85306.09</v>
      </c>
      <c r="G722" s="862">
        <f>'Заказ, cкидки и курсы валют'!$J$23*F722</f>
        <v>1062060.8204999999</v>
      </c>
      <c r="H722" s="128">
        <f t="shared" si="111"/>
        <v>10620.61</v>
      </c>
      <c r="I722" s="212"/>
    </row>
    <row r="723" spans="1:9" ht="14.1" customHeight="1">
      <c r="A723" s="216" t="s">
        <v>2798</v>
      </c>
      <c r="B723" s="46" t="s">
        <v>3291</v>
      </c>
      <c r="C723" s="53">
        <v>3600</v>
      </c>
      <c r="D723" s="46">
        <v>5</v>
      </c>
      <c r="E723" s="822">
        <v>93244.93</v>
      </c>
      <c r="F723" s="603">
        <f t="shared" si="110"/>
        <v>93244.93</v>
      </c>
      <c r="G723" s="862">
        <f>'Заказ, cкидки и курсы валют'!$J$23*F723</f>
        <v>1160899.3784999999</v>
      </c>
      <c r="H723" s="128">
        <f t="shared" si="111"/>
        <v>5804.5</v>
      </c>
      <c r="I723" s="212"/>
    </row>
    <row r="724" spans="1:9" ht="14.1" customHeight="1" thickBot="1">
      <c r="A724" s="241" t="s">
        <v>5560</v>
      </c>
      <c r="B724" s="131" t="s">
        <v>3292</v>
      </c>
      <c r="C724" s="966">
        <v>4200</v>
      </c>
      <c r="D724" s="131">
        <v>5</v>
      </c>
      <c r="E724" s="822">
        <v>109970.56</v>
      </c>
      <c r="F724" s="959">
        <f t="shared" si="110"/>
        <v>109970.56</v>
      </c>
      <c r="G724" s="960">
        <f>'Заказ, cкидки и курсы валют'!$J$23*F724</f>
        <v>1369133.4719999998</v>
      </c>
      <c r="H724" s="181">
        <f t="shared" si="111"/>
        <v>6845.67</v>
      </c>
      <c r="I724" s="214"/>
    </row>
    <row r="725" spans="1:9" ht="13.5" thickBot="1"/>
    <row r="726" spans="1:9" ht="18">
      <c r="A726" s="247"/>
      <c r="B726" s="163"/>
      <c r="C726" s="91"/>
      <c r="D726" s="91" t="s">
        <v>2957</v>
      </c>
      <c r="E726" s="555"/>
      <c r="F726" s="647"/>
      <c r="G726" s="569"/>
      <c r="H726" s="163"/>
      <c r="I726" s="95"/>
    </row>
    <row r="727" spans="1:9">
      <c r="A727" s="248"/>
      <c r="B727" s="17"/>
      <c r="C727" s="97"/>
      <c r="D727" s="97"/>
      <c r="E727" s="557"/>
      <c r="F727" s="648"/>
      <c r="G727" s="620"/>
      <c r="H727" s="17"/>
      <c r="I727" s="167"/>
    </row>
    <row r="728" spans="1:9">
      <c r="A728" s="248"/>
      <c r="B728" s="17"/>
      <c r="C728" s="97"/>
      <c r="D728" s="97"/>
      <c r="E728" s="557"/>
      <c r="F728" s="648"/>
      <c r="G728" s="620"/>
      <c r="H728" s="17"/>
      <c r="I728" s="167"/>
    </row>
    <row r="729" spans="1:9" ht="13.5" thickBot="1">
      <c r="A729" s="249"/>
      <c r="B729" s="171"/>
      <c r="C729" s="99"/>
      <c r="D729" s="99"/>
      <c r="E729" s="558"/>
      <c r="F729" s="649"/>
      <c r="G729" s="621"/>
      <c r="H729" s="171"/>
      <c r="I729" s="172"/>
    </row>
    <row r="730" spans="1:9" ht="32.25" customHeight="1">
      <c r="A730" s="195" t="s">
        <v>1034</v>
      </c>
      <c r="B730" s="196" t="s">
        <v>1035</v>
      </c>
      <c r="C730" s="197" t="s">
        <v>678</v>
      </c>
      <c r="D730" s="197" t="s">
        <v>3143</v>
      </c>
      <c r="E730" s="559" t="s">
        <v>11385</v>
      </c>
      <c r="F730" s="650" t="s">
        <v>2792</v>
      </c>
      <c r="G730" s="638" t="s">
        <v>3967</v>
      </c>
      <c r="H730" s="338" t="s">
        <v>497</v>
      </c>
      <c r="I730" s="199" t="s">
        <v>4268</v>
      </c>
    </row>
    <row r="731" spans="1:9" ht="18.75" customHeight="1" thickBot="1">
      <c r="A731" s="195"/>
      <c r="B731" s="389"/>
      <c r="C731" s="197" t="s">
        <v>3968</v>
      </c>
      <c r="D731" s="390" t="s">
        <v>3966</v>
      </c>
      <c r="E731" s="564" t="s">
        <v>265</v>
      </c>
      <c r="F731" s="1038">
        <f>'Заказ, cкидки и курсы валют'!$I$12</f>
        <v>0</v>
      </c>
      <c r="G731" s="949"/>
      <c r="H731" s="455"/>
      <c r="I731" s="325"/>
    </row>
    <row r="732" spans="1:9" ht="14.1" customHeight="1">
      <c r="A732" s="333" t="s">
        <v>3504</v>
      </c>
      <c r="B732" s="986" t="s">
        <v>3317</v>
      </c>
      <c r="C732" s="984">
        <v>40</v>
      </c>
      <c r="D732" s="986">
        <v>30</v>
      </c>
      <c r="E732" s="822">
        <v>2203.87</v>
      </c>
      <c r="F732" s="967">
        <f>ROUND(E732*(1-$F$10),2)</f>
        <v>2203.87</v>
      </c>
      <c r="G732" s="968">
        <f>'Заказ, cкидки и курсы валют'!$J$23*F732</f>
        <v>27438.181499999999</v>
      </c>
      <c r="H732" s="387">
        <f>ROUND((D732/1000)*G732,2)</f>
        <v>823.15</v>
      </c>
      <c r="I732" s="337"/>
    </row>
    <row r="733" spans="1:9" ht="14.1" customHeight="1">
      <c r="A733" s="216" t="s">
        <v>3505</v>
      </c>
      <c r="B733" s="46" t="s">
        <v>3309</v>
      </c>
      <c r="C733" s="53">
        <v>70</v>
      </c>
      <c r="D733" s="46">
        <v>30</v>
      </c>
      <c r="E733" s="822">
        <v>3122.88</v>
      </c>
      <c r="F733" s="603">
        <f t="shared" ref="F733:F734" si="112">ROUND(E733*(1-$F$10),2)</f>
        <v>3122.88</v>
      </c>
      <c r="G733" s="862">
        <f>'Заказ, cкидки и курсы валют'!$J$23*F733</f>
        <v>38879.856</v>
      </c>
      <c r="H733" s="128">
        <f t="shared" ref="H733:H734" si="113">ROUND((D733/1000)*G733,2)</f>
        <v>1166.4000000000001</v>
      </c>
      <c r="I733" s="212"/>
    </row>
    <row r="734" spans="1:9" ht="14.1" customHeight="1" thickBot="1">
      <c r="A734" s="241" t="s">
        <v>3506</v>
      </c>
      <c r="B734" s="131" t="s">
        <v>3310</v>
      </c>
      <c r="C734" s="966">
        <v>100</v>
      </c>
      <c r="D734" s="131">
        <v>30</v>
      </c>
      <c r="E734" s="822">
        <v>5785.92</v>
      </c>
      <c r="F734" s="959">
        <f t="shared" si="112"/>
        <v>5785.92</v>
      </c>
      <c r="G734" s="960">
        <f>'Заказ, cкидки и курсы валют'!$J$23*F734</f>
        <v>72034.703999999998</v>
      </c>
      <c r="H734" s="181">
        <f t="shared" si="113"/>
        <v>2161.04</v>
      </c>
      <c r="I734" s="214"/>
    </row>
    <row r="737" spans="1:10" ht="13.5" thickBot="1"/>
    <row r="738" spans="1:10" ht="18">
      <c r="A738" s="247"/>
      <c r="B738" s="163"/>
      <c r="C738" s="91"/>
      <c r="D738" s="91" t="s">
        <v>2958</v>
      </c>
      <c r="E738" s="555"/>
      <c r="F738" s="647"/>
      <c r="G738" s="569"/>
      <c r="H738" s="163"/>
      <c r="I738" s="95"/>
    </row>
    <row r="739" spans="1:10">
      <c r="A739" s="248"/>
      <c r="B739" s="17"/>
      <c r="C739" s="97"/>
      <c r="D739" s="97"/>
      <c r="E739" s="557"/>
      <c r="F739" s="648"/>
      <c r="G739" s="620"/>
      <c r="H739" s="17"/>
      <c r="I739" s="167"/>
    </row>
    <row r="740" spans="1:10">
      <c r="A740" s="248"/>
      <c r="B740" s="17"/>
      <c r="C740" s="97"/>
      <c r="D740" s="97"/>
      <c r="E740" s="557"/>
      <c r="F740" s="648"/>
      <c r="G740" s="620"/>
      <c r="H740" s="17"/>
      <c r="I740" s="167"/>
    </row>
    <row r="741" spans="1:10">
      <c r="A741" s="248"/>
      <c r="B741" s="17"/>
      <c r="C741" s="97"/>
      <c r="D741" s="97"/>
      <c r="E741" s="557"/>
      <c r="F741" s="648"/>
      <c r="G741" s="620"/>
      <c r="H741" s="17"/>
      <c r="I741" s="167"/>
    </row>
    <row r="742" spans="1:10" ht="18.75" thickBot="1">
      <c r="A742" s="1152" t="s">
        <v>7710</v>
      </c>
      <c r="B742" s="171"/>
      <c r="C742" s="99"/>
      <c r="D742" s="99"/>
      <c r="E742" s="558"/>
      <c r="F742" s="649"/>
      <c r="G742" s="621"/>
      <c r="H742" s="171"/>
      <c r="I742" s="172"/>
    </row>
    <row r="743" spans="1:10" ht="42">
      <c r="A743" s="195" t="s">
        <v>1034</v>
      </c>
      <c r="B743" s="196" t="s">
        <v>1035</v>
      </c>
      <c r="C743" s="197" t="s">
        <v>678</v>
      </c>
      <c r="D743" s="197" t="s">
        <v>3143</v>
      </c>
      <c r="E743" s="559" t="s">
        <v>11378</v>
      </c>
      <c r="F743" s="650" t="s">
        <v>2792</v>
      </c>
      <c r="G743" s="638" t="s">
        <v>2640</v>
      </c>
      <c r="H743" s="338" t="s">
        <v>497</v>
      </c>
      <c r="I743" s="199" t="s">
        <v>4268</v>
      </c>
    </row>
    <row r="744" spans="1:10" ht="13.5" thickBot="1">
      <c r="A744" s="195"/>
      <c r="B744" s="389"/>
      <c r="C744" s="197" t="s">
        <v>3644</v>
      </c>
      <c r="D744" s="390" t="s">
        <v>2641</v>
      </c>
      <c r="E744" s="564" t="s">
        <v>265</v>
      </c>
      <c r="F744" s="1038">
        <f>'Заказ, cкидки и курсы валют'!$I$12</f>
        <v>0</v>
      </c>
      <c r="G744" s="949"/>
      <c r="H744" s="455"/>
      <c r="I744" s="325"/>
    </row>
    <row r="745" spans="1:10" ht="14.1" customHeight="1">
      <c r="A745" s="333" t="s">
        <v>3507</v>
      </c>
      <c r="B745" s="986" t="s">
        <v>3662</v>
      </c>
      <c r="C745" s="977">
        <v>5</v>
      </c>
      <c r="D745" s="2155">
        <v>3000</v>
      </c>
      <c r="E745" s="822">
        <v>662.99</v>
      </c>
      <c r="F745" s="967">
        <f>ROUND(E745*(1-$F$10),2)</f>
        <v>662.99</v>
      </c>
      <c r="G745" s="968">
        <f>'Заказ, cкидки и курсы валют'!$J$23*F745</f>
        <v>8254.2255000000005</v>
      </c>
      <c r="H745" s="387">
        <f>ROUND((D745/1000)*G745,2)</f>
        <v>24762.68</v>
      </c>
      <c r="I745" s="337"/>
    </row>
    <row r="746" spans="1:10" ht="14.1" customHeight="1">
      <c r="A746" s="216" t="s">
        <v>3508</v>
      </c>
      <c r="B746" s="46" t="s">
        <v>3301</v>
      </c>
      <c r="C746" s="58">
        <v>9</v>
      </c>
      <c r="D746" s="45">
        <v>3000</v>
      </c>
      <c r="E746" s="822">
        <v>1096.3499999999999</v>
      </c>
      <c r="F746" s="603">
        <f t="shared" ref="F746:F749" si="114">ROUND(E746*(1-$F$10),2)</f>
        <v>1096.3499999999999</v>
      </c>
      <c r="G746" s="862">
        <f>'Заказ, cкидки и курсы валют'!$J$23*F746</f>
        <v>13649.557499999999</v>
      </c>
      <c r="H746" s="128">
        <f t="shared" ref="H746:H749" si="115">ROUND((D746/1000)*G746,2)</f>
        <v>40948.67</v>
      </c>
      <c r="I746" s="212"/>
    </row>
    <row r="747" spans="1:10" ht="14.1" customHeight="1">
      <c r="A747" s="216" t="s">
        <v>3509</v>
      </c>
      <c r="B747" s="46" t="s">
        <v>3663</v>
      </c>
      <c r="C747" s="58">
        <v>16</v>
      </c>
      <c r="D747" s="45">
        <v>1500</v>
      </c>
      <c r="E747" s="822">
        <v>1126.25</v>
      </c>
      <c r="F747" s="603">
        <f t="shared" si="114"/>
        <v>1126.25</v>
      </c>
      <c r="G747" s="862">
        <f>'Заказ, cкидки и курсы валют'!$J$23*F747</f>
        <v>14021.8125</v>
      </c>
      <c r="H747" s="128">
        <f t="shared" si="115"/>
        <v>21032.720000000001</v>
      </c>
      <c r="I747" s="212"/>
    </row>
    <row r="748" spans="1:10" ht="14.1" customHeight="1">
      <c r="A748" s="216" t="s">
        <v>3510</v>
      </c>
      <c r="B748" s="46" t="s">
        <v>3664</v>
      </c>
      <c r="C748" s="58">
        <v>23</v>
      </c>
      <c r="D748" s="46">
        <v>500</v>
      </c>
      <c r="E748" s="822">
        <v>1612.46</v>
      </c>
      <c r="F748" s="603">
        <f t="shared" si="114"/>
        <v>1612.46</v>
      </c>
      <c r="G748" s="862">
        <f>'Заказ, cкидки и курсы валют'!$J$23*F748</f>
        <v>20075.127</v>
      </c>
      <c r="H748" s="128">
        <f t="shared" si="115"/>
        <v>10037.56</v>
      </c>
      <c r="I748" s="212"/>
      <c r="J748" s="822"/>
    </row>
    <row r="749" spans="1:10" ht="14.1" customHeight="1" thickBot="1">
      <c r="A749" s="241" t="s">
        <v>3511</v>
      </c>
      <c r="B749" s="131" t="s">
        <v>3665</v>
      </c>
      <c r="C749" s="791">
        <v>60</v>
      </c>
      <c r="D749" s="131">
        <v>400</v>
      </c>
      <c r="E749" s="822">
        <v>2999.44</v>
      </c>
      <c r="F749" s="959">
        <f t="shared" si="114"/>
        <v>2999.44</v>
      </c>
      <c r="G749" s="960">
        <f>'Заказ, cкидки и курсы валют'!$J$23*F749</f>
        <v>37343.027999999998</v>
      </c>
      <c r="H749" s="181">
        <f t="shared" si="115"/>
        <v>14937.21</v>
      </c>
      <c r="I749" s="214"/>
      <c r="J749" s="822"/>
    </row>
    <row r="750" spans="1:10" ht="13.5" thickBot="1">
      <c r="B750" s="50"/>
      <c r="C750" s="50"/>
      <c r="D750" s="50"/>
      <c r="E750" s="578"/>
      <c r="F750" s="88"/>
      <c r="G750" s="546"/>
      <c r="H750" s="14"/>
      <c r="I750" s="14"/>
      <c r="J750" s="822"/>
    </row>
    <row r="751" spans="1:10" ht="18">
      <c r="A751" s="247"/>
      <c r="B751" s="163"/>
      <c r="C751" s="91"/>
      <c r="D751" s="91" t="s">
        <v>2958</v>
      </c>
      <c r="E751" s="555"/>
      <c r="F751" s="647"/>
      <c r="G751" s="592"/>
      <c r="H751" s="163"/>
      <c r="I751" s="95"/>
      <c r="J751" s="822"/>
    </row>
    <row r="752" spans="1:10">
      <c r="A752" s="248"/>
      <c r="B752" s="17"/>
      <c r="C752" s="97"/>
      <c r="D752" s="97"/>
      <c r="E752" s="557"/>
      <c r="F752" s="648"/>
      <c r="G752" s="620"/>
      <c r="H752" s="17"/>
      <c r="I752" s="167"/>
      <c r="J752" s="822"/>
    </row>
    <row r="753" spans="1:10">
      <c r="A753" s="248"/>
      <c r="B753" s="17"/>
      <c r="C753" s="97"/>
      <c r="D753" s="97"/>
      <c r="E753" s="557"/>
      <c r="F753" s="648"/>
      <c r="G753" s="620"/>
      <c r="H753" s="17"/>
      <c r="I753" s="167"/>
      <c r="J753" s="822"/>
    </row>
    <row r="754" spans="1:10">
      <c r="A754" s="248"/>
      <c r="B754" s="17"/>
      <c r="C754" s="97"/>
      <c r="D754" s="97"/>
      <c r="E754" s="557"/>
      <c r="F754" s="648"/>
      <c r="G754" s="620"/>
      <c r="H754" s="17"/>
      <c r="I754" s="167"/>
      <c r="J754" s="822"/>
    </row>
    <row r="755" spans="1:10" ht="18.75" thickBot="1">
      <c r="A755" s="117" t="s">
        <v>7711</v>
      </c>
      <c r="B755" s="118"/>
      <c r="C755" s="100"/>
      <c r="D755" s="171"/>
      <c r="E755" s="565"/>
      <c r="F755" s="649"/>
      <c r="G755" s="621"/>
      <c r="H755" s="171"/>
      <c r="I755" s="172"/>
    </row>
    <row r="756" spans="1:10" ht="42">
      <c r="A756" s="195" t="s">
        <v>1034</v>
      </c>
      <c r="B756" s="196" t="s">
        <v>1035</v>
      </c>
      <c r="C756" s="197" t="s">
        <v>678</v>
      </c>
      <c r="D756" s="197" t="s">
        <v>3143</v>
      </c>
      <c r="E756" s="559" t="s">
        <v>11378</v>
      </c>
      <c r="F756" s="650" t="s">
        <v>2792</v>
      </c>
      <c r="G756" s="638" t="s">
        <v>2640</v>
      </c>
      <c r="H756" s="338" t="s">
        <v>497</v>
      </c>
      <c r="I756" s="199" t="s">
        <v>4268</v>
      </c>
    </row>
    <row r="757" spans="1:10" ht="13.5" thickBot="1">
      <c r="A757" s="195"/>
      <c r="B757" s="389"/>
      <c r="C757" s="197" t="s">
        <v>3644</v>
      </c>
      <c r="D757" s="390" t="s">
        <v>2641</v>
      </c>
      <c r="E757" s="564" t="s">
        <v>265</v>
      </c>
      <c r="F757" s="1038">
        <f>'Заказ, cкидки и курсы валют'!$I$12</f>
        <v>0</v>
      </c>
      <c r="G757" s="949"/>
      <c r="H757" s="455"/>
      <c r="I757" s="325"/>
    </row>
    <row r="758" spans="1:10" ht="14.1" customHeight="1">
      <c r="A758" s="333" t="s">
        <v>3512</v>
      </c>
      <c r="B758" s="986" t="s">
        <v>3662</v>
      </c>
      <c r="C758" s="977">
        <v>5</v>
      </c>
      <c r="D758" s="393">
        <v>200</v>
      </c>
      <c r="E758" s="2130">
        <f>E745*1.2</f>
        <v>795.58799999999997</v>
      </c>
      <c r="F758" s="967">
        <f>ROUND(E758*(1-$F$10),2)</f>
        <v>795.59</v>
      </c>
      <c r="G758" s="968">
        <f>'Заказ, cкидки и курсы валют'!$J$23*F758</f>
        <v>9905.0954999999994</v>
      </c>
      <c r="H758" s="387">
        <f>ROUND((D758/1000)*G758,2)</f>
        <v>1981.02</v>
      </c>
      <c r="I758" s="337"/>
    </row>
    <row r="759" spans="1:10" ht="14.1" customHeight="1">
      <c r="A759" s="216" t="s">
        <v>3513</v>
      </c>
      <c r="B759" s="46" t="s">
        <v>3301</v>
      </c>
      <c r="C759" s="58">
        <v>9</v>
      </c>
      <c r="D759" s="48">
        <v>100</v>
      </c>
      <c r="E759" s="2129">
        <f>E746*1.2</f>
        <v>1315.62</v>
      </c>
      <c r="F759" s="603">
        <f t="shared" ref="F759:F762" si="116">ROUND(E759*(1-$F$10),2)</f>
        <v>1315.62</v>
      </c>
      <c r="G759" s="862">
        <f>'Заказ, cкидки и курсы валют'!$J$23*F759</f>
        <v>16379.468999999997</v>
      </c>
      <c r="H759" s="128">
        <f t="shared" ref="H759:H762" si="117">ROUND((D759/1000)*G759,2)</f>
        <v>1637.95</v>
      </c>
      <c r="I759" s="212"/>
    </row>
    <row r="760" spans="1:10" ht="14.1" customHeight="1">
      <c r="A760" s="216" t="s">
        <v>3514</v>
      </c>
      <c r="B760" s="46" t="s">
        <v>3663</v>
      </c>
      <c r="C760" s="58">
        <v>16</v>
      </c>
      <c r="D760" s="48">
        <v>100</v>
      </c>
      <c r="E760" s="2129">
        <f>E747*1.2</f>
        <v>1351.5</v>
      </c>
      <c r="F760" s="603">
        <f t="shared" si="116"/>
        <v>1351.5</v>
      </c>
      <c r="G760" s="862">
        <f>'Заказ, cкидки и курсы валют'!$J$23*F760</f>
        <v>16826.174999999999</v>
      </c>
      <c r="H760" s="128">
        <f t="shared" si="117"/>
        <v>1682.62</v>
      </c>
      <c r="I760" s="212"/>
    </row>
    <row r="761" spans="1:10" ht="14.1" customHeight="1">
      <c r="A761" s="216" t="s">
        <v>3515</v>
      </c>
      <c r="B761" s="46" t="s">
        <v>3664</v>
      </c>
      <c r="C761" s="58">
        <v>23</v>
      </c>
      <c r="D761" s="48">
        <v>50</v>
      </c>
      <c r="E761" s="2129">
        <f>E748*1.2</f>
        <v>1934.952</v>
      </c>
      <c r="F761" s="603">
        <f t="shared" si="116"/>
        <v>1934.95</v>
      </c>
      <c r="G761" s="862">
        <f>'Заказ, cкидки и курсы валют'!$J$23*F761</f>
        <v>24090.127499999999</v>
      </c>
      <c r="H761" s="128">
        <f t="shared" si="117"/>
        <v>1204.51</v>
      </c>
      <c r="I761" s="212"/>
    </row>
    <row r="762" spans="1:10" ht="14.1" customHeight="1" thickBot="1">
      <c r="A762" s="241" t="s">
        <v>3516</v>
      </c>
      <c r="B762" s="131" t="s">
        <v>3665</v>
      </c>
      <c r="C762" s="791">
        <v>60</v>
      </c>
      <c r="D762" s="217">
        <v>25</v>
      </c>
      <c r="E762" s="2131">
        <f>E749*1.2</f>
        <v>3599.328</v>
      </c>
      <c r="F762" s="959">
        <f t="shared" si="116"/>
        <v>3599.33</v>
      </c>
      <c r="G762" s="960">
        <f>'Заказ, cкидки и курсы валют'!$J$23*F762</f>
        <v>44811.658499999998</v>
      </c>
      <c r="H762" s="181">
        <f t="shared" si="117"/>
        <v>1120.29</v>
      </c>
      <c r="I762" s="214"/>
    </row>
    <row r="763" spans="1:10" ht="57" customHeight="1" thickBot="1">
      <c r="B763" s="50"/>
      <c r="C763" s="50"/>
      <c r="D763" s="50"/>
      <c r="E763" s="578"/>
      <c r="F763" s="88"/>
      <c r="G763" s="546"/>
      <c r="H763" s="14"/>
      <c r="I763" s="14"/>
    </row>
    <row r="764" spans="1:10" ht="18">
      <c r="A764" s="247"/>
      <c r="B764" s="163"/>
      <c r="C764" s="91"/>
      <c r="D764" s="91" t="s">
        <v>2958</v>
      </c>
      <c r="E764" s="555"/>
      <c r="F764" s="647"/>
      <c r="G764" s="569"/>
      <c r="H764" s="163"/>
      <c r="I764" s="95"/>
    </row>
    <row r="765" spans="1:10">
      <c r="A765" s="248"/>
      <c r="B765" s="17"/>
      <c r="C765" s="97"/>
      <c r="D765" s="97"/>
      <c r="E765" s="557"/>
      <c r="F765" s="648"/>
      <c r="G765" s="620"/>
      <c r="H765" s="17"/>
      <c r="I765" s="167"/>
    </row>
    <row r="766" spans="1:10">
      <c r="A766" s="248"/>
      <c r="B766" s="17"/>
      <c r="C766" s="97"/>
      <c r="D766" s="97"/>
      <c r="E766" s="557"/>
      <c r="F766" s="648"/>
      <c r="G766" s="620"/>
      <c r="H766" s="17"/>
      <c r="I766" s="167"/>
    </row>
    <row r="767" spans="1:10">
      <c r="A767" s="248"/>
      <c r="B767" s="17"/>
      <c r="C767" s="97"/>
      <c r="D767" s="97"/>
      <c r="E767" s="557"/>
      <c r="F767" s="648"/>
      <c r="G767" s="620"/>
      <c r="H767" s="17"/>
      <c r="I767" s="167"/>
    </row>
    <row r="768" spans="1:10" ht="18.75" thickBot="1">
      <c r="A768" s="1152" t="s">
        <v>7712</v>
      </c>
      <c r="B768" s="171"/>
      <c r="C768" s="99"/>
      <c r="D768" s="99"/>
      <c r="E768" s="558"/>
      <c r="F768" s="649"/>
      <c r="G768" s="621"/>
      <c r="H768" s="171"/>
      <c r="I768" s="172"/>
    </row>
    <row r="769" spans="1:9" ht="42">
      <c r="A769" s="195" t="s">
        <v>1034</v>
      </c>
      <c r="B769" s="196" t="s">
        <v>1035</v>
      </c>
      <c r="C769" s="197" t="s">
        <v>678</v>
      </c>
      <c r="D769" s="197" t="s">
        <v>3143</v>
      </c>
      <c r="E769" s="559" t="s">
        <v>11378</v>
      </c>
      <c r="F769" s="650" t="s">
        <v>2792</v>
      </c>
      <c r="G769" s="638" t="s">
        <v>2640</v>
      </c>
      <c r="H769" s="338" t="s">
        <v>497</v>
      </c>
      <c r="I769" s="199" t="s">
        <v>4268</v>
      </c>
    </row>
    <row r="770" spans="1:9" ht="13.5" thickBot="1">
      <c r="A770" s="195"/>
      <c r="B770" s="389"/>
      <c r="C770" s="197" t="s">
        <v>3644</v>
      </c>
      <c r="D770" s="390" t="s">
        <v>2641</v>
      </c>
      <c r="E770" s="564" t="s">
        <v>265</v>
      </c>
      <c r="F770" s="1038">
        <f>'Заказ, cкидки и курсы валют'!$I$12</f>
        <v>0</v>
      </c>
      <c r="G770" s="949"/>
      <c r="H770" s="455"/>
      <c r="I770" s="325"/>
    </row>
    <row r="771" spans="1:9" ht="15">
      <c r="A771" s="333" t="s">
        <v>8618</v>
      </c>
      <c r="B771" s="986" t="s">
        <v>3662</v>
      </c>
      <c r="C771" s="977">
        <v>5</v>
      </c>
      <c r="D771" s="2155">
        <v>10</v>
      </c>
      <c r="E771" s="2122">
        <f>E745*3</f>
        <v>1988.97</v>
      </c>
      <c r="F771" s="967">
        <f>ROUND(E771*(1-$F$10),2)</f>
        <v>1988.97</v>
      </c>
      <c r="G771" s="968">
        <f>'Заказ, cкидки и курсы валют'!$J$23*F771</f>
        <v>24762.676499999998</v>
      </c>
      <c r="H771" s="387">
        <f>ROUND((D771/1000)*G771,2)</f>
        <v>247.63</v>
      </c>
      <c r="I771" s="337"/>
    </row>
    <row r="772" spans="1:9" ht="15">
      <c r="A772" s="216" t="s">
        <v>8619</v>
      </c>
      <c r="B772" s="46" t="s">
        <v>3301</v>
      </c>
      <c r="C772" s="58">
        <v>9</v>
      </c>
      <c r="D772" s="45">
        <v>10</v>
      </c>
      <c r="E772" s="2096">
        <f t="shared" ref="E772:E775" si="118">E746*3</f>
        <v>3289.0499999999997</v>
      </c>
      <c r="F772" s="603">
        <f t="shared" ref="F772:F775" si="119">ROUND(E772*(1-$F$10),2)</f>
        <v>3289.05</v>
      </c>
      <c r="G772" s="862">
        <f>'Заказ, cкидки и курсы валют'!$J$23*F772</f>
        <v>40948.672500000001</v>
      </c>
      <c r="H772" s="128">
        <f t="shared" ref="H772:H775" si="120">ROUND((D772/1000)*G772,2)</f>
        <v>409.49</v>
      </c>
      <c r="I772" s="212"/>
    </row>
    <row r="773" spans="1:9" ht="15">
      <c r="A773" s="216" t="s">
        <v>8620</v>
      </c>
      <c r="B773" s="46" t="s">
        <v>3663</v>
      </c>
      <c r="C773" s="58">
        <v>16</v>
      </c>
      <c r="D773" s="45">
        <v>10</v>
      </c>
      <c r="E773" s="2096">
        <f t="shared" si="118"/>
        <v>3378.75</v>
      </c>
      <c r="F773" s="603">
        <f t="shared" si="119"/>
        <v>3378.75</v>
      </c>
      <c r="G773" s="862">
        <f>'Заказ, cкидки и курсы валют'!$J$23*F773</f>
        <v>42065.4375</v>
      </c>
      <c r="H773" s="128">
        <f t="shared" si="120"/>
        <v>420.65</v>
      </c>
      <c r="I773" s="212"/>
    </row>
    <row r="774" spans="1:9" ht="15">
      <c r="A774" s="216" t="s">
        <v>8621</v>
      </c>
      <c r="B774" s="46" t="s">
        <v>3664</v>
      </c>
      <c r="C774" s="58">
        <v>23</v>
      </c>
      <c r="D774" s="46">
        <v>5</v>
      </c>
      <c r="E774" s="2096">
        <f t="shared" si="118"/>
        <v>4837.38</v>
      </c>
      <c r="F774" s="603">
        <f t="shared" si="119"/>
        <v>4837.38</v>
      </c>
      <c r="G774" s="862">
        <f>'Заказ, cкидки и курсы валют'!$J$23*F774</f>
        <v>60225.381000000001</v>
      </c>
      <c r="H774" s="128">
        <f t="shared" si="120"/>
        <v>301.13</v>
      </c>
      <c r="I774" s="212"/>
    </row>
    <row r="775" spans="1:9" ht="15.75" thickBot="1">
      <c r="A775" s="241" t="s">
        <v>8622</v>
      </c>
      <c r="B775" s="131" t="s">
        <v>3665</v>
      </c>
      <c r="C775" s="791">
        <v>60</v>
      </c>
      <c r="D775" s="131">
        <v>2</v>
      </c>
      <c r="E775" s="2124">
        <f t="shared" si="118"/>
        <v>8998.32</v>
      </c>
      <c r="F775" s="959">
        <f t="shared" si="119"/>
        <v>8998.32</v>
      </c>
      <c r="G775" s="960">
        <f>'Заказ, cкидки и курсы валют'!$J$23*F775</f>
        <v>112029.08399999999</v>
      </c>
      <c r="H775" s="181">
        <f t="shared" si="120"/>
        <v>224.06</v>
      </c>
      <c r="I775" s="214"/>
    </row>
    <row r="776" spans="1:9">
      <c r="B776" s="50"/>
      <c r="C776" s="50"/>
      <c r="D776" s="50"/>
      <c r="E776" s="578"/>
      <c r="F776" s="88"/>
      <c r="G776" s="546"/>
      <c r="H776" s="14"/>
      <c r="I776" s="14"/>
    </row>
    <row r="777" spans="1:9">
      <c r="B777" s="50"/>
      <c r="C777" s="50"/>
      <c r="D777" s="50"/>
      <c r="E777" s="578"/>
      <c r="F777" s="88"/>
      <c r="G777" s="546"/>
      <c r="H777" s="14"/>
      <c r="I777" s="14"/>
    </row>
    <row r="778" spans="1:9" ht="13.5" thickBot="1">
      <c r="B778" s="50"/>
      <c r="C778" s="50"/>
      <c r="D778" s="50"/>
      <c r="E778" s="578"/>
      <c r="F778" s="88"/>
      <c r="G778" s="546"/>
      <c r="H778" s="14"/>
      <c r="I778" s="14"/>
    </row>
    <row r="779" spans="1:9" ht="18.75" customHeight="1">
      <c r="A779" s="247"/>
      <c r="B779" s="163"/>
      <c r="C779" s="91"/>
      <c r="D779" s="92" t="s">
        <v>2959</v>
      </c>
      <c r="E779" s="555"/>
      <c r="F779" s="652"/>
      <c r="G779" s="562"/>
      <c r="H779" s="163"/>
      <c r="I779" s="95"/>
    </row>
    <row r="780" spans="1:9" ht="31.5" customHeight="1">
      <c r="A780" s="248"/>
      <c r="B780" s="17"/>
      <c r="C780" s="97"/>
      <c r="D780" s="97"/>
      <c r="E780" s="557"/>
      <c r="F780" s="648"/>
      <c r="G780" s="620"/>
      <c r="H780" s="17"/>
      <c r="I780" s="167"/>
    </row>
    <row r="781" spans="1:9" ht="15" customHeight="1">
      <c r="A781" s="248"/>
      <c r="B781" s="17"/>
      <c r="C781" s="97"/>
      <c r="D781" s="97"/>
      <c r="E781" s="557"/>
      <c r="F781" s="648"/>
      <c r="G781" s="620"/>
      <c r="H781" s="17"/>
      <c r="I781" s="167"/>
    </row>
    <row r="782" spans="1:9" ht="13.5" hidden="1" customHeight="1">
      <c r="A782" s="248"/>
      <c r="B782" s="17"/>
      <c r="C782" s="97"/>
      <c r="D782" s="97"/>
      <c r="E782" s="557"/>
      <c r="F782" s="648"/>
      <c r="G782" s="620"/>
      <c r="H782" s="17"/>
      <c r="I782" s="167"/>
    </row>
    <row r="783" spans="1:9" ht="21.75" customHeight="1" thickBot="1">
      <c r="A783" s="1152" t="s">
        <v>7710</v>
      </c>
      <c r="B783" s="171"/>
      <c r="C783" s="99"/>
      <c r="D783" s="99"/>
      <c r="E783" s="558"/>
      <c r="F783" s="649"/>
      <c r="G783" s="621"/>
      <c r="H783" s="171"/>
      <c r="I783" s="172"/>
    </row>
    <row r="784" spans="1:9" ht="40.5" customHeight="1">
      <c r="A784" s="195" t="s">
        <v>1034</v>
      </c>
      <c r="B784" s="196" t="s">
        <v>1035</v>
      </c>
      <c r="C784" s="197" t="s">
        <v>678</v>
      </c>
      <c r="D784" s="197" t="s">
        <v>3143</v>
      </c>
      <c r="E784" s="559" t="s">
        <v>11378</v>
      </c>
      <c r="F784" s="650" t="s">
        <v>2792</v>
      </c>
      <c r="G784" s="638" t="s">
        <v>2640</v>
      </c>
      <c r="H784" s="338" t="s">
        <v>497</v>
      </c>
      <c r="I784" s="199" t="s">
        <v>4268</v>
      </c>
    </row>
    <row r="785" spans="1:10" ht="13.5" customHeight="1" thickBot="1">
      <c r="A785" s="195"/>
      <c r="B785" s="389"/>
      <c r="C785" s="197" t="s">
        <v>3644</v>
      </c>
      <c r="D785" s="390" t="s">
        <v>2641</v>
      </c>
      <c r="E785" s="564" t="s">
        <v>265</v>
      </c>
      <c r="F785" s="1038">
        <f>'Заказ, cкидки и курсы валют'!$I$12</f>
        <v>0</v>
      </c>
      <c r="G785" s="949"/>
      <c r="H785" s="455"/>
      <c r="I785" s="325"/>
    </row>
    <row r="786" spans="1:10" ht="13.5" customHeight="1">
      <c r="A786" s="997" t="s">
        <v>3517</v>
      </c>
      <c r="B786" s="1825" t="s">
        <v>3664</v>
      </c>
      <c r="C786" s="1826">
        <v>61.44</v>
      </c>
      <c r="D786" s="1825">
        <v>500</v>
      </c>
      <c r="E786" s="822">
        <v>2738.24</v>
      </c>
      <c r="F786" s="2069">
        <f>ROUND(E786*(1-$F$10),2)</f>
        <v>2738.24</v>
      </c>
      <c r="G786" s="1673">
        <f>'Заказ, cкидки и курсы валют'!$J$23*F786</f>
        <v>34091.087999999996</v>
      </c>
      <c r="H786" s="387">
        <f>ROUND((D786/1000)*G786,2)</f>
        <v>17045.54</v>
      </c>
      <c r="I786" s="337"/>
    </row>
    <row r="787" spans="1:10" ht="13.5" customHeight="1">
      <c r="A787" s="625" t="s">
        <v>3518</v>
      </c>
      <c r="B787" s="1827" t="s">
        <v>3665</v>
      </c>
      <c r="C787" s="1828">
        <v>62.06</v>
      </c>
      <c r="D787" s="1827">
        <v>500</v>
      </c>
      <c r="E787" s="822">
        <v>2741.44</v>
      </c>
      <c r="F787" s="936">
        <f t="shared" ref="F787:F793" si="121">ROUND(E787*(1-$F$10),2)</f>
        <v>2741.44</v>
      </c>
      <c r="G787" s="866">
        <f>'Заказ, cкидки и курсы валют'!$J$23*F787</f>
        <v>34130.928</v>
      </c>
      <c r="H787" s="128">
        <f t="shared" ref="H787:H793" si="122">ROUND((D787/1000)*G787,2)</f>
        <v>17065.46</v>
      </c>
      <c r="I787" s="212"/>
    </row>
    <row r="788" spans="1:10" ht="13.5" customHeight="1">
      <c r="A788" s="625" t="s">
        <v>3519</v>
      </c>
      <c r="B788" s="1827" t="s">
        <v>3289</v>
      </c>
      <c r="C788" s="1828">
        <v>110</v>
      </c>
      <c r="D788" s="1827">
        <v>250</v>
      </c>
      <c r="E788" s="822">
        <v>4449.2700000000004</v>
      </c>
      <c r="F788" s="936">
        <f t="shared" si="121"/>
        <v>4449.2700000000004</v>
      </c>
      <c r="G788" s="866">
        <f>'Заказ, cкидки и курсы валют'!$J$23*F788</f>
        <v>55393.411500000002</v>
      </c>
      <c r="H788" s="128">
        <f t="shared" si="122"/>
        <v>13848.35</v>
      </c>
      <c r="I788" s="212"/>
    </row>
    <row r="789" spans="1:10">
      <c r="A789" s="625" t="s">
        <v>3520</v>
      </c>
      <c r="B789" s="1827" t="s">
        <v>3290</v>
      </c>
      <c r="C789" s="1828">
        <v>180</v>
      </c>
      <c r="D789" s="1827">
        <v>130</v>
      </c>
      <c r="E789" s="822">
        <v>6158.46</v>
      </c>
      <c r="F789" s="936">
        <f t="shared" si="121"/>
        <v>6158.46</v>
      </c>
      <c r="G789" s="866">
        <f>'Заказ, cкидки и курсы валют'!$J$23*F789</f>
        <v>76672.82699999999</v>
      </c>
      <c r="H789" s="128">
        <f t="shared" si="122"/>
        <v>9967.4699999999993</v>
      </c>
      <c r="I789" s="212"/>
    </row>
    <row r="790" spans="1:10">
      <c r="A790" s="625" t="s">
        <v>3521</v>
      </c>
      <c r="B790" s="1827" t="s">
        <v>3291</v>
      </c>
      <c r="C790" s="1828">
        <v>206.25</v>
      </c>
      <c r="D790" s="1827">
        <v>80</v>
      </c>
      <c r="E790" s="822">
        <v>6773.49</v>
      </c>
      <c r="F790" s="936">
        <f t="shared" si="121"/>
        <v>6773.49</v>
      </c>
      <c r="G790" s="866">
        <f>'Заказ, cкидки и курсы валют'!$J$23*F790</f>
        <v>84329.950499999992</v>
      </c>
      <c r="H790" s="128">
        <f t="shared" si="122"/>
        <v>6746.4</v>
      </c>
      <c r="I790" s="212"/>
    </row>
    <row r="791" spans="1:10">
      <c r="A791" s="625" t="s">
        <v>3522</v>
      </c>
      <c r="B791" s="1827" t="s">
        <v>3292</v>
      </c>
      <c r="C791" s="1828">
        <v>285</v>
      </c>
      <c r="D791" s="1827">
        <v>80</v>
      </c>
      <c r="E791" s="822">
        <v>9281.48</v>
      </c>
      <c r="F791" s="936">
        <f t="shared" si="121"/>
        <v>9281.48</v>
      </c>
      <c r="G791" s="866">
        <f>'Заказ, cкидки и курсы валют'!$J$23*F791</f>
        <v>115554.42599999999</v>
      </c>
      <c r="H791" s="128">
        <f t="shared" si="122"/>
        <v>9244.35</v>
      </c>
      <c r="I791" s="212"/>
    </row>
    <row r="792" spans="1:10">
      <c r="A792" s="625" t="s">
        <v>3523</v>
      </c>
      <c r="B792" s="1827" t="s">
        <v>3293</v>
      </c>
      <c r="C792" s="1828">
        <v>450</v>
      </c>
      <c r="D792" s="1827">
        <v>50</v>
      </c>
      <c r="E792" s="822">
        <v>13725.74</v>
      </c>
      <c r="F792" s="936">
        <f t="shared" si="121"/>
        <v>13725.74</v>
      </c>
      <c r="G792" s="866">
        <f>'Заказ, cкидки и курсы валют'!$J$23*F792</f>
        <v>170885.46299999999</v>
      </c>
      <c r="H792" s="128">
        <f t="shared" si="122"/>
        <v>8544.27</v>
      </c>
      <c r="I792" s="212"/>
    </row>
    <row r="793" spans="1:10">
      <c r="A793" s="625" t="s">
        <v>3524</v>
      </c>
      <c r="B793" s="1827" t="s">
        <v>3295</v>
      </c>
      <c r="C793" s="1828">
        <v>870</v>
      </c>
      <c r="D793" s="1827">
        <v>25</v>
      </c>
      <c r="E793" s="822">
        <v>28701.94</v>
      </c>
      <c r="F793" s="936">
        <f t="shared" si="121"/>
        <v>28701.94</v>
      </c>
      <c r="G793" s="866">
        <f>'Заказ, cкидки и курсы валют'!$J$23*F793</f>
        <v>357339.15299999999</v>
      </c>
      <c r="H793" s="128">
        <f t="shared" si="122"/>
        <v>8933.48</v>
      </c>
      <c r="I793" s="212"/>
    </row>
    <row r="794" spans="1:10" ht="13.5" thickBot="1">
      <c r="A794" s="655" t="s">
        <v>11698</v>
      </c>
      <c r="B794" s="1829" t="s">
        <v>3296</v>
      </c>
      <c r="C794" s="2016">
        <v>1400</v>
      </c>
      <c r="D794" s="1829">
        <v>15</v>
      </c>
      <c r="E794" s="822">
        <v>49848.54</v>
      </c>
      <c r="F794" s="2072">
        <f t="shared" ref="F794" si="123">ROUND(E794*(1-$F$10),2)</f>
        <v>49848.54</v>
      </c>
      <c r="G794" s="1263">
        <f>'Заказ, cкидки и курсы валют'!$J$23*F794</f>
        <v>620614.32299999997</v>
      </c>
      <c r="H794" s="181">
        <f t="shared" ref="H794" si="124">ROUND((D794/1000)*G794,2)</f>
        <v>9309.2099999999991</v>
      </c>
      <c r="I794" s="214"/>
    </row>
    <row r="795" spans="1:10" ht="18.75" customHeight="1" thickBot="1"/>
    <row r="796" spans="1:10" ht="18">
      <c r="A796" s="247"/>
      <c r="B796" s="163"/>
      <c r="C796" s="91"/>
      <c r="D796" s="92" t="s">
        <v>2959</v>
      </c>
      <c r="E796" s="555"/>
      <c r="F796" s="652"/>
      <c r="G796" s="592"/>
      <c r="H796" s="163"/>
      <c r="I796" s="95"/>
    </row>
    <row r="797" spans="1:10" ht="15.75" customHeight="1">
      <c r="A797" s="248"/>
      <c r="B797" s="17"/>
      <c r="C797" s="97"/>
      <c r="D797" s="97"/>
      <c r="E797" s="557"/>
      <c r="F797" s="648"/>
      <c r="G797" s="620"/>
      <c r="H797" s="17"/>
      <c r="I797" s="167"/>
      <c r="J797" s="822"/>
    </row>
    <row r="798" spans="1:10" ht="43.5" customHeight="1">
      <c r="A798" s="248"/>
      <c r="B798" s="17"/>
      <c r="C798" s="97"/>
      <c r="D798" s="97"/>
      <c r="E798" s="557"/>
      <c r="F798" s="648"/>
      <c r="G798" s="620"/>
      <c r="H798" s="17"/>
      <c r="I798" s="167"/>
      <c r="J798" s="822"/>
    </row>
    <row r="799" spans="1:10">
      <c r="A799" s="248"/>
      <c r="B799" s="17"/>
      <c r="C799" s="97"/>
      <c r="D799" s="97"/>
      <c r="E799" s="557"/>
      <c r="F799" s="648"/>
      <c r="G799" s="620"/>
      <c r="H799" s="17"/>
      <c r="I799" s="167"/>
      <c r="J799" s="822"/>
    </row>
    <row r="800" spans="1:10" ht="18.75" thickBot="1">
      <c r="A800" s="117" t="s">
        <v>7711</v>
      </c>
      <c r="B800" s="118"/>
      <c r="C800" s="100"/>
      <c r="D800" s="171"/>
      <c r="E800" s="565"/>
      <c r="F800" s="649"/>
      <c r="G800" s="621"/>
      <c r="H800" s="171"/>
      <c r="I800" s="172"/>
      <c r="J800" s="822"/>
    </row>
    <row r="801" spans="1:10" ht="42">
      <c r="A801" s="195" t="s">
        <v>1034</v>
      </c>
      <c r="B801" s="196" t="s">
        <v>1035</v>
      </c>
      <c r="C801" s="197" t="s">
        <v>678</v>
      </c>
      <c r="D801" s="197" t="s">
        <v>3143</v>
      </c>
      <c r="E801" s="559" t="s">
        <v>11378</v>
      </c>
      <c r="F801" s="650" t="s">
        <v>2792</v>
      </c>
      <c r="G801" s="638" t="s">
        <v>2640</v>
      </c>
      <c r="H801" s="338" t="s">
        <v>497</v>
      </c>
      <c r="I801" s="199" t="s">
        <v>4268</v>
      </c>
      <c r="J801" s="822"/>
    </row>
    <row r="802" spans="1:10" ht="13.5" thickBot="1">
      <c r="A802" s="195"/>
      <c r="B802" s="389"/>
      <c r="C802" s="197" t="s">
        <v>3644</v>
      </c>
      <c r="D802" s="390" t="s">
        <v>2641</v>
      </c>
      <c r="E802" s="564" t="s">
        <v>265</v>
      </c>
      <c r="F802" s="1038">
        <f>'Заказ, cкидки и курсы валют'!$I$12</f>
        <v>0</v>
      </c>
      <c r="G802" s="949"/>
      <c r="H802" s="455"/>
      <c r="I802" s="325"/>
      <c r="J802" s="822"/>
    </row>
    <row r="803" spans="1:10">
      <c r="A803" s="333" t="s">
        <v>3525</v>
      </c>
      <c r="B803" s="986" t="s">
        <v>3664</v>
      </c>
      <c r="C803" s="984">
        <v>61.44</v>
      </c>
      <c r="D803" s="393">
        <v>50</v>
      </c>
      <c r="E803" s="2130">
        <f>E786*1.2</f>
        <v>3285.8879999999995</v>
      </c>
      <c r="F803" s="967">
        <f>ROUND(E803*(1-$F$10),2)</f>
        <v>3285.89</v>
      </c>
      <c r="G803" s="968">
        <f>'Заказ, cкидки и курсы валют'!$J$23*F803</f>
        <v>40909.330499999996</v>
      </c>
      <c r="H803" s="387">
        <f>ROUND((D803/1000)*G803,2)</f>
        <v>2045.47</v>
      </c>
      <c r="I803" s="337"/>
      <c r="J803" s="822"/>
    </row>
    <row r="804" spans="1:10">
      <c r="A804" s="216" t="s">
        <v>3526</v>
      </c>
      <c r="B804" s="46" t="s">
        <v>3665</v>
      </c>
      <c r="C804" s="53">
        <v>62.06</v>
      </c>
      <c r="D804" s="48">
        <v>50</v>
      </c>
      <c r="E804" s="2129">
        <f t="shared" ref="E804:E808" si="125">E787*1.2</f>
        <v>3289.7280000000001</v>
      </c>
      <c r="F804" s="603">
        <f t="shared" ref="F804:F809" si="126">ROUND(E804*(1-$F$10),2)</f>
        <v>3289.73</v>
      </c>
      <c r="G804" s="862">
        <f>'Заказ, cкидки и курсы валют'!$J$23*F804</f>
        <v>40957.138500000001</v>
      </c>
      <c r="H804" s="128">
        <f t="shared" ref="H804:H809" si="127">ROUND((D804/1000)*G804,2)</f>
        <v>2047.86</v>
      </c>
      <c r="I804" s="212"/>
    </row>
    <row r="805" spans="1:10">
      <c r="A805" s="216" t="s">
        <v>2336</v>
      </c>
      <c r="B805" s="46" t="s">
        <v>3289</v>
      </c>
      <c r="C805" s="53">
        <v>110</v>
      </c>
      <c r="D805" s="48">
        <v>25</v>
      </c>
      <c r="E805" s="2129">
        <f>E788*1.2</f>
        <v>5339.1240000000007</v>
      </c>
      <c r="F805" s="603">
        <f t="shared" si="126"/>
        <v>5339.12</v>
      </c>
      <c r="G805" s="862">
        <f>'Заказ, cкидки и курсы валют'!$J$23*F805</f>
        <v>66472.043999999994</v>
      </c>
      <c r="H805" s="128">
        <f t="shared" si="127"/>
        <v>1661.8</v>
      </c>
      <c r="I805" s="212"/>
    </row>
    <row r="806" spans="1:10">
      <c r="A806" s="216" t="s">
        <v>2337</v>
      </c>
      <c r="B806" s="46" t="s">
        <v>3290</v>
      </c>
      <c r="C806" s="53">
        <v>180</v>
      </c>
      <c r="D806" s="48">
        <v>15</v>
      </c>
      <c r="E806" s="2129">
        <f t="shared" si="125"/>
        <v>7390.152</v>
      </c>
      <c r="F806" s="603">
        <f t="shared" si="126"/>
        <v>7390.15</v>
      </c>
      <c r="G806" s="862">
        <f>'Заказ, cкидки и курсы валют'!$J$23*F806</f>
        <v>92007.367499999993</v>
      </c>
      <c r="H806" s="128">
        <f t="shared" si="127"/>
        <v>1380.11</v>
      </c>
      <c r="I806" s="212"/>
    </row>
    <row r="807" spans="1:10">
      <c r="A807" s="216" t="s">
        <v>2338</v>
      </c>
      <c r="B807" s="46" t="s">
        <v>3291</v>
      </c>
      <c r="C807" s="53">
        <v>206.25</v>
      </c>
      <c r="D807" s="48">
        <v>10</v>
      </c>
      <c r="E807" s="2129">
        <f>E790*1.2</f>
        <v>8128.1879999999992</v>
      </c>
      <c r="F807" s="603">
        <f t="shared" si="126"/>
        <v>8128.19</v>
      </c>
      <c r="G807" s="862">
        <f>'Заказ, cкидки и курсы валют'!$J$23*F807</f>
        <v>101195.96549999999</v>
      </c>
      <c r="H807" s="128">
        <f t="shared" si="127"/>
        <v>1011.96</v>
      </c>
      <c r="I807" s="212"/>
    </row>
    <row r="808" spans="1:10">
      <c r="A808" s="216" t="s">
        <v>5489</v>
      </c>
      <c r="B808" s="44" t="s">
        <v>3292</v>
      </c>
      <c r="C808" s="53">
        <v>285</v>
      </c>
      <c r="D808" s="48">
        <v>5</v>
      </c>
      <c r="E808" s="2129">
        <f t="shared" si="125"/>
        <v>11137.776</v>
      </c>
      <c r="F808" s="603">
        <f t="shared" si="126"/>
        <v>11137.78</v>
      </c>
      <c r="G808" s="862">
        <f>'Заказ, cкидки и курсы валют'!$J$23*F808</f>
        <v>138665.361</v>
      </c>
      <c r="H808" s="128">
        <f t="shared" si="127"/>
        <v>693.33</v>
      </c>
      <c r="I808" s="212"/>
    </row>
    <row r="809" spans="1:10" ht="13.5" thickBot="1">
      <c r="A809" s="241" t="s">
        <v>5490</v>
      </c>
      <c r="B809" s="213" t="s">
        <v>3293</v>
      </c>
      <c r="C809" s="966">
        <v>450</v>
      </c>
      <c r="D809" s="217">
        <v>5</v>
      </c>
      <c r="E809" s="2131">
        <f>E792*1.2</f>
        <v>16470.887999999999</v>
      </c>
      <c r="F809" s="959">
        <f t="shared" si="126"/>
        <v>16470.89</v>
      </c>
      <c r="G809" s="960">
        <f>'Заказ, cкидки и курсы валют'!$J$23*F809</f>
        <v>205062.58049999998</v>
      </c>
      <c r="H809" s="181">
        <f t="shared" si="127"/>
        <v>1025.31</v>
      </c>
      <c r="I809" s="214"/>
    </row>
    <row r="810" spans="1:10" ht="17.25" customHeight="1" thickBot="1">
      <c r="A810" s="1139"/>
      <c r="B810" s="49"/>
      <c r="C810" s="88"/>
      <c r="D810" s="267"/>
      <c r="E810" s="579"/>
      <c r="F810" s="1096"/>
      <c r="G810" s="865"/>
      <c r="H810" s="23"/>
      <c r="I810" s="513"/>
    </row>
    <row r="811" spans="1:10" ht="31.5" customHeight="1">
      <c r="A811" s="247"/>
      <c r="B811" s="163"/>
      <c r="C811" s="91"/>
      <c r="D811" s="92" t="s">
        <v>2959</v>
      </c>
      <c r="E811" s="555"/>
      <c r="F811" s="652"/>
      <c r="G811" s="562"/>
      <c r="H811" s="163"/>
      <c r="I811" s="95"/>
    </row>
    <row r="812" spans="1:10" ht="18.75" customHeight="1">
      <c r="A812" s="248"/>
      <c r="B812" s="17"/>
      <c r="C812" s="97"/>
      <c r="D812" s="97"/>
      <c r="E812" s="557"/>
      <c r="F812" s="648"/>
      <c r="G812" s="620"/>
      <c r="H812" s="17"/>
      <c r="I812" s="167"/>
    </row>
    <row r="813" spans="1:10">
      <c r="A813" s="248"/>
      <c r="B813" s="17"/>
      <c r="C813" s="97"/>
      <c r="D813" s="97"/>
      <c r="E813" s="557"/>
      <c r="F813" s="648"/>
      <c r="G813" s="620"/>
      <c r="H813" s="17"/>
      <c r="I813" s="167"/>
    </row>
    <row r="814" spans="1:10">
      <c r="A814" s="248"/>
      <c r="B814" s="17"/>
      <c r="C814" s="97"/>
      <c r="D814" s="97"/>
      <c r="E814" s="557"/>
      <c r="F814" s="648"/>
      <c r="G814" s="620"/>
      <c r="H814" s="17"/>
      <c r="I814" s="167"/>
    </row>
    <row r="815" spans="1:10" ht="18.75" thickBot="1">
      <c r="A815" s="1152" t="s">
        <v>7712</v>
      </c>
      <c r="B815" s="171"/>
      <c r="C815" s="99"/>
      <c r="D815" s="99"/>
      <c r="E815" s="558"/>
      <c r="F815" s="649"/>
      <c r="G815" s="621"/>
      <c r="H815" s="171"/>
      <c r="I815" s="172"/>
    </row>
    <row r="816" spans="1:10" ht="42">
      <c r="A816" s="195" t="s">
        <v>1034</v>
      </c>
      <c r="B816" s="196" t="s">
        <v>1035</v>
      </c>
      <c r="C816" s="197" t="s">
        <v>678</v>
      </c>
      <c r="D816" s="197" t="s">
        <v>3143</v>
      </c>
      <c r="E816" s="559" t="s">
        <v>11378</v>
      </c>
      <c r="F816" s="650" t="s">
        <v>2792</v>
      </c>
      <c r="G816" s="638" t="s">
        <v>2640</v>
      </c>
      <c r="H816" s="338" t="s">
        <v>497</v>
      </c>
      <c r="I816" s="199" t="s">
        <v>4268</v>
      </c>
    </row>
    <row r="817" spans="1:9" ht="13.5" thickBot="1">
      <c r="A817" s="195"/>
      <c r="B817" s="389"/>
      <c r="C817" s="197" t="s">
        <v>3644</v>
      </c>
      <c r="D817" s="390" t="s">
        <v>2641</v>
      </c>
      <c r="E817" s="564" t="s">
        <v>265</v>
      </c>
      <c r="F817" s="1038">
        <f>'Заказ, cкидки и курсы валют'!$I$12</f>
        <v>0</v>
      </c>
      <c r="G817" s="949"/>
      <c r="H817" s="455"/>
      <c r="I817" s="325"/>
    </row>
    <row r="818" spans="1:9" ht="15">
      <c r="A818" s="333" t="s">
        <v>8623</v>
      </c>
      <c r="B818" s="986" t="s">
        <v>3664</v>
      </c>
      <c r="C818" s="984">
        <v>61.44</v>
      </c>
      <c r="D818" s="986">
        <v>5</v>
      </c>
      <c r="E818" s="2122">
        <f>E786*3</f>
        <v>8214.7199999999993</v>
      </c>
      <c r="F818" s="967">
        <f>ROUND(E818*(1-$F$10),2)</f>
        <v>8214.7199999999993</v>
      </c>
      <c r="G818" s="968">
        <f>'Заказ, cкидки и курсы валют'!$J$23*F818</f>
        <v>102273.26399999998</v>
      </c>
      <c r="H818" s="387">
        <f>ROUND((D818/1000)*G818,2)</f>
        <v>511.37</v>
      </c>
      <c r="I818" s="337"/>
    </row>
    <row r="819" spans="1:9" ht="15">
      <c r="A819" s="216" t="s">
        <v>8624</v>
      </c>
      <c r="B819" s="46" t="s">
        <v>3665</v>
      </c>
      <c r="C819" s="53">
        <v>62.06</v>
      </c>
      <c r="D819" s="46">
        <v>2</v>
      </c>
      <c r="E819" s="2096">
        <f t="shared" ref="E819:E825" si="128">E787*3</f>
        <v>8224.32</v>
      </c>
      <c r="F819" s="603">
        <f t="shared" ref="F819:F825" si="129">ROUND(E819*(1-$F$10),2)</f>
        <v>8224.32</v>
      </c>
      <c r="G819" s="862">
        <f>'Заказ, cкидки и курсы валют'!$J$23*F819</f>
        <v>102392.78399999999</v>
      </c>
      <c r="H819" s="128">
        <f t="shared" ref="H819:H825" si="130">ROUND((D819/1000)*G819,2)</f>
        <v>204.79</v>
      </c>
      <c r="I819" s="212"/>
    </row>
    <row r="820" spans="1:9" ht="15">
      <c r="A820" s="216" t="s">
        <v>8625</v>
      </c>
      <c r="B820" s="46" t="s">
        <v>3289</v>
      </c>
      <c r="C820" s="53">
        <v>110</v>
      </c>
      <c r="D820" s="46">
        <v>2</v>
      </c>
      <c r="E820" s="2096">
        <f t="shared" si="128"/>
        <v>13347.810000000001</v>
      </c>
      <c r="F820" s="603">
        <f t="shared" si="129"/>
        <v>13347.81</v>
      </c>
      <c r="G820" s="862">
        <f>'Заказ, cкидки и курсы валют'!$J$23*F820</f>
        <v>166180.23449999999</v>
      </c>
      <c r="H820" s="128">
        <f t="shared" si="130"/>
        <v>332.36</v>
      </c>
      <c r="I820" s="212"/>
    </row>
    <row r="821" spans="1:9" ht="15">
      <c r="A821" s="216" t="s">
        <v>8626</v>
      </c>
      <c r="B821" s="46" t="s">
        <v>3290</v>
      </c>
      <c r="C821" s="53">
        <v>180</v>
      </c>
      <c r="D821" s="46">
        <v>1</v>
      </c>
      <c r="E821" s="2096">
        <f t="shared" si="128"/>
        <v>18475.38</v>
      </c>
      <c r="F821" s="603">
        <f t="shared" si="129"/>
        <v>18475.38</v>
      </c>
      <c r="G821" s="862">
        <f>'Заказ, cкидки и курсы валют'!$J$23*F821</f>
        <v>230018.481</v>
      </c>
      <c r="H821" s="128">
        <f t="shared" si="130"/>
        <v>230.02</v>
      </c>
      <c r="I821" s="212"/>
    </row>
    <row r="822" spans="1:9" ht="15">
      <c r="A822" s="216" t="s">
        <v>8627</v>
      </c>
      <c r="B822" s="46" t="s">
        <v>3291</v>
      </c>
      <c r="C822" s="53">
        <v>206.25</v>
      </c>
      <c r="D822" s="46">
        <v>1</v>
      </c>
      <c r="E822" s="2096">
        <f t="shared" si="128"/>
        <v>20320.47</v>
      </c>
      <c r="F822" s="603">
        <f t="shared" si="129"/>
        <v>20320.47</v>
      </c>
      <c r="G822" s="862">
        <f>'Заказ, cкидки и курсы валют'!$J$23*F822</f>
        <v>252989.85149999999</v>
      </c>
      <c r="H822" s="128">
        <f t="shared" si="130"/>
        <v>252.99</v>
      </c>
      <c r="I822" s="212"/>
    </row>
    <row r="823" spans="1:9" ht="15">
      <c r="A823" s="216" t="s">
        <v>8628</v>
      </c>
      <c r="B823" s="46" t="s">
        <v>3292</v>
      </c>
      <c r="C823" s="53">
        <v>285</v>
      </c>
      <c r="D823" s="46">
        <v>1</v>
      </c>
      <c r="E823" s="2096">
        <f t="shared" si="128"/>
        <v>27844.44</v>
      </c>
      <c r="F823" s="603">
        <f t="shared" si="129"/>
        <v>27844.44</v>
      </c>
      <c r="G823" s="862">
        <f>'Заказ, cкидки и курсы валют'!$J$23*F823</f>
        <v>346663.27799999999</v>
      </c>
      <c r="H823" s="128">
        <f t="shared" si="130"/>
        <v>346.66</v>
      </c>
      <c r="I823" s="212"/>
    </row>
    <row r="824" spans="1:9" ht="15">
      <c r="A824" s="216" t="s">
        <v>8629</v>
      </c>
      <c r="B824" s="46" t="s">
        <v>3293</v>
      </c>
      <c r="C824" s="53">
        <v>450</v>
      </c>
      <c r="D824" s="46">
        <v>1</v>
      </c>
      <c r="E824" s="2096">
        <f t="shared" si="128"/>
        <v>41177.22</v>
      </c>
      <c r="F824" s="603">
        <f t="shared" si="129"/>
        <v>41177.22</v>
      </c>
      <c r="G824" s="862">
        <f>'Заказ, cкидки и курсы валют'!$J$23*F824</f>
        <v>512656.38899999997</v>
      </c>
      <c r="H824" s="128">
        <f t="shared" si="130"/>
        <v>512.66</v>
      </c>
      <c r="I824" s="212"/>
    </row>
    <row r="825" spans="1:9" ht="15.75" thickBot="1">
      <c r="A825" s="241" t="s">
        <v>8630</v>
      </c>
      <c r="B825" s="131" t="s">
        <v>3295</v>
      </c>
      <c r="C825" s="966">
        <v>870</v>
      </c>
      <c r="D825" s="131">
        <v>1</v>
      </c>
      <c r="E825" s="2124">
        <f t="shared" si="128"/>
        <v>86105.819999999992</v>
      </c>
      <c r="F825" s="959">
        <f t="shared" si="129"/>
        <v>86105.82</v>
      </c>
      <c r="G825" s="960">
        <f>'Заказ, cкидки и курсы валют'!$J$23*F825</f>
        <v>1072017.459</v>
      </c>
      <c r="H825" s="181">
        <f t="shared" si="130"/>
        <v>1072.02</v>
      </c>
      <c r="I825" s="214"/>
    </row>
    <row r="826" spans="1:9" ht="48.75" customHeight="1" thickBot="1">
      <c r="A826" s="14"/>
      <c r="B826" s="50"/>
      <c r="C826" s="50"/>
      <c r="D826" s="50"/>
      <c r="E826" s="578"/>
      <c r="F826" s="88"/>
      <c r="G826" s="546"/>
      <c r="H826" s="14"/>
      <c r="I826" s="14"/>
    </row>
    <row r="827" spans="1:9" ht="21" customHeight="1">
      <c r="A827" s="247"/>
      <c r="B827" s="163"/>
      <c r="C827" s="91"/>
      <c r="D827" s="91" t="s">
        <v>4292</v>
      </c>
      <c r="E827" s="555"/>
      <c r="F827" s="647"/>
      <c r="G827" s="569"/>
      <c r="H827" s="163"/>
      <c r="I827" s="95"/>
    </row>
    <row r="828" spans="1:9" ht="19.5" customHeight="1">
      <c r="A828" s="248"/>
      <c r="B828" s="17"/>
      <c r="C828" s="97"/>
      <c r="D828" s="97"/>
      <c r="E828" s="557"/>
      <c r="F828" s="648"/>
      <c r="G828" s="620"/>
      <c r="H828" s="17"/>
      <c r="I828" s="167"/>
    </row>
    <row r="829" spans="1:9" ht="48" hidden="1" customHeight="1">
      <c r="A829" s="248"/>
      <c r="B829" s="17"/>
      <c r="C829" s="97"/>
      <c r="D829" s="97"/>
      <c r="E829" s="557"/>
      <c r="F829" s="648"/>
      <c r="G829" s="620"/>
      <c r="H829" s="17"/>
      <c r="I829" s="167"/>
    </row>
    <row r="830" spans="1:9">
      <c r="A830" s="248"/>
      <c r="B830" s="17"/>
      <c r="C830" s="97"/>
      <c r="D830" s="97"/>
      <c r="E830" s="557"/>
      <c r="F830" s="648"/>
      <c r="G830" s="620"/>
      <c r="H830" s="17"/>
      <c r="I830" s="167"/>
    </row>
    <row r="831" spans="1:9" ht="18.75" thickBot="1">
      <c r="A831" s="1152" t="s">
        <v>7710</v>
      </c>
      <c r="B831" s="171"/>
      <c r="C831" s="99"/>
      <c r="D831" s="99"/>
      <c r="E831" s="558"/>
      <c r="F831" s="649"/>
      <c r="G831" s="621"/>
      <c r="H831" s="171"/>
      <c r="I831" s="172"/>
    </row>
    <row r="832" spans="1:9" ht="42">
      <c r="A832" s="187" t="s">
        <v>1034</v>
      </c>
      <c r="B832" s="189" t="s">
        <v>1035</v>
      </c>
      <c r="C832" s="192" t="s">
        <v>678</v>
      </c>
      <c r="D832" s="192" t="s">
        <v>3143</v>
      </c>
      <c r="E832" s="561" t="s">
        <v>11378</v>
      </c>
      <c r="F832" s="1911" t="s">
        <v>2792</v>
      </c>
      <c r="G832" s="640" t="s">
        <v>2640</v>
      </c>
      <c r="H832" s="419" t="s">
        <v>497</v>
      </c>
      <c r="I832" s="173" t="s">
        <v>4268</v>
      </c>
    </row>
    <row r="833" spans="1:10" ht="14.1" customHeight="1" thickBot="1">
      <c r="A833" s="195"/>
      <c r="B833" s="389"/>
      <c r="C833" s="197" t="s">
        <v>3644</v>
      </c>
      <c r="D833" s="390" t="s">
        <v>2641</v>
      </c>
      <c r="E833" s="564" t="s">
        <v>265</v>
      </c>
      <c r="F833" s="1038">
        <f>'Заказ, cкидки и курсы валют'!$I$12</f>
        <v>0</v>
      </c>
      <c r="G833" s="949"/>
      <c r="H833" s="455"/>
      <c r="I833" s="325"/>
    </row>
    <row r="834" spans="1:10" ht="14.1" customHeight="1">
      <c r="A834" s="997" t="s">
        <v>2339</v>
      </c>
      <c r="B834" s="1825" t="s">
        <v>3664</v>
      </c>
      <c r="C834" s="1830">
        <v>61.44</v>
      </c>
      <c r="D834" s="1825">
        <v>500</v>
      </c>
      <c r="E834" s="822">
        <v>2639.59</v>
      </c>
      <c r="F834" s="2069">
        <f>ROUND(E834*(1-$F$10),2)</f>
        <v>2639.59</v>
      </c>
      <c r="G834" s="1673">
        <f>'Заказ, cкидки и курсы валют'!$J$23*F834</f>
        <v>32862.895499999999</v>
      </c>
      <c r="H834" s="387">
        <f>ROUND((D834/1000)*G834,2)</f>
        <v>16431.45</v>
      </c>
      <c r="I834" s="337"/>
    </row>
    <row r="835" spans="1:10" ht="14.1" customHeight="1">
      <c r="A835" s="625" t="s">
        <v>2340</v>
      </c>
      <c r="B835" s="1827" t="s">
        <v>3665</v>
      </c>
      <c r="C835" s="810">
        <v>62.06</v>
      </c>
      <c r="D835" s="1827">
        <v>500</v>
      </c>
      <c r="E835" s="822">
        <v>2679.18</v>
      </c>
      <c r="F835" s="936">
        <f t="shared" ref="F835:F841" si="131">ROUND(E835*(1-$F$10),2)</f>
        <v>2679.18</v>
      </c>
      <c r="G835" s="866">
        <f>'Заказ, cкидки и курсы валют'!$J$23*F835</f>
        <v>33355.790999999997</v>
      </c>
      <c r="H835" s="128">
        <f t="shared" ref="H835:H841" si="132">ROUND((D835/1000)*G835,2)</f>
        <v>16677.900000000001</v>
      </c>
      <c r="I835" s="212"/>
    </row>
    <row r="836" spans="1:10" ht="14.1" customHeight="1">
      <c r="A836" s="625" t="s">
        <v>2341</v>
      </c>
      <c r="B836" s="1827" t="s">
        <v>3289</v>
      </c>
      <c r="C836" s="810">
        <v>110</v>
      </c>
      <c r="D836" s="1827">
        <v>250</v>
      </c>
      <c r="E836" s="822">
        <v>4239.34</v>
      </c>
      <c r="F836" s="936">
        <f t="shared" si="131"/>
        <v>4239.34</v>
      </c>
      <c r="G836" s="866">
        <f>'Заказ, cкидки и курсы валют'!$J$23*F836</f>
        <v>52779.782999999996</v>
      </c>
      <c r="H836" s="128">
        <f t="shared" si="132"/>
        <v>13194.95</v>
      </c>
      <c r="I836" s="212"/>
    </row>
    <row r="837" spans="1:10" ht="14.1" customHeight="1">
      <c r="A837" s="625" t="s">
        <v>2342</v>
      </c>
      <c r="B837" s="1827" t="s">
        <v>3290</v>
      </c>
      <c r="C837" s="810">
        <v>180</v>
      </c>
      <c r="D837" s="1827">
        <v>130</v>
      </c>
      <c r="E837" s="822">
        <v>6589.91</v>
      </c>
      <c r="F837" s="936">
        <f t="shared" si="131"/>
        <v>6589.91</v>
      </c>
      <c r="G837" s="866">
        <f>'Заказ, cкидки и курсы валют'!$J$23*F837</f>
        <v>82044.379499999995</v>
      </c>
      <c r="H837" s="128">
        <f t="shared" si="132"/>
        <v>10665.77</v>
      </c>
      <c r="I837" s="212"/>
    </row>
    <row r="838" spans="1:10" ht="14.1" customHeight="1">
      <c r="A838" s="625" t="s">
        <v>2343</v>
      </c>
      <c r="B838" s="1827" t="s">
        <v>3291</v>
      </c>
      <c r="C838" s="810">
        <v>206.25</v>
      </c>
      <c r="D838" s="1827">
        <v>80</v>
      </c>
      <c r="E838" s="822">
        <v>6294.29</v>
      </c>
      <c r="F838" s="936">
        <f t="shared" si="131"/>
        <v>6294.29</v>
      </c>
      <c r="G838" s="866">
        <f>'Заказ, cкидки и курсы валют'!$J$23*F838</f>
        <v>78363.910499999998</v>
      </c>
      <c r="H838" s="128">
        <f t="shared" si="132"/>
        <v>6269.11</v>
      </c>
      <c r="I838" s="212"/>
    </row>
    <row r="839" spans="1:10" ht="14.1" customHeight="1">
      <c r="A839" s="625" t="s">
        <v>2344</v>
      </c>
      <c r="B839" s="1827" t="s">
        <v>3292</v>
      </c>
      <c r="C839" s="810">
        <v>285</v>
      </c>
      <c r="D839" s="1827">
        <v>80</v>
      </c>
      <c r="E839" s="822">
        <v>8964.67</v>
      </c>
      <c r="F839" s="936">
        <f t="shared" si="131"/>
        <v>8964.67</v>
      </c>
      <c r="G839" s="866">
        <f>'Заказ, cкидки и курсы валют'!$J$23*F839</f>
        <v>111610.1415</v>
      </c>
      <c r="H839" s="128">
        <f t="shared" si="132"/>
        <v>8928.81</v>
      </c>
      <c r="I839" s="212"/>
    </row>
    <row r="840" spans="1:10" ht="14.1" customHeight="1">
      <c r="A840" s="625" t="s">
        <v>2345</v>
      </c>
      <c r="B840" s="1827" t="s">
        <v>3293</v>
      </c>
      <c r="C840" s="810">
        <v>450</v>
      </c>
      <c r="D840" s="1827">
        <v>50</v>
      </c>
      <c r="E840" s="822">
        <v>13326.49</v>
      </c>
      <c r="F840" s="936">
        <f t="shared" si="131"/>
        <v>13326.49</v>
      </c>
      <c r="G840" s="866">
        <f>'Заказ, cкидки и курсы валют'!$J$23*F840</f>
        <v>165914.80049999998</v>
      </c>
      <c r="H840" s="128">
        <f t="shared" si="132"/>
        <v>8295.74</v>
      </c>
      <c r="I840" s="212"/>
    </row>
    <row r="841" spans="1:10" ht="14.1" customHeight="1">
      <c r="A841" s="625" t="s">
        <v>2346</v>
      </c>
      <c r="B841" s="1827" t="s">
        <v>3295</v>
      </c>
      <c r="C841" s="810">
        <v>870</v>
      </c>
      <c r="D841" s="1827">
        <v>25</v>
      </c>
      <c r="E841" s="822">
        <v>27991.3</v>
      </c>
      <c r="F841" s="936">
        <f t="shared" si="131"/>
        <v>27991.3</v>
      </c>
      <c r="G841" s="866">
        <f>'Заказ, cкидки и курсы валют'!$J$23*F841</f>
        <v>348491.685</v>
      </c>
      <c r="H841" s="128">
        <f t="shared" si="132"/>
        <v>8712.2900000000009</v>
      </c>
      <c r="I841" s="212"/>
    </row>
    <row r="842" spans="1:10" ht="14.1" customHeight="1" thickBot="1">
      <c r="A842" s="655" t="s">
        <v>11699</v>
      </c>
      <c r="B842" s="1829" t="s">
        <v>3296</v>
      </c>
      <c r="C842" s="1039">
        <v>1400</v>
      </c>
      <c r="D842" s="1829">
        <v>15</v>
      </c>
      <c r="E842" s="822">
        <v>49299.72</v>
      </c>
      <c r="F842" s="2072">
        <f t="shared" ref="F842" si="133">ROUND(E842*(1-$F$10),2)</f>
        <v>49299.72</v>
      </c>
      <c r="G842" s="1263">
        <f>'Заказ, cкидки и курсы валют'!$J$23*F842</f>
        <v>613781.51399999997</v>
      </c>
      <c r="H842" s="181">
        <f t="shared" ref="H842" si="134">ROUND((D842/1000)*G842,2)</f>
        <v>9206.7199999999993</v>
      </c>
      <c r="I842" s="214"/>
      <c r="J842" s="822"/>
    </row>
    <row r="843" spans="1:10" ht="18.75" customHeight="1" thickBot="1">
      <c r="A843" s="14"/>
      <c r="B843" s="50"/>
      <c r="C843" s="50"/>
      <c r="D843" s="50"/>
      <c r="E843" s="578"/>
      <c r="F843" s="88"/>
      <c r="G843" s="546"/>
      <c r="H843" s="14"/>
      <c r="I843" s="14"/>
      <c r="J843" s="822"/>
    </row>
    <row r="844" spans="1:10" ht="18">
      <c r="A844" s="247"/>
      <c r="B844" s="163"/>
      <c r="C844" s="91"/>
      <c r="D844" s="91" t="s">
        <v>4292</v>
      </c>
      <c r="E844" s="555"/>
      <c r="F844" s="647"/>
      <c r="G844" s="592"/>
      <c r="H844" s="163"/>
      <c r="I844" s="95"/>
      <c r="J844" s="822"/>
    </row>
    <row r="845" spans="1:10">
      <c r="A845" s="248"/>
      <c r="B845" s="17"/>
      <c r="C845" s="97"/>
      <c r="D845" s="97"/>
      <c r="E845" s="557"/>
      <c r="F845" s="648"/>
      <c r="G845" s="620"/>
      <c r="H845" s="17"/>
      <c r="I845" s="167"/>
      <c r="J845" s="822"/>
    </row>
    <row r="846" spans="1:10">
      <c r="A846" s="248"/>
      <c r="B846" s="17"/>
      <c r="C846" s="97"/>
      <c r="D846" s="97"/>
      <c r="E846" s="557"/>
      <c r="F846" s="648"/>
      <c r="G846" s="620"/>
      <c r="H846" s="17"/>
      <c r="I846" s="167"/>
      <c r="J846" s="822"/>
    </row>
    <row r="847" spans="1:10">
      <c r="A847" s="248"/>
      <c r="B847" s="17"/>
      <c r="C847" s="97"/>
      <c r="D847" s="97"/>
      <c r="E847" s="557"/>
      <c r="F847" s="648"/>
      <c r="G847" s="620"/>
      <c r="H847" s="17"/>
      <c r="I847" s="167"/>
      <c r="J847" s="822"/>
    </row>
    <row r="848" spans="1:10" ht="18.75" thickBot="1">
      <c r="A848" s="117" t="s">
        <v>7711</v>
      </c>
      <c r="B848" s="118"/>
      <c r="C848" s="100"/>
      <c r="D848" s="171"/>
      <c r="E848" s="565"/>
      <c r="F848" s="649"/>
      <c r="G848" s="621"/>
      <c r="H848" s="171"/>
      <c r="I848" s="172"/>
    </row>
    <row r="849" spans="1:9" ht="42">
      <c r="A849" s="195" t="s">
        <v>1034</v>
      </c>
      <c r="B849" s="196" t="s">
        <v>1035</v>
      </c>
      <c r="C849" s="197" t="s">
        <v>678</v>
      </c>
      <c r="D849" s="197" t="s">
        <v>3143</v>
      </c>
      <c r="E849" s="559" t="s">
        <v>11378</v>
      </c>
      <c r="F849" s="650" t="s">
        <v>2792</v>
      </c>
      <c r="G849" s="638" t="s">
        <v>2640</v>
      </c>
      <c r="H849" s="338" t="s">
        <v>497</v>
      </c>
      <c r="I849" s="199" t="s">
        <v>4268</v>
      </c>
    </row>
    <row r="850" spans="1:9" ht="13.5" thickBot="1">
      <c r="A850" s="195"/>
      <c r="B850" s="389"/>
      <c r="C850" s="197" t="s">
        <v>3644</v>
      </c>
      <c r="D850" s="390" t="s">
        <v>2641</v>
      </c>
      <c r="E850" s="564" t="s">
        <v>265</v>
      </c>
      <c r="F850" s="1038">
        <f>'Заказ, cкидки и курсы валют'!$I$12</f>
        <v>0</v>
      </c>
      <c r="G850" s="949"/>
      <c r="H850" s="455"/>
      <c r="I850" s="325"/>
    </row>
    <row r="851" spans="1:9" ht="14.1" customHeight="1">
      <c r="A851" s="333" t="s">
        <v>2347</v>
      </c>
      <c r="B851" s="986" t="s">
        <v>3664</v>
      </c>
      <c r="C851" s="984">
        <v>42.33</v>
      </c>
      <c r="D851" s="393">
        <v>50</v>
      </c>
      <c r="E851" s="2130">
        <f>E834*1.2</f>
        <v>3167.5080000000003</v>
      </c>
      <c r="F851" s="967">
        <f>ROUND(E851*(1-$F$10),2)</f>
        <v>3167.51</v>
      </c>
      <c r="G851" s="968">
        <f>'Заказ, cкидки и курсы валют'!$J$23*F851</f>
        <v>39435.499499999998</v>
      </c>
      <c r="H851" s="387">
        <f>ROUND((D851/1000)*G851,2)</f>
        <v>1971.77</v>
      </c>
      <c r="I851" s="337"/>
    </row>
    <row r="852" spans="1:9" ht="14.1" customHeight="1">
      <c r="A852" s="216" t="s">
        <v>2348</v>
      </c>
      <c r="B852" s="46" t="s">
        <v>3665</v>
      </c>
      <c r="C852" s="53">
        <v>50</v>
      </c>
      <c r="D852" s="48">
        <v>30</v>
      </c>
      <c r="E852" s="2129">
        <f>E835*1.2</f>
        <v>3215.0159999999996</v>
      </c>
      <c r="F852" s="603">
        <f t="shared" ref="F852:F857" si="135">ROUND(E852*(1-$F$10),2)</f>
        <v>3215.02</v>
      </c>
      <c r="G852" s="862">
        <f>'Заказ, cкидки и курсы валют'!$J$23*F852</f>
        <v>40026.998999999996</v>
      </c>
      <c r="H852" s="128">
        <f t="shared" ref="H852:H857" si="136">ROUND((D852/1000)*G852,2)</f>
        <v>1200.81</v>
      </c>
      <c r="I852" s="212"/>
    </row>
    <row r="853" spans="1:9" ht="14.1" customHeight="1">
      <c r="A853" s="216" t="s">
        <v>2349</v>
      </c>
      <c r="B853" s="46" t="s">
        <v>3289</v>
      </c>
      <c r="C853" s="53">
        <v>90</v>
      </c>
      <c r="D853" s="48">
        <v>25</v>
      </c>
      <c r="E853" s="2129">
        <f t="shared" ref="E853:E854" si="137">E836*1.2</f>
        <v>5087.2079999999996</v>
      </c>
      <c r="F853" s="603">
        <f t="shared" si="135"/>
        <v>5087.21</v>
      </c>
      <c r="G853" s="862">
        <f>'Заказ, cкидки и курсы валют'!$J$23*F853</f>
        <v>63335.764499999997</v>
      </c>
      <c r="H853" s="128">
        <f t="shared" si="136"/>
        <v>1583.39</v>
      </c>
      <c r="I853" s="212"/>
    </row>
    <row r="854" spans="1:9" ht="14.1" customHeight="1">
      <c r="A854" s="216" t="s">
        <v>2350</v>
      </c>
      <c r="B854" s="46" t="s">
        <v>3290</v>
      </c>
      <c r="C854" s="53">
        <v>160</v>
      </c>
      <c r="D854" s="48">
        <v>15</v>
      </c>
      <c r="E854" s="2129">
        <f t="shared" si="137"/>
        <v>7907.8919999999998</v>
      </c>
      <c r="F854" s="603">
        <f t="shared" si="135"/>
        <v>7907.89</v>
      </c>
      <c r="G854" s="862">
        <f>'Заказ, cкидки и курсы валют'!$J$23*F854</f>
        <v>98453.230500000005</v>
      </c>
      <c r="H854" s="128">
        <f t="shared" si="136"/>
        <v>1476.8</v>
      </c>
      <c r="I854" s="212"/>
    </row>
    <row r="855" spans="1:9" ht="14.1" customHeight="1">
      <c r="A855" s="216" t="s">
        <v>2351</v>
      </c>
      <c r="B855" s="46" t="s">
        <v>3291</v>
      </c>
      <c r="C855" s="53">
        <v>180</v>
      </c>
      <c r="D855" s="48">
        <v>10</v>
      </c>
      <c r="E855" s="2129">
        <f>E838*1.2</f>
        <v>7553.1479999999992</v>
      </c>
      <c r="F855" s="603">
        <f t="shared" si="135"/>
        <v>7553.15</v>
      </c>
      <c r="G855" s="862">
        <f>'Заказ, cкидки и курсы валют'!$J$23*F855</f>
        <v>94036.717499999984</v>
      </c>
      <c r="H855" s="128">
        <f t="shared" si="136"/>
        <v>940.37</v>
      </c>
      <c r="I855" s="212"/>
    </row>
    <row r="856" spans="1:9" ht="14.1" customHeight="1">
      <c r="A856" s="1761" t="s">
        <v>2352</v>
      </c>
      <c r="B856" s="46" t="s">
        <v>3292</v>
      </c>
      <c r="C856" s="53">
        <v>250</v>
      </c>
      <c r="D856" s="48">
        <v>10</v>
      </c>
      <c r="E856" s="2129">
        <f>E839*1.2</f>
        <v>10757.603999999999</v>
      </c>
      <c r="F856" s="603">
        <f t="shared" si="135"/>
        <v>10757.6</v>
      </c>
      <c r="G856" s="862">
        <f>'Заказ, cкидки и курсы валют'!$J$23*F856</f>
        <v>133932.12</v>
      </c>
      <c r="H856" s="128">
        <f t="shared" si="136"/>
        <v>1339.32</v>
      </c>
      <c r="I856" s="212"/>
    </row>
    <row r="857" spans="1:9" ht="14.1" customHeight="1" thickBot="1">
      <c r="A857" s="241" t="s">
        <v>2353</v>
      </c>
      <c r="B857" s="131" t="s">
        <v>3293</v>
      </c>
      <c r="C857" s="966">
        <v>364.81</v>
      </c>
      <c r="D857" s="217">
        <v>5</v>
      </c>
      <c r="E857" s="2131">
        <f>E840*1.2</f>
        <v>15991.787999999999</v>
      </c>
      <c r="F857" s="959">
        <f t="shared" si="135"/>
        <v>15991.79</v>
      </c>
      <c r="G857" s="960">
        <f>'Заказ, cкидки и курсы валют'!$J$23*F857</f>
        <v>199097.7855</v>
      </c>
      <c r="H857" s="181">
        <f t="shared" si="136"/>
        <v>995.49</v>
      </c>
      <c r="I857" s="214"/>
    </row>
    <row r="858" spans="1:9" ht="21" customHeight="1" thickBot="1">
      <c r="A858" s="14"/>
      <c r="B858" s="50"/>
      <c r="C858" s="50"/>
      <c r="D858" s="50"/>
      <c r="E858" s="578"/>
      <c r="F858" s="88"/>
      <c r="G858" s="546"/>
      <c r="H858" s="14"/>
      <c r="I858" s="14"/>
    </row>
    <row r="859" spans="1:9" ht="24" customHeight="1">
      <c r="A859" s="247"/>
      <c r="B859" s="163"/>
      <c r="C859" s="91"/>
      <c r="D859" s="91" t="s">
        <v>4292</v>
      </c>
      <c r="E859" s="555"/>
      <c r="F859" s="647"/>
      <c r="G859" s="569"/>
      <c r="H859" s="163"/>
      <c r="I859" s="95"/>
    </row>
    <row r="860" spans="1:9" ht="13.5" customHeight="1">
      <c r="A860" s="248"/>
      <c r="B860" s="17"/>
      <c r="C860" s="97"/>
      <c r="D860" s="97"/>
      <c r="E860" s="557"/>
      <c r="F860" s="648"/>
      <c r="G860" s="620"/>
      <c r="H860" s="17"/>
      <c r="I860" s="167"/>
    </row>
    <row r="861" spans="1:9" ht="26.25" customHeight="1">
      <c r="A861" s="248"/>
      <c r="B861" s="17"/>
      <c r="C861" s="97"/>
      <c r="D861" s="97"/>
      <c r="E861" s="557"/>
      <c r="F861" s="648"/>
      <c r="G861" s="620"/>
      <c r="H861" s="17"/>
      <c r="I861" s="167"/>
    </row>
    <row r="862" spans="1:9" ht="13.5" customHeight="1">
      <c r="A862" s="248"/>
      <c r="B862" s="17"/>
      <c r="C862" s="97"/>
      <c r="D862" s="97"/>
      <c r="E862" s="557"/>
      <c r="F862" s="648"/>
      <c r="G862" s="620"/>
      <c r="H862" s="17"/>
      <c r="I862" s="167"/>
    </row>
    <row r="863" spans="1:9" ht="14.1" customHeight="1" thickBot="1">
      <c r="A863" s="1152" t="s">
        <v>7712</v>
      </c>
      <c r="B863" s="171"/>
      <c r="C863" s="99"/>
      <c r="D863" s="99"/>
      <c r="E863" s="558"/>
      <c r="F863" s="649"/>
      <c r="G863" s="621"/>
      <c r="H863" s="171"/>
      <c r="I863" s="172"/>
    </row>
    <row r="864" spans="1:9" ht="43.5" customHeight="1">
      <c r="A864" s="195" t="s">
        <v>1034</v>
      </c>
      <c r="B864" s="196" t="s">
        <v>1035</v>
      </c>
      <c r="C864" s="197" t="s">
        <v>678</v>
      </c>
      <c r="D864" s="197" t="s">
        <v>3143</v>
      </c>
      <c r="E864" s="559" t="s">
        <v>11378</v>
      </c>
      <c r="F864" s="650" t="s">
        <v>2792</v>
      </c>
      <c r="G864" s="638" t="s">
        <v>2640</v>
      </c>
      <c r="H864" s="338" t="s">
        <v>497</v>
      </c>
      <c r="I864" s="199" t="s">
        <v>4268</v>
      </c>
    </row>
    <row r="865" spans="1:9" ht="14.1" customHeight="1" thickBot="1">
      <c r="A865" s="195"/>
      <c r="B865" s="389"/>
      <c r="C865" s="197" t="s">
        <v>3644</v>
      </c>
      <c r="D865" s="390" t="s">
        <v>2641</v>
      </c>
      <c r="E865" s="564" t="s">
        <v>265</v>
      </c>
      <c r="F865" s="1038">
        <f>'Заказ, cкидки и курсы валют'!$I$12</f>
        <v>0</v>
      </c>
      <c r="G865" s="949"/>
      <c r="H865" s="455"/>
      <c r="I865" s="325"/>
    </row>
    <row r="866" spans="1:9" ht="14.1" customHeight="1">
      <c r="A866" s="333" t="s">
        <v>8631</v>
      </c>
      <c r="B866" s="986" t="s">
        <v>3664</v>
      </c>
      <c r="C866" s="984">
        <v>42.33</v>
      </c>
      <c r="D866" s="986">
        <v>5</v>
      </c>
      <c r="E866" s="2122">
        <f>E834*3</f>
        <v>7918.77</v>
      </c>
      <c r="F866" s="967">
        <f>ROUND(E866*(1-$F$10),2)</f>
        <v>7918.77</v>
      </c>
      <c r="G866" s="968">
        <f>'Заказ, cкидки и курсы валют'!$J$23*F866</f>
        <v>98588.686499999996</v>
      </c>
      <c r="H866" s="387">
        <f>ROUND((D866/1000)*G866,2)</f>
        <v>492.94</v>
      </c>
      <c r="I866" s="337"/>
    </row>
    <row r="867" spans="1:9" ht="14.1" customHeight="1">
      <c r="A867" s="216" t="s">
        <v>8632</v>
      </c>
      <c r="B867" s="46" t="s">
        <v>3665</v>
      </c>
      <c r="C867" s="53">
        <v>50</v>
      </c>
      <c r="D867" s="46">
        <v>2</v>
      </c>
      <c r="E867" s="2096">
        <f t="shared" ref="E867:E873" si="138">E835*3</f>
        <v>8037.5399999999991</v>
      </c>
      <c r="F867" s="603">
        <f t="shared" ref="F867:F873" si="139">ROUND(E867*(1-$F$10),2)</f>
        <v>8037.54</v>
      </c>
      <c r="G867" s="862">
        <f>'Заказ, cкидки и курсы валют'!$J$23*F867</f>
        <v>100067.37299999999</v>
      </c>
      <c r="H867" s="128">
        <f t="shared" ref="H867:H873" si="140">ROUND((D867/1000)*G867,2)</f>
        <v>200.13</v>
      </c>
      <c r="I867" s="212"/>
    </row>
    <row r="868" spans="1:9" ht="14.1" customHeight="1">
      <c r="A868" s="216" t="s">
        <v>8633</v>
      </c>
      <c r="B868" s="46" t="s">
        <v>3289</v>
      </c>
      <c r="C868" s="53">
        <v>90</v>
      </c>
      <c r="D868" s="46">
        <v>2</v>
      </c>
      <c r="E868" s="2096">
        <f t="shared" si="138"/>
        <v>12718.02</v>
      </c>
      <c r="F868" s="603">
        <f t="shared" si="139"/>
        <v>12718.02</v>
      </c>
      <c r="G868" s="862">
        <f>'Заказ, cкидки и курсы валют'!$J$23*F868</f>
        <v>158339.34899999999</v>
      </c>
      <c r="H868" s="128">
        <f t="shared" si="140"/>
        <v>316.68</v>
      </c>
      <c r="I868" s="212"/>
    </row>
    <row r="869" spans="1:9" ht="14.1" customHeight="1">
      <c r="A869" s="216" t="s">
        <v>8634</v>
      </c>
      <c r="B869" s="46" t="s">
        <v>3290</v>
      </c>
      <c r="C869" s="53">
        <v>160</v>
      </c>
      <c r="D869" s="46">
        <v>1</v>
      </c>
      <c r="E869" s="2096">
        <f t="shared" si="138"/>
        <v>19769.73</v>
      </c>
      <c r="F869" s="603">
        <f t="shared" si="139"/>
        <v>19769.73</v>
      </c>
      <c r="G869" s="862">
        <f>'Заказ, cкидки и курсы валют'!$J$23*F869</f>
        <v>246133.13849999997</v>
      </c>
      <c r="H869" s="128">
        <f t="shared" si="140"/>
        <v>246.13</v>
      </c>
      <c r="I869" s="212"/>
    </row>
    <row r="870" spans="1:9" ht="14.1" customHeight="1">
      <c r="A870" s="216" t="s">
        <v>8635</v>
      </c>
      <c r="B870" s="46" t="s">
        <v>3291</v>
      </c>
      <c r="C870" s="53">
        <v>180</v>
      </c>
      <c r="D870" s="46">
        <v>1</v>
      </c>
      <c r="E870" s="2096">
        <f t="shared" si="138"/>
        <v>18882.87</v>
      </c>
      <c r="F870" s="603">
        <f t="shared" si="139"/>
        <v>18882.87</v>
      </c>
      <c r="G870" s="862">
        <f>'Заказ, cкидки и курсы валют'!$J$23*F870</f>
        <v>235091.73149999997</v>
      </c>
      <c r="H870" s="128">
        <f t="shared" si="140"/>
        <v>235.09</v>
      </c>
      <c r="I870" s="212"/>
    </row>
    <row r="871" spans="1:9" ht="14.1" customHeight="1">
      <c r="A871" s="216" t="s">
        <v>8636</v>
      </c>
      <c r="B871" s="46" t="s">
        <v>3292</v>
      </c>
      <c r="C871" s="53">
        <v>250</v>
      </c>
      <c r="D871" s="46">
        <v>1</v>
      </c>
      <c r="E871" s="2096">
        <f t="shared" si="138"/>
        <v>26894.010000000002</v>
      </c>
      <c r="F871" s="603">
        <f t="shared" si="139"/>
        <v>26894.01</v>
      </c>
      <c r="G871" s="862">
        <f>'Заказ, cкидки и курсы валют'!$J$23*F871</f>
        <v>334830.42449999996</v>
      </c>
      <c r="H871" s="128">
        <f t="shared" si="140"/>
        <v>334.83</v>
      </c>
      <c r="I871" s="212"/>
    </row>
    <row r="872" spans="1:9" ht="14.1" customHeight="1">
      <c r="A872" s="216" t="s">
        <v>8637</v>
      </c>
      <c r="B872" s="46" t="s">
        <v>3293</v>
      </c>
      <c r="C872" s="53">
        <v>364.81</v>
      </c>
      <c r="D872" s="46">
        <v>1</v>
      </c>
      <c r="E872" s="2096">
        <f t="shared" si="138"/>
        <v>39979.47</v>
      </c>
      <c r="F872" s="603">
        <f t="shared" si="139"/>
        <v>39979.47</v>
      </c>
      <c r="G872" s="862">
        <f>'Заказ, cкидки и курсы валют'!$J$23*F872</f>
        <v>497744.40149999998</v>
      </c>
      <c r="H872" s="128">
        <f t="shared" si="140"/>
        <v>497.74</v>
      </c>
      <c r="I872" s="212"/>
    </row>
    <row r="873" spans="1:9" ht="14.1" customHeight="1" thickBot="1">
      <c r="A873" s="241" t="s">
        <v>8638</v>
      </c>
      <c r="B873" s="131" t="s">
        <v>3295</v>
      </c>
      <c r="C873" s="966">
        <v>711.11</v>
      </c>
      <c r="D873" s="131">
        <v>1</v>
      </c>
      <c r="E873" s="2124">
        <f t="shared" si="138"/>
        <v>83973.9</v>
      </c>
      <c r="F873" s="959">
        <f t="shared" si="139"/>
        <v>83973.9</v>
      </c>
      <c r="G873" s="960">
        <f>'Заказ, cкидки и курсы валют'!$J$23*F873</f>
        <v>1045475.0549999998</v>
      </c>
      <c r="H873" s="181">
        <f t="shared" si="140"/>
        <v>1045.48</v>
      </c>
      <c r="I873" s="214"/>
    </row>
    <row r="874" spans="1:9" ht="7.5" customHeight="1">
      <c r="A874" s="14"/>
      <c r="B874" s="50"/>
      <c r="C874" s="50"/>
      <c r="D874" s="50"/>
      <c r="E874" s="578"/>
      <c r="F874" s="88"/>
      <c r="G874" s="546"/>
      <c r="H874" s="14"/>
      <c r="I874" s="14"/>
    </row>
    <row r="875" spans="1:9" ht="12.75" customHeight="1">
      <c r="A875" s="14"/>
      <c r="B875" s="50"/>
      <c r="C875" s="50"/>
      <c r="D875" s="50"/>
      <c r="E875" s="578"/>
      <c r="F875" s="88"/>
      <c r="G875" s="546"/>
      <c r="H875" s="14"/>
      <c r="I875" s="14"/>
    </row>
    <row r="876" spans="1:9" ht="12.75" customHeight="1" thickBot="1">
      <c r="A876" s="14"/>
      <c r="B876" s="50"/>
      <c r="C876" s="50"/>
      <c r="D876" s="50"/>
      <c r="E876" s="578"/>
      <c r="F876" s="88"/>
      <c r="G876" s="546"/>
      <c r="H876" s="14"/>
      <c r="I876" s="14"/>
    </row>
    <row r="877" spans="1:9" ht="14.1" customHeight="1">
      <c r="A877" s="247"/>
      <c r="B877" s="163"/>
      <c r="C877" s="91"/>
      <c r="D877" s="1359" t="s">
        <v>11970</v>
      </c>
      <c r="E877" s="555"/>
      <c r="F877" s="652"/>
      <c r="G877" s="592"/>
      <c r="H877" s="163"/>
      <c r="I877" s="95"/>
    </row>
    <row r="878" spans="1:9" ht="14.1" customHeight="1">
      <c r="A878" s="248"/>
      <c r="B878" s="17"/>
      <c r="C878" s="97"/>
      <c r="D878" s="97"/>
      <c r="E878" s="557"/>
      <c r="F878" s="648"/>
      <c r="G878" s="620"/>
      <c r="H878" s="17"/>
      <c r="I878" s="167"/>
    </row>
    <row r="879" spans="1:9" ht="14.1" customHeight="1">
      <c r="A879" s="248"/>
      <c r="B879" s="17"/>
      <c r="C879" s="97"/>
      <c r="D879" s="97"/>
      <c r="E879" s="557"/>
      <c r="F879" s="648"/>
      <c r="G879" s="620"/>
      <c r="H879" s="17"/>
      <c r="I879" s="167"/>
    </row>
    <row r="880" spans="1:9" ht="14.1" customHeight="1">
      <c r="A880" s="248"/>
      <c r="B880" s="17"/>
      <c r="C880" s="97"/>
      <c r="D880" s="97"/>
      <c r="E880" s="557"/>
      <c r="F880" s="648"/>
      <c r="G880" s="620"/>
      <c r="H880" s="17"/>
      <c r="I880" s="167"/>
    </row>
    <row r="881" spans="1:9" ht="13.5" customHeight="1" thickBot="1">
      <c r="A881" s="1152" t="s">
        <v>7710</v>
      </c>
      <c r="B881" s="171"/>
      <c r="C881" s="99"/>
      <c r="D881" s="99"/>
      <c r="E881" s="558"/>
      <c r="F881" s="649"/>
      <c r="G881" s="621"/>
      <c r="H881" s="171"/>
      <c r="I881" s="172"/>
    </row>
    <row r="882" spans="1:9" ht="39.75" customHeight="1">
      <c r="A882" s="195" t="s">
        <v>1034</v>
      </c>
      <c r="B882" s="196" t="s">
        <v>1035</v>
      </c>
      <c r="C882" s="197" t="s">
        <v>678</v>
      </c>
      <c r="D882" s="197" t="s">
        <v>3143</v>
      </c>
      <c r="E882" s="559" t="s">
        <v>11378</v>
      </c>
      <c r="F882" s="650" t="s">
        <v>2792</v>
      </c>
      <c r="G882" s="638" t="s">
        <v>2640</v>
      </c>
      <c r="H882" s="338" t="s">
        <v>497</v>
      </c>
      <c r="I882" s="199" t="s">
        <v>4268</v>
      </c>
    </row>
    <row r="883" spans="1:9" ht="13.5" customHeight="1" thickBot="1">
      <c r="A883" s="195"/>
      <c r="B883" s="389"/>
      <c r="C883" s="197" t="s">
        <v>3644</v>
      </c>
      <c r="D883" s="390" t="s">
        <v>2641</v>
      </c>
      <c r="E883" s="564" t="s">
        <v>265</v>
      </c>
      <c r="F883" s="1038">
        <f>'Заказ, cкидки и курсы валют'!$I$12</f>
        <v>0</v>
      </c>
      <c r="G883" s="949"/>
      <c r="H883" s="455"/>
      <c r="I883" s="325"/>
    </row>
    <row r="884" spans="1:9" ht="14.1" customHeight="1">
      <c r="A884" s="333" t="s">
        <v>2354</v>
      </c>
      <c r="B884" s="986" t="s">
        <v>3318</v>
      </c>
      <c r="C884" s="984">
        <v>15</v>
      </c>
      <c r="D884" s="2265">
        <v>500</v>
      </c>
      <c r="E884" s="822">
        <v>3446.55</v>
      </c>
      <c r="F884" s="967">
        <f>ROUND(E884*(1-$F$10),2)</f>
        <v>3446.55</v>
      </c>
      <c r="G884" s="968">
        <f>'Заказ, cкидки и курсы валют'!$J$23*F884</f>
        <v>42909.547500000001</v>
      </c>
      <c r="H884" s="387">
        <f>ROUND((D884/1000)*G884,2)</f>
        <v>21454.77</v>
      </c>
      <c r="I884" s="337"/>
    </row>
    <row r="885" spans="1:9" ht="14.1" customHeight="1">
      <c r="A885" s="216" t="s">
        <v>2355</v>
      </c>
      <c r="B885" s="46" t="s">
        <v>3319</v>
      </c>
      <c r="C885" s="53">
        <v>34</v>
      </c>
      <c r="D885" s="2263">
        <v>500</v>
      </c>
      <c r="E885" s="822">
        <v>6461.62</v>
      </c>
      <c r="F885" s="603">
        <f t="shared" ref="F885:F890" si="141">ROUND(E885*(1-$F$10),2)</f>
        <v>6461.62</v>
      </c>
      <c r="G885" s="862">
        <f>'Заказ, cкидки и курсы валют'!$J$23*F885</f>
        <v>80447.168999999994</v>
      </c>
      <c r="H885" s="128">
        <f t="shared" ref="H885:H890" si="142">ROUND((D885/1000)*G885,2)</f>
        <v>40223.58</v>
      </c>
      <c r="I885" s="212"/>
    </row>
    <row r="886" spans="1:9" ht="14.1" customHeight="1">
      <c r="A886" s="216" t="s">
        <v>2356</v>
      </c>
      <c r="B886" s="46" t="s">
        <v>3320</v>
      </c>
      <c r="C886" s="53">
        <v>40.5</v>
      </c>
      <c r="D886" s="2263">
        <v>300</v>
      </c>
      <c r="E886" s="822">
        <v>5618.43</v>
      </c>
      <c r="F886" s="603">
        <f t="shared" si="141"/>
        <v>5618.43</v>
      </c>
      <c r="G886" s="862">
        <f>'Заказ, cкидки и курсы валют'!$J$23*F886</f>
        <v>69949.453500000003</v>
      </c>
      <c r="H886" s="128">
        <f t="shared" si="142"/>
        <v>20984.84</v>
      </c>
      <c r="I886" s="212"/>
    </row>
    <row r="887" spans="1:9" ht="14.1" customHeight="1">
      <c r="A887" s="216" t="s">
        <v>2357</v>
      </c>
      <c r="B887" s="46" t="s">
        <v>3321</v>
      </c>
      <c r="C887" s="53">
        <v>73.89</v>
      </c>
      <c r="D887" s="2263">
        <v>300</v>
      </c>
      <c r="E887" s="822">
        <v>15111.68</v>
      </c>
      <c r="F887" s="603">
        <f t="shared" si="141"/>
        <v>15111.68</v>
      </c>
      <c r="G887" s="862">
        <f>'Заказ, cкидки и курсы валют'!$J$23*F887</f>
        <v>188140.416</v>
      </c>
      <c r="H887" s="128">
        <f t="shared" si="142"/>
        <v>56442.12</v>
      </c>
      <c r="I887" s="212"/>
    </row>
    <row r="888" spans="1:9" ht="14.1" customHeight="1">
      <c r="A888" s="216" t="s">
        <v>2358</v>
      </c>
      <c r="B888" s="46" t="s">
        <v>3322</v>
      </c>
      <c r="C888" s="53">
        <v>105.56</v>
      </c>
      <c r="D888" s="2263">
        <v>180</v>
      </c>
      <c r="E888" s="822">
        <v>15012.18</v>
      </c>
      <c r="F888" s="603">
        <f t="shared" si="141"/>
        <v>15012.18</v>
      </c>
      <c r="G888" s="862">
        <f>'Заказ, cкидки и курсы валют'!$J$23*F888</f>
        <v>186901.641</v>
      </c>
      <c r="H888" s="128">
        <f t="shared" si="142"/>
        <v>33642.300000000003</v>
      </c>
      <c r="I888" s="212"/>
    </row>
    <row r="889" spans="1:9" ht="14.1" customHeight="1">
      <c r="A889" s="216" t="s">
        <v>2359</v>
      </c>
      <c r="B889" s="46" t="s">
        <v>3323</v>
      </c>
      <c r="C889" s="53">
        <v>173.89</v>
      </c>
      <c r="D889" s="2263">
        <v>100</v>
      </c>
      <c r="E889" s="822">
        <v>26338.799999999999</v>
      </c>
      <c r="F889" s="603">
        <f t="shared" si="141"/>
        <v>26338.799999999999</v>
      </c>
      <c r="G889" s="862">
        <f>'Заказ, cкидки и курсы валют'!$J$23*F889</f>
        <v>327918.06</v>
      </c>
      <c r="H889" s="128">
        <f t="shared" si="142"/>
        <v>32791.81</v>
      </c>
      <c r="I889" s="212"/>
    </row>
    <row r="890" spans="1:9" ht="14.1" customHeight="1" thickBot="1">
      <c r="A890" s="241" t="s">
        <v>2360</v>
      </c>
      <c r="B890" s="131" t="s">
        <v>3324</v>
      </c>
      <c r="C890" s="966">
        <v>340.74</v>
      </c>
      <c r="D890" s="2266">
        <v>60</v>
      </c>
      <c r="E890" s="822">
        <v>41930.239999999998</v>
      </c>
      <c r="F890" s="959">
        <f t="shared" si="141"/>
        <v>41930.239999999998</v>
      </c>
      <c r="G890" s="960">
        <f>'Заказ, cкидки и курсы валют'!$J$23*F890</f>
        <v>522031.48799999995</v>
      </c>
      <c r="H890" s="181">
        <f t="shared" si="142"/>
        <v>31321.89</v>
      </c>
      <c r="I890" s="214"/>
    </row>
    <row r="891" spans="1:9" ht="14.1" customHeight="1" thickBot="1"/>
    <row r="892" spans="1:9" ht="42.75" customHeight="1">
      <c r="A892" s="247"/>
      <c r="B892" s="163"/>
      <c r="C892" s="91"/>
      <c r="D892" s="1359" t="s">
        <v>11970</v>
      </c>
      <c r="E892" s="555"/>
      <c r="F892" s="652"/>
      <c r="G892" s="592"/>
      <c r="H892" s="163"/>
      <c r="I892" s="95"/>
    </row>
    <row r="893" spans="1:9" ht="14.1" customHeight="1">
      <c r="A893" s="248"/>
      <c r="B893" s="17"/>
      <c r="C893" s="97"/>
      <c r="D893" s="97"/>
      <c r="E893" s="557"/>
      <c r="F893" s="648"/>
      <c r="G893" s="620"/>
      <c r="H893" s="17"/>
      <c r="I893" s="167"/>
    </row>
    <row r="894" spans="1:9" ht="14.1" customHeight="1">
      <c r="A894" s="248"/>
      <c r="B894" s="17"/>
      <c r="C894" s="97"/>
      <c r="D894" s="97"/>
      <c r="E894" s="557"/>
      <c r="F894" s="648"/>
      <c r="G894" s="620"/>
      <c r="H894" s="17"/>
      <c r="I894" s="167"/>
    </row>
    <row r="895" spans="1:9" ht="14.1" customHeight="1">
      <c r="A895" s="248"/>
      <c r="B895" s="17"/>
      <c r="C895" s="97"/>
      <c r="D895" s="97"/>
      <c r="E895" s="557"/>
      <c r="F895" s="648"/>
      <c r="G895" s="620"/>
      <c r="H895" s="17"/>
      <c r="I895" s="167"/>
    </row>
    <row r="896" spans="1:9" ht="14.1" customHeight="1" thickBot="1">
      <c r="A896" s="117" t="s">
        <v>7711</v>
      </c>
      <c r="B896" s="118"/>
      <c r="C896" s="99"/>
      <c r="D896" s="99"/>
      <c r="E896" s="558"/>
      <c r="F896" s="649"/>
      <c r="G896" s="621"/>
      <c r="H896" s="171"/>
      <c r="I896" s="172"/>
    </row>
    <row r="897" spans="1:9" ht="43.5" customHeight="1">
      <c r="A897" s="195" t="s">
        <v>1034</v>
      </c>
      <c r="B897" s="196" t="s">
        <v>1035</v>
      </c>
      <c r="C897" s="197" t="s">
        <v>678</v>
      </c>
      <c r="D897" s="197" t="s">
        <v>3143</v>
      </c>
      <c r="E897" s="559" t="s">
        <v>11378</v>
      </c>
      <c r="F897" s="650" t="s">
        <v>2792</v>
      </c>
      <c r="G897" s="638" t="s">
        <v>2640</v>
      </c>
      <c r="H897" s="338" t="s">
        <v>497</v>
      </c>
      <c r="I897" s="199" t="s">
        <v>4268</v>
      </c>
    </row>
    <row r="898" spans="1:9" ht="14.1" customHeight="1" thickBot="1">
      <c r="A898" s="195"/>
      <c r="B898" s="389"/>
      <c r="C898" s="197" t="s">
        <v>3644</v>
      </c>
      <c r="D898" s="390" t="s">
        <v>2641</v>
      </c>
      <c r="E898" s="564" t="s">
        <v>265</v>
      </c>
      <c r="F898" s="1038">
        <f>'Заказ, cкидки и курсы валют'!$I$12</f>
        <v>0</v>
      </c>
      <c r="G898" s="949"/>
      <c r="H898" s="455"/>
      <c r="I898" s="325"/>
    </row>
    <row r="899" spans="1:9" ht="14.1" customHeight="1">
      <c r="A899" s="333" t="s">
        <v>5491</v>
      </c>
      <c r="B899" s="986" t="s">
        <v>3318</v>
      </c>
      <c r="C899" s="984">
        <v>15</v>
      </c>
      <c r="D899" s="2265">
        <v>30</v>
      </c>
      <c r="E899" s="2130">
        <f>E884*1.2</f>
        <v>4135.8599999999997</v>
      </c>
      <c r="F899" s="967">
        <f>ROUND(E899*(1-$F$10),2)</f>
        <v>4135.8599999999997</v>
      </c>
      <c r="G899" s="968">
        <f>'Заказ, cкидки и курсы валют'!$J$23*F899</f>
        <v>51491.456999999995</v>
      </c>
      <c r="H899" s="387">
        <f>ROUND((D899/1000)*G899,2)</f>
        <v>1544.74</v>
      </c>
      <c r="I899" s="337"/>
    </row>
    <row r="900" spans="1:9" ht="14.1" customHeight="1">
      <c r="A900" s="216" t="s">
        <v>5492</v>
      </c>
      <c r="B900" s="46" t="s">
        <v>3319</v>
      </c>
      <c r="C900" s="53">
        <v>34</v>
      </c>
      <c r="D900" s="2263">
        <v>30</v>
      </c>
      <c r="E900" s="2129">
        <f t="shared" ref="E900:E905" si="143">E885*1.2</f>
        <v>7753.9439999999995</v>
      </c>
      <c r="F900" s="603">
        <f t="shared" ref="F900:F905" si="144">ROUND(E900*(1-$F$10),2)</f>
        <v>7753.94</v>
      </c>
      <c r="G900" s="862">
        <f>'Заказ, cкидки и курсы валют'!$J$23*F900</f>
        <v>96536.552999999985</v>
      </c>
      <c r="H900" s="128">
        <f t="shared" ref="H900:H905" si="145">ROUND((D900/1000)*G900,2)</f>
        <v>2896.1</v>
      </c>
      <c r="I900" s="212"/>
    </row>
    <row r="901" spans="1:9" ht="14.1" customHeight="1">
      <c r="A901" s="216" t="s">
        <v>5493</v>
      </c>
      <c r="B901" s="46" t="s">
        <v>3320</v>
      </c>
      <c r="C901" s="53">
        <v>40.5</v>
      </c>
      <c r="D901" s="2263">
        <v>25</v>
      </c>
      <c r="E901" s="2129">
        <f t="shared" si="143"/>
        <v>6742.116</v>
      </c>
      <c r="F901" s="603">
        <f t="shared" si="144"/>
        <v>6742.12</v>
      </c>
      <c r="G901" s="862">
        <f>'Заказ, cкидки и курсы валют'!$J$23*F901</f>
        <v>83939.394</v>
      </c>
      <c r="H901" s="128">
        <f t="shared" si="145"/>
        <v>2098.48</v>
      </c>
      <c r="I901" s="212"/>
    </row>
    <row r="902" spans="1:9" ht="14.1" customHeight="1">
      <c r="A902" s="216" t="s">
        <v>5494</v>
      </c>
      <c r="B902" s="46" t="s">
        <v>3321</v>
      </c>
      <c r="C902" s="53">
        <v>73.89</v>
      </c>
      <c r="D902" s="2263">
        <v>15</v>
      </c>
      <c r="E902" s="2129">
        <f>E887*1.2</f>
        <v>18134.016</v>
      </c>
      <c r="F902" s="603">
        <f t="shared" si="144"/>
        <v>18134.02</v>
      </c>
      <c r="G902" s="862">
        <f>'Заказ, cкидки и курсы валют'!$J$23*F902</f>
        <v>225768.549</v>
      </c>
      <c r="H902" s="128">
        <f t="shared" si="145"/>
        <v>3386.53</v>
      </c>
      <c r="I902" s="212"/>
    </row>
    <row r="903" spans="1:9" ht="14.1" customHeight="1">
      <c r="A903" s="216" t="s">
        <v>5495</v>
      </c>
      <c r="B903" s="46" t="s">
        <v>3322</v>
      </c>
      <c r="C903" s="53">
        <v>105.56</v>
      </c>
      <c r="D903" s="2263">
        <v>10</v>
      </c>
      <c r="E903" s="2129">
        <f t="shared" si="143"/>
        <v>18014.615999999998</v>
      </c>
      <c r="F903" s="603">
        <f t="shared" si="144"/>
        <v>18014.62</v>
      </c>
      <c r="G903" s="862">
        <f>'Заказ, cкидки и курсы валют'!$J$23*F903</f>
        <v>224282.01899999997</v>
      </c>
      <c r="H903" s="128">
        <f t="shared" si="145"/>
        <v>2242.8200000000002</v>
      </c>
      <c r="I903" s="212"/>
    </row>
    <row r="904" spans="1:9" ht="14.1" customHeight="1">
      <c r="A904" s="216" t="s">
        <v>5496</v>
      </c>
      <c r="B904" s="46" t="s">
        <v>3323</v>
      </c>
      <c r="C904" s="53">
        <v>173.89</v>
      </c>
      <c r="D904" s="2263">
        <v>5</v>
      </c>
      <c r="E904" s="2129">
        <f>E889*1.2</f>
        <v>31606.559999999998</v>
      </c>
      <c r="F904" s="603">
        <f t="shared" si="144"/>
        <v>31606.560000000001</v>
      </c>
      <c r="G904" s="862">
        <f>'Заказ, cкидки и курсы валют'!$J$23*F904</f>
        <v>393501.67200000002</v>
      </c>
      <c r="H904" s="128">
        <f t="shared" si="145"/>
        <v>1967.51</v>
      </c>
      <c r="I904" s="212"/>
    </row>
    <row r="905" spans="1:9" ht="14.1" customHeight="1" thickBot="1">
      <c r="A905" s="241" t="s">
        <v>5497</v>
      </c>
      <c r="B905" s="131" t="s">
        <v>3324</v>
      </c>
      <c r="C905" s="966">
        <v>340.74</v>
      </c>
      <c r="D905" s="2266">
        <v>2</v>
      </c>
      <c r="E905" s="2131">
        <f t="shared" si="143"/>
        <v>50316.287999999993</v>
      </c>
      <c r="F905" s="959">
        <f t="shared" si="144"/>
        <v>50316.29</v>
      </c>
      <c r="G905" s="960">
        <f>'Заказ, cкидки и курсы валют'!$J$23*F905</f>
        <v>626437.81050000002</v>
      </c>
      <c r="H905" s="181">
        <f t="shared" si="145"/>
        <v>1252.8800000000001</v>
      </c>
      <c r="I905" s="214"/>
    </row>
    <row r="906" spans="1:9" ht="42.75" customHeight="1" thickBot="1"/>
    <row r="907" spans="1:9" ht="18">
      <c r="A907" s="247"/>
      <c r="B907" s="163"/>
      <c r="C907" s="91"/>
      <c r="D907" s="1359" t="s">
        <v>11970</v>
      </c>
      <c r="E907" s="555"/>
      <c r="F907" s="652"/>
      <c r="G907" s="592"/>
      <c r="H907" s="163"/>
      <c r="I907" s="95"/>
    </row>
    <row r="908" spans="1:9">
      <c r="A908" s="248"/>
      <c r="B908" s="17"/>
      <c r="C908" s="97"/>
      <c r="D908" s="97"/>
      <c r="E908" s="557"/>
      <c r="F908" s="648"/>
      <c r="G908" s="620"/>
      <c r="H908" s="17"/>
      <c r="I908" s="167"/>
    </row>
    <row r="909" spans="1:9">
      <c r="A909" s="248"/>
      <c r="B909" s="17"/>
      <c r="C909" s="97"/>
      <c r="D909" s="97"/>
      <c r="E909" s="557"/>
      <c r="F909" s="648"/>
      <c r="G909" s="620"/>
      <c r="H909" s="17"/>
      <c r="I909" s="167"/>
    </row>
    <row r="910" spans="1:9">
      <c r="A910" s="248"/>
      <c r="B910" s="17"/>
      <c r="C910" s="97"/>
      <c r="D910" s="97"/>
      <c r="E910" s="557"/>
      <c r="F910" s="648"/>
      <c r="G910" s="620"/>
      <c r="H910" s="17"/>
      <c r="I910" s="167"/>
    </row>
    <row r="911" spans="1:9" ht="18.75" thickBot="1">
      <c r="A911" s="1152" t="s">
        <v>7712</v>
      </c>
      <c r="B911" s="171"/>
      <c r="C911" s="99"/>
      <c r="D911" s="99"/>
      <c r="E911" s="558"/>
      <c r="F911" s="649"/>
      <c r="G911" s="621"/>
      <c r="H911" s="171"/>
      <c r="I911" s="172"/>
    </row>
    <row r="912" spans="1:9" ht="45" customHeight="1">
      <c r="A912" s="195" t="s">
        <v>1034</v>
      </c>
      <c r="B912" s="196" t="s">
        <v>1035</v>
      </c>
      <c r="C912" s="197" t="s">
        <v>678</v>
      </c>
      <c r="D912" s="197" t="s">
        <v>3143</v>
      </c>
      <c r="E912" s="559" t="s">
        <v>11378</v>
      </c>
      <c r="F912" s="650" t="s">
        <v>2792</v>
      </c>
      <c r="G912" s="638" t="s">
        <v>2640</v>
      </c>
      <c r="H912" s="338" t="s">
        <v>497</v>
      </c>
      <c r="I912" s="199" t="s">
        <v>4268</v>
      </c>
    </row>
    <row r="913" spans="1:10" ht="13.5" thickBot="1">
      <c r="A913" s="195"/>
      <c r="B913" s="389"/>
      <c r="C913" s="197" t="s">
        <v>3644</v>
      </c>
      <c r="D913" s="390" t="s">
        <v>2641</v>
      </c>
      <c r="E913" s="564" t="s">
        <v>265</v>
      </c>
      <c r="F913" s="1038">
        <f>'Заказ, cкидки и курсы валют'!$I$12</f>
        <v>0</v>
      </c>
      <c r="G913" s="949"/>
      <c r="H913" s="455"/>
      <c r="I913" s="325"/>
    </row>
    <row r="914" spans="1:10" ht="14.1" customHeight="1">
      <c r="A914" s="333" t="s">
        <v>8639</v>
      </c>
      <c r="B914" s="986" t="s">
        <v>3318</v>
      </c>
      <c r="C914" s="984">
        <v>15</v>
      </c>
      <c r="D914" s="2265">
        <v>1</v>
      </c>
      <c r="E914" s="2122">
        <f>E884*3</f>
        <v>10339.650000000001</v>
      </c>
      <c r="F914" s="967">
        <f>ROUND(E914*(1-$F$10),2)</f>
        <v>10339.65</v>
      </c>
      <c r="G914" s="968">
        <f>'Заказ, cкидки и курсы валют'!$J$23*F914</f>
        <v>128728.64249999999</v>
      </c>
      <c r="H914" s="387">
        <f>ROUND((D914/1000)*G914,2)</f>
        <v>128.72999999999999</v>
      </c>
      <c r="I914" s="337"/>
      <c r="J914" s="822"/>
    </row>
    <row r="915" spans="1:10" ht="14.1" customHeight="1">
      <c r="A915" s="216" t="s">
        <v>8640</v>
      </c>
      <c r="B915" s="46" t="s">
        <v>3319</v>
      </c>
      <c r="C915" s="53">
        <v>34</v>
      </c>
      <c r="D915" s="2263">
        <v>1</v>
      </c>
      <c r="E915" s="2096">
        <f t="shared" ref="E915:E920" si="146">E885*3</f>
        <v>19384.86</v>
      </c>
      <c r="F915" s="603">
        <f t="shared" ref="F915:F920" si="147">ROUND(E915*(1-$F$10),2)</f>
        <v>19384.86</v>
      </c>
      <c r="G915" s="862">
        <f>'Заказ, cкидки и курсы валют'!$J$23*F915</f>
        <v>241341.50699999998</v>
      </c>
      <c r="H915" s="128">
        <f t="shared" ref="H915:H920" si="148">ROUND((D915/1000)*G915,2)</f>
        <v>241.34</v>
      </c>
      <c r="I915" s="212"/>
      <c r="J915" s="822"/>
    </row>
    <row r="916" spans="1:10" ht="14.1" customHeight="1">
      <c r="A916" s="216" t="s">
        <v>8641</v>
      </c>
      <c r="B916" s="46" t="s">
        <v>3320</v>
      </c>
      <c r="C916" s="53">
        <v>40.5</v>
      </c>
      <c r="D916" s="2263">
        <v>1</v>
      </c>
      <c r="E916" s="2096">
        <f t="shared" si="146"/>
        <v>16855.29</v>
      </c>
      <c r="F916" s="603">
        <f t="shared" si="147"/>
        <v>16855.29</v>
      </c>
      <c r="G916" s="862">
        <f>'Заказ, cкидки и курсы валют'!$J$23*F916</f>
        <v>209848.36050000001</v>
      </c>
      <c r="H916" s="128">
        <f t="shared" si="148"/>
        <v>209.85</v>
      </c>
      <c r="I916" s="212"/>
      <c r="J916" s="822"/>
    </row>
    <row r="917" spans="1:10" ht="14.1" customHeight="1">
      <c r="A917" s="216" t="s">
        <v>8642</v>
      </c>
      <c r="B917" s="46" t="s">
        <v>3321</v>
      </c>
      <c r="C917" s="53">
        <v>73.89</v>
      </c>
      <c r="D917" s="2263">
        <v>1</v>
      </c>
      <c r="E917" s="2096">
        <f t="shared" si="146"/>
        <v>45335.040000000001</v>
      </c>
      <c r="F917" s="603">
        <f t="shared" si="147"/>
        <v>45335.040000000001</v>
      </c>
      <c r="G917" s="862">
        <f>'Заказ, cкидки и курсы валют'!$J$23*F917</f>
        <v>564421.24800000002</v>
      </c>
      <c r="H917" s="128">
        <f t="shared" si="148"/>
        <v>564.41999999999996</v>
      </c>
      <c r="I917" s="212"/>
    </row>
    <row r="918" spans="1:10" ht="14.1" customHeight="1">
      <c r="A918" s="216" t="s">
        <v>8643</v>
      </c>
      <c r="B918" s="46" t="s">
        <v>3322</v>
      </c>
      <c r="C918" s="53">
        <v>105.56</v>
      </c>
      <c r="D918" s="2263">
        <v>1</v>
      </c>
      <c r="E918" s="2096">
        <f t="shared" si="146"/>
        <v>45036.54</v>
      </c>
      <c r="F918" s="603">
        <f t="shared" si="147"/>
        <v>45036.54</v>
      </c>
      <c r="G918" s="862">
        <f>'Заказ, cкидки и курсы валют'!$J$23*F918</f>
        <v>560704.92299999995</v>
      </c>
      <c r="H918" s="128">
        <f t="shared" si="148"/>
        <v>560.70000000000005</v>
      </c>
      <c r="I918" s="212"/>
    </row>
    <row r="919" spans="1:10" ht="14.1" customHeight="1">
      <c r="A919" s="216" t="s">
        <v>8644</v>
      </c>
      <c r="B919" s="46" t="s">
        <v>3323</v>
      </c>
      <c r="C919" s="53">
        <v>173.89</v>
      </c>
      <c r="D919" s="2263">
        <v>1</v>
      </c>
      <c r="E919" s="2096">
        <f t="shared" si="146"/>
        <v>79016.399999999994</v>
      </c>
      <c r="F919" s="603">
        <f t="shared" si="147"/>
        <v>79016.399999999994</v>
      </c>
      <c r="G919" s="862">
        <f>'Заказ, cкидки и курсы валют'!$J$23*F919</f>
        <v>983754.17999999982</v>
      </c>
      <c r="H919" s="128">
        <f t="shared" si="148"/>
        <v>983.75</v>
      </c>
      <c r="I919" s="212"/>
    </row>
    <row r="920" spans="1:10" ht="14.1" customHeight="1" thickBot="1">
      <c r="A920" s="241" t="s">
        <v>8645</v>
      </c>
      <c r="B920" s="131" t="s">
        <v>3324</v>
      </c>
      <c r="C920" s="966">
        <v>340.74</v>
      </c>
      <c r="D920" s="2266">
        <v>1</v>
      </c>
      <c r="E920" s="2124">
        <f t="shared" si="146"/>
        <v>125790.72</v>
      </c>
      <c r="F920" s="959">
        <f t="shared" si="147"/>
        <v>125790.72</v>
      </c>
      <c r="G920" s="960">
        <f>'Заказ, cкидки и курсы валют'!$J$23*F920</f>
        <v>1566094.4639999999</v>
      </c>
      <c r="H920" s="181">
        <f t="shared" si="148"/>
        <v>1566.09</v>
      </c>
      <c r="I920" s="214"/>
    </row>
    <row r="921" spans="1:10" ht="15.75" thickBot="1">
      <c r="A921" s="14"/>
      <c r="B921" s="50"/>
      <c r="C921" s="88"/>
      <c r="D921" s="1154"/>
      <c r="E921" s="667"/>
      <c r="F921" s="1096"/>
      <c r="G921" s="865"/>
      <c r="H921" s="23"/>
      <c r="I921" s="14"/>
    </row>
    <row r="922" spans="1:10" ht="18">
      <c r="A922" s="247"/>
      <c r="B922" s="163"/>
      <c r="C922" s="91"/>
      <c r="D922" s="1359" t="s">
        <v>11971</v>
      </c>
      <c r="E922" s="555"/>
      <c r="F922" s="652"/>
      <c r="G922" s="592"/>
      <c r="H922" s="163"/>
      <c r="I922" s="95"/>
    </row>
    <row r="923" spans="1:10">
      <c r="A923" s="248"/>
      <c r="B923" s="17"/>
      <c r="C923" s="97"/>
      <c r="D923" s="97"/>
      <c r="E923" s="557"/>
      <c r="F923" s="648"/>
      <c r="G923" s="620"/>
      <c r="H923" s="17"/>
      <c r="I923" s="167"/>
    </row>
    <row r="924" spans="1:10" ht="14.1" customHeight="1">
      <c r="A924" s="248"/>
      <c r="B924" s="17"/>
      <c r="C924" s="97"/>
      <c r="D924" s="97"/>
      <c r="E924" s="557"/>
      <c r="F924" s="648"/>
      <c r="G924" s="620"/>
      <c r="I924" s="167"/>
    </row>
    <row r="925" spans="1:10" ht="14.1" customHeight="1">
      <c r="A925" s="248"/>
      <c r="B925" s="17"/>
      <c r="C925" s="97"/>
      <c r="D925" s="97"/>
      <c r="E925" s="557"/>
      <c r="F925" s="648"/>
      <c r="G925" s="620"/>
      <c r="H925" s="17"/>
      <c r="I925" s="167"/>
    </row>
    <row r="926" spans="1:10" ht="14.1" customHeight="1" thickBot="1">
      <c r="A926" s="1152" t="s">
        <v>7710</v>
      </c>
      <c r="B926" s="171"/>
      <c r="C926" s="99"/>
      <c r="D926" s="99"/>
      <c r="E926" s="558"/>
      <c r="F926" s="649"/>
      <c r="G926" s="621"/>
      <c r="H926" s="171"/>
      <c r="I926" s="172"/>
    </row>
    <row r="927" spans="1:10" ht="41.25" customHeight="1">
      <c r="A927" s="195" t="s">
        <v>1034</v>
      </c>
      <c r="B927" s="196" t="s">
        <v>1035</v>
      </c>
      <c r="C927" s="197" t="s">
        <v>678</v>
      </c>
      <c r="D927" s="197" t="s">
        <v>3143</v>
      </c>
      <c r="E927" s="559" t="s">
        <v>11378</v>
      </c>
      <c r="F927" s="650" t="s">
        <v>2792</v>
      </c>
      <c r="G927" s="638" t="s">
        <v>2640</v>
      </c>
      <c r="H927" s="338" t="s">
        <v>497</v>
      </c>
      <c r="I927" s="199" t="s">
        <v>4268</v>
      </c>
    </row>
    <row r="928" spans="1:10" ht="14.1" customHeight="1" thickBot="1">
      <c r="A928" s="195"/>
      <c r="B928" s="389"/>
      <c r="C928" s="197" t="s">
        <v>3644</v>
      </c>
      <c r="D928" s="390" t="s">
        <v>2641</v>
      </c>
      <c r="E928" s="564" t="s">
        <v>265</v>
      </c>
      <c r="F928" s="1038">
        <f>'Заказ, cкидки и курсы валют'!$I$12</f>
        <v>0</v>
      </c>
      <c r="G928" s="949"/>
      <c r="H928" s="455"/>
      <c r="I928" s="325"/>
    </row>
    <row r="929" spans="1:9" ht="14.1" customHeight="1">
      <c r="A929" s="333" t="s">
        <v>11972</v>
      </c>
      <c r="B929" s="986" t="s">
        <v>3318</v>
      </c>
      <c r="C929" s="984">
        <v>24</v>
      </c>
      <c r="D929" s="2265">
        <v>500</v>
      </c>
      <c r="E929" s="2261">
        <v>4238.75</v>
      </c>
      <c r="F929" s="967">
        <f>ROUND(E929*(1-$F$10),2)</f>
        <v>4238.75</v>
      </c>
      <c r="G929" s="968">
        <f>'Заказ, cкидки и курсы валют'!$J$23*F929</f>
        <v>52772.4375</v>
      </c>
      <c r="H929" s="387">
        <f>ROUND((D929/1000)*G929,2)</f>
        <v>26386.22</v>
      </c>
      <c r="I929" s="337"/>
    </row>
    <row r="930" spans="1:9">
      <c r="A930" s="216" t="s">
        <v>11973</v>
      </c>
      <c r="B930" s="46" t="s">
        <v>3319</v>
      </c>
      <c r="C930" s="53">
        <v>34.5</v>
      </c>
      <c r="D930" s="2263">
        <v>500</v>
      </c>
      <c r="E930" s="2259">
        <v>5637.66</v>
      </c>
      <c r="F930" s="603">
        <f t="shared" ref="F930:F931" si="149">ROUND(E930*(1-$F$10),2)</f>
        <v>5637.66</v>
      </c>
      <c r="G930" s="862">
        <f>'Заказ, cкидки и курсы валют'!$J$23*F930</f>
        <v>70188.866999999998</v>
      </c>
      <c r="H930" s="128">
        <f t="shared" ref="H930:H931" si="150">ROUND((D930/1000)*G930,2)</f>
        <v>35094.43</v>
      </c>
      <c r="I930" s="212"/>
    </row>
    <row r="931" spans="1:9" ht="13.5" thickBot="1">
      <c r="A931" s="241" t="s">
        <v>11974</v>
      </c>
      <c r="B931" s="131" t="s">
        <v>3320</v>
      </c>
      <c r="C931" s="966">
        <v>41.33</v>
      </c>
      <c r="D931" s="2266">
        <v>300</v>
      </c>
      <c r="E931" s="2262">
        <v>5897.6670000000004</v>
      </c>
      <c r="F931" s="959">
        <f t="shared" si="149"/>
        <v>5897.67</v>
      </c>
      <c r="G931" s="960">
        <f>'Заказ, cкидки и курсы валют'!$J$23*F931</f>
        <v>73425.991500000004</v>
      </c>
      <c r="H931" s="181">
        <f t="shared" si="150"/>
        <v>22027.8</v>
      </c>
      <c r="I931" s="214"/>
    </row>
    <row r="932" spans="1:9" ht="15.75" thickBot="1">
      <c r="A932" s="14"/>
      <c r="B932" s="50"/>
      <c r="C932" s="88"/>
      <c r="D932" s="1154"/>
      <c r="E932" s="667"/>
      <c r="F932" s="1096"/>
      <c r="G932" s="865"/>
      <c r="H932" s="23"/>
      <c r="I932" s="14"/>
    </row>
    <row r="933" spans="1:9" ht="18.75" customHeight="1">
      <c r="A933" s="247"/>
      <c r="B933" s="163"/>
      <c r="C933" s="91"/>
      <c r="D933" s="1359" t="s">
        <v>11971</v>
      </c>
      <c r="E933" s="555"/>
      <c r="F933" s="652"/>
      <c r="G933" s="592"/>
      <c r="H933" s="163"/>
      <c r="I933" s="95"/>
    </row>
    <row r="934" spans="1:9" ht="42" customHeight="1">
      <c r="A934" s="248"/>
      <c r="B934" s="17"/>
      <c r="C934" s="97"/>
      <c r="D934" s="97"/>
      <c r="E934" s="557"/>
      <c r="F934" s="648"/>
      <c r="G934" s="620"/>
      <c r="H934" s="17"/>
      <c r="I934" s="167"/>
    </row>
    <row r="935" spans="1:9" ht="13.5" customHeight="1">
      <c r="A935" s="248"/>
      <c r="B935" s="17"/>
      <c r="C935" s="97"/>
      <c r="D935" s="97"/>
      <c r="E935" s="557"/>
      <c r="F935" s="648"/>
      <c r="G935" s="620"/>
      <c r="H935" s="17"/>
      <c r="I935" s="167"/>
    </row>
    <row r="936" spans="1:9" ht="3" customHeight="1">
      <c r="A936" s="248"/>
      <c r="B936" s="17"/>
      <c r="C936" s="97"/>
      <c r="D936" s="97"/>
      <c r="E936" s="557"/>
      <c r="F936" s="648"/>
      <c r="G936" s="620"/>
      <c r="H936" s="17"/>
      <c r="I936" s="167"/>
    </row>
    <row r="937" spans="1:9" ht="13.5" customHeight="1" thickBot="1">
      <c r="A937" s="1152" t="s">
        <v>7711</v>
      </c>
      <c r="B937" s="171"/>
      <c r="C937" s="99"/>
      <c r="D937" s="99"/>
      <c r="E937" s="558"/>
      <c r="F937" s="649"/>
      <c r="G937" s="621"/>
      <c r="H937" s="171"/>
      <c r="I937" s="172"/>
    </row>
    <row r="938" spans="1:9" ht="47.25" customHeight="1">
      <c r="A938" s="195" t="s">
        <v>1034</v>
      </c>
      <c r="B938" s="196" t="s">
        <v>1035</v>
      </c>
      <c r="C938" s="197" t="s">
        <v>678</v>
      </c>
      <c r="D938" s="197" t="s">
        <v>3143</v>
      </c>
      <c r="E938" s="559" t="s">
        <v>11378</v>
      </c>
      <c r="F938" s="650" t="s">
        <v>2792</v>
      </c>
      <c r="G938" s="638" t="s">
        <v>2640</v>
      </c>
      <c r="H938" s="338" t="s">
        <v>497</v>
      </c>
      <c r="I938" s="199" t="s">
        <v>4268</v>
      </c>
    </row>
    <row r="939" spans="1:9" ht="13.5" customHeight="1" thickBot="1">
      <c r="A939" s="195"/>
      <c r="B939" s="389"/>
      <c r="C939" s="197" t="s">
        <v>3644</v>
      </c>
      <c r="D939" s="390" t="s">
        <v>2641</v>
      </c>
      <c r="E939" s="564" t="s">
        <v>265</v>
      </c>
      <c r="F939" s="1038">
        <f>'Заказ, cкидки и курсы валют'!$I$12</f>
        <v>0</v>
      </c>
      <c r="G939" s="949"/>
      <c r="H939" s="455"/>
      <c r="I939" s="325"/>
    </row>
    <row r="940" spans="1:9" ht="13.5" customHeight="1">
      <c r="A940" s="333" t="s">
        <v>11975</v>
      </c>
      <c r="B940" s="986" t="s">
        <v>3318</v>
      </c>
      <c r="C940" s="984">
        <v>24</v>
      </c>
      <c r="D940" s="2265">
        <v>30</v>
      </c>
      <c r="E940" s="2261">
        <f>E929*1.2</f>
        <v>5086.5</v>
      </c>
      <c r="F940" s="967">
        <f>ROUND(E940*(1-$F$10),2)</f>
        <v>5086.5</v>
      </c>
      <c r="G940" s="968">
        <f>'Заказ, cкидки и курсы валют'!$J$23*F940</f>
        <v>63326.924999999996</v>
      </c>
      <c r="H940" s="387">
        <f>ROUND((D940/1000)*G940,2)</f>
        <v>1899.81</v>
      </c>
      <c r="I940" s="337"/>
    </row>
    <row r="941" spans="1:9" ht="13.5" thickBot="1">
      <c r="A941" s="241" t="s">
        <v>11976</v>
      </c>
      <c r="B941" s="131" t="s">
        <v>3320</v>
      </c>
      <c r="C941" s="966">
        <v>41.33</v>
      </c>
      <c r="D941" s="2266">
        <v>25</v>
      </c>
      <c r="E941" s="2262">
        <f>E931*1.2</f>
        <v>7077.2004000000006</v>
      </c>
      <c r="F941" s="959">
        <f t="shared" ref="F941" si="151">ROUND(E941*(1-$F$10),2)</f>
        <v>7077.2</v>
      </c>
      <c r="G941" s="960">
        <f>'Заказ, cкидки и курсы валют'!$J$23*F941</f>
        <v>88111.14</v>
      </c>
      <c r="H941" s="181">
        <f t="shared" ref="H941" si="152">ROUND((D941/1000)*G941,2)</f>
        <v>2202.7800000000002</v>
      </c>
      <c r="I941" s="214"/>
    </row>
    <row r="942" spans="1:9" ht="15.75" thickBot="1">
      <c r="A942" s="14"/>
      <c r="B942" s="50"/>
      <c r="C942" s="88"/>
      <c r="D942" s="1154"/>
      <c r="E942" s="667"/>
      <c r="F942" s="1096"/>
      <c r="G942" s="865"/>
      <c r="H942" s="23"/>
      <c r="I942" s="14"/>
    </row>
    <row r="943" spans="1:9" ht="18">
      <c r="A943" s="247"/>
      <c r="B943" s="163"/>
      <c r="C943" s="91"/>
      <c r="D943" s="1359" t="s">
        <v>11971</v>
      </c>
      <c r="E943" s="555"/>
      <c r="F943" s="652"/>
      <c r="G943" s="592"/>
      <c r="H943" s="163"/>
      <c r="I943" s="95"/>
    </row>
    <row r="944" spans="1:9">
      <c r="A944" s="248"/>
      <c r="B944" s="17"/>
      <c r="C944" s="97"/>
      <c r="D944" s="97"/>
      <c r="E944" s="557"/>
      <c r="F944" s="648"/>
      <c r="G944" s="620"/>
      <c r="H944" s="17"/>
      <c r="I944" s="167"/>
    </row>
    <row r="945" spans="1:10">
      <c r="A945" s="248"/>
      <c r="B945" s="17"/>
      <c r="C945" s="97"/>
      <c r="D945" s="97"/>
      <c r="E945" s="557"/>
      <c r="F945" s="648"/>
      <c r="G945" s="620"/>
      <c r="H945" s="17"/>
      <c r="I945" s="167"/>
    </row>
    <row r="946" spans="1:10">
      <c r="A946" s="248"/>
      <c r="B946" s="17"/>
      <c r="C946" s="97"/>
      <c r="D946" s="97"/>
      <c r="E946" s="557"/>
      <c r="F946" s="648"/>
      <c r="G946" s="620"/>
      <c r="H946" s="17"/>
      <c r="I946" s="167"/>
    </row>
    <row r="947" spans="1:10" ht="54" customHeight="1" thickBot="1">
      <c r="A947" s="1152" t="s">
        <v>7712</v>
      </c>
      <c r="B947" s="171"/>
      <c r="C947" s="99"/>
      <c r="D947" s="99"/>
      <c r="E947" s="558"/>
      <c r="F947" s="649"/>
      <c r="G947" s="621"/>
      <c r="H947" s="171"/>
      <c r="I947" s="172"/>
    </row>
    <row r="948" spans="1:10" ht="42">
      <c r="A948" s="195" t="s">
        <v>1034</v>
      </c>
      <c r="B948" s="196" t="s">
        <v>1035</v>
      </c>
      <c r="C948" s="197" t="s">
        <v>678</v>
      </c>
      <c r="D948" s="197" t="s">
        <v>3143</v>
      </c>
      <c r="E948" s="559" t="s">
        <v>11378</v>
      </c>
      <c r="F948" s="650" t="s">
        <v>2792</v>
      </c>
      <c r="G948" s="638" t="s">
        <v>2640</v>
      </c>
      <c r="H948" s="338" t="s">
        <v>497</v>
      </c>
      <c r="I948" s="199" t="s">
        <v>4268</v>
      </c>
    </row>
    <row r="949" spans="1:10" ht="13.5" thickBot="1">
      <c r="A949" s="195"/>
      <c r="B949" s="389"/>
      <c r="C949" s="197" t="s">
        <v>3644</v>
      </c>
      <c r="D949" s="390" t="s">
        <v>2641</v>
      </c>
      <c r="E949" s="564" t="s">
        <v>265</v>
      </c>
      <c r="F949" s="1038">
        <f>'Заказ, cкидки и курсы валют'!$I$12</f>
        <v>0</v>
      </c>
      <c r="G949" s="949"/>
      <c r="H949" s="455"/>
      <c r="I949" s="325"/>
    </row>
    <row r="950" spans="1:10">
      <c r="A950" s="333" t="s">
        <v>11977</v>
      </c>
      <c r="B950" s="986" t="s">
        <v>3318</v>
      </c>
      <c r="C950" s="984">
        <v>24</v>
      </c>
      <c r="D950" s="2265">
        <v>1</v>
      </c>
      <c r="E950" s="2261">
        <f>E929*3</f>
        <v>12716.25</v>
      </c>
      <c r="F950" s="967">
        <f>ROUND(E950*(1-$F$10),2)</f>
        <v>12716.25</v>
      </c>
      <c r="G950" s="968">
        <f>'Заказ, cкидки и курсы валют'!$J$23*F950</f>
        <v>158317.3125</v>
      </c>
      <c r="H950" s="387">
        <f>ROUND((D950/1000)*G950,2)</f>
        <v>158.32</v>
      </c>
      <c r="I950" s="337"/>
    </row>
    <row r="951" spans="1:10">
      <c r="A951" s="216" t="s">
        <v>11978</v>
      </c>
      <c r="B951" s="46" t="s">
        <v>3319</v>
      </c>
      <c r="C951" s="53">
        <v>34.5</v>
      </c>
      <c r="D951" s="2263">
        <v>1</v>
      </c>
      <c r="E951" s="2259">
        <f>E930*3</f>
        <v>16912.98</v>
      </c>
      <c r="F951" s="603">
        <f t="shared" ref="F951:F952" si="153">ROUND(E951*(1-$F$10),2)</f>
        <v>16912.98</v>
      </c>
      <c r="G951" s="862">
        <f>'Заказ, cкидки и курсы валют'!$J$23*F951</f>
        <v>210566.601</v>
      </c>
      <c r="H951" s="128">
        <f t="shared" ref="H951:H952" si="154">ROUND((D951/1000)*G951,2)</f>
        <v>210.57</v>
      </c>
      <c r="I951" s="212"/>
    </row>
    <row r="952" spans="1:10" ht="13.5" thickBot="1">
      <c r="A952" s="241" t="s">
        <v>11979</v>
      </c>
      <c r="B952" s="131" t="s">
        <v>3320</v>
      </c>
      <c r="C952" s="966">
        <v>41.33</v>
      </c>
      <c r="D952" s="2266">
        <v>1</v>
      </c>
      <c r="E952" s="2262">
        <f>E931*3</f>
        <v>17693.001</v>
      </c>
      <c r="F952" s="959">
        <f t="shared" si="153"/>
        <v>17693</v>
      </c>
      <c r="G952" s="960">
        <f>'Заказ, cкидки и курсы валют'!$J$23*F952</f>
        <v>220277.84999999998</v>
      </c>
      <c r="H952" s="181">
        <f t="shared" si="154"/>
        <v>220.28</v>
      </c>
      <c r="I952" s="214"/>
    </row>
    <row r="953" spans="1:10" ht="13.5" thickBot="1"/>
    <row r="954" spans="1:10" ht="18">
      <c r="A954" s="247"/>
      <c r="B954" s="163"/>
      <c r="C954" s="91"/>
      <c r="D954" s="92" t="s">
        <v>4293</v>
      </c>
      <c r="E954" s="555"/>
      <c r="F954" s="652"/>
      <c r="G954" s="592"/>
      <c r="H954" s="163"/>
      <c r="I954" s="95"/>
      <c r="J954" s="822"/>
    </row>
    <row r="955" spans="1:10" ht="12" customHeight="1">
      <c r="A955" s="248"/>
      <c r="B955" s="17"/>
      <c r="C955" s="97"/>
      <c r="D955" s="97"/>
      <c r="E955" s="557"/>
      <c r="F955" s="648"/>
      <c r="G955" s="620"/>
      <c r="H955" s="17"/>
      <c r="I955" s="167"/>
      <c r="J955" s="822"/>
    </row>
    <row r="956" spans="1:10">
      <c r="A956" s="248"/>
      <c r="B956" s="17"/>
      <c r="C956" s="97"/>
      <c r="D956" s="97"/>
      <c r="E956" s="557"/>
      <c r="F956" s="648"/>
      <c r="G956" s="620"/>
      <c r="H956" s="17"/>
      <c r="I956" s="167"/>
      <c r="J956" s="822"/>
    </row>
    <row r="957" spans="1:10">
      <c r="A957" s="248"/>
      <c r="B957" s="17"/>
      <c r="C957" s="97"/>
      <c r="D957" s="97"/>
      <c r="E957" s="557"/>
      <c r="F957" s="648"/>
      <c r="G957" s="620"/>
      <c r="H957" s="17"/>
      <c r="I957" s="167"/>
      <c r="J957" s="822"/>
    </row>
    <row r="958" spans="1:10" ht="18.75" thickBot="1">
      <c r="A958" s="1152" t="s">
        <v>7710</v>
      </c>
      <c r="B958" s="171"/>
      <c r="C958" s="99"/>
      <c r="D958" s="99"/>
      <c r="E958" s="558"/>
      <c r="F958" s="649"/>
      <c r="G958" s="621"/>
      <c r="H958" s="171"/>
      <c r="I958" s="172"/>
      <c r="J958" s="822"/>
    </row>
    <row r="959" spans="1:10" ht="42">
      <c r="A959" s="195" t="s">
        <v>1034</v>
      </c>
      <c r="B959" s="196" t="s">
        <v>1035</v>
      </c>
      <c r="C959" s="197" t="s">
        <v>678</v>
      </c>
      <c r="D959" s="197" t="s">
        <v>3143</v>
      </c>
      <c r="E959" s="559" t="s">
        <v>11378</v>
      </c>
      <c r="F959" s="650" t="s">
        <v>2792</v>
      </c>
      <c r="G959" s="638" t="s">
        <v>2640</v>
      </c>
      <c r="H959" s="338" t="s">
        <v>497</v>
      </c>
      <c r="I959" s="199" t="s">
        <v>4268</v>
      </c>
      <c r="J959" s="822"/>
    </row>
    <row r="960" spans="1:10" ht="13.5" thickBot="1">
      <c r="A960" s="195"/>
      <c r="B960" s="389"/>
      <c r="C960" s="197" t="s">
        <v>3644</v>
      </c>
      <c r="D960" s="390" t="s">
        <v>2641</v>
      </c>
      <c r="E960" s="564" t="s">
        <v>265</v>
      </c>
      <c r="F960" s="1038">
        <f>'Заказ, cкидки и курсы валют'!$I$12</f>
        <v>0</v>
      </c>
      <c r="G960" s="949"/>
      <c r="H960" s="455"/>
      <c r="I960" s="325"/>
    </row>
    <row r="961" spans="1:9">
      <c r="A961" s="333" t="s">
        <v>4269</v>
      </c>
      <c r="B961" s="986" t="s">
        <v>3318</v>
      </c>
      <c r="C961" s="984">
        <v>28</v>
      </c>
      <c r="D961" s="2265">
        <v>500</v>
      </c>
      <c r="E961" s="822">
        <v>7964.2</v>
      </c>
      <c r="F961" s="967">
        <f>ROUND(E961*(1-$F$10),2)</f>
        <v>7964.2</v>
      </c>
      <c r="G961" s="968">
        <f>'Заказ, cкидки и курсы валют'!$J$23*F961</f>
        <v>99154.29</v>
      </c>
      <c r="H961" s="387">
        <f>ROUND((D961/1000)*G961,2)</f>
        <v>49577.15</v>
      </c>
      <c r="I961" s="337"/>
    </row>
    <row r="962" spans="1:9">
      <c r="A962" s="216" t="s">
        <v>4270</v>
      </c>
      <c r="B962" s="46" t="s">
        <v>3319</v>
      </c>
      <c r="C962" s="53">
        <v>52</v>
      </c>
      <c r="D962" s="2263">
        <v>500</v>
      </c>
      <c r="E962" s="822">
        <v>11340.29</v>
      </c>
      <c r="F962" s="603">
        <f t="shared" ref="F962:F966" si="155">ROUND(E962*(1-$F$10),2)</f>
        <v>11340.29</v>
      </c>
      <c r="G962" s="862">
        <f>'Заказ, cкидки и курсы валют'!$J$23*F962</f>
        <v>141186.61050000001</v>
      </c>
      <c r="H962" s="128">
        <f t="shared" ref="H962:H966" si="156">ROUND((D962/1000)*G962,2)</f>
        <v>70593.31</v>
      </c>
      <c r="I962" s="212"/>
    </row>
    <row r="963" spans="1:9">
      <c r="A963" s="216" t="s">
        <v>4271</v>
      </c>
      <c r="B963" s="46" t="s">
        <v>3320</v>
      </c>
      <c r="C963" s="53">
        <v>74</v>
      </c>
      <c r="D963" s="2263">
        <v>300</v>
      </c>
      <c r="E963" s="822">
        <v>14707.03</v>
      </c>
      <c r="F963" s="603">
        <f t="shared" si="155"/>
        <v>14707.03</v>
      </c>
      <c r="G963" s="862">
        <f>'Заказ, cкидки и курсы валют'!$J$23*F963</f>
        <v>183102.52350000001</v>
      </c>
      <c r="H963" s="128">
        <f t="shared" si="156"/>
        <v>54930.76</v>
      </c>
      <c r="I963" s="212"/>
    </row>
    <row r="964" spans="1:9">
      <c r="A964" s="216" t="s">
        <v>4272</v>
      </c>
      <c r="B964" s="46" t="s">
        <v>3321</v>
      </c>
      <c r="C964" s="53">
        <v>121</v>
      </c>
      <c r="D964" s="2263">
        <v>300</v>
      </c>
      <c r="E964" s="822">
        <v>22107.31</v>
      </c>
      <c r="F964" s="603">
        <f t="shared" si="155"/>
        <v>22107.31</v>
      </c>
      <c r="G964" s="862">
        <f>'Заказ, cкидки и курсы валют'!$J$23*F964</f>
        <v>275236.00949999999</v>
      </c>
      <c r="H964" s="128">
        <f t="shared" si="156"/>
        <v>82570.8</v>
      </c>
      <c r="I964" s="212"/>
    </row>
    <row r="965" spans="1:9">
      <c r="A965" s="216" t="s">
        <v>4273</v>
      </c>
      <c r="B965" s="46" t="s">
        <v>3322</v>
      </c>
      <c r="C965" s="53">
        <v>170</v>
      </c>
      <c r="D965" s="2263">
        <v>125</v>
      </c>
      <c r="E965" s="822">
        <v>31250.16</v>
      </c>
      <c r="F965" s="603">
        <f t="shared" si="155"/>
        <v>31250.16</v>
      </c>
      <c r="G965" s="862">
        <f>'Заказ, cкидки и курсы валют'!$J$23*F965</f>
        <v>389064.49199999997</v>
      </c>
      <c r="H965" s="128">
        <f t="shared" si="156"/>
        <v>48633.06</v>
      </c>
      <c r="I965" s="212"/>
    </row>
    <row r="966" spans="1:9" ht="13.5" thickBot="1">
      <c r="A966" s="241" t="s">
        <v>4274</v>
      </c>
      <c r="B966" s="131" t="s">
        <v>3323</v>
      </c>
      <c r="C966" s="966">
        <v>179.63</v>
      </c>
      <c r="D966" s="2266">
        <v>60</v>
      </c>
      <c r="E966" s="822">
        <v>48352.07</v>
      </c>
      <c r="F966" s="959">
        <f t="shared" si="155"/>
        <v>48352.07</v>
      </c>
      <c r="G966" s="960">
        <f>'Заказ, cкидки и курсы валют'!$J$23*F966</f>
        <v>601983.27149999992</v>
      </c>
      <c r="H966" s="181">
        <f t="shared" si="156"/>
        <v>36119</v>
      </c>
      <c r="I966" s="214"/>
    </row>
    <row r="967" spans="1:9" ht="13.5" thickBot="1"/>
    <row r="968" spans="1:9" ht="18">
      <c r="A968" s="247"/>
      <c r="B968" s="163"/>
      <c r="C968" s="91"/>
      <c r="D968" s="92" t="s">
        <v>4293</v>
      </c>
      <c r="E968" s="555"/>
      <c r="F968" s="652"/>
      <c r="G968" s="592"/>
      <c r="H968" s="163"/>
      <c r="I968" s="95"/>
    </row>
    <row r="969" spans="1:9" ht="54" customHeight="1">
      <c r="A969" s="248"/>
      <c r="B969" s="17"/>
      <c r="C969" s="97"/>
      <c r="D969" s="97"/>
      <c r="E969" s="557"/>
      <c r="F969" s="648"/>
      <c r="G969" s="620"/>
      <c r="H969" s="17"/>
      <c r="I969" s="167"/>
    </row>
    <row r="970" spans="1:9">
      <c r="A970" s="248"/>
      <c r="B970" s="17"/>
      <c r="C970" s="97"/>
      <c r="D970" s="97"/>
      <c r="E970" s="557"/>
      <c r="F970" s="648"/>
      <c r="G970" s="620"/>
      <c r="H970" s="17"/>
      <c r="I970" s="167"/>
    </row>
    <row r="971" spans="1:9">
      <c r="A971" s="248"/>
      <c r="B971" s="17"/>
      <c r="C971" s="97"/>
      <c r="D971" s="97"/>
      <c r="E971" s="557"/>
      <c r="F971" s="648"/>
      <c r="G971" s="620"/>
      <c r="H971" s="17"/>
      <c r="I971" s="167"/>
    </row>
    <row r="972" spans="1:9" ht="18.75" thickBot="1">
      <c r="A972" s="117" t="s">
        <v>7711</v>
      </c>
      <c r="B972" s="118"/>
      <c r="C972" s="99"/>
      <c r="D972" s="99"/>
      <c r="E972" s="558"/>
      <c r="F972" s="649"/>
      <c r="G972" s="621"/>
      <c r="H972" s="171"/>
      <c r="I972" s="172"/>
    </row>
    <row r="973" spans="1:9" ht="42">
      <c r="A973" s="195" t="s">
        <v>1034</v>
      </c>
      <c r="B973" s="196" t="s">
        <v>1035</v>
      </c>
      <c r="C973" s="197" t="s">
        <v>678</v>
      </c>
      <c r="D973" s="197" t="s">
        <v>3143</v>
      </c>
      <c r="E973" s="559" t="s">
        <v>11378</v>
      </c>
      <c r="F973" s="650" t="s">
        <v>2792</v>
      </c>
      <c r="G973" s="638" t="s">
        <v>2640</v>
      </c>
      <c r="H973" s="338" t="s">
        <v>497</v>
      </c>
      <c r="I973" s="199" t="s">
        <v>4268</v>
      </c>
    </row>
    <row r="974" spans="1:9" ht="13.5" thickBot="1">
      <c r="A974" s="195"/>
      <c r="B974" s="389"/>
      <c r="C974" s="197" t="s">
        <v>3644</v>
      </c>
      <c r="D974" s="390" t="s">
        <v>2641</v>
      </c>
      <c r="E974" s="564" t="s">
        <v>265</v>
      </c>
      <c r="F974" s="1038">
        <f>'Заказ, cкидки и курсы валют'!$I$12</f>
        <v>0</v>
      </c>
      <c r="G974" s="949"/>
      <c r="H974" s="455"/>
      <c r="I974" s="325"/>
    </row>
    <row r="975" spans="1:9">
      <c r="A975" s="333" t="s">
        <v>5498</v>
      </c>
      <c r="B975" s="986" t="s">
        <v>3318</v>
      </c>
      <c r="C975" s="984">
        <v>28</v>
      </c>
      <c r="D975" s="2265">
        <v>20</v>
      </c>
      <c r="E975" s="2130">
        <f>E961*1.2</f>
        <v>9557.0399999999991</v>
      </c>
      <c r="F975" s="967">
        <f>ROUND(E975*(1-$F$10),2)</f>
        <v>9557.0400000000009</v>
      </c>
      <c r="G975" s="968">
        <f>'Заказ, cкидки и курсы валют'!$J$23*F975</f>
        <v>118985.148</v>
      </c>
      <c r="H975" s="387">
        <f>ROUND((D975/1000)*G975,2)</f>
        <v>2379.6999999999998</v>
      </c>
      <c r="I975" s="337"/>
    </row>
    <row r="976" spans="1:9">
      <c r="A976" s="216" t="s">
        <v>5499</v>
      </c>
      <c r="B976" s="46" t="s">
        <v>3319</v>
      </c>
      <c r="C976" s="53">
        <v>52</v>
      </c>
      <c r="D976" s="2263">
        <v>20</v>
      </c>
      <c r="E976" s="2129">
        <f>E962*1.2</f>
        <v>13608.348</v>
      </c>
      <c r="F976" s="603">
        <f t="shared" ref="F976:F980" si="157">ROUND(E976*(1-$F$10),2)</f>
        <v>13608.35</v>
      </c>
      <c r="G976" s="862">
        <f>'Заказ, cкидки и курсы валют'!$J$23*F976</f>
        <v>169423.95749999999</v>
      </c>
      <c r="H976" s="128">
        <f t="shared" ref="H976:H980" si="158">ROUND((D976/1000)*G976,2)</f>
        <v>3388.48</v>
      </c>
      <c r="I976" s="212"/>
    </row>
    <row r="977" spans="1:9">
      <c r="A977" s="216" t="s">
        <v>5500</v>
      </c>
      <c r="B977" s="46" t="s">
        <v>3320</v>
      </c>
      <c r="C977" s="53">
        <v>74</v>
      </c>
      <c r="D977" s="2263">
        <v>10</v>
      </c>
      <c r="E977" s="2129">
        <f t="shared" ref="E977:E980" si="159">E963*1.2</f>
        <v>17648.436000000002</v>
      </c>
      <c r="F977" s="603">
        <f t="shared" si="157"/>
        <v>17648.439999999999</v>
      </c>
      <c r="G977" s="862">
        <f>'Заказ, cкидки и курсы валют'!$J$23*F977</f>
        <v>219723.07799999998</v>
      </c>
      <c r="H977" s="128">
        <f t="shared" si="158"/>
        <v>2197.23</v>
      </c>
      <c r="I977" s="212"/>
    </row>
    <row r="978" spans="1:9">
      <c r="A978" s="216" t="s">
        <v>5501</v>
      </c>
      <c r="B978" s="46" t="s">
        <v>3321</v>
      </c>
      <c r="C978" s="53">
        <v>121</v>
      </c>
      <c r="D978" s="2263">
        <v>5</v>
      </c>
      <c r="E978" s="2129">
        <f t="shared" si="159"/>
        <v>26528.772000000001</v>
      </c>
      <c r="F978" s="603">
        <f t="shared" si="157"/>
        <v>26528.77</v>
      </c>
      <c r="G978" s="862">
        <f>'Заказ, cкидки и курсы валют'!$J$23*F978</f>
        <v>330283.18650000001</v>
      </c>
      <c r="H978" s="128">
        <f t="shared" si="158"/>
        <v>1651.42</v>
      </c>
      <c r="I978" s="212"/>
    </row>
    <row r="979" spans="1:9" ht="15.75" customHeight="1">
      <c r="A979" s="216" t="s">
        <v>5502</v>
      </c>
      <c r="B979" s="46" t="s">
        <v>3322</v>
      </c>
      <c r="C979" s="53">
        <v>170</v>
      </c>
      <c r="D979" s="2263">
        <v>5</v>
      </c>
      <c r="E979" s="2129">
        <f>E965*1.2</f>
        <v>37500.191999999995</v>
      </c>
      <c r="F979" s="603">
        <f t="shared" si="157"/>
        <v>37500.19</v>
      </c>
      <c r="G979" s="862">
        <f>'Заказ, cкидки и курсы валют'!$J$23*F979</f>
        <v>466877.36550000001</v>
      </c>
      <c r="H979" s="128">
        <f t="shared" si="158"/>
        <v>2334.39</v>
      </c>
      <c r="I979" s="212"/>
    </row>
    <row r="980" spans="1:9" ht="13.5" thickBot="1">
      <c r="A980" s="241" t="s">
        <v>5503</v>
      </c>
      <c r="B980" s="131" t="s">
        <v>3323</v>
      </c>
      <c r="C980" s="966">
        <v>179.63</v>
      </c>
      <c r="D980" s="2266">
        <v>3</v>
      </c>
      <c r="E980" s="2131">
        <f t="shared" si="159"/>
        <v>58022.483999999997</v>
      </c>
      <c r="F980" s="959">
        <f t="shared" si="157"/>
        <v>58022.48</v>
      </c>
      <c r="G980" s="960">
        <f>'Заказ, cкидки и курсы валют'!$J$23*F980</f>
        <v>722379.87600000005</v>
      </c>
      <c r="H980" s="181">
        <f t="shared" si="158"/>
        <v>2167.14</v>
      </c>
      <c r="I980" s="214"/>
    </row>
    <row r="981" spans="1:9" ht="22.5" customHeight="1" thickBot="1"/>
    <row r="982" spans="1:9" ht="18">
      <c r="A982" s="247"/>
      <c r="B982" s="163"/>
      <c r="C982" s="91"/>
      <c r="D982" s="92" t="s">
        <v>4293</v>
      </c>
      <c r="E982" s="555"/>
      <c r="F982" s="652"/>
      <c r="G982" s="592"/>
      <c r="H982" s="163"/>
      <c r="I982" s="95"/>
    </row>
    <row r="983" spans="1:9">
      <c r="A983" s="248"/>
      <c r="B983" s="17"/>
      <c r="C983" s="97"/>
      <c r="D983" s="97"/>
      <c r="E983" s="557"/>
      <c r="F983" s="648"/>
      <c r="G983" s="620"/>
      <c r="H983" s="17"/>
      <c r="I983" s="167"/>
    </row>
    <row r="984" spans="1:9">
      <c r="A984" s="248"/>
      <c r="B984" s="17"/>
      <c r="C984" s="97"/>
      <c r="D984" s="97"/>
      <c r="E984" s="557"/>
      <c r="F984" s="648"/>
      <c r="G984" s="620"/>
      <c r="H984" s="17"/>
      <c r="I984" s="167"/>
    </row>
    <row r="985" spans="1:9">
      <c r="A985" s="248"/>
      <c r="B985" s="17"/>
      <c r="C985" s="97"/>
      <c r="D985" s="97"/>
      <c r="E985" s="557"/>
      <c r="F985" s="648"/>
      <c r="G985" s="620"/>
      <c r="H985" s="17"/>
      <c r="I985" s="167"/>
    </row>
    <row r="986" spans="1:9" ht="18.75" thickBot="1">
      <c r="A986" s="1152" t="s">
        <v>7712</v>
      </c>
      <c r="B986" s="171"/>
      <c r="C986" s="99"/>
      <c r="D986" s="99"/>
      <c r="E986" s="558"/>
      <c r="F986" s="649"/>
      <c r="G986" s="621"/>
      <c r="H986" s="171"/>
      <c r="I986" s="172"/>
    </row>
    <row r="987" spans="1:9" ht="42">
      <c r="A987" s="195" t="s">
        <v>1034</v>
      </c>
      <c r="B987" s="196" t="s">
        <v>1035</v>
      </c>
      <c r="C987" s="197" t="s">
        <v>678</v>
      </c>
      <c r="D987" s="197" t="s">
        <v>3143</v>
      </c>
      <c r="E987" s="559" t="s">
        <v>11378</v>
      </c>
      <c r="F987" s="650" t="s">
        <v>2792</v>
      </c>
      <c r="G987" s="638" t="s">
        <v>2640</v>
      </c>
      <c r="H987" s="338" t="s">
        <v>497</v>
      </c>
      <c r="I987" s="199" t="s">
        <v>4268</v>
      </c>
    </row>
    <row r="988" spans="1:9" ht="13.5" thickBot="1">
      <c r="A988" s="195"/>
      <c r="B988" s="389"/>
      <c r="C988" s="197" t="s">
        <v>3644</v>
      </c>
      <c r="D988" s="390" t="s">
        <v>2641</v>
      </c>
      <c r="E988" s="564" t="s">
        <v>265</v>
      </c>
      <c r="F988" s="1038">
        <f>'Заказ, cкидки и курсы валют'!$I$12</f>
        <v>0</v>
      </c>
      <c r="G988" s="949"/>
      <c r="H988" s="455"/>
      <c r="I988" s="325"/>
    </row>
    <row r="989" spans="1:9" ht="15">
      <c r="A989" s="1391" t="s">
        <v>8646</v>
      </c>
      <c r="B989" s="986" t="s">
        <v>3318</v>
      </c>
      <c r="C989" s="984">
        <v>28</v>
      </c>
      <c r="D989" s="2265">
        <v>1</v>
      </c>
      <c r="E989" s="2122">
        <f>E961*3</f>
        <v>23892.6</v>
      </c>
      <c r="F989" s="967">
        <f>ROUND(E989*(1-$F$10),2)</f>
        <v>23892.6</v>
      </c>
      <c r="G989" s="968">
        <f>'Заказ, cкидки и курсы валют'!$J$23*F989</f>
        <v>297462.86999999994</v>
      </c>
      <c r="H989" s="387">
        <f>ROUND((D989/1000)*G989,2)</f>
        <v>297.45999999999998</v>
      </c>
      <c r="I989" s="337"/>
    </row>
    <row r="990" spans="1:9" ht="15">
      <c r="A990" s="216" t="s">
        <v>8647</v>
      </c>
      <c r="B990" s="46" t="s">
        <v>3319</v>
      </c>
      <c r="C990" s="53">
        <v>52</v>
      </c>
      <c r="D990" s="2263">
        <v>1</v>
      </c>
      <c r="E990" s="2096">
        <f t="shared" ref="E990:E994" si="160">E962*3</f>
        <v>34020.870000000003</v>
      </c>
      <c r="F990" s="603">
        <f t="shared" ref="F990:F994" si="161">ROUND(E990*(1-$F$10),2)</f>
        <v>34020.870000000003</v>
      </c>
      <c r="G990" s="862">
        <f>'Заказ, cкидки и курсы валют'!$J$23*F990</f>
        <v>423559.83150000003</v>
      </c>
      <c r="H990" s="128">
        <f t="shared" ref="H990:H994" si="162">ROUND((D990/1000)*G990,2)</f>
        <v>423.56</v>
      </c>
      <c r="I990" s="212"/>
    </row>
    <row r="991" spans="1:9" ht="15">
      <c r="A991" s="216" t="s">
        <v>8648</v>
      </c>
      <c r="B991" s="46" t="s">
        <v>3320</v>
      </c>
      <c r="C991" s="53">
        <v>74</v>
      </c>
      <c r="D991" s="2263">
        <v>1</v>
      </c>
      <c r="E991" s="2096">
        <f t="shared" si="160"/>
        <v>44121.090000000004</v>
      </c>
      <c r="F991" s="603">
        <f t="shared" si="161"/>
        <v>44121.09</v>
      </c>
      <c r="G991" s="862">
        <f>'Заказ, cкидки и курсы валют'!$J$23*F991</f>
        <v>549307.57049999991</v>
      </c>
      <c r="H991" s="128">
        <f t="shared" si="162"/>
        <v>549.30999999999995</v>
      </c>
      <c r="I991" s="212"/>
    </row>
    <row r="992" spans="1:9" ht="15">
      <c r="A992" s="216" t="s">
        <v>8649</v>
      </c>
      <c r="B992" s="46" t="s">
        <v>3321</v>
      </c>
      <c r="C992" s="53">
        <v>121</v>
      </c>
      <c r="D992" s="2263">
        <v>1</v>
      </c>
      <c r="E992" s="2096">
        <f t="shared" si="160"/>
        <v>66321.930000000008</v>
      </c>
      <c r="F992" s="603">
        <f t="shared" si="161"/>
        <v>66321.929999999993</v>
      </c>
      <c r="G992" s="862">
        <f>'Заказ, cкидки и курсы валют'!$J$23*F992</f>
        <v>825708.0284999999</v>
      </c>
      <c r="H992" s="128">
        <f t="shared" si="162"/>
        <v>825.71</v>
      </c>
      <c r="I992" s="212"/>
    </row>
    <row r="993" spans="1:9" ht="15">
      <c r="A993" s="216" t="s">
        <v>8650</v>
      </c>
      <c r="B993" s="46" t="s">
        <v>3322</v>
      </c>
      <c r="C993" s="53">
        <v>170</v>
      </c>
      <c r="D993" s="2263">
        <v>1</v>
      </c>
      <c r="E993" s="2096">
        <f t="shared" si="160"/>
        <v>93750.48</v>
      </c>
      <c r="F993" s="603">
        <f t="shared" si="161"/>
        <v>93750.48</v>
      </c>
      <c r="G993" s="862">
        <f>'Заказ, cкидки и курсы валют'!$J$23*F993</f>
        <v>1167193.4759999998</v>
      </c>
      <c r="H993" s="128">
        <f t="shared" si="162"/>
        <v>1167.19</v>
      </c>
      <c r="I993" s="212"/>
    </row>
    <row r="994" spans="1:9" ht="15.75" thickBot="1">
      <c r="A994" s="241" t="s">
        <v>8651</v>
      </c>
      <c r="B994" s="131" t="s">
        <v>3323</v>
      </c>
      <c r="C994" s="966">
        <v>179.63</v>
      </c>
      <c r="D994" s="2266">
        <v>1</v>
      </c>
      <c r="E994" s="2124">
        <f t="shared" si="160"/>
        <v>145056.21</v>
      </c>
      <c r="F994" s="959">
        <f t="shared" si="161"/>
        <v>145056.21</v>
      </c>
      <c r="G994" s="960">
        <f>'Заказ, cкидки и курсы валют'!$J$23*F994</f>
        <v>1805949.8144999999</v>
      </c>
      <c r="H994" s="181">
        <f t="shared" si="162"/>
        <v>1805.95</v>
      </c>
      <c r="I994" s="214"/>
    </row>
    <row r="995" spans="1:9" ht="18.75" customHeight="1" thickBot="1"/>
    <row r="996" spans="1:9" ht="18">
      <c r="A996" s="247"/>
      <c r="B996" s="163"/>
      <c r="C996" s="91"/>
      <c r="D996" s="91" t="s">
        <v>4294</v>
      </c>
      <c r="E996" s="555"/>
      <c r="F996" s="647"/>
      <c r="G996" s="569"/>
      <c r="H996" s="94"/>
      <c r="I996" s="95"/>
    </row>
    <row r="997" spans="1:9">
      <c r="A997" s="248"/>
      <c r="B997" s="17"/>
      <c r="C997" s="97"/>
      <c r="D997" s="97"/>
      <c r="E997" s="557"/>
      <c r="F997" s="648"/>
      <c r="G997" s="620"/>
      <c r="H997" s="17"/>
      <c r="I997" s="167"/>
    </row>
    <row r="998" spans="1:9">
      <c r="A998" s="248"/>
      <c r="B998" s="17"/>
      <c r="C998" s="97"/>
      <c r="D998" s="97"/>
      <c r="E998" s="557"/>
      <c r="F998" s="648"/>
      <c r="G998" s="620"/>
      <c r="H998" s="17"/>
      <c r="I998" s="167"/>
    </row>
    <row r="999" spans="1:9">
      <c r="A999" s="248"/>
      <c r="B999" s="17"/>
      <c r="C999" s="97"/>
      <c r="D999" s="97"/>
      <c r="E999" s="557"/>
      <c r="F999" s="648"/>
      <c r="G999" s="620"/>
      <c r="H999" s="17"/>
      <c r="I999" s="167"/>
    </row>
    <row r="1000" spans="1:9" ht="18.75" thickBot="1">
      <c r="A1000" s="1152" t="s">
        <v>7710</v>
      </c>
      <c r="B1000" s="171"/>
      <c r="C1000" s="99"/>
      <c r="D1000" s="99"/>
      <c r="E1000" s="558"/>
      <c r="F1000" s="649"/>
      <c r="G1000" s="621"/>
      <c r="H1000" s="171"/>
      <c r="I1000" s="172"/>
    </row>
    <row r="1001" spans="1:9" ht="42">
      <c r="A1001" s="195" t="s">
        <v>1034</v>
      </c>
      <c r="B1001" s="196" t="s">
        <v>1035</v>
      </c>
      <c r="C1001" s="197" t="s">
        <v>678</v>
      </c>
      <c r="D1001" s="197" t="s">
        <v>3143</v>
      </c>
      <c r="E1001" s="559" t="s">
        <v>11378</v>
      </c>
      <c r="F1001" s="650" t="s">
        <v>2792</v>
      </c>
      <c r="G1001" s="640" t="s">
        <v>2640</v>
      </c>
      <c r="H1001" s="419" t="s">
        <v>497</v>
      </c>
      <c r="I1001" s="199" t="s">
        <v>4268</v>
      </c>
    </row>
    <row r="1002" spans="1:9" ht="13.5" thickBot="1">
      <c r="A1002" s="195"/>
      <c r="B1002" s="389"/>
      <c r="C1002" s="197" t="s">
        <v>3644</v>
      </c>
      <c r="D1002" s="390" t="s">
        <v>2641</v>
      </c>
      <c r="E1002" s="564" t="s">
        <v>265</v>
      </c>
      <c r="F1002" s="1038">
        <f>'Заказ, cкидки и курсы валют'!$I$12</f>
        <v>0</v>
      </c>
      <c r="G1002" s="638"/>
      <c r="H1002" s="338"/>
      <c r="I1002" s="325"/>
    </row>
    <row r="1003" spans="1:9">
      <c r="A1003" s="333" t="s">
        <v>4275</v>
      </c>
      <c r="B1003" s="986" t="s">
        <v>3664</v>
      </c>
      <c r="C1003" s="1041">
        <v>90</v>
      </c>
      <c r="D1003" s="2265">
        <v>300</v>
      </c>
      <c r="E1003" s="822">
        <v>11996.86</v>
      </c>
      <c r="F1003" s="967">
        <f>ROUND(E1003*(1-$F$10),2)</f>
        <v>11996.86</v>
      </c>
      <c r="G1003" s="968">
        <f>'Заказ, cкидки и курсы валют'!$J$23*F1003</f>
        <v>149360.90700000001</v>
      </c>
      <c r="H1003" s="387">
        <f>ROUND((D1003/1000)*G1003,2)</f>
        <v>44808.27</v>
      </c>
      <c r="I1003" s="337"/>
    </row>
    <row r="1004" spans="1:9">
      <c r="A1004" s="216" t="s">
        <v>4276</v>
      </c>
      <c r="B1004" s="46" t="s">
        <v>3665</v>
      </c>
      <c r="C1004" s="811">
        <v>160</v>
      </c>
      <c r="D1004" s="2263">
        <v>180</v>
      </c>
      <c r="E1004" s="822">
        <v>14031.84</v>
      </c>
      <c r="F1004" s="603">
        <f t="shared" ref="F1004:F1005" si="163">ROUND(E1004*(1-$F$10),2)</f>
        <v>14031.84</v>
      </c>
      <c r="G1004" s="862">
        <f>'Заказ, cкидки и курсы валют'!$J$23*F1004</f>
        <v>174696.408</v>
      </c>
      <c r="H1004" s="128">
        <f t="shared" ref="H1004:H1005" si="164">ROUND((D1004/1000)*G1004,2)</f>
        <v>31445.35</v>
      </c>
      <c r="I1004" s="212"/>
    </row>
    <row r="1005" spans="1:9" ht="13.5" thickBot="1">
      <c r="A1005" s="241" t="s">
        <v>4277</v>
      </c>
      <c r="B1005" s="131" t="s">
        <v>3289</v>
      </c>
      <c r="C1005" s="1042">
        <v>330</v>
      </c>
      <c r="D1005" s="2266">
        <v>100</v>
      </c>
      <c r="E1005" s="822">
        <v>19151.95</v>
      </c>
      <c r="F1005" s="959">
        <f t="shared" si="163"/>
        <v>19151.95</v>
      </c>
      <c r="G1005" s="960">
        <f>'Заказ, cкидки и курсы валют'!$J$23*F1005</f>
        <v>238441.7775</v>
      </c>
      <c r="H1005" s="181">
        <f t="shared" si="164"/>
        <v>23844.18</v>
      </c>
      <c r="I1005" s="214"/>
    </row>
    <row r="1006" spans="1:9" ht="13.5" thickBot="1">
      <c r="A1006" s="14"/>
      <c r="B1006" s="50"/>
      <c r="C1006" s="50"/>
      <c r="D1006" s="50"/>
      <c r="E1006" s="578"/>
      <c r="F1006" s="88"/>
      <c r="G1006" s="546"/>
      <c r="H1006" s="14"/>
      <c r="I1006" s="14"/>
    </row>
    <row r="1007" spans="1:9" ht="15.75" customHeight="1">
      <c r="A1007" s="247"/>
      <c r="B1007" s="163"/>
      <c r="C1007" s="91"/>
      <c r="D1007" s="91" t="s">
        <v>4294</v>
      </c>
      <c r="E1007" s="555"/>
      <c r="F1007" s="647"/>
      <c r="G1007" s="569"/>
      <c r="H1007" s="163"/>
      <c r="I1007" s="95"/>
    </row>
    <row r="1008" spans="1:9">
      <c r="A1008" s="248"/>
      <c r="B1008" s="17"/>
      <c r="C1008" s="97"/>
      <c r="D1008" s="97"/>
      <c r="E1008" s="557"/>
      <c r="F1008" s="648"/>
      <c r="G1008" s="620"/>
      <c r="H1008" s="17"/>
      <c r="I1008" s="167"/>
    </row>
    <row r="1009" spans="1:9" ht="60" customHeight="1">
      <c r="A1009" s="248"/>
      <c r="B1009" s="17"/>
      <c r="C1009" s="97"/>
      <c r="D1009" s="97"/>
      <c r="E1009" s="557"/>
      <c r="F1009" s="648"/>
      <c r="G1009" s="620"/>
      <c r="H1009" s="17"/>
      <c r="I1009" s="167"/>
    </row>
    <row r="1010" spans="1:9">
      <c r="A1010" s="248"/>
      <c r="B1010" s="17"/>
      <c r="C1010" s="97"/>
      <c r="D1010" s="97"/>
      <c r="E1010" s="557"/>
      <c r="F1010" s="648"/>
      <c r="G1010" s="620"/>
      <c r="H1010" s="17"/>
      <c r="I1010" s="167"/>
    </row>
    <row r="1011" spans="1:9" ht="18.75" thickBot="1">
      <c r="A1011" s="117" t="s">
        <v>7711</v>
      </c>
      <c r="B1011" s="118"/>
      <c r="C1011" s="100"/>
      <c r="D1011" s="171"/>
      <c r="E1011" s="565"/>
      <c r="F1011" s="649"/>
      <c r="G1011" s="621"/>
      <c r="H1011" s="171"/>
      <c r="I1011" s="172"/>
    </row>
    <row r="1012" spans="1:9" ht="42">
      <c r="A1012" s="195" t="s">
        <v>1034</v>
      </c>
      <c r="B1012" s="196" t="s">
        <v>1035</v>
      </c>
      <c r="C1012" s="197" t="s">
        <v>678</v>
      </c>
      <c r="D1012" s="197" t="s">
        <v>3143</v>
      </c>
      <c r="E1012" s="559" t="s">
        <v>11378</v>
      </c>
      <c r="F1012" s="650" t="s">
        <v>2792</v>
      </c>
      <c r="G1012" s="640" t="s">
        <v>2640</v>
      </c>
      <c r="H1012" s="419" t="s">
        <v>497</v>
      </c>
      <c r="I1012" s="199" t="s">
        <v>4268</v>
      </c>
    </row>
    <row r="1013" spans="1:9" ht="13.5" thickBot="1">
      <c r="A1013" s="195"/>
      <c r="B1013" s="389"/>
      <c r="C1013" s="197" t="s">
        <v>3644</v>
      </c>
      <c r="D1013" s="390" t="s">
        <v>2641</v>
      </c>
      <c r="E1013" s="564" t="s">
        <v>265</v>
      </c>
      <c r="F1013" s="1038">
        <f>'Заказ, cкидки и курсы валют'!$I$12</f>
        <v>0</v>
      </c>
      <c r="G1013" s="638"/>
      <c r="H1013" s="338"/>
      <c r="I1013" s="325"/>
    </row>
    <row r="1014" spans="1:9">
      <c r="A1014" s="333" t="s">
        <v>4278</v>
      </c>
      <c r="B1014" s="986" t="s">
        <v>3664</v>
      </c>
      <c r="C1014" s="1041">
        <v>90</v>
      </c>
      <c r="D1014" s="393">
        <v>100</v>
      </c>
      <c r="E1014" s="2130">
        <f>E1003*1.2</f>
        <v>14396.232</v>
      </c>
      <c r="F1014" s="967">
        <f>ROUND(E1014*(1-$F$10),2)</f>
        <v>14396.23</v>
      </c>
      <c r="G1014" s="968">
        <f>'Заказ, cкидки и курсы валют'!$J$23*F1014</f>
        <v>179233.06349999999</v>
      </c>
      <c r="H1014" s="387">
        <f>ROUND((D1014/1000)*G1014,2)</f>
        <v>17923.310000000001</v>
      </c>
      <c r="I1014" s="337"/>
    </row>
    <row r="1015" spans="1:9">
      <c r="A1015" s="216" t="s">
        <v>4279</v>
      </c>
      <c r="B1015" s="46" t="s">
        <v>3665</v>
      </c>
      <c r="C1015" s="811">
        <v>160</v>
      </c>
      <c r="D1015" s="48">
        <v>50</v>
      </c>
      <c r="E1015" s="2129">
        <f>E1004*1.2</f>
        <v>16838.207999999999</v>
      </c>
      <c r="F1015" s="603">
        <f t="shared" ref="F1015:F1016" si="165">ROUND(E1015*(1-$F$10),2)</f>
        <v>16838.21</v>
      </c>
      <c r="G1015" s="862">
        <f>'Заказ, cкидки и курсы валют'!$J$23*F1015</f>
        <v>209635.71449999997</v>
      </c>
      <c r="H1015" s="128">
        <f t="shared" ref="H1015:H1016" si="166">ROUND((D1015/1000)*G1015,2)</f>
        <v>10481.790000000001</v>
      </c>
      <c r="I1015" s="212"/>
    </row>
    <row r="1016" spans="1:9" ht="13.5" thickBot="1">
      <c r="A1016" s="241" t="s">
        <v>4280</v>
      </c>
      <c r="B1016" s="131" t="s">
        <v>3289</v>
      </c>
      <c r="C1016" s="1042">
        <v>330</v>
      </c>
      <c r="D1016" s="217">
        <v>25</v>
      </c>
      <c r="E1016" s="2131">
        <f>E1005*1.2</f>
        <v>22982.34</v>
      </c>
      <c r="F1016" s="959">
        <f t="shared" si="165"/>
        <v>22982.34</v>
      </c>
      <c r="G1016" s="960">
        <f>'Заказ, cкидки и курсы валют'!$J$23*F1016</f>
        <v>286130.13299999997</v>
      </c>
      <c r="H1016" s="181">
        <f t="shared" si="166"/>
        <v>7153.25</v>
      </c>
      <c r="I1016" s="214"/>
    </row>
    <row r="1017" spans="1:9" ht="13.5" thickBot="1">
      <c r="A1017" s="1139"/>
      <c r="B1017" s="50"/>
      <c r="C1017" s="1153"/>
      <c r="D1017" s="267"/>
      <c r="E1017" s="579"/>
      <c r="F1017" s="1096"/>
      <c r="G1017" s="865"/>
      <c r="H1017" s="23"/>
      <c r="I1017" s="513"/>
    </row>
    <row r="1018" spans="1:9" ht="18">
      <c r="A1018" s="247"/>
      <c r="B1018" s="163"/>
      <c r="C1018" s="91"/>
      <c r="D1018" s="91" t="s">
        <v>4294</v>
      </c>
      <c r="E1018" s="555"/>
      <c r="F1018" s="647"/>
      <c r="G1018" s="569"/>
      <c r="H1018" s="94"/>
      <c r="I1018" s="95"/>
    </row>
    <row r="1019" spans="1:9">
      <c r="A1019" s="248"/>
      <c r="B1019" s="17"/>
      <c r="C1019" s="97"/>
      <c r="D1019" s="97"/>
      <c r="E1019" s="557"/>
      <c r="F1019" s="648"/>
      <c r="G1019" s="620"/>
      <c r="H1019" s="17"/>
      <c r="I1019" s="167"/>
    </row>
    <row r="1020" spans="1:9">
      <c r="A1020" s="248"/>
      <c r="B1020" s="17"/>
      <c r="C1020" s="97"/>
      <c r="D1020" s="97"/>
      <c r="E1020" s="557"/>
      <c r="F1020" s="648"/>
      <c r="G1020" s="620"/>
      <c r="H1020" s="17"/>
      <c r="I1020" s="167"/>
    </row>
    <row r="1021" spans="1:9">
      <c r="A1021" s="248"/>
      <c r="B1021" s="17"/>
      <c r="C1021" s="97"/>
      <c r="D1021" s="97"/>
      <c r="E1021" s="557"/>
      <c r="F1021" s="648"/>
      <c r="G1021" s="620"/>
      <c r="H1021" s="17"/>
      <c r="I1021" s="167"/>
    </row>
    <row r="1022" spans="1:9" ht="18.75" thickBot="1">
      <c r="A1022" s="1152" t="s">
        <v>7712</v>
      </c>
      <c r="B1022" s="171"/>
      <c r="C1022" s="99"/>
      <c r="D1022" s="99"/>
      <c r="E1022" s="558"/>
      <c r="F1022" s="649"/>
      <c r="G1022" s="621"/>
      <c r="H1022" s="171"/>
      <c r="I1022" s="172"/>
    </row>
    <row r="1023" spans="1:9" ht="69" customHeight="1">
      <c r="A1023" s="195" t="s">
        <v>1034</v>
      </c>
      <c r="B1023" s="196" t="s">
        <v>1035</v>
      </c>
      <c r="C1023" s="197" t="s">
        <v>678</v>
      </c>
      <c r="D1023" s="197" t="s">
        <v>3143</v>
      </c>
      <c r="E1023" s="559" t="s">
        <v>11378</v>
      </c>
      <c r="F1023" s="650" t="s">
        <v>2792</v>
      </c>
      <c r="G1023" s="640" t="s">
        <v>2640</v>
      </c>
      <c r="H1023" s="419" t="s">
        <v>497</v>
      </c>
      <c r="I1023" s="199" t="s">
        <v>4268</v>
      </c>
    </row>
    <row r="1024" spans="1:9" ht="13.5" thickBot="1">
      <c r="A1024" s="195"/>
      <c r="B1024" s="389"/>
      <c r="C1024" s="197" t="s">
        <v>3644</v>
      </c>
      <c r="D1024" s="390" t="s">
        <v>2641</v>
      </c>
      <c r="E1024" s="564" t="s">
        <v>265</v>
      </c>
      <c r="F1024" s="1038">
        <f>'Заказ, cкидки и курсы валют'!$I$12</f>
        <v>0</v>
      </c>
      <c r="G1024" s="638"/>
      <c r="H1024" s="338"/>
      <c r="I1024" s="325"/>
    </row>
    <row r="1025" spans="1:10" ht="15">
      <c r="A1025" s="333" t="s">
        <v>8652</v>
      </c>
      <c r="B1025" s="986" t="s">
        <v>3664</v>
      </c>
      <c r="C1025" s="1041">
        <v>90</v>
      </c>
      <c r="D1025" s="2265">
        <v>1</v>
      </c>
      <c r="E1025" s="2122">
        <f>E1003*3</f>
        <v>35990.58</v>
      </c>
      <c r="F1025" s="967">
        <f>ROUND(E1025*(1-$F$10),2)</f>
        <v>35990.58</v>
      </c>
      <c r="G1025" s="968">
        <f>'Заказ, cкидки и курсы валют'!$J$23*F1025</f>
        <v>448082.72100000002</v>
      </c>
      <c r="H1025" s="387">
        <f>ROUND((D1025/1000)*G1025,2)</f>
        <v>448.08</v>
      </c>
      <c r="I1025" s="337"/>
    </row>
    <row r="1026" spans="1:10" ht="15">
      <c r="A1026" s="216" t="s">
        <v>8653</v>
      </c>
      <c r="B1026" s="46" t="s">
        <v>3665</v>
      </c>
      <c r="C1026" s="811">
        <v>160</v>
      </c>
      <c r="D1026" s="2263">
        <v>1</v>
      </c>
      <c r="E1026" s="2096">
        <f t="shared" ref="E1026:E1027" si="167">E1004*3</f>
        <v>42095.520000000004</v>
      </c>
      <c r="F1026" s="603">
        <f t="shared" ref="F1026:F1027" si="168">ROUND(E1026*(1-$F$10),2)</f>
        <v>42095.519999999997</v>
      </c>
      <c r="G1026" s="862">
        <f>'Заказ, cкидки и курсы валют'!$J$23*F1026</f>
        <v>524089.22399999993</v>
      </c>
      <c r="H1026" s="128">
        <f t="shared" ref="H1026:H1027" si="169">ROUND((D1026/1000)*G1026,2)</f>
        <v>524.09</v>
      </c>
      <c r="I1026" s="212"/>
    </row>
    <row r="1027" spans="1:10" ht="15.75" thickBot="1">
      <c r="A1027" s="241" t="s">
        <v>8654</v>
      </c>
      <c r="B1027" s="131" t="s">
        <v>3289</v>
      </c>
      <c r="C1027" s="1042">
        <v>330</v>
      </c>
      <c r="D1027" s="2266">
        <v>1</v>
      </c>
      <c r="E1027" s="2124">
        <f t="shared" si="167"/>
        <v>57455.850000000006</v>
      </c>
      <c r="F1027" s="959">
        <f t="shared" si="168"/>
        <v>57455.85</v>
      </c>
      <c r="G1027" s="960">
        <f>'Заказ, cкидки и курсы валют'!$J$23*F1027</f>
        <v>715325.3324999999</v>
      </c>
      <c r="H1027" s="181">
        <f t="shared" si="169"/>
        <v>715.33</v>
      </c>
      <c r="I1027" s="214"/>
      <c r="J1027" s="822"/>
    </row>
    <row r="1028" spans="1:10">
      <c r="A1028" s="14"/>
      <c r="B1028" s="50"/>
      <c r="C1028" s="50"/>
      <c r="D1028" s="50"/>
      <c r="E1028" s="578"/>
      <c r="F1028" s="88"/>
      <c r="G1028" s="546"/>
      <c r="H1028" s="14"/>
      <c r="I1028" s="14"/>
      <c r="J1028" s="822"/>
    </row>
    <row r="1029" spans="1:10" ht="13.5" thickBot="1">
      <c r="A1029" s="14"/>
      <c r="B1029" s="50"/>
      <c r="C1029" s="50"/>
      <c r="D1029" s="50"/>
      <c r="E1029" s="578"/>
      <c r="F1029" s="88"/>
      <c r="G1029" s="546"/>
      <c r="H1029" s="14"/>
      <c r="I1029" s="14"/>
      <c r="J1029" s="822"/>
    </row>
    <row r="1030" spans="1:10" ht="18">
      <c r="A1030" s="247"/>
      <c r="B1030" s="163"/>
      <c r="C1030" s="91"/>
      <c r="D1030" s="91"/>
      <c r="E1030" s="555" t="s">
        <v>4295</v>
      </c>
      <c r="F1030" s="647"/>
      <c r="G1030" s="569"/>
      <c r="H1030" s="94"/>
      <c r="I1030" s="95"/>
    </row>
    <row r="1031" spans="1:10">
      <c r="A1031" s="248"/>
      <c r="B1031" s="17"/>
      <c r="C1031" s="97"/>
      <c r="D1031" s="97"/>
      <c r="E1031" s="557"/>
      <c r="F1031" s="648"/>
      <c r="G1031" s="620"/>
      <c r="H1031" s="17"/>
      <c r="I1031" s="167"/>
    </row>
    <row r="1032" spans="1:10">
      <c r="A1032" s="248"/>
      <c r="B1032" s="17"/>
      <c r="C1032" s="97"/>
      <c r="D1032" s="97"/>
      <c r="E1032" s="557"/>
      <c r="F1032" s="648"/>
      <c r="G1032" s="620"/>
      <c r="H1032" s="17"/>
      <c r="I1032" s="167"/>
    </row>
    <row r="1033" spans="1:10">
      <c r="A1033" s="248"/>
      <c r="B1033" s="17"/>
      <c r="C1033" s="97"/>
      <c r="D1033" s="97"/>
      <c r="E1033" s="557"/>
      <c r="F1033" s="648"/>
      <c r="G1033" s="620"/>
      <c r="H1033" s="17"/>
      <c r="I1033" s="167"/>
    </row>
    <row r="1034" spans="1:10" ht="18.75" thickBot="1">
      <c r="A1034" s="1152" t="s">
        <v>7710</v>
      </c>
      <c r="B1034" s="171"/>
      <c r="C1034" s="99"/>
      <c r="D1034" s="99"/>
      <c r="E1034" s="558"/>
      <c r="F1034" s="649"/>
      <c r="G1034" s="621"/>
      <c r="H1034" s="171"/>
      <c r="I1034" s="172"/>
    </row>
    <row r="1035" spans="1:10" ht="42">
      <c r="A1035" s="195" t="s">
        <v>1034</v>
      </c>
      <c r="B1035" s="196" t="s">
        <v>1035</v>
      </c>
      <c r="C1035" s="197" t="s">
        <v>678</v>
      </c>
      <c r="D1035" s="197" t="s">
        <v>3143</v>
      </c>
      <c r="E1035" s="559" t="s">
        <v>11378</v>
      </c>
      <c r="F1035" s="650" t="s">
        <v>2792</v>
      </c>
      <c r="G1035" s="640" t="s">
        <v>2640</v>
      </c>
      <c r="H1035" s="419" t="s">
        <v>497</v>
      </c>
      <c r="I1035" s="199" t="s">
        <v>4268</v>
      </c>
    </row>
    <row r="1036" spans="1:10" ht="13.5" thickBot="1">
      <c r="A1036" s="195"/>
      <c r="B1036" s="389"/>
      <c r="C1036" s="197" t="s">
        <v>3644</v>
      </c>
      <c r="D1036" s="390" t="s">
        <v>2641</v>
      </c>
      <c r="E1036" s="564" t="s">
        <v>265</v>
      </c>
      <c r="F1036" s="1038">
        <f>'Заказ, cкидки и курсы валют'!$I$12</f>
        <v>0</v>
      </c>
      <c r="G1036" s="638"/>
      <c r="H1036" s="338"/>
      <c r="I1036" s="325"/>
    </row>
    <row r="1037" spans="1:10">
      <c r="A1037" s="333" t="s">
        <v>4281</v>
      </c>
      <c r="B1037" s="986" t="s">
        <v>3662</v>
      </c>
      <c r="C1037" s="977">
        <v>2.91</v>
      </c>
      <c r="D1037" s="2265">
        <v>3000</v>
      </c>
      <c r="E1037" s="822">
        <v>224.97</v>
      </c>
      <c r="F1037" s="967">
        <f>ROUND(E1037*(1-$F$10),2)</f>
        <v>224.97</v>
      </c>
      <c r="G1037" s="968">
        <f>'Заказ, cкидки и курсы валют'!$J$23*F1037</f>
        <v>2800.8764999999999</v>
      </c>
      <c r="H1037" s="387">
        <f>ROUND((D1037/1000)*G1037,2)</f>
        <v>8402.6299999999992</v>
      </c>
      <c r="I1037" s="337"/>
    </row>
    <row r="1038" spans="1:10">
      <c r="A1038" s="216" t="s">
        <v>4282</v>
      </c>
      <c r="B1038" s="46" t="s">
        <v>3301</v>
      </c>
      <c r="C1038" s="58">
        <v>6.82</v>
      </c>
      <c r="D1038" s="2264">
        <v>2500</v>
      </c>
      <c r="E1038" s="822">
        <v>380.03</v>
      </c>
      <c r="F1038" s="603">
        <f t="shared" ref="F1038:F1042" si="170">ROUND(E1038*(1-$F$10),2)</f>
        <v>380.03</v>
      </c>
      <c r="G1038" s="862">
        <f>'Заказ, cкидки и курсы валют'!$J$23*F1038</f>
        <v>4731.3734999999997</v>
      </c>
      <c r="H1038" s="128">
        <f t="shared" ref="H1038:H1042" si="171">ROUND((D1038/1000)*G1038,2)</f>
        <v>11828.43</v>
      </c>
      <c r="I1038" s="212"/>
    </row>
    <row r="1039" spans="1:10">
      <c r="A1039" s="216" t="s">
        <v>4283</v>
      </c>
      <c r="B1039" s="46" t="s">
        <v>3663</v>
      </c>
      <c r="C1039" s="58">
        <v>12.67</v>
      </c>
      <c r="D1039" s="2264">
        <v>2000</v>
      </c>
      <c r="E1039" s="822">
        <v>635.13</v>
      </c>
      <c r="F1039" s="603">
        <f t="shared" si="170"/>
        <v>635.13</v>
      </c>
      <c r="G1039" s="862">
        <f>'Заказ, cкидки и курсы валют'!$J$23*F1039</f>
        <v>7907.3684999999996</v>
      </c>
      <c r="H1039" s="128">
        <f t="shared" si="171"/>
        <v>15814.74</v>
      </c>
      <c r="I1039" s="212"/>
    </row>
    <row r="1040" spans="1:10">
      <c r="A1040" s="216" t="s">
        <v>4284</v>
      </c>
      <c r="B1040" s="46" t="s">
        <v>3664</v>
      </c>
      <c r="C1040" s="58">
        <v>22.39</v>
      </c>
      <c r="D1040" s="2264">
        <v>1000</v>
      </c>
      <c r="E1040" s="822">
        <v>924.08</v>
      </c>
      <c r="F1040" s="603">
        <f t="shared" si="170"/>
        <v>924.08</v>
      </c>
      <c r="G1040" s="862">
        <f>'Заказ, cкидки и курсы валют'!$J$23*F1040</f>
        <v>11504.796</v>
      </c>
      <c r="H1040" s="128">
        <f t="shared" si="171"/>
        <v>11504.8</v>
      </c>
      <c r="I1040" s="212"/>
    </row>
    <row r="1041" spans="1:9">
      <c r="A1041" s="216" t="s">
        <v>4285</v>
      </c>
      <c r="B1041" s="46" t="s">
        <v>3304</v>
      </c>
      <c r="C1041" s="58">
        <v>37</v>
      </c>
      <c r="D1041" s="2263">
        <v>500</v>
      </c>
      <c r="E1041" s="822">
        <v>1500.45</v>
      </c>
      <c r="F1041" s="603">
        <f t="shared" si="170"/>
        <v>1500.45</v>
      </c>
      <c r="G1041" s="862">
        <f>'Заказ, cкидки и курсы валют'!$J$23*F1041</f>
        <v>18680.602500000001</v>
      </c>
      <c r="H1041" s="128">
        <f t="shared" si="171"/>
        <v>9340.2999999999993</v>
      </c>
      <c r="I1041" s="212"/>
    </row>
    <row r="1042" spans="1:9" ht="13.5" thickBot="1">
      <c r="A1042" s="241" t="s">
        <v>4286</v>
      </c>
      <c r="B1042" s="131" t="s">
        <v>3665</v>
      </c>
      <c r="C1042" s="791">
        <v>59.44</v>
      </c>
      <c r="D1042" s="2266">
        <v>500</v>
      </c>
      <c r="E1042" s="822">
        <v>1954.02</v>
      </c>
      <c r="F1042" s="959">
        <f t="shared" si="170"/>
        <v>1954.02</v>
      </c>
      <c r="G1042" s="960">
        <f>'Заказ, cкидки и курсы валют'!$J$23*F1042</f>
        <v>24327.548999999999</v>
      </c>
      <c r="H1042" s="181">
        <f t="shared" si="171"/>
        <v>12163.77</v>
      </c>
      <c r="I1042" s="214"/>
    </row>
    <row r="1043" spans="1:9" ht="18.75" thickBot="1">
      <c r="D1043" s="108"/>
      <c r="E1043" s="899"/>
      <c r="F1043" s="1043"/>
      <c r="G1043" s="556"/>
    </row>
    <row r="1044" spans="1:9" ht="18">
      <c r="A1044" s="247"/>
      <c r="B1044" s="163"/>
      <c r="C1044" s="91"/>
      <c r="D1044" s="91"/>
      <c r="E1044" s="555" t="s">
        <v>4295</v>
      </c>
      <c r="F1044" s="647"/>
      <c r="G1044" s="569"/>
      <c r="H1044" s="94"/>
      <c r="I1044" s="95"/>
    </row>
    <row r="1045" spans="1:9">
      <c r="A1045" s="248"/>
      <c r="B1045" s="17"/>
      <c r="C1045" s="97"/>
      <c r="D1045" s="97"/>
      <c r="E1045" s="557"/>
      <c r="F1045" s="648"/>
      <c r="G1045" s="620"/>
      <c r="H1045" s="17"/>
      <c r="I1045" s="167"/>
    </row>
    <row r="1046" spans="1:9" ht="57" customHeight="1">
      <c r="A1046" s="248"/>
      <c r="B1046" s="17"/>
      <c r="C1046" s="97"/>
      <c r="D1046" s="97"/>
      <c r="E1046" s="557"/>
      <c r="F1046" s="648"/>
      <c r="G1046" s="620"/>
      <c r="H1046" s="17"/>
      <c r="I1046" s="167"/>
    </row>
    <row r="1047" spans="1:9">
      <c r="A1047" s="248"/>
      <c r="B1047" s="17"/>
      <c r="C1047" s="97"/>
      <c r="D1047" s="97"/>
      <c r="E1047" s="557"/>
      <c r="F1047" s="648"/>
      <c r="G1047" s="620"/>
      <c r="H1047" s="17"/>
      <c r="I1047" s="167"/>
    </row>
    <row r="1048" spans="1:9" ht="18.75" thickBot="1">
      <c r="A1048" s="117" t="s">
        <v>7711</v>
      </c>
      <c r="B1048" s="118"/>
      <c r="C1048" s="99"/>
      <c r="D1048" s="99"/>
      <c r="E1048" s="558"/>
      <c r="F1048" s="649"/>
      <c r="G1048" s="621"/>
      <c r="H1048" s="171"/>
      <c r="I1048" s="172"/>
    </row>
    <row r="1049" spans="1:9" ht="42">
      <c r="A1049" s="195" t="s">
        <v>1034</v>
      </c>
      <c r="B1049" s="196" t="s">
        <v>1035</v>
      </c>
      <c r="C1049" s="197" t="s">
        <v>678</v>
      </c>
      <c r="D1049" s="197" t="s">
        <v>3143</v>
      </c>
      <c r="E1049" s="559" t="s">
        <v>11378</v>
      </c>
      <c r="F1049" s="650" t="s">
        <v>2792</v>
      </c>
      <c r="G1049" s="640" t="s">
        <v>2640</v>
      </c>
      <c r="H1049" s="419" t="s">
        <v>497</v>
      </c>
      <c r="I1049" s="199" t="s">
        <v>4268</v>
      </c>
    </row>
    <row r="1050" spans="1:9" ht="13.5" thickBot="1">
      <c r="A1050" s="195"/>
      <c r="B1050" s="389"/>
      <c r="C1050" s="197" t="s">
        <v>3644</v>
      </c>
      <c r="D1050" s="390" t="s">
        <v>2641</v>
      </c>
      <c r="E1050" s="564" t="s">
        <v>265</v>
      </c>
      <c r="F1050" s="1038">
        <f>'Заказ, cкидки и курсы валют'!$I$12</f>
        <v>0</v>
      </c>
      <c r="G1050" s="638"/>
      <c r="H1050" s="338"/>
      <c r="I1050" s="325"/>
    </row>
    <row r="1051" spans="1:9">
      <c r="A1051" s="333" t="s">
        <v>5607</v>
      </c>
      <c r="B1051" s="986" t="s">
        <v>3662</v>
      </c>
      <c r="C1051" s="977">
        <v>2.91</v>
      </c>
      <c r="D1051" s="2265">
        <v>500</v>
      </c>
      <c r="E1051" s="2130">
        <f>E1037*1.2</f>
        <v>269.964</v>
      </c>
      <c r="F1051" s="967">
        <f>ROUND(E1051*(1-$F$10),2)</f>
        <v>269.95999999999998</v>
      </c>
      <c r="G1051" s="968">
        <f>'Заказ, cкидки и курсы валют'!$J$23*F1051</f>
        <v>3361.0019999999995</v>
      </c>
      <c r="H1051" s="387">
        <f>ROUND((D1051/1000)*G1051,2)</f>
        <v>1680.5</v>
      </c>
      <c r="I1051" s="337"/>
    </row>
    <row r="1052" spans="1:9">
      <c r="A1052" s="216" t="s">
        <v>5608</v>
      </c>
      <c r="B1052" s="46" t="s">
        <v>3301</v>
      </c>
      <c r="C1052" s="58">
        <v>6.82</v>
      </c>
      <c r="D1052" s="2264">
        <v>300</v>
      </c>
      <c r="E1052" s="2129">
        <f t="shared" ref="E1052:E1056" si="172">E1038*1.2</f>
        <v>456.03599999999994</v>
      </c>
      <c r="F1052" s="603">
        <f t="shared" ref="F1052:F1056" si="173">ROUND(E1052*(1-$F$10),2)</f>
        <v>456.04</v>
      </c>
      <c r="G1052" s="862">
        <f>'Заказ, cкидки и курсы валют'!$J$23*F1052</f>
        <v>5677.6980000000003</v>
      </c>
      <c r="H1052" s="128">
        <f t="shared" ref="H1052:H1056" si="174">ROUND((D1052/1000)*G1052,2)</f>
        <v>1703.31</v>
      </c>
      <c r="I1052" s="212"/>
    </row>
    <row r="1053" spans="1:9">
      <c r="A1053" s="216" t="s">
        <v>5609</v>
      </c>
      <c r="B1053" s="46" t="s">
        <v>3663</v>
      </c>
      <c r="C1053" s="58">
        <v>12.67</v>
      </c>
      <c r="D1053" s="2264">
        <v>150</v>
      </c>
      <c r="E1053" s="2129">
        <f t="shared" si="172"/>
        <v>762.15599999999995</v>
      </c>
      <c r="F1053" s="603">
        <f t="shared" si="173"/>
        <v>762.16</v>
      </c>
      <c r="G1053" s="862">
        <f>'Заказ, cкидки и курсы валют'!$J$23*F1053</f>
        <v>9488.8919999999998</v>
      </c>
      <c r="H1053" s="128">
        <f t="shared" si="174"/>
        <v>1423.33</v>
      </c>
      <c r="I1053" s="212"/>
    </row>
    <row r="1054" spans="1:9">
      <c r="A1054" s="216" t="s">
        <v>5610</v>
      </c>
      <c r="B1054" s="46" t="s">
        <v>3664</v>
      </c>
      <c r="C1054" s="58">
        <v>22.39</v>
      </c>
      <c r="D1054" s="2264">
        <v>50</v>
      </c>
      <c r="E1054" s="2129">
        <f t="shared" si="172"/>
        <v>1108.896</v>
      </c>
      <c r="F1054" s="603">
        <f t="shared" si="173"/>
        <v>1108.9000000000001</v>
      </c>
      <c r="G1054" s="862">
        <f>'Заказ, cкидки и курсы валют'!$J$23*F1054</f>
        <v>13805.805</v>
      </c>
      <c r="H1054" s="128">
        <f t="shared" si="174"/>
        <v>690.29</v>
      </c>
      <c r="I1054" s="212"/>
    </row>
    <row r="1055" spans="1:9">
      <c r="A1055" s="216" t="s">
        <v>5611</v>
      </c>
      <c r="B1055" s="46" t="s">
        <v>3304</v>
      </c>
      <c r="C1055" s="58">
        <v>37</v>
      </c>
      <c r="D1055" s="2263">
        <v>50</v>
      </c>
      <c r="E1055" s="2129">
        <f t="shared" si="172"/>
        <v>1800.54</v>
      </c>
      <c r="F1055" s="603">
        <f t="shared" si="173"/>
        <v>1800.54</v>
      </c>
      <c r="G1055" s="862">
        <f>'Заказ, cкидки и курсы валют'!$J$23*F1055</f>
        <v>22416.722999999998</v>
      </c>
      <c r="H1055" s="128">
        <f t="shared" si="174"/>
        <v>1120.8399999999999</v>
      </c>
      <c r="I1055" s="212"/>
    </row>
    <row r="1056" spans="1:9" ht="13.5" thickBot="1">
      <c r="A1056" s="241" t="s">
        <v>5612</v>
      </c>
      <c r="B1056" s="131" t="s">
        <v>3665</v>
      </c>
      <c r="C1056" s="791">
        <v>59.44</v>
      </c>
      <c r="D1056" s="2266">
        <v>25</v>
      </c>
      <c r="E1056" s="2131">
        <f t="shared" si="172"/>
        <v>2344.8240000000001</v>
      </c>
      <c r="F1056" s="959">
        <f t="shared" si="173"/>
        <v>2344.8200000000002</v>
      </c>
      <c r="G1056" s="960">
        <f>'Заказ, cкидки и курсы валют'!$J$23*F1056</f>
        <v>29193.009000000002</v>
      </c>
      <c r="H1056" s="181">
        <f t="shared" si="174"/>
        <v>729.83</v>
      </c>
      <c r="I1056" s="214"/>
    </row>
    <row r="1057" spans="1:9" ht="13.5" thickBot="1">
      <c r="B1057" s="50"/>
      <c r="C1057" s="50"/>
      <c r="D1057" s="50"/>
      <c r="E1057" s="578"/>
      <c r="F1057" s="653"/>
      <c r="G1057" s="612"/>
      <c r="I1057" s="14"/>
    </row>
    <row r="1058" spans="1:9" ht="18">
      <c r="A1058" s="247"/>
      <c r="B1058" s="163"/>
      <c r="C1058" s="91"/>
      <c r="D1058" s="91"/>
      <c r="E1058" s="555" t="s">
        <v>4295</v>
      </c>
      <c r="F1058" s="647"/>
      <c r="G1058" s="569"/>
      <c r="H1058" s="94"/>
      <c r="I1058" s="95"/>
    </row>
    <row r="1059" spans="1:9" ht="54" customHeight="1">
      <c r="A1059" s="248"/>
      <c r="B1059" s="17"/>
      <c r="C1059" s="97"/>
      <c r="D1059" s="97"/>
      <c r="E1059" s="557"/>
      <c r="F1059" s="648"/>
      <c r="G1059" s="620"/>
      <c r="H1059" s="17"/>
      <c r="I1059" s="167"/>
    </row>
    <row r="1060" spans="1:9">
      <c r="A1060" s="248"/>
      <c r="B1060" s="17"/>
      <c r="C1060" s="97"/>
      <c r="D1060" s="97"/>
      <c r="E1060" s="557"/>
      <c r="F1060" s="648"/>
      <c r="G1060" s="620"/>
      <c r="H1060" s="17"/>
      <c r="I1060" s="167"/>
    </row>
    <row r="1061" spans="1:9">
      <c r="A1061" s="248"/>
      <c r="B1061" s="17"/>
      <c r="C1061" s="97"/>
      <c r="D1061" s="97"/>
      <c r="E1061" s="557"/>
      <c r="F1061" s="648"/>
      <c r="G1061" s="620"/>
      <c r="H1061" s="17"/>
      <c r="I1061" s="167"/>
    </row>
    <row r="1062" spans="1:9" ht="18.75" thickBot="1">
      <c r="A1062" s="1152" t="s">
        <v>7712</v>
      </c>
      <c r="B1062" s="171"/>
      <c r="C1062" s="99"/>
      <c r="D1062" s="99"/>
      <c r="E1062" s="558"/>
      <c r="F1062" s="649"/>
      <c r="G1062" s="621"/>
      <c r="H1062" s="171"/>
      <c r="I1062" s="172"/>
    </row>
    <row r="1063" spans="1:9" ht="42">
      <c r="A1063" s="195" t="s">
        <v>1034</v>
      </c>
      <c r="B1063" s="196" t="s">
        <v>1035</v>
      </c>
      <c r="C1063" s="197" t="s">
        <v>678</v>
      </c>
      <c r="D1063" s="197" t="s">
        <v>3143</v>
      </c>
      <c r="E1063" s="559" t="s">
        <v>11378</v>
      </c>
      <c r="F1063" s="650" t="s">
        <v>2792</v>
      </c>
      <c r="G1063" s="640" t="s">
        <v>2640</v>
      </c>
      <c r="H1063" s="419" t="s">
        <v>497</v>
      </c>
      <c r="I1063" s="199" t="s">
        <v>4268</v>
      </c>
    </row>
    <row r="1064" spans="1:9" ht="13.5" thickBot="1">
      <c r="A1064" s="195"/>
      <c r="B1064" s="389"/>
      <c r="C1064" s="197" t="s">
        <v>3644</v>
      </c>
      <c r="D1064" s="390" t="s">
        <v>2641</v>
      </c>
      <c r="E1064" s="564" t="s">
        <v>265</v>
      </c>
      <c r="F1064" s="1038">
        <f>'Заказ, cкидки и курсы валют'!$I$12</f>
        <v>0</v>
      </c>
      <c r="G1064" s="638"/>
      <c r="H1064" s="338"/>
      <c r="I1064" s="325"/>
    </row>
    <row r="1065" spans="1:9" ht="15">
      <c r="A1065" s="333" t="s">
        <v>8655</v>
      </c>
      <c r="B1065" s="986" t="s">
        <v>3662</v>
      </c>
      <c r="C1065" s="977">
        <v>2.91</v>
      </c>
      <c r="D1065" s="2265">
        <v>10</v>
      </c>
      <c r="E1065" s="2122">
        <f>E1037*3</f>
        <v>674.91</v>
      </c>
      <c r="F1065" s="967">
        <f>ROUND(E1065*(1-$F$10),2)</f>
        <v>674.91</v>
      </c>
      <c r="G1065" s="968">
        <f>'Заказ, cкидки и курсы валют'!$J$23*F1065</f>
        <v>8402.6294999999991</v>
      </c>
      <c r="H1065" s="387">
        <f>ROUND((D1065/1000)*G1065,2)</f>
        <v>84.03</v>
      </c>
      <c r="I1065" s="337"/>
    </row>
    <row r="1066" spans="1:9" ht="15">
      <c r="A1066" s="216" t="s">
        <v>8656</v>
      </c>
      <c r="B1066" s="46" t="s">
        <v>3301</v>
      </c>
      <c r="C1066" s="58">
        <v>6.82</v>
      </c>
      <c r="D1066" s="2264">
        <v>10</v>
      </c>
      <c r="E1066" s="2096">
        <f t="shared" ref="E1066:E1070" si="175">E1038*3</f>
        <v>1140.0899999999999</v>
      </c>
      <c r="F1066" s="603">
        <f t="shared" ref="F1066:F1070" si="176">ROUND(E1066*(1-$F$10),2)</f>
        <v>1140.0899999999999</v>
      </c>
      <c r="G1066" s="862">
        <f>'Заказ, cкидки и курсы валют'!$J$23*F1066</f>
        <v>14194.120499999997</v>
      </c>
      <c r="H1066" s="128">
        <f t="shared" ref="H1066:H1070" si="177">ROUND((D1066/1000)*G1066,2)</f>
        <v>141.94</v>
      </c>
      <c r="I1066" s="212"/>
    </row>
    <row r="1067" spans="1:9" ht="15">
      <c r="A1067" s="216" t="s">
        <v>8657</v>
      </c>
      <c r="B1067" s="46" t="s">
        <v>3663</v>
      </c>
      <c r="C1067" s="58">
        <v>12.67</v>
      </c>
      <c r="D1067" s="2264">
        <v>10</v>
      </c>
      <c r="E1067" s="2096">
        <f t="shared" si="175"/>
        <v>1905.3899999999999</v>
      </c>
      <c r="F1067" s="603">
        <f t="shared" si="176"/>
        <v>1905.39</v>
      </c>
      <c r="G1067" s="862">
        <f>'Заказ, cкидки и курсы валют'!$J$23*F1067</f>
        <v>23722.105500000001</v>
      </c>
      <c r="H1067" s="128">
        <f t="shared" si="177"/>
        <v>237.22</v>
      </c>
      <c r="I1067" s="212"/>
    </row>
    <row r="1068" spans="1:9" ht="15">
      <c r="A1068" s="216" t="s">
        <v>8658</v>
      </c>
      <c r="B1068" s="46" t="s">
        <v>3664</v>
      </c>
      <c r="C1068" s="58">
        <v>22.39</v>
      </c>
      <c r="D1068" s="2264">
        <v>5</v>
      </c>
      <c r="E1068" s="2096">
        <f t="shared" si="175"/>
        <v>2772.2400000000002</v>
      </c>
      <c r="F1068" s="603">
        <f t="shared" si="176"/>
        <v>2772.24</v>
      </c>
      <c r="G1068" s="862">
        <f>'Заказ, cкидки и курсы валют'!$J$23*F1068</f>
        <v>34514.387999999992</v>
      </c>
      <c r="H1068" s="128">
        <f t="shared" si="177"/>
        <v>172.57</v>
      </c>
      <c r="I1068" s="212"/>
    </row>
    <row r="1069" spans="1:9" ht="15">
      <c r="A1069" s="216" t="s">
        <v>8659</v>
      </c>
      <c r="B1069" s="46" t="s">
        <v>3304</v>
      </c>
      <c r="C1069" s="58">
        <v>37</v>
      </c>
      <c r="D1069" s="2263">
        <v>5</v>
      </c>
      <c r="E1069" s="2096">
        <f t="shared" si="175"/>
        <v>4501.3500000000004</v>
      </c>
      <c r="F1069" s="603">
        <f t="shared" si="176"/>
        <v>4501.3500000000004</v>
      </c>
      <c r="G1069" s="862">
        <f>'Заказ, cкидки и курсы валют'!$J$23*F1069</f>
        <v>56041.807500000003</v>
      </c>
      <c r="H1069" s="128">
        <f t="shared" si="177"/>
        <v>280.20999999999998</v>
      </c>
      <c r="I1069" s="212"/>
    </row>
    <row r="1070" spans="1:9" ht="15.75" thickBot="1">
      <c r="A1070" s="241" t="s">
        <v>8660</v>
      </c>
      <c r="B1070" s="131" t="s">
        <v>3665</v>
      </c>
      <c r="C1070" s="791">
        <v>59.44</v>
      </c>
      <c r="D1070" s="2266">
        <v>2</v>
      </c>
      <c r="E1070" s="2124">
        <f t="shared" si="175"/>
        <v>5862.0599999999995</v>
      </c>
      <c r="F1070" s="959">
        <f t="shared" si="176"/>
        <v>5862.06</v>
      </c>
      <c r="G1070" s="960">
        <f>'Заказ, cкидки и курсы валют'!$J$23*F1070</f>
        <v>72982.646999999997</v>
      </c>
      <c r="H1070" s="181">
        <f t="shared" si="177"/>
        <v>145.97</v>
      </c>
      <c r="I1070" s="214"/>
    </row>
    <row r="1071" spans="1:9" ht="15.75" thickBot="1">
      <c r="A1071" s="1139"/>
      <c r="B1071" s="50"/>
      <c r="C1071" s="122"/>
      <c r="D1071" s="1154"/>
      <c r="E1071" s="667"/>
      <c r="F1071" s="1096"/>
      <c r="G1071" s="865"/>
      <c r="H1071" s="23"/>
      <c r="I1071" s="513"/>
    </row>
    <row r="1072" spans="1:9" ht="18">
      <c r="A1072" s="247"/>
      <c r="B1072" s="163"/>
      <c r="C1072" s="91"/>
      <c r="D1072" s="91"/>
      <c r="E1072" s="555" t="s">
        <v>2799</v>
      </c>
      <c r="F1072" s="647"/>
      <c r="G1072" s="569"/>
      <c r="H1072" s="163"/>
      <c r="I1072" s="95"/>
    </row>
    <row r="1073" spans="1:9">
      <c r="A1073" s="248"/>
      <c r="B1073" s="17"/>
      <c r="C1073" s="97"/>
      <c r="D1073" s="97"/>
      <c r="E1073" s="557"/>
      <c r="F1073" s="648"/>
      <c r="G1073" s="620"/>
      <c r="H1073" s="17"/>
      <c r="I1073" s="167"/>
    </row>
    <row r="1074" spans="1:9">
      <c r="A1074" s="248"/>
      <c r="B1074" s="17"/>
      <c r="C1074" s="97"/>
      <c r="D1074" s="97"/>
      <c r="E1074" s="557"/>
      <c r="F1074" s="648"/>
      <c r="G1074" s="620"/>
      <c r="H1074" s="17"/>
      <c r="I1074" s="167"/>
    </row>
    <row r="1075" spans="1:9">
      <c r="A1075" s="248"/>
      <c r="B1075" s="17"/>
      <c r="C1075" s="97"/>
      <c r="D1075" s="97"/>
      <c r="E1075" s="557"/>
      <c r="F1075" s="648"/>
      <c r="G1075" s="620"/>
      <c r="H1075" s="17"/>
      <c r="I1075" s="167"/>
    </row>
    <row r="1076" spans="1:9" ht="18.75" thickBot="1">
      <c r="A1076" s="1152" t="s">
        <v>7710</v>
      </c>
      <c r="B1076" s="171"/>
      <c r="C1076" s="99"/>
      <c r="D1076" s="99"/>
      <c r="E1076" s="558"/>
      <c r="F1076" s="649"/>
      <c r="G1076" s="621"/>
      <c r="H1076" s="171"/>
      <c r="I1076" s="172"/>
    </row>
    <row r="1077" spans="1:9" ht="42">
      <c r="A1077" s="195" t="s">
        <v>1034</v>
      </c>
      <c r="B1077" s="196" t="s">
        <v>1035</v>
      </c>
      <c r="C1077" s="197" t="s">
        <v>678</v>
      </c>
      <c r="D1077" s="197" t="s">
        <v>3143</v>
      </c>
      <c r="E1077" s="559" t="s">
        <v>11378</v>
      </c>
      <c r="F1077" s="650" t="s">
        <v>2792</v>
      </c>
      <c r="G1077" s="640" t="s">
        <v>2640</v>
      </c>
      <c r="H1077" s="419" t="s">
        <v>497</v>
      </c>
      <c r="I1077" s="199" t="s">
        <v>4268</v>
      </c>
    </row>
    <row r="1078" spans="1:9" ht="13.5" thickBot="1">
      <c r="A1078" s="195"/>
      <c r="B1078" s="389"/>
      <c r="C1078" s="197" t="s">
        <v>3644</v>
      </c>
      <c r="D1078" s="390" t="s">
        <v>2641</v>
      </c>
      <c r="E1078" s="564" t="s">
        <v>265</v>
      </c>
      <c r="F1078" s="1038">
        <f>'Заказ, cкидки и курсы валют'!$I$12</f>
        <v>0</v>
      </c>
      <c r="G1078" s="638"/>
      <c r="H1078" s="338"/>
      <c r="I1078" s="325"/>
    </row>
    <row r="1079" spans="1:9">
      <c r="A1079" s="333" t="s">
        <v>5613</v>
      </c>
      <c r="B1079" s="986" t="s">
        <v>3979</v>
      </c>
      <c r="C1079" s="1703">
        <v>200</v>
      </c>
      <c r="D1079" s="986">
        <v>100</v>
      </c>
      <c r="E1079" s="822">
        <v>14640.71</v>
      </c>
      <c r="F1079" s="967">
        <f>ROUND(E1079*(1-$F$10),2)</f>
        <v>14640.71</v>
      </c>
      <c r="G1079" s="968">
        <f>'Заказ, cкидки и курсы валют'!$J$23*F1079</f>
        <v>182276.83949999997</v>
      </c>
      <c r="H1079" s="387">
        <f>ROUND((D1079/1000)*G1079,2)</f>
        <v>18227.68</v>
      </c>
      <c r="I1079" s="337"/>
    </row>
    <row r="1080" spans="1:9">
      <c r="A1080" s="216" t="s">
        <v>5614</v>
      </c>
      <c r="B1080" s="46" t="s">
        <v>3980</v>
      </c>
      <c r="C1080" s="1702">
        <v>260</v>
      </c>
      <c r="D1080" s="46">
        <v>90</v>
      </c>
      <c r="E1080" s="822">
        <v>17233.849999999999</v>
      </c>
      <c r="F1080" s="603">
        <f>ROUND(E1080*(1-$F$10),2)</f>
        <v>17233.849999999999</v>
      </c>
      <c r="G1080" s="862">
        <f>'Заказ, cкидки и курсы валют'!$J$23*F1080</f>
        <v>214561.43249999997</v>
      </c>
      <c r="H1080" s="128">
        <f>ROUND((D1080/1000)*G1080,2)</f>
        <v>19310.53</v>
      </c>
      <c r="I1080" s="212"/>
    </row>
    <row r="1081" spans="1:9">
      <c r="A1081" s="216" t="s">
        <v>11164</v>
      </c>
      <c r="B1081" s="44" t="s">
        <v>11165</v>
      </c>
      <c r="C1081" s="1702">
        <v>400</v>
      </c>
      <c r="D1081" s="46">
        <v>60</v>
      </c>
      <c r="E1081" s="822">
        <v>22369.39</v>
      </c>
      <c r="F1081" s="603">
        <f t="shared" ref="F1081:F1083" si="178">ROUND(E1081*(1-$F$10),2)</f>
        <v>22369.39</v>
      </c>
      <c r="G1081" s="862">
        <f>'Заказ, cкидки и курсы валют'!$J$23*F1081</f>
        <v>278498.90549999999</v>
      </c>
      <c r="H1081" s="128">
        <f t="shared" ref="H1081:H1083" si="179">ROUND((D1081/1000)*G1081,2)</f>
        <v>16709.93</v>
      </c>
      <c r="I1081" s="212"/>
    </row>
    <row r="1082" spans="1:9">
      <c r="A1082" s="216" t="s">
        <v>11161</v>
      </c>
      <c r="B1082" s="44" t="s">
        <v>11162</v>
      </c>
      <c r="C1082" s="1702">
        <v>600</v>
      </c>
      <c r="D1082" s="46">
        <v>40</v>
      </c>
      <c r="E1082" s="822">
        <v>31018.18</v>
      </c>
      <c r="F1082" s="603">
        <f t="shared" si="178"/>
        <v>31018.18</v>
      </c>
      <c r="G1082" s="862">
        <f>'Заказ, cкидки и курсы валют'!$J$23*F1082</f>
        <v>386176.34099999996</v>
      </c>
      <c r="H1082" s="128">
        <f t="shared" si="179"/>
        <v>15447.05</v>
      </c>
      <c r="I1082" s="212"/>
    </row>
    <row r="1083" spans="1:9" ht="13.5" thickBot="1">
      <c r="A1083" s="241" t="s">
        <v>11163</v>
      </c>
      <c r="B1083" s="213" t="s">
        <v>3981</v>
      </c>
      <c r="C1083" s="1704">
        <v>850</v>
      </c>
      <c r="D1083" s="131">
        <v>30</v>
      </c>
      <c r="E1083" s="822">
        <v>44260.34</v>
      </c>
      <c r="F1083" s="959">
        <f t="shared" si="178"/>
        <v>44260.34</v>
      </c>
      <c r="G1083" s="960">
        <f>'Заказ, cкидки и курсы валют'!$J$23*F1083</f>
        <v>551041.23299999989</v>
      </c>
      <c r="H1083" s="181">
        <f t="shared" si="179"/>
        <v>16531.240000000002</v>
      </c>
      <c r="I1083" s="214"/>
    </row>
    <row r="1084" spans="1:9" ht="13.5" thickBot="1"/>
    <row r="1085" spans="1:9" ht="18">
      <c r="A1085" s="247"/>
      <c r="B1085" s="163"/>
      <c r="C1085" s="91"/>
      <c r="D1085" s="91"/>
      <c r="E1085" s="555" t="s">
        <v>2799</v>
      </c>
      <c r="F1085" s="647"/>
      <c r="G1085" s="569"/>
      <c r="H1085" s="163"/>
      <c r="I1085" s="95"/>
    </row>
    <row r="1086" spans="1:9">
      <c r="A1086" s="248"/>
      <c r="B1086" s="17"/>
      <c r="C1086" s="97"/>
      <c r="D1086" s="97"/>
      <c r="E1086" s="557"/>
      <c r="F1086" s="648"/>
      <c r="G1086" s="620"/>
      <c r="H1086" s="17"/>
      <c r="I1086" s="167"/>
    </row>
    <row r="1087" spans="1:9">
      <c r="A1087" s="248"/>
      <c r="B1087" s="17"/>
      <c r="C1087" s="97"/>
      <c r="D1087" s="97"/>
      <c r="E1087" s="557"/>
      <c r="F1087" s="648"/>
      <c r="G1087" s="620"/>
      <c r="H1087" s="17"/>
      <c r="I1087" s="167"/>
    </row>
    <row r="1088" spans="1:9">
      <c r="A1088" s="248"/>
      <c r="B1088" s="17"/>
      <c r="C1088" s="97"/>
      <c r="D1088" s="97"/>
      <c r="E1088" s="557"/>
      <c r="F1088" s="648"/>
      <c r="G1088" s="620"/>
      <c r="H1088" s="17"/>
      <c r="I1088" s="167"/>
    </row>
    <row r="1089" spans="1:9" ht="18.75" thickBot="1">
      <c r="A1089" s="117" t="s">
        <v>7712</v>
      </c>
      <c r="B1089" s="118"/>
      <c r="C1089" s="99"/>
      <c r="D1089" s="99"/>
      <c r="E1089" s="558"/>
      <c r="F1089" s="649"/>
      <c r="G1089" s="621"/>
      <c r="H1089" s="171"/>
      <c r="I1089" s="172"/>
    </row>
    <row r="1090" spans="1:9" ht="42">
      <c r="A1090" s="195" t="s">
        <v>1034</v>
      </c>
      <c r="B1090" s="196" t="s">
        <v>1035</v>
      </c>
      <c r="C1090" s="197" t="s">
        <v>678</v>
      </c>
      <c r="D1090" s="197" t="s">
        <v>3143</v>
      </c>
      <c r="E1090" s="559" t="s">
        <v>11378</v>
      </c>
      <c r="F1090" s="650" t="s">
        <v>2792</v>
      </c>
      <c r="G1090" s="640" t="s">
        <v>2640</v>
      </c>
      <c r="H1090" s="419" t="s">
        <v>497</v>
      </c>
      <c r="I1090" s="199" t="s">
        <v>4268</v>
      </c>
    </row>
    <row r="1091" spans="1:9" ht="13.5" thickBot="1">
      <c r="A1091" s="195"/>
      <c r="B1091" s="389"/>
      <c r="C1091" s="197" t="s">
        <v>3644</v>
      </c>
      <c r="D1091" s="390" t="s">
        <v>2641</v>
      </c>
      <c r="E1091" s="564" t="s">
        <v>265</v>
      </c>
      <c r="F1091" s="1038">
        <f>'Заказ, cкидки и курсы валют'!$I$12</f>
        <v>0</v>
      </c>
      <c r="G1091" s="638"/>
      <c r="H1091" s="338"/>
      <c r="I1091" s="325"/>
    </row>
    <row r="1092" spans="1:9">
      <c r="A1092" s="333" t="s">
        <v>11368</v>
      </c>
      <c r="B1092" s="986" t="s">
        <v>3979</v>
      </c>
      <c r="C1092" s="988">
        <v>225</v>
      </c>
      <c r="D1092" s="986">
        <v>1</v>
      </c>
      <c r="E1092" s="2130">
        <f>E1079*1.2</f>
        <v>17568.851999999999</v>
      </c>
      <c r="F1092" s="967">
        <f>ROUND(E1092*(1-$F$10),2)</f>
        <v>17568.849999999999</v>
      </c>
      <c r="G1092" s="968">
        <f>'Заказ, cкидки и курсы валют'!$J$23*F1092</f>
        <v>218732.18249999997</v>
      </c>
      <c r="H1092" s="387">
        <f>ROUND((D1092/1000)*G1092,2)</f>
        <v>218.73</v>
      </c>
      <c r="I1092" s="337"/>
    </row>
    <row r="1093" spans="1:9">
      <c r="A1093" s="216" t="s">
        <v>11369</v>
      </c>
      <c r="B1093" s="46" t="s">
        <v>3980</v>
      </c>
      <c r="C1093" s="426">
        <v>340</v>
      </c>
      <c r="D1093" s="46">
        <v>1</v>
      </c>
      <c r="E1093" s="2129">
        <f>E1080*1.2</f>
        <v>20680.62</v>
      </c>
      <c r="F1093" s="603">
        <f t="shared" ref="F1093:F1096" si="180">ROUND(E1093*(1-$F$10),2)</f>
        <v>20680.62</v>
      </c>
      <c r="G1093" s="862">
        <f>'Заказ, cкидки и курсы валют'!$J$23*F1093</f>
        <v>257473.71899999998</v>
      </c>
      <c r="H1093" s="128">
        <f t="shared" ref="H1093:H1096" si="181">ROUND((D1093/1000)*G1093,2)</f>
        <v>257.47000000000003</v>
      </c>
      <c r="I1093" s="212"/>
    </row>
    <row r="1094" spans="1:9">
      <c r="A1094" s="216" t="s">
        <v>11371</v>
      </c>
      <c r="B1094" s="44" t="s">
        <v>11165</v>
      </c>
      <c r="C1094" s="1702">
        <v>400</v>
      </c>
      <c r="D1094" s="46">
        <v>1</v>
      </c>
      <c r="E1094" s="2129">
        <f t="shared" ref="E1094:E1096" si="182">E1081*1.2</f>
        <v>26843.268</v>
      </c>
      <c r="F1094" s="603">
        <f t="shared" si="180"/>
        <v>26843.27</v>
      </c>
      <c r="G1094" s="862">
        <f>'Заказ, cкидки и курсы валют'!$J$23*F1094</f>
        <v>334198.71149999998</v>
      </c>
      <c r="H1094" s="128">
        <f t="shared" si="181"/>
        <v>334.2</v>
      </c>
      <c r="I1094" s="212"/>
    </row>
    <row r="1095" spans="1:9">
      <c r="A1095" s="216" t="s">
        <v>11372</v>
      </c>
      <c r="B1095" s="44" t="s">
        <v>11162</v>
      </c>
      <c r="C1095" s="1702">
        <v>600</v>
      </c>
      <c r="D1095" s="46">
        <v>1</v>
      </c>
      <c r="E1095" s="2129">
        <f t="shared" si="182"/>
        <v>37221.815999999999</v>
      </c>
      <c r="F1095" s="603">
        <f t="shared" si="180"/>
        <v>37221.82</v>
      </c>
      <c r="G1095" s="862">
        <f>'Заказ, cкидки и курсы валют'!$J$23*F1095</f>
        <v>463411.65899999999</v>
      </c>
      <c r="H1095" s="128">
        <f t="shared" si="181"/>
        <v>463.41</v>
      </c>
      <c r="I1095" s="212"/>
    </row>
    <row r="1096" spans="1:9" ht="13.5" thickBot="1">
      <c r="A1096" s="241" t="s">
        <v>11370</v>
      </c>
      <c r="B1096" s="131" t="s">
        <v>3981</v>
      </c>
      <c r="C1096" s="798">
        <v>985</v>
      </c>
      <c r="D1096" s="131">
        <v>1</v>
      </c>
      <c r="E1096" s="2131">
        <f t="shared" si="182"/>
        <v>53112.407999999996</v>
      </c>
      <c r="F1096" s="959">
        <f t="shared" si="180"/>
        <v>53112.41</v>
      </c>
      <c r="G1096" s="960">
        <f>'Заказ, cкидки и курсы валют'!$J$23*F1096</f>
        <v>661249.50450000004</v>
      </c>
      <c r="H1096" s="181">
        <f t="shared" si="181"/>
        <v>661.25</v>
      </c>
      <c r="I1096" s="214"/>
    </row>
    <row r="1097" spans="1:9" ht="13.5" thickBot="1"/>
    <row r="1098" spans="1:9" ht="18">
      <c r="A1098" s="247"/>
      <c r="B1098" s="163"/>
      <c r="C1098" s="91"/>
      <c r="D1098" s="91"/>
      <c r="E1098" s="555" t="s">
        <v>2800</v>
      </c>
      <c r="F1098" s="647"/>
      <c r="G1098" s="592"/>
      <c r="H1098" s="163"/>
      <c r="I1098" s="95"/>
    </row>
    <row r="1099" spans="1:9">
      <c r="A1099" s="248"/>
      <c r="B1099" s="17"/>
      <c r="C1099" s="97"/>
      <c r="D1099" s="97"/>
      <c r="E1099" s="557"/>
      <c r="F1099" s="648"/>
      <c r="G1099" s="620"/>
      <c r="H1099" s="17"/>
      <c r="I1099" s="167"/>
    </row>
    <row r="1100" spans="1:9">
      <c r="A1100" s="248"/>
      <c r="B1100" s="17"/>
      <c r="C1100" s="97"/>
      <c r="D1100" s="97"/>
      <c r="E1100" s="557"/>
      <c r="F1100" s="648"/>
      <c r="G1100" s="620"/>
      <c r="H1100" s="17"/>
      <c r="I1100" s="167"/>
    </row>
    <row r="1101" spans="1:9">
      <c r="A1101" s="248"/>
      <c r="B1101" s="17"/>
      <c r="C1101" s="97"/>
      <c r="D1101" s="97"/>
      <c r="E1101" s="557"/>
      <c r="F1101" s="648"/>
      <c r="G1101" s="620"/>
      <c r="H1101" s="17"/>
      <c r="I1101" s="167"/>
    </row>
    <row r="1102" spans="1:9" ht="18.75" thickBot="1">
      <c r="A1102" s="1152" t="s">
        <v>7710</v>
      </c>
      <c r="B1102" s="118"/>
      <c r="C1102" s="100"/>
      <c r="D1102" s="171"/>
      <c r="E1102" s="565"/>
      <c r="F1102" s="649"/>
      <c r="G1102" s="621"/>
      <c r="H1102" s="171"/>
      <c r="I1102" s="172"/>
    </row>
    <row r="1103" spans="1:9" ht="42">
      <c r="A1103" s="195" t="s">
        <v>1034</v>
      </c>
      <c r="B1103" s="196" t="s">
        <v>1035</v>
      </c>
      <c r="C1103" s="197" t="s">
        <v>678</v>
      </c>
      <c r="D1103" s="197" t="s">
        <v>3143</v>
      </c>
      <c r="E1103" s="559" t="s">
        <v>11378</v>
      </c>
      <c r="F1103" s="650" t="s">
        <v>2792</v>
      </c>
      <c r="G1103" s="640" t="s">
        <v>2640</v>
      </c>
      <c r="H1103" s="419" t="s">
        <v>497</v>
      </c>
      <c r="I1103" s="199" t="s">
        <v>4268</v>
      </c>
    </row>
    <row r="1104" spans="1:9" ht="13.5" thickBot="1">
      <c r="A1104" s="195"/>
      <c r="B1104" s="389"/>
      <c r="C1104" s="197" t="s">
        <v>3644</v>
      </c>
      <c r="D1104" s="390" t="s">
        <v>2641</v>
      </c>
      <c r="E1104" s="564" t="s">
        <v>265</v>
      </c>
      <c r="F1104" s="1038">
        <f>'Заказ, cкидки и курсы валют'!$I$12</f>
        <v>0</v>
      </c>
      <c r="G1104" s="638"/>
      <c r="H1104" s="338"/>
      <c r="I1104" s="325"/>
    </row>
    <row r="1105" spans="1:9">
      <c r="A1105" s="333" t="s">
        <v>2805</v>
      </c>
      <c r="B1105" s="986" t="s">
        <v>2801</v>
      </c>
      <c r="C1105" s="334">
        <v>150</v>
      </c>
      <c r="D1105" s="986">
        <v>100</v>
      </c>
      <c r="E1105" s="822">
        <v>11939.97</v>
      </c>
      <c r="F1105" s="967">
        <f>ROUND(E1105*(1-$F$10),2)</f>
        <v>11939.97</v>
      </c>
      <c r="G1105" s="968">
        <f>'Заказ, cкидки и курсы валют'!$J$23*F1105</f>
        <v>148652.62649999998</v>
      </c>
      <c r="H1105" s="387">
        <f>ROUND((D1105/1000)*G1105,2)</f>
        <v>14865.26</v>
      </c>
      <c r="I1105" s="337"/>
    </row>
    <row r="1106" spans="1:9">
      <c r="A1106" s="216" t="s">
        <v>2806</v>
      </c>
      <c r="B1106" s="46" t="s">
        <v>2802</v>
      </c>
      <c r="C1106" s="15">
        <v>320</v>
      </c>
      <c r="D1106" s="46">
        <v>50</v>
      </c>
      <c r="E1106" s="822">
        <v>21837.08</v>
      </c>
      <c r="F1106" s="603">
        <f t="shared" ref="F1106:F1109" si="183">ROUND(E1106*(1-$F$10),2)</f>
        <v>21837.08</v>
      </c>
      <c r="G1106" s="862">
        <f>'Заказ, cкидки и курсы валют'!$J$23*F1106</f>
        <v>271871.64600000001</v>
      </c>
      <c r="H1106" s="128">
        <f t="shared" ref="H1106:H1109" si="184">ROUND((D1106/1000)*G1106,2)</f>
        <v>13593.58</v>
      </c>
      <c r="I1106" s="212"/>
    </row>
    <row r="1107" spans="1:9">
      <c r="A1107" s="216" t="s">
        <v>4287</v>
      </c>
      <c r="B1107" s="46" t="s">
        <v>3980</v>
      </c>
      <c r="C1107" s="15">
        <v>840</v>
      </c>
      <c r="D1107" s="46">
        <v>30</v>
      </c>
      <c r="E1107" s="822">
        <v>43136.57</v>
      </c>
      <c r="F1107" s="603">
        <f t="shared" si="183"/>
        <v>43136.57</v>
      </c>
      <c r="G1107" s="862">
        <f>'Заказ, cкидки и курсы валют'!$J$23*F1107</f>
        <v>537050.29649999994</v>
      </c>
      <c r="H1107" s="128">
        <f t="shared" si="184"/>
        <v>16111.51</v>
      </c>
      <c r="I1107" s="212"/>
    </row>
    <row r="1108" spans="1:9">
      <c r="A1108" s="216" t="s">
        <v>5616</v>
      </c>
      <c r="B1108" s="46" t="s">
        <v>2803</v>
      </c>
      <c r="C1108" s="15">
        <v>1300</v>
      </c>
      <c r="D1108" s="46">
        <v>15</v>
      </c>
      <c r="E1108" s="822">
        <v>61931.4</v>
      </c>
      <c r="F1108" s="603">
        <f t="shared" si="183"/>
        <v>61931.4</v>
      </c>
      <c r="G1108" s="862">
        <f>'Заказ, cкидки и курсы валют'!$J$23*F1108</f>
        <v>771045.92999999993</v>
      </c>
      <c r="H1108" s="128">
        <f t="shared" si="184"/>
        <v>11565.69</v>
      </c>
      <c r="I1108" s="212"/>
    </row>
    <row r="1109" spans="1:9" ht="13.5" thickBot="1">
      <c r="A1109" s="241" t="s">
        <v>2807</v>
      </c>
      <c r="B1109" s="131" t="s">
        <v>2804</v>
      </c>
      <c r="C1109" s="19">
        <v>2560</v>
      </c>
      <c r="D1109" s="131">
        <v>5</v>
      </c>
      <c r="E1109" s="822">
        <v>121236.66</v>
      </c>
      <c r="F1109" s="959">
        <f t="shared" si="183"/>
        <v>121236.66</v>
      </c>
      <c r="G1109" s="960">
        <f>'Заказ, cкидки и курсы валют'!$J$23*F1109</f>
        <v>1509396.4169999999</v>
      </c>
      <c r="H1109" s="181">
        <f t="shared" si="184"/>
        <v>7546.98</v>
      </c>
      <c r="I1109" s="214"/>
    </row>
    <row r="1110" spans="1:9" ht="13.5" thickBot="1"/>
    <row r="1111" spans="1:9" ht="18">
      <c r="A1111" s="247"/>
      <c r="B1111" s="163"/>
      <c r="C1111" s="91"/>
      <c r="D1111" s="91"/>
      <c r="E1111" s="555" t="s">
        <v>2800</v>
      </c>
      <c r="F1111" s="647"/>
      <c r="G1111" s="592"/>
      <c r="H1111" s="163"/>
      <c r="I1111" s="95"/>
    </row>
    <row r="1112" spans="1:9">
      <c r="A1112" s="248"/>
      <c r="B1112" s="17"/>
      <c r="C1112" s="97"/>
      <c r="D1112" s="97"/>
      <c r="E1112" s="557"/>
      <c r="F1112" s="648"/>
      <c r="G1112" s="620"/>
      <c r="H1112" s="17"/>
      <c r="I1112" s="167"/>
    </row>
    <row r="1113" spans="1:9">
      <c r="A1113" s="248"/>
      <c r="B1113" s="17"/>
      <c r="C1113" s="97"/>
      <c r="D1113" s="97"/>
      <c r="E1113" s="557"/>
      <c r="F1113" s="648"/>
      <c r="G1113" s="620"/>
      <c r="H1113" s="17"/>
      <c r="I1113" s="167"/>
    </row>
    <row r="1114" spans="1:9">
      <c r="A1114" s="248"/>
      <c r="B1114" s="17"/>
      <c r="C1114" s="97"/>
      <c r="D1114" s="97"/>
      <c r="E1114" s="557"/>
      <c r="F1114" s="648"/>
      <c r="G1114" s="620"/>
      <c r="H1114" s="17"/>
      <c r="I1114" s="167"/>
    </row>
    <row r="1115" spans="1:9" ht="18.75" thickBot="1">
      <c r="A1115" s="117" t="s">
        <v>7712</v>
      </c>
      <c r="B1115" s="118"/>
      <c r="C1115" s="100"/>
      <c r="D1115" s="171"/>
      <c r="E1115" s="565"/>
      <c r="F1115" s="649"/>
      <c r="G1115" s="621"/>
      <c r="H1115" s="171"/>
      <c r="I1115" s="172"/>
    </row>
    <row r="1116" spans="1:9" ht="42">
      <c r="A1116" s="195" t="s">
        <v>1034</v>
      </c>
      <c r="B1116" s="196" t="s">
        <v>1035</v>
      </c>
      <c r="C1116" s="197" t="s">
        <v>678</v>
      </c>
      <c r="D1116" s="197" t="s">
        <v>3143</v>
      </c>
      <c r="E1116" s="559" t="s">
        <v>11378</v>
      </c>
      <c r="F1116" s="650" t="s">
        <v>2792</v>
      </c>
      <c r="G1116" s="640" t="s">
        <v>2640</v>
      </c>
      <c r="H1116" s="419" t="s">
        <v>497</v>
      </c>
      <c r="I1116" s="199" t="s">
        <v>4268</v>
      </c>
    </row>
    <row r="1117" spans="1:9" ht="13.5" thickBot="1">
      <c r="A1117" s="195"/>
      <c r="B1117" s="389"/>
      <c r="C1117" s="197" t="s">
        <v>3644</v>
      </c>
      <c r="D1117" s="390" t="s">
        <v>2641</v>
      </c>
      <c r="E1117" s="564" t="s">
        <v>265</v>
      </c>
      <c r="F1117" s="1038">
        <f>'Заказ, cкидки и курсы валют'!$I$12</f>
        <v>0</v>
      </c>
      <c r="G1117" s="638"/>
      <c r="H1117" s="338"/>
      <c r="I1117" s="325"/>
    </row>
    <row r="1118" spans="1:9">
      <c r="A1118" s="1391" t="s">
        <v>5617</v>
      </c>
      <c r="B1118" s="986" t="s">
        <v>2801</v>
      </c>
      <c r="C1118" s="334">
        <v>150</v>
      </c>
      <c r="D1118" s="986">
        <v>5</v>
      </c>
      <c r="E1118" s="2130">
        <f>E1105*1.2</f>
        <v>14327.963999999998</v>
      </c>
      <c r="F1118" s="967">
        <f>ROUND(E1118*(1-$F$10),2)</f>
        <v>14327.96</v>
      </c>
      <c r="G1118" s="968">
        <f>'Заказ, cкидки и курсы валют'!$J$23*F1118</f>
        <v>178383.10199999998</v>
      </c>
      <c r="H1118" s="387">
        <f>ROUND((D1118/1000)*G1118,2)</f>
        <v>891.92</v>
      </c>
      <c r="I1118" s="337"/>
    </row>
    <row r="1119" spans="1:9">
      <c r="A1119" s="1390" t="s">
        <v>5618</v>
      </c>
      <c r="B1119" s="46" t="s">
        <v>2802</v>
      </c>
      <c r="C1119" s="15">
        <v>320</v>
      </c>
      <c r="D1119" s="46">
        <v>2</v>
      </c>
      <c r="E1119" s="2129">
        <f t="shared" ref="E1119:E1120" si="185">E1106*1.2</f>
        <v>26204.496000000003</v>
      </c>
      <c r="F1119" s="603">
        <f t="shared" ref="F1119:F1121" si="186">ROUND(E1119*(1-$F$10),2)</f>
        <v>26204.5</v>
      </c>
      <c r="G1119" s="862">
        <f>'Заказ, cкидки и курсы валют'!$J$23*F1119</f>
        <v>326246.02499999997</v>
      </c>
      <c r="H1119" s="128">
        <f t="shared" ref="H1119:H1121" si="187">ROUND((D1119/1000)*G1119,2)</f>
        <v>652.49</v>
      </c>
      <c r="I1119" s="212"/>
    </row>
    <row r="1120" spans="1:9">
      <c r="A1120" s="1390" t="s">
        <v>5615</v>
      </c>
      <c r="B1120" s="46" t="s">
        <v>3980</v>
      </c>
      <c r="C1120" s="15">
        <v>840</v>
      </c>
      <c r="D1120" s="46">
        <v>2</v>
      </c>
      <c r="E1120" s="2129">
        <f t="shared" si="185"/>
        <v>51763.883999999998</v>
      </c>
      <c r="F1120" s="603">
        <f t="shared" si="186"/>
        <v>51763.88</v>
      </c>
      <c r="G1120" s="862">
        <f>'Заказ, cкидки и курсы валют'!$J$23*F1120</f>
        <v>644460.30599999998</v>
      </c>
      <c r="H1120" s="128">
        <f t="shared" si="187"/>
        <v>1288.92</v>
      </c>
      <c r="I1120" s="212"/>
    </row>
    <row r="1121" spans="1:9" ht="13.5" thickBot="1">
      <c r="A1121" s="241" t="s">
        <v>11373</v>
      </c>
      <c r="B1121" s="131" t="s">
        <v>2803</v>
      </c>
      <c r="C1121" s="19">
        <v>1300</v>
      </c>
      <c r="D1121" s="131">
        <v>1</v>
      </c>
      <c r="E1121" s="2131">
        <f>E1108*1.2</f>
        <v>74317.679999999993</v>
      </c>
      <c r="F1121" s="959">
        <f t="shared" si="186"/>
        <v>74317.679999999993</v>
      </c>
      <c r="G1121" s="960">
        <f>'Заказ, cкидки и курсы валют'!$J$23*F1121</f>
        <v>925255.11599999981</v>
      </c>
      <c r="H1121" s="181">
        <f t="shared" si="187"/>
        <v>925.26</v>
      </c>
      <c r="I1121" s="214"/>
    </row>
    <row r="1699" spans="6:6">
      <c r="F1699" s="646">
        <f>$E$1699*(1-$F$1685)</f>
        <v>0</v>
      </c>
    </row>
  </sheetData>
  <mergeCells count="7">
    <mergeCell ref="G76:G77"/>
    <mergeCell ref="H76:H77"/>
    <mergeCell ref="G9:G10"/>
    <mergeCell ref="A1:I1"/>
    <mergeCell ref="H9:H10"/>
    <mergeCell ref="G51:G52"/>
    <mergeCell ref="H51:H52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33"/>
  </sheetPr>
  <dimension ref="A1:K570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435" sqref="I435"/>
    </sheetView>
  </sheetViews>
  <sheetFormatPr defaultRowHeight="12.75"/>
  <cols>
    <col min="1" max="1" width="15.42578125" style="1049" customWidth="1"/>
    <col min="2" max="2" width="17.5703125" customWidth="1"/>
    <col min="3" max="3" width="12.5703125" customWidth="1"/>
    <col min="4" max="4" width="12.42578125" customWidth="1"/>
    <col min="5" max="5" width="15.140625" style="548" customWidth="1"/>
    <col min="6" max="6" width="13.140625" style="1406" customWidth="1"/>
    <col min="7" max="7" width="14.140625" style="1406" customWidth="1"/>
    <col min="8" max="8" width="14.42578125" customWidth="1"/>
    <col min="9" max="9" width="18.5703125" customWidth="1"/>
    <col min="10" max="10" width="9.140625" style="868"/>
  </cols>
  <sheetData>
    <row r="1" spans="1:11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442" t="s">
        <v>12332</v>
      </c>
      <c r="J1" s="2460"/>
      <c r="K1" s="856"/>
    </row>
    <row r="2" spans="1:11" ht="30.75">
      <c r="A2" s="1044" t="s">
        <v>950</v>
      </c>
      <c r="B2" s="158"/>
      <c r="C2" s="158"/>
      <c r="D2" s="158"/>
      <c r="E2" s="1172"/>
      <c r="F2" s="427"/>
      <c r="G2" s="428"/>
      <c r="H2" s="376"/>
    </row>
    <row r="3" spans="1:11" ht="13.5" thickBot="1">
      <c r="A3" s="1045"/>
      <c r="B3" s="1"/>
      <c r="C3" s="1"/>
      <c r="D3" s="1"/>
      <c r="F3" s="1394"/>
      <c r="G3" s="1394"/>
    </row>
    <row r="4" spans="1:11" s="136" customFormat="1" ht="22.5" customHeight="1">
      <c r="A4" s="950"/>
      <c r="B4" s="91" t="s">
        <v>6137</v>
      </c>
      <c r="C4" s="91"/>
      <c r="D4" s="93"/>
      <c r="E4" s="562"/>
      <c r="F4" s="1395"/>
      <c r="G4" s="1395"/>
      <c r="H4" s="1834"/>
      <c r="J4" s="2461"/>
    </row>
    <row r="5" spans="1:11" s="136" customFormat="1" ht="18.75" customHeight="1">
      <c r="A5" s="951"/>
      <c r="B5" s="108"/>
      <c r="C5" s="108"/>
      <c r="D5" s="109" t="s">
        <v>508</v>
      </c>
      <c r="E5" s="568"/>
      <c r="F5" s="429"/>
      <c r="G5" s="1396"/>
      <c r="H5" s="1835"/>
      <c r="J5" s="2461"/>
    </row>
    <row r="6" spans="1:11" s="136" customFormat="1" ht="11.25" customHeight="1">
      <c r="A6" s="951"/>
      <c r="B6" s="17"/>
      <c r="C6" s="183"/>
      <c r="D6" s="183"/>
      <c r="E6" s="557"/>
      <c r="F6" s="98"/>
      <c r="G6" s="1397"/>
      <c r="H6" s="17"/>
      <c r="J6" s="2461"/>
    </row>
    <row r="7" spans="1:11" s="136" customFormat="1" ht="12.75" customHeight="1">
      <c r="A7" s="951"/>
      <c r="B7" s="17"/>
      <c r="C7" s="183"/>
      <c r="D7" s="183"/>
      <c r="E7" s="557"/>
      <c r="F7" s="98"/>
      <c r="G7" s="1397"/>
      <c r="H7" s="17"/>
      <c r="J7" s="2461"/>
    </row>
    <row r="8" spans="1:11" s="136" customFormat="1" ht="12.75" customHeight="1">
      <c r="A8" s="951"/>
      <c r="B8" s="17"/>
      <c r="C8" s="183"/>
      <c r="D8" s="183"/>
      <c r="E8" s="557"/>
      <c r="F8" s="98"/>
      <c r="G8" s="1397"/>
      <c r="H8" s="17"/>
      <c r="J8" s="2461"/>
    </row>
    <row r="9" spans="1:11" s="136" customFormat="1" ht="12.75" customHeight="1" thickBot="1">
      <c r="A9" s="952"/>
      <c r="B9" s="171"/>
      <c r="C9" s="184"/>
      <c r="D9" s="184"/>
      <c r="E9" s="558"/>
      <c r="F9" s="101"/>
      <c r="G9" s="1398"/>
      <c r="H9" s="171"/>
      <c r="J9" s="2461"/>
    </row>
    <row r="10" spans="1:11" s="136" customFormat="1" ht="31.5" customHeight="1">
      <c r="A10" s="1046" t="s">
        <v>1034</v>
      </c>
      <c r="B10" s="389" t="s">
        <v>1035</v>
      </c>
      <c r="C10" s="475" t="s">
        <v>678</v>
      </c>
      <c r="D10" s="475" t="s">
        <v>3143</v>
      </c>
      <c r="E10" s="559" t="s">
        <v>11083</v>
      </c>
      <c r="F10" s="430" t="s">
        <v>2792</v>
      </c>
      <c r="G10" s="2655" t="s">
        <v>497</v>
      </c>
      <c r="H10" s="1836" t="s">
        <v>4268</v>
      </c>
      <c r="J10" s="2461"/>
    </row>
    <row r="11" spans="1:11" ht="20.25" customHeight="1" thickBot="1">
      <c r="A11" s="1046"/>
      <c r="B11" s="389"/>
      <c r="C11" s="475" t="s">
        <v>3644</v>
      </c>
      <c r="D11" s="476" t="s">
        <v>2641</v>
      </c>
      <c r="E11" s="564" t="s">
        <v>265</v>
      </c>
      <c r="F11" s="1399">
        <f>'Заказ, cкидки и курсы валют'!$I$12</f>
        <v>0</v>
      </c>
      <c r="G11" s="2656"/>
      <c r="H11" s="248"/>
    </row>
    <row r="12" spans="1:11">
      <c r="A12" s="1047" t="s">
        <v>1086</v>
      </c>
      <c r="B12" s="334" t="s">
        <v>611</v>
      </c>
      <c r="C12" s="334"/>
      <c r="D12" s="334">
        <v>300</v>
      </c>
      <c r="E12" s="575">
        <v>303.043407</v>
      </c>
      <c r="F12" s="1400">
        <f>ROUND(E12*(1-$F$11),2)</f>
        <v>303.04000000000002</v>
      </c>
      <c r="G12" s="1401">
        <f>ROUND((D12/D12)*F12,2)</f>
        <v>303.04000000000002</v>
      </c>
      <c r="H12" s="1837"/>
      <c r="J12" s="575"/>
      <c r="K12" s="22"/>
    </row>
    <row r="13" spans="1:11">
      <c r="A13" s="846" t="s">
        <v>1087</v>
      </c>
      <c r="B13" s="15" t="s">
        <v>612</v>
      </c>
      <c r="C13" s="15"/>
      <c r="D13" s="15">
        <v>250</v>
      </c>
      <c r="E13" s="575">
        <v>408.58096649999993</v>
      </c>
      <c r="F13" s="581">
        <f t="shared" ref="F13:F27" si="0">ROUND(E13*(1-$F$11),2)</f>
        <v>408.58</v>
      </c>
      <c r="G13" s="1402">
        <f>ROUND((D13/D13)*F13,2)</f>
        <v>408.58</v>
      </c>
      <c r="H13" s="1838"/>
      <c r="J13" s="575"/>
      <c r="K13" s="22"/>
    </row>
    <row r="14" spans="1:11">
      <c r="A14" s="1048" t="s">
        <v>1088</v>
      </c>
      <c r="B14" s="12" t="s">
        <v>178</v>
      </c>
      <c r="C14" s="12">
        <v>3.3</v>
      </c>
      <c r="D14" s="12">
        <v>200</v>
      </c>
      <c r="E14" s="575">
        <v>292.28232749999995</v>
      </c>
      <c r="F14" s="581">
        <f t="shared" si="0"/>
        <v>292.27999999999997</v>
      </c>
      <c r="G14" s="1402">
        <f t="shared" ref="G14:G26" si="1">ROUND((D14/D14)*F14,2)</f>
        <v>292.27999999999997</v>
      </c>
      <c r="H14" s="1838"/>
      <c r="J14" s="575"/>
      <c r="K14" s="22"/>
    </row>
    <row r="15" spans="1:11">
      <c r="A15" s="1048" t="s">
        <v>5991</v>
      </c>
      <c r="B15" s="12" t="s">
        <v>180</v>
      </c>
      <c r="C15" s="12">
        <v>4.9000000000000004</v>
      </c>
      <c r="D15" s="12">
        <v>150</v>
      </c>
      <c r="E15" s="575">
        <v>342.19355249999995</v>
      </c>
      <c r="F15" s="581">
        <f t="shared" si="0"/>
        <v>342.19</v>
      </c>
      <c r="G15" s="1402">
        <f t="shared" si="1"/>
        <v>342.19</v>
      </c>
      <c r="H15" s="1838"/>
      <c r="J15" s="575"/>
      <c r="K15" s="22"/>
    </row>
    <row r="16" spans="1:11">
      <c r="A16" s="1048" t="s">
        <v>1089</v>
      </c>
      <c r="B16" s="12" t="s">
        <v>182</v>
      </c>
      <c r="C16" s="12">
        <v>7.3</v>
      </c>
      <c r="D16" s="12">
        <v>100</v>
      </c>
      <c r="E16" s="575">
        <v>312.78432300000003</v>
      </c>
      <c r="F16" s="581">
        <f t="shared" si="0"/>
        <v>312.77999999999997</v>
      </c>
      <c r="G16" s="1402">
        <f t="shared" si="1"/>
        <v>312.77999999999997</v>
      </c>
      <c r="H16" s="1838"/>
      <c r="J16" s="575"/>
      <c r="K16" s="22"/>
    </row>
    <row r="17" spans="1:11">
      <c r="A17" s="846" t="s">
        <v>1090</v>
      </c>
      <c r="B17" s="12" t="s">
        <v>192</v>
      </c>
      <c r="C17" s="12">
        <v>8.5</v>
      </c>
      <c r="D17" s="12">
        <v>100</v>
      </c>
      <c r="E17" s="575">
        <v>428.68806000000001</v>
      </c>
      <c r="F17" s="581">
        <f t="shared" si="0"/>
        <v>428.69</v>
      </c>
      <c r="G17" s="1402">
        <f t="shared" si="1"/>
        <v>428.69</v>
      </c>
      <c r="H17" s="1838"/>
      <c r="J17" s="575"/>
      <c r="K17" s="22"/>
    </row>
    <row r="18" spans="1:11">
      <c r="A18" s="846" t="s">
        <v>1091</v>
      </c>
      <c r="B18" s="12" t="s">
        <v>194</v>
      </c>
      <c r="C18" s="12">
        <v>11</v>
      </c>
      <c r="D18" s="12">
        <v>50</v>
      </c>
      <c r="E18" s="575">
        <v>274.10586599999999</v>
      </c>
      <c r="F18" s="581">
        <f t="shared" si="0"/>
        <v>274.11</v>
      </c>
      <c r="G18" s="1402">
        <f t="shared" si="1"/>
        <v>274.11</v>
      </c>
      <c r="H18" s="1838"/>
      <c r="J18" s="575"/>
      <c r="K18" s="22"/>
    </row>
    <row r="19" spans="1:11">
      <c r="A19" s="1048" t="s">
        <v>1092</v>
      </c>
      <c r="B19" s="12" t="s">
        <v>195</v>
      </c>
      <c r="C19" s="12">
        <v>13.8</v>
      </c>
      <c r="D19" s="12">
        <v>50</v>
      </c>
      <c r="E19" s="575">
        <v>341.23665</v>
      </c>
      <c r="F19" s="581">
        <f t="shared" si="0"/>
        <v>341.24</v>
      </c>
      <c r="G19" s="1402">
        <f t="shared" si="1"/>
        <v>341.24</v>
      </c>
      <c r="H19" s="1838"/>
      <c r="J19" s="575"/>
      <c r="K19" s="22"/>
    </row>
    <row r="20" spans="1:11">
      <c r="A20" s="1048" t="s">
        <v>1093</v>
      </c>
      <c r="B20" s="12" t="s">
        <v>196</v>
      </c>
      <c r="C20" s="12">
        <v>16.5</v>
      </c>
      <c r="D20" s="12">
        <v>50</v>
      </c>
      <c r="E20" s="575">
        <v>412.49579999999997</v>
      </c>
      <c r="F20" s="581">
        <f t="shared" si="0"/>
        <v>412.5</v>
      </c>
      <c r="G20" s="1402">
        <f t="shared" si="1"/>
        <v>412.5</v>
      </c>
      <c r="H20" s="1838"/>
      <c r="J20" s="575"/>
      <c r="K20" s="22"/>
    </row>
    <row r="21" spans="1:11">
      <c r="A21" s="846" t="s">
        <v>1094</v>
      </c>
      <c r="B21" s="12" t="s">
        <v>197</v>
      </c>
      <c r="C21" s="12">
        <v>20.3</v>
      </c>
      <c r="D21" s="12">
        <v>50</v>
      </c>
      <c r="E21" s="575">
        <v>487.91909999999996</v>
      </c>
      <c r="F21" s="581">
        <f t="shared" si="0"/>
        <v>487.92</v>
      </c>
      <c r="G21" s="1402">
        <f t="shared" si="1"/>
        <v>487.92</v>
      </c>
      <c r="H21" s="1838"/>
      <c r="J21" s="575"/>
      <c r="K21" s="22"/>
    </row>
    <row r="22" spans="1:11">
      <c r="A22" s="1048" t="s">
        <v>1095</v>
      </c>
      <c r="B22" s="12" t="s">
        <v>198</v>
      </c>
      <c r="C22" s="12">
        <v>24</v>
      </c>
      <c r="D22" s="12">
        <v>50</v>
      </c>
      <c r="E22" s="575">
        <v>540.73244999999997</v>
      </c>
      <c r="F22" s="581">
        <f t="shared" si="0"/>
        <v>540.73</v>
      </c>
      <c r="G22" s="1402">
        <f t="shared" si="1"/>
        <v>540.73</v>
      </c>
      <c r="H22" s="1838"/>
      <c r="J22" s="575"/>
      <c r="K22" s="22"/>
    </row>
    <row r="23" spans="1:11">
      <c r="A23" s="846" t="s">
        <v>1096</v>
      </c>
      <c r="B23" s="12" t="s">
        <v>203</v>
      </c>
      <c r="C23" s="20"/>
      <c r="D23" s="12">
        <v>50</v>
      </c>
      <c r="E23" s="575">
        <v>762.79559999999992</v>
      </c>
      <c r="F23" s="581">
        <f t="shared" si="0"/>
        <v>762.8</v>
      </c>
      <c r="G23" s="1402">
        <f t="shared" si="1"/>
        <v>762.8</v>
      </c>
      <c r="H23" s="1838"/>
      <c r="J23" s="575"/>
      <c r="K23" s="22"/>
    </row>
    <row r="24" spans="1:11">
      <c r="A24" s="846" t="s">
        <v>1097</v>
      </c>
      <c r="B24" s="12" t="s">
        <v>204</v>
      </c>
      <c r="C24" s="20"/>
      <c r="D24" s="12">
        <v>50</v>
      </c>
      <c r="E24" s="575">
        <v>947.08607549999988</v>
      </c>
      <c r="F24" s="581">
        <f t="shared" si="0"/>
        <v>947.09</v>
      </c>
      <c r="G24" s="1402">
        <f t="shared" si="1"/>
        <v>947.09</v>
      </c>
      <c r="H24" s="1838"/>
      <c r="J24" s="575"/>
      <c r="K24" s="22"/>
    </row>
    <row r="25" spans="1:11">
      <c r="A25" s="846" t="s">
        <v>1098</v>
      </c>
      <c r="B25" s="12" t="s">
        <v>205</v>
      </c>
      <c r="C25" s="20"/>
      <c r="D25" s="12">
        <v>50</v>
      </c>
      <c r="E25" s="575">
        <v>1081.0016249999999</v>
      </c>
      <c r="F25" s="581">
        <f t="shared" si="0"/>
        <v>1081</v>
      </c>
      <c r="G25" s="1402">
        <f t="shared" si="1"/>
        <v>1081</v>
      </c>
      <c r="H25" s="1838"/>
      <c r="J25" s="575"/>
      <c r="K25" s="22"/>
    </row>
    <row r="26" spans="1:11">
      <c r="A26" s="846" t="s">
        <v>1099</v>
      </c>
      <c r="B26" s="12" t="s">
        <v>206</v>
      </c>
      <c r="C26" s="20"/>
      <c r="D26" s="12">
        <v>50</v>
      </c>
      <c r="E26" s="575">
        <v>1232.8301549999999</v>
      </c>
      <c r="F26" s="581">
        <f t="shared" si="0"/>
        <v>1232.83</v>
      </c>
      <c r="G26" s="1402">
        <f t="shared" si="1"/>
        <v>1232.83</v>
      </c>
      <c r="H26" s="1838"/>
      <c r="J26" s="575"/>
      <c r="K26" s="22"/>
    </row>
    <row r="27" spans="1:11" ht="13.5" thickBot="1">
      <c r="A27" s="847" t="s">
        <v>1100</v>
      </c>
      <c r="B27" s="280" t="s">
        <v>207</v>
      </c>
      <c r="C27" s="283"/>
      <c r="D27" s="280">
        <v>50</v>
      </c>
      <c r="E27" s="575">
        <v>1545.0018899999998</v>
      </c>
      <c r="F27" s="1403">
        <f t="shared" si="0"/>
        <v>1545</v>
      </c>
      <c r="G27" s="1404">
        <f>ROUND((D27/D27)*F27,2)</f>
        <v>1545</v>
      </c>
      <c r="H27" s="1839"/>
      <c r="J27" s="575"/>
      <c r="K27" s="22"/>
    </row>
    <row r="28" spans="1:11">
      <c r="B28" s="13"/>
      <c r="C28" s="1394"/>
      <c r="D28" s="13"/>
      <c r="E28" s="740"/>
      <c r="F28" s="1405"/>
      <c r="J28" s="575"/>
    </row>
    <row r="29" spans="1:11" ht="13.5" thickBot="1">
      <c r="B29" s="13"/>
      <c r="C29" s="1394"/>
      <c r="D29" s="13"/>
      <c r="E29" s="740"/>
      <c r="F29" s="1405"/>
      <c r="J29" s="575"/>
    </row>
    <row r="30" spans="1:11" ht="30">
      <c r="A30" s="950"/>
      <c r="B30" s="91" t="s">
        <v>6136</v>
      </c>
      <c r="C30" s="91"/>
      <c r="D30" s="93"/>
      <c r="E30" s="562"/>
      <c r="F30" s="1395"/>
      <c r="G30" s="1395"/>
      <c r="H30" s="1834"/>
      <c r="J30" s="575"/>
    </row>
    <row r="31" spans="1:11" ht="30">
      <c r="A31" s="951"/>
      <c r="B31" s="108"/>
      <c r="C31" s="108"/>
      <c r="D31" s="109" t="s">
        <v>508</v>
      </c>
      <c r="E31" s="568"/>
      <c r="F31" s="429"/>
      <c r="G31" s="1396"/>
      <c r="H31" s="1835"/>
      <c r="J31" s="575"/>
    </row>
    <row r="32" spans="1:11">
      <c r="A32" s="951"/>
      <c r="B32" s="17"/>
      <c r="C32" s="183"/>
      <c r="D32" s="183"/>
      <c r="E32" s="557"/>
      <c r="F32" s="98"/>
      <c r="G32" s="1397"/>
      <c r="H32" s="17"/>
      <c r="J32" s="575"/>
    </row>
    <row r="33" spans="1:10">
      <c r="A33" s="951"/>
      <c r="B33" s="17"/>
      <c r="C33" s="183"/>
      <c r="D33" s="183"/>
      <c r="E33" s="557"/>
      <c r="F33" s="98"/>
      <c r="G33" s="1397"/>
      <c r="H33" s="17"/>
      <c r="J33" s="575"/>
    </row>
    <row r="34" spans="1:10">
      <c r="A34" s="951"/>
      <c r="B34" s="17"/>
      <c r="C34" s="183"/>
      <c r="D34" s="183"/>
      <c r="E34" s="557"/>
      <c r="F34" s="98"/>
      <c r="G34" s="1397"/>
      <c r="H34" s="17"/>
      <c r="J34" s="575"/>
    </row>
    <row r="35" spans="1:10" ht="13.5" thickBot="1">
      <c r="A35" s="952"/>
      <c r="B35" s="171"/>
      <c r="C35" s="184"/>
      <c r="D35" s="184"/>
      <c r="E35" s="558"/>
      <c r="F35" s="101"/>
      <c r="G35" s="1398"/>
      <c r="H35" s="171"/>
      <c r="J35" s="575"/>
    </row>
    <row r="36" spans="1:10" ht="22.5" customHeight="1">
      <c r="A36" s="1046" t="s">
        <v>1034</v>
      </c>
      <c r="B36" s="389" t="s">
        <v>1035</v>
      </c>
      <c r="C36" s="475" t="s">
        <v>678</v>
      </c>
      <c r="D36" s="475" t="s">
        <v>3143</v>
      </c>
      <c r="E36" s="559" t="s">
        <v>11083</v>
      </c>
      <c r="F36" s="430" t="s">
        <v>2792</v>
      </c>
      <c r="G36" s="2655" t="s">
        <v>497</v>
      </c>
      <c r="H36" s="1836" t="s">
        <v>4268</v>
      </c>
      <c r="J36" s="575"/>
    </row>
    <row r="37" spans="1:10" ht="13.5" thickBot="1">
      <c r="A37" s="1046"/>
      <c r="B37" s="389"/>
      <c r="C37" s="475" t="s">
        <v>3644</v>
      </c>
      <c r="D37" s="476" t="s">
        <v>2641</v>
      </c>
      <c r="E37" s="564" t="s">
        <v>265</v>
      </c>
      <c r="F37" s="1399">
        <f>'Заказ, cкидки и курсы валют'!$I$12</f>
        <v>0</v>
      </c>
      <c r="G37" s="2656"/>
      <c r="H37" s="248"/>
      <c r="J37" s="575"/>
    </row>
    <row r="38" spans="1:10">
      <c r="A38" s="1050" t="s">
        <v>6088</v>
      </c>
      <c r="B38" s="1407" t="s">
        <v>178</v>
      </c>
      <c r="C38" s="1407">
        <v>3.3</v>
      </c>
      <c r="D38" s="1407">
        <v>200</v>
      </c>
      <c r="E38" s="575">
        <v>408.93869999999998</v>
      </c>
      <c r="F38" s="1400">
        <f>ROUND(E38*(1-$F$11),2)</f>
        <v>408.94</v>
      </c>
      <c r="G38" s="1401">
        <f>ROUND((D38/D38)*F38,2)</f>
        <v>408.94</v>
      </c>
      <c r="H38" s="1840"/>
      <c r="J38" s="575"/>
    </row>
    <row r="39" spans="1:10">
      <c r="A39" s="1048" t="s">
        <v>6089</v>
      </c>
      <c r="B39" s="12" t="s">
        <v>180</v>
      </c>
      <c r="C39" s="12">
        <v>4.9000000000000004</v>
      </c>
      <c r="D39" s="12">
        <v>200</v>
      </c>
      <c r="E39" s="575">
        <v>599.52044999999987</v>
      </c>
      <c r="F39" s="581">
        <f t="shared" ref="F39:F46" si="2">ROUND(E39*(1-$F$11),2)</f>
        <v>599.52</v>
      </c>
      <c r="G39" s="1402">
        <f>ROUND((D39/D39)*F39,2)</f>
        <v>599.52</v>
      </c>
      <c r="H39" s="1838"/>
      <c r="J39" s="575"/>
    </row>
    <row r="40" spans="1:10">
      <c r="A40" s="1048" t="s">
        <v>6090</v>
      </c>
      <c r="B40" s="12" t="s">
        <v>182</v>
      </c>
      <c r="C40" s="12">
        <v>7.3</v>
      </c>
      <c r="D40" s="12">
        <v>100</v>
      </c>
      <c r="E40" s="575">
        <v>405.61590000000001</v>
      </c>
      <c r="F40" s="581">
        <f t="shared" si="2"/>
        <v>405.62</v>
      </c>
      <c r="G40" s="1402">
        <f t="shared" ref="G40:G49" si="3">ROUND((D40/D40)*F40,2)</f>
        <v>405.62</v>
      </c>
      <c r="H40" s="1838"/>
      <c r="J40" s="575"/>
    </row>
    <row r="41" spans="1:10">
      <c r="A41" s="846" t="s">
        <v>6091</v>
      </c>
      <c r="B41" s="12" t="s">
        <v>192</v>
      </c>
      <c r="C41" s="12">
        <v>8.5</v>
      </c>
      <c r="D41" s="12">
        <v>100</v>
      </c>
      <c r="E41" s="575">
        <v>501.50849999999997</v>
      </c>
      <c r="F41" s="581">
        <f t="shared" si="2"/>
        <v>501.51</v>
      </c>
      <c r="G41" s="1402">
        <f t="shared" si="3"/>
        <v>501.51</v>
      </c>
      <c r="H41" s="1838"/>
      <c r="J41" s="575"/>
    </row>
    <row r="42" spans="1:10">
      <c r="A42" s="846" t="s">
        <v>6092</v>
      </c>
      <c r="B42" s="12" t="s">
        <v>194</v>
      </c>
      <c r="C42" s="12">
        <v>11</v>
      </c>
      <c r="D42" s="12">
        <v>100</v>
      </c>
      <c r="E42" s="575">
        <v>643.39844999999991</v>
      </c>
      <c r="F42" s="581">
        <f t="shared" si="2"/>
        <v>643.4</v>
      </c>
      <c r="G42" s="1402">
        <f t="shared" si="3"/>
        <v>643.4</v>
      </c>
      <c r="H42" s="1838"/>
      <c r="J42" s="575"/>
    </row>
    <row r="43" spans="1:10">
      <c r="A43" s="1048" t="s">
        <v>6093</v>
      </c>
      <c r="B43" s="12" t="s">
        <v>195</v>
      </c>
      <c r="C43" s="12">
        <v>13.8</v>
      </c>
      <c r="D43" s="12">
        <v>100</v>
      </c>
      <c r="E43" s="575">
        <v>809.83664999999996</v>
      </c>
      <c r="F43" s="581">
        <f t="shared" si="2"/>
        <v>809.84</v>
      </c>
      <c r="G43" s="1402">
        <f t="shared" si="3"/>
        <v>809.84</v>
      </c>
      <c r="H43" s="1838"/>
      <c r="J43" s="575"/>
    </row>
    <row r="44" spans="1:10">
      <c r="A44" s="1048" t="s">
        <v>6094</v>
      </c>
      <c r="B44" s="12" t="s">
        <v>196</v>
      </c>
      <c r="C44" s="12">
        <v>16.5</v>
      </c>
      <c r="D44" s="12">
        <v>100</v>
      </c>
      <c r="E44" s="575">
        <v>926.67779999999993</v>
      </c>
      <c r="F44" s="581">
        <f t="shared" si="2"/>
        <v>926.68</v>
      </c>
      <c r="G44" s="1402">
        <f t="shared" si="3"/>
        <v>926.68</v>
      </c>
      <c r="H44" s="1838"/>
      <c r="J44" s="575"/>
    </row>
    <row r="45" spans="1:10">
      <c r="A45" s="846" t="s">
        <v>6095</v>
      </c>
      <c r="B45" s="12" t="s">
        <v>197</v>
      </c>
      <c r="C45" s="12">
        <v>20.3</v>
      </c>
      <c r="D45" s="12">
        <v>50</v>
      </c>
      <c r="E45" s="575">
        <v>788.85614999999996</v>
      </c>
      <c r="F45" s="581">
        <f t="shared" si="2"/>
        <v>788.86</v>
      </c>
      <c r="G45" s="1402">
        <f t="shared" si="3"/>
        <v>788.86</v>
      </c>
      <c r="H45" s="1838"/>
      <c r="J45" s="575"/>
    </row>
    <row r="46" spans="1:10">
      <c r="A46" s="846" t="s">
        <v>6906</v>
      </c>
      <c r="B46" s="12" t="s">
        <v>198</v>
      </c>
      <c r="C46" s="12">
        <v>24</v>
      </c>
      <c r="D46" s="12">
        <v>50</v>
      </c>
      <c r="E46" s="575">
        <v>877.99664999999993</v>
      </c>
      <c r="F46" s="581">
        <f t="shared" si="2"/>
        <v>878</v>
      </c>
      <c r="G46" s="1402">
        <f t="shared" si="3"/>
        <v>878</v>
      </c>
      <c r="H46" s="1838"/>
      <c r="J46" s="575"/>
    </row>
    <row r="47" spans="1:10">
      <c r="A47" s="846" t="s">
        <v>6096</v>
      </c>
      <c r="B47" s="12" t="s">
        <v>204</v>
      </c>
      <c r="C47" s="20"/>
      <c r="D47" s="12">
        <v>50</v>
      </c>
      <c r="E47" s="575">
        <v>1139.7203999999999</v>
      </c>
      <c r="F47" s="581">
        <f>ROUND(E47*(1-$F$11),2)</f>
        <v>1139.72</v>
      </c>
      <c r="G47" s="1402">
        <f t="shared" si="3"/>
        <v>1139.72</v>
      </c>
      <c r="H47" s="1838"/>
      <c r="J47" s="575"/>
    </row>
    <row r="48" spans="1:10">
      <c r="A48" s="846" t="s">
        <v>6097</v>
      </c>
      <c r="B48" s="12" t="s">
        <v>205</v>
      </c>
      <c r="C48" s="20"/>
      <c r="D48" s="12">
        <v>50</v>
      </c>
      <c r="E48" s="575">
        <v>1235.13375</v>
      </c>
      <c r="F48" s="581">
        <f>ROUND(E48*(1-$F$11),2)</f>
        <v>1235.1300000000001</v>
      </c>
      <c r="G48" s="1402">
        <f t="shared" si="3"/>
        <v>1235.1300000000001</v>
      </c>
      <c r="H48" s="1838"/>
      <c r="J48" s="575"/>
    </row>
    <row r="49" spans="1:10">
      <c r="A49" s="846" t="s">
        <v>6098</v>
      </c>
      <c r="B49" s="12" t="s">
        <v>206</v>
      </c>
      <c r="C49" s="20"/>
      <c r="D49" s="12">
        <v>50</v>
      </c>
      <c r="E49" s="575">
        <v>1430.1352499999998</v>
      </c>
      <c r="F49" s="581">
        <f>ROUND(E49*(1-$F$11),2)</f>
        <v>1430.14</v>
      </c>
      <c r="G49" s="1402">
        <f t="shared" si="3"/>
        <v>1430.14</v>
      </c>
      <c r="H49" s="1838"/>
      <c r="J49" s="575"/>
    </row>
    <row r="50" spans="1:10" ht="13.5" thickBot="1">
      <c r="A50" s="847" t="s">
        <v>6099</v>
      </c>
      <c r="B50" s="280" t="s">
        <v>207</v>
      </c>
      <c r="C50" s="283"/>
      <c r="D50" s="280">
        <v>50</v>
      </c>
      <c r="E50" s="575">
        <v>1578.6494999999998</v>
      </c>
      <c r="F50" s="1403">
        <f>ROUND(E50*(1-$F$11),2)</f>
        <v>1578.65</v>
      </c>
      <c r="G50" s="1404">
        <f>ROUND((D50/D50)*F50,2)</f>
        <v>1578.65</v>
      </c>
      <c r="H50" s="1839"/>
      <c r="J50" s="575"/>
    </row>
    <row r="51" spans="1:10">
      <c r="J51" s="575"/>
    </row>
    <row r="52" spans="1:10" ht="13.5" thickBot="1">
      <c r="J52" s="575"/>
    </row>
    <row r="53" spans="1:10" ht="18">
      <c r="A53" s="950"/>
      <c r="B53" s="91" t="s">
        <v>6135</v>
      </c>
      <c r="C53" s="91"/>
      <c r="D53" s="93"/>
      <c r="E53" s="631"/>
      <c r="F53" s="1395"/>
      <c r="G53" s="1395"/>
      <c r="H53" s="163"/>
      <c r="J53" s="575"/>
    </row>
    <row r="54" spans="1:10" ht="18">
      <c r="A54" s="951"/>
      <c r="B54" s="108"/>
      <c r="C54" s="108"/>
      <c r="D54" s="109" t="s">
        <v>2886</v>
      </c>
      <c r="E54" s="568"/>
      <c r="F54" s="1410"/>
      <c r="G54" s="1396"/>
      <c r="H54" s="17"/>
      <c r="J54" s="575"/>
    </row>
    <row r="55" spans="1:10">
      <c r="A55" s="951"/>
      <c r="B55" s="17"/>
      <c r="C55" s="183"/>
      <c r="D55" s="183"/>
      <c r="E55" s="557"/>
      <c r="F55" s="98"/>
      <c r="G55" s="1397"/>
      <c r="H55" s="17"/>
      <c r="J55" s="575"/>
    </row>
    <row r="56" spans="1:10">
      <c r="A56" s="951"/>
      <c r="B56" s="17"/>
      <c r="C56" s="183"/>
      <c r="D56" s="183"/>
      <c r="E56" s="557"/>
      <c r="F56" s="98"/>
      <c r="G56" s="1397"/>
      <c r="H56" s="17"/>
      <c r="J56" s="575"/>
    </row>
    <row r="57" spans="1:10">
      <c r="A57" s="951"/>
      <c r="B57" s="17"/>
      <c r="C57" s="183"/>
      <c r="D57" s="183"/>
      <c r="E57" s="557"/>
      <c r="F57" s="98"/>
      <c r="G57" s="1397"/>
      <c r="H57" s="17"/>
      <c r="J57" s="575"/>
    </row>
    <row r="58" spans="1:10" ht="13.5" thickBot="1">
      <c r="A58" s="952"/>
      <c r="B58" s="171"/>
      <c r="C58" s="184"/>
      <c r="D58" s="184"/>
      <c r="E58" s="558"/>
      <c r="F58" s="101"/>
      <c r="G58" s="1398"/>
      <c r="H58" s="171"/>
      <c r="J58" s="575"/>
    </row>
    <row r="59" spans="1:10" ht="22.5" customHeight="1">
      <c r="A59" s="1046" t="s">
        <v>1034</v>
      </c>
      <c r="B59" s="389" t="s">
        <v>1035</v>
      </c>
      <c r="C59" s="475" t="s">
        <v>678</v>
      </c>
      <c r="D59" s="475" t="s">
        <v>3143</v>
      </c>
      <c r="E59" s="1173" t="s">
        <v>11083</v>
      </c>
      <c r="F59" s="430" t="s">
        <v>2792</v>
      </c>
      <c r="G59" s="2655" t="s">
        <v>497</v>
      </c>
      <c r="H59" s="1836" t="s">
        <v>4268</v>
      </c>
      <c r="J59" s="575"/>
    </row>
    <row r="60" spans="1:10" ht="13.5" thickBot="1">
      <c r="A60" s="1051"/>
      <c r="B60" s="190"/>
      <c r="C60" s="1140" t="s">
        <v>3644</v>
      </c>
      <c r="D60" s="382" t="s">
        <v>2641</v>
      </c>
      <c r="E60" s="560" t="s">
        <v>265</v>
      </c>
      <c r="F60" s="1409">
        <f>'Заказ, cкидки и курсы валют'!$I$12</f>
        <v>0</v>
      </c>
      <c r="G60" s="2657"/>
      <c r="H60" s="249"/>
      <c r="J60" s="575"/>
    </row>
    <row r="61" spans="1:10">
      <c r="A61" s="1048" t="s">
        <v>5992</v>
      </c>
      <c r="B61" s="6" t="s">
        <v>178</v>
      </c>
      <c r="C61" s="6">
        <v>3.3</v>
      </c>
      <c r="D61" s="6">
        <v>200</v>
      </c>
      <c r="E61" s="575">
        <v>290.45180549999998</v>
      </c>
      <c r="F61" s="581">
        <f>ROUND(E61*(1-$F$11),2)</f>
        <v>290.45</v>
      </c>
      <c r="G61" s="1402">
        <f>ROUND((D61/D61)*F61,2)</f>
        <v>290.45</v>
      </c>
      <c r="H61" s="1838"/>
      <c r="J61" s="575"/>
    </row>
    <row r="62" spans="1:10">
      <c r="A62" s="1048" t="s">
        <v>1101</v>
      </c>
      <c r="B62" s="6" t="s">
        <v>180</v>
      </c>
      <c r="C62" s="6">
        <v>4.9000000000000004</v>
      </c>
      <c r="D62" s="6">
        <v>100</v>
      </c>
      <c r="E62" s="575">
        <v>237.248346</v>
      </c>
      <c r="F62" s="581">
        <f t="shared" ref="F62:F63" si="4">ROUND(E62*(1-$F$11),2)</f>
        <v>237.25</v>
      </c>
      <c r="G62" s="1402">
        <f>ROUND((D62/D62)*F62,2)</f>
        <v>237.25</v>
      </c>
      <c r="H62" s="1838"/>
      <c r="J62" s="575"/>
    </row>
    <row r="63" spans="1:10" ht="13.5" thickBot="1">
      <c r="A63" s="1052" t="s">
        <v>1102</v>
      </c>
      <c r="B63" s="280" t="s">
        <v>182</v>
      </c>
      <c r="C63" s="280">
        <v>7.3</v>
      </c>
      <c r="D63" s="280">
        <v>100</v>
      </c>
      <c r="E63" s="575">
        <v>320.56169849999998</v>
      </c>
      <c r="F63" s="1403">
        <f t="shared" si="4"/>
        <v>320.56</v>
      </c>
      <c r="G63" s="1404">
        <f>ROUND((D63/D63)*F63,2)</f>
        <v>320.56</v>
      </c>
      <c r="H63" s="1839"/>
      <c r="J63" s="575"/>
    </row>
    <row r="64" spans="1:10">
      <c r="J64" s="575"/>
    </row>
    <row r="65" spans="1:10" ht="13.5" thickBot="1">
      <c r="J65" s="575"/>
    </row>
    <row r="66" spans="1:10" ht="18">
      <c r="A66" s="950"/>
      <c r="B66" s="91" t="s">
        <v>6134</v>
      </c>
      <c r="C66" s="91"/>
      <c r="D66" s="93"/>
      <c r="E66" s="631"/>
      <c r="F66" s="1395"/>
      <c r="G66" s="1395"/>
      <c r="H66" s="163"/>
      <c r="J66" s="575"/>
    </row>
    <row r="67" spans="1:10" ht="18">
      <c r="A67" s="951"/>
      <c r="B67" s="108"/>
      <c r="C67" s="108"/>
      <c r="D67" s="109" t="s">
        <v>2886</v>
      </c>
      <c r="E67" s="568"/>
      <c r="F67" s="1410"/>
      <c r="G67" s="1396"/>
      <c r="H67" s="17"/>
      <c r="J67" s="575"/>
    </row>
    <row r="68" spans="1:10">
      <c r="A68" s="951"/>
      <c r="B68" s="17"/>
      <c r="C68" s="183"/>
      <c r="D68" s="183"/>
      <c r="E68" s="557"/>
      <c r="F68" s="98"/>
      <c r="G68" s="1397"/>
      <c r="H68" s="17"/>
      <c r="J68" s="575"/>
    </row>
    <row r="69" spans="1:10">
      <c r="A69" s="951"/>
      <c r="B69" s="17"/>
      <c r="C69" s="183"/>
      <c r="D69" s="183"/>
      <c r="E69" s="557"/>
      <c r="F69" s="98"/>
      <c r="G69" s="1397"/>
      <c r="H69" s="17"/>
      <c r="J69" s="575"/>
    </row>
    <row r="70" spans="1:10">
      <c r="A70" s="951"/>
      <c r="B70" s="17"/>
      <c r="C70" s="183"/>
      <c r="D70" s="183"/>
      <c r="E70" s="557"/>
      <c r="F70" s="98"/>
      <c r="G70" s="1397"/>
      <c r="H70" s="17"/>
      <c r="J70" s="575"/>
    </row>
    <row r="71" spans="1:10" ht="13.5" thickBot="1">
      <c r="A71" s="952"/>
      <c r="B71" s="171"/>
      <c r="C71" s="184"/>
      <c r="D71" s="184"/>
      <c r="E71" s="558"/>
      <c r="F71" s="101"/>
      <c r="G71" s="1398"/>
      <c r="H71" s="171"/>
      <c r="J71" s="575"/>
    </row>
    <row r="72" spans="1:10" ht="22.5" customHeight="1">
      <c r="A72" s="1046" t="s">
        <v>1034</v>
      </c>
      <c r="B72" s="389" t="s">
        <v>1035</v>
      </c>
      <c r="C72" s="475" t="s">
        <v>678</v>
      </c>
      <c r="D72" s="475" t="s">
        <v>3143</v>
      </c>
      <c r="E72" s="1173" t="s">
        <v>11083</v>
      </c>
      <c r="F72" s="430" t="s">
        <v>2792</v>
      </c>
      <c r="G72" s="2655" t="s">
        <v>497</v>
      </c>
      <c r="H72" s="1836" t="s">
        <v>4268</v>
      </c>
      <c r="J72" s="575"/>
    </row>
    <row r="73" spans="1:10" ht="32.25" customHeight="1" thickBot="1">
      <c r="A73" s="1051"/>
      <c r="B73" s="190"/>
      <c r="C73" s="1140" t="s">
        <v>3644</v>
      </c>
      <c r="D73" s="382" t="s">
        <v>2641</v>
      </c>
      <c r="E73" s="560" t="s">
        <v>265</v>
      </c>
      <c r="F73" s="1409">
        <f>'Заказ, cкидки и курсы валют'!$I$12</f>
        <v>0</v>
      </c>
      <c r="G73" s="2657"/>
      <c r="H73" s="249"/>
      <c r="J73" s="575"/>
    </row>
    <row r="74" spans="1:10" ht="18.75" customHeight="1">
      <c r="A74" s="1048" t="s">
        <v>6100</v>
      </c>
      <c r="B74" s="6" t="s">
        <v>178</v>
      </c>
      <c r="C74" s="6">
        <v>3.3</v>
      </c>
      <c r="D74" s="6">
        <v>200</v>
      </c>
      <c r="E74" s="575">
        <v>408.93869999999998</v>
      </c>
      <c r="F74" s="581">
        <f>ROUND(E74*(1-$F$11),2)</f>
        <v>408.94</v>
      </c>
      <c r="G74" s="1402">
        <f>ROUND((D74/D74)*F74,2)</f>
        <v>408.94</v>
      </c>
      <c r="H74" s="1838"/>
      <c r="J74" s="575"/>
    </row>
    <row r="75" spans="1:10">
      <c r="A75" s="1048" t="s">
        <v>6101</v>
      </c>
      <c r="B75" s="6" t="s">
        <v>180</v>
      </c>
      <c r="C75" s="6">
        <v>4.9000000000000004</v>
      </c>
      <c r="D75" s="6">
        <v>200</v>
      </c>
      <c r="E75" s="575">
        <v>599.52044999999987</v>
      </c>
      <c r="F75" s="581">
        <f t="shared" ref="F75:F76" si="5">ROUND(E75*(1-$F$11),2)</f>
        <v>599.52</v>
      </c>
      <c r="G75" s="1402">
        <f>ROUND((D75/D75)*F75,2)</f>
        <v>599.52</v>
      </c>
      <c r="H75" s="1838"/>
      <c r="J75" s="575"/>
    </row>
    <row r="76" spans="1:10" ht="13.5" thickBot="1">
      <c r="A76" s="1052" t="s">
        <v>6102</v>
      </c>
      <c r="B76" s="280" t="s">
        <v>182</v>
      </c>
      <c r="C76" s="280">
        <v>7.3</v>
      </c>
      <c r="D76" s="280">
        <v>100</v>
      </c>
      <c r="E76" s="575">
        <v>403.48590000000002</v>
      </c>
      <c r="F76" s="1403">
        <f t="shared" si="5"/>
        <v>403.49</v>
      </c>
      <c r="G76" s="1404">
        <f>ROUND((D76/D76)*F76,2)</f>
        <v>403.49</v>
      </c>
      <c r="H76" s="1839"/>
      <c r="J76" s="575"/>
    </row>
    <row r="77" spans="1:10">
      <c r="J77" s="575"/>
    </row>
    <row r="78" spans="1:10" ht="17.25" customHeight="1" thickBot="1">
      <c r="J78" s="575"/>
    </row>
    <row r="79" spans="1:10" ht="18">
      <c r="A79" s="950"/>
      <c r="B79" s="91" t="s">
        <v>6138</v>
      </c>
      <c r="C79" s="91"/>
      <c r="D79" s="1359"/>
      <c r="E79" s="555"/>
      <c r="F79" s="93"/>
      <c r="G79" s="1411"/>
      <c r="H79" s="94"/>
      <c r="J79" s="575"/>
    </row>
    <row r="80" spans="1:10" ht="18">
      <c r="A80" s="951"/>
      <c r="B80" s="108"/>
      <c r="C80" s="108" t="s">
        <v>2887</v>
      </c>
      <c r="D80" s="109"/>
      <c r="E80" s="568"/>
      <c r="F80" s="1408"/>
      <c r="H80" s="110"/>
      <c r="J80" s="575"/>
    </row>
    <row r="81" spans="1:10">
      <c r="A81" s="951"/>
      <c r="B81" s="17"/>
      <c r="C81" s="183"/>
      <c r="D81" s="183"/>
      <c r="E81" s="557"/>
      <c r="F81" s="98"/>
      <c r="G81" s="1397"/>
      <c r="H81" s="17"/>
      <c r="J81" s="575"/>
    </row>
    <row r="82" spans="1:10">
      <c r="A82" s="951"/>
      <c r="B82" s="17"/>
      <c r="C82" s="183"/>
      <c r="D82" s="183"/>
      <c r="E82" s="557"/>
      <c r="F82" s="98"/>
      <c r="G82" s="1397"/>
      <c r="H82" s="17"/>
      <c r="J82" s="575"/>
    </row>
    <row r="83" spans="1:10">
      <c r="A83" s="951"/>
      <c r="B83" s="17"/>
      <c r="C83" s="183"/>
      <c r="D83" s="183"/>
      <c r="E83" s="557"/>
      <c r="F83" s="98"/>
      <c r="G83" s="1397"/>
      <c r="H83" s="17"/>
      <c r="J83" s="575"/>
    </row>
    <row r="84" spans="1:10" ht="13.5" thickBot="1">
      <c r="A84" s="952"/>
      <c r="B84" s="171"/>
      <c r="C84" s="184"/>
      <c r="D84" s="184"/>
      <c r="E84" s="558"/>
      <c r="F84" s="101"/>
      <c r="G84" s="1398"/>
      <c r="H84" s="171"/>
      <c r="J84" s="575"/>
    </row>
    <row r="85" spans="1:10" ht="22.5" customHeight="1">
      <c r="A85" s="1046" t="s">
        <v>1034</v>
      </c>
      <c r="B85" s="389" t="s">
        <v>1035</v>
      </c>
      <c r="C85" s="475" t="s">
        <v>678</v>
      </c>
      <c r="D85" s="475" t="s">
        <v>3143</v>
      </c>
      <c r="E85" s="1173" t="s">
        <v>11083</v>
      </c>
      <c r="F85" s="430" t="s">
        <v>2792</v>
      </c>
      <c r="G85" s="2655" t="s">
        <v>497</v>
      </c>
      <c r="H85" s="1836" t="s">
        <v>4268</v>
      </c>
      <c r="J85" s="575"/>
    </row>
    <row r="86" spans="1:10" ht="13.5" thickBot="1">
      <c r="A86" s="1051"/>
      <c r="B86" s="190"/>
      <c r="C86" s="1140" t="s">
        <v>3644</v>
      </c>
      <c r="D86" s="382" t="s">
        <v>2641</v>
      </c>
      <c r="E86" s="560" t="s">
        <v>265</v>
      </c>
      <c r="F86" s="1409">
        <f>'Заказ, cкидки и курсы валют'!$I$12</f>
        <v>0</v>
      </c>
      <c r="G86" s="2657"/>
      <c r="H86" s="249"/>
      <c r="J86" s="575"/>
    </row>
    <row r="87" spans="1:10">
      <c r="A87" s="1048" t="s">
        <v>1107</v>
      </c>
      <c r="B87" s="6" t="s">
        <v>203</v>
      </c>
      <c r="C87" s="6">
        <v>6.7</v>
      </c>
      <c r="D87" s="7">
        <v>1000</v>
      </c>
      <c r="E87" s="575">
        <v>4777.749749999999</v>
      </c>
      <c r="F87" s="581">
        <f>ROUND(E87*(1-$F$11),2)</f>
        <v>4777.75</v>
      </c>
      <c r="G87" s="1402">
        <f>ROUND((D87/D87)*F87,2)</f>
        <v>4777.75</v>
      </c>
      <c r="H87" s="1838"/>
      <c r="I87" s="1764"/>
      <c r="J87" s="575"/>
    </row>
    <row r="88" spans="1:10">
      <c r="A88" s="1048" t="s">
        <v>1108</v>
      </c>
      <c r="B88" s="6" t="s">
        <v>613</v>
      </c>
      <c r="C88" s="6">
        <v>7</v>
      </c>
      <c r="D88" s="7">
        <v>1000</v>
      </c>
      <c r="E88" s="575">
        <v>5139.0509999999995</v>
      </c>
      <c r="F88" s="581">
        <f t="shared" ref="F88:F96" si="6">ROUND(E88*(1-$F$11),2)</f>
        <v>5139.05</v>
      </c>
      <c r="G88" s="1402">
        <f>ROUND((D88/D88)*F88,2)</f>
        <v>5139.05</v>
      </c>
      <c r="H88" s="1838"/>
      <c r="I88" s="1764"/>
      <c r="J88" s="575"/>
    </row>
    <row r="89" spans="1:10">
      <c r="A89" s="846" t="s">
        <v>1103</v>
      </c>
      <c r="B89" s="12" t="s">
        <v>204</v>
      </c>
      <c r="C89" s="20">
        <v>7.1</v>
      </c>
      <c r="D89" s="20">
        <v>800</v>
      </c>
      <c r="E89" s="575">
        <v>4302.6106499999996</v>
      </c>
      <c r="F89" s="581">
        <f t="shared" si="6"/>
        <v>4302.6099999999997</v>
      </c>
      <c r="G89" s="1402">
        <f t="shared" ref="G89:G95" si="7">ROUND((D89/D89)*F89,2)</f>
        <v>4302.6099999999997</v>
      </c>
      <c r="H89" s="1838"/>
      <c r="I89" s="1764"/>
      <c r="J89" s="575"/>
    </row>
    <row r="90" spans="1:10">
      <c r="A90" s="846" t="s">
        <v>1104</v>
      </c>
      <c r="B90" s="12" t="s">
        <v>3139</v>
      </c>
      <c r="C90" s="12">
        <v>7.2</v>
      </c>
      <c r="D90" s="20">
        <v>700</v>
      </c>
      <c r="E90" s="575">
        <v>3899.0118599999996</v>
      </c>
      <c r="F90" s="581">
        <f t="shared" si="6"/>
        <v>3899.01</v>
      </c>
      <c r="G90" s="1402">
        <f t="shared" si="7"/>
        <v>3899.01</v>
      </c>
      <c r="H90" s="1838"/>
      <c r="I90" s="1764"/>
      <c r="J90" s="575"/>
    </row>
    <row r="91" spans="1:10">
      <c r="A91" s="1048" t="s">
        <v>1109</v>
      </c>
      <c r="B91" s="12" t="s">
        <v>205</v>
      </c>
      <c r="C91" s="12">
        <v>7.3</v>
      </c>
      <c r="D91" s="12">
        <v>700</v>
      </c>
      <c r="E91" s="575">
        <v>4084.2323999999999</v>
      </c>
      <c r="F91" s="581">
        <f t="shared" si="6"/>
        <v>4084.23</v>
      </c>
      <c r="G91" s="1402">
        <f t="shared" si="7"/>
        <v>4084.23</v>
      </c>
      <c r="H91" s="1838"/>
      <c r="I91" s="1764"/>
      <c r="J91" s="575"/>
    </row>
    <row r="92" spans="1:10">
      <c r="A92" s="1048" t="s">
        <v>1110</v>
      </c>
      <c r="B92" s="12" t="s">
        <v>206</v>
      </c>
      <c r="C92" s="12">
        <v>8.8000000000000007</v>
      </c>
      <c r="D92" s="12">
        <v>600</v>
      </c>
      <c r="E92" s="575">
        <v>3899.1886500000001</v>
      </c>
      <c r="F92" s="581">
        <f t="shared" si="6"/>
        <v>3899.19</v>
      </c>
      <c r="G92" s="1402">
        <f t="shared" si="7"/>
        <v>3899.19</v>
      </c>
      <c r="H92" s="1838"/>
      <c r="I92" s="1764"/>
      <c r="J92" s="575"/>
    </row>
    <row r="93" spans="1:10">
      <c r="A93" s="1048" t="s">
        <v>1111</v>
      </c>
      <c r="B93" s="12" t="s">
        <v>207</v>
      </c>
      <c r="C93" s="12">
        <v>12.3</v>
      </c>
      <c r="D93" s="12">
        <v>500</v>
      </c>
      <c r="E93" s="575">
        <v>3655.8787499999999</v>
      </c>
      <c r="F93" s="581">
        <f t="shared" si="6"/>
        <v>3655.88</v>
      </c>
      <c r="G93" s="1402">
        <f t="shared" si="7"/>
        <v>3655.88</v>
      </c>
      <c r="H93" s="1838"/>
      <c r="I93" s="1764"/>
      <c r="J93" s="575"/>
    </row>
    <row r="94" spans="1:10">
      <c r="A94" s="1048" t="s">
        <v>1112</v>
      </c>
      <c r="B94" s="12" t="s">
        <v>208</v>
      </c>
      <c r="C94" s="12">
        <v>16.2</v>
      </c>
      <c r="D94" s="12">
        <v>500</v>
      </c>
      <c r="E94" s="575">
        <v>3766.50882</v>
      </c>
      <c r="F94" s="581">
        <f t="shared" si="6"/>
        <v>3766.51</v>
      </c>
      <c r="G94" s="1402">
        <f t="shared" si="7"/>
        <v>3766.51</v>
      </c>
      <c r="H94" s="1838"/>
      <c r="I94" s="1764"/>
      <c r="J94" s="575"/>
    </row>
    <row r="95" spans="1:10">
      <c r="A95" s="1048" t="s">
        <v>1105</v>
      </c>
      <c r="B95" s="12" t="s">
        <v>209</v>
      </c>
      <c r="C95" s="12">
        <v>19.2</v>
      </c>
      <c r="D95" s="12">
        <v>500</v>
      </c>
      <c r="E95" s="575">
        <v>4049.0234999999998</v>
      </c>
      <c r="F95" s="581">
        <f t="shared" si="6"/>
        <v>4049.02</v>
      </c>
      <c r="G95" s="1402">
        <f t="shared" si="7"/>
        <v>4049.02</v>
      </c>
      <c r="H95" s="1838"/>
      <c r="I95" s="1764"/>
      <c r="J95" s="575"/>
    </row>
    <row r="96" spans="1:10" ht="13.5" thickBot="1">
      <c r="A96" s="1052" t="s">
        <v>1106</v>
      </c>
      <c r="B96" s="280" t="s">
        <v>210</v>
      </c>
      <c r="C96" s="280">
        <v>20</v>
      </c>
      <c r="D96" s="280">
        <v>400</v>
      </c>
      <c r="E96" s="575">
        <v>3557.5579499999994</v>
      </c>
      <c r="F96" s="1403">
        <f t="shared" si="6"/>
        <v>3557.56</v>
      </c>
      <c r="G96" s="1404">
        <f>ROUND((D96/D96)*F96,2)</f>
        <v>3557.56</v>
      </c>
      <c r="H96" s="1839"/>
      <c r="I96" s="1764"/>
      <c r="J96" s="575"/>
    </row>
    <row r="97" spans="1:10" ht="31.5" customHeight="1">
      <c r="A97" s="1053"/>
      <c r="B97" s="13"/>
      <c r="C97" s="13"/>
      <c r="D97" s="13"/>
      <c r="E97" s="1174"/>
      <c r="F97" s="1412"/>
      <c r="G97" s="1405"/>
      <c r="H97" s="14"/>
      <c r="J97" s="575"/>
    </row>
    <row r="98" spans="1:10" ht="18.75" customHeight="1" thickBot="1">
      <c r="A98" s="1053"/>
      <c r="B98" s="13"/>
      <c r="C98" s="13"/>
      <c r="D98" s="13"/>
      <c r="E98" s="1174"/>
      <c r="F98" s="1412"/>
      <c r="G98" s="1405"/>
      <c r="H98" s="14"/>
      <c r="J98" s="575"/>
    </row>
    <row r="99" spans="1:10" ht="18">
      <c r="A99" s="950"/>
      <c r="B99" s="91" t="s">
        <v>6112</v>
      </c>
      <c r="C99" s="91"/>
      <c r="D99" s="91"/>
      <c r="E99" s="555"/>
      <c r="F99" s="1359"/>
      <c r="G99" s="93"/>
      <c r="H99" s="94"/>
      <c r="J99" s="575"/>
    </row>
    <row r="100" spans="1:10" ht="18">
      <c r="A100" s="951"/>
      <c r="B100" s="108" t="s">
        <v>6133</v>
      </c>
      <c r="C100" s="109"/>
      <c r="D100" s="1408"/>
      <c r="E100" s="568"/>
      <c r="F100" s="110"/>
      <c r="J100" s="575"/>
    </row>
    <row r="101" spans="1:10">
      <c r="A101" s="951"/>
      <c r="B101" s="17"/>
      <c r="C101" s="183"/>
      <c r="D101" s="183"/>
      <c r="E101" s="557"/>
      <c r="F101" s="98"/>
      <c r="G101" s="1397"/>
      <c r="H101" s="17"/>
      <c r="J101" s="575"/>
    </row>
    <row r="102" spans="1:10">
      <c r="A102" s="951"/>
      <c r="B102" s="17"/>
      <c r="C102" s="183"/>
      <c r="D102" s="183"/>
      <c r="E102" s="557"/>
      <c r="F102" s="98"/>
      <c r="G102" s="1397"/>
      <c r="H102" s="17"/>
      <c r="J102" s="575"/>
    </row>
    <row r="103" spans="1:10">
      <c r="A103" s="951"/>
      <c r="B103" s="17"/>
      <c r="C103" s="183"/>
      <c r="D103" s="183"/>
      <c r="E103" s="557"/>
      <c r="F103" s="98"/>
      <c r="G103" s="1397"/>
      <c r="H103" s="17"/>
      <c r="J103" s="575"/>
    </row>
    <row r="104" spans="1:10" ht="13.5" thickBot="1">
      <c r="A104" s="952"/>
      <c r="B104" s="171"/>
      <c r="C104" s="184"/>
      <c r="D104" s="184"/>
      <c r="E104" s="558"/>
      <c r="F104" s="101"/>
      <c r="G104" s="1398"/>
      <c r="H104" s="171"/>
      <c r="J104" s="575"/>
    </row>
    <row r="105" spans="1:10" ht="22.5" customHeight="1">
      <c r="A105" s="1046" t="s">
        <v>1034</v>
      </c>
      <c r="B105" s="389" t="s">
        <v>1035</v>
      </c>
      <c r="C105" s="475" t="s">
        <v>678</v>
      </c>
      <c r="D105" s="475" t="s">
        <v>3143</v>
      </c>
      <c r="E105" s="1173" t="s">
        <v>11083</v>
      </c>
      <c r="F105" s="430" t="s">
        <v>2792</v>
      </c>
      <c r="G105" s="2655" t="s">
        <v>497</v>
      </c>
      <c r="H105" s="1836" t="s">
        <v>4268</v>
      </c>
      <c r="J105" s="575"/>
    </row>
    <row r="106" spans="1:10" ht="13.5" thickBot="1">
      <c r="A106" s="1046"/>
      <c r="B106" s="389"/>
      <c r="C106" s="475" t="s">
        <v>3644</v>
      </c>
      <c r="D106" s="476" t="s">
        <v>2641</v>
      </c>
      <c r="E106" s="564" t="s">
        <v>265</v>
      </c>
      <c r="F106" s="1399">
        <f>'Заказ, cкидки и курсы валют'!$I$12</f>
        <v>0</v>
      </c>
      <c r="G106" s="2656"/>
      <c r="H106" s="248"/>
      <c r="J106" s="575"/>
    </row>
    <row r="107" spans="1:10">
      <c r="A107" s="1050" t="s">
        <v>6103</v>
      </c>
      <c r="B107" s="542" t="s">
        <v>203</v>
      </c>
      <c r="C107" s="542">
        <v>6.7</v>
      </c>
      <c r="D107" s="1086">
        <v>1000</v>
      </c>
      <c r="E107" s="575">
        <v>5565.1276800000005</v>
      </c>
      <c r="F107" s="1400">
        <f>ROUND(E107*(1-$F$11),2)</f>
        <v>5565.13</v>
      </c>
      <c r="G107" s="1401">
        <f>ROUND((D107/1000)*F107,2)</f>
        <v>5565.13</v>
      </c>
      <c r="H107" s="1837"/>
      <c r="J107" s="575"/>
    </row>
    <row r="108" spans="1:10">
      <c r="A108" s="1048" t="s">
        <v>6104</v>
      </c>
      <c r="B108" s="6" t="s">
        <v>613</v>
      </c>
      <c r="C108" s="6">
        <v>7</v>
      </c>
      <c r="D108" s="7">
        <v>1000</v>
      </c>
      <c r="E108" s="575">
        <v>5771.2435199999991</v>
      </c>
      <c r="F108" s="581">
        <f t="shared" ref="F108:F115" si="8">ROUND(E108*(1-$F$11),2)</f>
        <v>5771.24</v>
      </c>
      <c r="G108" s="1402">
        <f>ROUND((D108/D108)*F108,2)</f>
        <v>5771.24</v>
      </c>
      <c r="H108" s="1838"/>
      <c r="J108" s="575"/>
    </row>
    <row r="109" spans="1:10">
      <c r="A109" s="846" t="s">
        <v>6105</v>
      </c>
      <c r="B109" s="12" t="s">
        <v>204</v>
      </c>
      <c r="C109" s="20">
        <v>7.1</v>
      </c>
      <c r="D109" s="844">
        <v>1000</v>
      </c>
      <c r="E109" s="575">
        <v>6080.4172800000006</v>
      </c>
      <c r="F109" s="581">
        <f t="shared" si="8"/>
        <v>6080.42</v>
      </c>
      <c r="G109" s="1402">
        <f t="shared" ref="G109:G115" si="9">ROUND((D109/D109)*F109,2)</f>
        <v>6080.42</v>
      </c>
      <c r="H109" s="1838"/>
      <c r="J109" s="575"/>
    </row>
    <row r="110" spans="1:10">
      <c r="A110" s="846" t="s">
        <v>6106</v>
      </c>
      <c r="B110" s="12" t="s">
        <v>3139</v>
      </c>
      <c r="C110" s="12">
        <v>7.2</v>
      </c>
      <c r="D110" s="844">
        <v>1000</v>
      </c>
      <c r="E110" s="575">
        <v>6259.5417599999992</v>
      </c>
      <c r="F110" s="581">
        <f t="shared" si="8"/>
        <v>6259.54</v>
      </c>
      <c r="G110" s="1402">
        <f t="shared" si="9"/>
        <v>6259.54</v>
      </c>
      <c r="H110" s="1838"/>
      <c r="J110" s="575"/>
    </row>
    <row r="111" spans="1:10">
      <c r="A111" s="1048" t="s">
        <v>6107</v>
      </c>
      <c r="B111" s="12" t="s">
        <v>205</v>
      </c>
      <c r="C111" s="12">
        <v>7.3</v>
      </c>
      <c r="D111" s="845">
        <v>1000</v>
      </c>
      <c r="E111" s="575">
        <v>6774.8313600000001</v>
      </c>
      <c r="F111" s="581">
        <f t="shared" si="8"/>
        <v>6774.83</v>
      </c>
      <c r="G111" s="1402">
        <f t="shared" si="9"/>
        <v>6774.83</v>
      </c>
      <c r="H111" s="1838"/>
      <c r="J111" s="575"/>
    </row>
    <row r="112" spans="1:10">
      <c r="A112" s="1048" t="s">
        <v>6108</v>
      </c>
      <c r="B112" s="12" t="s">
        <v>206</v>
      </c>
      <c r="C112" s="12">
        <v>8.8000000000000007</v>
      </c>
      <c r="D112" s="12">
        <v>500</v>
      </c>
      <c r="E112" s="575">
        <v>3643.8335999999995</v>
      </c>
      <c r="F112" s="581">
        <f t="shared" si="8"/>
        <v>3643.83</v>
      </c>
      <c r="G112" s="1402">
        <f t="shared" si="9"/>
        <v>3643.83</v>
      </c>
      <c r="H112" s="1838"/>
      <c r="J112" s="575"/>
    </row>
    <row r="113" spans="1:10">
      <c r="A113" s="1048" t="s">
        <v>6109</v>
      </c>
      <c r="B113" s="12" t="s">
        <v>207</v>
      </c>
      <c r="C113" s="12">
        <v>12.3</v>
      </c>
      <c r="D113" s="12">
        <v>500</v>
      </c>
      <c r="E113" s="575">
        <v>3761.6140799999998</v>
      </c>
      <c r="F113" s="581">
        <f t="shared" si="8"/>
        <v>3761.61</v>
      </c>
      <c r="G113" s="1402">
        <f t="shared" si="9"/>
        <v>3761.61</v>
      </c>
      <c r="H113" s="1838"/>
      <c r="J113" s="575"/>
    </row>
    <row r="114" spans="1:10">
      <c r="A114" s="1048" t="s">
        <v>6110</v>
      </c>
      <c r="B114" s="12" t="s">
        <v>208</v>
      </c>
      <c r="C114" s="12">
        <v>16.2</v>
      </c>
      <c r="D114" s="12">
        <v>500</v>
      </c>
      <c r="E114" s="575">
        <v>5319.7516800000012</v>
      </c>
      <c r="F114" s="581">
        <f t="shared" si="8"/>
        <v>5319.75</v>
      </c>
      <c r="G114" s="1402">
        <f t="shared" si="9"/>
        <v>5319.75</v>
      </c>
      <c r="H114" s="1838"/>
      <c r="J114" s="575"/>
    </row>
    <row r="115" spans="1:10" ht="13.5" customHeight="1" thickBot="1">
      <c r="A115" s="1052" t="s">
        <v>6111</v>
      </c>
      <c r="B115" s="280" t="s">
        <v>209</v>
      </c>
      <c r="C115" s="280">
        <v>19.2</v>
      </c>
      <c r="D115" s="280">
        <v>500</v>
      </c>
      <c r="E115" s="575">
        <v>5911.1078399999997</v>
      </c>
      <c r="F115" s="1403">
        <f t="shared" si="8"/>
        <v>5911.11</v>
      </c>
      <c r="G115" s="1404">
        <f t="shared" si="9"/>
        <v>5911.11</v>
      </c>
      <c r="H115" s="1839"/>
      <c r="J115" s="575"/>
    </row>
    <row r="116" spans="1:10" ht="15.75" customHeight="1">
      <c r="J116" s="575"/>
    </row>
    <row r="117" spans="1:10" ht="12.75" customHeight="1" thickBot="1">
      <c r="J117" s="575"/>
    </row>
    <row r="118" spans="1:10" ht="18">
      <c r="A118" s="950"/>
      <c r="B118" s="91" t="s">
        <v>6139</v>
      </c>
      <c r="C118" s="91"/>
      <c r="D118" s="91"/>
      <c r="E118" s="555"/>
      <c r="F118" s="1359"/>
      <c r="G118" s="93"/>
      <c r="H118" s="94"/>
      <c r="J118" s="575"/>
    </row>
    <row r="119" spans="1:10" ht="18">
      <c r="A119" s="951"/>
      <c r="B119" s="108" t="s">
        <v>6140</v>
      </c>
      <c r="C119" s="109"/>
      <c r="D119" s="1408"/>
      <c r="E119" s="568"/>
      <c r="H119" s="110"/>
      <c r="J119" s="575"/>
    </row>
    <row r="120" spans="1:10">
      <c r="A120" s="951"/>
      <c r="B120" s="17"/>
      <c r="C120" s="183"/>
      <c r="D120" s="183"/>
      <c r="E120" s="557"/>
      <c r="F120" s="98"/>
      <c r="G120" s="1397"/>
      <c r="H120" s="17"/>
      <c r="J120" s="575"/>
    </row>
    <row r="121" spans="1:10">
      <c r="A121" s="951"/>
      <c r="B121" s="17"/>
      <c r="C121" s="183"/>
      <c r="D121" s="183"/>
      <c r="E121" s="557"/>
      <c r="F121" s="98"/>
      <c r="G121" s="1397"/>
      <c r="H121" s="17"/>
      <c r="J121" s="575"/>
    </row>
    <row r="122" spans="1:10">
      <c r="A122" s="951"/>
      <c r="B122" s="17"/>
      <c r="C122" s="183"/>
      <c r="D122" s="183"/>
      <c r="E122" s="557"/>
      <c r="F122" s="98"/>
      <c r="G122" s="1397"/>
      <c r="H122" s="17"/>
      <c r="J122" s="575"/>
    </row>
    <row r="123" spans="1:10" ht="13.5" thickBot="1">
      <c r="A123" s="952"/>
      <c r="B123" s="171"/>
      <c r="C123" s="184"/>
      <c r="D123" s="184"/>
      <c r="E123" s="558"/>
      <c r="F123" s="101"/>
      <c r="G123" s="1398"/>
      <c r="H123" s="171"/>
      <c r="J123" s="575"/>
    </row>
    <row r="124" spans="1:10" ht="31.5">
      <c r="A124" s="1046" t="s">
        <v>1034</v>
      </c>
      <c r="B124" s="389" t="s">
        <v>1035</v>
      </c>
      <c r="C124" s="475" t="s">
        <v>678</v>
      </c>
      <c r="D124" s="475" t="s">
        <v>3143</v>
      </c>
      <c r="E124" s="1173" t="s">
        <v>11083</v>
      </c>
      <c r="F124" s="430" t="s">
        <v>2792</v>
      </c>
      <c r="G124" s="1392" t="s">
        <v>497</v>
      </c>
      <c r="H124" s="1836" t="s">
        <v>4268</v>
      </c>
      <c r="J124" s="575"/>
    </row>
    <row r="125" spans="1:10" ht="13.5" thickBot="1">
      <c r="A125" s="1046"/>
      <c r="B125" s="389"/>
      <c r="C125" s="475" t="s">
        <v>3644</v>
      </c>
      <c r="D125" s="476" t="s">
        <v>2641</v>
      </c>
      <c r="E125" s="564" t="s">
        <v>265</v>
      </c>
      <c r="F125" s="1399">
        <f>'Заказ, cкидки и курсы валют'!$I$12</f>
        <v>0</v>
      </c>
      <c r="G125" s="1393"/>
      <c r="H125" s="248"/>
      <c r="J125" s="575"/>
    </row>
    <row r="126" spans="1:10">
      <c r="A126" s="1050" t="s">
        <v>1113</v>
      </c>
      <c r="B126" s="542" t="s">
        <v>613</v>
      </c>
      <c r="C126" s="542">
        <v>24.4</v>
      </c>
      <c r="D126" s="1086">
        <v>1000</v>
      </c>
      <c r="E126" s="575">
        <v>9026.0134499999986</v>
      </c>
      <c r="F126" s="1400">
        <f>ROUND(E126*(1-$F$11),2)</f>
        <v>9026.01</v>
      </c>
      <c r="G126" s="1401">
        <f>ROUND((D126/D126)*F126,2)</f>
        <v>9026.01</v>
      </c>
      <c r="H126" s="1837"/>
      <c r="I126" s="371"/>
      <c r="J126" s="575"/>
    </row>
    <row r="127" spans="1:10">
      <c r="A127" s="1048" t="s">
        <v>1114</v>
      </c>
      <c r="B127" s="6" t="s">
        <v>205</v>
      </c>
      <c r="C127" s="6">
        <v>35.4</v>
      </c>
      <c r="D127" s="6">
        <v>700</v>
      </c>
      <c r="E127" s="575">
        <v>7544.8135799999991</v>
      </c>
      <c r="F127" s="581">
        <f t="shared" ref="F127:F134" si="10">ROUND(E127*(1-$F$11),2)</f>
        <v>7544.81</v>
      </c>
      <c r="G127" s="1402">
        <f>ROUND((D127/D127)*F127,2)</f>
        <v>7544.81</v>
      </c>
      <c r="H127" s="1838"/>
      <c r="I127" s="371"/>
      <c r="J127" s="575"/>
    </row>
    <row r="128" spans="1:10">
      <c r="A128" s="1048" t="s">
        <v>1115</v>
      </c>
      <c r="B128" s="6" t="s">
        <v>206</v>
      </c>
      <c r="C128" s="6">
        <v>40.5</v>
      </c>
      <c r="D128" s="6">
        <v>600</v>
      </c>
      <c r="E128" s="575">
        <v>7492.0577400000002</v>
      </c>
      <c r="F128" s="581">
        <f t="shared" si="10"/>
        <v>7492.06</v>
      </c>
      <c r="G128" s="1402">
        <f t="shared" ref="G128:G133" si="11">ROUND((D128/D128)*F128,2)</f>
        <v>7492.06</v>
      </c>
      <c r="H128" s="1841"/>
      <c r="I128" s="371"/>
      <c r="J128" s="575"/>
    </row>
    <row r="129" spans="1:10">
      <c r="A129" s="1048" t="s">
        <v>1116</v>
      </c>
      <c r="B129" s="6" t="s">
        <v>207</v>
      </c>
      <c r="C129" s="6">
        <v>46.5</v>
      </c>
      <c r="D129" s="6">
        <v>500</v>
      </c>
      <c r="E129" s="575">
        <v>6898.5800999999992</v>
      </c>
      <c r="F129" s="581">
        <f t="shared" si="10"/>
        <v>6898.58</v>
      </c>
      <c r="G129" s="1402">
        <f t="shared" si="11"/>
        <v>6898.58</v>
      </c>
      <c r="H129" s="1838"/>
      <c r="I129" s="371"/>
      <c r="J129" s="575"/>
    </row>
    <row r="130" spans="1:10">
      <c r="A130" s="1048" t="s">
        <v>1117</v>
      </c>
      <c r="B130" s="6" t="s">
        <v>208</v>
      </c>
      <c r="C130" s="6">
        <v>50.5</v>
      </c>
      <c r="D130" s="6">
        <v>500</v>
      </c>
      <c r="E130" s="575">
        <v>7879.6879200000003</v>
      </c>
      <c r="F130" s="581">
        <f t="shared" si="10"/>
        <v>7879.69</v>
      </c>
      <c r="G130" s="1402">
        <f t="shared" si="11"/>
        <v>7879.69</v>
      </c>
      <c r="H130" s="1838"/>
      <c r="I130" s="371"/>
      <c r="J130" s="575"/>
    </row>
    <row r="131" spans="1:10">
      <c r="A131" s="1048" t="s">
        <v>1118</v>
      </c>
      <c r="B131" s="6" t="s">
        <v>209</v>
      </c>
      <c r="C131" s="6">
        <v>55.7</v>
      </c>
      <c r="D131" s="6">
        <v>500</v>
      </c>
      <c r="E131" s="575">
        <v>8365.6090799999984</v>
      </c>
      <c r="F131" s="581">
        <f t="shared" si="10"/>
        <v>8365.61</v>
      </c>
      <c r="G131" s="1402">
        <f t="shared" si="11"/>
        <v>8365.61</v>
      </c>
      <c r="H131" s="1838"/>
      <c r="I131" s="371"/>
      <c r="J131" s="575"/>
    </row>
    <row r="132" spans="1:10">
      <c r="A132" s="1048" t="s">
        <v>1119</v>
      </c>
      <c r="B132" s="6" t="s">
        <v>210</v>
      </c>
      <c r="C132" s="6">
        <v>65</v>
      </c>
      <c r="D132" s="6">
        <v>400</v>
      </c>
      <c r="E132" s="575">
        <v>7042.3444499999996</v>
      </c>
      <c r="F132" s="581">
        <f t="shared" si="10"/>
        <v>7042.34</v>
      </c>
      <c r="G132" s="1402">
        <f t="shared" si="11"/>
        <v>7042.34</v>
      </c>
      <c r="H132" s="1838"/>
      <c r="I132" s="371"/>
      <c r="J132" s="575"/>
    </row>
    <row r="133" spans="1:10">
      <c r="A133" s="1048" t="s">
        <v>1120</v>
      </c>
      <c r="B133" s="6" t="s">
        <v>212</v>
      </c>
      <c r="C133" s="6">
        <v>70.099999999999994</v>
      </c>
      <c r="D133" s="6">
        <v>400</v>
      </c>
      <c r="E133" s="575">
        <v>11827.250999999998</v>
      </c>
      <c r="F133" s="581">
        <f t="shared" si="10"/>
        <v>11827.25</v>
      </c>
      <c r="G133" s="1402">
        <f t="shared" si="11"/>
        <v>11827.25</v>
      </c>
      <c r="H133" s="1838"/>
      <c r="I133" s="371"/>
      <c r="J133" s="575"/>
    </row>
    <row r="134" spans="1:10" ht="13.5" thickBot="1">
      <c r="A134" s="1052" t="s">
        <v>1121</v>
      </c>
      <c r="B134" s="282" t="s">
        <v>615</v>
      </c>
      <c r="C134" s="282">
        <v>78</v>
      </c>
      <c r="D134" s="282">
        <v>400</v>
      </c>
      <c r="E134" s="575">
        <v>13255.211520000001</v>
      </c>
      <c r="F134" s="1403">
        <f t="shared" si="10"/>
        <v>13255.21</v>
      </c>
      <c r="G134" s="1404">
        <f>ROUND((D134/D134)*F134,2)</f>
        <v>13255.21</v>
      </c>
      <c r="H134" s="1839"/>
      <c r="I134" s="371"/>
      <c r="J134" s="575"/>
    </row>
    <row r="135" spans="1:10">
      <c r="J135" s="575"/>
    </row>
    <row r="136" spans="1:10" ht="13.5" thickBot="1">
      <c r="J136" s="575"/>
    </row>
    <row r="137" spans="1:10" ht="18">
      <c r="A137" s="950"/>
      <c r="B137" s="91" t="s">
        <v>6113</v>
      </c>
      <c r="C137" s="91"/>
      <c r="D137" s="91"/>
      <c r="E137" s="555"/>
      <c r="F137" s="1359"/>
      <c r="G137" s="93"/>
      <c r="H137" s="94"/>
      <c r="J137" s="575"/>
    </row>
    <row r="138" spans="1:10" ht="18">
      <c r="A138" s="951"/>
      <c r="B138" s="108" t="s">
        <v>6132</v>
      </c>
      <c r="C138" s="109"/>
      <c r="D138" s="1408"/>
      <c r="E138" s="568"/>
      <c r="F138" s="110"/>
      <c r="J138" s="575"/>
    </row>
    <row r="139" spans="1:10">
      <c r="A139" s="951"/>
      <c r="B139" s="17"/>
      <c r="C139" s="183"/>
      <c r="D139" s="183"/>
      <c r="E139" s="557"/>
      <c r="F139" s="98"/>
      <c r="G139" s="1397"/>
      <c r="H139" s="17"/>
      <c r="J139" s="575"/>
    </row>
    <row r="140" spans="1:10">
      <c r="A140" s="951"/>
      <c r="B140" s="17"/>
      <c r="C140" s="183"/>
      <c r="D140" s="183"/>
      <c r="E140" s="557"/>
      <c r="F140" s="98"/>
      <c r="G140" s="1397"/>
      <c r="H140" s="17"/>
      <c r="J140" s="575"/>
    </row>
    <row r="141" spans="1:10">
      <c r="A141" s="951"/>
      <c r="B141" s="17"/>
      <c r="C141" s="183"/>
      <c r="D141" s="183"/>
      <c r="E141" s="557"/>
      <c r="F141" s="98"/>
      <c r="G141" s="1397"/>
      <c r="H141" s="17"/>
      <c r="J141" s="575"/>
    </row>
    <row r="142" spans="1:10" ht="13.5" thickBot="1">
      <c r="A142" s="952"/>
      <c r="B142" s="171"/>
      <c r="C142" s="184"/>
      <c r="D142" s="184"/>
      <c r="E142" s="558"/>
      <c r="F142" s="101"/>
      <c r="G142" s="1398"/>
      <c r="H142" s="171"/>
      <c r="J142" s="575"/>
    </row>
    <row r="143" spans="1:10" ht="31.5">
      <c r="A143" s="1046" t="s">
        <v>1034</v>
      </c>
      <c r="B143" s="389" t="s">
        <v>1035</v>
      </c>
      <c r="C143" s="475" t="s">
        <v>678</v>
      </c>
      <c r="D143" s="475" t="s">
        <v>3143</v>
      </c>
      <c r="E143" s="1173" t="s">
        <v>11083</v>
      </c>
      <c r="F143" s="430" t="s">
        <v>2792</v>
      </c>
      <c r="G143" s="1392" t="s">
        <v>497</v>
      </c>
      <c r="H143" s="1836" t="s">
        <v>4268</v>
      </c>
      <c r="J143" s="575"/>
    </row>
    <row r="144" spans="1:10" ht="13.5" thickBot="1">
      <c r="A144" s="1046"/>
      <c r="B144" s="389"/>
      <c r="C144" s="475" t="s">
        <v>3644</v>
      </c>
      <c r="D144" s="476" t="s">
        <v>2641</v>
      </c>
      <c r="E144" s="564" t="s">
        <v>265</v>
      </c>
      <c r="F144" s="1399">
        <f>'Заказ, cкидки и курсы валют'!$I$12</f>
        <v>0</v>
      </c>
      <c r="G144" s="1393"/>
      <c r="H144" s="248"/>
      <c r="J144" s="575"/>
    </row>
    <row r="145" spans="1:10">
      <c r="A145" s="1050" t="s">
        <v>6114</v>
      </c>
      <c r="B145" s="542" t="s">
        <v>613</v>
      </c>
      <c r="C145" s="542">
        <v>24.4</v>
      </c>
      <c r="D145" s="1086">
        <v>1000</v>
      </c>
      <c r="E145" s="575">
        <v>11282.38848</v>
      </c>
      <c r="F145" s="1400">
        <f>ROUND(E145*(1-$F$11),2)</f>
        <v>11282.39</v>
      </c>
      <c r="G145" s="1401">
        <f>ROUND((D145/D145)*F145,2)</f>
        <v>11282.39</v>
      </c>
      <c r="H145" s="1837"/>
      <c r="J145" s="575"/>
    </row>
    <row r="146" spans="1:10">
      <c r="A146" s="1048" t="s">
        <v>6115</v>
      </c>
      <c r="B146" s="6" t="s">
        <v>205</v>
      </c>
      <c r="C146" s="6">
        <v>35.4</v>
      </c>
      <c r="D146" s="7">
        <v>1000</v>
      </c>
      <c r="E146" s="575">
        <v>13414.705919999999</v>
      </c>
      <c r="F146" s="581">
        <f t="shared" ref="F146:F153" si="12">ROUND(E146*(1-$F$11),2)</f>
        <v>13414.71</v>
      </c>
      <c r="G146" s="1402">
        <f t="shared" ref="G146:G153" si="13">ROUND((D146/D146)*F146,2)</f>
        <v>13414.71</v>
      </c>
      <c r="H146" s="1838"/>
      <c r="J146" s="575"/>
    </row>
    <row r="147" spans="1:10">
      <c r="A147" s="1048" t="s">
        <v>6116</v>
      </c>
      <c r="B147" s="6" t="s">
        <v>206</v>
      </c>
      <c r="C147" s="6">
        <v>40.5</v>
      </c>
      <c r="D147" s="7">
        <v>1000</v>
      </c>
      <c r="E147" s="575">
        <v>14818.25664</v>
      </c>
      <c r="F147" s="581">
        <f t="shared" si="12"/>
        <v>14818.26</v>
      </c>
      <c r="G147" s="1402">
        <f t="shared" si="13"/>
        <v>14818.26</v>
      </c>
      <c r="H147" s="1838"/>
      <c r="J147" s="575"/>
    </row>
    <row r="148" spans="1:10">
      <c r="A148" s="1048" t="s">
        <v>6117</v>
      </c>
      <c r="B148" s="6" t="s">
        <v>207</v>
      </c>
      <c r="C148" s="6">
        <v>46.5</v>
      </c>
      <c r="D148" s="6">
        <v>500</v>
      </c>
      <c r="E148" s="575">
        <v>8244.633600000001</v>
      </c>
      <c r="F148" s="581">
        <f t="shared" si="12"/>
        <v>8244.6299999999992</v>
      </c>
      <c r="G148" s="1402">
        <f t="shared" si="13"/>
        <v>8244.6299999999992</v>
      </c>
      <c r="H148" s="1838"/>
      <c r="J148" s="575"/>
    </row>
    <row r="149" spans="1:10">
      <c r="A149" s="1048" t="s">
        <v>10711</v>
      </c>
      <c r="B149" s="6" t="s">
        <v>208</v>
      </c>
      <c r="C149" s="6">
        <v>50.5</v>
      </c>
      <c r="D149" s="6">
        <v>500</v>
      </c>
      <c r="E149" s="575">
        <v>9500.9587199999987</v>
      </c>
      <c r="F149" s="581">
        <f t="shared" si="12"/>
        <v>9500.9599999999991</v>
      </c>
      <c r="G149" s="1402">
        <f t="shared" si="13"/>
        <v>9500.9599999999991</v>
      </c>
      <c r="H149" s="1838"/>
      <c r="J149" s="575"/>
    </row>
    <row r="150" spans="1:10">
      <c r="A150" s="1048" t="s">
        <v>6118</v>
      </c>
      <c r="B150" s="6" t="s">
        <v>209</v>
      </c>
      <c r="C150" s="6">
        <v>55.7</v>
      </c>
      <c r="D150" s="6">
        <v>500</v>
      </c>
      <c r="E150" s="575">
        <v>10283.70816</v>
      </c>
      <c r="F150" s="581">
        <f t="shared" si="12"/>
        <v>10283.709999999999</v>
      </c>
      <c r="G150" s="1402">
        <f t="shared" si="13"/>
        <v>10283.709999999999</v>
      </c>
      <c r="H150" s="1838"/>
      <c r="J150" s="575"/>
    </row>
    <row r="151" spans="1:10">
      <c r="A151" s="1048" t="s">
        <v>6119</v>
      </c>
      <c r="B151" s="6" t="s">
        <v>210</v>
      </c>
      <c r="C151" s="6">
        <v>65</v>
      </c>
      <c r="D151" s="6">
        <v>400</v>
      </c>
      <c r="E151" s="575">
        <v>8916.9638400000003</v>
      </c>
      <c r="F151" s="581">
        <f t="shared" si="12"/>
        <v>8916.9599999999991</v>
      </c>
      <c r="G151" s="1402">
        <f t="shared" si="13"/>
        <v>8916.9599999999991</v>
      </c>
      <c r="H151" s="1838"/>
      <c r="J151" s="575"/>
    </row>
    <row r="152" spans="1:10">
      <c r="A152" s="1048" t="s">
        <v>6120</v>
      </c>
      <c r="B152" s="6" t="s">
        <v>212</v>
      </c>
      <c r="C152" s="6">
        <v>70.099999999999994</v>
      </c>
      <c r="D152" s="6">
        <v>400</v>
      </c>
      <c r="E152" s="575">
        <v>11778.047999999999</v>
      </c>
      <c r="F152" s="581">
        <f t="shared" si="12"/>
        <v>11778.05</v>
      </c>
      <c r="G152" s="1402">
        <f t="shared" si="13"/>
        <v>11778.05</v>
      </c>
      <c r="H152" s="1838"/>
      <c r="J152" s="575"/>
    </row>
    <row r="153" spans="1:10" ht="13.5" thickBot="1">
      <c r="A153" s="1052" t="s">
        <v>6121</v>
      </c>
      <c r="B153" s="282" t="s">
        <v>615</v>
      </c>
      <c r="C153" s="282">
        <v>78</v>
      </c>
      <c r="D153" s="282">
        <v>400</v>
      </c>
      <c r="E153" s="575">
        <v>14315.235840000001</v>
      </c>
      <c r="F153" s="1403">
        <f t="shared" si="12"/>
        <v>14315.24</v>
      </c>
      <c r="G153" s="1404">
        <f t="shared" si="13"/>
        <v>14315.24</v>
      </c>
      <c r="H153" s="1839"/>
      <c r="J153" s="575"/>
    </row>
    <row r="154" spans="1:10" ht="13.5" thickBot="1">
      <c r="J154" s="575"/>
    </row>
    <row r="155" spans="1:10" ht="18">
      <c r="A155" s="950"/>
      <c r="B155" s="91" t="s">
        <v>6141</v>
      </c>
      <c r="C155" s="91"/>
      <c r="D155" s="91"/>
      <c r="E155" s="555"/>
      <c r="F155" s="1359"/>
      <c r="G155" s="93"/>
      <c r="H155" s="94"/>
      <c r="J155" s="575"/>
    </row>
    <row r="156" spans="1:10" ht="18">
      <c r="A156" s="951"/>
      <c r="B156" s="108" t="s">
        <v>6142</v>
      </c>
      <c r="C156" s="108"/>
      <c r="D156" s="109"/>
      <c r="E156" s="568"/>
      <c r="F156" s="1408"/>
      <c r="H156" s="110"/>
      <c r="J156" s="575"/>
    </row>
    <row r="157" spans="1:10">
      <c r="A157" s="951"/>
      <c r="B157" s="17"/>
      <c r="C157" s="183"/>
      <c r="D157" s="183"/>
      <c r="E157" s="557"/>
      <c r="F157" s="98"/>
      <c r="G157" s="1397"/>
      <c r="H157" s="17"/>
      <c r="J157" s="575"/>
    </row>
    <row r="158" spans="1:10" ht="30" customHeight="1">
      <c r="A158" s="951"/>
      <c r="B158" s="17"/>
      <c r="C158" s="183"/>
      <c r="D158" s="183"/>
      <c r="E158" s="557"/>
      <c r="F158" s="98"/>
      <c r="G158" s="1397"/>
      <c r="H158" s="17"/>
      <c r="J158" s="575"/>
    </row>
    <row r="159" spans="1:10">
      <c r="A159" s="951"/>
      <c r="B159" s="17"/>
      <c r="C159" s="183"/>
      <c r="D159" s="183"/>
      <c r="E159" s="557"/>
      <c r="F159" s="98"/>
      <c r="G159" s="1397"/>
      <c r="H159" s="17"/>
      <c r="J159" s="575"/>
    </row>
    <row r="160" spans="1:10" ht="13.5" thickBot="1">
      <c r="A160" s="952"/>
      <c r="B160" s="171"/>
      <c r="C160" s="184"/>
      <c r="D160" s="184"/>
      <c r="E160" s="558"/>
      <c r="F160" s="101"/>
      <c r="G160" s="1398"/>
      <c r="H160" s="171"/>
      <c r="J160" s="575"/>
    </row>
    <row r="161" spans="1:10" ht="31.5">
      <c r="A161" s="1046" t="s">
        <v>1034</v>
      </c>
      <c r="B161" s="389" t="s">
        <v>1035</v>
      </c>
      <c r="C161" s="475" t="s">
        <v>678</v>
      </c>
      <c r="D161" s="475" t="s">
        <v>3143</v>
      </c>
      <c r="E161" s="1173" t="s">
        <v>11083</v>
      </c>
      <c r="F161" s="430" t="s">
        <v>2792</v>
      </c>
      <c r="G161" s="1392" t="s">
        <v>497</v>
      </c>
      <c r="H161" s="1836" t="s">
        <v>4268</v>
      </c>
      <c r="J161" s="575"/>
    </row>
    <row r="162" spans="1:10" ht="13.5" thickBot="1">
      <c r="A162" s="1046"/>
      <c r="B162" s="389"/>
      <c r="C162" s="475" t="s">
        <v>3644</v>
      </c>
      <c r="D162" s="476" t="s">
        <v>2641</v>
      </c>
      <c r="E162" s="564" t="s">
        <v>265</v>
      </c>
      <c r="F162" s="1399">
        <f>'Заказ, cкидки и курсы валют'!$I$12</f>
        <v>0</v>
      </c>
      <c r="G162" s="1393"/>
      <c r="H162" s="248"/>
      <c r="J162" s="575"/>
    </row>
    <row r="163" spans="1:10">
      <c r="A163" s="1047" t="s">
        <v>6905</v>
      </c>
      <c r="B163" s="1076" t="s">
        <v>205</v>
      </c>
      <c r="C163" s="542">
        <v>36</v>
      </c>
      <c r="D163" s="1076">
        <v>700</v>
      </c>
      <c r="E163" s="575">
        <v>10203.858719999998</v>
      </c>
      <c r="F163" s="1400">
        <f>ROUND(E163*(1-$F$11),2)</f>
        <v>10203.86</v>
      </c>
      <c r="G163" s="1401">
        <f>ROUND((D163/D163)*F163,2)</f>
        <v>10203.86</v>
      </c>
      <c r="H163" s="1837"/>
      <c r="I163" s="371"/>
      <c r="J163" s="575"/>
    </row>
    <row r="164" spans="1:10">
      <c r="A164" s="846" t="s">
        <v>1122</v>
      </c>
      <c r="B164" s="20" t="s">
        <v>206</v>
      </c>
      <c r="C164" s="6">
        <v>40.5</v>
      </c>
      <c r="D164" s="20">
        <v>600</v>
      </c>
      <c r="E164" s="575">
        <v>9786.6811800000014</v>
      </c>
      <c r="F164" s="581">
        <f>ROUND(E164*(1-$F$11),2)</f>
        <v>9786.68</v>
      </c>
      <c r="G164" s="1402">
        <f>ROUND((D164/D164)*F164,2)</f>
        <v>9786.68</v>
      </c>
      <c r="H164" s="1838"/>
      <c r="I164" s="371"/>
      <c r="J164" s="575"/>
    </row>
    <row r="165" spans="1:10">
      <c r="A165" s="846" t="s">
        <v>1123</v>
      </c>
      <c r="B165" s="20" t="s">
        <v>207</v>
      </c>
      <c r="C165" s="6">
        <v>46.5</v>
      </c>
      <c r="D165" s="20">
        <v>500</v>
      </c>
      <c r="E165" s="575">
        <v>8935.7376600000007</v>
      </c>
      <c r="F165" s="581">
        <f t="shared" ref="F165:F170" si="14">ROUND(E165*(1-$F$11),2)</f>
        <v>8935.74</v>
      </c>
      <c r="G165" s="1402">
        <f t="shared" ref="G165:G169" si="15">ROUND((D165/D165)*F165,2)</f>
        <v>8935.74</v>
      </c>
      <c r="H165" s="1838"/>
      <c r="I165" s="371"/>
      <c r="J165" s="575"/>
    </row>
    <row r="166" spans="1:10">
      <c r="A166" s="846" t="s">
        <v>1124</v>
      </c>
      <c r="B166" s="20" t="s">
        <v>208</v>
      </c>
      <c r="C166" s="6">
        <v>50.5</v>
      </c>
      <c r="D166" s="20">
        <v>500</v>
      </c>
      <c r="E166" s="575">
        <v>9923.9511600000005</v>
      </c>
      <c r="F166" s="581">
        <f t="shared" si="14"/>
        <v>9923.9500000000007</v>
      </c>
      <c r="G166" s="1402">
        <f t="shared" si="15"/>
        <v>9923.9500000000007</v>
      </c>
      <c r="H166" s="1838"/>
      <c r="I166" s="371"/>
      <c r="J166" s="575"/>
    </row>
    <row r="167" spans="1:10">
      <c r="A167" s="846" t="s">
        <v>1125</v>
      </c>
      <c r="B167" s="20" t="s">
        <v>209</v>
      </c>
      <c r="C167" s="6">
        <v>55.7</v>
      </c>
      <c r="D167" s="35">
        <v>500</v>
      </c>
      <c r="E167" s="575">
        <v>10691.939699999999</v>
      </c>
      <c r="F167" s="581">
        <f t="shared" si="14"/>
        <v>10691.94</v>
      </c>
      <c r="G167" s="1402">
        <f t="shared" si="15"/>
        <v>10691.94</v>
      </c>
      <c r="H167" s="1838"/>
      <c r="I167" s="371"/>
      <c r="J167" s="575"/>
    </row>
    <row r="168" spans="1:10">
      <c r="A168" s="846" t="s">
        <v>1126</v>
      </c>
      <c r="B168" s="12" t="s">
        <v>210</v>
      </c>
      <c r="C168" s="12">
        <v>65</v>
      </c>
      <c r="D168" s="12">
        <v>400</v>
      </c>
      <c r="E168" s="575">
        <v>9341.2470600000015</v>
      </c>
      <c r="F168" s="581">
        <f t="shared" si="14"/>
        <v>9341.25</v>
      </c>
      <c r="G168" s="1402">
        <f t="shared" si="15"/>
        <v>9341.25</v>
      </c>
      <c r="H168" s="1838"/>
      <c r="I168" s="371"/>
      <c r="J168" s="575"/>
    </row>
    <row r="169" spans="1:10">
      <c r="A169" s="846" t="s">
        <v>1127</v>
      </c>
      <c r="B169" s="12" t="s">
        <v>212</v>
      </c>
      <c r="C169" s="12">
        <v>70.099999999999994</v>
      </c>
      <c r="D169" s="12">
        <v>400</v>
      </c>
      <c r="E169" s="575">
        <v>13339.1037</v>
      </c>
      <c r="F169" s="581">
        <f t="shared" si="14"/>
        <v>13339.1</v>
      </c>
      <c r="G169" s="1402">
        <f t="shared" si="15"/>
        <v>13339.1</v>
      </c>
      <c r="H169" s="1838"/>
      <c r="I169" s="371"/>
      <c r="J169" s="575"/>
    </row>
    <row r="170" spans="1:10" ht="13.5" thickBot="1">
      <c r="A170" s="847" t="s">
        <v>3028</v>
      </c>
      <c r="B170" s="280" t="s">
        <v>615</v>
      </c>
      <c r="C170" s="280">
        <v>78</v>
      </c>
      <c r="D170" s="280">
        <v>400</v>
      </c>
      <c r="E170" s="575">
        <v>14919.525360000001</v>
      </c>
      <c r="F170" s="1403">
        <f t="shared" si="14"/>
        <v>14919.53</v>
      </c>
      <c r="G170" s="1404">
        <f>ROUND((D170/D170)*F170,2)</f>
        <v>14919.53</v>
      </c>
      <c r="H170" s="1839"/>
      <c r="I170" s="371"/>
      <c r="J170" s="575"/>
    </row>
    <row r="171" spans="1:10" ht="16.5" customHeight="1" thickBot="1">
      <c r="J171" s="575"/>
    </row>
    <row r="172" spans="1:10" ht="16.5" customHeight="1">
      <c r="A172" s="950"/>
      <c r="B172" s="91" t="s">
        <v>6122</v>
      </c>
      <c r="C172" s="91"/>
      <c r="D172" s="91"/>
      <c r="E172" s="555"/>
      <c r="F172" s="1359"/>
      <c r="G172" s="93"/>
      <c r="H172" s="94"/>
      <c r="J172" s="575"/>
    </row>
    <row r="173" spans="1:10" ht="18">
      <c r="A173" s="951"/>
      <c r="B173" s="108" t="s">
        <v>2888</v>
      </c>
      <c r="C173" s="108"/>
      <c r="D173" s="109"/>
      <c r="E173" s="568"/>
      <c r="F173" s="1408"/>
      <c r="H173" s="110"/>
      <c r="J173" s="575"/>
    </row>
    <row r="174" spans="1:10">
      <c r="A174" s="951"/>
      <c r="B174" s="17"/>
      <c r="C174" s="183"/>
      <c r="D174" s="183"/>
      <c r="E174" s="557"/>
      <c r="F174" s="98"/>
      <c r="G174" s="1397"/>
      <c r="H174" s="17"/>
      <c r="J174" s="575"/>
    </row>
    <row r="175" spans="1:10">
      <c r="A175" s="951"/>
      <c r="B175" s="17"/>
      <c r="C175" s="183"/>
      <c r="D175" s="183"/>
      <c r="E175" s="557"/>
      <c r="F175" s="98"/>
      <c r="G175" s="1397"/>
      <c r="H175" s="17"/>
      <c r="J175" s="575"/>
    </row>
    <row r="176" spans="1:10">
      <c r="A176" s="951"/>
      <c r="B176" s="17"/>
      <c r="C176" s="183"/>
      <c r="D176" s="183"/>
      <c r="E176" s="557"/>
      <c r="F176" s="98"/>
      <c r="G176" s="1397"/>
      <c r="H176" s="17"/>
      <c r="J176" s="575"/>
    </row>
    <row r="177" spans="1:10" ht="13.5" thickBot="1">
      <c r="A177" s="952"/>
      <c r="B177" s="171"/>
      <c r="C177" s="184"/>
      <c r="D177" s="184"/>
      <c r="E177" s="558"/>
      <c r="F177" s="101"/>
      <c r="G177" s="1398"/>
      <c r="H177" s="171"/>
      <c r="J177" s="575"/>
    </row>
    <row r="178" spans="1:10" ht="31.5">
      <c r="A178" s="1046" t="s">
        <v>1034</v>
      </c>
      <c r="B178" s="389" t="s">
        <v>1035</v>
      </c>
      <c r="C178" s="475" t="s">
        <v>678</v>
      </c>
      <c r="D178" s="475" t="s">
        <v>3143</v>
      </c>
      <c r="E178" s="1173" t="s">
        <v>11083</v>
      </c>
      <c r="F178" s="430" t="s">
        <v>2792</v>
      </c>
      <c r="G178" s="1392" t="s">
        <v>497</v>
      </c>
      <c r="H178" s="1836" t="s">
        <v>4268</v>
      </c>
      <c r="J178" s="575"/>
    </row>
    <row r="179" spans="1:10" ht="33" customHeight="1" thickBot="1">
      <c r="A179" s="1051"/>
      <c r="B179" s="190"/>
      <c r="C179" s="1140" t="s">
        <v>3644</v>
      </c>
      <c r="D179" s="382" t="s">
        <v>2641</v>
      </c>
      <c r="E179" s="560" t="s">
        <v>265</v>
      </c>
      <c r="F179" s="1409">
        <f>'Заказ, cкидки и курсы валют'!$I$12</f>
        <v>0</v>
      </c>
      <c r="G179" s="953"/>
      <c r="H179" s="249"/>
      <c r="J179" s="575"/>
    </row>
    <row r="180" spans="1:10" ht="13.5" customHeight="1">
      <c r="A180" s="1789" t="s">
        <v>6124</v>
      </c>
      <c r="B180" s="1790" t="s">
        <v>203</v>
      </c>
      <c r="C180" s="1532">
        <v>22</v>
      </c>
      <c r="D180" s="1791">
        <v>1000</v>
      </c>
      <c r="E180" s="575">
        <v>13758.232320000001</v>
      </c>
      <c r="F180" s="1792">
        <f>ROUND(E180*(1-$F$11),2)</f>
        <v>13758.23</v>
      </c>
      <c r="G180" s="1793">
        <f>ROUND((D180/D180)*F180,2)</f>
        <v>13758.23</v>
      </c>
      <c r="H180" s="1842"/>
      <c r="J180" s="575"/>
    </row>
    <row r="181" spans="1:10" ht="13.5" customHeight="1">
      <c r="A181" s="846" t="s">
        <v>6125</v>
      </c>
      <c r="B181" s="20" t="s">
        <v>204</v>
      </c>
      <c r="C181" s="6">
        <v>26</v>
      </c>
      <c r="D181" s="844">
        <v>1000</v>
      </c>
      <c r="E181" s="575">
        <v>15613.274879999997</v>
      </c>
      <c r="F181" s="581">
        <f t="shared" ref="F181:F191" si="16">ROUND(E181*(1-$F$11),2)</f>
        <v>15613.27</v>
      </c>
      <c r="G181" s="1402">
        <f t="shared" ref="G181:G191" si="17">ROUND((D181/D181)*F181,2)</f>
        <v>15613.27</v>
      </c>
      <c r="H181" s="1838"/>
      <c r="J181" s="575"/>
    </row>
    <row r="182" spans="1:10" ht="13.5" customHeight="1">
      <c r="A182" s="846" t="s">
        <v>6126</v>
      </c>
      <c r="B182" s="20" t="s">
        <v>3139</v>
      </c>
      <c r="C182" s="6">
        <v>31</v>
      </c>
      <c r="D182" s="844">
        <v>1000</v>
      </c>
      <c r="E182" s="575">
        <v>16616.862720000001</v>
      </c>
      <c r="F182" s="581">
        <f t="shared" si="16"/>
        <v>16616.86</v>
      </c>
      <c r="G182" s="1402">
        <f t="shared" si="17"/>
        <v>16616.86</v>
      </c>
      <c r="H182" s="1838"/>
      <c r="J182" s="575"/>
    </row>
    <row r="183" spans="1:10" ht="13.5" customHeight="1">
      <c r="A183" s="846" t="s">
        <v>6932</v>
      </c>
      <c r="B183" s="20" t="s">
        <v>205</v>
      </c>
      <c r="C183" s="6">
        <v>35.4</v>
      </c>
      <c r="D183" s="844">
        <v>1000</v>
      </c>
      <c r="E183" s="575">
        <v>17492.855039999999</v>
      </c>
      <c r="F183" s="581">
        <f t="shared" si="16"/>
        <v>17492.86</v>
      </c>
      <c r="G183" s="1402">
        <f t="shared" si="17"/>
        <v>17492.86</v>
      </c>
      <c r="H183" s="1838"/>
      <c r="J183" s="575"/>
    </row>
    <row r="184" spans="1:10" ht="13.5" customHeight="1">
      <c r="A184" s="846" t="s">
        <v>6123</v>
      </c>
      <c r="B184" s="20" t="s">
        <v>206</v>
      </c>
      <c r="C184" s="6">
        <v>40.5</v>
      </c>
      <c r="D184" s="844">
        <v>1000</v>
      </c>
      <c r="E184" s="575">
        <v>18344.309759999996</v>
      </c>
      <c r="F184" s="581">
        <f t="shared" si="16"/>
        <v>18344.310000000001</v>
      </c>
      <c r="G184" s="1402">
        <f t="shared" si="17"/>
        <v>18344.310000000001</v>
      </c>
      <c r="H184" s="1838"/>
      <c r="J184" s="575"/>
    </row>
    <row r="185" spans="1:10" ht="13.5" customHeight="1">
      <c r="A185" s="846" t="s">
        <v>6127</v>
      </c>
      <c r="B185" s="20" t="s">
        <v>207</v>
      </c>
      <c r="C185" s="6">
        <v>46.5</v>
      </c>
      <c r="D185" s="20">
        <v>500</v>
      </c>
      <c r="E185" s="575">
        <v>10227.27168</v>
      </c>
      <c r="F185" s="581">
        <f t="shared" si="16"/>
        <v>10227.27</v>
      </c>
      <c r="G185" s="1402">
        <f t="shared" si="17"/>
        <v>10227.27</v>
      </c>
      <c r="H185" s="1838"/>
      <c r="J185" s="575"/>
    </row>
    <row r="186" spans="1:10" ht="13.5" customHeight="1">
      <c r="A186" s="846" t="s">
        <v>10834</v>
      </c>
      <c r="B186" s="20" t="s">
        <v>207</v>
      </c>
      <c r="C186" s="6">
        <v>46.5</v>
      </c>
      <c r="D186" s="20">
        <v>500</v>
      </c>
      <c r="E186" s="575">
        <v>10227.27168</v>
      </c>
      <c r="F186" s="581">
        <f t="shared" ref="F186" si="18">ROUND(E186*(1-$F$11),2)</f>
        <v>10227.27</v>
      </c>
      <c r="G186" s="1402">
        <f t="shared" si="17"/>
        <v>10227.27</v>
      </c>
      <c r="H186" s="1838"/>
      <c r="J186" s="575"/>
    </row>
    <row r="187" spans="1:10" ht="13.5" customHeight="1">
      <c r="A187" s="846" t="s">
        <v>6128</v>
      </c>
      <c r="B187" s="20" t="s">
        <v>208</v>
      </c>
      <c r="C187" s="6">
        <v>50.5</v>
      </c>
      <c r="D187" s="20">
        <v>500</v>
      </c>
      <c r="E187" s="575">
        <v>11206.321919999998</v>
      </c>
      <c r="F187" s="581">
        <f t="shared" si="16"/>
        <v>11206.32</v>
      </c>
      <c r="G187" s="1402">
        <f t="shared" si="17"/>
        <v>11206.32</v>
      </c>
      <c r="H187" s="1838"/>
      <c r="J187" s="575"/>
    </row>
    <row r="188" spans="1:10" ht="13.5" customHeight="1">
      <c r="A188" s="846" t="s">
        <v>10666</v>
      </c>
      <c r="B188" s="20" t="s">
        <v>209</v>
      </c>
      <c r="C188" s="6">
        <v>55.7</v>
      </c>
      <c r="D188" s="35">
        <v>500</v>
      </c>
      <c r="E188" s="575">
        <v>12030.78528</v>
      </c>
      <c r="F188" s="581">
        <f t="shared" si="16"/>
        <v>12030.79</v>
      </c>
      <c r="G188" s="1402">
        <f t="shared" si="17"/>
        <v>12030.79</v>
      </c>
      <c r="H188" s="1838"/>
      <c r="J188" s="575"/>
    </row>
    <row r="189" spans="1:10" ht="13.5" customHeight="1">
      <c r="A189" s="846" t="s">
        <v>10667</v>
      </c>
      <c r="B189" s="12" t="s">
        <v>210</v>
      </c>
      <c r="C189" s="12">
        <v>65</v>
      </c>
      <c r="D189" s="12">
        <v>400</v>
      </c>
      <c r="E189" s="575">
        <v>10592.881919999998</v>
      </c>
      <c r="F189" s="581">
        <f t="shared" si="16"/>
        <v>10592.88</v>
      </c>
      <c r="G189" s="1402">
        <f t="shared" si="17"/>
        <v>10592.88</v>
      </c>
      <c r="H189" s="1838"/>
      <c r="J189" s="575"/>
    </row>
    <row r="190" spans="1:10" ht="13.5" customHeight="1">
      <c r="A190" s="846" t="s">
        <v>6129</v>
      </c>
      <c r="B190" s="12" t="s">
        <v>212</v>
      </c>
      <c r="C190" s="12">
        <v>70.099999999999994</v>
      </c>
      <c r="D190" s="12">
        <v>400</v>
      </c>
      <c r="E190" s="575">
        <v>13117.800959999999</v>
      </c>
      <c r="F190" s="581">
        <f t="shared" si="16"/>
        <v>13117.8</v>
      </c>
      <c r="G190" s="1402">
        <f t="shared" si="17"/>
        <v>13117.8</v>
      </c>
      <c r="H190" s="1838"/>
      <c r="J190" s="575"/>
    </row>
    <row r="191" spans="1:10" ht="13.5" customHeight="1" thickBot="1">
      <c r="A191" s="847" t="s">
        <v>6130</v>
      </c>
      <c r="B191" s="280" t="s">
        <v>615</v>
      </c>
      <c r="C191" s="280">
        <v>78</v>
      </c>
      <c r="D191" s="280">
        <v>400</v>
      </c>
      <c r="E191" s="575">
        <v>14685.7536</v>
      </c>
      <c r="F191" s="1403">
        <f t="shared" si="16"/>
        <v>14685.75</v>
      </c>
      <c r="G191" s="1404">
        <f t="shared" si="17"/>
        <v>14685.75</v>
      </c>
      <c r="H191" s="1839"/>
      <c r="J191" s="575"/>
    </row>
    <row r="192" spans="1:10">
      <c r="J192" s="575"/>
    </row>
    <row r="193" spans="1:10" ht="13.5" thickBot="1">
      <c r="J193" s="575"/>
    </row>
    <row r="194" spans="1:10" ht="18">
      <c r="A194" s="950"/>
      <c r="B194" s="91" t="s">
        <v>6895</v>
      </c>
      <c r="C194" s="91"/>
      <c r="D194" s="91"/>
      <c r="E194" s="555"/>
      <c r="F194" s="1359"/>
      <c r="G194" s="93"/>
      <c r="H194" s="94"/>
      <c r="J194" s="575"/>
    </row>
    <row r="195" spans="1:10" ht="18">
      <c r="A195" s="951"/>
      <c r="B195" s="108" t="s">
        <v>6131</v>
      </c>
      <c r="C195" s="108"/>
      <c r="D195" s="109"/>
      <c r="E195" s="568"/>
      <c r="F195" s="1408"/>
      <c r="H195" s="110"/>
      <c r="J195" s="575"/>
    </row>
    <row r="196" spans="1:10">
      <c r="A196" s="951"/>
      <c r="B196" s="17"/>
      <c r="C196" s="183"/>
      <c r="D196" s="183"/>
      <c r="E196" s="557"/>
      <c r="F196" s="98"/>
      <c r="G196" s="1397"/>
      <c r="H196" s="17"/>
      <c r="J196" s="575"/>
    </row>
    <row r="197" spans="1:10">
      <c r="A197" s="951"/>
      <c r="B197" s="17"/>
      <c r="C197" s="183"/>
      <c r="D197" s="183"/>
      <c r="E197" s="557"/>
      <c r="F197" s="98"/>
      <c r="G197" s="1397"/>
      <c r="H197" s="17"/>
      <c r="J197" s="575"/>
    </row>
    <row r="198" spans="1:10">
      <c r="A198" s="951"/>
      <c r="B198" s="17"/>
      <c r="C198" s="183"/>
      <c r="D198" s="183"/>
      <c r="E198" s="557"/>
      <c r="F198" s="98"/>
      <c r="G198" s="1397"/>
      <c r="H198" s="17"/>
      <c r="J198" s="575"/>
    </row>
    <row r="199" spans="1:10" ht="13.5" thickBot="1">
      <c r="A199" s="952"/>
      <c r="B199" s="171"/>
      <c r="C199" s="184"/>
      <c r="D199" s="184"/>
      <c r="E199" s="558"/>
      <c r="F199" s="101"/>
      <c r="G199" s="1398"/>
      <c r="H199" s="171"/>
      <c r="J199" s="575"/>
    </row>
    <row r="200" spans="1:10" ht="31.5">
      <c r="A200" s="1046" t="s">
        <v>1034</v>
      </c>
      <c r="B200" s="389" t="s">
        <v>1035</v>
      </c>
      <c r="C200" s="475" t="s">
        <v>678</v>
      </c>
      <c r="D200" s="475" t="s">
        <v>3143</v>
      </c>
      <c r="E200" s="1173" t="s">
        <v>11083</v>
      </c>
      <c r="F200" s="430" t="s">
        <v>2792</v>
      </c>
      <c r="G200" s="1392" t="s">
        <v>497</v>
      </c>
      <c r="H200" s="1836" t="s">
        <v>4268</v>
      </c>
      <c r="J200" s="575"/>
    </row>
    <row r="201" spans="1:10" ht="11.25" customHeight="1" thickBot="1">
      <c r="A201" s="1046"/>
      <c r="B201" s="389"/>
      <c r="C201" s="475" t="s">
        <v>3644</v>
      </c>
      <c r="D201" s="476" t="s">
        <v>2641</v>
      </c>
      <c r="E201" s="564" t="s">
        <v>265</v>
      </c>
      <c r="F201" s="1399">
        <f>'Заказ, cкидки и курсы валют'!$I$12</f>
        <v>0</v>
      </c>
      <c r="G201" s="1393"/>
      <c r="H201" s="248"/>
      <c r="J201" s="575"/>
    </row>
    <row r="202" spans="1:10" ht="12.75" customHeight="1">
      <c r="A202" s="1047" t="s">
        <v>6896</v>
      </c>
      <c r="B202" s="1076" t="s">
        <v>613</v>
      </c>
      <c r="C202" s="542">
        <v>22</v>
      </c>
      <c r="D202" s="1413">
        <v>1000</v>
      </c>
      <c r="E202" s="575">
        <v>11282.38848</v>
      </c>
      <c r="F202" s="1400">
        <f>ROUND(E202*(1-$F$11),2)</f>
        <v>11282.39</v>
      </c>
      <c r="G202" s="1401">
        <f>ROUND((D202/D202)*F202,2)</f>
        <v>11282.39</v>
      </c>
      <c r="H202" s="1837"/>
      <c r="J202" s="575"/>
    </row>
    <row r="203" spans="1:10">
      <c r="A203" s="846" t="s">
        <v>6897</v>
      </c>
      <c r="B203" s="20" t="s">
        <v>205</v>
      </c>
      <c r="C203" s="6">
        <v>35.4</v>
      </c>
      <c r="D203" s="844">
        <v>1000</v>
      </c>
      <c r="E203" s="575">
        <v>13414.705919999999</v>
      </c>
      <c r="F203" s="581">
        <f t="shared" ref="F203:F208" si="19">ROUND(E203*(1-$F$11),2)</f>
        <v>13414.71</v>
      </c>
      <c r="G203" s="1402">
        <f>ROUND((D203/D203)*F203,2)</f>
        <v>13414.71</v>
      </c>
      <c r="H203" s="1838"/>
      <c r="J203" s="575"/>
    </row>
    <row r="204" spans="1:10" ht="13.5" customHeight="1">
      <c r="A204" s="846" t="s">
        <v>6898</v>
      </c>
      <c r="B204" s="20" t="s">
        <v>206</v>
      </c>
      <c r="C204" s="6">
        <v>40.5</v>
      </c>
      <c r="D204" s="844">
        <v>1000</v>
      </c>
      <c r="E204" s="575">
        <v>14818.25664</v>
      </c>
      <c r="F204" s="581">
        <f t="shared" si="19"/>
        <v>14818.26</v>
      </c>
      <c r="G204" s="1402">
        <f t="shared" ref="G204:G208" si="20">ROUND((D204/D204)*F204,2)</f>
        <v>14818.26</v>
      </c>
      <c r="H204" s="1838"/>
      <c r="J204" s="575"/>
    </row>
    <row r="205" spans="1:10">
      <c r="A205" s="846" t="s">
        <v>6899</v>
      </c>
      <c r="B205" s="20" t="s">
        <v>207</v>
      </c>
      <c r="C205" s="6">
        <v>46.5</v>
      </c>
      <c r="D205" s="20">
        <v>500</v>
      </c>
      <c r="E205" s="575">
        <v>8244.633600000001</v>
      </c>
      <c r="F205" s="581">
        <f t="shared" si="19"/>
        <v>8244.6299999999992</v>
      </c>
      <c r="G205" s="1402">
        <f t="shared" si="20"/>
        <v>8244.6299999999992</v>
      </c>
      <c r="H205" s="1838"/>
      <c r="J205" s="575"/>
    </row>
    <row r="206" spans="1:10">
      <c r="A206" s="846" t="s">
        <v>6900</v>
      </c>
      <c r="B206" s="20" t="s">
        <v>208</v>
      </c>
      <c r="C206" s="6">
        <v>50.5</v>
      </c>
      <c r="D206" s="20">
        <v>500</v>
      </c>
      <c r="E206" s="575">
        <v>9500.9587199999987</v>
      </c>
      <c r="F206" s="581">
        <f t="shared" si="19"/>
        <v>9500.9599999999991</v>
      </c>
      <c r="G206" s="1402">
        <f t="shared" si="20"/>
        <v>9500.9599999999991</v>
      </c>
      <c r="H206" s="1838"/>
      <c r="J206" s="575"/>
    </row>
    <row r="207" spans="1:10">
      <c r="A207" s="846" t="s">
        <v>6901</v>
      </c>
      <c r="B207" s="20" t="s">
        <v>209</v>
      </c>
      <c r="C207" s="6">
        <v>55.7</v>
      </c>
      <c r="D207" s="35">
        <v>500</v>
      </c>
      <c r="E207" s="575">
        <v>10283.70816</v>
      </c>
      <c r="F207" s="581">
        <f t="shared" si="19"/>
        <v>10283.709999999999</v>
      </c>
      <c r="G207" s="1402">
        <f t="shared" si="20"/>
        <v>10283.709999999999</v>
      </c>
      <c r="H207" s="1838"/>
      <c r="J207" s="575"/>
    </row>
    <row r="208" spans="1:10" ht="13.5" thickBot="1">
      <c r="A208" s="847" t="s">
        <v>6902</v>
      </c>
      <c r="B208" s="280" t="s">
        <v>210</v>
      </c>
      <c r="C208" s="280">
        <v>65</v>
      </c>
      <c r="D208" s="280">
        <v>400</v>
      </c>
      <c r="E208" s="575">
        <v>8916.9638400000003</v>
      </c>
      <c r="F208" s="1403">
        <f t="shared" si="19"/>
        <v>8916.9599999999991</v>
      </c>
      <c r="G208" s="1404">
        <f t="shared" si="20"/>
        <v>8916.9599999999991</v>
      </c>
      <c r="H208" s="1839"/>
      <c r="J208" s="575"/>
    </row>
    <row r="209" spans="1:10">
      <c r="J209" s="575"/>
    </row>
    <row r="210" spans="1:10" ht="13.5" thickBot="1">
      <c r="A210" s="938"/>
      <c r="B210" s="139"/>
      <c r="C210" s="9"/>
      <c r="D210" s="139"/>
      <c r="E210" s="604"/>
      <c r="F210" s="1412"/>
      <c r="G210" s="1405"/>
      <c r="H210" s="14"/>
      <c r="J210" s="575"/>
    </row>
    <row r="211" spans="1:10" ht="18">
      <c r="A211" s="950"/>
      <c r="B211" s="91" t="s">
        <v>6143</v>
      </c>
      <c r="C211" s="91"/>
      <c r="D211" s="91"/>
      <c r="E211" s="555"/>
      <c r="F211" s="1359"/>
      <c r="G211" s="93"/>
      <c r="H211" s="94"/>
      <c r="J211" s="575"/>
    </row>
    <row r="212" spans="1:10" ht="18">
      <c r="A212" s="951"/>
      <c r="B212" s="108"/>
      <c r="C212" s="108"/>
      <c r="D212" s="108"/>
      <c r="E212" s="556"/>
      <c r="F212" s="1408"/>
      <c r="G212" s="1408"/>
      <c r="H212" s="110"/>
      <c r="J212" s="575"/>
    </row>
    <row r="213" spans="1:10">
      <c r="A213" s="951"/>
      <c r="B213" s="17"/>
      <c r="C213" s="183"/>
      <c r="D213" s="183"/>
      <c r="E213" s="557"/>
      <c r="F213" s="98"/>
      <c r="G213" s="1397"/>
      <c r="H213" s="17"/>
      <c r="J213" s="575"/>
    </row>
    <row r="214" spans="1:10">
      <c r="A214" s="951"/>
      <c r="B214" s="17"/>
      <c r="C214" s="183"/>
      <c r="D214" s="183"/>
      <c r="E214" s="557"/>
      <c r="F214" s="98"/>
      <c r="G214" s="1397"/>
      <c r="H214" s="17"/>
      <c r="J214" s="575"/>
    </row>
    <row r="215" spans="1:10">
      <c r="A215" s="951"/>
      <c r="B215" s="17"/>
      <c r="C215" s="183"/>
      <c r="D215" s="183"/>
      <c r="E215" s="557"/>
      <c r="F215" s="98"/>
      <c r="G215" s="1397"/>
      <c r="H215" s="17"/>
      <c r="J215" s="575"/>
    </row>
    <row r="216" spans="1:10" ht="13.5" thickBot="1">
      <c r="A216" s="952"/>
      <c r="B216" s="171"/>
      <c r="C216" s="184"/>
      <c r="D216" s="184"/>
      <c r="E216" s="558"/>
      <c r="F216" s="101"/>
      <c r="G216" s="1398"/>
      <c r="H216" s="171"/>
      <c r="J216" s="575"/>
    </row>
    <row r="217" spans="1:10" ht="31.5">
      <c r="A217" s="1046" t="s">
        <v>1034</v>
      </c>
      <c r="B217" s="389" t="s">
        <v>1035</v>
      </c>
      <c r="C217" s="475" t="s">
        <v>678</v>
      </c>
      <c r="D217" s="475" t="s">
        <v>3143</v>
      </c>
      <c r="E217" s="1173" t="s">
        <v>11083</v>
      </c>
      <c r="F217" s="430" t="s">
        <v>2792</v>
      </c>
      <c r="G217" s="1392" t="s">
        <v>497</v>
      </c>
      <c r="H217" s="1836" t="s">
        <v>4268</v>
      </c>
      <c r="J217" s="575"/>
    </row>
    <row r="218" spans="1:10" ht="13.5" thickBot="1">
      <c r="A218" s="1051"/>
      <c r="B218" s="190"/>
      <c r="C218" s="1140" t="s">
        <v>3644</v>
      </c>
      <c r="D218" s="382" t="s">
        <v>2641</v>
      </c>
      <c r="E218" s="564" t="s">
        <v>265</v>
      </c>
      <c r="F218" s="1409">
        <f>'Заказ, cкидки и курсы валют'!$I$12</f>
        <v>0</v>
      </c>
      <c r="G218" s="953"/>
      <c r="H218" s="249"/>
      <c r="J218" s="575"/>
    </row>
    <row r="219" spans="1:10" ht="13.5" thickBot="1">
      <c r="A219" s="847" t="s">
        <v>9669</v>
      </c>
      <c r="B219" s="283" t="s">
        <v>9670</v>
      </c>
      <c r="C219" s="283"/>
      <c r="D219" s="283">
        <v>250</v>
      </c>
      <c r="E219" s="575">
        <v>385.82819999999992</v>
      </c>
      <c r="F219" s="1403">
        <f>ROUND(E219*(1-$F$11),2)</f>
        <v>385.83</v>
      </c>
      <c r="G219" s="1404">
        <f>ROUND((D219/D219)*F219,2)</f>
        <v>385.83</v>
      </c>
      <c r="H219" s="1839"/>
      <c r="J219" s="575"/>
    </row>
    <row r="220" spans="1:10">
      <c r="A220" s="2509"/>
      <c r="B220" s="2510"/>
      <c r="C220" s="2510"/>
      <c r="D220" s="2510"/>
      <c r="E220" s="575"/>
      <c r="F220" s="2511"/>
      <c r="G220" s="2512"/>
      <c r="H220" s="2513"/>
      <c r="J220" s="575"/>
    </row>
    <row r="221" spans="1:10" ht="13.5" thickBot="1">
      <c r="A221" s="2509"/>
      <c r="B221" s="2510"/>
      <c r="C221" s="2510"/>
      <c r="D221" s="2510"/>
      <c r="E221" s="575"/>
      <c r="F221" s="2511"/>
      <c r="G221" s="2512"/>
      <c r="H221" s="2513"/>
      <c r="J221" s="575"/>
    </row>
    <row r="222" spans="1:10" ht="18">
      <c r="A222" s="950"/>
      <c r="B222" s="91" t="s">
        <v>6143</v>
      </c>
      <c r="C222" s="91"/>
      <c r="D222" s="91"/>
      <c r="E222" s="555"/>
      <c r="F222" s="1359"/>
      <c r="G222" s="93"/>
      <c r="H222" s="94"/>
      <c r="J222" s="575"/>
    </row>
    <row r="223" spans="1:10" ht="18">
      <c r="A223"/>
      <c r="B223" s="108"/>
      <c r="C223" s="108"/>
      <c r="D223" s="108"/>
      <c r="E223" s="556"/>
      <c r="F223" s="1408"/>
      <c r="G223" s="1408"/>
      <c r="H223" s="110"/>
      <c r="J223" s="575"/>
    </row>
    <row r="224" spans="1:10">
      <c r="A224" s="951"/>
      <c r="B224" s="17"/>
      <c r="C224" s="183"/>
      <c r="D224" s="183"/>
      <c r="E224" s="557"/>
      <c r="F224" s="98"/>
      <c r="G224" s="1397"/>
      <c r="H224" s="17"/>
      <c r="J224" s="575"/>
    </row>
    <row r="225" spans="1:11">
      <c r="A225" s="951"/>
      <c r="B225" s="17"/>
      <c r="C225" s="183"/>
      <c r="D225" s="183"/>
      <c r="E225" s="557"/>
      <c r="F225" s="98"/>
      <c r="G225" s="1397"/>
      <c r="H225" s="17"/>
      <c r="J225" s="575"/>
    </row>
    <row r="226" spans="1:11">
      <c r="A226" s="951"/>
      <c r="B226" s="17"/>
      <c r="C226" s="183"/>
      <c r="D226" s="183"/>
      <c r="E226" s="557"/>
      <c r="F226" s="98"/>
      <c r="G226" s="1397"/>
      <c r="H226" s="17"/>
      <c r="J226" s="575"/>
    </row>
    <row r="227" spans="1:11" ht="13.5" thickBot="1">
      <c r="A227" s="952"/>
      <c r="B227" s="171"/>
      <c r="C227" s="184"/>
      <c r="D227" s="184"/>
      <c r="E227" s="558"/>
      <c r="F227" s="101"/>
      <c r="G227" s="1398"/>
      <c r="H227" s="171"/>
      <c r="J227" s="575"/>
    </row>
    <row r="228" spans="1:11" ht="31.5">
      <c r="A228" s="1046" t="s">
        <v>1034</v>
      </c>
      <c r="B228" s="389" t="s">
        <v>1035</v>
      </c>
      <c r="C228" s="2505" t="s">
        <v>678</v>
      </c>
      <c r="D228" s="2505" t="s">
        <v>3143</v>
      </c>
      <c r="E228" s="1173" t="s">
        <v>11083</v>
      </c>
      <c r="F228" s="430" t="s">
        <v>2792</v>
      </c>
      <c r="G228" s="2506" t="s">
        <v>497</v>
      </c>
      <c r="H228" s="1836" t="s">
        <v>4268</v>
      </c>
      <c r="J228" s="575"/>
    </row>
    <row r="229" spans="1:11" ht="13.5" thickBot="1">
      <c r="A229" s="1051"/>
      <c r="B229" s="190"/>
      <c r="C229" s="2508" t="s">
        <v>3644</v>
      </c>
      <c r="D229" s="382" t="s">
        <v>2641</v>
      </c>
      <c r="E229" s="564" t="s">
        <v>265</v>
      </c>
      <c r="F229" s="1409">
        <f>'Заказ, cкидки и курсы валют'!$I$12</f>
        <v>0</v>
      </c>
      <c r="G229" s="2507"/>
      <c r="H229" s="249"/>
      <c r="J229" s="575"/>
    </row>
    <row r="230" spans="1:11" ht="13.5" thickBot="1">
      <c r="A230" s="847" t="s">
        <v>12314</v>
      </c>
      <c r="B230" s="283" t="s">
        <v>9670</v>
      </c>
      <c r="C230" s="283"/>
      <c r="D230" s="283">
        <v>100</v>
      </c>
      <c r="E230" s="575">
        <v>320.39999999999998</v>
      </c>
      <c r="F230" s="1403">
        <f>ROUND(E230*(1-$F$11),2)</f>
        <v>320.39999999999998</v>
      </c>
      <c r="G230" s="1404">
        <f>ROUND((D230/D230)*F230,2)</f>
        <v>320.39999999999998</v>
      </c>
      <c r="H230" s="1839"/>
      <c r="J230" s="575"/>
    </row>
    <row r="231" spans="1:11">
      <c r="A231" s="2509"/>
      <c r="B231" s="2510"/>
      <c r="C231" s="2510"/>
      <c r="D231" s="2510"/>
      <c r="E231" s="575"/>
      <c r="F231" s="2511"/>
      <c r="G231" s="2512"/>
      <c r="H231" s="2513"/>
      <c r="J231" s="575"/>
    </row>
    <row r="232" spans="1:11" ht="13.5" thickBot="1">
      <c r="J232" s="575"/>
    </row>
    <row r="233" spans="1:11" ht="18.75" thickBot="1">
      <c r="A233" s="950"/>
      <c r="B233" s="91" t="s">
        <v>6143</v>
      </c>
      <c r="C233" s="91"/>
      <c r="D233" s="91"/>
      <c r="E233" s="555"/>
      <c r="F233" s="1359"/>
      <c r="G233" s="93"/>
      <c r="H233" s="94"/>
      <c r="J233" s="575"/>
      <c r="K233" s="1404"/>
    </row>
    <row r="234" spans="1:11" ht="18">
      <c r="A234" s="951"/>
      <c r="B234" s="108"/>
      <c r="C234" s="108"/>
      <c r="D234" s="108"/>
      <c r="E234" s="556"/>
      <c r="F234" s="1408"/>
      <c r="G234" s="1408"/>
      <c r="H234" s="110"/>
      <c r="J234" s="575"/>
    </row>
    <row r="235" spans="1:11">
      <c r="A235" s="951"/>
      <c r="B235" s="17"/>
      <c r="C235" s="183"/>
      <c r="D235" s="183"/>
      <c r="E235" s="557"/>
      <c r="F235" s="98"/>
      <c r="G235" s="1397"/>
      <c r="H235" s="17"/>
      <c r="J235" s="575"/>
    </row>
    <row r="236" spans="1:11">
      <c r="A236" s="951"/>
      <c r="B236" s="17"/>
      <c r="C236" s="183"/>
      <c r="D236" s="183"/>
      <c r="E236" s="557"/>
      <c r="F236" s="98"/>
      <c r="G236" s="1397"/>
      <c r="H236" s="17"/>
      <c r="J236" s="575"/>
    </row>
    <row r="237" spans="1:11">
      <c r="A237" s="951"/>
      <c r="B237" s="17"/>
      <c r="C237" s="183"/>
      <c r="D237" s="183"/>
      <c r="E237" s="557"/>
      <c r="F237" s="98"/>
      <c r="G237" s="1397"/>
      <c r="H237" s="17"/>
      <c r="J237" s="575"/>
    </row>
    <row r="238" spans="1:11" ht="13.5" thickBot="1">
      <c r="A238" s="952"/>
      <c r="B238" s="171"/>
      <c r="C238" s="184"/>
      <c r="D238" s="184"/>
      <c r="E238" s="558"/>
      <c r="F238" s="101"/>
      <c r="G238" s="1398"/>
      <c r="H238" s="171"/>
      <c r="J238" s="575"/>
    </row>
    <row r="239" spans="1:11" ht="31.5">
      <c r="A239" s="1046" t="s">
        <v>1034</v>
      </c>
      <c r="B239" s="389" t="s">
        <v>1035</v>
      </c>
      <c r="C239" s="475" t="s">
        <v>678</v>
      </c>
      <c r="D239" s="475" t="s">
        <v>3143</v>
      </c>
      <c r="E239" s="1173" t="s">
        <v>11083</v>
      </c>
      <c r="F239" s="430" t="s">
        <v>2792</v>
      </c>
      <c r="G239" s="1392" t="s">
        <v>497</v>
      </c>
      <c r="H239" s="1836" t="s">
        <v>4268</v>
      </c>
      <c r="J239" s="575"/>
    </row>
    <row r="240" spans="1:11" ht="13.5" thickBot="1">
      <c r="A240" s="1051"/>
      <c r="B240" s="190"/>
      <c r="C240" s="1140" t="s">
        <v>3644</v>
      </c>
      <c r="D240" s="382" t="s">
        <v>2641</v>
      </c>
      <c r="E240" s="564" t="s">
        <v>265</v>
      </c>
      <c r="F240" s="1409">
        <f>'Заказ, cкидки и курсы валют'!$I$12</f>
        <v>0</v>
      </c>
      <c r="G240" s="953"/>
      <c r="H240" s="249"/>
      <c r="J240" s="575"/>
    </row>
    <row r="241" spans="1:10" ht="13.5" thickBot="1">
      <c r="A241" s="847" t="s">
        <v>3177</v>
      </c>
      <c r="B241" s="283" t="s">
        <v>3176</v>
      </c>
      <c r="C241" s="283"/>
      <c r="D241" s="283">
        <v>1000</v>
      </c>
      <c r="E241" s="575">
        <v>2905.2134999999998</v>
      </c>
      <c r="F241" s="1403">
        <f>ROUND(E241*(1-$F$11),2)</f>
        <v>2905.21</v>
      </c>
      <c r="G241" s="1404">
        <f>ROUND((D241/1000)*F241,2)</f>
        <v>2905.21</v>
      </c>
      <c r="H241" s="1839"/>
      <c r="J241" s="575"/>
    </row>
    <row r="242" spans="1:10">
      <c r="A242" s="2509"/>
      <c r="B242" s="2510"/>
      <c r="C242" s="2510"/>
      <c r="D242" s="2510"/>
      <c r="E242" s="575"/>
      <c r="F242" s="2511"/>
      <c r="G242" s="2512"/>
      <c r="H242" s="2513"/>
      <c r="J242" s="575"/>
    </row>
    <row r="243" spans="1:10" ht="13.5" thickBot="1">
      <c r="J243" s="575"/>
    </row>
    <row r="244" spans="1:10" ht="18">
      <c r="A244" s="950"/>
      <c r="B244" s="91" t="s">
        <v>6928</v>
      </c>
      <c r="C244" s="91"/>
      <c r="D244" s="91"/>
      <c r="E244" s="555"/>
      <c r="F244" s="1359"/>
      <c r="G244" s="93"/>
      <c r="H244" s="94"/>
      <c r="J244" s="575"/>
    </row>
    <row r="245" spans="1:10" ht="18">
      <c r="A245" s="951"/>
      <c r="B245" s="108"/>
      <c r="C245" s="108"/>
      <c r="D245" s="108"/>
      <c r="E245" s="556"/>
      <c r="F245" s="1408"/>
      <c r="G245" s="1408"/>
      <c r="H245" s="110"/>
      <c r="J245" s="575"/>
    </row>
    <row r="246" spans="1:10">
      <c r="A246" s="951"/>
      <c r="B246" s="17"/>
      <c r="C246" s="183"/>
      <c r="D246" s="183"/>
      <c r="E246" s="557"/>
      <c r="F246" s="98"/>
      <c r="G246" s="1397"/>
      <c r="H246" s="17"/>
      <c r="J246" s="575"/>
    </row>
    <row r="247" spans="1:10">
      <c r="A247" s="951"/>
      <c r="B247" s="17"/>
      <c r="C247" s="183"/>
      <c r="D247" s="183"/>
      <c r="E247" s="557"/>
      <c r="F247" s="98"/>
      <c r="G247" s="1397"/>
      <c r="H247" s="17"/>
      <c r="J247" s="575"/>
    </row>
    <row r="248" spans="1:10">
      <c r="A248" s="951"/>
      <c r="B248" s="17"/>
      <c r="C248" s="183"/>
      <c r="D248" s="183"/>
      <c r="E248" s="557"/>
      <c r="F248" s="98"/>
      <c r="G248" s="1397"/>
      <c r="H248" s="17"/>
      <c r="J248" s="575"/>
    </row>
    <row r="249" spans="1:10" ht="13.5" thickBot="1">
      <c r="A249" s="952"/>
      <c r="B249" s="171"/>
      <c r="C249" s="184"/>
      <c r="D249" s="184"/>
      <c r="E249" s="558"/>
      <c r="F249" s="101"/>
      <c r="G249" s="1398"/>
      <c r="H249" s="171"/>
      <c r="J249" s="575"/>
    </row>
    <row r="250" spans="1:10" ht="31.5">
      <c r="A250" s="1046" t="s">
        <v>1034</v>
      </c>
      <c r="B250" s="389" t="s">
        <v>1035</v>
      </c>
      <c r="C250" s="475" t="s">
        <v>678</v>
      </c>
      <c r="D250" s="475" t="s">
        <v>3143</v>
      </c>
      <c r="E250" s="1173" t="s">
        <v>11083</v>
      </c>
      <c r="F250" s="430" t="s">
        <v>2792</v>
      </c>
      <c r="G250" s="1392" t="s">
        <v>497</v>
      </c>
      <c r="H250" s="1836" t="s">
        <v>4268</v>
      </c>
      <c r="J250" s="575"/>
    </row>
    <row r="251" spans="1:10" ht="13.5" thickBot="1">
      <c r="A251" s="1051"/>
      <c r="B251" s="190"/>
      <c r="C251" s="1140" t="s">
        <v>3644</v>
      </c>
      <c r="D251" s="382" t="s">
        <v>2641</v>
      </c>
      <c r="E251" s="564" t="s">
        <v>265</v>
      </c>
      <c r="F251" s="1409">
        <f>'Заказ, cкидки и курсы валют'!$I$12</f>
        <v>0</v>
      </c>
      <c r="G251" s="953"/>
      <c r="H251" s="249"/>
      <c r="J251" s="575"/>
    </row>
    <row r="252" spans="1:10" ht="13.5" thickBot="1">
      <c r="A252" s="847" t="s">
        <v>6927</v>
      </c>
      <c r="B252" s="656" t="s">
        <v>3176</v>
      </c>
      <c r="C252" s="656"/>
      <c r="D252" s="656">
        <v>500</v>
      </c>
      <c r="E252" s="575">
        <v>1058.8655999999999</v>
      </c>
      <c r="F252" s="1430">
        <f>ROUND(E252*(1-$F$11),2)</f>
        <v>1058.8699999999999</v>
      </c>
      <c r="G252" s="1431">
        <f>ROUND((D252/D252)*F252,2)</f>
        <v>1058.8699999999999</v>
      </c>
      <c r="H252" s="1845"/>
      <c r="J252" s="575"/>
    </row>
    <row r="253" spans="1:10">
      <c r="J253" s="575"/>
    </row>
    <row r="254" spans="1:10" ht="13.5" thickBot="1">
      <c r="J254" s="575"/>
    </row>
    <row r="255" spans="1:10" ht="18">
      <c r="A255" s="950"/>
      <c r="B255" s="163"/>
      <c r="C255" s="91" t="s">
        <v>2889</v>
      </c>
      <c r="D255" s="1359"/>
      <c r="E255" s="555"/>
      <c r="F255" s="93"/>
      <c r="G255" s="1395"/>
      <c r="H255" s="163"/>
      <c r="J255" s="575"/>
    </row>
    <row r="256" spans="1:10" ht="18">
      <c r="A256" s="951"/>
      <c r="B256" s="17"/>
      <c r="C256" s="108"/>
      <c r="D256" s="109" t="s">
        <v>2890</v>
      </c>
      <c r="E256" s="568"/>
      <c r="F256" s="1408"/>
      <c r="G256" s="1396"/>
      <c r="H256" s="17"/>
      <c r="J256" s="575"/>
    </row>
    <row r="257" spans="1:10">
      <c r="A257" s="951"/>
      <c r="B257" s="17"/>
      <c r="C257" s="183"/>
      <c r="D257" s="183"/>
      <c r="E257" s="557"/>
      <c r="F257" s="98"/>
      <c r="G257" s="1397"/>
      <c r="H257" s="17"/>
      <c r="J257" s="575"/>
    </row>
    <row r="258" spans="1:10">
      <c r="A258" s="951"/>
      <c r="B258" s="17"/>
      <c r="C258" s="183"/>
      <c r="D258" s="183"/>
      <c r="E258" s="557"/>
      <c r="F258" s="98"/>
      <c r="G258" s="1397"/>
      <c r="H258" s="17"/>
      <c r="J258" s="575"/>
    </row>
    <row r="259" spans="1:10">
      <c r="A259" s="951"/>
      <c r="B259" s="17"/>
      <c r="C259" s="183"/>
      <c r="D259" s="183"/>
      <c r="E259" s="557"/>
      <c r="F259" s="98"/>
      <c r="G259" s="1397"/>
      <c r="H259" s="17"/>
      <c r="J259" s="575"/>
    </row>
    <row r="260" spans="1:10" ht="13.5" thickBot="1">
      <c r="A260" s="952"/>
      <c r="B260" s="171"/>
      <c r="C260" s="184"/>
      <c r="D260" s="184"/>
      <c r="E260" s="558"/>
      <c r="F260" s="101"/>
      <c r="G260" s="1398"/>
      <c r="H260" s="171"/>
      <c r="J260" s="575"/>
    </row>
    <row r="261" spans="1:10" ht="31.5">
      <c r="A261" s="1046" t="s">
        <v>1034</v>
      </c>
      <c r="B261" s="389" t="s">
        <v>1035</v>
      </c>
      <c r="C261" s="475" t="s">
        <v>678</v>
      </c>
      <c r="D261" s="475" t="s">
        <v>3143</v>
      </c>
      <c r="E261" s="1173" t="s">
        <v>11083</v>
      </c>
      <c r="F261" s="430" t="s">
        <v>2792</v>
      </c>
      <c r="G261" s="1392" t="s">
        <v>497</v>
      </c>
      <c r="H261" s="1836" t="s">
        <v>4268</v>
      </c>
      <c r="J261" s="575"/>
    </row>
    <row r="262" spans="1:10" ht="13.5" thickBot="1">
      <c r="A262" s="1051"/>
      <c r="B262" s="190"/>
      <c r="C262" s="1140" t="s">
        <v>3644</v>
      </c>
      <c r="D262" s="382" t="s">
        <v>2641</v>
      </c>
      <c r="E262" s="560" t="s">
        <v>265</v>
      </c>
      <c r="F262" s="1409">
        <f>'Заказ, cкидки и курсы валют'!$I$12</f>
        <v>0</v>
      </c>
      <c r="G262" s="953"/>
      <c r="H262" s="249"/>
      <c r="J262" s="575"/>
    </row>
    <row r="263" spans="1:10" ht="13.5" thickBot="1">
      <c r="A263" s="1084" t="s">
        <v>3029</v>
      </c>
      <c r="B263" s="1085" t="s">
        <v>1383</v>
      </c>
      <c r="C263" s="1085">
        <v>1.25</v>
      </c>
      <c r="D263" s="1085">
        <v>100</v>
      </c>
      <c r="E263" s="575">
        <v>149.78159999999997</v>
      </c>
      <c r="F263" s="1414">
        <f>ROUND(E263*(1-$F$11),2)</f>
        <v>149.78</v>
      </c>
      <c r="G263" s="1415">
        <f>ROUND((D263/D263)*F263,2)</f>
        <v>149.78</v>
      </c>
      <c r="H263" s="1843"/>
      <c r="J263" s="575"/>
    </row>
    <row r="264" spans="1:10">
      <c r="A264" s="1053"/>
      <c r="B264" s="9"/>
      <c r="C264" s="9"/>
      <c r="D264" s="9"/>
      <c r="E264" s="1174"/>
      <c r="F264" s="1412"/>
      <c r="G264" s="1412"/>
      <c r="H264" s="14"/>
      <c r="J264" s="575"/>
    </row>
    <row r="265" spans="1:10">
      <c r="A265" s="1053"/>
      <c r="B265" s="9"/>
      <c r="C265" s="9"/>
      <c r="D265" s="9"/>
      <c r="E265" s="1174"/>
      <c r="F265" s="1412"/>
      <c r="G265" s="1412"/>
      <c r="H265" s="14"/>
      <c r="J265" s="575"/>
    </row>
    <row r="266" spans="1:10" ht="13.5" thickBot="1">
      <c r="A266" s="1053"/>
      <c r="B266" s="9"/>
      <c r="C266" s="9"/>
      <c r="D266" s="9"/>
      <c r="E266" s="1174"/>
      <c r="F266" s="1412"/>
      <c r="G266" s="1412"/>
      <c r="H266" s="14"/>
      <c r="J266" s="575"/>
    </row>
    <row r="267" spans="1:10" ht="18">
      <c r="A267" s="950"/>
      <c r="B267" s="163"/>
      <c r="C267" s="91" t="s">
        <v>2889</v>
      </c>
      <c r="D267" s="1359"/>
      <c r="E267" s="555"/>
      <c r="F267" s="93"/>
      <c r="G267" s="1411"/>
      <c r="H267" s="163"/>
      <c r="J267" s="575"/>
    </row>
    <row r="268" spans="1:10">
      <c r="A268" s="951"/>
      <c r="B268" s="17"/>
      <c r="C268" s="183"/>
      <c r="D268" s="183"/>
      <c r="E268" s="557"/>
      <c r="F268" s="98"/>
      <c r="G268" s="1397"/>
      <c r="H268" s="17"/>
      <c r="J268" s="575"/>
    </row>
    <row r="269" spans="1:10">
      <c r="A269" s="951"/>
      <c r="B269" s="17"/>
      <c r="C269" s="183"/>
      <c r="D269" s="183"/>
      <c r="E269" s="557"/>
      <c r="F269" s="98"/>
      <c r="G269" s="1397"/>
      <c r="H269" s="17"/>
      <c r="J269" s="575"/>
    </row>
    <row r="270" spans="1:10">
      <c r="A270" s="951"/>
      <c r="B270" s="17"/>
      <c r="C270" s="183"/>
      <c r="D270" s="183"/>
      <c r="E270" s="557"/>
      <c r="F270" s="98"/>
      <c r="G270" s="1397"/>
      <c r="H270" s="17"/>
      <c r="J270" s="575"/>
    </row>
    <row r="271" spans="1:10" ht="13.5" thickBot="1">
      <c r="A271" s="952"/>
      <c r="B271" s="171"/>
      <c r="C271" s="184"/>
      <c r="D271" s="184"/>
      <c r="E271" s="558"/>
      <c r="F271" s="101"/>
      <c r="G271" s="1398"/>
      <c r="H271" s="171"/>
      <c r="J271" s="575"/>
    </row>
    <row r="272" spans="1:10" ht="31.5">
      <c r="A272" s="1046" t="s">
        <v>1034</v>
      </c>
      <c r="B272" s="389" t="s">
        <v>1035</v>
      </c>
      <c r="C272" s="475" t="s">
        <v>678</v>
      </c>
      <c r="D272" s="475" t="s">
        <v>3143</v>
      </c>
      <c r="E272" s="1173" t="s">
        <v>11083</v>
      </c>
      <c r="F272" s="430" t="s">
        <v>2792</v>
      </c>
      <c r="G272" s="1392" t="s">
        <v>497</v>
      </c>
      <c r="H272" s="1836" t="s">
        <v>4268</v>
      </c>
      <c r="J272" s="575"/>
    </row>
    <row r="273" spans="1:10" ht="13.5" thickBot="1">
      <c r="A273" s="1051"/>
      <c r="B273" s="190"/>
      <c r="C273" s="1140" t="s">
        <v>3644</v>
      </c>
      <c r="D273" s="382" t="s">
        <v>2641</v>
      </c>
      <c r="E273" s="560" t="s">
        <v>265</v>
      </c>
      <c r="F273" s="1409">
        <f>'Заказ, cкидки и курсы валют'!$I$12</f>
        <v>0</v>
      </c>
      <c r="G273" s="953"/>
      <c r="H273" s="249"/>
      <c r="J273" s="575"/>
    </row>
    <row r="274" spans="1:10" ht="13.5" thickBot="1">
      <c r="A274" s="1084" t="s">
        <v>3030</v>
      </c>
      <c r="B274" s="1085" t="s">
        <v>1382</v>
      </c>
      <c r="C274" s="1085">
        <v>1.25</v>
      </c>
      <c r="D274" s="1085">
        <v>100</v>
      </c>
      <c r="E274" s="575">
        <v>132.50729999999999</v>
      </c>
      <c r="F274" s="1414">
        <f>ROUND(E274*(1-$F$11),2)</f>
        <v>132.51</v>
      </c>
      <c r="G274" s="1415">
        <f>ROUND((D274/D274)*F274,2)</f>
        <v>132.51</v>
      </c>
      <c r="H274" s="1843"/>
      <c r="J274" s="575"/>
    </row>
    <row r="275" spans="1:10">
      <c r="A275" s="1053"/>
      <c r="B275" s="9"/>
      <c r="C275" s="9"/>
      <c r="D275" s="9"/>
      <c r="E275" s="1174"/>
      <c r="F275" s="1412"/>
      <c r="G275" s="1412"/>
      <c r="H275" s="14"/>
      <c r="J275" s="575"/>
    </row>
    <row r="276" spans="1:10">
      <c r="A276" s="1053"/>
      <c r="B276" s="9"/>
      <c r="C276" s="9"/>
      <c r="D276" s="9"/>
      <c r="E276" s="1174"/>
      <c r="F276" s="1412"/>
      <c r="G276" s="1412"/>
      <c r="H276" s="14"/>
      <c r="J276" s="575"/>
    </row>
    <row r="277" spans="1:10" ht="13.5" thickBot="1">
      <c r="A277" s="1053"/>
      <c r="B277" s="9"/>
      <c r="C277" s="9"/>
      <c r="D277" s="9"/>
      <c r="E277" s="1174"/>
      <c r="F277" s="1412"/>
      <c r="G277" s="1412"/>
      <c r="H277" s="14"/>
      <c r="J277" s="575"/>
    </row>
    <row r="278" spans="1:10" ht="18">
      <c r="A278" s="950"/>
      <c r="B278" s="163"/>
      <c r="C278" s="91" t="s">
        <v>2891</v>
      </c>
      <c r="D278" s="1359"/>
      <c r="E278" s="555"/>
      <c r="F278" s="93"/>
      <c r="G278" s="1416"/>
      <c r="H278" s="163"/>
      <c r="J278" s="575"/>
    </row>
    <row r="279" spans="1:10">
      <c r="A279" s="951"/>
      <c r="B279" s="17"/>
      <c r="C279" s="183"/>
      <c r="D279" s="183"/>
      <c r="E279" s="557"/>
      <c r="F279" s="98"/>
      <c r="G279" s="1397"/>
      <c r="H279" s="17"/>
      <c r="J279" s="575"/>
    </row>
    <row r="280" spans="1:10">
      <c r="A280" s="951"/>
      <c r="B280" s="17"/>
      <c r="C280" s="183"/>
      <c r="D280" s="183"/>
      <c r="E280" s="557"/>
      <c r="F280" s="98"/>
      <c r="G280" s="1397"/>
      <c r="H280" s="17"/>
      <c r="J280" s="575"/>
    </row>
    <row r="281" spans="1:10">
      <c r="A281" s="951"/>
      <c r="B281" s="17"/>
      <c r="C281" s="183"/>
      <c r="D281" s="183"/>
      <c r="E281" s="557"/>
      <c r="F281" s="98"/>
      <c r="G281" s="1397"/>
      <c r="H281" s="17"/>
      <c r="J281" s="575"/>
    </row>
    <row r="282" spans="1:10" ht="13.5" thickBot="1">
      <c r="A282" s="952"/>
      <c r="B282" s="171"/>
      <c r="C282" s="184"/>
      <c r="D282" s="184"/>
      <c r="E282" s="558"/>
      <c r="F282" s="101"/>
      <c r="G282" s="1398"/>
      <c r="H282" s="171"/>
      <c r="J282" s="575"/>
    </row>
    <row r="283" spans="1:10" ht="31.5">
      <c r="A283" s="1046" t="s">
        <v>1034</v>
      </c>
      <c r="B283" s="389" t="s">
        <v>1035</v>
      </c>
      <c r="C283" s="475" t="s">
        <v>678</v>
      </c>
      <c r="D283" s="475" t="s">
        <v>3143</v>
      </c>
      <c r="E283" s="1173" t="s">
        <v>3969</v>
      </c>
      <c r="F283" s="430" t="s">
        <v>2792</v>
      </c>
      <c r="G283" s="1392" t="s">
        <v>497</v>
      </c>
      <c r="H283" s="1836" t="s">
        <v>4268</v>
      </c>
      <c r="J283" s="575"/>
    </row>
    <row r="284" spans="1:10" ht="13.5" thickBot="1">
      <c r="A284" s="1051"/>
      <c r="B284" s="190"/>
      <c r="C284" s="1140" t="s">
        <v>3644</v>
      </c>
      <c r="D284" s="382" t="s">
        <v>2641</v>
      </c>
      <c r="E284" s="560" t="s">
        <v>265</v>
      </c>
      <c r="F284" s="1409">
        <f>'Заказ, cкидки и курсы валют'!$I$12</f>
        <v>0</v>
      </c>
      <c r="G284" s="953"/>
      <c r="H284" s="249"/>
      <c r="J284" s="575"/>
    </row>
    <row r="285" spans="1:10" ht="13.5" thickBot="1">
      <c r="A285" s="1084" t="s">
        <v>3031</v>
      </c>
      <c r="B285" s="1085" t="s">
        <v>201</v>
      </c>
      <c r="C285" s="1085">
        <v>1.76</v>
      </c>
      <c r="D285" s="1085">
        <v>500</v>
      </c>
      <c r="E285" s="575">
        <v>723.85919999999987</v>
      </c>
      <c r="F285" s="1414">
        <f>ROUND(E285*(1-$F$11),2)</f>
        <v>723.86</v>
      </c>
      <c r="G285" s="1415">
        <f>ROUND((D285/D285)*F285,2)</f>
        <v>723.86</v>
      </c>
      <c r="H285" s="1843"/>
      <c r="J285" s="575"/>
    </row>
    <row r="286" spans="1:10">
      <c r="A286" s="1053"/>
      <c r="B286" s="9"/>
      <c r="C286" s="9"/>
      <c r="D286" s="9"/>
      <c r="E286" s="1175"/>
      <c r="F286" s="1412"/>
      <c r="G286" s="1405"/>
      <c r="H286" s="14"/>
      <c r="J286" s="575"/>
    </row>
    <row r="287" spans="1:10">
      <c r="A287" s="1053"/>
      <c r="B287" s="9"/>
      <c r="C287" s="9"/>
      <c r="D287" s="9"/>
      <c r="E287" s="1175"/>
      <c r="F287" s="1412"/>
      <c r="G287" s="1405"/>
      <c r="H287" s="14"/>
      <c r="J287" s="575"/>
    </row>
    <row r="288" spans="1:10" ht="13.5" thickBot="1">
      <c r="A288" s="1053"/>
      <c r="B288" s="9"/>
      <c r="C288" s="9"/>
      <c r="D288" s="9"/>
      <c r="E288" s="1175"/>
      <c r="F288" s="1412"/>
      <c r="G288" s="1405"/>
      <c r="H288" s="14"/>
      <c r="J288" s="575"/>
    </row>
    <row r="289" spans="1:10" ht="18">
      <c r="A289" s="950"/>
      <c r="B289" s="91" t="s">
        <v>2892</v>
      </c>
      <c r="C289" s="91"/>
      <c r="D289" s="91"/>
      <c r="E289" s="555"/>
      <c r="F289" s="1359"/>
      <c r="G289" s="93"/>
      <c r="H289" s="236"/>
      <c r="J289" s="575"/>
    </row>
    <row r="290" spans="1:10">
      <c r="A290" s="951"/>
      <c r="B290" s="17"/>
      <c r="C290" s="183"/>
      <c r="D290" s="183"/>
      <c r="E290" s="557"/>
      <c r="F290" s="98"/>
      <c r="G290" s="1397"/>
      <c r="H290" s="17"/>
      <c r="J290" s="575"/>
    </row>
    <row r="291" spans="1:10">
      <c r="A291" s="951"/>
      <c r="B291" s="17"/>
      <c r="C291" s="183"/>
      <c r="D291" s="183"/>
      <c r="E291" s="557"/>
      <c r="F291" s="98"/>
      <c r="G291" s="1397"/>
      <c r="H291" s="17"/>
      <c r="J291" s="575"/>
    </row>
    <row r="292" spans="1:10" ht="13.5" thickBot="1">
      <c r="A292" s="952"/>
      <c r="B292" s="171"/>
      <c r="C292" s="184"/>
      <c r="D292" s="184"/>
      <c r="E292" s="558"/>
      <c r="F292" s="101"/>
      <c r="G292" s="1398"/>
      <c r="H292" s="171"/>
      <c r="J292" s="575"/>
    </row>
    <row r="293" spans="1:10" ht="31.5">
      <c r="A293" s="1046" t="s">
        <v>1034</v>
      </c>
      <c r="B293" s="389" t="s">
        <v>1035</v>
      </c>
      <c r="C293" s="475" t="s">
        <v>678</v>
      </c>
      <c r="D293" s="475" t="s">
        <v>3143</v>
      </c>
      <c r="E293" s="559" t="s">
        <v>3970</v>
      </c>
      <c r="F293" s="430" t="s">
        <v>2792</v>
      </c>
      <c r="G293" s="1392" t="s">
        <v>497</v>
      </c>
      <c r="H293" s="1836" t="s">
        <v>4268</v>
      </c>
      <c r="J293" s="575"/>
    </row>
    <row r="294" spans="1:10" ht="13.5" thickBot="1">
      <c r="A294" s="1046"/>
      <c r="B294" s="389"/>
      <c r="C294" s="475" t="s">
        <v>3644</v>
      </c>
      <c r="D294" s="476" t="s">
        <v>2641</v>
      </c>
      <c r="E294" s="564" t="s">
        <v>265</v>
      </c>
      <c r="F294" s="1399">
        <f>'Заказ, cкидки и курсы валют'!$I$12</f>
        <v>0</v>
      </c>
      <c r="G294" s="1393"/>
      <c r="H294" s="248"/>
      <c r="J294" s="575"/>
    </row>
    <row r="295" spans="1:10">
      <c r="A295" s="1047" t="s">
        <v>3032</v>
      </c>
      <c r="B295" s="542" t="s">
        <v>169</v>
      </c>
      <c r="C295" s="542">
        <v>0.35</v>
      </c>
      <c r="D295" s="542">
        <v>2000</v>
      </c>
      <c r="E295" s="575">
        <v>1543.9006799999997</v>
      </c>
      <c r="F295" s="1400">
        <f>ROUND(E295*(1-$F$11),2)</f>
        <v>1543.9</v>
      </c>
      <c r="G295" s="1401">
        <f>F295</f>
        <v>1543.9</v>
      </c>
      <c r="H295" s="1837"/>
      <c r="I295" s="1765"/>
      <c r="J295" s="575"/>
    </row>
    <row r="296" spans="1:10">
      <c r="A296" s="846" t="s">
        <v>3033</v>
      </c>
      <c r="B296" s="6" t="s">
        <v>170</v>
      </c>
      <c r="C296" s="6">
        <v>0.41</v>
      </c>
      <c r="D296" s="6">
        <v>1000</v>
      </c>
      <c r="E296" s="575">
        <v>1062.96372</v>
      </c>
      <c r="F296" s="581">
        <f t="shared" ref="F296:F311" si="21">ROUND(E296*(1-$F$11),2)</f>
        <v>1062.96</v>
      </c>
      <c r="G296" s="1402">
        <f t="shared" ref="G296:G311" si="22">F296</f>
        <v>1062.96</v>
      </c>
      <c r="H296" s="1838"/>
      <c r="I296" s="1765"/>
      <c r="J296" s="575"/>
    </row>
    <row r="297" spans="1:10">
      <c r="A297" s="1048" t="s">
        <v>3034</v>
      </c>
      <c r="B297" s="6" t="s">
        <v>1352</v>
      </c>
      <c r="C297" s="6">
        <v>0.41</v>
      </c>
      <c r="D297" s="6">
        <v>1000</v>
      </c>
      <c r="E297" s="575">
        <v>342.42944999999997</v>
      </c>
      <c r="F297" s="581">
        <f t="shared" si="21"/>
        <v>342.43</v>
      </c>
      <c r="G297" s="1402">
        <f t="shared" si="22"/>
        <v>342.43</v>
      </c>
      <c r="H297" s="1838"/>
      <c r="I297" s="1765"/>
      <c r="J297" s="575"/>
    </row>
    <row r="298" spans="1:10">
      <c r="A298" s="1048" t="s">
        <v>3035</v>
      </c>
      <c r="B298" s="6" t="s">
        <v>189</v>
      </c>
      <c r="C298" s="6">
        <v>0.59</v>
      </c>
      <c r="D298" s="6">
        <v>1000</v>
      </c>
      <c r="E298" s="575">
        <v>395.64749999999998</v>
      </c>
      <c r="F298" s="581">
        <f t="shared" si="21"/>
        <v>395.65</v>
      </c>
      <c r="G298" s="1402">
        <f t="shared" si="22"/>
        <v>395.65</v>
      </c>
      <c r="H298" s="1838"/>
      <c r="I298" s="1765"/>
      <c r="J298" s="575"/>
    </row>
    <row r="299" spans="1:10">
      <c r="A299" s="1048" t="s">
        <v>3036</v>
      </c>
      <c r="B299" s="6" t="s">
        <v>616</v>
      </c>
      <c r="C299" s="6">
        <v>0.64</v>
      </c>
      <c r="D299" s="6">
        <v>1000</v>
      </c>
      <c r="E299" s="575">
        <v>462.74249999999995</v>
      </c>
      <c r="F299" s="581">
        <f t="shared" si="21"/>
        <v>462.74</v>
      </c>
      <c r="G299" s="1402">
        <f t="shared" si="22"/>
        <v>462.74</v>
      </c>
      <c r="H299" s="1838"/>
      <c r="I299" s="1765"/>
      <c r="J299" s="575"/>
    </row>
    <row r="300" spans="1:10">
      <c r="A300" s="1048" t="s">
        <v>3037</v>
      </c>
      <c r="B300" s="6" t="s">
        <v>178</v>
      </c>
      <c r="C300" s="6">
        <v>0.61</v>
      </c>
      <c r="D300" s="6">
        <v>1000</v>
      </c>
      <c r="E300" s="575">
        <v>509.01674999999994</v>
      </c>
      <c r="F300" s="581">
        <f t="shared" si="21"/>
        <v>509.02</v>
      </c>
      <c r="G300" s="1402">
        <f t="shared" si="22"/>
        <v>509.02</v>
      </c>
      <c r="H300" s="1838"/>
      <c r="I300" s="1765"/>
      <c r="J300" s="575"/>
    </row>
    <row r="301" spans="1:10">
      <c r="A301" s="1048" t="s">
        <v>3038</v>
      </c>
      <c r="B301" s="6" t="s">
        <v>179</v>
      </c>
      <c r="C301" s="6">
        <v>0.77</v>
      </c>
      <c r="D301" s="6">
        <v>500</v>
      </c>
      <c r="E301" s="575">
        <v>312.36450000000002</v>
      </c>
      <c r="F301" s="581">
        <f t="shared" si="21"/>
        <v>312.36</v>
      </c>
      <c r="G301" s="1402">
        <f t="shared" si="22"/>
        <v>312.36</v>
      </c>
      <c r="H301" s="1838"/>
      <c r="I301" s="1765"/>
      <c r="J301" s="575"/>
    </row>
    <row r="302" spans="1:10">
      <c r="A302" s="1048" t="s">
        <v>3039</v>
      </c>
      <c r="B302" s="6" t="s">
        <v>180</v>
      </c>
      <c r="C302" s="6">
        <v>0.88</v>
      </c>
      <c r="D302" s="6">
        <v>500</v>
      </c>
      <c r="E302" s="575">
        <v>337.79669999999999</v>
      </c>
      <c r="F302" s="581">
        <f t="shared" si="21"/>
        <v>337.8</v>
      </c>
      <c r="G302" s="1402">
        <f t="shared" si="22"/>
        <v>337.8</v>
      </c>
      <c r="H302" s="1838"/>
      <c r="I302" s="1765"/>
      <c r="J302" s="575"/>
    </row>
    <row r="303" spans="1:10">
      <c r="A303" s="1048" t="s">
        <v>3040</v>
      </c>
      <c r="B303" s="6" t="s">
        <v>617</v>
      </c>
      <c r="C303" s="6">
        <v>0.87</v>
      </c>
      <c r="D303" s="6">
        <v>1000</v>
      </c>
      <c r="E303" s="575">
        <v>1135.6052400000001</v>
      </c>
      <c r="F303" s="581">
        <f t="shared" si="21"/>
        <v>1135.6099999999999</v>
      </c>
      <c r="G303" s="1402">
        <f t="shared" si="22"/>
        <v>1135.6099999999999</v>
      </c>
      <c r="H303" s="1838"/>
      <c r="I303" s="1765"/>
      <c r="J303" s="575"/>
    </row>
    <row r="304" spans="1:10">
      <c r="A304" s="1048" t="s">
        <v>3041</v>
      </c>
      <c r="B304" s="6" t="s">
        <v>190</v>
      </c>
      <c r="C304" s="6">
        <v>1.05</v>
      </c>
      <c r="D304" s="6">
        <v>500</v>
      </c>
      <c r="E304" s="575">
        <v>328.55250000000001</v>
      </c>
      <c r="F304" s="581">
        <f t="shared" si="21"/>
        <v>328.55</v>
      </c>
      <c r="G304" s="1402">
        <f t="shared" si="22"/>
        <v>328.55</v>
      </c>
      <c r="H304" s="1838"/>
      <c r="I304" s="1765"/>
      <c r="J304" s="575"/>
    </row>
    <row r="305" spans="1:10">
      <c r="A305" s="1048" t="s">
        <v>3042</v>
      </c>
      <c r="B305" s="6" t="s">
        <v>191</v>
      </c>
      <c r="C305" s="6">
        <v>1.45</v>
      </c>
      <c r="D305" s="6">
        <v>500</v>
      </c>
      <c r="E305" s="575">
        <v>381.78120000000001</v>
      </c>
      <c r="F305" s="581">
        <f t="shared" si="21"/>
        <v>381.78</v>
      </c>
      <c r="G305" s="1402">
        <f t="shared" si="22"/>
        <v>381.78</v>
      </c>
      <c r="H305" s="1838"/>
      <c r="I305" s="1765"/>
      <c r="J305" s="575"/>
    </row>
    <row r="306" spans="1:10">
      <c r="A306" s="1048" t="s">
        <v>3043</v>
      </c>
      <c r="B306" s="6" t="s">
        <v>192</v>
      </c>
      <c r="C306" s="6">
        <v>1.7</v>
      </c>
      <c r="D306" s="6">
        <v>400</v>
      </c>
      <c r="E306" s="575">
        <v>478.93049999999994</v>
      </c>
      <c r="F306" s="581">
        <f t="shared" si="21"/>
        <v>478.93</v>
      </c>
      <c r="G306" s="1402">
        <f t="shared" si="22"/>
        <v>478.93</v>
      </c>
      <c r="H306" s="1838"/>
      <c r="I306" s="1765"/>
      <c r="J306" s="575"/>
    </row>
    <row r="307" spans="1:10">
      <c r="A307" s="1048" t="s">
        <v>3044</v>
      </c>
      <c r="B307" s="6" t="s">
        <v>194</v>
      </c>
      <c r="C307" s="6">
        <v>2.1</v>
      </c>
      <c r="D307" s="6">
        <v>500</v>
      </c>
      <c r="E307" s="575">
        <v>1023.4607399999999</v>
      </c>
      <c r="F307" s="581">
        <f t="shared" si="21"/>
        <v>1023.46</v>
      </c>
      <c r="G307" s="1402">
        <f t="shared" si="22"/>
        <v>1023.46</v>
      </c>
      <c r="H307" s="1838"/>
      <c r="I307" s="1765"/>
      <c r="J307" s="575"/>
    </row>
    <row r="308" spans="1:10">
      <c r="A308" s="1048" t="s">
        <v>3045</v>
      </c>
      <c r="B308" s="6" t="s">
        <v>202</v>
      </c>
      <c r="C308" s="6">
        <v>3</v>
      </c>
      <c r="D308" s="6">
        <v>500</v>
      </c>
      <c r="E308" s="575">
        <v>1035.0010799999998</v>
      </c>
      <c r="F308" s="581">
        <f t="shared" si="21"/>
        <v>1035</v>
      </c>
      <c r="G308" s="1402">
        <f t="shared" si="22"/>
        <v>1035</v>
      </c>
      <c r="H308" s="1838"/>
      <c r="I308" s="1765"/>
      <c r="J308" s="575"/>
    </row>
    <row r="309" spans="1:10">
      <c r="A309" s="1048" t="s">
        <v>3046</v>
      </c>
      <c r="B309" s="6" t="s">
        <v>204</v>
      </c>
      <c r="C309" s="6">
        <v>5</v>
      </c>
      <c r="D309" s="6">
        <v>250</v>
      </c>
      <c r="E309" s="575">
        <v>1067.62842</v>
      </c>
      <c r="F309" s="581">
        <f t="shared" si="21"/>
        <v>1067.6300000000001</v>
      </c>
      <c r="G309" s="1402">
        <f t="shared" si="22"/>
        <v>1067.6300000000001</v>
      </c>
      <c r="H309" s="1838"/>
      <c r="I309" s="1765"/>
      <c r="J309" s="575"/>
    </row>
    <row r="310" spans="1:10">
      <c r="A310" s="1048" t="s">
        <v>3047</v>
      </c>
      <c r="B310" s="6" t="s">
        <v>618</v>
      </c>
      <c r="C310" s="6">
        <v>4.21</v>
      </c>
      <c r="D310" s="6">
        <v>250</v>
      </c>
      <c r="E310" s="575">
        <v>959.17733999999996</v>
      </c>
      <c r="F310" s="581">
        <f t="shared" si="21"/>
        <v>959.18</v>
      </c>
      <c r="G310" s="1402">
        <f t="shared" si="22"/>
        <v>959.18</v>
      </c>
      <c r="H310" s="1838"/>
      <c r="I310" s="1765"/>
      <c r="J310" s="575"/>
    </row>
    <row r="311" spans="1:10" ht="13.5" thickBot="1">
      <c r="A311" s="1052" t="s">
        <v>3048</v>
      </c>
      <c r="B311" s="280" t="s">
        <v>1331</v>
      </c>
      <c r="C311" s="280">
        <v>6</v>
      </c>
      <c r="D311" s="280">
        <v>150</v>
      </c>
      <c r="E311" s="575">
        <v>838.94310000000007</v>
      </c>
      <c r="F311" s="1403">
        <f t="shared" si="21"/>
        <v>838.94</v>
      </c>
      <c r="G311" s="1404">
        <f t="shared" si="22"/>
        <v>838.94</v>
      </c>
      <c r="H311" s="1839"/>
      <c r="I311" s="1765"/>
      <c r="J311" s="575"/>
    </row>
    <row r="312" spans="1:10">
      <c r="A312" s="1053"/>
      <c r="B312" s="13"/>
      <c r="C312" s="13"/>
      <c r="D312" s="13"/>
      <c r="E312" s="1176"/>
      <c r="F312" s="1412"/>
      <c r="G312" s="1405"/>
      <c r="H312" s="14"/>
      <c r="J312" s="575"/>
    </row>
    <row r="313" spans="1:10" ht="13.5" thickBot="1">
      <c r="A313" s="1053"/>
      <c r="B313" s="13"/>
      <c r="C313" s="13"/>
      <c r="D313" s="13"/>
      <c r="E313" s="1176"/>
      <c r="F313" s="1412"/>
      <c r="G313" s="1405"/>
      <c r="H313" s="14"/>
      <c r="J313" s="575"/>
    </row>
    <row r="314" spans="1:10" ht="18">
      <c r="A314" s="950"/>
      <c r="B314" s="91" t="s">
        <v>2893</v>
      </c>
      <c r="C314" s="91"/>
      <c r="D314" s="93"/>
      <c r="E314" s="562"/>
      <c r="F314" s="1395"/>
      <c r="G314" s="1395"/>
      <c r="H314" s="236"/>
      <c r="J314" s="575"/>
    </row>
    <row r="315" spans="1:10">
      <c r="A315" s="951"/>
      <c r="B315" s="17"/>
      <c r="C315" s="183"/>
      <c r="D315" s="183"/>
      <c r="E315" s="557"/>
      <c r="F315" s="98"/>
      <c r="G315" s="1397"/>
      <c r="H315" s="17"/>
      <c r="J315" s="575"/>
    </row>
    <row r="316" spans="1:10">
      <c r="A316" s="951"/>
      <c r="B316" s="17"/>
      <c r="C316" s="183"/>
      <c r="D316" s="183"/>
      <c r="E316" s="557"/>
      <c r="F316" s="98"/>
      <c r="G316" s="1397"/>
      <c r="H316" s="17"/>
      <c r="J316" s="575"/>
    </row>
    <row r="317" spans="1:10">
      <c r="A317" s="951"/>
      <c r="B317" s="17"/>
      <c r="C317" s="183"/>
      <c r="D317" s="183"/>
      <c r="E317" s="557"/>
      <c r="F317" s="98"/>
      <c r="G317" s="1397"/>
      <c r="H317" s="17"/>
      <c r="J317" s="575"/>
    </row>
    <row r="318" spans="1:10" ht="13.5" thickBot="1">
      <c r="A318" s="952"/>
      <c r="B318" s="171"/>
      <c r="C318" s="184"/>
      <c r="D318" s="184"/>
      <c r="E318" s="558"/>
      <c r="F318" s="101"/>
      <c r="G318" s="1398"/>
      <c r="H318" s="171"/>
      <c r="J318" s="575"/>
    </row>
    <row r="319" spans="1:10" ht="31.5">
      <c r="A319" s="1046" t="s">
        <v>1034</v>
      </c>
      <c r="B319" s="389" t="s">
        <v>1035</v>
      </c>
      <c r="C319" s="475" t="s">
        <v>678</v>
      </c>
      <c r="D319" s="475" t="s">
        <v>3143</v>
      </c>
      <c r="E319" s="559" t="s">
        <v>3970</v>
      </c>
      <c r="F319" s="430" t="s">
        <v>2792</v>
      </c>
      <c r="G319" s="1392" t="s">
        <v>497</v>
      </c>
      <c r="H319" s="1836" t="s">
        <v>4268</v>
      </c>
      <c r="J319" s="575"/>
    </row>
    <row r="320" spans="1:10" ht="13.5" thickBot="1">
      <c r="A320" s="1046"/>
      <c r="B320" s="389"/>
      <c r="C320" s="475" t="s">
        <v>3644</v>
      </c>
      <c r="D320" s="476" t="s">
        <v>2641</v>
      </c>
      <c r="E320" s="564" t="s">
        <v>265</v>
      </c>
      <c r="F320" s="1399">
        <f>'Заказ, cкидки и курсы валют'!$I$12</f>
        <v>0</v>
      </c>
      <c r="G320" s="1393"/>
      <c r="H320" s="248"/>
      <c r="J320" s="575"/>
    </row>
    <row r="321" spans="1:10">
      <c r="A321" s="1050" t="s">
        <v>3049</v>
      </c>
      <c r="B321" s="542" t="s">
        <v>147</v>
      </c>
      <c r="C321" s="542">
        <v>0.14000000000000001</v>
      </c>
      <c r="D321" s="542">
        <v>1000</v>
      </c>
      <c r="E321" s="575">
        <v>902.74086</v>
      </c>
      <c r="F321" s="1400">
        <f>ROUND(E321*(1-$F$11),2)</f>
        <v>902.74</v>
      </c>
      <c r="G321" s="1401">
        <f>F321</f>
        <v>902.74</v>
      </c>
      <c r="H321" s="1837"/>
      <c r="I321" s="1765"/>
      <c r="J321" s="575"/>
    </row>
    <row r="322" spans="1:10">
      <c r="A322" s="1048" t="s">
        <v>3050</v>
      </c>
      <c r="B322" s="6" t="s">
        <v>168</v>
      </c>
      <c r="C322" s="6">
        <v>0.26</v>
      </c>
      <c r="D322" s="6">
        <v>2000</v>
      </c>
      <c r="E322" s="575">
        <v>1460.97126</v>
      </c>
      <c r="F322" s="581">
        <f t="shared" ref="F322:F330" si="23">ROUND(E322*(1-$F$11),2)</f>
        <v>1460.97</v>
      </c>
      <c r="G322" s="1402">
        <f t="shared" ref="G322:G330" si="24">F322</f>
        <v>1460.97</v>
      </c>
      <c r="H322" s="1838"/>
      <c r="I322" s="1765"/>
      <c r="J322" s="575"/>
    </row>
    <row r="323" spans="1:10">
      <c r="A323" s="1048" t="s">
        <v>3051</v>
      </c>
      <c r="B323" s="6" t="s">
        <v>1352</v>
      </c>
      <c r="C323" s="6">
        <v>0.37</v>
      </c>
      <c r="D323" s="6">
        <v>1000</v>
      </c>
      <c r="E323" s="575">
        <v>727.53983999999991</v>
      </c>
      <c r="F323" s="581">
        <f t="shared" si="23"/>
        <v>727.54</v>
      </c>
      <c r="G323" s="1402">
        <f t="shared" si="24"/>
        <v>727.54</v>
      </c>
      <c r="H323" s="1838"/>
      <c r="I323" s="1765"/>
      <c r="J323" s="575"/>
    </row>
    <row r="324" spans="1:10">
      <c r="A324" s="1048" t="s">
        <v>3052</v>
      </c>
      <c r="B324" s="6" t="s">
        <v>189</v>
      </c>
      <c r="C324" s="6">
        <v>0.46</v>
      </c>
      <c r="D324" s="6">
        <v>1000</v>
      </c>
      <c r="E324" s="575">
        <v>319.28699999999998</v>
      </c>
      <c r="F324" s="581">
        <f t="shared" si="23"/>
        <v>319.29000000000002</v>
      </c>
      <c r="G324" s="1402">
        <f t="shared" si="24"/>
        <v>319.29000000000002</v>
      </c>
      <c r="H324" s="1838"/>
      <c r="I324" s="1765"/>
      <c r="J324" s="575"/>
    </row>
    <row r="325" spans="1:10">
      <c r="A325" s="1048" t="s">
        <v>3053</v>
      </c>
      <c r="B325" s="6" t="s">
        <v>616</v>
      </c>
      <c r="C325" s="6">
        <v>0.5</v>
      </c>
      <c r="D325" s="6">
        <v>1000</v>
      </c>
      <c r="E325" s="575">
        <v>754.28838000000007</v>
      </c>
      <c r="F325" s="581">
        <f t="shared" si="23"/>
        <v>754.29</v>
      </c>
      <c r="G325" s="1402">
        <f t="shared" si="24"/>
        <v>754.29</v>
      </c>
      <c r="H325" s="1838"/>
      <c r="I325" s="1765"/>
      <c r="J325" s="575"/>
    </row>
    <row r="326" spans="1:10" ht="12.75" customHeight="1">
      <c r="A326" s="1048" t="s">
        <v>3054</v>
      </c>
      <c r="B326" s="12" t="s">
        <v>617</v>
      </c>
      <c r="C326" s="12">
        <v>1</v>
      </c>
      <c r="D326" s="12">
        <v>1000</v>
      </c>
      <c r="E326" s="575">
        <v>1039.1673599999999</v>
      </c>
      <c r="F326" s="581">
        <f t="shared" si="23"/>
        <v>1039.17</v>
      </c>
      <c r="G326" s="1402">
        <f t="shared" si="24"/>
        <v>1039.17</v>
      </c>
      <c r="H326" s="1838"/>
      <c r="I326" s="1765"/>
      <c r="J326" s="575"/>
    </row>
    <row r="327" spans="1:10">
      <c r="A327" s="1048" t="s">
        <v>3055</v>
      </c>
      <c r="B327" s="6" t="s">
        <v>190</v>
      </c>
      <c r="C327" s="6">
        <v>1.1200000000000001</v>
      </c>
      <c r="D327" s="6">
        <v>500</v>
      </c>
      <c r="E327" s="575">
        <v>270.70170000000002</v>
      </c>
      <c r="F327" s="581">
        <f t="shared" si="23"/>
        <v>270.7</v>
      </c>
      <c r="G327" s="1402">
        <f t="shared" si="24"/>
        <v>270.7</v>
      </c>
      <c r="H327" s="1838"/>
      <c r="I327" s="1765"/>
      <c r="J327" s="575"/>
    </row>
    <row r="328" spans="1:10">
      <c r="A328" s="1048" t="s">
        <v>3056</v>
      </c>
      <c r="B328" s="6" t="s">
        <v>191</v>
      </c>
      <c r="C328" s="6">
        <v>1.45</v>
      </c>
      <c r="D328" s="6">
        <v>1000</v>
      </c>
      <c r="E328" s="575">
        <v>1306.38438</v>
      </c>
      <c r="F328" s="581">
        <f t="shared" si="23"/>
        <v>1306.3800000000001</v>
      </c>
      <c r="G328" s="1402">
        <f t="shared" si="24"/>
        <v>1306.3800000000001</v>
      </c>
      <c r="H328" s="1838"/>
      <c r="I328" s="1765"/>
      <c r="J328" s="575"/>
    </row>
    <row r="329" spans="1:10">
      <c r="A329" s="1048" t="s">
        <v>3057</v>
      </c>
      <c r="B329" s="6" t="s">
        <v>201</v>
      </c>
      <c r="C329" s="6">
        <v>1.9</v>
      </c>
      <c r="D329" s="6">
        <v>500</v>
      </c>
      <c r="E329" s="575">
        <v>852.19596000000001</v>
      </c>
      <c r="F329" s="581">
        <f t="shared" si="23"/>
        <v>852.2</v>
      </c>
      <c r="G329" s="1402">
        <f t="shared" si="24"/>
        <v>852.2</v>
      </c>
      <c r="H329" s="1838"/>
      <c r="I329" s="1765"/>
      <c r="J329" s="575"/>
    </row>
    <row r="330" spans="1:10" ht="13.5" thickBot="1">
      <c r="A330" s="847" t="s">
        <v>3058</v>
      </c>
      <c r="B330" s="282" t="s">
        <v>243</v>
      </c>
      <c r="C330" s="282">
        <v>3.5</v>
      </c>
      <c r="D330" s="282">
        <v>250</v>
      </c>
      <c r="E330" s="575">
        <v>730.47924</v>
      </c>
      <c r="F330" s="1403">
        <f t="shared" si="23"/>
        <v>730.48</v>
      </c>
      <c r="G330" s="1404">
        <f t="shared" si="24"/>
        <v>730.48</v>
      </c>
      <c r="H330" s="1839"/>
      <c r="I330" s="1765"/>
      <c r="J330" s="575"/>
    </row>
    <row r="331" spans="1:10" ht="13.5" thickBot="1">
      <c r="J331" s="575"/>
    </row>
    <row r="332" spans="1:10" ht="18">
      <c r="A332" s="950"/>
      <c r="B332" s="91" t="s">
        <v>6929</v>
      </c>
      <c r="C332" s="91"/>
      <c r="D332" s="91"/>
      <c r="E332" s="555"/>
      <c r="F332" s="1359"/>
      <c r="G332" s="93"/>
      <c r="H332" s="236"/>
      <c r="J332" s="575"/>
    </row>
    <row r="333" spans="1:10">
      <c r="A333" s="951"/>
      <c r="B333" s="17"/>
      <c r="C333" s="183"/>
      <c r="E333" s="557"/>
      <c r="F333" s="98"/>
      <c r="G333" s="1397"/>
      <c r="H333" s="17"/>
      <c r="J333" s="575"/>
    </row>
    <row r="334" spans="1:10">
      <c r="A334" s="951"/>
      <c r="B334" s="17"/>
      <c r="C334" s="183"/>
      <c r="D334" s="183"/>
      <c r="E334" s="557"/>
      <c r="F334" s="98"/>
      <c r="G334" s="1397"/>
      <c r="H334" s="17"/>
      <c r="J334" s="575"/>
    </row>
    <row r="335" spans="1:10" ht="30.75" customHeight="1" thickBot="1">
      <c r="A335" s="952"/>
      <c r="B335" s="171"/>
      <c r="C335" s="184"/>
      <c r="D335" s="184"/>
      <c r="E335" s="558"/>
      <c r="F335" s="101"/>
      <c r="G335" s="1398"/>
      <c r="H335" s="171"/>
      <c r="J335" s="575"/>
    </row>
    <row r="336" spans="1:10" ht="31.5">
      <c r="A336" s="1046" t="s">
        <v>1034</v>
      </c>
      <c r="B336" s="389" t="s">
        <v>1035</v>
      </c>
      <c r="C336" s="475" t="s">
        <v>678</v>
      </c>
      <c r="D336" s="475" t="s">
        <v>3143</v>
      </c>
      <c r="E336" s="559" t="s">
        <v>3970</v>
      </c>
      <c r="F336" s="430" t="s">
        <v>2792</v>
      </c>
      <c r="G336" s="1392" t="s">
        <v>497</v>
      </c>
      <c r="H336" s="1836" t="s">
        <v>4268</v>
      </c>
      <c r="J336" s="575"/>
    </row>
    <row r="337" spans="1:10" ht="13.5" thickBot="1">
      <c r="A337" s="1046"/>
      <c r="B337" s="389"/>
      <c r="C337" s="475" t="s">
        <v>3644</v>
      </c>
      <c r="D337" s="476" t="s">
        <v>2641</v>
      </c>
      <c r="E337" s="1177" t="s">
        <v>265</v>
      </c>
      <c r="F337" s="1399">
        <f>'Заказ, cкидки и курсы валют'!$I$12</f>
        <v>0</v>
      </c>
      <c r="G337" s="1393"/>
      <c r="H337" s="248"/>
      <c r="J337" s="575"/>
    </row>
    <row r="338" spans="1:10">
      <c r="A338" s="1047" t="s">
        <v>6907</v>
      </c>
      <c r="B338" s="1814" t="s">
        <v>168</v>
      </c>
      <c r="C338" s="1293"/>
      <c r="D338" s="1293">
        <v>2000</v>
      </c>
      <c r="E338" s="575">
        <v>1126.77</v>
      </c>
      <c r="F338" s="1423">
        <f>ROUND(E338*(1-$F$11),2)</f>
        <v>1126.77</v>
      </c>
      <c r="G338" s="1424">
        <f>F338</f>
        <v>1126.77</v>
      </c>
      <c r="H338" s="1840"/>
      <c r="J338" s="575"/>
    </row>
    <row r="339" spans="1:10">
      <c r="A339" s="846" t="s">
        <v>6908</v>
      </c>
      <c r="B339" s="1302" t="s">
        <v>169</v>
      </c>
      <c r="C339" s="623"/>
      <c r="D339" s="623">
        <v>2000</v>
      </c>
      <c r="E339" s="575">
        <v>1371.72</v>
      </c>
      <c r="F339" s="1425">
        <f t="shared" ref="F339:F357" si="25">ROUND(E339*(1-$F$11),2)</f>
        <v>1371.72</v>
      </c>
      <c r="G339" s="1426">
        <f t="shared" ref="G339:G357" si="26">F339</f>
        <v>1371.72</v>
      </c>
      <c r="H339" s="1844"/>
      <c r="J339" s="575"/>
    </row>
    <row r="340" spans="1:10">
      <c r="A340" s="1048" t="s">
        <v>6909</v>
      </c>
      <c r="B340" s="1302" t="s">
        <v>170</v>
      </c>
      <c r="C340" s="623"/>
      <c r="D340" s="623">
        <v>1000</v>
      </c>
      <c r="E340" s="575">
        <v>734.84999999999991</v>
      </c>
      <c r="F340" s="1425">
        <f t="shared" si="25"/>
        <v>734.85</v>
      </c>
      <c r="G340" s="1426">
        <f t="shared" si="26"/>
        <v>734.85</v>
      </c>
      <c r="H340" s="1844"/>
      <c r="J340" s="575"/>
    </row>
    <row r="341" spans="1:10">
      <c r="A341" s="1048" t="s">
        <v>6910</v>
      </c>
      <c r="B341" s="1302" t="s">
        <v>1352</v>
      </c>
      <c r="C341" s="623"/>
      <c r="D341" s="623">
        <v>1000</v>
      </c>
      <c r="E341" s="575">
        <v>636.87</v>
      </c>
      <c r="F341" s="1425">
        <f t="shared" si="25"/>
        <v>636.87</v>
      </c>
      <c r="G341" s="1426">
        <f t="shared" si="26"/>
        <v>636.87</v>
      </c>
      <c r="H341" s="1844"/>
      <c r="J341" s="575"/>
    </row>
    <row r="342" spans="1:10">
      <c r="A342" s="1048" t="s">
        <v>6911</v>
      </c>
      <c r="B342" s="1302" t="s">
        <v>189</v>
      </c>
      <c r="C342" s="623"/>
      <c r="D342" s="623">
        <v>1000</v>
      </c>
      <c r="E342" s="575">
        <v>685.86</v>
      </c>
      <c r="F342" s="1425">
        <f t="shared" si="25"/>
        <v>685.86</v>
      </c>
      <c r="G342" s="1426">
        <f t="shared" si="26"/>
        <v>685.86</v>
      </c>
      <c r="H342" s="1844"/>
      <c r="J342" s="575"/>
    </row>
    <row r="343" spans="1:10">
      <c r="A343" s="1048" t="s">
        <v>6912</v>
      </c>
      <c r="B343" s="1302" t="s">
        <v>616</v>
      </c>
      <c r="C343" s="623"/>
      <c r="D343" s="623">
        <v>1000</v>
      </c>
      <c r="E343" s="575">
        <v>783.83999999999992</v>
      </c>
      <c r="F343" s="1425">
        <f t="shared" si="25"/>
        <v>783.84</v>
      </c>
      <c r="G343" s="1426">
        <f t="shared" si="26"/>
        <v>783.84</v>
      </c>
      <c r="H343" s="1844"/>
      <c r="J343" s="575"/>
    </row>
    <row r="344" spans="1:10">
      <c r="A344" s="1048" t="s">
        <v>6913</v>
      </c>
      <c r="B344" s="1302" t="s">
        <v>178</v>
      </c>
      <c r="C344" s="623"/>
      <c r="D344" s="623">
        <v>1000</v>
      </c>
      <c r="E344" s="575">
        <v>955.30499999999995</v>
      </c>
      <c r="F344" s="1425">
        <f t="shared" si="25"/>
        <v>955.31</v>
      </c>
      <c r="G344" s="1426">
        <f t="shared" si="26"/>
        <v>955.31</v>
      </c>
      <c r="H344" s="1844"/>
      <c r="J344" s="575"/>
    </row>
    <row r="345" spans="1:10">
      <c r="A345" s="1048" t="s">
        <v>6914</v>
      </c>
      <c r="B345" s="1302" t="s">
        <v>179</v>
      </c>
      <c r="C345" s="623"/>
      <c r="D345" s="623">
        <v>1000</v>
      </c>
      <c r="E345" s="575">
        <v>1028.79</v>
      </c>
      <c r="F345" s="1425">
        <f t="shared" si="25"/>
        <v>1028.79</v>
      </c>
      <c r="G345" s="1426">
        <f t="shared" si="26"/>
        <v>1028.79</v>
      </c>
      <c r="H345" s="1844"/>
      <c r="J345" s="575"/>
    </row>
    <row r="346" spans="1:10">
      <c r="A346" s="1048" t="s">
        <v>6915</v>
      </c>
      <c r="B346" s="1302" t="s">
        <v>180</v>
      </c>
      <c r="C346" s="623"/>
      <c r="D346" s="623">
        <v>500</v>
      </c>
      <c r="E346" s="575">
        <v>587.88</v>
      </c>
      <c r="F346" s="1425">
        <f t="shared" si="25"/>
        <v>587.88</v>
      </c>
      <c r="G346" s="1426">
        <f t="shared" si="26"/>
        <v>587.88</v>
      </c>
      <c r="H346" s="1844"/>
      <c r="J346" s="575"/>
    </row>
    <row r="347" spans="1:10">
      <c r="A347" s="1048" t="s">
        <v>6916</v>
      </c>
      <c r="B347" s="1302" t="s">
        <v>617</v>
      </c>
      <c r="C347" s="623"/>
      <c r="D347" s="623">
        <v>500</v>
      </c>
      <c r="E347" s="575">
        <v>453.42374999999998</v>
      </c>
      <c r="F347" s="1425">
        <f t="shared" si="25"/>
        <v>453.42</v>
      </c>
      <c r="G347" s="1426">
        <f t="shared" si="26"/>
        <v>453.42</v>
      </c>
      <c r="H347" s="1844"/>
      <c r="J347" s="575"/>
    </row>
    <row r="348" spans="1:10">
      <c r="A348" s="1048" t="s">
        <v>6917</v>
      </c>
      <c r="B348" s="1302" t="s">
        <v>190</v>
      </c>
      <c r="C348" s="623"/>
      <c r="D348" s="623">
        <v>500</v>
      </c>
      <c r="E348" s="575">
        <v>551.13749999999993</v>
      </c>
      <c r="F348" s="1425">
        <f t="shared" si="25"/>
        <v>551.14</v>
      </c>
      <c r="G348" s="1426">
        <f t="shared" si="26"/>
        <v>551.14</v>
      </c>
      <c r="H348" s="1844"/>
      <c r="J348" s="575"/>
    </row>
    <row r="349" spans="1:10">
      <c r="A349" s="1048" t="s">
        <v>6918</v>
      </c>
      <c r="B349" s="1302" t="s">
        <v>191</v>
      </c>
      <c r="C349" s="623"/>
      <c r="D349" s="623">
        <v>500</v>
      </c>
      <c r="E349" s="575">
        <v>722.60249999999996</v>
      </c>
      <c r="F349" s="1425">
        <f t="shared" si="25"/>
        <v>722.6</v>
      </c>
      <c r="G349" s="1426">
        <f t="shared" si="26"/>
        <v>722.6</v>
      </c>
      <c r="H349" s="1844"/>
      <c r="J349" s="575"/>
    </row>
    <row r="350" spans="1:10">
      <c r="A350" s="1048" t="s">
        <v>6919</v>
      </c>
      <c r="B350" s="1302" t="s">
        <v>192</v>
      </c>
      <c r="C350" s="623"/>
      <c r="D350" s="623">
        <v>500</v>
      </c>
      <c r="E350" s="575">
        <v>930.81</v>
      </c>
      <c r="F350" s="1425">
        <f t="shared" si="25"/>
        <v>930.81</v>
      </c>
      <c r="G350" s="1426">
        <f t="shared" si="26"/>
        <v>930.81</v>
      </c>
      <c r="H350" s="1844"/>
      <c r="J350" s="575"/>
    </row>
    <row r="351" spans="1:10">
      <c r="A351" s="1048" t="s">
        <v>6920</v>
      </c>
      <c r="B351" s="1302" t="s">
        <v>194</v>
      </c>
      <c r="C351" s="623"/>
      <c r="D351" s="623">
        <v>300</v>
      </c>
      <c r="E351" s="575">
        <v>727.50149999999996</v>
      </c>
      <c r="F351" s="1425">
        <f t="shared" si="25"/>
        <v>727.5</v>
      </c>
      <c r="G351" s="1426">
        <f t="shared" si="26"/>
        <v>727.5</v>
      </c>
      <c r="H351" s="1844"/>
      <c r="J351" s="575"/>
    </row>
    <row r="352" spans="1:10">
      <c r="A352" s="1048" t="s">
        <v>6921</v>
      </c>
      <c r="B352" s="1302" t="s">
        <v>201</v>
      </c>
      <c r="C352" s="623"/>
      <c r="D352" s="623">
        <v>500</v>
      </c>
      <c r="E352" s="575">
        <v>1285.9875</v>
      </c>
      <c r="F352" s="1425">
        <f t="shared" si="25"/>
        <v>1285.99</v>
      </c>
      <c r="G352" s="1426">
        <f t="shared" si="26"/>
        <v>1285.99</v>
      </c>
      <c r="H352" s="1844"/>
      <c r="J352" s="575"/>
    </row>
    <row r="353" spans="1:10">
      <c r="A353" s="1048" t="s">
        <v>6922</v>
      </c>
      <c r="B353" s="1302" t="s">
        <v>202</v>
      </c>
      <c r="C353" s="623"/>
      <c r="D353" s="623">
        <v>250</v>
      </c>
      <c r="E353" s="575">
        <v>838.95375000000001</v>
      </c>
      <c r="F353" s="1425">
        <f t="shared" si="25"/>
        <v>838.95</v>
      </c>
      <c r="G353" s="1426">
        <f t="shared" si="26"/>
        <v>838.95</v>
      </c>
      <c r="H353" s="1844"/>
      <c r="J353" s="575"/>
    </row>
    <row r="354" spans="1:10">
      <c r="A354" s="1048" t="s">
        <v>6923</v>
      </c>
      <c r="B354" s="524" t="s">
        <v>204</v>
      </c>
      <c r="C354" s="524"/>
      <c r="D354" s="524">
        <v>200</v>
      </c>
      <c r="E354" s="575">
        <v>862.22399999999993</v>
      </c>
      <c r="F354" s="1425">
        <f t="shared" si="25"/>
        <v>862.22</v>
      </c>
      <c r="G354" s="1426">
        <f t="shared" si="26"/>
        <v>862.22</v>
      </c>
      <c r="H354" s="1844"/>
      <c r="J354" s="575"/>
    </row>
    <row r="355" spans="1:10">
      <c r="A355" s="1048" t="s">
        <v>6924</v>
      </c>
      <c r="B355" s="524" t="s">
        <v>243</v>
      </c>
      <c r="C355" s="524"/>
      <c r="D355" s="524">
        <v>250</v>
      </c>
      <c r="E355" s="575">
        <v>1114.5225</v>
      </c>
      <c r="F355" s="1425">
        <f t="shared" si="25"/>
        <v>1114.52</v>
      </c>
      <c r="G355" s="1426">
        <f t="shared" si="26"/>
        <v>1114.52</v>
      </c>
      <c r="H355" s="1844"/>
      <c r="J355" s="575"/>
    </row>
    <row r="356" spans="1:10">
      <c r="A356" s="1048" t="s">
        <v>6925</v>
      </c>
      <c r="B356" s="524" t="s">
        <v>618</v>
      </c>
      <c r="C356" s="524"/>
      <c r="D356" s="524">
        <v>200</v>
      </c>
      <c r="E356" s="575">
        <v>1053.2849999999999</v>
      </c>
      <c r="F356" s="1425">
        <f t="shared" si="25"/>
        <v>1053.29</v>
      </c>
      <c r="G356" s="1426">
        <f t="shared" si="26"/>
        <v>1053.29</v>
      </c>
      <c r="H356" s="1844"/>
      <c r="J356" s="575"/>
    </row>
    <row r="357" spans="1:10" ht="13.5" thickBot="1">
      <c r="A357" s="1052" t="s">
        <v>6926</v>
      </c>
      <c r="B357" s="939" t="s">
        <v>1331</v>
      </c>
      <c r="C357" s="939"/>
      <c r="D357" s="939">
        <v>100</v>
      </c>
      <c r="E357" s="575">
        <v>756.89549999999997</v>
      </c>
      <c r="F357" s="1430">
        <f t="shared" si="25"/>
        <v>756.9</v>
      </c>
      <c r="G357" s="1431">
        <f t="shared" si="26"/>
        <v>756.9</v>
      </c>
      <c r="H357" s="1845"/>
      <c r="J357" s="575"/>
    </row>
    <row r="358" spans="1:10" ht="13.5" thickBot="1">
      <c r="B358" s="8"/>
      <c r="C358" s="9"/>
      <c r="D358" s="9"/>
      <c r="E358" s="1176"/>
      <c r="F358" s="21"/>
      <c r="J358" s="575"/>
    </row>
    <row r="359" spans="1:10" ht="18">
      <c r="A359" s="950"/>
      <c r="B359" s="163"/>
      <c r="C359" s="91" t="s">
        <v>2894</v>
      </c>
      <c r="D359" s="1359"/>
      <c r="E359" s="555"/>
      <c r="F359" s="93"/>
      <c r="G359" s="1411"/>
      <c r="H359" s="94"/>
      <c r="J359" s="575"/>
    </row>
    <row r="360" spans="1:10">
      <c r="A360" s="951"/>
      <c r="B360" s="17"/>
      <c r="C360" s="183"/>
      <c r="D360" s="183"/>
      <c r="E360" s="557"/>
      <c r="F360" s="98"/>
      <c r="G360" s="1397"/>
      <c r="H360" s="17"/>
      <c r="J360" s="575"/>
    </row>
    <row r="361" spans="1:10">
      <c r="A361" s="951"/>
      <c r="B361" s="17"/>
      <c r="C361" s="183"/>
      <c r="D361" s="183"/>
      <c r="E361" s="557"/>
      <c r="F361" s="98"/>
      <c r="G361" s="1397"/>
      <c r="H361" s="17"/>
      <c r="J361" s="575"/>
    </row>
    <row r="362" spans="1:10">
      <c r="A362" s="951"/>
      <c r="B362" s="17"/>
      <c r="C362" s="183"/>
      <c r="D362" s="183"/>
      <c r="E362" s="557"/>
      <c r="F362" s="98"/>
      <c r="G362" s="1397"/>
      <c r="H362" s="17"/>
      <c r="J362" s="575"/>
    </row>
    <row r="363" spans="1:10" ht="13.5" thickBot="1">
      <c r="A363" s="952"/>
      <c r="B363" s="171"/>
      <c r="C363" s="184"/>
      <c r="D363" s="184"/>
      <c r="E363" s="558"/>
      <c r="F363" s="101"/>
      <c r="G363" s="1398"/>
      <c r="H363" s="171"/>
      <c r="J363" s="575"/>
    </row>
    <row r="364" spans="1:10" ht="31.5">
      <c r="A364" s="1046" t="s">
        <v>1034</v>
      </c>
      <c r="B364" s="389" t="s">
        <v>1035</v>
      </c>
      <c r="C364" s="475" t="s">
        <v>678</v>
      </c>
      <c r="D364" s="475" t="s">
        <v>3143</v>
      </c>
      <c r="E364" s="559" t="s">
        <v>3970</v>
      </c>
      <c r="F364" s="430" t="s">
        <v>2792</v>
      </c>
      <c r="G364" s="1392" t="s">
        <v>497</v>
      </c>
      <c r="H364" s="1836" t="s">
        <v>4268</v>
      </c>
      <c r="J364" s="575"/>
    </row>
    <row r="365" spans="1:10" ht="13.5" thickBot="1">
      <c r="A365" s="1046"/>
      <c r="B365" s="389"/>
      <c r="C365" s="475" t="s">
        <v>3644</v>
      </c>
      <c r="D365" s="476" t="s">
        <v>2641</v>
      </c>
      <c r="E365" s="564" t="s">
        <v>265</v>
      </c>
      <c r="F365" s="1399">
        <f>'Заказ, cкидки и курсы валют'!$I$12</f>
        <v>0</v>
      </c>
      <c r="G365" s="1393"/>
      <c r="H365" s="248"/>
      <c r="J365" s="575"/>
    </row>
    <row r="366" spans="1:10">
      <c r="A366" s="1047" t="s">
        <v>3059</v>
      </c>
      <c r="B366" s="1076" t="s">
        <v>168</v>
      </c>
      <c r="C366" s="1076">
        <v>0.26</v>
      </c>
      <c r="D366" s="1417">
        <v>1000</v>
      </c>
      <c r="E366" s="575">
        <v>1242.5866199999998</v>
      </c>
      <c r="F366" s="1418">
        <f>ROUND(E366*(1-$F$11),2)</f>
        <v>1242.5899999999999</v>
      </c>
      <c r="G366" s="1401">
        <f>F366</f>
        <v>1242.5899999999999</v>
      </c>
      <c r="H366" s="1837"/>
      <c r="J366" s="575"/>
    </row>
    <row r="367" spans="1:10">
      <c r="A367" s="846" t="s">
        <v>3060</v>
      </c>
      <c r="B367" s="20" t="s">
        <v>189</v>
      </c>
      <c r="C367" s="20">
        <v>0.46</v>
      </c>
      <c r="D367" s="1419">
        <v>1000</v>
      </c>
      <c r="E367" s="575">
        <v>1640.0957399999998</v>
      </c>
      <c r="F367" s="1420">
        <f t="shared" ref="F367:F376" si="27">ROUND(E367*(1-$F$11),2)</f>
        <v>1640.1</v>
      </c>
      <c r="G367" s="1402">
        <f t="shared" ref="G367:G376" si="28">F367</f>
        <v>1640.1</v>
      </c>
      <c r="H367" s="1838"/>
      <c r="J367" s="575"/>
    </row>
    <row r="368" spans="1:10">
      <c r="A368" s="846" t="s">
        <v>3061</v>
      </c>
      <c r="B368" s="20" t="s">
        <v>178</v>
      </c>
      <c r="C368" s="20">
        <v>0.52</v>
      </c>
      <c r="D368" s="1419">
        <v>1000</v>
      </c>
      <c r="E368" s="575">
        <v>1739.2302</v>
      </c>
      <c r="F368" s="1420">
        <f t="shared" si="27"/>
        <v>1739.23</v>
      </c>
      <c r="G368" s="1402">
        <f t="shared" si="28"/>
        <v>1739.23</v>
      </c>
      <c r="H368" s="1838"/>
      <c r="J368" s="575"/>
    </row>
    <row r="369" spans="1:10">
      <c r="A369" s="846" t="s">
        <v>3062</v>
      </c>
      <c r="B369" s="20" t="s">
        <v>179</v>
      </c>
      <c r="C369" s="20">
        <v>0.77</v>
      </c>
      <c r="D369" s="1419">
        <v>1000</v>
      </c>
      <c r="E369" s="575">
        <v>1915.90092</v>
      </c>
      <c r="F369" s="1420">
        <f t="shared" si="27"/>
        <v>1915.9</v>
      </c>
      <c r="G369" s="1402">
        <f t="shared" si="28"/>
        <v>1915.9</v>
      </c>
      <c r="H369" s="1838"/>
      <c r="J369" s="575"/>
    </row>
    <row r="370" spans="1:10">
      <c r="A370" s="846" t="s">
        <v>3063</v>
      </c>
      <c r="B370" s="20" t="s">
        <v>190</v>
      </c>
      <c r="C370" s="20">
        <v>1.1200000000000001</v>
      </c>
      <c r="D370" s="1419">
        <v>1000</v>
      </c>
      <c r="E370" s="575">
        <v>2366.4087</v>
      </c>
      <c r="F370" s="1420">
        <f t="shared" si="27"/>
        <v>2366.41</v>
      </c>
      <c r="G370" s="1402">
        <f t="shared" si="28"/>
        <v>2366.41</v>
      </c>
      <c r="H370" s="1838"/>
      <c r="J370" s="575"/>
    </row>
    <row r="371" spans="1:10">
      <c r="A371" s="846" t="s">
        <v>3064</v>
      </c>
      <c r="B371" s="20" t="s">
        <v>191</v>
      </c>
      <c r="C371" s="20">
        <v>1.45</v>
      </c>
      <c r="D371" s="1419">
        <v>1000</v>
      </c>
      <c r="E371" s="575">
        <v>2678.0362199999995</v>
      </c>
      <c r="F371" s="1420">
        <f t="shared" si="27"/>
        <v>2678.04</v>
      </c>
      <c r="G371" s="1402">
        <f t="shared" si="28"/>
        <v>2678.04</v>
      </c>
      <c r="H371" s="1838"/>
      <c r="J371" s="575"/>
    </row>
    <row r="372" spans="1:10">
      <c r="A372" s="846" t="s">
        <v>3065</v>
      </c>
      <c r="B372" s="20" t="s">
        <v>237</v>
      </c>
      <c r="C372" s="20">
        <v>1.45</v>
      </c>
      <c r="D372" s="1419">
        <v>500</v>
      </c>
      <c r="E372" s="575">
        <v>1617.7690799999998</v>
      </c>
      <c r="F372" s="1420">
        <f t="shared" si="27"/>
        <v>1617.77</v>
      </c>
      <c r="G372" s="1402">
        <f t="shared" si="28"/>
        <v>1617.77</v>
      </c>
      <c r="H372" s="1838"/>
      <c r="J372" s="575"/>
    </row>
    <row r="373" spans="1:10">
      <c r="A373" s="846" t="s">
        <v>3066</v>
      </c>
      <c r="B373" s="20" t="s">
        <v>201</v>
      </c>
      <c r="C373" s="20">
        <v>1.9</v>
      </c>
      <c r="D373" s="1419">
        <v>500</v>
      </c>
      <c r="E373" s="575">
        <v>1774.3112999999998</v>
      </c>
      <c r="F373" s="1420">
        <f t="shared" si="27"/>
        <v>1774.31</v>
      </c>
      <c r="G373" s="1402">
        <f t="shared" si="28"/>
        <v>1774.31</v>
      </c>
      <c r="H373" s="1838"/>
      <c r="J373" s="575"/>
    </row>
    <row r="374" spans="1:10">
      <c r="A374" s="846" t="s">
        <v>3067</v>
      </c>
      <c r="B374" s="20" t="s">
        <v>203</v>
      </c>
      <c r="C374" s="20">
        <v>4</v>
      </c>
      <c r="D374" s="1419">
        <v>250</v>
      </c>
      <c r="E374" s="575">
        <v>1267.6098599999998</v>
      </c>
      <c r="F374" s="1420">
        <f t="shared" si="27"/>
        <v>1267.6099999999999</v>
      </c>
      <c r="G374" s="1402">
        <f t="shared" si="28"/>
        <v>1267.6099999999999</v>
      </c>
      <c r="H374" s="1838"/>
      <c r="J374" s="575"/>
    </row>
    <row r="375" spans="1:10">
      <c r="A375" s="846" t="s">
        <v>3068</v>
      </c>
      <c r="B375" s="20" t="s">
        <v>243</v>
      </c>
      <c r="C375" s="20">
        <v>3.5</v>
      </c>
      <c r="D375" s="1419">
        <v>250</v>
      </c>
      <c r="E375" s="575">
        <v>1460.97126</v>
      </c>
      <c r="F375" s="1420">
        <f t="shared" si="27"/>
        <v>1460.97</v>
      </c>
      <c r="G375" s="1402">
        <f t="shared" si="28"/>
        <v>1460.97</v>
      </c>
      <c r="H375" s="1838"/>
      <c r="J375" s="575"/>
    </row>
    <row r="376" spans="1:10" ht="13.5" thickBot="1">
      <c r="A376" s="847" t="s">
        <v>3069</v>
      </c>
      <c r="B376" s="283" t="s">
        <v>3395</v>
      </c>
      <c r="C376" s="283">
        <v>6</v>
      </c>
      <c r="D376" s="1421">
        <v>250</v>
      </c>
      <c r="E376" s="575">
        <v>2037.36204</v>
      </c>
      <c r="F376" s="1422">
        <f t="shared" si="27"/>
        <v>2037.36</v>
      </c>
      <c r="G376" s="1404">
        <f t="shared" si="28"/>
        <v>2037.36</v>
      </c>
      <c r="H376" s="1839"/>
      <c r="J376" s="575"/>
    </row>
    <row r="377" spans="1:10">
      <c r="A377" s="938"/>
      <c r="B377" s="139"/>
      <c r="C377" s="139"/>
      <c r="D377" s="139"/>
      <c r="E377" s="740"/>
      <c r="F377" s="1412"/>
      <c r="G377" s="1405"/>
      <c r="H377" s="14"/>
      <c r="J377" s="575"/>
    </row>
    <row r="378" spans="1:10" ht="13.5" thickBot="1">
      <c r="A378" s="938"/>
      <c r="B378" s="139"/>
      <c r="C378" s="139"/>
      <c r="D378" s="139"/>
      <c r="E378" s="740"/>
      <c r="F378" s="1412"/>
      <c r="G378" s="1405"/>
      <c r="H378" s="14"/>
      <c r="J378" s="575"/>
    </row>
    <row r="379" spans="1:10" ht="18">
      <c r="A379" s="950"/>
      <c r="B379" s="163"/>
      <c r="C379" s="91" t="s">
        <v>2895</v>
      </c>
      <c r="D379" s="1359"/>
      <c r="E379" s="555"/>
      <c r="F379" s="93"/>
      <c r="G379" s="1395"/>
      <c r="H379" s="163"/>
      <c r="J379" s="575"/>
    </row>
    <row r="380" spans="1:10">
      <c r="A380" s="951"/>
      <c r="B380" s="17"/>
      <c r="C380" s="183"/>
      <c r="D380" s="183"/>
      <c r="E380" s="557"/>
      <c r="F380" s="98"/>
      <c r="G380" s="1397"/>
      <c r="H380" s="17"/>
      <c r="J380" s="575"/>
    </row>
    <row r="381" spans="1:10">
      <c r="A381" s="951"/>
      <c r="B381" s="17"/>
      <c r="C381" s="183"/>
      <c r="D381" s="183"/>
      <c r="E381" s="557"/>
      <c r="F381" s="98"/>
      <c r="G381" s="1397"/>
      <c r="H381" s="17"/>
      <c r="J381" s="575"/>
    </row>
    <row r="382" spans="1:10">
      <c r="A382" s="951"/>
      <c r="B382" s="17"/>
      <c r="C382" s="183"/>
      <c r="D382" s="183"/>
      <c r="E382" s="557"/>
      <c r="F382" s="98"/>
      <c r="G382" s="1397"/>
      <c r="H382" s="17"/>
      <c r="J382" s="575"/>
    </row>
    <row r="383" spans="1:10" ht="13.5" thickBot="1">
      <c r="A383" s="952"/>
      <c r="B383" s="171"/>
      <c r="C383" s="184"/>
      <c r="D383" s="184"/>
      <c r="E383" s="558"/>
      <c r="F383" s="101"/>
      <c r="G383" s="1398"/>
      <c r="H383" s="171"/>
      <c r="J383" s="575"/>
    </row>
    <row r="384" spans="1:10" ht="31.5">
      <c r="A384" s="1046" t="s">
        <v>1034</v>
      </c>
      <c r="B384" s="389" t="s">
        <v>1035</v>
      </c>
      <c r="C384" s="475" t="s">
        <v>3971</v>
      </c>
      <c r="D384" s="475" t="s">
        <v>3143</v>
      </c>
      <c r="E384" s="559" t="s">
        <v>3970</v>
      </c>
      <c r="F384" s="430" t="s">
        <v>2792</v>
      </c>
      <c r="G384" s="1392" t="s">
        <v>497</v>
      </c>
      <c r="H384" s="1836" t="s">
        <v>4268</v>
      </c>
      <c r="J384" s="575"/>
    </row>
    <row r="385" spans="1:10" ht="13.5" thickBot="1">
      <c r="A385" s="1046"/>
      <c r="B385" s="389"/>
      <c r="C385" s="475" t="s">
        <v>3252</v>
      </c>
      <c r="D385" s="476" t="s">
        <v>2641</v>
      </c>
      <c r="E385" s="564" t="s">
        <v>265</v>
      </c>
      <c r="F385" s="1399">
        <f>'Заказ, cкидки и курсы валют'!$I$12</f>
        <v>0</v>
      </c>
      <c r="G385" s="1393"/>
      <c r="H385" s="248"/>
      <c r="J385" s="575"/>
    </row>
    <row r="386" spans="1:10">
      <c r="A386" s="1047" t="s">
        <v>3070</v>
      </c>
      <c r="B386" s="1076" t="s">
        <v>168</v>
      </c>
      <c r="C386" s="1076">
        <v>20</v>
      </c>
      <c r="D386" s="1076">
        <v>2000</v>
      </c>
      <c r="E386" s="575">
        <v>1496.5507799999998</v>
      </c>
      <c r="F386" s="1400">
        <f>ROUND(E386*(1-$F$11),2)</f>
        <v>1496.55</v>
      </c>
      <c r="G386" s="1401">
        <f>F386</f>
        <v>1496.55</v>
      </c>
      <c r="H386" s="1837"/>
      <c r="I386" s="1765"/>
      <c r="J386" s="575"/>
    </row>
    <row r="387" spans="1:10">
      <c r="A387" s="846" t="s">
        <v>3071</v>
      </c>
      <c r="B387" s="20" t="s">
        <v>1352</v>
      </c>
      <c r="C387" s="20">
        <v>25</v>
      </c>
      <c r="D387" s="20">
        <v>1000</v>
      </c>
      <c r="E387" s="575">
        <v>745.45739999999989</v>
      </c>
      <c r="F387" s="581">
        <f t="shared" ref="F387:F397" si="29">ROUND(E387*(1-$F$11),2)</f>
        <v>745.46</v>
      </c>
      <c r="G387" s="1402">
        <f t="shared" ref="G387:G397" si="30">F387</f>
        <v>745.46</v>
      </c>
      <c r="H387" s="1838"/>
      <c r="I387" s="1765"/>
      <c r="J387" s="575"/>
    </row>
    <row r="388" spans="1:10">
      <c r="A388" s="846" t="s">
        <v>3072</v>
      </c>
      <c r="B388" s="20" t="s">
        <v>189</v>
      </c>
      <c r="C388" s="20">
        <v>20</v>
      </c>
      <c r="D388" s="20">
        <v>1000</v>
      </c>
      <c r="E388" s="575">
        <v>908.63243999999986</v>
      </c>
      <c r="F388" s="581">
        <f t="shared" si="29"/>
        <v>908.63</v>
      </c>
      <c r="G388" s="1402">
        <f t="shared" si="30"/>
        <v>908.63</v>
      </c>
      <c r="H388" s="1838"/>
      <c r="I388" s="1765"/>
      <c r="J388" s="575"/>
    </row>
    <row r="389" spans="1:10">
      <c r="A389" s="846" t="s">
        <v>3073</v>
      </c>
      <c r="B389" s="20" t="s">
        <v>616</v>
      </c>
      <c r="C389" s="20">
        <v>20</v>
      </c>
      <c r="D389" s="20">
        <v>1000</v>
      </c>
      <c r="E389" s="575">
        <v>908.63243999999986</v>
      </c>
      <c r="F389" s="581">
        <f t="shared" si="29"/>
        <v>908.63</v>
      </c>
      <c r="G389" s="1402">
        <f t="shared" si="30"/>
        <v>908.63</v>
      </c>
      <c r="H389" s="1838"/>
      <c r="I389" s="1765"/>
      <c r="J389" s="575"/>
    </row>
    <row r="390" spans="1:10">
      <c r="A390" s="846" t="s">
        <v>3074</v>
      </c>
      <c r="B390" s="20" t="s">
        <v>617</v>
      </c>
      <c r="C390" s="20">
        <v>25</v>
      </c>
      <c r="D390" s="20">
        <v>1000</v>
      </c>
      <c r="E390" s="575">
        <v>1279.8786599999999</v>
      </c>
      <c r="F390" s="581">
        <f t="shared" si="29"/>
        <v>1279.8800000000001</v>
      </c>
      <c r="G390" s="1402">
        <f t="shared" si="30"/>
        <v>1279.8800000000001</v>
      </c>
      <c r="H390" s="1838"/>
      <c r="I390" s="1765"/>
      <c r="J390" s="575"/>
    </row>
    <row r="391" spans="1:10">
      <c r="A391" s="846" t="s">
        <v>3075</v>
      </c>
      <c r="B391" s="20" t="s">
        <v>190</v>
      </c>
      <c r="C391" s="20">
        <v>20</v>
      </c>
      <c r="D391" s="20">
        <v>1000</v>
      </c>
      <c r="E391" s="575">
        <v>1279.8786599999999</v>
      </c>
      <c r="F391" s="581">
        <f t="shared" si="29"/>
        <v>1279.8800000000001</v>
      </c>
      <c r="G391" s="1402">
        <f t="shared" si="30"/>
        <v>1279.8800000000001</v>
      </c>
      <c r="H391" s="1838"/>
      <c r="I391" s="1765"/>
      <c r="J391" s="575"/>
    </row>
    <row r="392" spans="1:10">
      <c r="A392" s="846" t="s">
        <v>3076</v>
      </c>
      <c r="B392" s="20" t="s">
        <v>191</v>
      </c>
      <c r="C392" s="20">
        <v>15</v>
      </c>
      <c r="D392" s="20">
        <v>1000</v>
      </c>
      <c r="E392" s="575">
        <v>1339.2673199999999</v>
      </c>
      <c r="F392" s="581">
        <f t="shared" si="29"/>
        <v>1339.27</v>
      </c>
      <c r="G392" s="1402">
        <f t="shared" si="30"/>
        <v>1339.27</v>
      </c>
      <c r="H392" s="1838"/>
      <c r="I392" s="1765"/>
      <c r="J392" s="575"/>
    </row>
    <row r="393" spans="1:10">
      <c r="A393" s="846" t="s">
        <v>3077</v>
      </c>
      <c r="B393" s="20" t="s">
        <v>201</v>
      </c>
      <c r="C393" s="20">
        <v>20</v>
      </c>
      <c r="D393" s="20">
        <v>500</v>
      </c>
      <c r="E393" s="575">
        <v>988.86527999999987</v>
      </c>
      <c r="F393" s="581">
        <f t="shared" si="29"/>
        <v>988.87</v>
      </c>
      <c r="G393" s="1402">
        <f t="shared" si="30"/>
        <v>988.87</v>
      </c>
      <c r="H393" s="1838"/>
      <c r="I393" s="1765"/>
      <c r="J393" s="575"/>
    </row>
    <row r="394" spans="1:10">
      <c r="A394" s="846" t="s">
        <v>3078</v>
      </c>
      <c r="B394" s="20" t="s">
        <v>243</v>
      </c>
      <c r="C394" s="20">
        <v>20</v>
      </c>
      <c r="D394" s="20">
        <v>250</v>
      </c>
      <c r="E394" s="575">
        <v>806.06016</v>
      </c>
      <c r="F394" s="581">
        <f t="shared" si="29"/>
        <v>806.06</v>
      </c>
      <c r="G394" s="1402">
        <f t="shared" si="30"/>
        <v>806.06</v>
      </c>
      <c r="H394" s="1838"/>
      <c r="I394" s="1765"/>
      <c r="J394" s="575"/>
    </row>
    <row r="395" spans="1:10">
      <c r="A395" s="846" t="s">
        <v>3079</v>
      </c>
      <c r="B395" s="20" t="s">
        <v>3395</v>
      </c>
      <c r="C395" s="20">
        <v>20</v>
      </c>
      <c r="D395" s="20">
        <v>250</v>
      </c>
      <c r="E395" s="575">
        <v>1061.6473799999999</v>
      </c>
      <c r="F395" s="581">
        <f t="shared" si="29"/>
        <v>1061.6500000000001</v>
      </c>
      <c r="G395" s="1402">
        <f t="shared" si="30"/>
        <v>1061.6500000000001</v>
      </c>
      <c r="H395" s="1838"/>
      <c r="I395" s="1765"/>
      <c r="J395" s="575"/>
    </row>
    <row r="396" spans="1:10">
      <c r="A396" s="846" t="s">
        <v>3080</v>
      </c>
      <c r="B396" s="20" t="s">
        <v>3396</v>
      </c>
      <c r="C396" s="20">
        <v>8</v>
      </c>
      <c r="D396" s="20">
        <v>150</v>
      </c>
      <c r="E396" s="575">
        <v>1425.1489200000001</v>
      </c>
      <c r="F396" s="581">
        <f t="shared" si="29"/>
        <v>1425.15</v>
      </c>
      <c r="G396" s="1402">
        <f t="shared" si="30"/>
        <v>1425.15</v>
      </c>
      <c r="H396" s="1838"/>
      <c r="I396" s="1765"/>
      <c r="J396" s="575"/>
    </row>
    <row r="397" spans="1:10" ht="13.5" thickBot="1">
      <c r="A397" s="847" t="s">
        <v>3081</v>
      </c>
      <c r="B397" s="283" t="s">
        <v>3641</v>
      </c>
      <c r="C397" s="283">
        <v>6</v>
      </c>
      <c r="D397" s="283">
        <v>100</v>
      </c>
      <c r="E397" s="575">
        <v>1781.42976</v>
      </c>
      <c r="F397" s="1403">
        <f t="shared" si="29"/>
        <v>1781.43</v>
      </c>
      <c r="G397" s="1404">
        <f t="shared" si="30"/>
        <v>1781.43</v>
      </c>
      <c r="H397" s="1839"/>
      <c r="I397" s="1765"/>
      <c r="J397" s="575"/>
    </row>
    <row r="398" spans="1:10" ht="13.5" thickBot="1">
      <c r="A398" s="938"/>
      <c r="B398" s="139"/>
      <c r="C398" s="139"/>
      <c r="D398" s="139"/>
      <c r="E398" s="740"/>
      <c r="F398" s="1412"/>
      <c r="G398" s="1405"/>
      <c r="H398" s="14"/>
      <c r="J398" s="575"/>
    </row>
    <row r="399" spans="1:10" ht="15" customHeight="1">
      <c r="A399" s="950"/>
      <c r="B399" s="163"/>
      <c r="C399" s="91" t="s">
        <v>2896</v>
      </c>
      <c r="D399" s="1359"/>
      <c r="E399" s="555"/>
      <c r="F399" s="93"/>
      <c r="G399" s="1395"/>
      <c r="H399" s="163"/>
      <c r="J399" s="575"/>
    </row>
    <row r="400" spans="1:10">
      <c r="A400" s="951"/>
      <c r="B400" s="17"/>
      <c r="C400" s="183"/>
      <c r="D400" s="183"/>
      <c r="E400" s="557"/>
      <c r="F400" s="98"/>
      <c r="G400" s="1397"/>
      <c r="H400" s="17"/>
      <c r="J400" s="575"/>
    </row>
    <row r="401" spans="1:10">
      <c r="A401" s="951"/>
      <c r="B401" s="17"/>
      <c r="C401" s="183"/>
      <c r="D401" s="183"/>
      <c r="E401" s="557"/>
      <c r="F401" s="98"/>
      <c r="G401" s="1397"/>
      <c r="H401" s="17"/>
      <c r="J401" s="575"/>
    </row>
    <row r="402" spans="1:10" ht="13.5" thickBot="1">
      <c r="A402" s="952"/>
      <c r="B402" s="171"/>
      <c r="C402" s="184"/>
      <c r="D402" s="184"/>
      <c r="E402" s="558"/>
      <c r="F402" s="101"/>
      <c r="G402" s="1398"/>
      <c r="H402" s="171"/>
      <c r="J402" s="575"/>
    </row>
    <row r="403" spans="1:10" ht="31.5">
      <c r="A403" s="1046" t="s">
        <v>1034</v>
      </c>
      <c r="B403" s="389" t="s">
        <v>1035</v>
      </c>
      <c r="C403" s="475" t="s">
        <v>3971</v>
      </c>
      <c r="D403" s="475" t="s">
        <v>3143</v>
      </c>
      <c r="E403" s="559" t="s">
        <v>3970</v>
      </c>
      <c r="F403" s="430" t="s">
        <v>2792</v>
      </c>
      <c r="G403" s="1392" t="s">
        <v>497</v>
      </c>
      <c r="H403" s="1836" t="s">
        <v>4268</v>
      </c>
      <c r="J403" s="575"/>
    </row>
    <row r="404" spans="1:10" ht="13.5" thickBot="1">
      <c r="A404" s="1046"/>
      <c r="B404" s="389"/>
      <c r="C404" s="475" t="s">
        <v>3252</v>
      </c>
      <c r="D404" s="476" t="s">
        <v>2641</v>
      </c>
      <c r="E404" s="564" t="s">
        <v>265</v>
      </c>
      <c r="F404" s="1399">
        <f>'Заказ, cкидки и курсы валют'!$I$12</f>
        <v>0</v>
      </c>
      <c r="G404" s="1393"/>
      <c r="H404" s="248"/>
      <c r="J404" s="575"/>
    </row>
    <row r="405" spans="1:10">
      <c r="A405" s="1047" t="s">
        <v>3082</v>
      </c>
      <c r="B405" s="1076" t="s">
        <v>1048</v>
      </c>
      <c r="C405" s="1076">
        <v>20</v>
      </c>
      <c r="D405" s="1076">
        <v>1000</v>
      </c>
      <c r="E405" s="575">
        <v>697.79</v>
      </c>
      <c r="F405" s="1400">
        <f>ROUND(E405*(1-$F$11),2)</f>
        <v>697.79</v>
      </c>
      <c r="G405" s="1401">
        <f>F405</f>
        <v>697.79</v>
      </c>
      <c r="H405" s="1837"/>
      <c r="J405" s="575"/>
    </row>
    <row r="406" spans="1:10">
      <c r="A406" s="846" t="s">
        <v>3083</v>
      </c>
      <c r="B406" s="20" t="s">
        <v>1364</v>
      </c>
      <c r="C406" s="20">
        <v>25</v>
      </c>
      <c r="D406" s="20">
        <v>1000</v>
      </c>
      <c r="E406" s="575">
        <v>701.77535999999998</v>
      </c>
      <c r="F406" s="581">
        <f t="shared" ref="F406:F412" si="31">ROUND(E406*(1-$F$11),2)</f>
        <v>701.78</v>
      </c>
      <c r="G406" s="1402">
        <f t="shared" ref="G406:G412" si="32">F406</f>
        <v>701.78</v>
      </c>
      <c r="H406" s="1838"/>
      <c r="J406" s="575"/>
    </row>
    <row r="407" spans="1:10">
      <c r="A407" s="846" t="s">
        <v>3084</v>
      </c>
      <c r="B407" s="20" t="s">
        <v>3253</v>
      </c>
      <c r="C407" s="20">
        <v>25</v>
      </c>
      <c r="D407" s="20">
        <v>1000</v>
      </c>
      <c r="E407" s="575">
        <v>755.75807999999995</v>
      </c>
      <c r="F407" s="581">
        <f t="shared" si="31"/>
        <v>755.76</v>
      </c>
      <c r="G407" s="1402">
        <f t="shared" si="32"/>
        <v>755.76</v>
      </c>
      <c r="H407" s="1838"/>
      <c r="J407" s="575"/>
    </row>
    <row r="408" spans="1:10">
      <c r="A408" s="846" t="s">
        <v>3085</v>
      </c>
      <c r="B408" s="20" t="s">
        <v>1365</v>
      </c>
      <c r="C408" s="20">
        <v>10</v>
      </c>
      <c r="D408" s="20">
        <v>1000</v>
      </c>
      <c r="E408" s="575">
        <v>809.74080000000004</v>
      </c>
      <c r="F408" s="581">
        <f t="shared" si="31"/>
        <v>809.74</v>
      </c>
      <c r="G408" s="1402">
        <f t="shared" si="32"/>
        <v>809.74</v>
      </c>
      <c r="H408" s="1838"/>
      <c r="J408" s="575"/>
    </row>
    <row r="409" spans="1:10">
      <c r="A409" s="846" t="s">
        <v>3086</v>
      </c>
      <c r="B409" s="20" t="s">
        <v>3254</v>
      </c>
      <c r="C409" s="20">
        <v>20</v>
      </c>
      <c r="D409" s="20">
        <v>500</v>
      </c>
      <c r="E409" s="575">
        <v>566.81856000000005</v>
      </c>
      <c r="F409" s="581">
        <f t="shared" si="31"/>
        <v>566.82000000000005</v>
      </c>
      <c r="G409" s="1402">
        <f t="shared" si="32"/>
        <v>566.82000000000005</v>
      </c>
      <c r="H409" s="1838"/>
      <c r="J409" s="575"/>
    </row>
    <row r="410" spans="1:10">
      <c r="A410" s="846" t="s">
        <v>3087</v>
      </c>
      <c r="B410" s="20" t="s">
        <v>86</v>
      </c>
      <c r="C410" s="20">
        <v>20</v>
      </c>
      <c r="D410" s="20">
        <v>500</v>
      </c>
      <c r="E410" s="575">
        <v>742.26239999999996</v>
      </c>
      <c r="F410" s="581">
        <f t="shared" si="31"/>
        <v>742.26</v>
      </c>
      <c r="G410" s="1402">
        <f t="shared" si="32"/>
        <v>742.26</v>
      </c>
      <c r="H410" s="1838"/>
      <c r="J410" s="575"/>
    </row>
    <row r="411" spans="1:10">
      <c r="A411" s="846" t="s">
        <v>3088</v>
      </c>
      <c r="B411" s="20" t="s">
        <v>3255</v>
      </c>
      <c r="C411" s="20">
        <v>8</v>
      </c>
      <c r="D411" s="20">
        <v>500</v>
      </c>
      <c r="E411" s="575">
        <v>971.68895999999995</v>
      </c>
      <c r="F411" s="581">
        <f t="shared" si="31"/>
        <v>971.69</v>
      </c>
      <c r="G411" s="1402">
        <f t="shared" si="32"/>
        <v>971.69</v>
      </c>
      <c r="H411" s="1838"/>
      <c r="J411" s="575"/>
    </row>
    <row r="412" spans="1:10" ht="13.5" thickBot="1">
      <c r="A412" s="847" t="s">
        <v>3089</v>
      </c>
      <c r="B412" s="283" t="s">
        <v>993</v>
      </c>
      <c r="C412" s="283">
        <v>8</v>
      </c>
      <c r="D412" s="283">
        <v>250</v>
      </c>
      <c r="E412" s="575">
        <v>668.16395999999997</v>
      </c>
      <c r="F412" s="1403">
        <f t="shared" si="31"/>
        <v>668.16</v>
      </c>
      <c r="G412" s="1404">
        <f t="shared" si="32"/>
        <v>668.16</v>
      </c>
      <c r="H412" s="1839"/>
      <c r="J412" s="575"/>
    </row>
    <row r="413" spans="1:10">
      <c r="A413" s="938"/>
      <c r="B413" s="139"/>
      <c r="C413" s="139"/>
      <c r="D413" s="139"/>
      <c r="E413" s="1178"/>
      <c r="F413" s="1412"/>
      <c r="G413" s="1412"/>
      <c r="H413" s="14"/>
      <c r="J413" s="575"/>
    </row>
    <row r="414" spans="1:10" ht="13.5" thickBot="1">
      <c r="A414" s="938"/>
      <c r="B414" s="139"/>
      <c r="C414" s="139"/>
      <c r="D414" s="139"/>
      <c r="E414" s="740"/>
      <c r="F414" s="1412"/>
      <c r="G414" s="1405"/>
      <c r="H414" s="14"/>
      <c r="J414" s="575"/>
    </row>
    <row r="415" spans="1:10" ht="21.75" customHeight="1">
      <c r="A415" s="2658" t="s">
        <v>7004</v>
      </c>
      <c r="B415" s="2659"/>
      <c r="C415" s="2659"/>
      <c r="D415" s="2659"/>
      <c r="E415" s="2659"/>
      <c r="F415" s="2659"/>
      <c r="G415" s="2659"/>
      <c r="H415" s="2660"/>
      <c r="J415" s="575"/>
    </row>
    <row r="416" spans="1:10">
      <c r="A416" s="951"/>
      <c r="B416" s="17"/>
      <c r="C416" s="183"/>
      <c r="D416" s="183"/>
      <c r="E416" s="557"/>
      <c r="F416" s="98"/>
      <c r="G416" s="1397"/>
      <c r="H416" s="17"/>
      <c r="J416" s="575"/>
    </row>
    <row r="417" spans="1:10">
      <c r="A417" s="951"/>
      <c r="B417" s="17"/>
      <c r="C417" s="183"/>
      <c r="D417" s="183"/>
      <c r="E417" s="557"/>
      <c r="F417" s="98"/>
      <c r="G417" s="1397"/>
      <c r="H417" s="17"/>
      <c r="J417" s="575"/>
    </row>
    <row r="418" spans="1:10" ht="13.5" thickBot="1">
      <c r="A418" s="952"/>
      <c r="B418" s="171"/>
      <c r="C418" s="184"/>
      <c r="D418" s="184"/>
      <c r="E418" s="558"/>
      <c r="F418" s="101"/>
      <c r="G418" s="1398"/>
      <c r="H418" s="171"/>
      <c r="J418" s="575"/>
    </row>
    <row r="419" spans="1:10" ht="31.5">
      <c r="A419" s="1046" t="s">
        <v>1034</v>
      </c>
      <c r="B419" s="389" t="s">
        <v>1035</v>
      </c>
      <c r="C419" s="475" t="s">
        <v>3971</v>
      </c>
      <c r="D419" s="475" t="s">
        <v>3143</v>
      </c>
      <c r="E419" s="559" t="s">
        <v>3970</v>
      </c>
      <c r="F419" s="430" t="s">
        <v>2792</v>
      </c>
      <c r="G419" s="1392" t="s">
        <v>497</v>
      </c>
      <c r="H419" s="1836" t="s">
        <v>4268</v>
      </c>
      <c r="J419" s="575"/>
    </row>
    <row r="420" spans="1:10" ht="13.5" thickBot="1">
      <c r="A420" s="1046"/>
      <c r="B420" s="389"/>
      <c r="C420" s="475" t="s">
        <v>3252</v>
      </c>
      <c r="D420" s="476" t="s">
        <v>2641</v>
      </c>
      <c r="E420" s="564" t="s">
        <v>265</v>
      </c>
      <c r="F420" s="1399">
        <f>'Заказ, cкидки и курсы валют'!$I$12</f>
        <v>0</v>
      </c>
      <c r="G420" s="1393"/>
      <c r="H420" s="248"/>
      <c r="J420" s="575"/>
    </row>
    <row r="421" spans="1:10">
      <c r="A421" s="1047" t="s">
        <v>5519</v>
      </c>
      <c r="B421" s="1076" t="s">
        <v>1048</v>
      </c>
      <c r="C421" s="1076">
        <v>20</v>
      </c>
      <c r="D421" s="1076">
        <v>1000</v>
      </c>
      <c r="E421" s="575">
        <v>697.79</v>
      </c>
      <c r="F421" s="1400">
        <f>ROUND(E421*(1-$F$11),2)</f>
        <v>697.79</v>
      </c>
      <c r="G421" s="1401">
        <f>F421</f>
        <v>697.79</v>
      </c>
      <c r="H421" s="1837"/>
      <c r="J421" s="575"/>
    </row>
    <row r="422" spans="1:10">
      <c r="A422" s="846" t="s">
        <v>5520</v>
      </c>
      <c r="B422" s="20" t="s">
        <v>1364</v>
      </c>
      <c r="C422" s="20">
        <v>25</v>
      </c>
      <c r="D422" s="20">
        <v>1000</v>
      </c>
      <c r="E422" s="575">
        <v>701.77535999999998</v>
      </c>
      <c r="F422" s="581">
        <f t="shared" ref="F422:F428" si="33">ROUND(E422*(1-$F$11),2)</f>
        <v>701.78</v>
      </c>
      <c r="G422" s="1402">
        <f t="shared" ref="G422:G428" si="34">F422</f>
        <v>701.78</v>
      </c>
      <c r="H422" s="1838"/>
      <c r="J422" s="575"/>
    </row>
    <row r="423" spans="1:10">
      <c r="A423" s="846" t="s">
        <v>5521</v>
      </c>
      <c r="B423" s="20" t="s">
        <v>3253</v>
      </c>
      <c r="C423" s="20">
        <v>25</v>
      </c>
      <c r="D423" s="20">
        <v>1000</v>
      </c>
      <c r="E423" s="575">
        <v>755.75807999999995</v>
      </c>
      <c r="F423" s="581">
        <f t="shared" si="33"/>
        <v>755.76</v>
      </c>
      <c r="G423" s="1402">
        <f t="shared" si="34"/>
        <v>755.76</v>
      </c>
      <c r="H423" s="1838"/>
      <c r="J423" s="575"/>
    </row>
    <row r="424" spans="1:10">
      <c r="A424" s="846" t="s">
        <v>5522</v>
      </c>
      <c r="B424" s="20" t="s">
        <v>1365</v>
      </c>
      <c r="C424" s="20">
        <v>10</v>
      </c>
      <c r="D424" s="20">
        <v>1000</v>
      </c>
      <c r="E424" s="575">
        <v>809.74080000000004</v>
      </c>
      <c r="F424" s="581">
        <f t="shared" si="33"/>
        <v>809.74</v>
      </c>
      <c r="G424" s="1402">
        <f t="shared" si="34"/>
        <v>809.74</v>
      </c>
      <c r="H424" s="1838"/>
      <c r="J424" s="575"/>
    </row>
    <row r="425" spans="1:10">
      <c r="A425" s="846" t="s">
        <v>5523</v>
      </c>
      <c r="B425" s="20" t="s">
        <v>3254</v>
      </c>
      <c r="C425" s="20">
        <v>20</v>
      </c>
      <c r="D425" s="20">
        <v>500</v>
      </c>
      <c r="E425" s="575">
        <v>566.81856000000005</v>
      </c>
      <c r="F425" s="581">
        <f t="shared" si="33"/>
        <v>566.82000000000005</v>
      </c>
      <c r="G425" s="1402">
        <f t="shared" si="34"/>
        <v>566.82000000000005</v>
      </c>
      <c r="H425" s="1838"/>
      <c r="J425" s="575"/>
    </row>
    <row r="426" spans="1:10">
      <c r="A426" s="846" t="s">
        <v>5524</v>
      </c>
      <c r="B426" s="20" t="s">
        <v>86</v>
      </c>
      <c r="C426" s="20">
        <v>20</v>
      </c>
      <c r="D426" s="20">
        <v>500</v>
      </c>
      <c r="E426" s="575">
        <v>742.26239999999996</v>
      </c>
      <c r="F426" s="581">
        <f t="shared" si="33"/>
        <v>742.26</v>
      </c>
      <c r="G426" s="1402">
        <f t="shared" si="34"/>
        <v>742.26</v>
      </c>
      <c r="H426" s="1838"/>
      <c r="J426" s="575"/>
    </row>
    <row r="427" spans="1:10">
      <c r="A427" s="846" t="s">
        <v>5525</v>
      </c>
      <c r="B427" s="20" t="s">
        <v>3255</v>
      </c>
      <c r="C427" s="20">
        <v>8</v>
      </c>
      <c r="D427" s="20">
        <v>500</v>
      </c>
      <c r="E427" s="575">
        <v>971.68895999999995</v>
      </c>
      <c r="F427" s="581">
        <f t="shared" si="33"/>
        <v>971.69</v>
      </c>
      <c r="G427" s="1402">
        <f t="shared" si="34"/>
        <v>971.69</v>
      </c>
      <c r="H427" s="1838"/>
      <c r="J427" s="575"/>
    </row>
    <row r="428" spans="1:10" ht="13.5" thickBot="1">
      <c r="A428" s="847" t="s">
        <v>5526</v>
      </c>
      <c r="B428" s="283" t="s">
        <v>993</v>
      </c>
      <c r="C428" s="283">
        <v>8</v>
      </c>
      <c r="D428" s="283">
        <v>250</v>
      </c>
      <c r="E428" s="575">
        <v>668.16395999999997</v>
      </c>
      <c r="F428" s="1403">
        <f t="shared" si="33"/>
        <v>668.16</v>
      </c>
      <c r="G428" s="1404">
        <f t="shared" si="34"/>
        <v>668.16</v>
      </c>
      <c r="H428" s="1839"/>
      <c r="J428" s="575"/>
    </row>
    <row r="429" spans="1:10">
      <c r="J429" s="575"/>
    </row>
    <row r="430" spans="1:10" ht="13.5" thickBot="1">
      <c r="A430" s="938"/>
      <c r="B430" s="139"/>
      <c r="C430" s="139"/>
      <c r="D430" s="139"/>
      <c r="E430" s="740"/>
      <c r="F430" s="1412"/>
      <c r="G430" s="1405"/>
      <c r="H430" s="14"/>
      <c r="J430" s="575"/>
    </row>
    <row r="431" spans="1:10" ht="18">
      <c r="A431" s="950"/>
      <c r="B431" s="91" t="s">
        <v>4859</v>
      </c>
      <c r="C431" s="91"/>
      <c r="D431" s="91"/>
      <c r="E431" s="555"/>
      <c r="F431" s="1359"/>
      <c r="G431" s="93"/>
      <c r="H431" s="94"/>
      <c r="J431" s="575"/>
    </row>
    <row r="432" spans="1:10" ht="18">
      <c r="A432" s="951"/>
      <c r="B432" s="108"/>
      <c r="C432" s="108"/>
      <c r="D432" s="108"/>
      <c r="E432" s="556" t="s">
        <v>4860</v>
      </c>
      <c r="F432" s="1408"/>
      <c r="G432" s="1408"/>
      <c r="H432" s="110"/>
      <c r="J432" s="575"/>
    </row>
    <row r="433" spans="1:10">
      <c r="A433" s="951"/>
      <c r="B433" s="17"/>
      <c r="C433" s="183"/>
      <c r="D433" s="183"/>
      <c r="E433" s="557"/>
      <c r="F433" s="98"/>
      <c r="G433" s="1397"/>
      <c r="H433" s="17"/>
      <c r="J433" s="575"/>
    </row>
    <row r="434" spans="1:10">
      <c r="A434" s="951"/>
      <c r="B434" s="17"/>
      <c r="C434" s="183"/>
      <c r="D434" s="183"/>
      <c r="E434" s="557"/>
      <c r="F434" s="98"/>
      <c r="G434" s="1397"/>
      <c r="H434" s="17"/>
      <c r="J434" s="575"/>
    </row>
    <row r="435" spans="1:10">
      <c r="A435" s="951"/>
      <c r="B435" s="17"/>
      <c r="C435" s="183"/>
      <c r="D435" s="183"/>
      <c r="E435" s="557"/>
      <c r="F435" s="98"/>
      <c r="G435" s="1397"/>
      <c r="H435" s="17"/>
      <c r="J435" s="575"/>
    </row>
    <row r="436" spans="1:10" ht="13.5" thickBot="1">
      <c r="A436" s="952"/>
      <c r="B436" s="171"/>
      <c r="C436" s="184"/>
      <c r="D436" s="184"/>
      <c r="E436" s="558"/>
      <c r="F436" s="101"/>
      <c r="G436" s="1398"/>
      <c r="H436" s="171"/>
      <c r="J436" s="575"/>
    </row>
    <row r="437" spans="1:10" ht="32.25" thickBot="1">
      <c r="A437" s="1046" t="s">
        <v>1034</v>
      </c>
      <c r="B437" s="389" t="s">
        <v>1035</v>
      </c>
      <c r="C437" s="475" t="s">
        <v>3971</v>
      </c>
      <c r="D437" s="475" t="s">
        <v>3143</v>
      </c>
      <c r="E437" s="1189" t="s">
        <v>3970</v>
      </c>
      <c r="F437" s="430" t="s">
        <v>2792</v>
      </c>
      <c r="G437" s="1392" t="s">
        <v>497</v>
      </c>
      <c r="H437" s="1836" t="s">
        <v>4268</v>
      </c>
      <c r="J437" s="575"/>
    </row>
    <row r="438" spans="1:10" ht="13.5" thickBot="1">
      <c r="A438" s="1051"/>
      <c r="B438" s="190"/>
      <c r="C438" s="1140" t="s">
        <v>3256</v>
      </c>
      <c r="D438" s="382" t="s">
        <v>2641</v>
      </c>
      <c r="E438" s="829" t="s">
        <v>265</v>
      </c>
      <c r="F438" s="1409">
        <f>'Заказ, cкидки и курсы валют'!$I$12</f>
        <v>0</v>
      </c>
      <c r="G438" s="953"/>
      <c r="H438" s="249"/>
      <c r="J438" s="575"/>
    </row>
    <row r="439" spans="1:10">
      <c r="A439" s="846" t="s">
        <v>2677</v>
      </c>
      <c r="B439" s="654" t="s">
        <v>203</v>
      </c>
      <c r="C439" s="654">
        <v>45</v>
      </c>
      <c r="D439" s="654">
        <v>50</v>
      </c>
      <c r="E439" s="575">
        <v>551.85317999999995</v>
      </c>
      <c r="F439" s="581">
        <f>ROUND(E439*(1-$F$11),2)</f>
        <v>551.85</v>
      </c>
      <c r="G439" s="1402">
        <f>F439</f>
        <v>551.85</v>
      </c>
      <c r="H439" s="1844"/>
      <c r="J439" s="575"/>
    </row>
    <row r="440" spans="1:10">
      <c r="A440" s="846" t="s">
        <v>513</v>
      </c>
      <c r="B440" s="654" t="s">
        <v>204</v>
      </c>
      <c r="C440" s="654">
        <v>45</v>
      </c>
      <c r="D440" s="654">
        <v>50</v>
      </c>
      <c r="E440" s="575">
        <v>708.89382000000012</v>
      </c>
      <c r="F440" s="581">
        <f t="shared" ref="F440:F446" si="35">ROUND(E440*(1-$F$11),2)</f>
        <v>708.89</v>
      </c>
      <c r="G440" s="1402">
        <f t="shared" ref="G440:G446" si="36">F440</f>
        <v>708.89</v>
      </c>
      <c r="H440" s="1844"/>
      <c r="J440" s="575"/>
    </row>
    <row r="441" spans="1:10">
      <c r="A441" s="846" t="s">
        <v>514</v>
      </c>
      <c r="B441" s="654" t="s">
        <v>205</v>
      </c>
      <c r="C441" s="654">
        <v>40</v>
      </c>
      <c r="D441" s="654">
        <v>50</v>
      </c>
      <c r="E441" s="575">
        <v>708.89382000000012</v>
      </c>
      <c r="F441" s="581">
        <f t="shared" si="35"/>
        <v>708.89</v>
      </c>
      <c r="G441" s="1402">
        <f t="shared" si="36"/>
        <v>708.89</v>
      </c>
      <c r="H441" s="1844"/>
      <c r="J441" s="575"/>
    </row>
    <row r="442" spans="1:10">
      <c r="A442" s="846" t="s">
        <v>515</v>
      </c>
      <c r="B442" s="654" t="s">
        <v>206</v>
      </c>
      <c r="C442" s="654">
        <v>30</v>
      </c>
      <c r="D442" s="654">
        <v>50</v>
      </c>
      <c r="E442" s="575">
        <v>741.77675999999997</v>
      </c>
      <c r="F442" s="581">
        <f t="shared" si="35"/>
        <v>741.78</v>
      </c>
      <c r="G442" s="1402">
        <f t="shared" si="36"/>
        <v>741.78</v>
      </c>
      <c r="H442" s="1844"/>
      <c r="J442" s="575"/>
    </row>
    <row r="443" spans="1:10">
      <c r="A443" s="846" t="s">
        <v>516</v>
      </c>
      <c r="B443" s="654" t="s">
        <v>207</v>
      </c>
      <c r="C443" s="654">
        <v>30</v>
      </c>
      <c r="D443" s="654">
        <v>50</v>
      </c>
      <c r="E443" s="575">
        <v>784.71756000000005</v>
      </c>
      <c r="F443" s="581">
        <f t="shared" si="35"/>
        <v>784.72</v>
      </c>
      <c r="G443" s="1402">
        <f t="shared" si="36"/>
        <v>784.72</v>
      </c>
      <c r="H443" s="1844"/>
      <c r="J443" s="575"/>
    </row>
    <row r="444" spans="1:10">
      <c r="A444" s="846" t="s">
        <v>517</v>
      </c>
      <c r="B444" s="654" t="s">
        <v>209</v>
      </c>
      <c r="C444" s="654">
        <v>14</v>
      </c>
      <c r="D444" s="654">
        <v>50</v>
      </c>
      <c r="E444" s="575">
        <v>903.46932000000004</v>
      </c>
      <c r="F444" s="581">
        <f t="shared" si="35"/>
        <v>903.47</v>
      </c>
      <c r="G444" s="1402">
        <f t="shared" si="36"/>
        <v>903.47</v>
      </c>
      <c r="H444" s="1844"/>
      <c r="J444" s="575"/>
    </row>
    <row r="445" spans="1:10">
      <c r="A445" s="846" t="s">
        <v>518</v>
      </c>
      <c r="B445" s="654" t="s">
        <v>2647</v>
      </c>
      <c r="C445" s="654">
        <v>15</v>
      </c>
      <c r="D445" s="654">
        <v>50</v>
      </c>
      <c r="E445" s="575">
        <v>1008.00972</v>
      </c>
      <c r="F445" s="581">
        <f t="shared" si="35"/>
        <v>1008.01</v>
      </c>
      <c r="G445" s="1402">
        <f t="shared" si="36"/>
        <v>1008.01</v>
      </c>
      <c r="H445" s="1844"/>
      <c r="J445" s="575"/>
    </row>
    <row r="446" spans="1:10" ht="13.5" thickBot="1">
      <c r="A446" s="847" t="s">
        <v>519</v>
      </c>
      <c r="B446" s="656" t="s">
        <v>995</v>
      </c>
      <c r="C446" s="656">
        <v>15</v>
      </c>
      <c r="D446" s="656">
        <v>50</v>
      </c>
      <c r="E446" s="575">
        <v>1307.6112600000001</v>
      </c>
      <c r="F446" s="1403">
        <f t="shared" si="35"/>
        <v>1307.6099999999999</v>
      </c>
      <c r="G446" s="1404">
        <f t="shared" si="36"/>
        <v>1307.6099999999999</v>
      </c>
      <c r="H446" s="1845"/>
      <c r="J446" s="575"/>
    </row>
    <row r="447" spans="1:10">
      <c r="A447" s="938"/>
      <c r="B447" s="139"/>
      <c r="C447" s="139"/>
      <c r="D447" s="139"/>
      <c r="E447" s="740"/>
      <c r="F447" s="1412"/>
      <c r="G447" s="1405"/>
      <c r="H447" s="14"/>
      <c r="J447" s="575"/>
    </row>
    <row r="448" spans="1:10" ht="13.5" thickBot="1">
      <c r="A448" s="938"/>
      <c r="B448" s="139"/>
      <c r="C448" s="139"/>
      <c r="D448" s="139"/>
      <c r="E448" s="740"/>
      <c r="F448" s="1412"/>
      <c r="G448" s="1405"/>
      <c r="H448" s="14"/>
      <c r="J448" s="575"/>
    </row>
    <row r="449" spans="1:10" ht="18">
      <c r="A449" s="950"/>
      <c r="B449" s="91" t="s">
        <v>4861</v>
      </c>
      <c r="C449" s="91"/>
      <c r="D449" s="91"/>
      <c r="E449" s="555"/>
      <c r="F449" s="1359"/>
      <c r="G449" s="93"/>
      <c r="H449" s="94"/>
      <c r="J449" s="575"/>
    </row>
    <row r="450" spans="1:10" ht="18">
      <c r="A450" s="951"/>
      <c r="B450" s="108"/>
      <c r="C450" s="108"/>
      <c r="D450" s="108"/>
      <c r="E450" s="556" t="s">
        <v>4860</v>
      </c>
      <c r="F450" s="1408"/>
      <c r="G450" s="1408"/>
      <c r="H450" s="110"/>
      <c r="J450" s="575"/>
    </row>
    <row r="451" spans="1:10">
      <c r="A451" s="951"/>
      <c r="B451" s="17"/>
      <c r="C451" s="183"/>
      <c r="D451" s="183"/>
      <c r="E451" s="557"/>
      <c r="F451" s="98"/>
      <c r="G451" s="1397"/>
      <c r="H451" s="17"/>
      <c r="J451" s="575"/>
    </row>
    <row r="452" spans="1:10">
      <c r="A452" s="951"/>
      <c r="B452" s="17"/>
      <c r="C452" s="183"/>
      <c r="D452" s="183"/>
      <c r="E452" s="557"/>
      <c r="F452" s="98"/>
      <c r="G452" s="1397"/>
      <c r="H452" s="17"/>
      <c r="J452" s="575"/>
    </row>
    <row r="453" spans="1:10" ht="13.5" thickBot="1">
      <c r="A453" s="952"/>
      <c r="B453" s="171"/>
      <c r="C453" s="184"/>
      <c r="D453" s="184"/>
      <c r="E453" s="558"/>
      <c r="F453" s="101"/>
      <c r="G453" s="1398"/>
      <c r="H453" s="171"/>
      <c r="J453" s="575"/>
    </row>
    <row r="454" spans="1:10" ht="31.5">
      <c r="A454" s="1046" t="s">
        <v>1034</v>
      </c>
      <c r="B454" s="389" t="s">
        <v>1035</v>
      </c>
      <c r="C454" s="475" t="s">
        <v>3971</v>
      </c>
      <c r="D454" s="475" t="s">
        <v>3143</v>
      </c>
      <c r="E454" s="559" t="s">
        <v>3970</v>
      </c>
      <c r="F454" s="430" t="s">
        <v>2792</v>
      </c>
      <c r="G454" s="1392" t="s">
        <v>497</v>
      </c>
      <c r="H454" s="1836" t="s">
        <v>4268</v>
      </c>
      <c r="J454" s="575"/>
    </row>
    <row r="455" spans="1:10" ht="13.5" thickBot="1">
      <c r="A455" s="1046"/>
      <c r="B455" s="389"/>
      <c r="C455" s="475" t="s">
        <v>3256</v>
      </c>
      <c r="D455" s="476" t="s">
        <v>2641</v>
      </c>
      <c r="E455" s="560" t="s">
        <v>265</v>
      </c>
      <c r="F455" s="1399">
        <f>'Заказ, cкидки и курсы валют'!$I$12</f>
        <v>0</v>
      </c>
      <c r="G455" s="1393"/>
      <c r="H455" s="248"/>
      <c r="J455" s="575"/>
    </row>
    <row r="456" spans="1:10">
      <c r="A456" s="1427" t="s">
        <v>2678</v>
      </c>
      <c r="B456" s="1079" t="s">
        <v>203</v>
      </c>
      <c r="C456" s="1079">
        <v>45</v>
      </c>
      <c r="D456" s="1079">
        <v>50</v>
      </c>
      <c r="E456" s="575">
        <v>551.85317999999995</v>
      </c>
      <c r="F456" s="1423">
        <f>ROUND(E456*(1-$F$11),2)</f>
        <v>551.85</v>
      </c>
      <c r="G456" s="1424">
        <f>F456</f>
        <v>551.85</v>
      </c>
      <c r="H456" s="1846"/>
      <c r="J456" s="575"/>
    </row>
    <row r="457" spans="1:10">
      <c r="A457" s="846" t="s">
        <v>520</v>
      </c>
      <c r="B457" s="654" t="s">
        <v>204</v>
      </c>
      <c r="C457" s="654">
        <v>45</v>
      </c>
      <c r="D457" s="654">
        <v>50</v>
      </c>
      <c r="E457" s="575">
        <v>708.89382000000012</v>
      </c>
      <c r="F457" s="1425">
        <f t="shared" ref="F457:F466" si="37">ROUND(E457*(1-$F$11),2)</f>
        <v>708.89</v>
      </c>
      <c r="G457" s="1426">
        <f t="shared" ref="G457:G466" si="38">F457</f>
        <v>708.89</v>
      </c>
      <c r="H457" s="1844"/>
      <c r="J457" s="575"/>
    </row>
    <row r="458" spans="1:10">
      <c r="A458" s="846" t="s">
        <v>521</v>
      </c>
      <c r="B458" s="20" t="s">
        <v>205</v>
      </c>
      <c r="C458" s="20">
        <v>40</v>
      </c>
      <c r="D458" s="20">
        <v>50</v>
      </c>
      <c r="E458" s="575">
        <v>708.89382000000012</v>
      </c>
      <c r="F458" s="581">
        <f t="shared" si="37"/>
        <v>708.89</v>
      </c>
      <c r="G458" s="1402">
        <f t="shared" si="38"/>
        <v>708.89</v>
      </c>
      <c r="H458" s="1838"/>
      <c r="J458" s="575"/>
    </row>
    <row r="459" spans="1:10">
      <c r="A459" s="846" t="s">
        <v>522</v>
      </c>
      <c r="B459" s="20" t="s">
        <v>206</v>
      </c>
      <c r="C459" s="20">
        <v>30</v>
      </c>
      <c r="D459" s="20">
        <v>50</v>
      </c>
      <c r="E459" s="575">
        <v>741.77675999999997</v>
      </c>
      <c r="F459" s="581">
        <f t="shared" si="37"/>
        <v>741.78</v>
      </c>
      <c r="G459" s="1402">
        <f t="shared" si="38"/>
        <v>741.78</v>
      </c>
      <c r="H459" s="1838"/>
      <c r="J459" s="575"/>
    </row>
    <row r="460" spans="1:10">
      <c r="A460" s="846" t="s">
        <v>523</v>
      </c>
      <c r="B460" s="20" t="s">
        <v>207</v>
      </c>
      <c r="C460" s="20">
        <v>30</v>
      </c>
      <c r="D460" s="20">
        <v>50</v>
      </c>
      <c r="E460" s="575">
        <v>784.71756000000005</v>
      </c>
      <c r="F460" s="581">
        <f t="shared" si="37"/>
        <v>784.72</v>
      </c>
      <c r="G460" s="1402">
        <f t="shared" si="38"/>
        <v>784.72</v>
      </c>
      <c r="H460" s="1838"/>
      <c r="J460" s="575"/>
    </row>
    <row r="461" spans="1:10">
      <c r="A461" s="846" t="s">
        <v>524</v>
      </c>
      <c r="B461" s="20" t="s">
        <v>209</v>
      </c>
      <c r="C461" s="20">
        <v>14</v>
      </c>
      <c r="D461" s="20">
        <v>50</v>
      </c>
      <c r="E461" s="575">
        <v>903.46932000000004</v>
      </c>
      <c r="F461" s="581">
        <f t="shared" si="37"/>
        <v>903.47</v>
      </c>
      <c r="G461" s="1402">
        <f t="shared" si="38"/>
        <v>903.47</v>
      </c>
      <c r="H461" s="1838"/>
      <c r="J461" s="575"/>
    </row>
    <row r="462" spans="1:10">
      <c r="A462" s="846" t="s">
        <v>5510</v>
      </c>
      <c r="B462" s="654">
        <v>12100</v>
      </c>
      <c r="C462" s="654">
        <v>50</v>
      </c>
      <c r="D462" s="654">
        <v>50</v>
      </c>
      <c r="E462" s="575">
        <v>713.55852000000004</v>
      </c>
      <c r="F462" s="581">
        <f t="shared" si="37"/>
        <v>713.56</v>
      </c>
      <c r="G462" s="1402">
        <f t="shared" si="38"/>
        <v>713.56</v>
      </c>
      <c r="H462" s="1844"/>
      <c r="J462" s="575"/>
    </row>
    <row r="463" spans="1:10">
      <c r="A463" s="846" t="s">
        <v>5511</v>
      </c>
      <c r="B463" s="654">
        <v>12120</v>
      </c>
      <c r="C463" s="654">
        <v>50</v>
      </c>
      <c r="D463" s="654">
        <v>50</v>
      </c>
      <c r="E463" s="575">
        <v>798.69887999999992</v>
      </c>
      <c r="F463" s="581">
        <f t="shared" si="37"/>
        <v>798.7</v>
      </c>
      <c r="G463" s="1402">
        <f t="shared" si="38"/>
        <v>798.7</v>
      </c>
      <c r="H463" s="1844"/>
      <c r="J463" s="575"/>
    </row>
    <row r="464" spans="1:10">
      <c r="A464" s="846" t="s">
        <v>5512</v>
      </c>
      <c r="B464" s="654">
        <v>12160</v>
      </c>
      <c r="C464" s="654">
        <v>50</v>
      </c>
      <c r="D464" s="654">
        <v>50</v>
      </c>
      <c r="E464" s="575">
        <v>918.19187999999997</v>
      </c>
      <c r="F464" s="581">
        <f t="shared" si="37"/>
        <v>918.19</v>
      </c>
      <c r="G464" s="1402">
        <f t="shared" si="38"/>
        <v>918.19</v>
      </c>
      <c r="H464" s="1844"/>
      <c r="J464" s="575"/>
    </row>
    <row r="465" spans="1:10">
      <c r="A465" s="846" t="s">
        <v>525</v>
      </c>
      <c r="B465" s="20" t="s">
        <v>2647</v>
      </c>
      <c r="C465" s="20">
        <v>15</v>
      </c>
      <c r="D465" s="20">
        <v>50</v>
      </c>
      <c r="E465" s="575">
        <v>1008.00972</v>
      </c>
      <c r="F465" s="581">
        <f t="shared" si="37"/>
        <v>1008.01</v>
      </c>
      <c r="G465" s="1402">
        <f t="shared" si="38"/>
        <v>1008.01</v>
      </c>
      <c r="H465" s="1838"/>
      <c r="J465" s="575"/>
    </row>
    <row r="466" spans="1:10" ht="13.5" thickBot="1">
      <c r="A466" s="847" t="s">
        <v>526</v>
      </c>
      <c r="B466" s="283" t="s">
        <v>995</v>
      </c>
      <c r="C466" s="283">
        <v>15</v>
      </c>
      <c r="D466" s="283">
        <v>50</v>
      </c>
      <c r="E466" s="575">
        <v>1307.6112600000001</v>
      </c>
      <c r="F466" s="1403">
        <f t="shared" si="37"/>
        <v>1307.6099999999999</v>
      </c>
      <c r="G466" s="1404">
        <f t="shared" si="38"/>
        <v>1307.6099999999999</v>
      </c>
      <c r="H466" s="1839"/>
      <c r="J466" s="575"/>
    </row>
    <row r="467" spans="1:10">
      <c r="A467" s="938"/>
      <c r="B467" s="139"/>
      <c r="C467" s="139"/>
      <c r="D467" s="139"/>
      <c r="E467" s="740"/>
      <c r="F467" s="1412"/>
      <c r="G467" s="1405"/>
      <c r="H467" s="14"/>
      <c r="J467" s="575"/>
    </row>
    <row r="468" spans="1:10" ht="13.5" thickBot="1">
      <c r="A468" s="938"/>
      <c r="B468" s="139"/>
      <c r="C468" s="139"/>
      <c r="D468" s="139"/>
      <c r="E468" s="740"/>
      <c r="F468" s="1412"/>
      <c r="G468" s="1405"/>
      <c r="H468" s="14"/>
      <c r="J468" s="575"/>
    </row>
    <row r="469" spans="1:10" ht="18">
      <c r="A469" s="950"/>
      <c r="B469" s="163"/>
      <c r="C469" s="91" t="s">
        <v>4862</v>
      </c>
      <c r="D469" s="1359"/>
      <c r="E469" s="555"/>
      <c r="F469" s="1416" t="s">
        <v>4863</v>
      </c>
      <c r="G469" s="1395"/>
      <c r="H469" s="163"/>
      <c r="J469" s="575"/>
    </row>
    <row r="470" spans="1:10" ht="18">
      <c r="A470" s="951"/>
      <c r="B470" s="17"/>
      <c r="C470" s="108"/>
      <c r="D470" s="109" t="s">
        <v>4860</v>
      </c>
      <c r="E470" s="568"/>
      <c r="F470" s="1408"/>
      <c r="G470" s="1410"/>
      <c r="H470" s="17"/>
      <c r="J470" s="575"/>
    </row>
    <row r="471" spans="1:10">
      <c r="A471" s="951"/>
      <c r="B471" s="17"/>
      <c r="C471" s="183"/>
      <c r="D471" s="183"/>
      <c r="E471" s="557"/>
      <c r="F471" s="98"/>
      <c r="G471" s="1397"/>
      <c r="H471" s="17"/>
      <c r="J471" s="575"/>
    </row>
    <row r="472" spans="1:10">
      <c r="A472" s="951"/>
      <c r="B472" s="17"/>
      <c r="C472" s="183"/>
      <c r="D472" s="183"/>
      <c r="E472" s="557"/>
      <c r="F472" s="98"/>
      <c r="G472" s="1397"/>
      <c r="H472" s="17"/>
      <c r="J472" s="575"/>
    </row>
    <row r="473" spans="1:10">
      <c r="A473" s="951"/>
      <c r="B473" s="17"/>
      <c r="C473" s="183"/>
      <c r="D473" s="183"/>
      <c r="E473" s="557"/>
      <c r="F473" s="98"/>
      <c r="G473" s="1397"/>
      <c r="H473" s="17"/>
      <c r="J473" s="575"/>
    </row>
    <row r="474" spans="1:10" ht="13.5" thickBot="1">
      <c r="A474" s="952"/>
      <c r="B474" s="171"/>
      <c r="C474" s="184"/>
      <c r="D474" s="184"/>
      <c r="E474" s="558"/>
      <c r="F474" s="101"/>
      <c r="G474" s="1398"/>
      <c r="H474" s="171"/>
      <c r="J474" s="575"/>
    </row>
    <row r="475" spans="1:10" ht="31.5">
      <c r="A475" s="1046" t="s">
        <v>1034</v>
      </c>
      <c r="B475" s="389" t="s">
        <v>1035</v>
      </c>
      <c r="C475" s="475" t="s">
        <v>3971</v>
      </c>
      <c r="D475" s="475" t="s">
        <v>3143</v>
      </c>
      <c r="E475" s="559" t="s">
        <v>3970</v>
      </c>
      <c r="F475" s="430" t="s">
        <v>2792</v>
      </c>
      <c r="G475" s="1392" t="s">
        <v>497</v>
      </c>
      <c r="H475" s="1836" t="s">
        <v>4268</v>
      </c>
      <c r="J475" s="575"/>
    </row>
    <row r="476" spans="1:10" ht="13.5" thickBot="1">
      <c r="A476" s="1046"/>
      <c r="B476" s="389"/>
      <c r="C476" s="475" t="s">
        <v>3256</v>
      </c>
      <c r="D476" s="476" t="s">
        <v>2641</v>
      </c>
      <c r="E476" s="564" t="s">
        <v>265</v>
      </c>
      <c r="F476" s="1399">
        <f>'Заказ, cкидки и курсы валют'!$I$12</f>
        <v>0</v>
      </c>
      <c r="G476" s="1393"/>
      <c r="H476" s="248"/>
      <c r="J476" s="575"/>
    </row>
    <row r="477" spans="1:10" ht="13.5" thickBot="1">
      <c r="A477" s="1077" t="s">
        <v>527</v>
      </c>
      <c r="B477" s="1078" t="s">
        <v>1365</v>
      </c>
      <c r="C477" s="1078">
        <v>20</v>
      </c>
      <c r="D477" s="1078">
        <v>250</v>
      </c>
      <c r="E477" s="575">
        <v>1027.8847499999999</v>
      </c>
      <c r="F477" s="1428">
        <f>ROUND(E477*(1-$F$11),2)</f>
        <v>1027.8800000000001</v>
      </c>
      <c r="G477" s="1429">
        <f>F477</f>
        <v>1027.8800000000001</v>
      </c>
      <c r="H477" s="1843"/>
      <c r="J477" s="575"/>
    </row>
    <row r="478" spans="1:10">
      <c r="A478" s="938"/>
      <c r="B478" s="139"/>
      <c r="C478" s="139"/>
      <c r="D478" s="139"/>
      <c r="E478" s="740"/>
      <c r="F478" s="1412"/>
      <c r="G478" s="1405"/>
      <c r="H478" s="14"/>
      <c r="J478" s="575"/>
    </row>
    <row r="479" spans="1:10">
      <c r="A479" s="938"/>
      <c r="B479" s="139"/>
      <c r="C479" s="139"/>
      <c r="D479" s="139"/>
      <c r="E479" s="740"/>
      <c r="F479" s="1412"/>
      <c r="G479" s="1405"/>
      <c r="H479" s="14"/>
      <c r="J479" s="575"/>
    </row>
    <row r="480" spans="1:10" ht="13.5" thickBot="1">
      <c r="A480" s="938"/>
      <c r="B480" s="139"/>
      <c r="C480" s="139"/>
      <c r="D480" s="139"/>
      <c r="E480" s="740"/>
      <c r="F480" s="1412"/>
      <c r="G480" s="1405"/>
      <c r="H480" s="14"/>
      <c r="J480" s="575"/>
    </row>
    <row r="481" spans="1:10" ht="18">
      <c r="A481" s="950"/>
      <c r="B481" s="163"/>
      <c r="C481" s="91" t="s">
        <v>4862</v>
      </c>
      <c r="D481" s="1359"/>
      <c r="E481" s="555"/>
      <c r="F481" s="1411"/>
      <c r="G481" s="93"/>
      <c r="H481" s="163"/>
      <c r="J481" s="575"/>
    </row>
    <row r="482" spans="1:10" ht="18">
      <c r="A482" s="951"/>
      <c r="B482" s="17"/>
      <c r="C482" s="108"/>
      <c r="D482" s="109" t="s">
        <v>4860</v>
      </c>
      <c r="E482" s="568"/>
      <c r="G482" s="1408"/>
      <c r="H482" s="17"/>
      <c r="J482" s="575"/>
    </row>
    <row r="483" spans="1:10">
      <c r="A483" s="951"/>
      <c r="B483" s="17"/>
      <c r="C483" s="183"/>
      <c r="D483" s="183"/>
      <c r="E483" s="557"/>
      <c r="F483" s="98"/>
      <c r="G483" s="1397"/>
      <c r="H483" s="17"/>
      <c r="J483" s="575"/>
    </row>
    <row r="484" spans="1:10">
      <c r="A484" s="951"/>
      <c r="B484" s="17"/>
      <c r="C484" s="183"/>
      <c r="D484" s="183"/>
      <c r="E484" s="557"/>
      <c r="F484" s="98"/>
      <c r="G484" s="1397"/>
      <c r="H484" s="17"/>
      <c r="J484" s="575"/>
    </row>
    <row r="485" spans="1:10">
      <c r="A485" s="951"/>
      <c r="B485" s="17"/>
      <c r="C485" s="183"/>
      <c r="D485" s="183"/>
      <c r="E485" s="557"/>
      <c r="F485" s="98"/>
      <c r="G485" s="1397"/>
      <c r="H485" s="17"/>
      <c r="J485" s="575"/>
    </row>
    <row r="486" spans="1:10" ht="13.5" thickBot="1">
      <c r="A486" s="952"/>
      <c r="B486" s="171"/>
      <c r="C486" s="184"/>
      <c r="D486" s="184"/>
      <c r="E486" s="558"/>
      <c r="F486" s="101"/>
      <c r="G486" s="1398"/>
      <c r="H486" s="171"/>
      <c r="J486" s="575"/>
    </row>
    <row r="487" spans="1:10" ht="31.5">
      <c r="A487" s="1046" t="s">
        <v>1034</v>
      </c>
      <c r="B487" s="389" t="s">
        <v>1035</v>
      </c>
      <c r="C487" s="475" t="s">
        <v>3971</v>
      </c>
      <c r="D487" s="475" t="s">
        <v>3143</v>
      </c>
      <c r="E487" s="559" t="s">
        <v>3970</v>
      </c>
      <c r="F487" s="430" t="s">
        <v>2792</v>
      </c>
      <c r="G487" s="1392" t="s">
        <v>497</v>
      </c>
      <c r="H487" s="1836" t="s">
        <v>4268</v>
      </c>
      <c r="J487" s="575"/>
    </row>
    <row r="488" spans="1:10" ht="13.5" thickBot="1">
      <c r="A488" s="1046"/>
      <c r="B488" s="389"/>
      <c r="C488" s="475" t="s">
        <v>3256</v>
      </c>
      <c r="D488" s="476" t="s">
        <v>2641</v>
      </c>
      <c r="E488" s="564" t="s">
        <v>265</v>
      </c>
      <c r="F488" s="1399">
        <f>'Заказ, cкидки и курсы валют'!$I$12</f>
        <v>0</v>
      </c>
      <c r="G488" s="1393"/>
      <c r="H488" s="248"/>
      <c r="J488" s="575"/>
    </row>
    <row r="489" spans="1:10">
      <c r="A489" s="1047" t="s">
        <v>528</v>
      </c>
      <c r="B489" s="1076" t="s">
        <v>3257</v>
      </c>
      <c r="C489" s="1076">
        <v>25</v>
      </c>
      <c r="D489" s="1076">
        <v>100</v>
      </c>
      <c r="E489" s="575">
        <v>786.43007999999998</v>
      </c>
      <c r="F489" s="1423">
        <f>ROUND(E489*(1-$F$11),2)</f>
        <v>786.43</v>
      </c>
      <c r="G489" s="1424">
        <f>F489</f>
        <v>786.43</v>
      </c>
      <c r="H489" s="1837"/>
      <c r="J489" s="575"/>
    </row>
    <row r="490" spans="1:10">
      <c r="A490" s="846" t="s">
        <v>5513</v>
      </c>
      <c r="B490" s="20" t="s">
        <v>202</v>
      </c>
      <c r="C490" s="20">
        <v>20</v>
      </c>
      <c r="D490" s="20">
        <v>100</v>
      </c>
      <c r="E490" s="575">
        <v>899.54585999999995</v>
      </c>
      <c r="F490" s="1425">
        <f t="shared" ref="F490:F491" si="39">ROUND(E490*(1-$F$11),2)</f>
        <v>899.55</v>
      </c>
      <c r="G490" s="1426">
        <f t="shared" ref="G490:G491" si="40">F490</f>
        <v>899.55</v>
      </c>
      <c r="H490" s="1838"/>
      <c r="J490" s="575"/>
    </row>
    <row r="491" spans="1:10" ht="13.5" thickBot="1">
      <c r="A491" s="847" t="s">
        <v>529</v>
      </c>
      <c r="B491" s="283" t="s">
        <v>1024</v>
      </c>
      <c r="C491" s="283">
        <v>12</v>
      </c>
      <c r="D491" s="283">
        <v>100</v>
      </c>
      <c r="E491" s="575">
        <v>1743.3964799999999</v>
      </c>
      <c r="F491" s="1430">
        <f t="shared" si="39"/>
        <v>1743.4</v>
      </c>
      <c r="G491" s="1431">
        <f t="shared" si="40"/>
        <v>1743.4</v>
      </c>
      <c r="H491" s="1839"/>
      <c r="J491" s="575"/>
    </row>
    <row r="492" spans="1:10">
      <c r="A492" s="938"/>
      <c r="B492" s="139"/>
      <c r="C492" s="139"/>
      <c r="D492" s="139"/>
      <c r="E492" s="740"/>
      <c r="F492" s="1412"/>
      <c r="G492" s="1405"/>
      <c r="H492" s="14"/>
      <c r="J492" s="575"/>
    </row>
    <row r="493" spans="1:10">
      <c r="A493" s="938"/>
      <c r="B493" s="139"/>
      <c r="C493" s="139"/>
      <c r="D493" s="139"/>
      <c r="E493" s="740"/>
      <c r="F493" s="1412"/>
      <c r="G493" s="1405"/>
      <c r="H493" s="14"/>
      <c r="J493" s="575"/>
    </row>
    <row r="494" spans="1:10" ht="13.5" thickBot="1">
      <c r="A494" s="938"/>
      <c r="B494" s="139"/>
      <c r="C494" s="139"/>
      <c r="D494" s="139"/>
      <c r="E494" s="740"/>
      <c r="F494" s="1412"/>
      <c r="G494" s="1405"/>
      <c r="H494" s="14"/>
      <c r="J494" s="575"/>
    </row>
    <row r="495" spans="1:10" ht="18">
      <c r="A495" s="950"/>
      <c r="B495" s="91" t="s">
        <v>4864</v>
      </c>
      <c r="C495" s="91"/>
      <c r="D495" s="91"/>
      <c r="E495" s="555"/>
      <c r="F495" s="1359"/>
      <c r="G495" s="93"/>
      <c r="H495" s="94"/>
      <c r="J495" s="575"/>
    </row>
    <row r="496" spans="1:10">
      <c r="A496" s="951"/>
      <c r="B496" s="17"/>
      <c r="C496" s="183"/>
      <c r="D496" s="183"/>
      <c r="E496" s="557"/>
      <c r="F496" s="98"/>
      <c r="G496" s="1397"/>
      <c r="H496" s="17"/>
      <c r="J496" s="575"/>
    </row>
    <row r="497" spans="1:10">
      <c r="A497" s="951"/>
      <c r="B497" s="17"/>
      <c r="C497" s="183"/>
      <c r="D497" s="183"/>
      <c r="E497" s="557"/>
      <c r="F497" s="98"/>
      <c r="G497" s="1397"/>
      <c r="H497" s="17"/>
      <c r="J497" s="575"/>
    </row>
    <row r="498" spans="1:10">
      <c r="A498" s="951"/>
      <c r="B498" s="17"/>
      <c r="C498" s="183"/>
      <c r="D498" s="183"/>
      <c r="E498" s="557"/>
      <c r="F498" s="98"/>
      <c r="G498" s="1397"/>
      <c r="H498" s="17"/>
      <c r="J498" s="575"/>
    </row>
    <row r="499" spans="1:10" ht="13.5" thickBot="1">
      <c r="A499" s="952"/>
      <c r="B499" s="171"/>
      <c r="C499" s="184"/>
      <c r="D499" s="184"/>
      <c r="E499" s="558"/>
      <c r="F499" s="101"/>
      <c r="G499" s="1398"/>
      <c r="H499" s="171"/>
      <c r="J499" s="575"/>
    </row>
    <row r="500" spans="1:10" ht="33.75">
      <c r="A500" s="1046" t="s">
        <v>1034</v>
      </c>
      <c r="B500" s="389" t="s">
        <v>1705</v>
      </c>
      <c r="C500" s="475" t="s">
        <v>678</v>
      </c>
      <c r="D500" s="475" t="s">
        <v>3143</v>
      </c>
      <c r="E500" s="559" t="s">
        <v>1707</v>
      </c>
      <c r="F500" s="430" t="s">
        <v>2792</v>
      </c>
      <c r="G500" s="456" t="s">
        <v>497</v>
      </c>
      <c r="H500" s="1836" t="s">
        <v>4268</v>
      </c>
      <c r="J500" s="575"/>
    </row>
    <row r="501" spans="1:10" ht="13.5" thickBot="1">
      <c r="A501" s="1046"/>
      <c r="B501" s="389" t="s">
        <v>1706</v>
      </c>
      <c r="C501" s="475" t="s">
        <v>3644</v>
      </c>
      <c r="D501" s="476" t="s">
        <v>2641</v>
      </c>
      <c r="E501" s="564" t="s">
        <v>265</v>
      </c>
      <c r="F501" s="1399">
        <f>'Заказ, cкидки и курсы валют'!$I$12</f>
        <v>0</v>
      </c>
      <c r="G501" s="457"/>
      <c r="H501" s="248"/>
      <c r="J501" s="575"/>
    </row>
    <row r="502" spans="1:10">
      <c r="A502" s="1047" t="s">
        <v>5514</v>
      </c>
      <c r="B502" s="1346">
        <v>15</v>
      </c>
      <c r="C502" s="1079"/>
      <c r="D502" s="1079">
        <v>2000</v>
      </c>
      <c r="E502" s="575">
        <v>7363.2481199999993</v>
      </c>
      <c r="F502" s="1423">
        <f>ROUND(E502*(1-$F$11),2)</f>
        <v>7363.25</v>
      </c>
      <c r="G502" s="1424">
        <f>F502</f>
        <v>7363.25</v>
      </c>
      <c r="H502" s="1840"/>
      <c r="J502" s="575"/>
    </row>
    <row r="503" spans="1:10">
      <c r="A503" s="846" t="s">
        <v>5561</v>
      </c>
      <c r="B503" s="524" t="s">
        <v>5562</v>
      </c>
      <c r="C503" s="654"/>
      <c r="D503" s="654">
        <v>800</v>
      </c>
      <c r="E503" s="575">
        <v>4004.40852</v>
      </c>
      <c r="F503" s="1425">
        <f t="shared" ref="F503:F507" si="41">ROUND(E503*(1-$F$11),2)</f>
        <v>4004.41</v>
      </c>
      <c r="G503" s="1426">
        <f t="shared" ref="G503:G507" si="42">F503</f>
        <v>4004.41</v>
      </c>
      <c r="H503" s="1844"/>
      <c r="J503" s="575"/>
    </row>
    <row r="504" spans="1:10">
      <c r="A504" s="846" t="s">
        <v>5515</v>
      </c>
      <c r="B504" s="524">
        <v>20</v>
      </c>
      <c r="C504" s="654"/>
      <c r="D504" s="654">
        <v>1800</v>
      </c>
      <c r="E504" s="575">
        <v>7001.0629200000003</v>
      </c>
      <c r="F504" s="1425">
        <f t="shared" si="41"/>
        <v>7001.06</v>
      </c>
      <c r="G504" s="1426">
        <f t="shared" si="42"/>
        <v>7001.06</v>
      </c>
      <c r="H504" s="1844"/>
      <c r="J504" s="575"/>
    </row>
    <row r="505" spans="1:10">
      <c r="A505" s="846" t="s">
        <v>5516</v>
      </c>
      <c r="B505" s="524">
        <v>25</v>
      </c>
      <c r="C505" s="654"/>
      <c r="D505" s="654">
        <v>1500</v>
      </c>
      <c r="E505" s="575">
        <v>5967.7871400000004</v>
      </c>
      <c r="F505" s="1425">
        <f t="shared" si="41"/>
        <v>5967.79</v>
      </c>
      <c r="G505" s="1426">
        <f t="shared" si="42"/>
        <v>5967.79</v>
      </c>
      <c r="H505" s="1844"/>
      <c r="J505" s="575"/>
    </row>
    <row r="506" spans="1:10">
      <c r="A506" s="846" t="s">
        <v>5517</v>
      </c>
      <c r="B506" s="524">
        <v>30</v>
      </c>
      <c r="C506" s="654"/>
      <c r="D506" s="654">
        <v>1300</v>
      </c>
      <c r="E506" s="575">
        <v>5442.4396800000004</v>
      </c>
      <c r="F506" s="1425">
        <f t="shared" si="41"/>
        <v>5442.44</v>
      </c>
      <c r="G506" s="1426">
        <f t="shared" si="42"/>
        <v>5442.44</v>
      </c>
      <c r="H506" s="1844"/>
      <c r="J506" s="575"/>
    </row>
    <row r="507" spans="1:10" ht="13.5" thickBot="1">
      <c r="A507" s="1386" t="s">
        <v>5518</v>
      </c>
      <c r="B507" s="1432">
        <v>35</v>
      </c>
      <c r="C507" s="1433"/>
      <c r="D507" s="1433">
        <v>1200</v>
      </c>
      <c r="E507" s="575">
        <v>5166.1488599999984</v>
      </c>
      <c r="F507" s="1434">
        <f t="shared" si="41"/>
        <v>5166.1499999999996</v>
      </c>
      <c r="G507" s="1435">
        <f t="shared" si="42"/>
        <v>5166.1499999999996</v>
      </c>
      <c r="H507" s="1847"/>
      <c r="J507" s="575"/>
    </row>
    <row r="508" spans="1:10" ht="13.5" thickBot="1">
      <c r="A508" s="938"/>
      <c r="B508" s="13"/>
      <c r="C508" s="139"/>
      <c r="D508" s="139"/>
      <c r="E508" s="740"/>
      <c r="F508" s="1412"/>
      <c r="G508" s="1405"/>
      <c r="H508" s="14"/>
      <c r="J508" s="575"/>
    </row>
    <row r="509" spans="1:10" ht="18">
      <c r="A509" s="950"/>
      <c r="B509" s="91" t="s">
        <v>1708</v>
      </c>
      <c r="C509" s="91"/>
      <c r="D509" s="91"/>
      <c r="E509" s="555"/>
      <c r="F509" s="1359"/>
      <c r="G509" s="93"/>
      <c r="H509" s="94"/>
      <c r="J509" s="575"/>
    </row>
    <row r="510" spans="1:10">
      <c r="A510" s="951"/>
      <c r="B510" s="17"/>
      <c r="C510" s="183"/>
      <c r="D510" s="183"/>
      <c r="E510" s="557"/>
      <c r="F510" s="98"/>
      <c r="G510" s="1397"/>
      <c r="H510" s="17"/>
      <c r="J510" s="575"/>
    </row>
    <row r="511" spans="1:10">
      <c r="A511" s="951"/>
      <c r="B511" s="17"/>
      <c r="C511" s="183"/>
      <c r="D511" s="183"/>
      <c r="E511" s="557"/>
      <c r="F511" s="98"/>
      <c r="G511" s="1397"/>
      <c r="H511" s="17"/>
      <c r="J511" s="575"/>
    </row>
    <row r="512" spans="1:10">
      <c r="A512" s="951"/>
      <c r="B512" s="17"/>
      <c r="C512" s="183"/>
      <c r="D512" s="183"/>
      <c r="E512" s="557"/>
      <c r="F512" s="98"/>
      <c r="G512" s="1397"/>
      <c r="H512" s="17"/>
      <c r="J512" s="575"/>
    </row>
    <row r="513" spans="1:10" ht="13.5" thickBot="1">
      <c r="A513" s="952"/>
      <c r="B513" s="171"/>
      <c r="C513" s="184"/>
      <c r="D513" s="184"/>
      <c r="E513" s="558"/>
      <c r="F513" s="101"/>
      <c r="G513" s="1398"/>
      <c r="H513" s="171"/>
      <c r="J513" s="575"/>
    </row>
    <row r="514" spans="1:10" ht="33.75">
      <c r="A514" s="1054" t="s">
        <v>1034</v>
      </c>
      <c r="B514" s="473" t="s">
        <v>1705</v>
      </c>
      <c r="C514" s="1206" t="s">
        <v>678</v>
      </c>
      <c r="D514" s="1206" t="s">
        <v>3143</v>
      </c>
      <c r="E514" s="561" t="s">
        <v>1707</v>
      </c>
      <c r="F514" s="431" t="s">
        <v>2792</v>
      </c>
      <c r="G514" s="458" t="s">
        <v>497</v>
      </c>
      <c r="H514" s="1848" t="s">
        <v>4268</v>
      </c>
      <c r="J514" s="575"/>
    </row>
    <row r="515" spans="1:10" ht="13.5" thickBot="1">
      <c r="A515" s="1046"/>
      <c r="B515" s="389" t="s">
        <v>1706</v>
      </c>
      <c r="C515" s="475" t="s">
        <v>3644</v>
      </c>
      <c r="D515" s="476" t="s">
        <v>2641</v>
      </c>
      <c r="E515" s="564" t="s">
        <v>265</v>
      </c>
      <c r="F515" s="1399">
        <f>'Заказ, cкидки и курсы валют'!$I$12</f>
        <v>0</v>
      </c>
      <c r="G515" s="457"/>
      <c r="H515" s="248"/>
      <c r="J515" s="575"/>
    </row>
    <row r="516" spans="1:10">
      <c r="A516" s="1047" t="s">
        <v>1709</v>
      </c>
      <c r="B516" s="1293">
        <v>20</v>
      </c>
      <c r="C516" s="1192"/>
      <c r="D516" s="1192">
        <v>1300</v>
      </c>
      <c r="E516" s="575">
        <v>3898.5389999999998</v>
      </c>
      <c r="F516" s="1423">
        <f>ROUND(E516*(1-$F$11),2)</f>
        <v>3898.54</v>
      </c>
      <c r="G516" s="1424">
        <f>F516</f>
        <v>3898.54</v>
      </c>
      <c r="H516" s="1840"/>
      <c r="J516" s="575"/>
    </row>
    <row r="517" spans="1:10">
      <c r="A517" s="846" t="s">
        <v>1710</v>
      </c>
      <c r="B517" s="623">
        <v>25</v>
      </c>
      <c r="C517" s="525"/>
      <c r="D517" s="525">
        <v>1000</v>
      </c>
      <c r="E517" s="575">
        <v>4216.0453200000002</v>
      </c>
      <c r="F517" s="1425">
        <f t="shared" ref="F517:F521" si="43">ROUND(E517*(1-$F$11),2)</f>
        <v>4216.05</v>
      </c>
      <c r="G517" s="1426">
        <f t="shared" ref="G517:G521" si="44">F517</f>
        <v>4216.05</v>
      </c>
      <c r="H517" s="1844"/>
      <c r="J517" s="575"/>
    </row>
    <row r="518" spans="1:10">
      <c r="A518" s="846" t="s">
        <v>1711</v>
      </c>
      <c r="B518" s="623">
        <v>30</v>
      </c>
      <c r="C518" s="525"/>
      <c r="D518" s="525">
        <v>700</v>
      </c>
      <c r="E518" s="575">
        <v>4260.7114199999996</v>
      </c>
      <c r="F518" s="1425">
        <f t="shared" si="43"/>
        <v>4260.71</v>
      </c>
      <c r="G518" s="1426">
        <f t="shared" si="44"/>
        <v>4260.71</v>
      </c>
      <c r="H518" s="1844"/>
      <c r="J518" s="575"/>
    </row>
    <row r="519" spans="1:10">
      <c r="A519" s="846" t="s">
        <v>1712</v>
      </c>
      <c r="B519" s="623">
        <v>35</v>
      </c>
      <c r="C519" s="525"/>
      <c r="D519" s="525">
        <v>550</v>
      </c>
      <c r="E519" s="575">
        <v>3347.9126999999999</v>
      </c>
      <c r="F519" s="1425">
        <f t="shared" si="43"/>
        <v>3347.91</v>
      </c>
      <c r="G519" s="1426">
        <f t="shared" si="44"/>
        <v>3347.91</v>
      </c>
      <c r="H519" s="1844"/>
      <c r="J519" s="575"/>
    </row>
    <row r="520" spans="1:10">
      <c r="A520" s="846" t="s">
        <v>1713</v>
      </c>
      <c r="B520" s="623">
        <v>40</v>
      </c>
      <c r="C520" s="525"/>
      <c r="D520" s="525">
        <v>400</v>
      </c>
      <c r="E520" s="575">
        <v>3467.9041199999997</v>
      </c>
      <c r="F520" s="1425">
        <f t="shared" si="43"/>
        <v>3467.9</v>
      </c>
      <c r="G520" s="1426">
        <f t="shared" si="44"/>
        <v>3467.9</v>
      </c>
      <c r="H520" s="1844"/>
      <c r="J520" s="575"/>
    </row>
    <row r="521" spans="1:10" ht="13.5" thickBot="1">
      <c r="A521" s="847" t="s">
        <v>1714</v>
      </c>
      <c r="B521" s="940">
        <v>50</v>
      </c>
      <c r="C521" s="941"/>
      <c r="D521" s="941">
        <v>250</v>
      </c>
      <c r="E521" s="575">
        <v>3570.4636199999995</v>
      </c>
      <c r="F521" s="1430">
        <f t="shared" si="43"/>
        <v>3570.46</v>
      </c>
      <c r="G521" s="1431">
        <f t="shared" si="44"/>
        <v>3570.46</v>
      </c>
      <c r="H521" s="1845"/>
      <c r="J521" s="575"/>
    </row>
    <row r="522" spans="1:10" ht="13.5" thickBot="1">
      <c r="A522" s="938"/>
      <c r="B522" s="13"/>
      <c r="C522" s="139"/>
      <c r="D522" s="139"/>
      <c r="E522" s="740"/>
      <c r="F522" s="1412"/>
      <c r="G522" s="1405"/>
      <c r="H522" s="14"/>
      <c r="J522" s="575"/>
    </row>
    <row r="523" spans="1:10" ht="18">
      <c r="A523" s="950"/>
      <c r="B523" s="91" t="s">
        <v>1715</v>
      </c>
      <c r="C523" s="91"/>
      <c r="D523" s="91"/>
      <c r="E523" s="555"/>
      <c r="F523" s="1359"/>
      <c r="G523" s="93"/>
      <c r="H523" s="94"/>
      <c r="J523" s="575"/>
    </row>
    <row r="524" spans="1:10">
      <c r="A524" s="951"/>
      <c r="B524" s="17"/>
      <c r="C524" s="183"/>
      <c r="D524" s="183"/>
      <c r="E524" s="557"/>
      <c r="F524" s="98"/>
      <c r="G524" s="1397"/>
      <c r="H524" s="17"/>
      <c r="J524" s="575"/>
    </row>
    <row r="525" spans="1:10">
      <c r="A525" s="951"/>
      <c r="B525" s="17"/>
      <c r="C525" s="183"/>
      <c r="D525" s="183"/>
      <c r="E525" s="557"/>
      <c r="F525" s="98"/>
      <c r="G525" s="1397"/>
      <c r="H525" s="17"/>
      <c r="J525" s="575"/>
    </row>
    <row r="526" spans="1:10">
      <c r="A526" s="951"/>
      <c r="B526" s="17"/>
      <c r="C526" s="183"/>
      <c r="D526" s="183"/>
      <c r="E526" s="557"/>
      <c r="F526" s="98"/>
      <c r="G526" s="1397"/>
      <c r="H526" s="17"/>
      <c r="J526" s="575"/>
    </row>
    <row r="527" spans="1:10" ht="13.5" thickBot="1">
      <c r="A527" s="952"/>
      <c r="B527" s="171"/>
      <c r="C527" s="184"/>
      <c r="D527" s="184"/>
      <c r="E527" s="558"/>
      <c r="F527" s="101"/>
      <c r="G527" s="1398"/>
      <c r="H527" s="171"/>
      <c r="J527" s="575"/>
    </row>
    <row r="528" spans="1:10" ht="33.75">
      <c r="A528" s="1054" t="s">
        <v>1034</v>
      </c>
      <c r="B528" s="473" t="s">
        <v>1705</v>
      </c>
      <c r="C528" s="1206" t="s">
        <v>678</v>
      </c>
      <c r="D528" s="1206" t="s">
        <v>3143</v>
      </c>
      <c r="E528" s="561" t="s">
        <v>1707</v>
      </c>
      <c r="F528" s="431" t="s">
        <v>2792</v>
      </c>
      <c r="G528" s="458" t="s">
        <v>497</v>
      </c>
      <c r="H528" s="1848" t="s">
        <v>4268</v>
      </c>
      <c r="J528" s="575"/>
    </row>
    <row r="529" spans="1:10" ht="13.5" thickBot="1">
      <c r="A529" s="1046"/>
      <c r="B529" s="389" t="s">
        <v>1716</v>
      </c>
      <c r="C529" s="475" t="s">
        <v>3644</v>
      </c>
      <c r="D529" s="476" t="s">
        <v>2641</v>
      </c>
      <c r="E529" s="564" t="s">
        <v>265</v>
      </c>
      <c r="F529" s="1399">
        <f>'Заказ, cкидки и курсы валют'!$I$12</f>
        <v>0</v>
      </c>
      <c r="G529" s="457"/>
      <c r="H529" s="248"/>
      <c r="J529" s="575"/>
    </row>
    <row r="530" spans="1:10">
      <c r="A530" s="1047" t="s">
        <v>1717</v>
      </c>
      <c r="B530" s="1346">
        <v>1.6</v>
      </c>
      <c r="C530" s="1079"/>
      <c r="D530" s="1079">
        <v>250</v>
      </c>
      <c r="E530" s="575">
        <v>2093.3000999999999</v>
      </c>
      <c r="F530" s="1423">
        <f>ROUND(E530*(1-$F$11),2)</f>
        <v>2093.3000000000002</v>
      </c>
      <c r="G530" s="1424">
        <f>F530</f>
        <v>2093.3000000000002</v>
      </c>
      <c r="H530" s="1840"/>
      <c r="J530" s="575"/>
    </row>
    <row r="531" spans="1:10" ht="13.5" thickBot="1">
      <c r="A531" s="847" t="s">
        <v>1718</v>
      </c>
      <c r="B531" s="939">
        <v>2.1</v>
      </c>
      <c r="C531" s="656"/>
      <c r="D531" s="656">
        <v>250</v>
      </c>
      <c r="E531" s="575">
        <v>2590.6849200000001</v>
      </c>
      <c r="F531" s="1430">
        <f>ROUND(E531*(1-$F$11),2)</f>
        <v>2590.6799999999998</v>
      </c>
      <c r="G531" s="1431">
        <f>F531</f>
        <v>2590.6799999999998</v>
      </c>
      <c r="H531" s="1845"/>
      <c r="J531" s="575"/>
    </row>
    <row r="532" spans="1:10" ht="13.5" thickBot="1">
      <c r="A532" s="938"/>
      <c r="B532" s="13"/>
      <c r="C532" s="139"/>
      <c r="D532" s="139"/>
      <c r="E532" s="740"/>
      <c r="F532" s="1412"/>
      <c r="G532" s="1405"/>
      <c r="H532" s="14"/>
      <c r="J532" s="575"/>
    </row>
    <row r="533" spans="1:10" ht="18">
      <c r="A533" s="950"/>
      <c r="B533" s="91" t="s">
        <v>1719</v>
      </c>
      <c r="C533" s="91"/>
      <c r="D533" s="91"/>
      <c r="E533" s="555"/>
      <c r="F533" s="1359"/>
      <c r="G533" s="93"/>
      <c r="H533" s="94"/>
      <c r="J533" s="575"/>
    </row>
    <row r="534" spans="1:10">
      <c r="A534" s="951"/>
      <c r="B534" s="17"/>
      <c r="C534" s="183"/>
      <c r="D534" s="183"/>
      <c r="E534" s="557"/>
      <c r="F534" s="98"/>
      <c r="G534" s="1397"/>
      <c r="H534" s="17"/>
      <c r="J534" s="575"/>
    </row>
    <row r="535" spans="1:10">
      <c r="A535" s="951"/>
      <c r="B535" s="17"/>
      <c r="C535" s="183"/>
      <c r="D535" s="183"/>
      <c r="E535" s="557"/>
      <c r="F535" s="98"/>
      <c r="G535" s="1397"/>
      <c r="H535" s="17"/>
      <c r="J535" s="575"/>
    </row>
    <row r="536" spans="1:10">
      <c r="A536" s="951"/>
      <c r="B536" s="17"/>
      <c r="C536" s="183"/>
      <c r="D536" s="183"/>
      <c r="E536" s="557"/>
      <c r="F536" s="98"/>
      <c r="G536" s="1397"/>
      <c r="H536" s="17"/>
      <c r="J536" s="575"/>
    </row>
    <row r="537" spans="1:10" ht="13.5" thickBot="1">
      <c r="A537" s="952"/>
      <c r="B537" s="171"/>
      <c r="C537" s="184"/>
      <c r="D537" s="184"/>
      <c r="E537" s="558"/>
      <c r="F537" s="101"/>
      <c r="G537" s="1398"/>
      <c r="H537" s="171"/>
      <c r="J537" s="575"/>
    </row>
    <row r="538" spans="1:10" ht="33.75">
      <c r="A538" s="1046" t="s">
        <v>1034</v>
      </c>
      <c r="B538" s="389" t="s">
        <v>1705</v>
      </c>
      <c r="C538" s="475" t="s">
        <v>678</v>
      </c>
      <c r="D538" s="475" t="s">
        <v>3143</v>
      </c>
      <c r="E538" s="559" t="s">
        <v>1707</v>
      </c>
      <c r="F538" s="430" t="s">
        <v>2792</v>
      </c>
      <c r="G538" s="456" t="s">
        <v>497</v>
      </c>
      <c r="H538" s="1836" t="s">
        <v>4268</v>
      </c>
      <c r="J538" s="575"/>
    </row>
    <row r="539" spans="1:10" ht="13.5" thickBot="1">
      <c r="A539" s="1046"/>
      <c r="B539" s="389"/>
      <c r="C539" s="475" t="s">
        <v>3644</v>
      </c>
      <c r="D539" s="476" t="s">
        <v>2641</v>
      </c>
      <c r="E539" s="564" t="s">
        <v>265</v>
      </c>
      <c r="F539" s="1399">
        <f>'Заказ, cкидки и курсы валют'!$I$12</f>
        <v>0</v>
      </c>
      <c r="G539" s="457"/>
      <c r="H539" s="248"/>
      <c r="J539" s="575"/>
    </row>
    <row r="540" spans="1:10" ht="13.5" thickBot="1">
      <c r="A540" s="1077" t="s">
        <v>1720</v>
      </c>
      <c r="B540" s="1387"/>
      <c r="C540" s="1375"/>
      <c r="D540" s="1375">
        <v>500</v>
      </c>
      <c r="E540" s="575">
        <v>3592.5432000000001</v>
      </c>
      <c r="F540" s="1428">
        <f>ROUND(E540*(1-$F$11),2)</f>
        <v>3592.54</v>
      </c>
      <c r="G540" s="1429">
        <f>F540</f>
        <v>3592.54</v>
      </c>
      <c r="H540" s="1849"/>
      <c r="J540" s="575"/>
    </row>
    <row r="541" spans="1:10" ht="13.5" thickBot="1">
      <c r="A541" s="938"/>
      <c r="B541" s="13"/>
      <c r="C541" s="139"/>
      <c r="D541" s="139"/>
      <c r="E541" s="740"/>
      <c r="F541" s="1412"/>
      <c r="G541" s="1405"/>
      <c r="H541" s="14"/>
      <c r="J541" s="575"/>
    </row>
    <row r="542" spans="1:10" ht="18">
      <c r="A542" s="950"/>
      <c r="B542" s="91" t="s">
        <v>1721</v>
      </c>
      <c r="C542" s="91"/>
      <c r="D542" s="91"/>
      <c r="E542" s="555"/>
      <c r="F542" s="1359"/>
      <c r="G542" s="93"/>
      <c r="H542" s="94"/>
      <c r="J542" s="575"/>
    </row>
    <row r="543" spans="1:10">
      <c r="A543" s="951"/>
      <c r="B543" s="17"/>
      <c r="C543" s="183"/>
      <c r="D543" s="183"/>
      <c r="E543" s="557"/>
      <c r="F543" s="98"/>
      <c r="G543" s="1397"/>
      <c r="H543" s="17"/>
      <c r="J543" s="575"/>
    </row>
    <row r="544" spans="1:10">
      <c r="A544" s="951"/>
      <c r="B544" s="17"/>
      <c r="C544" s="183"/>
      <c r="D544" s="183"/>
      <c r="E544" s="557"/>
      <c r="F544" s="98"/>
      <c r="G544" s="1397"/>
      <c r="H544" s="17"/>
      <c r="J544" s="575"/>
    </row>
    <row r="545" spans="1:10">
      <c r="A545" s="951"/>
      <c r="B545" s="17"/>
      <c r="C545" s="183"/>
      <c r="D545" s="183"/>
      <c r="E545" s="557"/>
      <c r="F545" s="98"/>
      <c r="G545" s="1397"/>
      <c r="H545" s="17"/>
      <c r="J545" s="575"/>
    </row>
    <row r="546" spans="1:10" ht="13.5" thickBot="1">
      <c r="A546" s="952"/>
      <c r="B546" s="171"/>
      <c r="C546" s="184"/>
      <c r="D546" s="184"/>
      <c r="E546" s="558"/>
      <c r="F546" s="101"/>
      <c r="G546" s="1398"/>
      <c r="H546" s="171"/>
      <c r="J546" s="575"/>
    </row>
    <row r="547" spans="1:10" ht="33.75">
      <c r="A547" s="1046" t="s">
        <v>1034</v>
      </c>
      <c r="B547" s="389" t="s">
        <v>1705</v>
      </c>
      <c r="C547" s="475" t="s">
        <v>678</v>
      </c>
      <c r="D547" s="475" t="s">
        <v>3143</v>
      </c>
      <c r="E547" s="559" t="s">
        <v>1707</v>
      </c>
      <c r="F547" s="430" t="s">
        <v>2792</v>
      </c>
      <c r="G547" s="456" t="s">
        <v>497</v>
      </c>
      <c r="H547" s="1836" t="s">
        <v>4268</v>
      </c>
      <c r="J547" s="575"/>
    </row>
    <row r="548" spans="1:10" ht="13.5" thickBot="1">
      <c r="A548" s="1046"/>
      <c r="B548" s="389"/>
      <c r="C548" s="475" t="s">
        <v>3644</v>
      </c>
      <c r="D548" s="476" t="s">
        <v>2641</v>
      </c>
      <c r="E548" s="564" t="s">
        <v>265</v>
      </c>
      <c r="F548" s="1399">
        <f>'Заказ, cкидки и курсы валют'!$I$12</f>
        <v>0</v>
      </c>
      <c r="G548" s="457"/>
      <c r="H548" s="248"/>
      <c r="J548" s="575"/>
    </row>
    <row r="549" spans="1:10" ht="13.5" thickBot="1">
      <c r="A549" s="1077" t="s">
        <v>4190</v>
      </c>
      <c r="B549" s="1387"/>
      <c r="C549" s="1375"/>
      <c r="D549" s="1375">
        <v>1500</v>
      </c>
      <c r="E549" s="575">
        <v>6725.0170499999995</v>
      </c>
      <c r="F549" s="1428">
        <f>ROUND(E549*(1-$F$11),2)</f>
        <v>6725.02</v>
      </c>
      <c r="G549" s="1429">
        <f>F549</f>
        <v>6725.02</v>
      </c>
      <c r="H549" s="1849"/>
      <c r="J549" s="575"/>
    </row>
    <row r="550" spans="1:10" ht="13.5" thickBot="1">
      <c r="J550" s="575"/>
    </row>
    <row r="551" spans="1:10" ht="18">
      <c r="A551" s="950"/>
      <c r="B551" s="163"/>
      <c r="C551" s="91"/>
      <c r="D551" s="1359" t="s">
        <v>3277</v>
      </c>
      <c r="E551" s="555"/>
      <c r="F551" s="93"/>
      <c r="G551" s="1395"/>
      <c r="H551" s="163"/>
      <c r="J551" s="575"/>
    </row>
    <row r="552" spans="1:10">
      <c r="A552" s="951"/>
      <c r="B552" s="17"/>
      <c r="C552" s="183"/>
      <c r="D552" s="183"/>
      <c r="E552" s="557"/>
      <c r="F552" s="98"/>
      <c r="G552" s="1397"/>
      <c r="H552" s="17"/>
      <c r="J552" s="575"/>
    </row>
    <row r="553" spans="1:10">
      <c r="A553" s="951"/>
      <c r="B553" s="17"/>
      <c r="C553" s="183"/>
      <c r="D553" s="183"/>
      <c r="E553" s="557"/>
      <c r="F553" s="98"/>
      <c r="G553" s="1397"/>
      <c r="H553" s="17"/>
      <c r="J553" s="575"/>
    </row>
    <row r="554" spans="1:10">
      <c r="A554" s="951"/>
      <c r="B554" s="17"/>
      <c r="C554" s="183"/>
      <c r="D554" s="183"/>
      <c r="E554" s="557"/>
      <c r="F554" s="98"/>
      <c r="G554" s="1397"/>
      <c r="H554" s="17"/>
      <c r="J554" s="575"/>
    </row>
    <row r="555" spans="1:10" ht="13.5" thickBot="1">
      <c r="A555" s="952"/>
      <c r="B555" s="171"/>
      <c r="C555" s="184"/>
      <c r="D555" s="184"/>
      <c r="E555" s="558"/>
      <c r="F555" s="101"/>
      <c r="G555" s="1398"/>
      <c r="H555" s="171"/>
      <c r="J555" s="575"/>
    </row>
    <row r="556" spans="1:10" ht="33.75">
      <c r="A556" s="1046" t="s">
        <v>1034</v>
      </c>
      <c r="B556" s="389" t="s">
        <v>1035</v>
      </c>
      <c r="C556" s="475" t="s">
        <v>678</v>
      </c>
      <c r="D556" s="475" t="s">
        <v>3143</v>
      </c>
      <c r="E556" s="559" t="s">
        <v>1707</v>
      </c>
      <c r="F556" s="430" t="s">
        <v>2792</v>
      </c>
      <c r="G556" s="456" t="s">
        <v>497</v>
      </c>
      <c r="H556" s="1836" t="s">
        <v>4268</v>
      </c>
      <c r="J556" s="575"/>
    </row>
    <row r="557" spans="1:10" ht="13.5" thickBot="1">
      <c r="A557" s="1046"/>
      <c r="B557" s="389"/>
      <c r="C557" s="475" t="s">
        <v>3644</v>
      </c>
      <c r="D557" s="476" t="s">
        <v>2641</v>
      </c>
      <c r="E557" s="564" t="s">
        <v>265</v>
      </c>
      <c r="F557" s="1399">
        <f>'Заказ, cкидки и курсы валют'!$I$12</f>
        <v>0</v>
      </c>
      <c r="G557" s="457"/>
      <c r="H557" s="248"/>
      <c r="J557" s="575"/>
    </row>
    <row r="558" spans="1:10" ht="13.5" thickBot="1">
      <c r="A558" s="1077" t="s">
        <v>10668</v>
      </c>
      <c r="B558" s="1384" t="s">
        <v>3278</v>
      </c>
      <c r="C558" s="1375"/>
      <c r="D558" s="1385">
        <v>1</v>
      </c>
      <c r="E558" s="575">
        <v>59.128799999999998</v>
      </c>
      <c r="F558" s="1428">
        <f>ROUND(E558*(1-$F$11),2)</f>
        <v>59.13</v>
      </c>
      <c r="G558" s="1429">
        <f>E558</f>
        <v>59.128799999999998</v>
      </c>
      <c r="H558" s="1849"/>
      <c r="J558" s="575"/>
    </row>
    <row r="559" spans="1:10">
      <c r="A559" s="938"/>
      <c r="B559" s="14"/>
      <c r="C559" s="14"/>
      <c r="D559" s="14"/>
      <c r="E559" s="740"/>
      <c r="F559" s="1412"/>
      <c r="G559" s="1405"/>
      <c r="H559" s="14"/>
      <c r="J559" s="575"/>
    </row>
    <row r="560" spans="1:10">
      <c r="A560" s="938"/>
      <c r="B560" s="14"/>
      <c r="C560" s="14"/>
      <c r="D560" s="14"/>
      <c r="E560" s="740"/>
      <c r="F560" s="1412"/>
      <c r="G560" s="1405"/>
      <c r="H560" s="14"/>
      <c r="J560" s="575"/>
    </row>
    <row r="561" spans="1:10" ht="13.5" thickBot="1">
      <c r="A561" s="938"/>
      <c r="B561" s="14"/>
      <c r="C561" s="14"/>
      <c r="D561" s="14"/>
      <c r="E561" s="740"/>
      <c r="F561" s="1412"/>
      <c r="G561" s="1405"/>
      <c r="H561" s="14"/>
      <c r="J561" s="575"/>
    </row>
    <row r="562" spans="1:10" ht="18">
      <c r="A562" s="950"/>
      <c r="B562" s="163"/>
      <c r="C562" s="91"/>
      <c r="D562" s="91" t="s">
        <v>27</v>
      </c>
      <c r="E562" s="555"/>
      <c r="F562" s="1359"/>
      <c r="G562" s="93"/>
      <c r="H562" s="163"/>
      <c r="J562" s="575"/>
    </row>
    <row r="563" spans="1:10" ht="18">
      <c r="A563" s="951"/>
      <c r="B563" s="17"/>
      <c r="C563" s="108"/>
      <c r="D563" s="108"/>
      <c r="E563" s="568"/>
      <c r="F563" s="1410"/>
      <c r="G563" s="1410"/>
      <c r="H563" s="17"/>
      <c r="J563" s="575"/>
    </row>
    <row r="564" spans="1:10">
      <c r="A564" s="951"/>
      <c r="B564" s="17"/>
      <c r="C564" s="183"/>
      <c r="D564" s="183"/>
      <c r="E564" s="557"/>
      <c r="F564" s="98"/>
      <c r="G564" s="1397"/>
      <c r="H564" s="17"/>
      <c r="J564" s="575"/>
    </row>
    <row r="565" spans="1:10">
      <c r="A565" s="951"/>
      <c r="B565" s="17"/>
      <c r="C565" s="183"/>
      <c r="D565" s="183"/>
      <c r="E565" s="557"/>
      <c r="F565" s="98"/>
      <c r="G565" s="1397"/>
      <c r="H565" s="17"/>
      <c r="J565" s="575"/>
    </row>
    <row r="566" spans="1:10">
      <c r="A566" s="951"/>
      <c r="B566" s="17"/>
      <c r="C566" s="183"/>
      <c r="D566" s="183"/>
      <c r="E566" s="557"/>
      <c r="F566" s="98"/>
      <c r="G566" s="1397"/>
      <c r="H566" s="17"/>
      <c r="J566" s="575"/>
    </row>
    <row r="567" spans="1:10" ht="13.5" thickBot="1">
      <c r="A567" s="952"/>
      <c r="B567" s="171"/>
      <c r="C567" s="184"/>
      <c r="D567" s="184"/>
      <c r="E567" s="558"/>
      <c r="F567" s="101"/>
      <c r="G567" s="1398"/>
      <c r="H567" s="171"/>
      <c r="J567" s="575"/>
    </row>
    <row r="568" spans="1:10" ht="31.5">
      <c r="A568" s="1046" t="s">
        <v>1034</v>
      </c>
      <c r="B568" s="389" t="s">
        <v>1035</v>
      </c>
      <c r="C568" s="475" t="s">
        <v>678</v>
      </c>
      <c r="D568" s="475" t="s">
        <v>3143</v>
      </c>
      <c r="E568" s="1173" t="s">
        <v>3972</v>
      </c>
      <c r="F568" s="430" t="s">
        <v>2792</v>
      </c>
      <c r="G568" s="1392" t="s">
        <v>497</v>
      </c>
      <c r="H568" s="1836" t="s">
        <v>4268</v>
      </c>
      <c r="J568" s="575"/>
    </row>
    <row r="569" spans="1:10" ht="13.5" thickBot="1">
      <c r="A569" s="1051"/>
      <c r="B569" s="190"/>
      <c r="C569" s="1140" t="s">
        <v>3644</v>
      </c>
      <c r="D569" s="382" t="s">
        <v>2641</v>
      </c>
      <c r="E569" s="560" t="s">
        <v>265</v>
      </c>
      <c r="F569" s="1409">
        <f>'Заказ, cкидки и курсы валют'!$I$12</f>
        <v>0</v>
      </c>
      <c r="G569" s="953"/>
      <c r="H569" s="249"/>
      <c r="J569" s="575"/>
    </row>
    <row r="570" spans="1:10" ht="13.5" thickBot="1">
      <c r="A570" s="1768" t="s">
        <v>5527</v>
      </c>
      <c r="B570" s="940" t="s">
        <v>3278</v>
      </c>
      <c r="C570" s="941"/>
      <c r="D570" s="656">
        <v>50</v>
      </c>
      <c r="E570" s="575">
        <v>125.13749999999999</v>
      </c>
      <c r="F570" s="1430">
        <f>ROUND(E570*(1-$F$11),2)</f>
        <v>125.14</v>
      </c>
      <c r="G570" s="1431">
        <f>F570</f>
        <v>125.14</v>
      </c>
      <c r="H570" s="1839"/>
      <c r="J570" s="575"/>
    </row>
  </sheetData>
  <mergeCells count="8">
    <mergeCell ref="G105:G106"/>
    <mergeCell ref="G72:G73"/>
    <mergeCell ref="A415:H415"/>
    <mergeCell ref="A1:H1"/>
    <mergeCell ref="G10:G11"/>
    <mergeCell ref="G59:G60"/>
    <mergeCell ref="G85:G86"/>
    <mergeCell ref="G36:G37"/>
  </mergeCells>
  <phoneticPr fontId="0" type="noConversion"/>
  <hyperlinks>
    <hyperlink ref="A1:H1" location="ОГЛАВЛЕНИЕ!R1C1" display="Нажмите ЗДЕСЬ для возврата в оглавление "/>
    <hyperlink ref="A570" r:id="rId1" display="perfokrepteh@mail.ru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9" tint="-0.249977111117893"/>
  </sheetPr>
  <dimension ref="A1:L373"/>
  <sheetViews>
    <sheetView zoomScale="90" zoomScaleNormal="90" workbookViewId="0">
      <selection activeCell="A12" sqref="A12:H194"/>
    </sheetView>
  </sheetViews>
  <sheetFormatPr defaultRowHeight="12.75"/>
  <cols>
    <col min="1" max="1" width="20.5703125" customWidth="1"/>
    <col min="2" max="2" width="15" customWidth="1"/>
    <col min="3" max="3" width="9.5703125" bestFit="1" customWidth="1"/>
    <col min="4" max="4" width="8.5703125" customWidth="1"/>
    <col min="5" max="5" width="10.85546875" style="548" hidden="1" customWidth="1"/>
    <col min="6" max="6" width="10" customWidth="1"/>
    <col min="8" max="8" width="12" customWidth="1"/>
    <col min="9" max="9" width="18.5703125" customWidth="1"/>
  </cols>
  <sheetData>
    <row r="1" spans="1:12" ht="20.25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2665" t="s">
        <v>12333</v>
      </c>
      <c r="K1" s="2665"/>
      <c r="L1" s="2665"/>
    </row>
    <row r="2" spans="1:12" ht="30.75">
      <c r="A2" s="158" t="s">
        <v>3817</v>
      </c>
      <c r="B2" s="158"/>
      <c r="C2" s="158"/>
      <c r="D2" s="158"/>
      <c r="E2" s="588"/>
      <c r="F2" s="159"/>
      <c r="G2" s="159"/>
      <c r="H2" s="160"/>
      <c r="I2" s="161"/>
    </row>
    <row r="3" spans="1:12" ht="13.5" thickBot="1">
      <c r="A3" s="4"/>
      <c r="B3" s="4"/>
      <c r="C3" s="4"/>
      <c r="D3" s="4"/>
      <c r="E3" s="630"/>
      <c r="F3" s="21"/>
      <c r="G3" s="22"/>
    </row>
    <row r="4" spans="1:12" ht="18">
      <c r="A4" s="185"/>
      <c r="B4" s="91" t="s">
        <v>3816</v>
      </c>
      <c r="C4" s="91"/>
      <c r="D4" s="96"/>
      <c r="E4" s="631"/>
      <c r="F4" s="163"/>
      <c r="G4" s="163"/>
      <c r="H4" s="163"/>
      <c r="I4" s="95"/>
    </row>
    <row r="5" spans="1:12" ht="18">
      <c r="A5" s="164"/>
      <c r="B5" s="108"/>
      <c r="C5" s="108"/>
      <c r="D5" s="166"/>
      <c r="E5" s="571"/>
      <c r="F5" s="17"/>
      <c r="G5" s="17"/>
      <c r="H5" s="17"/>
      <c r="I5" s="167"/>
    </row>
    <row r="6" spans="1:12">
      <c r="A6" s="164"/>
      <c r="B6" s="183"/>
      <c r="C6" s="183"/>
      <c r="D6" s="183"/>
      <c r="E6" s="557"/>
      <c r="F6" s="98"/>
      <c r="G6" s="168"/>
      <c r="H6" s="17"/>
      <c r="I6" s="167"/>
    </row>
    <row r="7" spans="1:12">
      <c r="A7" s="164"/>
      <c r="B7" s="183"/>
      <c r="C7" s="183"/>
      <c r="D7" s="183"/>
      <c r="E7" s="557"/>
      <c r="F7" s="98"/>
      <c r="G7" s="168"/>
      <c r="H7" s="17"/>
      <c r="I7" s="167"/>
    </row>
    <row r="8" spans="1:12">
      <c r="A8" s="164"/>
      <c r="B8" s="183"/>
      <c r="C8" s="183"/>
      <c r="D8" s="183"/>
      <c r="E8" s="557"/>
      <c r="F8" s="98"/>
      <c r="G8" s="168"/>
      <c r="H8" s="17"/>
      <c r="I8" s="167"/>
    </row>
    <row r="9" spans="1:12" ht="21" customHeight="1" thickBot="1">
      <c r="A9" s="1152" t="s">
        <v>7710</v>
      </c>
      <c r="B9" s="183"/>
      <c r="C9" s="183"/>
      <c r="D9" s="183"/>
      <c r="E9" s="557"/>
      <c r="F9" s="98"/>
      <c r="G9" s="168"/>
      <c r="H9" s="17"/>
      <c r="I9" s="167"/>
    </row>
    <row r="10" spans="1:12" ht="29.25" customHeight="1">
      <c r="A10" s="187" t="s">
        <v>1034</v>
      </c>
      <c r="B10" s="473" t="s">
        <v>1035</v>
      </c>
      <c r="C10" s="1206" t="s">
        <v>678</v>
      </c>
      <c r="D10" s="1206" t="s">
        <v>3143</v>
      </c>
      <c r="E10" s="632" t="s">
        <v>11387</v>
      </c>
      <c r="F10" s="842" t="s">
        <v>2792</v>
      </c>
      <c r="G10" s="2666" t="s">
        <v>3862</v>
      </c>
      <c r="H10" s="2668" t="s">
        <v>497</v>
      </c>
      <c r="I10" s="173" t="s">
        <v>4268</v>
      </c>
    </row>
    <row r="11" spans="1:12" ht="23.25" customHeight="1" thickBot="1">
      <c r="A11" s="195"/>
      <c r="B11" s="389"/>
      <c r="C11" s="475" t="s">
        <v>3644</v>
      </c>
      <c r="D11" s="476" t="s">
        <v>3794</v>
      </c>
      <c r="E11" s="564" t="s">
        <v>265</v>
      </c>
      <c r="F11" s="942">
        <f>'Заказ, cкидки и курсы валют'!$I$12</f>
        <v>0</v>
      </c>
      <c r="G11" s="2667"/>
      <c r="H11" s="2669"/>
      <c r="I11" s="325"/>
    </row>
    <row r="12" spans="1:12" ht="15">
      <c r="A12" s="2271" t="s">
        <v>3908</v>
      </c>
      <c r="B12" s="995" t="s">
        <v>3909</v>
      </c>
      <c r="C12" s="2272">
        <v>0.19</v>
      </c>
      <c r="D12" s="995">
        <v>5</v>
      </c>
      <c r="E12" s="574">
        <v>46.99</v>
      </c>
      <c r="F12" s="995">
        <f>ROUND(E12*(1-$F$11),2)</f>
        <v>46.99</v>
      </c>
      <c r="G12" s="2273">
        <f>'Заказ, cкидки и курсы валют'!$J$23*F12</f>
        <v>585.02549999999997</v>
      </c>
      <c r="H12" s="977">
        <f>ROUND(D12*G12,2)</f>
        <v>2925.13</v>
      </c>
      <c r="I12" s="2274"/>
    </row>
    <row r="13" spans="1:12" ht="15">
      <c r="A13" s="954" t="s">
        <v>3795</v>
      </c>
      <c r="B13" s="59" t="s">
        <v>3773</v>
      </c>
      <c r="C13" s="827">
        <v>0.23</v>
      </c>
      <c r="D13" s="59">
        <v>5</v>
      </c>
      <c r="E13" s="574">
        <v>46.99</v>
      </c>
      <c r="F13" s="59">
        <f t="shared" ref="F13:F34" si="0">ROUND(E13*(1-$F$11),2)</f>
        <v>46.99</v>
      </c>
      <c r="G13" s="943">
        <f>'Заказ, cкидки и курсы валют'!$J$23*F13</f>
        <v>585.02549999999997</v>
      </c>
      <c r="H13" s="58">
        <f t="shared" ref="H13:H34" si="1">ROUND(D13*G13,2)</f>
        <v>2925.13</v>
      </c>
      <c r="I13" s="955"/>
    </row>
    <row r="14" spans="1:12" ht="15">
      <c r="A14" s="954" t="s">
        <v>3796</v>
      </c>
      <c r="B14" s="59" t="s">
        <v>3774</v>
      </c>
      <c r="C14" s="827">
        <v>0.28000000000000003</v>
      </c>
      <c r="D14" s="59">
        <v>5</v>
      </c>
      <c r="E14" s="574">
        <v>46.99</v>
      </c>
      <c r="F14" s="59">
        <f t="shared" si="0"/>
        <v>46.99</v>
      </c>
      <c r="G14" s="943">
        <f>'Заказ, cкидки и курсы валют'!$J$23*F14</f>
        <v>585.02549999999997</v>
      </c>
      <c r="H14" s="58">
        <f t="shared" si="1"/>
        <v>2925.13</v>
      </c>
      <c r="I14" s="955"/>
    </row>
    <row r="15" spans="1:12" ht="15">
      <c r="A15" s="954" t="s">
        <v>3797</v>
      </c>
      <c r="B15" s="59" t="s">
        <v>3775</v>
      </c>
      <c r="C15" s="827">
        <v>0.34</v>
      </c>
      <c r="D15" s="59">
        <v>5</v>
      </c>
      <c r="E15" s="574">
        <v>46.99</v>
      </c>
      <c r="F15" s="59">
        <f t="shared" si="0"/>
        <v>46.99</v>
      </c>
      <c r="G15" s="943">
        <f>'Заказ, cкидки и курсы валют'!$J$23*F15</f>
        <v>585.02549999999997</v>
      </c>
      <c r="H15" s="58">
        <f t="shared" si="1"/>
        <v>2925.13</v>
      </c>
      <c r="I15" s="955"/>
    </row>
    <row r="16" spans="1:12" ht="15">
      <c r="A16" s="954" t="s">
        <v>3798</v>
      </c>
      <c r="B16" s="59" t="s">
        <v>3776</v>
      </c>
      <c r="C16" s="827">
        <v>0.38</v>
      </c>
      <c r="D16" s="59">
        <v>5</v>
      </c>
      <c r="E16" s="574">
        <v>46.99</v>
      </c>
      <c r="F16" s="59">
        <f t="shared" si="0"/>
        <v>46.99</v>
      </c>
      <c r="G16" s="943">
        <f>'Заказ, cкидки и курсы валют'!$J$23*F16</f>
        <v>585.02549999999997</v>
      </c>
      <c r="H16" s="58">
        <f t="shared" si="1"/>
        <v>2925.13</v>
      </c>
      <c r="I16" s="955"/>
    </row>
    <row r="17" spans="1:9" ht="15">
      <c r="A17" s="954" t="s">
        <v>3799</v>
      </c>
      <c r="B17" s="59" t="s">
        <v>3777</v>
      </c>
      <c r="C17" s="827">
        <v>0.42</v>
      </c>
      <c r="D17" s="59">
        <v>5</v>
      </c>
      <c r="E17" s="574">
        <v>46.99</v>
      </c>
      <c r="F17" s="59">
        <f t="shared" si="0"/>
        <v>46.99</v>
      </c>
      <c r="G17" s="943">
        <f>'Заказ, cкидки и курсы валют'!$J$23*F17</f>
        <v>585.02549999999997</v>
      </c>
      <c r="H17" s="58">
        <f t="shared" si="1"/>
        <v>2925.13</v>
      </c>
      <c r="I17" s="955"/>
    </row>
    <row r="18" spans="1:9" ht="15">
      <c r="A18" s="954" t="s">
        <v>3800</v>
      </c>
      <c r="B18" s="59" t="s">
        <v>3778</v>
      </c>
      <c r="C18" s="827">
        <v>0.48</v>
      </c>
      <c r="D18" s="59">
        <v>5</v>
      </c>
      <c r="E18" s="574">
        <v>46.99</v>
      </c>
      <c r="F18" s="59">
        <f t="shared" si="0"/>
        <v>46.99</v>
      </c>
      <c r="G18" s="943">
        <f>'Заказ, cкидки и курсы валют'!$J$23*F18</f>
        <v>585.02549999999997</v>
      </c>
      <c r="H18" s="58">
        <f t="shared" si="1"/>
        <v>2925.13</v>
      </c>
      <c r="I18" s="955"/>
    </row>
    <row r="19" spans="1:9" ht="15">
      <c r="A19" s="954" t="s">
        <v>3801</v>
      </c>
      <c r="B19" s="59" t="s">
        <v>3779</v>
      </c>
      <c r="C19" s="827">
        <v>0.26</v>
      </c>
      <c r="D19" s="59">
        <v>5</v>
      </c>
      <c r="E19" s="574">
        <v>46.99</v>
      </c>
      <c r="F19" s="59">
        <f t="shared" si="0"/>
        <v>46.99</v>
      </c>
      <c r="G19" s="943">
        <f>'Заказ, cкидки и курсы валют'!$J$23*F19</f>
        <v>585.02549999999997</v>
      </c>
      <c r="H19" s="58">
        <f t="shared" si="1"/>
        <v>2925.13</v>
      </c>
      <c r="I19" s="955"/>
    </row>
    <row r="20" spans="1:9" ht="15">
      <c r="A20" s="954" t="s">
        <v>3802</v>
      </c>
      <c r="B20" s="59" t="s">
        <v>3780</v>
      </c>
      <c r="C20" s="827">
        <v>0.32</v>
      </c>
      <c r="D20" s="59">
        <v>5</v>
      </c>
      <c r="E20" s="574">
        <v>46.99</v>
      </c>
      <c r="F20" s="59">
        <f t="shared" si="0"/>
        <v>46.99</v>
      </c>
      <c r="G20" s="943">
        <f>'Заказ, cкидки и курсы валют'!$J$23*F20</f>
        <v>585.02549999999997</v>
      </c>
      <c r="H20" s="58">
        <f t="shared" si="1"/>
        <v>2925.13</v>
      </c>
      <c r="I20" s="955"/>
    </row>
    <row r="21" spans="1:9" ht="15">
      <c r="A21" s="954" t="s">
        <v>3803</v>
      </c>
      <c r="B21" s="59" t="s">
        <v>3781</v>
      </c>
      <c r="C21" s="827">
        <v>0.38</v>
      </c>
      <c r="D21" s="59">
        <v>5</v>
      </c>
      <c r="E21" s="574">
        <v>46.99</v>
      </c>
      <c r="F21" s="59">
        <f t="shared" si="0"/>
        <v>46.99</v>
      </c>
      <c r="G21" s="943">
        <f>'Заказ, cкидки и курсы валют'!$J$23*F21</f>
        <v>585.02549999999997</v>
      </c>
      <c r="H21" s="58">
        <f t="shared" si="1"/>
        <v>2925.13</v>
      </c>
      <c r="I21" s="955"/>
    </row>
    <row r="22" spans="1:9" ht="15">
      <c r="A22" s="954" t="s">
        <v>3804</v>
      </c>
      <c r="B22" s="59" t="s">
        <v>3782</v>
      </c>
      <c r="C22" s="827">
        <v>0.45</v>
      </c>
      <c r="D22" s="59">
        <v>5</v>
      </c>
      <c r="E22" s="574">
        <v>46.99</v>
      </c>
      <c r="F22" s="59">
        <f t="shared" si="0"/>
        <v>46.99</v>
      </c>
      <c r="G22" s="943">
        <f>'Заказ, cкидки и курсы валют'!$J$23*F22</f>
        <v>585.02549999999997</v>
      </c>
      <c r="H22" s="58">
        <f t="shared" si="1"/>
        <v>2925.13</v>
      </c>
      <c r="I22" s="955"/>
    </row>
    <row r="23" spans="1:9" ht="15">
      <c r="A23" s="954" t="s">
        <v>3805</v>
      </c>
      <c r="B23" s="59" t="s">
        <v>3783</v>
      </c>
      <c r="C23" s="827">
        <v>0.52</v>
      </c>
      <c r="D23" s="59">
        <v>5</v>
      </c>
      <c r="E23" s="574">
        <v>46.99</v>
      </c>
      <c r="F23" s="59">
        <f t="shared" si="0"/>
        <v>46.99</v>
      </c>
      <c r="G23" s="943">
        <f>'Заказ, cкидки и курсы валют'!$J$23*F23</f>
        <v>585.02549999999997</v>
      </c>
      <c r="H23" s="58">
        <f t="shared" si="1"/>
        <v>2925.13</v>
      </c>
      <c r="I23" s="955"/>
    </row>
    <row r="24" spans="1:9" ht="15">
      <c r="A24" s="954" t="s">
        <v>3806</v>
      </c>
      <c r="B24" s="59" t="s">
        <v>3784</v>
      </c>
      <c r="C24" s="827">
        <v>0.59</v>
      </c>
      <c r="D24" s="59">
        <v>5</v>
      </c>
      <c r="E24" s="574">
        <v>46.99</v>
      </c>
      <c r="F24" s="59">
        <f t="shared" si="0"/>
        <v>46.99</v>
      </c>
      <c r="G24" s="943">
        <f>'Заказ, cкидки и курсы валют'!$J$23*F24</f>
        <v>585.02549999999997</v>
      </c>
      <c r="H24" s="58">
        <f t="shared" si="1"/>
        <v>2925.13</v>
      </c>
      <c r="I24" s="955"/>
    </row>
    <row r="25" spans="1:9" ht="15">
      <c r="A25" s="954" t="s">
        <v>3807</v>
      </c>
      <c r="B25" s="59" t="s">
        <v>3785</v>
      </c>
      <c r="C25" s="827">
        <v>0.66</v>
      </c>
      <c r="D25" s="59">
        <v>5</v>
      </c>
      <c r="E25" s="574">
        <v>46.99</v>
      </c>
      <c r="F25" s="59">
        <f t="shared" si="0"/>
        <v>46.99</v>
      </c>
      <c r="G25" s="943">
        <f>'Заказ, cкидки и курсы валют'!$J$23*F25</f>
        <v>585.02549999999997</v>
      </c>
      <c r="H25" s="58">
        <f t="shared" si="1"/>
        <v>2925.13</v>
      </c>
      <c r="I25" s="955"/>
    </row>
    <row r="26" spans="1:9" ht="15">
      <c r="A26" s="954" t="s">
        <v>3808</v>
      </c>
      <c r="B26" s="59" t="s">
        <v>3786</v>
      </c>
      <c r="C26" s="827">
        <v>0.42</v>
      </c>
      <c r="D26" s="59">
        <v>5</v>
      </c>
      <c r="E26" s="574">
        <v>46.99</v>
      </c>
      <c r="F26" s="59">
        <f t="shared" si="0"/>
        <v>46.99</v>
      </c>
      <c r="G26" s="943">
        <f>'Заказ, cкидки и курсы валют'!$J$23*F26</f>
        <v>585.02549999999997</v>
      </c>
      <c r="H26" s="58">
        <f t="shared" si="1"/>
        <v>2925.13</v>
      </c>
      <c r="I26" s="955"/>
    </row>
    <row r="27" spans="1:9" ht="15">
      <c r="A27" s="954" t="s">
        <v>3809</v>
      </c>
      <c r="B27" s="59" t="s">
        <v>3787</v>
      </c>
      <c r="C27" s="827">
        <v>0.5</v>
      </c>
      <c r="D27" s="59">
        <v>5</v>
      </c>
      <c r="E27" s="574">
        <v>46.99</v>
      </c>
      <c r="F27" s="59">
        <f t="shared" si="0"/>
        <v>46.99</v>
      </c>
      <c r="G27" s="943">
        <f>'Заказ, cкидки и курсы валют'!$J$23*F27</f>
        <v>585.02549999999997</v>
      </c>
      <c r="H27" s="58">
        <f t="shared" si="1"/>
        <v>2925.13</v>
      </c>
      <c r="I27" s="955"/>
    </row>
    <row r="28" spans="1:9" ht="15">
      <c r="A28" s="954" t="s">
        <v>3810</v>
      </c>
      <c r="B28" s="59" t="s">
        <v>3788</v>
      </c>
      <c r="C28" s="827">
        <v>0.57999999999999996</v>
      </c>
      <c r="D28" s="59">
        <v>5</v>
      </c>
      <c r="E28" s="574">
        <v>46.99</v>
      </c>
      <c r="F28" s="59">
        <f t="shared" si="0"/>
        <v>46.99</v>
      </c>
      <c r="G28" s="943">
        <f>'Заказ, cкидки и курсы валют'!$J$23*F28</f>
        <v>585.02549999999997</v>
      </c>
      <c r="H28" s="58">
        <f t="shared" si="1"/>
        <v>2925.13</v>
      </c>
      <c r="I28" s="955"/>
    </row>
    <row r="29" spans="1:9" ht="15">
      <c r="A29" s="954" t="s">
        <v>3811</v>
      </c>
      <c r="B29" s="59" t="s">
        <v>3789</v>
      </c>
      <c r="C29" s="827">
        <v>0.66</v>
      </c>
      <c r="D29" s="59">
        <v>5</v>
      </c>
      <c r="E29" s="574">
        <v>46.99</v>
      </c>
      <c r="F29" s="59">
        <f t="shared" si="0"/>
        <v>46.99</v>
      </c>
      <c r="G29" s="943">
        <f>'Заказ, cкидки и курсы валют'!$J$23*F29</f>
        <v>585.02549999999997</v>
      </c>
      <c r="H29" s="58">
        <f t="shared" si="1"/>
        <v>2925.13</v>
      </c>
      <c r="I29" s="955"/>
    </row>
    <row r="30" spans="1:9" ht="15">
      <c r="A30" s="954" t="s">
        <v>3812</v>
      </c>
      <c r="B30" s="1436" t="s">
        <v>3790</v>
      </c>
      <c r="C30" s="827">
        <v>0.81</v>
      </c>
      <c r="D30" s="59">
        <v>5</v>
      </c>
      <c r="E30" s="574">
        <v>46.99</v>
      </c>
      <c r="F30" s="59">
        <f t="shared" si="0"/>
        <v>46.99</v>
      </c>
      <c r="G30" s="943">
        <f>'Заказ, cкидки и курсы валют'!$J$23*F30</f>
        <v>585.02549999999997</v>
      </c>
      <c r="H30" s="58">
        <f t="shared" si="1"/>
        <v>2925.13</v>
      </c>
      <c r="I30" s="955"/>
    </row>
    <row r="31" spans="1:9" ht="15">
      <c r="A31" s="954" t="s">
        <v>3813</v>
      </c>
      <c r="B31" s="59" t="s">
        <v>3791</v>
      </c>
      <c r="C31" s="827">
        <v>0.63</v>
      </c>
      <c r="D31" s="59">
        <v>5</v>
      </c>
      <c r="E31" s="574">
        <v>46.99</v>
      </c>
      <c r="F31" s="59">
        <f t="shared" si="0"/>
        <v>46.99</v>
      </c>
      <c r="G31" s="943">
        <f>'Заказ, cкидки и курсы валют'!$J$23*F31</f>
        <v>585.02549999999997</v>
      </c>
      <c r="H31" s="58">
        <f t="shared" si="1"/>
        <v>2925.13</v>
      </c>
      <c r="I31" s="955"/>
    </row>
    <row r="32" spans="1:9" ht="15">
      <c r="A32" s="954" t="s">
        <v>3814</v>
      </c>
      <c r="B32" s="1436" t="s">
        <v>3792</v>
      </c>
      <c r="C32" s="827">
        <v>0.73</v>
      </c>
      <c r="D32" s="59">
        <v>5</v>
      </c>
      <c r="E32" s="574">
        <v>46.99</v>
      </c>
      <c r="F32" s="59">
        <f t="shared" si="0"/>
        <v>46.99</v>
      </c>
      <c r="G32" s="943">
        <f>'Заказ, cкидки и курсы валют'!$J$23*F32</f>
        <v>585.02549999999997</v>
      </c>
      <c r="H32" s="58">
        <f t="shared" si="1"/>
        <v>2925.13</v>
      </c>
      <c r="I32" s="955"/>
    </row>
    <row r="33" spans="1:9" ht="15">
      <c r="A33" s="954" t="s">
        <v>3815</v>
      </c>
      <c r="B33" s="1436" t="s">
        <v>3793</v>
      </c>
      <c r="C33" s="827">
        <v>0.83</v>
      </c>
      <c r="D33" s="59">
        <v>5</v>
      </c>
      <c r="E33" s="574">
        <v>46.99</v>
      </c>
      <c r="F33" s="59">
        <f t="shared" si="0"/>
        <v>46.99</v>
      </c>
      <c r="G33" s="943">
        <f>'Заказ, cкидки и курсы валют'!$J$23*F33</f>
        <v>585.02549999999997</v>
      </c>
      <c r="H33" s="58">
        <f t="shared" si="1"/>
        <v>2925.13</v>
      </c>
      <c r="I33" s="955"/>
    </row>
    <row r="34" spans="1:9" ht="15.75" thickBot="1">
      <c r="A34" s="956" t="s">
        <v>3910</v>
      </c>
      <c r="B34" s="1437" t="s">
        <v>3911</v>
      </c>
      <c r="C34" s="830">
        <v>0.93</v>
      </c>
      <c r="D34" s="245">
        <v>5</v>
      </c>
      <c r="E34" s="574">
        <v>46.99</v>
      </c>
      <c r="F34" s="245">
        <f t="shared" si="0"/>
        <v>46.99</v>
      </c>
      <c r="G34" s="957">
        <f>'Заказ, cкидки и курсы валют'!$J$23*F34</f>
        <v>585.02549999999997</v>
      </c>
      <c r="H34" s="791">
        <f t="shared" si="1"/>
        <v>2925.13</v>
      </c>
      <c r="I34" s="958"/>
    </row>
    <row r="35" spans="1:9" ht="15.75" thickBot="1">
      <c r="A35" s="124"/>
      <c r="B35" s="1438"/>
      <c r="C35" s="826"/>
      <c r="D35" s="124"/>
      <c r="E35" s="667"/>
      <c r="F35" s="124"/>
      <c r="G35" s="604"/>
      <c r="H35" s="124"/>
      <c r="I35" s="371"/>
    </row>
    <row r="36" spans="1:9" ht="18">
      <c r="A36" s="185"/>
      <c r="B36" s="91" t="s">
        <v>3816</v>
      </c>
      <c r="C36" s="91"/>
      <c r="D36" s="96"/>
      <c r="E36" s="631"/>
      <c r="F36" s="163"/>
      <c r="G36" s="163"/>
      <c r="H36" s="163"/>
      <c r="I36" s="95"/>
    </row>
    <row r="37" spans="1:9" ht="18">
      <c r="A37" s="164"/>
      <c r="B37" s="108"/>
      <c r="C37" s="108"/>
      <c r="D37" s="166"/>
      <c r="E37" s="571"/>
      <c r="F37" s="17"/>
      <c r="G37" s="17"/>
      <c r="H37" s="17"/>
      <c r="I37" s="167"/>
    </row>
    <row r="38" spans="1:9">
      <c r="A38" s="164"/>
      <c r="B38" s="183"/>
      <c r="C38" s="183"/>
      <c r="D38" s="183"/>
      <c r="E38" s="557"/>
      <c r="F38" s="98"/>
      <c r="G38" s="168"/>
      <c r="H38" s="17"/>
      <c r="I38" s="167"/>
    </row>
    <row r="39" spans="1:9">
      <c r="A39" s="164"/>
      <c r="B39" s="183"/>
      <c r="C39" s="183"/>
      <c r="D39" s="183"/>
      <c r="E39" s="557"/>
      <c r="F39" s="98"/>
      <c r="G39" s="168"/>
      <c r="H39" s="17"/>
      <c r="I39" s="167"/>
    </row>
    <row r="40" spans="1:9">
      <c r="A40" s="164"/>
      <c r="B40" s="183"/>
      <c r="C40" s="183"/>
      <c r="D40" s="183"/>
      <c r="E40" s="557"/>
      <c r="F40" s="98"/>
      <c r="G40" s="168"/>
      <c r="H40" s="17"/>
      <c r="I40" s="167"/>
    </row>
    <row r="41" spans="1:9" ht="21" customHeight="1" thickBot="1">
      <c r="A41" s="1152" t="s">
        <v>7712</v>
      </c>
      <c r="B41" s="183"/>
      <c r="C41" s="183"/>
      <c r="D41" s="183"/>
      <c r="E41" s="557"/>
      <c r="F41" s="98"/>
      <c r="G41" s="168"/>
      <c r="H41" s="17"/>
      <c r="I41" s="167"/>
    </row>
    <row r="42" spans="1:9" ht="29.25" customHeight="1">
      <c r="A42" s="187" t="s">
        <v>1034</v>
      </c>
      <c r="B42" s="473" t="s">
        <v>1035</v>
      </c>
      <c r="C42" s="1206" t="s">
        <v>678</v>
      </c>
      <c r="D42" s="1206" t="s">
        <v>3143</v>
      </c>
      <c r="E42" s="632" t="s">
        <v>11387</v>
      </c>
      <c r="F42" s="842" t="s">
        <v>2792</v>
      </c>
      <c r="G42" s="2666" t="s">
        <v>3862</v>
      </c>
      <c r="H42" s="2668" t="s">
        <v>497</v>
      </c>
      <c r="I42" s="173" t="s">
        <v>4268</v>
      </c>
    </row>
    <row r="43" spans="1:9" ht="23.25" customHeight="1" thickBot="1">
      <c r="A43" s="195"/>
      <c r="B43" s="389"/>
      <c r="C43" s="475" t="s">
        <v>3644</v>
      </c>
      <c r="D43" s="476" t="s">
        <v>3794</v>
      </c>
      <c r="E43" s="564" t="s">
        <v>265</v>
      </c>
      <c r="F43" s="942">
        <f>'Заказ, cкидки и курсы валют'!$I$12</f>
        <v>0</v>
      </c>
      <c r="G43" s="2667"/>
      <c r="H43" s="2669"/>
      <c r="I43" s="325"/>
    </row>
    <row r="44" spans="1:9" ht="15">
      <c r="A44" s="2271" t="s">
        <v>8661</v>
      </c>
      <c r="B44" s="995" t="s">
        <v>3909</v>
      </c>
      <c r="C44" s="2272">
        <v>0.19</v>
      </c>
      <c r="D44" s="995">
        <v>0.2</v>
      </c>
      <c r="E44" s="2122">
        <f>E12*3</f>
        <v>140.97</v>
      </c>
      <c r="F44" s="995">
        <f>ROUND(E44*(1-$F$11),2)</f>
        <v>140.97</v>
      </c>
      <c r="G44" s="2273">
        <f>'Заказ, cкидки и курсы валют'!$J$23*F44</f>
        <v>1755.0764999999999</v>
      </c>
      <c r="H44" s="977">
        <f t="shared" ref="H44:H66" si="2">ROUND(D44*G44,2)</f>
        <v>351.02</v>
      </c>
      <c r="I44" s="2274"/>
    </row>
    <row r="45" spans="1:9" ht="15">
      <c r="A45" s="954" t="s">
        <v>8662</v>
      </c>
      <c r="B45" s="59" t="s">
        <v>3773</v>
      </c>
      <c r="C45" s="827">
        <v>0.23</v>
      </c>
      <c r="D45" s="59">
        <v>0.2</v>
      </c>
      <c r="E45" s="2096">
        <f t="shared" ref="E45:E66" si="3">E13*3</f>
        <v>140.97</v>
      </c>
      <c r="F45" s="59">
        <f t="shared" ref="F45:F66" si="4">ROUND(E45*(1-$F$11),2)</f>
        <v>140.97</v>
      </c>
      <c r="G45" s="943">
        <f>'Заказ, cкидки и курсы валют'!$J$23*F45</f>
        <v>1755.0764999999999</v>
      </c>
      <c r="H45" s="58">
        <f t="shared" si="2"/>
        <v>351.02</v>
      </c>
      <c r="I45" s="955"/>
    </row>
    <row r="46" spans="1:9" ht="15">
      <c r="A46" s="954" t="s">
        <v>8663</v>
      </c>
      <c r="B46" s="59" t="s">
        <v>3774</v>
      </c>
      <c r="C46" s="827">
        <v>0.28000000000000003</v>
      </c>
      <c r="D46" s="59">
        <v>0.2</v>
      </c>
      <c r="E46" s="2096">
        <f t="shared" si="3"/>
        <v>140.97</v>
      </c>
      <c r="F46" s="59">
        <f t="shared" si="4"/>
        <v>140.97</v>
      </c>
      <c r="G46" s="943">
        <f>'Заказ, cкидки и курсы валют'!$J$23*F46</f>
        <v>1755.0764999999999</v>
      </c>
      <c r="H46" s="58">
        <f t="shared" si="2"/>
        <v>351.02</v>
      </c>
      <c r="I46" s="955"/>
    </row>
    <row r="47" spans="1:9" ht="15">
      <c r="A47" s="954" t="s">
        <v>8664</v>
      </c>
      <c r="B47" s="59" t="s">
        <v>3775</v>
      </c>
      <c r="C47" s="827">
        <v>0.34</v>
      </c>
      <c r="D47" s="59">
        <v>0.2</v>
      </c>
      <c r="E47" s="2096">
        <f t="shared" si="3"/>
        <v>140.97</v>
      </c>
      <c r="F47" s="59">
        <f t="shared" si="4"/>
        <v>140.97</v>
      </c>
      <c r="G47" s="943">
        <f>'Заказ, cкидки и курсы валют'!$J$23*F47</f>
        <v>1755.0764999999999</v>
      </c>
      <c r="H47" s="58">
        <f t="shared" si="2"/>
        <v>351.02</v>
      </c>
      <c r="I47" s="955"/>
    </row>
    <row r="48" spans="1:9" ht="15">
      <c r="A48" s="954" t="s">
        <v>8665</v>
      </c>
      <c r="B48" s="59" t="s">
        <v>3776</v>
      </c>
      <c r="C48" s="827">
        <v>0.38</v>
      </c>
      <c r="D48" s="59">
        <v>0.2</v>
      </c>
      <c r="E48" s="2096">
        <f t="shared" si="3"/>
        <v>140.97</v>
      </c>
      <c r="F48" s="59">
        <f t="shared" si="4"/>
        <v>140.97</v>
      </c>
      <c r="G48" s="943">
        <f>'Заказ, cкидки и курсы валют'!$J$23*F48</f>
        <v>1755.0764999999999</v>
      </c>
      <c r="H48" s="58">
        <f t="shared" si="2"/>
        <v>351.02</v>
      </c>
      <c r="I48" s="955"/>
    </row>
    <row r="49" spans="1:9" ht="15">
      <c r="A49" s="954" t="s">
        <v>8666</v>
      </c>
      <c r="B49" s="59" t="s">
        <v>3777</v>
      </c>
      <c r="C49" s="827">
        <v>0.42</v>
      </c>
      <c r="D49" s="59">
        <v>0.2</v>
      </c>
      <c r="E49" s="2096">
        <f t="shared" si="3"/>
        <v>140.97</v>
      </c>
      <c r="F49" s="59">
        <f t="shared" si="4"/>
        <v>140.97</v>
      </c>
      <c r="G49" s="943">
        <f>'Заказ, cкидки и курсы валют'!$J$23*F49</f>
        <v>1755.0764999999999</v>
      </c>
      <c r="H49" s="58">
        <f t="shared" si="2"/>
        <v>351.02</v>
      </c>
      <c r="I49" s="955"/>
    </row>
    <row r="50" spans="1:9" ht="15">
      <c r="A50" s="954" t="s">
        <v>8667</v>
      </c>
      <c r="B50" s="59" t="s">
        <v>3778</v>
      </c>
      <c r="C50" s="827">
        <v>0.48</v>
      </c>
      <c r="D50" s="59">
        <v>0.2</v>
      </c>
      <c r="E50" s="2096">
        <f t="shared" si="3"/>
        <v>140.97</v>
      </c>
      <c r="F50" s="59">
        <f t="shared" si="4"/>
        <v>140.97</v>
      </c>
      <c r="G50" s="943">
        <f>'Заказ, cкидки и курсы валют'!$J$23*F50</f>
        <v>1755.0764999999999</v>
      </c>
      <c r="H50" s="58">
        <f t="shared" si="2"/>
        <v>351.02</v>
      </c>
      <c r="I50" s="955"/>
    </row>
    <row r="51" spans="1:9" ht="15">
      <c r="A51" s="954" t="s">
        <v>8668</v>
      </c>
      <c r="B51" s="59" t="s">
        <v>3779</v>
      </c>
      <c r="C51" s="827">
        <v>0.26</v>
      </c>
      <c r="D51" s="59">
        <v>0.2</v>
      </c>
      <c r="E51" s="2096">
        <f t="shared" si="3"/>
        <v>140.97</v>
      </c>
      <c r="F51" s="59">
        <f t="shared" si="4"/>
        <v>140.97</v>
      </c>
      <c r="G51" s="943">
        <f>'Заказ, cкидки и курсы валют'!$J$23*F51</f>
        <v>1755.0764999999999</v>
      </c>
      <c r="H51" s="58">
        <f t="shared" si="2"/>
        <v>351.02</v>
      </c>
      <c r="I51" s="955"/>
    </row>
    <row r="52" spans="1:9" ht="15">
      <c r="A52" s="954" t="s">
        <v>8669</v>
      </c>
      <c r="B52" s="59" t="s">
        <v>3780</v>
      </c>
      <c r="C52" s="827">
        <v>0.32</v>
      </c>
      <c r="D52" s="59">
        <v>0.2</v>
      </c>
      <c r="E52" s="2096">
        <f t="shared" si="3"/>
        <v>140.97</v>
      </c>
      <c r="F52" s="59">
        <f t="shared" si="4"/>
        <v>140.97</v>
      </c>
      <c r="G52" s="943">
        <f>'Заказ, cкидки и курсы валют'!$J$23*F52</f>
        <v>1755.0764999999999</v>
      </c>
      <c r="H52" s="58">
        <f t="shared" si="2"/>
        <v>351.02</v>
      </c>
      <c r="I52" s="955"/>
    </row>
    <row r="53" spans="1:9" ht="15">
      <c r="A53" s="954" t="s">
        <v>8670</v>
      </c>
      <c r="B53" s="59" t="s">
        <v>3781</v>
      </c>
      <c r="C53" s="827">
        <v>0.38</v>
      </c>
      <c r="D53" s="59">
        <v>0.2</v>
      </c>
      <c r="E53" s="2096">
        <f t="shared" si="3"/>
        <v>140.97</v>
      </c>
      <c r="F53" s="59">
        <f t="shared" si="4"/>
        <v>140.97</v>
      </c>
      <c r="G53" s="943">
        <f>'Заказ, cкидки и курсы валют'!$J$23*F53</f>
        <v>1755.0764999999999</v>
      </c>
      <c r="H53" s="58">
        <f t="shared" si="2"/>
        <v>351.02</v>
      </c>
      <c r="I53" s="955"/>
    </row>
    <row r="54" spans="1:9" ht="15">
      <c r="A54" s="954" t="s">
        <v>8671</v>
      </c>
      <c r="B54" s="59" t="s">
        <v>3782</v>
      </c>
      <c r="C54" s="827">
        <v>0.45</v>
      </c>
      <c r="D54" s="59">
        <v>0.2</v>
      </c>
      <c r="E54" s="2096">
        <f t="shared" si="3"/>
        <v>140.97</v>
      </c>
      <c r="F54" s="59">
        <f t="shared" si="4"/>
        <v>140.97</v>
      </c>
      <c r="G54" s="943">
        <f>'Заказ, cкидки и курсы валют'!$J$23*F54</f>
        <v>1755.0764999999999</v>
      </c>
      <c r="H54" s="58">
        <f t="shared" si="2"/>
        <v>351.02</v>
      </c>
      <c r="I54" s="955"/>
    </row>
    <row r="55" spans="1:9" ht="15">
      <c r="A55" s="954" t="s">
        <v>8672</v>
      </c>
      <c r="B55" s="59" t="s">
        <v>3783</v>
      </c>
      <c r="C55" s="827">
        <v>0.52</v>
      </c>
      <c r="D55" s="59">
        <v>0.2</v>
      </c>
      <c r="E55" s="2096">
        <f t="shared" si="3"/>
        <v>140.97</v>
      </c>
      <c r="F55" s="59">
        <f t="shared" si="4"/>
        <v>140.97</v>
      </c>
      <c r="G55" s="943">
        <f>'Заказ, cкидки и курсы валют'!$J$23*F55</f>
        <v>1755.0764999999999</v>
      </c>
      <c r="H55" s="58">
        <f t="shared" si="2"/>
        <v>351.02</v>
      </c>
      <c r="I55" s="955"/>
    </row>
    <row r="56" spans="1:9" ht="15">
      <c r="A56" s="954" t="s">
        <v>8673</v>
      </c>
      <c r="B56" s="59" t="s">
        <v>3784</v>
      </c>
      <c r="C56" s="827">
        <v>0.59</v>
      </c>
      <c r="D56" s="59">
        <v>0.2</v>
      </c>
      <c r="E56" s="2096">
        <f t="shared" si="3"/>
        <v>140.97</v>
      </c>
      <c r="F56" s="59">
        <f t="shared" si="4"/>
        <v>140.97</v>
      </c>
      <c r="G56" s="943">
        <f>'Заказ, cкидки и курсы валют'!$J$23*F56</f>
        <v>1755.0764999999999</v>
      </c>
      <c r="H56" s="58">
        <f t="shared" si="2"/>
        <v>351.02</v>
      </c>
      <c r="I56" s="955"/>
    </row>
    <row r="57" spans="1:9" ht="15">
      <c r="A57" s="954" t="s">
        <v>8674</v>
      </c>
      <c r="B57" s="59" t="s">
        <v>3785</v>
      </c>
      <c r="C57" s="827">
        <v>0.66</v>
      </c>
      <c r="D57" s="59">
        <v>0.2</v>
      </c>
      <c r="E57" s="2096">
        <f t="shared" si="3"/>
        <v>140.97</v>
      </c>
      <c r="F57" s="59">
        <f t="shared" si="4"/>
        <v>140.97</v>
      </c>
      <c r="G57" s="943">
        <f>'Заказ, cкидки и курсы валют'!$J$23*F57</f>
        <v>1755.0764999999999</v>
      </c>
      <c r="H57" s="58">
        <f t="shared" si="2"/>
        <v>351.02</v>
      </c>
      <c r="I57" s="955"/>
    </row>
    <row r="58" spans="1:9" ht="15">
      <c r="A58" s="954" t="s">
        <v>8675</v>
      </c>
      <c r="B58" s="59" t="s">
        <v>3786</v>
      </c>
      <c r="C58" s="827">
        <v>0.42</v>
      </c>
      <c r="D58" s="59">
        <v>0.2</v>
      </c>
      <c r="E58" s="2096">
        <f t="shared" si="3"/>
        <v>140.97</v>
      </c>
      <c r="F58" s="59">
        <f t="shared" si="4"/>
        <v>140.97</v>
      </c>
      <c r="G58" s="943">
        <f>'Заказ, cкидки и курсы валют'!$J$23*F58</f>
        <v>1755.0764999999999</v>
      </c>
      <c r="H58" s="58">
        <f t="shared" si="2"/>
        <v>351.02</v>
      </c>
      <c r="I58" s="955"/>
    </row>
    <row r="59" spans="1:9" ht="15">
      <c r="A59" s="954" t="s">
        <v>8676</v>
      </c>
      <c r="B59" s="59" t="s">
        <v>3787</v>
      </c>
      <c r="C59" s="827">
        <v>0.5</v>
      </c>
      <c r="D59" s="59">
        <v>0.2</v>
      </c>
      <c r="E59" s="2096">
        <f t="shared" si="3"/>
        <v>140.97</v>
      </c>
      <c r="F59" s="59">
        <f t="shared" si="4"/>
        <v>140.97</v>
      </c>
      <c r="G59" s="943">
        <f>'Заказ, cкидки и курсы валют'!$J$23*F59</f>
        <v>1755.0764999999999</v>
      </c>
      <c r="H59" s="58">
        <f t="shared" si="2"/>
        <v>351.02</v>
      </c>
      <c r="I59" s="955"/>
    </row>
    <row r="60" spans="1:9" ht="15">
      <c r="A60" s="954" t="s">
        <v>8677</v>
      </c>
      <c r="B60" s="59" t="s">
        <v>3788</v>
      </c>
      <c r="C60" s="827">
        <v>0.57999999999999996</v>
      </c>
      <c r="D60" s="59">
        <v>0.2</v>
      </c>
      <c r="E60" s="2096">
        <f t="shared" si="3"/>
        <v>140.97</v>
      </c>
      <c r="F60" s="59">
        <f t="shared" si="4"/>
        <v>140.97</v>
      </c>
      <c r="G60" s="943">
        <f>'Заказ, cкидки и курсы валют'!$J$23*F60</f>
        <v>1755.0764999999999</v>
      </c>
      <c r="H60" s="58">
        <f t="shared" si="2"/>
        <v>351.02</v>
      </c>
      <c r="I60" s="955"/>
    </row>
    <row r="61" spans="1:9" ht="15">
      <c r="A61" s="954" t="s">
        <v>8678</v>
      </c>
      <c r="B61" s="59" t="s">
        <v>3789</v>
      </c>
      <c r="C61" s="827">
        <v>0.66</v>
      </c>
      <c r="D61" s="59">
        <v>0.2</v>
      </c>
      <c r="E61" s="2096">
        <f t="shared" si="3"/>
        <v>140.97</v>
      </c>
      <c r="F61" s="59">
        <f t="shared" si="4"/>
        <v>140.97</v>
      </c>
      <c r="G61" s="943">
        <f>'Заказ, cкидки и курсы валют'!$J$23*F61</f>
        <v>1755.0764999999999</v>
      </c>
      <c r="H61" s="58">
        <f t="shared" si="2"/>
        <v>351.02</v>
      </c>
      <c r="I61" s="955"/>
    </row>
    <row r="62" spans="1:9" ht="15">
      <c r="A62" s="954" t="s">
        <v>8679</v>
      </c>
      <c r="B62" s="1436" t="s">
        <v>3790</v>
      </c>
      <c r="C62" s="827">
        <v>0.81</v>
      </c>
      <c r="D62" s="59">
        <v>0.2</v>
      </c>
      <c r="E62" s="2096">
        <f t="shared" si="3"/>
        <v>140.97</v>
      </c>
      <c r="F62" s="59">
        <f t="shared" si="4"/>
        <v>140.97</v>
      </c>
      <c r="G62" s="943">
        <f>'Заказ, cкидки и курсы валют'!$J$23*F62</f>
        <v>1755.0764999999999</v>
      </c>
      <c r="H62" s="58">
        <f t="shared" si="2"/>
        <v>351.02</v>
      </c>
      <c r="I62" s="955"/>
    </row>
    <row r="63" spans="1:9" ht="15">
      <c r="A63" s="954" t="s">
        <v>8680</v>
      </c>
      <c r="B63" s="59" t="s">
        <v>3791</v>
      </c>
      <c r="C63" s="827">
        <v>0.63</v>
      </c>
      <c r="D63" s="59">
        <v>0.2</v>
      </c>
      <c r="E63" s="2096">
        <f t="shared" si="3"/>
        <v>140.97</v>
      </c>
      <c r="F63" s="59">
        <f t="shared" si="4"/>
        <v>140.97</v>
      </c>
      <c r="G63" s="943">
        <f>'Заказ, cкидки и курсы валют'!$J$23*F63</f>
        <v>1755.0764999999999</v>
      </c>
      <c r="H63" s="58">
        <f t="shared" si="2"/>
        <v>351.02</v>
      </c>
      <c r="I63" s="955"/>
    </row>
    <row r="64" spans="1:9" ht="15">
      <c r="A64" s="954" t="s">
        <v>8681</v>
      </c>
      <c r="B64" s="1436" t="s">
        <v>3792</v>
      </c>
      <c r="C64" s="827">
        <v>0.73</v>
      </c>
      <c r="D64" s="59">
        <v>0.2</v>
      </c>
      <c r="E64" s="2096">
        <f t="shared" si="3"/>
        <v>140.97</v>
      </c>
      <c r="F64" s="59">
        <f t="shared" si="4"/>
        <v>140.97</v>
      </c>
      <c r="G64" s="943">
        <f>'Заказ, cкидки и курсы валют'!$J$23*F64</f>
        <v>1755.0764999999999</v>
      </c>
      <c r="H64" s="58">
        <f t="shared" si="2"/>
        <v>351.02</v>
      </c>
      <c r="I64" s="955"/>
    </row>
    <row r="65" spans="1:9" ht="15">
      <c r="A65" s="954" t="s">
        <v>8682</v>
      </c>
      <c r="B65" s="1436" t="s">
        <v>3793</v>
      </c>
      <c r="C65" s="827">
        <v>0.83</v>
      </c>
      <c r="D65" s="59">
        <v>0.2</v>
      </c>
      <c r="E65" s="2096">
        <f t="shared" si="3"/>
        <v>140.97</v>
      </c>
      <c r="F65" s="59">
        <f t="shared" si="4"/>
        <v>140.97</v>
      </c>
      <c r="G65" s="943">
        <f>'Заказ, cкидки и курсы валют'!$J$23*F65</f>
        <v>1755.0764999999999</v>
      </c>
      <c r="H65" s="58">
        <f t="shared" si="2"/>
        <v>351.02</v>
      </c>
      <c r="I65" s="955"/>
    </row>
    <row r="66" spans="1:9" ht="15.75" thickBot="1">
      <c r="A66" s="956" t="s">
        <v>8683</v>
      </c>
      <c r="B66" s="1437" t="s">
        <v>3911</v>
      </c>
      <c r="C66" s="830">
        <v>0.93</v>
      </c>
      <c r="D66" s="245">
        <v>0.2</v>
      </c>
      <c r="E66" s="2124">
        <f t="shared" si="3"/>
        <v>140.97</v>
      </c>
      <c r="F66" s="245">
        <f t="shared" si="4"/>
        <v>140.97</v>
      </c>
      <c r="G66" s="957">
        <f>'Заказ, cкидки и курсы валют'!$J$23*F66</f>
        <v>1755.0764999999999</v>
      </c>
      <c r="H66" s="791">
        <f t="shared" si="2"/>
        <v>351.02</v>
      </c>
      <c r="I66" s="958"/>
    </row>
    <row r="67" spans="1:9" ht="15.75" thickBot="1">
      <c r="A67" s="124"/>
      <c r="B67" s="1438"/>
      <c r="C67" s="826"/>
      <c r="D67" s="124"/>
      <c r="E67" s="667"/>
      <c r="F67" s="124"/>
      <c r="G67" s="604"/>
      <c r="H67" s="122"/>
      <c r="I67" s="371"/>
    </row>
    <row r="68" spans="1:9" ht="18">
      <c r="A68" s="185"/>
      <c r="B68" s="91" t="s">
        <v>3818</v>
      </c>
      <c r="C68" s="91"/>
      <c r="D68" s="96"/>
      <c r="E68" s="636"/>
      <c r="F68" s="441"/>
      <c r="G68" s="592"/>
      <c r="H68" s="163"/>
      <c r="I68" s="95"/>
    </row>
    <row r="69" spans="1:9" ht="18">
      <c r="A69" s="164"/>
      <c r="B69" s="108"/>
      <c r="C69" s="108"/>
      <c r="D69" s="166"/>
      <c r="E69" s="633"/>
      <c r="F69" s="18"/>
      <c r="G69" s="553"/>
      <c r="H69" s="17"/>
      <c r="I69" s="167"/>
    </row>
    <row r="70" spans="1:9">
      <c r="A70" s="164"/>
      <c r="B70" s="183"/>
      <c r="C70" s="183"/>
      <c r="D70" s="183"/>
      <c r="E70" s="634"/>
      <c r="F70" s="439"/>
      <c r="G70" s="620"/>
      <c r="H70" s="17"/>
      <c r="I70" s="167"/>
    </row>
    <row r="71" spans="1:9">
      <c r="A71" s="164"/>
      <c r="B71" s="183"/>
      <c r="C71" s="183"/>
      <c r="D71" s="183"/>
      <c r="E71" s="634"/>
      <c r="F71" s="439"/>
      <c r="G71" s="620"/>
      <c r="H71" s="17"/>
      <c r="I71" s="167"/>
    </row>
    <row r="72" spans="1:9">
      <c r="A72" s="164"/>
      <c r="B72" s="183"/>
      <c r="C72" s="183"/>
      <c r="D72" s="183"/>
      <c r="E72" s="634"/>
      <c r="F72" s="439"/>
      <c r="G72" s="620"/>
      <c r="H72" s="17"/>
      <c r="I72" s="167"/>
    </row>
    <row r="73" spans="1:9" ht="22.5" customHeight="1" thickBot="1">
      <c r="A73" s="1152" t="s">
        <v>7710</v>
      </c>
      <c r="B73" s="184"/>
      <c r="C73" s="184"/>
      <c r="D73" s="184"/>
      <c r="E73" s="635"/>
      <c r="F73" s="440"/>
      <c r="G73" s="621"/>
      <c r="H73" s="171"/>
      <c r="I73" s="172"/>
    </row>
    <row r="74" spans="1:9" ht="47.25" customHeight="1">
      <c r="A74" s="187" t="s">
        <v>1034</v>
      </c>
      <c r="B74" s="473" t="s">
        <v>1035</v>
      </c>
      <c r="C74" s="1206" t="s">
        <v>678</v>
      </c>
      <c r="D74" s="1206" t="s">
        <v>3143</v>
      </c>
      <c r="E74" s="632" t="s">
        <v>11387</v>
      </c>
      <c r="F74" s="831" t="s">
        <v>2792</v>
      </c>
      <c r="G74" s="640" t="s">
        <v>3862</v>
      </c>
      <c r="H74" s="419" t="s">
        <v>497</v>
      </c>
      <c r="I74" s="173" t="s">
        <v>4268</v>
      </c>
    </row>
    <row r="75" spans="1:9" ht="13.5" thickBot="1">
      <c r="A75" s="195"/>
      <c r="B75" s="389"/>
      <c r="C75" s="475" t="s">
        <v>3644</v>
      </c>
      <c r="D75" s="476" t="s">
        <v>3794</v>
      </c>
      <c r="E75" s="564" t="s">
        <v>265</v>
      </c>
      <c r="F75" s="342">
        <f>'Заказ, cкидки и курсы валют'!$I$12</f>
        <v>0</v>
      </c>
      <c r="G75" s="949"/>
      <c r="H75" s="455"/>
      <c r="I75" s="325"/>
    </row>
    <row r="76" spans="1:9" ht="15">
      <c r="A76" s="2271" t="s">
        <v>3912</v>
      </c>
      <c r="B76" s="995" t="s">
        <v>3909</v>
      </c>
      <c r="C76" s="2272">
        <v>0.19</v>
      </c>
      <c r="D76" s="995">
        <v>5</v>
      </c>
      <c r="E76" s="574">
        <v>45.26</v>
      </c>
      <c r="F76" s="995">
        <f>ROUND(E76*(1-$F$11),2)</f>
        <v>45.26</v>
      </c>
      <c r="G76" s="2273">
        <f>'Заказ, cкидки и курсы валют'!$J$23*F76</f>
        <v>563.48699999999997</v>
      </c>
      <c r="H76" s="977">
        <f t="shared" ref="H76:H98" si="5">ROUND(D76*G76,2)</f>
        <v>2817.44</v>
      </c>
      <c r="I76" s="2274"/>
    </row>
    <row r="77" spans="1:9" ht="15">
      <c r="A77" s="954" t="s">
        <v>3819</v>
      </c>
      <c r="B77" s="59" t="s">
        <v>3773</v>
      </c>
      <c r="C77" s="827">
        <v>0.23</v>
      </c>
      <c r="D77" s="59">
        <v>5</v>
      </c>
      <c r="E77" s="574">
        <v>45.26</v>
      </c>
      <c r="F77" s="59">
        <f t="shared" ref="F77:F98" si="6">ROUND(E77*(1-$F$11),2)</f>
        <v>45.26</v>
      </c>
      <c r="G77" s="943">
        <f>'Заказ, cкидки и курсы валют'!$J$23*F77</f>
        <v>563.48699999999997</v>
      </c>
      <c r="H77" s="58">
        <f t="shared" si="5"/>
        <v>2817.44</v>
      </c>
      <c r="I77" s="955"/>
    </row>
    <row r="78" spans="1:9" ht="15">
      <c r="A78" s="954" t="s">
        <v>3820</v>
      </c>
      <c r="B78" s="59" t="s">
        <v>3774</v>
      </c>
      <c r="C78" s="827">
        <v>0.28000000000000003</v>
      </c>
      <c r="D78" s="59">
        <v>5</v>
      </c>
      <c r="E78" s="574">
        <v>45.26</v>
      </c>
      <c r="F78" s="59">
        <f t="shared" si="6"/>
        <v>45.26</v>
      </c>
      <c r="G78" s="943">
        <f>'Заказ, cкидки и курсы валют'!$J$23*F78</f>
        <v>563.48699999999997</v>
      </c>
      <c r="H78" s="58">
        <f t="shared" si="5"/>
        <v>2817.44</v>
      </c>
      <c r="I78" s="955"/>
    </row>
    <row r="79" spans="1:9" ht="15">
      <c r="A79" s="954" t="s">
        <v>3821</v>
      </c>
      <c r="B79" s="59" t="s">
        <v>3775</v>
      </c>
      <c r="C79" s="827">
        <v>0.34</v>
      </c>
      <c r="D79" s="59">
        <v>5</v>
      </c>
      <c r="E79" s="574">
        <v>45.26</v>
      </c>
      <c r="F79" s="59">
        <f t="shared" si="6"/>
        <v>45.26</v>
      </c>
      <c r="G79" s="943">
        <f>'Заказ, cкидки и курсы валют'!$J$23*F79</f>
        <v>563.48699999999997</v>
      </c>
      <c r="H79" s="58">
        <f t="shared" si="5"/>
        <v>2817.44</v>
      </c>
      <c r="I79" s="955"/>
    </row>
    <row r="80" spans="1:9" ht="15">
      <c r="A80" s="954" t="s">
        <v>3822</v>
      </c>
      <c r="B80" s="59" t="s">
        <v>3776</v>
      </c>
      <c r="C80" s="827">
        <v>0.38</v>
      </c>
      <c r="D80" s="59">
        <v>5</v>
      </c>
      <c r="E80" s="574">
        <v>45.26</v>
      </c>
      <c r="F80" s="59">
        <f t="shared" si="6"/>
        <v>45.26</v>
      </c>
      <c r="G80" s="943">
        <f>'Заказ, cкидки и курсы валют'!$J$23*F80</f>
        <v>563.48699999999997</v>
      </c>
      <c r="H80" s="58">
        <f t="shared" si="5"/>
        <v>2817.44</v>
      </c>
      <c r="I80" s="955"/>
    </row>
    <row r="81" spans="1:9" ht="15">
      <c r="A81" s="954" t="s">
        <v>3823</v>
      </c>
      <c r="B81" s="59" t="s">
        <v>3777</v>
      </c>
      <c r="C81" s="827">
        <v>0.42</v>
      </c>
      <c r="D81" s="59">
        <v>5</v>
      </c>
      <c r="E81" s="574">
        <v>45.26</v>
      </c>
      <c r="F81" s="59">
        <f t="shared" si="6"/>
        <v>45.26</v>
      </c>
      <c r="G81" s="943">
        <f>'Заказ, cкидки и курсы валют'!$J$23*F81</f>
        <v>563.48699999999997</v>
      </c>
      <c r="H81" s="58">
        <f t="shared" si="5"/>
        <v>2817.44</v>
      </c>
      <c r="I81" s="955"/>
    </row>
    <row r="82" spans="1:9" ht="15">
      <c r="A82" s="954" t="s">
        <v>3824</v>
      </c>
      <c r="B82" s="59" t="s">
        <v>3778</v>
      </c>
      <c r="C82" s="827">
        <v>0.48</v>
      </c>
      <c r="D82" s="59">
        <v>5</v>
      </c>
      <c r="E82" s="574">
        <v>45.26</v>
      </c>
      <c r="F82" s="59">
        <f t="shared" si="6"/>
        <v>45.26</v>
      </c>
      <c r="G82" s="943">
        <f>'Заказ, cкидки и курсы валют'!$J$23*F82</f>
        <v>563.48699999999997</v>
      </c>
      <c r="H82" s="58">
        <f t="shared" si="5"/>
        <v>2817.44</v>
      </c>
      <c r="I82" s="955"/>
    </row>
    <row r="83" spans="1:9" ht="15">
      <c r="A83" s="954" t="s">
        <v>3825</v>
      </c>
      <c r="B83" s="59" t="s">
        <v>3779</v>
      </c>
      <c r="C83" s="827">
        <v>0.26</v>
      </c>
      <c r="D83" s="59">
        <v>5</v>
      </c>
      <c r="E83" s="574">
        <v>45.26</v>
      </c>
      <c r="F83" s="59">
        <f t="shared" si="6"/>
        <v>45.26</v>
      </c>
      <c r="G83" s="943">
        <f>'Заказ, cкидки и курсы валют'!$J$23*F83</f>
        <v>563.48699999999997</v>
      </c>
      <c r="H83" s="58">
        <f t="shared" si="5"/>
        <v>2817.44</v>
      </c>
      <c r="I83" s="955"/>
    </row>
    <row r="84" spans="1:9" ht="15">
      <c r="A84" s="954" t="s">
        <v>3826</v>
      </c>
      <c r="B84" s="59" t="s">
        <v>3780</v>
      </c>
      <c r="C84" s="827">
        <v>0.32</v>
      </c>
      <c r="D84" s="59">
        <v>5</v>
      </c>
      <c r="E84" s="574">
        <v>45.26</v>
      </c>
      <c r="F84" s="59">
        <f t="shared" si="6"/>
        <v>45.26</v>
      </c>
      <c r="G84" s="943">
        <f>'Заказ, cкидки и курсы валют'!$J$23*F84</f>
        <v>563.48699999999997</v>
      </c>
      <c r="H84" s="58">
        <f t="shared" si="5"/>
        <v>2817.44</v>
      </c>
      <c r="I84" s="955"/>
    </row>
    <row r="85" spans="1:9" ht="15">
      <c r="A85" s="954" t="s">
        <v>3827</v>
      </c>
      <c r="B85" s="59" t="s">
        <v>3781</v>
      </c>
      <c r="C85" s="827">
        <v>0.38</v>
      </c>
      <c r="D85" s="59">
        <v>5</v>
      </c>
      <c r="E85" s="574">
        <v>45.26</v>
      </c>
      <c r="F85" s="59">
        <f t="shared" si="6"/>
        <v>45.26</v>
      </c>
      <c r="G85" s="943">
        <f>'Заказ, cкидки и курсы валют'!$J$23*F85</f>
        <v>563.48699999999997</v>
      </c>
      <c r="H85" s="58">
        <f t="shared" si="5"/>
        <v>2817.44</v>
      </c>
      <c r="I85" s="955"/>
    </row>
    <row r="86" spans="1:9" ht="15">
      <c r="A86" s="954" t="s">
        <v>3828</v>
      </c>
      <c r="B86" s="59" t="s">
        <v>3782</v>
      </c>
      <c r="C86" s="827">
        <v>0.45</v>
      </c>
      <c r="D86" s="59">
        <v>5</v>
      </c>
      <c r="E86" s="574">
        <v>45.26</v>
      </c>
      <c r="F86" s="59">
        <f t="shared" si="6"/>
        <v>45.26</v>
      </c>
      <c r="G86" s="943">
        <f>'Заказ, cкидки и курсы валют'!$J$23*F86</f>
        <v>563.48699999999997</v>
      </c>
      <c r="H86" s="58">
        <f t="shared" si="5"/>
        <v>2817.44</v>
      </c>
      <c r="I86" s="955"/>
    </row>
    <row r="87" spans="1:9" ht="15">
      <c r="A87" s="954" t="s">
        <v>3829</v>
      </c>
      <c r="B87" s="59" t="s">
        <v>3783</v>
      </c>
      <c r="C87" s="827">
        <v>0.52</v>
      </c>
      <c r="D87" s="59">
        <v>5</v>
      </c>
      <c r="E87" s="574">
        <v>45.26</v>
      </c>
      <c r="F87" s="59">
        <f t="shared" si="6"/>
        <v>45.26</v>
      </c>
      <c r="G87" s="943">
        <f>'Заказ, cкидки и курсы валют'!$J$23*F87</f>
        <v>563.48699999999997</v>
      </c>
      <c r="H87" s="58">
        <f t="shared" si="5"/>
        <v>2817.44</v>
      </c>
      <c r="I87" s="955"/>
    </row>
    <row r="88" spans="1:9" ht="15">
      <c r="A88" s="954" t="s">
        <v>3830</v>
      </c>
      <c r="B88" s="59" t="s">
        <v>3784</v>
      </c>
      <c r="C88" s="827">
        <v>0.59</v>
      </c>
      <c r="D88" s="59">
        <v>5</v>
      </c>
      <c r="E88" s="574">
        <v>45.26</v>
      </c>
      <c r="F88" s="59">
        <f t="shared" si="6"/>
        <v>45.26</v>
      </c>
      <c r="G88" s="943">
        <f>'Заказ, cкидки и курсы валют'!$J$23*F88</f>
        <v>563.48699999999997</v>
      </c>
      <c r="H88" s="58">
        <f t="shared" si="5"/>
        <v>2817.44</v>
      </c>
      <c r="I88" s="955"/>
    </row>
    <row r="89" spans="1:9" ht="15">
      <c r="A89" s="954" t="s">
        <v>3831</v>
      </c>
      <c r="B89" s="59" t="s">
        <v>3785</v>
      </c>
      <c r="C89" s="827">
        <v>0.66</v>
      </c>
      <c r="D89" s="59">
        <v>5</v>
      </c>
      <c r="E89" s="574">
        <v>45.26</v>
      </c>
      <c r="F89" s="59">
        <f t="shared" si="6"/>
        <v>45.26</v>
      </c>
      <c r="G89" s="943">
        <f>'Заказ, cкидки и курсы валют'!$J$23*F89</f>
        <v>563.48699999999997</v>
      </c>
      <c r="H89" s="58">
        <f t="shared" si="5"/>
        <v>2817.44</v>
      </c>
      <c r="I89" s="955"/>
    </row>
    <row r="90" spans="1:9" ht="15">
      <c r="A90" s="954" t="s">
        <v>3832</v>
      </c>
      <c r="B90" s="59" t="s">
        <v>3786</v>
      </c>
      <c r="C90" s="827">
        <v>0.42</v>
      </c>
      <c r="D90" s="59">
        <v>5</v>
      </c>
      <c r="E90" s="574">
        <v>45.26</v>
      </c>
      <c r="F90" s="59">
        <f t="shared" si="6"/>
        <v>45.26</v>
      </c>
      <c r="G90" s="943">
        <f>'Заказ, cкидки и курсы валют'!$J$23*F90</f>
        <v>563.48699999999997</v>
      </c>
      <c r="H90" s="58">
        <f t="shared" si="5"/>
        <v>2817.44</v>
      </c>
      <c r="I90" s="955"/>
    </row>
    <row r="91" spans="1:9" ht="15">
      <c r="A91" s="954" t="s">
        <v>3833</v>
      </c>
      <c r="B91" s="59" t="s">
        <v>3787</v>
      </c>
      <c r="C91" s="827">
        <v>0.5</v>
      </c>
      <c r="D91" s="59">
        <v>5</v>
      </c>
      <c r="E91" s="574">
        <v>45.26</v>
      </c>
      <c r="F91" s="59">
        <f t="shared" si="6"/>
        <v>45.26</v>
      </c>
      <c r="G91" s="943">
        <f>'Заказ, cкидки и курсы валют'!$J$23*F91</f>
        <v>563.48699999999997</v>
      </c>
      <c r="H91" s="58">
        <f t="shared" si="5"/>
        <v>2817.44</v>
      </c>
      <c r="I91" s="955"/>
    </row>
    <row r="92" spans="1:9" ht="15">
      <c r="A92" s="954" t="s">
        <v>3834</v>
      </c>
      <c r="B92" s="59" t="s">
        <v>3788</v>
      </c>
      <c r="C92" s="827">
        <v>0.57999999999999996</v>
      </c>
      <c r="D92" s="59">
        <v>5</v>
      </c>
      <c r="E92" s="574">
        <v>45.26</v>
      </c>
      <c r="F92" s="59">
        <f t="shared" si="6"/>
        <v>45.26</v>
      </c>
      <c r="G92" s="943">
        <f>'Заказ, cкидки и курсы валют'!$J$23*F92</f>
        <v>563.48699999999997</v>
      </c>
      <c r="H92" s="58">
        <f t="shared" si="5"/>
        <v>2817.44</v>
      </c>
      <c r="I92" s="955"/>
    </row>
    <row r="93" spans="1:9" ht="15">
      <c r="A93" s="954" t="s">
        <v>3835</v>
      </c>
      <c r="B93" s="59" t="s">
        <v>3789</v>
      </c>
      <c r="C93" s="827">
        <v>0.66</v>
      </c>
      <c r="D93" s="59">
        <v>5</v>
      </c>
      <c r="E93" s="574">
        <v>45.26</v>
      </c>
      <c r="F93" s="59">
        <f t="shared" si="6"/>
        <v>45.26</v>
      </c>
      <c r="G93" s="943">
        <f>'Заказ, cкидки и курсы валют'!$J$23*F93</f>
        <v>563.48699999999997</v>
      </c>
      <c r="H93" s="58">
        <f t="shared" si="5"/>
        <v>2817.44</v>
      </c>
      <c r="I93" s="955"/>
    </row>
    <row r="94" spans="1:9" ht="15">
      <c r="A94" s="954" t="s">
        <v>3836</v>
      </c>
      <c r="B94" s="1436" t="s">
        <v>3790</v>
      </c>
      <c r="C94" s="827">
        <v>0.81</v>
      </c>
      <c r="D94" s="59">
        <v>5</v>
      </c>
      <c r="E94" s="574">
        <v>45.26</v>
      </c>
      <c r="F94" s="59">
        <f t="shared" si="6"/>
        <v>45.26</v>
      </c>
      <c r="G94" s="943">
        <f>'Заказ, cкидки и курсы валют'!$J$23*F94</f>
        <v>563.48699999999997</v>
      </c>
      <c r="H94" s="58">
        <f t="shared" si="5"/>
        <v>2817.44</v>
      </c>
      <c r="I94" s="955"/>
    </row>
    <row r="95" spans="1:9" ht="15">
      <c r="A95" s="954" t="s">
        <v>3837</v>
      </c>
      <c r="B95" s="59" t="s">
        <v>3791</v>
      </c>
      <c r="C95" s="827">
        <v>0.63</v>
      </c>
      <c r="D95" s="59">
        <v>5</v>
      </c>
      <c r="E95" s="574">
        <v>45.26</v>
      </c>
      <c r="F95" s="59">
        <f t="shared" si="6"/>
        <v>45.26</v>
      </c>
      <c r="G95" s="943">
        <f>'Заказ, cкидки и курсы валют'!$J$23*F95</f>
        <v>563.48699999999997</v>
      </c>
      <c r="H95" s="58">
        <f t="shared" si="5"/>
        <v>2817.44</v>
      </c>
      <c r="I95" s="955"/>
    </row>
    <row r="96" spans="1:9" ht="15">
      <c r="A96" s="954" t="s">
        <v>3838</v>
      </c>
      <c r="B96" s="1436" t="s">
        <v>3792</v>
      </c>
      <c r="C96" s="827">
        <v>0.73</v>
      </c>
      <c r="D96" s="59">
        <v>5</v>
      </c>
      <c r="E96" s="574">
        <v>45.26</v>
      </c>
      <c r="F96" s="59">
        <f t="shared" si="6"/>
        <v>45.26</v>
      </c>
      <c r="G96" s="943">
        <f>'Заказ, cкидки и курсы валют'!$J$23*F96</f>
        <v>563.48699999999997</v>
      </c>
      <c r="H96" s="58">
        <f t="shared" si="5"/>
        <v>2817.44</v>
      </c>
      <c r="I96" s="955"/>
    </row>
    <row r="97" spans="1:9" ht="15">
      <c r="A97" s="954" t="s">
        <v>3839</v>
      </c>
      <c r="B97" s="1436" t="s">
        <v>3793</v>
      </c>
      <c r="C97" s="827">
        <v>0.83</v>
      </c>
      <c r="D97" s="59">
        <v>5</v>
      </c>
      <c r="E97" s="574">
        <v>45.26</v>
      </c>
      <c r="F97" s="59">
        <f t="shared" si="6"/>
        <v>45.26</v>
      </c>
      <c r="G97" s="943">
        <f>'Заказ, cкидки и курсы валют'!$J$23*F97</f>
        <v>563.48699999999997</v>
      </c>
      <c r="H97" s="58">
        <f t="shared" si="5"/>
        <v>2817.44</v>
      </c>
      <c r="I97" s="955"/>
    </row>
    <row r="98" spans="1:9" ht="15.75" thickBot="1">
      <c r="A98" s="956" t="s">
        <v>3913</v>
      </c>
      <c r="B98" s="1437" t="s">
        <v>3911</v>
      </c>
      <c r="C98" s="830">
        <v>0.93</v>
      </c>
      <c r="D98" s="245">
        <v>5</v>
      </c>
      <c r="E98" s="574">
        <v>45.26</v>
      </c>
      <c r="F98" s="245">
        <f t="shared" si="6"/>
        <v>45.26</v>
      </c>
      <c r="G98" s="957">
        <f>'Заказ, cкидки и курсы валют'!$J$23*F98</f>
        <v>563.48699999999997</v>
      </c>
      <c r="H98" s="791">
        <f t="shared" si="5"/>
        <v>2817.44</v>
      </c>
      <c r="I98" s="958"/>
    </row>
    <row r="99" spans="1:9" ht="15.75" thickBot="1">
      <c r="A99" s="124"/>
      <c r="B99" s="1438"/>
      <c r="C99" s="826"/>
      <c r="D99" s="124"/>
      <c r="E99" s="667"/>
      <c r="F99" s="124"/>
      <c r="G99" s="604"/>
      <c r="H99" s="124"/>
      <c r="I99" s="371"/>
    </row>
    <row r="100" spans="1:9" ht="18">
      <c r="A100" s="185"/>
      <c r="B100" s="91" t="s">
        <v>3818</v>
      </c>
      <c r="C100" s="91"/>
      <c r="D100" s="96"/>
      <c r="E100" s="636"/>
      <c r="F100" s="441"/>
      <c r="G100" s="592"/>
      <c r="H100" s="163"/>
      <c r="I100" s="95"/>
    </row>
    <row r="101" spans="1:9" ht="18">
      <c r="A101" s="164"/>
      <c r="B101" s="108"/>
      <c r="C101" s="108"/>
      <c r="D101" s="166"/>
      <c r="E101" s="633"/>
      <c r="F101" s="18"/>
      <c r="G101" s="553"/>
      <c r="H101" s="17"/>
      <c r="I101" s="167"/>
    </row>
    <row r="102" spans="1:9">
      <c r="A102" s="164"/>
      <c r="B102" s="183"/>
      <c r="C102" s="183"/>
      <c r="D102" s="183"/>
      <c r="E102" s="634"/>
      <c r="F102" s="439"/>
      <c r="G102" s="620"/>
      <c r="H102" s="17"/>
      <c r="I102" s="167"/>
    </row>
    <row r="103" spans="1:9">
      <c r="A103" s="164"/>
      <c r="B103" s="183"/>
      <c r="C103" s="183"/>
      <c r="D103" s="183"/>
      <c r="E103" s="634"/>
      <c r="F103" s="439"/>
      <c r="G103" s="620"/>
      <c r="H103" s="17"/>
      <c r="I103" s="167"/>
    </row>
    <row r="104" spans="1:9">
      <c r="A104" s="164"/>
      <c r="B104" s="183"/>
      <c r="C104" s="183"/>
      <c r="D104" s="183"/>
      <c r="E104" s="634"/>
      <c r="F104" s="439"/>
      <c r="G104" s="620"/>
      <c r="H104" s="17"/>
      <c r="I104" s="167"/>
    </row>
    <row r="105" spans="1:9" ht="22.5" customHeight="1" thickBot="1">
      <c r="A105" s="1152" t="s">
        <v>7712</v>
      </c>
      <c r="B105" s="184"/>
      <c r="C105" s="184"/>
      <c r="D105" s="184"/>
      <c r="E105" s="635"/>
      <c r="F105" s="440"/>
      <c r="G105" s="621"/>
      <c r="H105" s="171"/>
      <c r="I105" s="172"/>
    </row>
    <row r="106" spans="1:9" ht="47.25" customHeight="1">
      <c r="A106" s="187" t="s">
        <v>1034</v>
      </c>
      <c r="B106" s="473" t="s">
        <v>1035</v>
      </c>
      <c r="C106" s="1206" t="s">
        <v>678</v>
      </c>
      <c r="D106" s="1206" t="s">
        <v>3143</v>
      </c>
      <c r="E106" s="632" t="s">
        <v>11387</v>
      </c>
      <c r="F106" s="831" t="s">
        <v>2792</v>
      </c>
      <c r="G106" s="640" t="s">
        <v>3862</v>
      </c>
      <c r="H106" s="419" t="s">
        <v>497</v>
      </c>
      <c r="I106" s="173" t="s">
        <v>4268</v>
      </c>
    </row>
    <row r="107" spans="1:9" ht="13.5" thickBot="1">
      <c r="A107" s="195"/>
      <c r="B107" s="389"/>
      <c r="C107" s="475" t="s">
        <v>3644</v>
      </c>
      <c r="D107" s="476" t="s">
        <v>3794</v>
      </c>
      <c r="E107" s="564" t="s">
        <v>265</v>
      </c>
      <c r="F107" s="342">
        <f>'Заказ, cкидки и курсы валют'!$I$12</f>
        <v>0</v>
      </c>
      <c r="G107" s="949"/>
      <c r="H107" s="455"/>
      <c r="I107" s="325"/>
    </row>
    <row r="108" spans="1:9" ht="15">
      <c r="A108" s="2271" t="s">
        <v>8684</v>
      </c>
      <c r="B108" s="995" t="s">
        <v>3909</v>
      </c>
      <c r="C108" s="2272">
        <v>0.19</v>
      </c>
      <c r="D108" s="995">
        <v>0.2</v>
      </c>
      <c r="E108" s="2122">
        <f>E76*3</f>
        <v>135.78</v>
      </c>
      <c r="F108" s="995">
        <f>ROUND(E108*(1-$F$11),2)</f>
        <v>135.78</v>
      </c>
      <c r="G108" s="2273">
        <f>'Заказ, cкидки и курсы валют'!$J$23*F108</f>
        <v>1690.461</v>
      </c>
      <c r="H108" s="977">
        <f t="shared" ref="H108:H130" si="7">ROUND(D108*G108,2)</f>
        <v>338.09</v>
      </c>
      <c r="I108" s="2274"/>
    </row>
    <row r="109" spans="1:9" ht="15">
      <c r="A109" s="954" t="s">
        <v>8685</v>
      </c>
      <c r="B109" s="59" t="s">
        <v>3773</v>
      </c>
      <c r="C109" s="827">
        <v>0.23</v>
      </c>
      <c r="D109" s="59">
        <v>0.2</v>
      </c>
      <c r="E109" s="2096">
        <f t="shared" ref="E109:E130" si="8">E77*3</f>
        <v>135.78</v>
      </c>
      <c r="F109" s="59">
        <f t="shared" ref="F109:F130" si="9">ROUND(E109*(1-$F$11),2)</f>
        <v>135.78</v>
      </c>
      <c r="G109" s="943">
        <f>'Заказ, cкидки и курсы валют'!$J$23*F109</f>
        <v>1690.461</v>
      </c>
      <c r="H109" s="58">
        <f t="shared" si="7"/>
        <v>338.09</v>
      </c>
      <c r="I109" s="955"/>
    </row>
    <row r="110" spans="1:9" ht="15">
      <c r="A110" s="954" t="s">
        <v>8686</v>
      </c>
      <c r="B110" s="59" t="s">
        <v>3774</v>
      </c>
      <c r="C110" s="827">
        <v>0.28000000000000003</v>
      </c>
      <c r="D110" s="59">
        <v>0.2</v>
      </c>
      <c r="E110" s="2096">
        <f t="shared" si="8"/>
        <v>135.78</v>
      </c>
      <c r="F110" s="59">
        <f t="shared" si="9"/>
        <v>135.78</v>
      </c>
      <c r="G110" s="943">
        <f>'Заказ, cкидки и курсы валют'!$J$23*F110</f>
        <v>1690.461</v>
      </c>
      <c r="H110" s="58">
        <f t="shared" si="7"/>
        <v>338.09</v>
      </c>
      <c r="I110" s="955"/>
    </row>
    <row r="111" spans="1:9" ht="15">
      <c r="A111" s="954" t="s">
        <v>8687</v>
      </c>
      <c r="B111" s="59" t="s">
        <v>3775</v>
      </c>
      <c r="C111" s="827">
        <v>0.34</v>
      </c>
      <c r="D111" s="59">
        <v>0.2</v>
      </c>
      <c r="E111" s="2096">
        <f t="shared" si="8"/>
        <v>135.78</v>
      </c>
      <c r="F111" s="59">
        <f t="shared" si="9"/>
        <v>135.78</v>
      </c>
      <c r="G111" s="943">
        <f>'Заказ, cкидки и курсы валют'!$J$23*F111</f>
        <v>1690.461</v>
      </c>
      <c r="H111" s="58">
        <f t="shared" si="7"/>
        <v>338.09</v>
      </c>
      <c r="I111" s="955"/>
    </row>
    <row r="112" spans="1:9" ht="15">
      <c r="A112" s="954" t="s">
        <v>8688</v>
      </c>
      <c r="B112" s="59" t="s">
        <v>3776</v>
      </c>
      <c r="C112" s="827">
        <v>0.38</v>
      </c>
      <c r="D112" s="59">
        <v>0.2</v>
      </c>
      <c r="E112" s="2096">
        <f t="shared" si="8"/>
        <v>135.78</v>
      </c>
      <c r="F112" s="59">
        <f t="shared" si="9"/>
        <v>135.78</v>
      </c>
      <c r="G112" s="943">
        <f>'Заказ, cкидки и курсы валют'!$J$23*F112</f>
        <v>1690.461</v>
      </c>
      <c r="H112" s="58">
        <f t="shared" si="7"/>
        <v>338.09</v>
      </c>
      <c r="I112" s="955"/>
    </row>
    <row r="113" spans="1:9" ht="15">
      <c r="A113" s="954" t="s">
        <v>8689</v>
      </c>
      <c r="B113" s="59" t="s">
        <v>3777</v>
      </c>
      <c r="C113" s="827">
        <v>0.42</v>
      </c>
      <c r="D113" s="59">
        <v>0.2</v>
      </c>
      <c r="E113" s="2096">
        <f t="shared" si="8"/>
        <v>135.78</v>
      </c>
      <c r="F113" s="59">
        <f t="shared" si="9"/>
        <v>135.78</v>
      </c>
      <c r="G113" s="943">
        <f>'Заказ, cкидки и курсы валют'!$J$23*F113</f>
        <v>1690.461</v>
      </c>
      <c r="H113" s="58">
        <f t="shared" si="7"/>
        <v>338.09</v>
      </c>
      <c r="I113" s="955"/>
    </row>
    <row r="114" spans="1:9" ht="15">
      <c r="A114" s="954" t="s">
        <v>8690</v>
      </c>
      <c r="B114" s="59" t="s">
        <v>3778</v>
      </c>
      <c r="C114" s="827">
        <v>0.48</v>
      </c>
      <c r="D114" s="59">
        <v>0.2</v>
      </c>
      <c r="E114" s="2096">
        <f t="shared" si="8"/>
        <v>135.78</v>
      </c>
      <c r="F114" s="59">
        <f t="shared" si="9"/>
        <v>135.78</v>
      </c>
      <c r="G114" s="943">
        <f>'Заказ, cкидки и курсы валют'!$J$23*F114</f>
        <v>1690.461</v>
      </c>
      <c r="H114" s="58">
        <f t="shared" si="7"/>
        <v>338.09</v>
      </c>
      <c r="I114" s="955"/>
    </row>
    <row r="115" spans="1:9" ht="15">
      <c r="A115" s="954" t="s">
        <v>8691</v>
      </c>
      <c r="B115" s="59" t="s">
        <v>3779</v>
      </c>
      <c r="C115" s="827">
        <v>0.26</v>
      </c>
      <c r="D115" s="59">
        <v>0.2</v>
      </c>
      <c r="E115" s="2096">
        <f t="shared" si="8"/>
        <v>135.78</v>
      </c>
      <c r="F115" s="59">
        <f t="shared" si="9"/>
        <v>135.78</v>
      </c>
      <c r="G115" s="943">
        <f>'Заказ, cкидки и курсы валют'!$J$23*F115</f>
        <v>1690.461</v>
      </c>
      <c r="H115" s="58">
        <f t="shared" si="7"/>
        <v>338.09</v>
      </c>
      <c r="I115" s="955"/>
    </row>
    <row r="116" spans="1:9" ht="15">
      <c r="A116" s="954" t="s">
        <v>8692</v>
      </c>
      <c r="B116" s="59" t="s">
        <v>3780</v>
      </c>
      <c r="C116" s="827">
        <v>0.32</v>
      </c>
      <c r="D116" s="59">
        <v>0.2</v>
      </c>
      <c r="E116" s="2096">
        <f t="shared" si="8"/>
        <v>135.78</v>
      </c>
      <c r="F116" s="59">
        <f t="shared" si="9"/>
        <v>135.78</v>
      </c>
      <c r="G116" s="943">
        <f>'Заказ, cкидки и курсы валют'!$J$23*F116</f>
        <v>1690.461</v>
      </c>
      <c r="H116" s="58">
        <f t="shared" si="7"/>
        <v>338.09</v>
      </c>
      <c r="I116" s="955"/>
    </row>
    <row r="117" spans="1:9" ht="15">
      <c r="A117" s="954" t="s">
        <v>8693</v>
      </c>
      <c r="B117" s="59" t="s">
        <v>3781</v>
      </c>
      <c r="C117" s="827">
        <v>0.38</v>
      </c>
      <c r="D117" s="59">
        <v>0.2</v>
      </c>
      <c r="E117" s="2096">
        <f t="shared" si="8"/>
        <v>135.78</v>
      </c>
      <c r="F117" s="59">
        <f t="shared" si="9"/>
        <v>135.78</v>
      </c>
      <c r="G117" s="943">
        <f>'Заказ, cкидки и курсы валют'!$J$23*F117</f>
        <v>1690.461</v>
      </c>
      <c r="H117" s="58">
        <f t="shared" si="7"/>
        <v>338.09</v>
      </c>
      <c r="I117" s="955"/>
    </row>
    <row r="118" spans="1:9" ht="15">
      <c r="A118" s="954" t="s">
        <v>8694</v>
      </c>
      <c r="B118" s="59" t="s">
        <v>3782</v>
      </c>
      <c r="C118" s="827">
        <v>0.45</v>
      </c>
      <c r="D118" s="59">
        <v>0.2</v>
      </c>
      <c r="E118" s="2096">
        <f t="shared" si="8"/>
        <v>135.78</v>
      </c>
      <c r="F118" s="59">
        <f t="shared" si="9"/>
        <v>135.78</v>
      </c>
      <c r="G118" s="943">
        <f>'Заказ, cкидки и курсы валют'!$J$23*F118</f>
        <v>1690.461</v>
      </c>
      <c r="H118" s="58">
        <f t="shared" si="7"/>
        <v>338.09</v>
      </c>
      <c r="I118" s="955"/>
    </row>
    <row r="119" spans="1:9" ht="15">
      <c r="A119" s="954" t="s">
        <v>8695</v>
      </c>
      <c r="B119" s="59" t="s">
        <v>3783</v>
      </c>
      <c r="C119" s="827">
        <v>0.52</v>
      </c>
      <c r="D119" s="59">
        <v>0.2</v>
      </c>
      <c r="E119" s="2096">
        <f t="shared" si="8"/>
        <v>135.78</v>
      </c>
      <c r="F119" s="59">
        <f t="shared" si="9"/>
        <v>135.78</v>
      </c>
      <c r="G119" s="943">
        <f>'Заказ, cкидки и курсы валют'!$J$23*F119</f>
        <v>1690.461</v>
      </c>
      <c r="H119" s="58">
        <f t="shared" si="7"/>
        <v>338.09</v>
      </c>
      <c r="I119" s="955"/>
    </row>
    <row r="120" spans="1:9" ht="15">
      <c r="A120" s="954" t="s">
        <v>8696</v>
      </c>
      <c r="B120" s="59" t="s">
        <v>3784</v>
      </c>
      <c r="C120" s="827">
        <v>0.59</v>
      </c>
      <c r="D120" s="59">
        <v>0.2</v>
      </c>
      <c r="E120" s="2096">
        <f t="shared" si="8"/>
        <v>135.78</v>
      </c>
      <c r="F120" s="59">
        <f t="shared" si="9"/>
        <v>135.78</v>
      </c>
      <c r="G120" s="943">
        <f>'Заказ, cкидки и курсы валют'!$J$23*F120</f>
        <v>1690.461</v>
      </c>
      <c r="H120" s="58">
        <f t="shared" si="7"/>
        <v>338.09</v>
      </c>
      <c r="I120" s="955"/>
    </row>
    <row r="121" spans="1:9" ht="15">
      <c r="A121" s="954" t="s">
        <v>8697</v>
      </c>
      <c r="B121" s="59" t="s">
        <v>3785</v>
      </c>
      <c r="C121" s="827">
        <v>0.66</v>
      </c>
      <c r="D121" s="59">
        <v>0.2</v>
      </c>
      <c r="E121" s="2096">
        <f t="shared" si="8"/>
        <v>135.78</v>
      </c>
      <c r="F121" s="59">
        <f t="shared" si="9"/>
        <v>135.78</v>
      </c>
      <c r="G121" s="943">
        <f>'Заказ, cкидки и курсы валют'!$J$23*F121</f>
        <v>1690.461</v>
      </c>
      <c r="H121" s="58">
        <f t="shared" si="7"/>
        <v>338.09</v>
      </c>
      <c r="I121" s="955"/>
    </row>
    <row r="122" spans="1:9" ht="15">
      <c r="A122" s="954" t="s">
        <v>8698</v>
      </c>
      <c r="B122" s="59" t="s">
        <v>3786</v>
      </c>
      <c r="C122" s="827">
        <v>0.42</v>
      </c>
      <c r="D122" s="59">
        <v>0.2</v>
      </c>
      <c r="E122" s="2096">
        <f t="shared" si="8"/>
        <v>135.78</v>
      </c>
      <c r="F122" s="59">
        <f t="shared" si="9"/>
        <v>135.78</v>
      </c>
      <c r="G122" s="943">
        <f>'Заказ, cкидки и курсы валют'!$J$23*F122</f>
        <v>1690.461</v>
      </c>
      <c r="H122" s="58">
        <f t="shared" si="7"/>
        <v>338.09</v>
      </c>
      <c r="I122" s="955"/>
    </row>
    <row r="123" spans="1:9" ht="15">
      <c r="A123" s="954" t="s">
        <v>8699</v>
      </c>
      <c r="B123" s="59" t="s">
        <v>3787</v>
      </c>
      <c r="C123" s="827">
        <v>0.5</v>
      </c>
      <c r="D123" s="59">
        <v>0.2</v>
      </c>
      <c r="E123" s="2096">
        <f t="shared" si="8"/>
        <v>135.78</v>
      </c>
      <c r="F123" s="59">
        <f t="shared" si="9"/>
        <v>135.78</v>
      </c>
      <c r="G123" s="943">
        <f>'Заказ, cкидки и курсы валют'!$J$23*F123</f>
        <v>1690.461</v>
      </c>
      <c r="H123" s="58">
        <f t="shared" si="7"/>
        <v>338.09</v>
      </c>
      <c r="I123" s="955"/>
    </row>
    <row r="124" spans="1:9" ht="15">
      <c r="A124" s="954" t="s">
        <v>8700</v>
      </c>
      <c r="B124" s="59" t="s">
        <v>3788</v>
      </c>
      <c r="C124" s="827">
        <v>0.57999999999999996</v>
      </c>
      <c r="D124" s="59">
        <v>0.2</v>
      </c>
      <c r="E124" s="2096">
        <f t="shared" si="8"/>
        <v>135.78</v>
      </c>
      <c r="F124" s="59">
        <f t="shared" si="9"/>
        <v>135.78</v>
      </c>
      <c r="G124" s="943">
        <f>'Заказ, cкидки и курсы валют'!$J$23*F124</f>
        <v>1690.461</v>
      </c>
      <c r="H124" s="58">
        <f t="shared" si="7"/>
        <v>338.09</v>
      </c>
      <c r="I124" s="955"/>
    </row>
    <row r="125" spans="1:9" ht="15">
      <c r="A125" s="954" t="s">
        <v>8701</v>
      </c>
      <c r="B125" s="59" t="s">
        <v>3789</v>
      </c>
      <c r="C125" s="827">
        <v>0.66</v>
      </c>
      <c r="D125" s="59">
        <v>0.2</v>
      </c>
      <c r="E125" s="2096">
        <f t="shared" si="8"/>
        <v>135.78</v>
      </c>
      <c r="F125" s="59">
        <f t="shared" si="9"/>
        <v>135.78</v>
      </c>
      <c r="G125" s="943">
        <f>'Заказ, cкидки и курсы валют'!$J$23*F125</f>
        <v>1690.461</v>
      </c>
      <c r="H125" s="58">
        <f t="shared" si="7"/>
        <v>338.09</v>
      </c>
      <c r="I125" s="955"/>
    </row>
    <row r="126" spans="1:9" ht="15">
      <c r="A126" s="954" t="s">
        <v>8702</v>
      </c>
      <c r="B126" s="1436" t="s">
        <v>3790</v>
      </c>
      <c r="C126" s="827">
        <v>0.81</v>
      </c>
      <c r="D126" s="59">
        <v>0.2</v>
      </c>
      <c r="E126" s="2096">
        <f t="shared" si="8"/>
        <v>135.78</v>
      </c>
      <c r="F126" s="59">
        <f t="shared" si="9"/>
        <v>135.78</v>
      </c>
      <c r="G126" s="943">
        <f>'Заказ, cкидки и курсы валют'!$J$23*F126</f>
        <v>1690.461</v>
      </c>
      <c r="H126" s="58">
        <f t="shared" si="7"/>
        <v>338.09</v>
      </c>
      <c r="I126" s="955"/>
    </row>
    <row r="127" spans="1:9" ht="15">
      <c r="A127" s="954" t="s">
        <v>8703</v>
      </c>
      <c r="B127" s="59" t="s">
        <v>3791</v>
      </c>
      <c r="C127" s="827">
        <v>0.63</v>
      </c>
      <c r="D127" s="59">
        <v>0.2</v>
      </c>
      <c r="E127" s="2096">
        <f t="shared" si="8"/>
        <v>135.78</v>
      </c>
      <c r="F127" s="59">
        <f t="shared" si="9"/>
        <v>135.78</v>
      </c>
      <c r="G127" s="943">
        <f>'Заказ, cкидки и курсы валют'!$J$23*F127</f>
        <v>1690.461</v>
      </c>
      <c r="H127" s="58">
        <f t="shared" si="7"/>
        <v>338.09</v>
      </c>
      <c r="I127" s="955"/>
    </row>
    <row r="128" spans="1:9" ht="15">
      <c r="A128" s="954" t="s">
        <v>8704</v>
      </c>
      <c r="B128" s="1436" t="s">
        <v>3792</v>
      </c>
      <c r="C128" s="827">
        <v>0.73</v>
      </c>
      <c r="D128" s="59">
        <v>0.2</v>
      </c>
      <c r="E128" s="2096">
        <f t="shared" si="8"/>
        <v>135.78</v>
      </c>
      <c r="F128" s="59">
        <f t="shared" si="9"/>
        <v>135.78</v>
      </c>
      <c r="G128" s="943">
        <f>'Заказ, cкидки и курсы валют'!$J$23*F128</f>
        <v>1690.461</v>
      </c>
      <c r="H128" s="58">
        <f t="shared" si="7"/>
        <v>338.09</v>
      </c>
      <c r="I128" s="955"/>
    </row>
    <row r="129" spans="1:9" ht="15">
      <c r="A129" s="954" t="s">
        <v>8705</v>
      </c>
      <c r="B129" s="1436" t="s">
        <v>3793</v>
      </c>
      <c r="C129" s="827">
        <v>0.83</v>
      </c>
      <c r="D129" s="59">
        <v>0.2</v>
      </c>
      <c r="E129" s="2096">
        <f t="shared" si="8"/>
        <v>135.78</v>
      </c>
      <c r="F129" s="59">
        <f t="shared" si="9"/>
        <v>135.78</v>
      </c>
      <c r="G129" s="943">
        <f>'Заказ, cкидки и курсы валют'!$J$23*F129</f>
        <v>1690.461</v>
      </c>
      <c r="H129" s="58">
        <f t="shared" si="7"/>
        <v>338.09</v>
      </c>
      <c r="I129" s="955"/>
    </row>
    <row r="130" spans="1:9" ht="15.75" thickBot="1">
      <c r="A130" s="956" t="s">
        <v>8706</v>
      </c>
      <c r="B130" s="1437" t="s">
        <v>3911</v>
      </c>
      <c r="C130" s="830">
        <v>0.93</v>
      </c>
      <c r="D130" s="245">
        <v>0.2</v>
      </c>
      <c r="E130" s="2124">
        <f t="shared" si="8"/>
        <v>135.78</v>
      </c>
      <c r="F130" s="245">
        <f t="shared" si="9"/>
        <v>135.78</v>
      </c>
      <c r="G130" s="957">
        <f>'Заказ, cкидки и курсы валют'!$J$23*F130</f>
        <v>1690.461</v>
      </c>
      <c r="H130" s="791">
        <f t="shared" si="7"/>
        <v>338.09</v>
      </c>
      <c r="I130" s="958"/>
    </row>
    <row r="131" spans="1:9" ht="15.75" thickBot="1">
      <c r="A131" s="124"/>
      <c r="B131" s="1438"/>
      <c r="C131" s="826"/>
      <c r="D131" s="124"/>
      <c r="E131" s="667"/>
      <c r="F131" s="124"/>
      <c r="G131" s="604"/>
      <c r="H131" s="122"/>
      <c r="I131" s="371"/>
    </row>
    <row r="132" spans="1:9" ht="18">
      <c r="A132" s="185"/>
      <c r="B132" s="91" t="s">
        <v>3840</v>
      </c>
      <c r="C132" s="91"/>
      <c r="D132" s="96"/>
      <c r="E132" s="636"/>
      <c r="F132" s="441"/>
      <c r="G132" s="592"/>
      <c r="H132" s="163"/>
      <c r="I132" s="95"/>
    </row>
    <row r="133" spans="1:9" ht="18">
      <c r="A133" s="164"/>
      <c r="B133" s="108"/>
      <c r="C133" s="108"/>
      <c r="D133" s="166"/>
      <c r="E133" s="633"/>
      <c r="F133" s="18"/>
      <c r="G133" s="553"/>
      <c r="H133" s="17"/>
      <c r="I133" s="167"/>
    </row>
    <row r="134" spans="1:9">
      <c r="A134" s="164"/>
      <c r="B134" s="183"/>
      <c r="C134" s="183"/>
      <c r="D134" s="183"/>
      <c r="E134" s="634"/>
      <c r="F134" s="439"/>
      <c r="G134" s="620"/>
      <c r="H134" s="17"/>
      <c r="I134" s="167"/>
    </row>
    <row r="135" spans="1:9">
      <c r="A135" s="164"/>
      <c r="B135" s="183"/>
      <c r="C135" s="183"/>
      <c r="D135" s="183"/>
      <c r="E135" s="634"/>
      <c r="F135" s="439"/>
      <c r="G135" s="620"/>
      <c r="H135" s="17"/>
      <c r="I135" s="167"/>
    </row>
    <row r="136" spans="1:9" ht="22.5" customHeight="1">
      <c r="A136" s="164"/>
      <c r="B136" s="183"/>
      <c r="C136" s="183"/>
      <c r="D136" s="183"/>
      <c r="E136" s="634"/>
      <c r="F136" s="439"/>
      <c r="G136" s="620"/>
      <c r="H136" s="17"/>
      <c r="I136" s="167"/>
    </row>
    <row r="137" spans="1:9" ht="18.75" thickBot="1">
      <c r="A137" s="1152" t="s">
        <v>7710</v>
      </c>
      <c r="B137" s="184"/>
      <c r="C137" s="184"/>
      <c r="D137" s="184"/>
      <c r="E137" s="635"/>
      <c r="F137" s="440"/>
      <c r="G137" s="621"/>
      <c r="H137" s="171"/>
      <c r="I137" s="172"/>
    </row>
    <row r="138" spans="1:9" ht="61.5" customHeight="1">
      <c r="A138" s="187" t="s">
        <v>1034</v>
      </c>
      <c r="B138" s="473" t="s">
        <v>1035</v>
      </c>
      <c r="C138" s="1206" t="s">
        <v>678</v>
      </c>
      <c r="D138" s="1206" t="s">
        <v>3143</v>
      </c>
      <c r="E138" s="632" t="s">
        <v>11387</v>
      </c>
      <c r="F138" s="831" t="s">
        <v>2792</v>
      </c>
      <c r="G138" s="640" t="s">
        <v>3862</v>
      </c>
      <c r="H138" s="419" t="s">
        <v>497</v>
      </c>
      <c r="I138" s="173" t="s">
        <v>4268</v>
      </c>
    </row>
    <row r="139" spans="1:9" ht="13.5" thickBot="1">
      <c r="A139" s="195"/>
      <c r="B139" s="389"/>
      <c r="C139" s="475" t="s">
        <v>3644</v>
      </c>
      <c r="D139" s="476" t="s">
        <v>3794</v>
      </c>
      <c r="E139" s="564" t="s">
        <v>265</v>
      </c>
      <c r="F139" s="342">
        <f>'Заказ, cкидки и курсы валют'!$I$12</f>
        <v>0</v>
      </c>
      <c r="G139" s="949"/>
      <c r="H139" s="455"/>
      <c r="I139" s="325"/>
    </row>
    <row r="140" spans="1:9" ht="15">
      <c r="A140" s="2271" t="s">
        <v>6893</v>
      </c>
      <c r="B140" s="995" t="s">
        <v>3909</v>
      </c>
      <c r="C140" s="2272">
        <v>0.19</v>
      </c>
      <c r="D140" s="995">
        <v>5</v>
      </c>
      <c r="E140" s="574">
        <v>45.26</v>
      </c>
      <c r="F140" s="995">
        <f>ROUND(E140*(1-$F$11),2)</f>
        <v>45.26</v>
      </c>
      <c r="G140" s="2273">
        <f>'Заказ, cкидки и курсы валют'!$J$23*F140</f>
        <v>563.48699999999997</v>
      </c>
      <c r="H140" s="977">
        <f t="shared" ref="H140:H162" si="10">ROUND(D140*G140,2)</f>
        <v>2817.44</v>
      </c>
      <c r="I140" s="2274"/>
    </row>
    <row r="141" spans="1:9" ht="15">
      <c r="A141" s="954" t="s">
        <v>3841</v>
      </c>
      <c r="B141" s="59" t="s">
        <v>3773</v>
      </c>
      <c r="C141" s="827">
        <v>0.23</v>
      </c>
      <c r="D141" s="59">
        <v>5</v>
      </c>
      <c r="E141" s="574">
        <v>45.26</v>
      </c>
      <c r="F141" s="59">
        <f t="shared" ref="F141:F162" si="11">ROUND(E141*(1-$F$11),2)</f>
        <v>45.26</v>
      </c>
      <c r="G141" s="943">
        <f>'Заказ, cкидки и курсы валют'!$J$23*F141</f>
        <v>563.48699999999997</v>
      </c>
      <c r="H141" s="58">
        <f t="shared" si="10"/>
        <v>2817.44</v>
      </c>
      <c r="I141" s="955"/>
    </row>
    <row r="142" spans="1:9" ht="15">
      <c r="A142" s="954" t="s">
        <v>3842</v>
      </c>
      <c r="B142" s="59" t="s">
        <v>3774</v>
      </c>
      <c r="C142" s="827">
        <v>0.28000000000000003</v>
      </c>
      <c r="D142" s="59">
        <v>5</v>
      </c>
      <c r="E142" s="574">
        <v>45.26</v>
      </c>
      <c r="F142" s="59">
        <f t="shared" si="11"/>
        <v>45.26</v>
      </c>
      <c r="G142" s="943">
        <f>'Заказ, cкидки и курсы валют'!$J$23*F142</f>
        <v>563.48699999999997</v>
      </c>
      <c r="H142" s="58">
        <f t="shared" si="10"/>
        <v>2817.44</v>
      </c>
      <c r="I142" s="955"/>
    </row>
    <row r="143" spans="1:9" ht="15">
      <c r="A143" s="954" t="s">
        <v>3843</v>
      </c>
      <c r="B143" s="59" t="s">
        <v>3775</v>
      </c>
      <c r="C143" s="827">
        <v>0.34</v>
      </c>
      <c r="D143" s="59">
        <v>5</v>
      </c>
      <c r="E143" s="574">
        <v>45.26</v>
      </c>
      <c r="F143" s="59">
        <f t="shared" si="11"/>
        <v>45.26</v>
      </c>
      <c r="G143" s="943">
        <f>'Заказ, cкидки и курсы валют'!$J$23*F143</f>
        <v>563.48699999999997</v>
      </c>
      <c r="H143" s="58">
        <f t="shared" si="10"/>
        <v>2817.44</v>
      </c>
      <c r="I143" s="955"/>
    </row>
    <row r="144" spans="1:9" ht="15">
      <c r="A144" s="954" t="s">
        <v>3844</v>
      </c>
      <c r="B144" s="59" t="s">
        <v>3776</v>
      </c>
      <c r="C144" s="827">
        <v>0.38</v>
      </c>
      <c r="D144" s="59">
        <v>5</v>
      </c>
      <c r="E144" s="574">
        <v>45.26</v>
      </c>
      <c r="F144" s="59">
        <f t="shared" si="11"/>
        <v>45.26</v>
      </c>
      <c r="G144" s="943">
        <f>'Заказ, cкидки и курсы валют'!$J$23*F144</f>
        <v>563.48699999999997</v>
      </c>
      <c r="H144" s="58">
        <f t="shared" si="10"/>
        <v>2817.44</v>
      </c>
      <c r="I144" s="955"/>
    </row>
    <row r="145" spans="1:9" ht="15">
      <c r="A145" s="954" t="s">
        <v>3845</v>
      </c>
      <c r="B145" s="59" t="s">
        <v>3777</v>
      </c>
      <c r="C145" s="827">
        <v>0.42</v>
      </c>
      <c r="D145" s="59">
        <v>5</v>
      </c>
      <c r="E145" s="574">
        <v>45.26</v>
      </c>
      <c r="F145" s="59">
        <f t="shared" si="11"/>
        <v>45.26</v>
      </c>
      <c r="G145" s="943">
        <f>'Заказ, cкидки и курсы валют'!$J$23*F145</f>
        <v>563.48699999999997</v>
      </c>
      <c r="H145" s="58">
        <f t="shared" si="10"/>
        <v>2817.44</v>
      </c>
      <c r="I145" s="955"/>
    </row>
    <row r="146" spans="1:9" ht="15">
      <c r="A146" s="954" t="s">
        <v>3846</v>
      </c>
      <c r="B146" s="59" t="s">
        <v>3778</v>
      </c>
      <c r="C146" s="827">
        <v>0.48</v>
      </c>
      <c r="D146" s="59">
        <v>5</v>
      </c>
      <c r="E146" s="574">
        <v>45.26</v>
      </c>
      <c r="F146" s="59">
        <f t="shared" si="11"/>
        <v>45.26</v>
      </c>
      <c r="G146" s="943">
        <f>'Заказ, cкидки и курсы валют'!$J$23*F146</f>
        <v>563.48699999999997</v>
      </c>
      <c r="H146" s="58">
        <f t="shared" si="10"/>
        <v>2817.44</v>
      </c>
      <c r="I146" s="955"/>
    </row>
    <row r="147" spans="1:9" ht="15">
      <c r="A147" s="954" t="s">
        <v>3847</v>
      </c>
      <c r="B147" s="59" t="s">
        <v>3779</v>
      </c>
      <c r="C147" s="827">
        <v>0.26</v>
      </c>
      <c r="D147" s="59">
        <v>5</v>
      </c>
      <c r="E147" s="574">
        <v>45.26</v>
      </c>
      <c r="F147" s="59">
        <f t="shared" si="11"/>
        <v>45.26</v>
      </c>
      <c r="G147" s="943">
        <f>'Заказ, cкидки и курсы валют'!$J$23*F147</f>
        <v>563.48699999999997</v>
      </c>
      <c r="H147" s="58">
        <f t="shared" si="10"/>
        <v>2817.44</v>
      </c>
      <c r="I147" s="955"/>
    </row>
    <row r="148" spans="1:9" ht="15">
      <c r="A148" s="954" t="s">
        <v>3848</v>
      </c>
      <c r="B148" s="59" t="s">
        <v>3780</v>
      </c>
      <c r="C148" s="827">
        <v>0.32</v>
      </c>
      <c r="D148" s="59">
        <v>5</v>
      </c>
      <c r="E148" s="574">
        <v>45.26</v>
      </c>
      <c r="F148" s="59">
        <f t="shared" si="11"/>
        <v>45.26</v>
      </c>
      <c r="G148" s="943">
        <f>'Заказ, cкидки и курсы валют'!$J$23*F148</f>
        <v>563.48699999999997</v>
      </c>
      <c r="H148" s="58">
        <f t="shared" si="10"/>
        <v>2817.44</v>
      </c>
      <c r="I148" s="955"/>
    </row>
    <row r="149" spans="1:9" ht="15">
      <c r="A149" s="954" t="s">
        <v>3849</v>
      </c>
      <c r="B149" s="59" t="s">
        <v>3781</v>
      </c>
      <c r="C149" s="827">
        <v>0.38</v>
      </c>
      <c r="D149" s="59">
        <v>5</v>
      </c>
      <c r="E149" s="574">
        <v>45.26</v>
      </c>
      <c r="F149" s="59">
        <f t="shared" si="11"/>
        <v>45.26</v>
      </c>
      <c r="G149" s="943">
        <f>'Заказ, cкидки и курсы валют'!$J$23*F149</f>
        <v>563.48699999999997</v>
      </c>
      <c r="H149" s="58">
        <f t="shared" si="10"/>
        <v>2817.44</v>
      </c>
      <c r="I149" s="955"/>
    </row>
    <row r="150" spans="1:9" ht="15">
      <c r="A150" s="954" t="s">
        <v>3850</v>
      </c>
      <c r="B150" s="59" t="s">
        <v>3782</v>
      </c>
      <c r="C150" s="827">
        <v>0.45</v>
      </c>
      <c r="D150" s="59">
        <v>5</v>
      </c>
      <c r="E150" s="574">
        <v>45.26</v>
      </c>
      <c r="F150" s="59">
        <f t="shared" si="11"/>
        <v>45.26</v>
      </c>
      <c r="G150" s="943">
        <f>'Заказ, cкидки и курсы валют'!$J$23*F150</f>
        <v>563.48699999999997</v>
      </c>
      <c r="H150" s="58">
        <f t="shared" si="10"/>
        <v>2817.44</v>
      </c>
      <c r="I150" s="955"/>
    </row>
    <row r="151" spans="1:9" ht="15">
      <c r="A151" s="954" t="s">
        <v>3851</v>
      </c>
      <c r="B151" s="59" t="s">
        <v>3783</v>
      </c>
      <c r="C151" s="827">
        <v>0.52</v>
      </c>
      <c r="D151" s="59">
        <v>5</v>
      </c>
      <c r="E151" s="574">
        <v>45.26</v>
      </c>
      <c r="F151" s="59">
        <f t="shared" si="11"/>
        <v>45.26</v>
      </c>
      <c r="G151" s="943">
        <f>'Заказ, cкидки и курсы валют'!$J$23*F151</f>
        <v>563.48699999999997</v>
      </c>
      <c r="H151" s="58">
        <f t="shared" si="10"/>
        <v>2817.44</v>
      </c>
      <c r="I151" s="955"/>
    </row>
    <row r="152" spans="1:9" ht="15">
      <c r="A152" s="954" t="s">
        <v>3852</v>
      </c>
      <c r="B152" s="59" t="s">
        <v>3784</v>
      </c>
      <c r="C152" s="827">
        <v>0.59</v>
      </c>
      <c r="D152" s="59">
        <v>5</v>
      </c>
      <c r="E152" s="574">
        <v>45.26</v>
      </c>
      <c r="F152" s="59">
        <f t="shared" si="11"/>
        <v>45.26</v>
      </c>
      <c r="G152" s="943">
        <f>'Заказ, cкидки и курсы валют'!$J$23*F152</f>
        <v>563.48699999999997</v>
      </c>
      <c r="H152" s="58">
        <f t="shared" si="10"/>
        <v>2817.44</v>
      </c>
      <c r="I152" s="955"/>
    </row>
    <row r="153" spans="1:9" ht="15">
      <c r="A153" s="954" t="s">
        <v>3853</v>
      </c>
      <c r="B153" s="59" t="s">
        <v>3785</v>
      </c>
      <c r="C153" s="827">
        <v>0.66</v>
      </c>
      <c r="D153" s="59">
        <v>5</v>
      </c>
      <c r="E153" s="574">
        <v>45.26</v>
      </c>
      <c r="F153" s="59">
        <f t="shared" si="11"/>
        <v>45.26</v>
      </c>
      <c r="G153" s="943">
        <f>'Заказ, cкидки и курсы валют'!$J$23*F153</f>
        <v>563.48699999999997</v>
      </c>
      <c r="H153" s="58">
        <f t="shared" si="10"/>
        <v>2817.44</v>
      </c>
      <c r="I153" s="955"/>
    </row>
    <row r="154" spans="1:9" ht="15">
      <c r="A154" s="954" t="s">
        <v>3854</v>
      </c>
      <c r="B154" s="59" t="s">
        <v>3786</v>
      </c>
      <c r="C154" s="827">
        <v>0.42</v>
      </c>
      <c r="D154" s="59">
        <v>5</v>
      </c>
      <c r="E154" s="574">
        <v>45.26</v>
      </c>
      <c r="F154" s="59">
        <f t="shared" si="11"/>
        <v>45.26</v>
      </c>
      <c r="G154" s="943">
        <f>'Заказ, cкидки и курсы валют'!$J$23*F154</f>
        <v>563.48699999999997</v>
      </c>
      <c r="H154" s="58">
        <f t="shared" si="10"/>
        <v>2817.44</v>
      </c>
      <c r="I154" s="955"/>
    </row>
    <row r="155" spans="1:9" ht="15">
      <c r="A155" s="954" t="s">
        <v>3855</v>
      </c>
      <c r="B155" s="59" t="s">
        <v>3787</v>
      </c>
      <c r="C155" s="827">
        <v>0.5</v>
      </c>
      <c r="D155" s="59">
        <v>5</v>
      </c>
      <c r="E155" s="574">
        <v>45.26</v>
      </c>
      <c r="F155" s="59">
        <f t="shared" si="11"/>
        <v>45.26</v>
      </c>
      <c r="G155" s="943">
        <f>'Заказ, cкидки и курсы валют'!$J$23*F155</f>
        <v>563.48699999999997</v>
      </c>
      <c r="H155" s="58">
        <f t="shared" si="10"/>
        <v>2817.44</v>
      </c>
      <c r="I155" s="955"/>
    </row>
    <row r="156" spans="1:9" ht="15">
      <c r="A156" s="954" t="s">
        <v>3856</v>
      </c>
      <c r="B156" s="59" t="s">
        <v>3788</v>
      </c>
      <c r="C156" s="827">
        <v>0.57999999999999996</v>
      </c>
      <c r="D156" s="59">
        <v>5</v>
      </c>
      <c r="E156" s="574">
        <v>45.26</v>
      </c>
      <c r="F156" s="59">
        <f t="shared" si="11"/>
        <v>45.26</v>
      </c>
      <c r="G156" s="943">
        <f>'Заказ, cкидки и курсы валют'!$J$23*F156</f>
        <v>563.48699999999997</v>
      </c>
      <c r="H156" s="58">
        <f t="shared" si="10"/>
        <v>2817.44</v>
      </c>
      <c r="I156" s="955"/>
    </row>
    <row r="157" spans="1:9" ht="15">
      <c r="A157" s="954" t="s">
        <v>3857</v>
      </c>
      <c r="B157" s="59" t="s">
        <v>3789</v>
      </c>
      <c r="C157" s="827">
        <v>0.66</v>
      </c>
      <c r="D157" s="59">
        <v>5</v>
      </c>
      <c r="E157" s="574">
        <v>45.26</v>
      </c>
      <c r="F157" s="59">
        <f t="shared" si="11"/>
        <v>45.26</v>
      </c>
      <c r="G157" s="943">
        <f>'Заказ, cкидки и курсы валют'!$J$23*F157</f>
        <v>563.48699999999997</v>
      </c>
      <c r="H157" s="58">
        <f t="shared" si="10"/>
        <v>2817.44</v>
      </c>
      <c r="I157" s="955"/>
    </row>
    <row r="158" spans="1:9" ht="15">
      <c r="A158" s="954" t="s">
        <v>3858</v>
      </c>
      <c r="B158" s="1436" t="s">
        <v>3790</v>
      </c>
      <c r="C158" s="827">
        <v>0.81</v>
      </c>
      <c r="D158" s="59">
        <v>5</v>
      </c>
      <c r="E158" s="574">
        <v>45.26</v>
      </c>
      <c r="F158" s="59">
        <f t="shared" si="11"/>
        <v>45.26</v>
      </c>
      <c r="G158" s="943">
        <f>'Заказ, cкидки и курсы валют'!$J$23*F158</f>
        <v>563.48699999999997</v>
      </c>
      <c r="H158" s="58">
        <f t="shared" si="10"/>
        <v>2817.44</v>
      </c>
      <c r="I158" s="955"/>
    </row>
    <row r="159" spans="1:9" ht="15">
      <c r="A159" s="954" t="s">
        <v>3859</v>
      </c>
      <c r="B159" s="59" t="s">
        <v>3791</v>
      </c>
      <c r="C159" s="827">
        <v>0.63</v>
      </c>
      <c r="D159" s="59">
        <v>5</v>
      </c>
      <c r="E159" s="574">
        <v>45.26</v>
      </c>
      <c r="F159" s="59">
        <f t="shared" si="11"/>
        <v>45.26</v>
      </c>
      <c r="G159" s="943">
        <f>'Заказ, cкидки и курсы валют'!$J$23*F159</f>
        <v>563.48699999999997</v>
      </c>
      <c r="H159" s="58">
        <f t="shared" si="10"/>
        <v>2817.44</v>
      </c>
      <c r="I159" s="955"/>
    </row>
    <row r="160" spans="1:9" ht="15">
      <c r="A160" s="954" t="s">
        <v>3860</v>
      </c>
      <c r="B160" s="1436" t="s">
        <v>3792</v>
      </c>
      <c r="C160" s="827">
        <v>0.73</v>
      </c>
      <c r="D160" s="59">
        <v>5</v>
      </c>
      <c r="E160" s="574">
        <v>45.26</v>
      </c>
      <c r="F160" s="59">
        <f t="shared" si="11"/>
        <v>45.26</v>
      </c>
      <c r="G160" s="943">
        <f>'Заказ, cкидки и курсы валют'!$J$23*F160</f>
        <v>563.48699999999997</v>
      </c>
      <c r="H160" s="58">
        <f t="shared" si="10"/>
        <v>2817.44</v>
      </c>
      <c r="I160" s="955"/>
    </row>
    <row r="161" spans="1:9" ht="15">
      <c r="A161" s="954" t="s">
        <v>3861</v>
      </c>
      <c r="B161" s="1436" t="s">
        <v>3793</v>
      </c>
      <c r="C161" s="827">
        <v>0.83</v>
      </c>
      <c r="D161" s="59">
        <v>5</v>
      </c>
      <c r="E161" s="574">
        <v>45.26</v>
      </c>
      <c r="F161" s="59">
        <f t="shared" si="11"/>
        <v>45.26</v>
      </c>
      <c r="G161" s="943">
        <f>'Заказ, cкидки и курсы валют'!$J$23*F161</f>
        <v>563.48699999999997</v>
      </c>
      <c r="H161" s="58">
        <f t="shared" si="10"/>
        <v>2817.44</v>
      </c>
      <c r="I161" s="955"/>
    </row>
    <row r="162" spans="1:9" ht="15.75" thickBot="1">
      <c r="A162" s="956" t="s">
        <v>3914</v>
      </c>
      <c r="B162" s="1437" t="s">
        <v>3911</v>
      </c>
      <c r="C162" s="830">
        <v>0.93</v>
      </c>
      <c r="D162" s="245">
        <v>5</v>
      </c>
      <c r="E162" s="574">
        <v>45.26</v>
      </c>
      <c r="F162" s="245">
        <f t="shared" si="11"/>
        <v>45.26</v>
      </c>
      <c r="G162" s="957">
        <f>'Заказ, cкидки и курсы валют'!$J$23*F162</f>
        <v>563.48699999999997</v>
      </c>
      <c r="H162" s="791">
        <f t="shared" si="10"/>
        <v>2817.44</v>
      </c>
      <c r="I162" s="958"/>
    </row>
    <row r="163" spans="1:9" ht="15.75" thickBot="1">
      <c r="A163" s="124"/>
      <c r="B163" s="1438"/>
      <c r="C163" s="826"/>
      <c r="D163" s="124"/>
      <c r="E163" s="667"/>
      <c r="F163" s="124"/>
      <c r="G163" s="604"/>
      <c r="H163" s="124"/>
      <c r="I163" s="371"/>
    </row>
    <row r="164" spans="1:9" ht="18">
      <c r="A164" s="185"/>
      <c r="B164" s="91" t="s">
        <v>3840</v>
      </c>
      <c r="C164" s="91"/>
      <c r="D164" s="96"/>
      <c r="E164" s="636"/>
      <c r="F164" s="441"/>
      <c r="G164" s="592"/>
      <c r="H164" s="163"/>
      <c r="I164" s="95"/>
    </row>
    <row r="165" spans="1:9" ht="18">
      <c r="A165" s="164"/>
      <c r="B165" s="108"/>
      <c r="C165" s="108"/>
      <c r="D165" s="166"/>
      <c r="E165" s="633"/>
      <c r="F165" s="18"/>
      <c r="G165" s="553"/>
      <c r="H165" s="17"/>
      <c r="I165" s="167"/>
    </row>
    <row r="166" spans="1:9">
      <c r="A166" s="164"/>
      <c r="B166" s="183"/>
      <c r="C166" s="183"/>
      <c r="D166" s="183"/>
      <c r="E166" s="634"/>
      <c r="F166" s="439"/>
      <c r="G166" s="620"/>
      <c r="H166" s="17"/>
      <c r="I166" s="167"/>
    </row>
    <row r="167" spans="1:9">
      <c r="A167" s="164"/>
      <c r="B167" s="183"/>
      <c r="C167" s="183"/>
      <c r="D167" s="183"/>
      <c r="E167" s="634"/>
      <c r="F167" s="439"/>
      <c r="G167" s="620"/>
      <c r="H167" s="17"/>
      <c r="I167" s="167"/>
    </row>
    <row r="168" spans="1:9" ht="22.5" customHeight="1">
      <c r="A168" s="164"/>
      <c r="B168" s="183"/>
      <c r="C168" s="183"/>
      <c r="D168" s="183"/>
      <c r="E168" s="634"/>
      <c r="F168" s="439"/>
      <c r="G168" s="620"/>
      <c r="H168" s="17"/>
      <c r="I168" s="167"/>
    </row>
    <row r="169" spans="1:9" ht="18.75" thickBot="1">
      <c r="A169" s="1152" t="s">
        <v>7712</v>
      </c>
      <c r="B169" s="184"/>
      <c r="C169" s="184"/>
      <c r="D169" s="184"/>
      <c r="E169" s="635"/>
      <c r="F169" s="440"/>
      <c r="G169" s="621"/>
      <c r="H169" s="171"/>
      <c r="I169" s="172"/>
    </row>
    <row r="170" spans="1:9" ht="61.5" customHeight="1">
      <c r="A170" s="187" t="s">
        <v>1034</v>
      </c>
      <c r="B170" s="473" t="s">
        <v>1035</v>
      </c>
      <c r="C170" s="1206" t="s">
        <v>678</v>
      </c>
      <c r="D170" s="1206" t="s">
        <v>3143</v>
      </c>
      <c r="E170" s="632" t="s">
        <v>11387</v>
      </c>
      <c r="F170" s="831" t="s">
        <v>2792</v>
      </c>
      <c r="G170" s="640" t="s">
        <v>3862</v>
      </c>
      <c r="H170" s="419" t="s">
        <v>497</v>
      </c>
      <c r="I170" s="173" t="s">
        <v>4268</v>
      </c>
    </row>
    <row r="171" spans="1:9" ht="13.5" thickBot="1">
      <c r="A171" s="195"/>
      <c r="B171" s="389"/>
      <c r="C171" s="475" t="s">
        <v>3644</v>
      </c>
      <c r="D171" s="476" t="s">
        <v>3794</v>
      </c>
      <c r="E171" s="564" t="s">
        <v>265</v>
      </c>
      <c r="F171" s="342">
        <f>'Заказ, cкидки и курсы валют'!$I$12</f>
        <v>0</v>
      </c>
      <c r="G171" s="949"/>
      <c r="H171" s="455"/>
      <c r="I171" s="325"/>
    </row>
    <row r="172" spans="1:9" ht="15">
      <c r="A172" s="2271" t="s">
        <v>8707</v>
      </c>
      <c r="B172" s="995" t="s">
        <v>3909</v>
      </c>
      <c r="C172" s="2272">
        <v>0.19</v>
      </c>
      <c r="D172" s="995">
        <v>0.2</v>
      </c>
      <c r="E172" s="2122">
        <f>E140*3</f>
        <v>135.78</v>
      </c>
      <c r="F172" s="995">
        <f>ROUND(E172*(1-$F$11),2)</f>
        <v>135.78</v>
      </c>
      <c r="G172" s="2273">
        <f>'Заказ, cкидки и курсы валют'!$J$23*F172</f>
        <v>1690.461</v>
      </c>
      <c r="H172" s="977">
        <f t="shared" ref="H172:H194" si="12">ROUND(D172*G172,2)</f>
        <v>338.09</v>
      </c>
      <c r="I172" s="2274"/>
    </row>
    <row r="173" spans="1:9" ht="15">
      <c r="A173" s="954" t="s">
        <v>8708</v>
      </c>
      <c r="B173" s="59" t="s">
        <v>3773</v>
      </c>
      <c r="C173" s="827">
        <v>0.23</v>
      </c>
      <c r="D173" s="59">
        <v>0.2</v>
      </c>
      <c r="E173" s="2096">
        <f t="shared" ref="E173:E194" si="13">E141*3</f>
        <v>135.78</v>
      </c>
      <c r="F173" s="59">
        <f t="shared" ref="F173:F194" si="14">ROUND(E173*(1-$F$11),2)</f>
        <v>135.78</v>
      </c>
      <c r="G173" s="943">
        <f>'Заказ, cкидки и курсы валют'!$J$23*F173</f>
        <v>1690.461</v>
      </c>
      <c r="H173" s="58">
        <f t="shared" si="12"/>
        <v>338.09</v>
      </c>
      <c r="I173" s="955"/>
    </row>
    <row r="174" spans="1:9" ht="15">
      <c r="A174" s="954" t="s">
        <v>8709</v>
      </c>
      <c r="B174" s="59" t="s">
        <v>3774</v>
      </c>
      <c r="C174" s="827">
        <v>0.28000000000000003</v>
      </c>
      <c r="D174" s="59">
        <v>0.2</v>
      </c>
      <c r="E174" s="2096">
        <f t="shared" si="13"/>
        <v>135.78</v>
      </c>
      <c r="F174" s="59">
        <f t="shared" si="14"/>
        <v>135.78</v>
      </c>
      <c r="G174" s="943">
        <f>'Заказ, cкидки и курсы валют'!$J$23*F174</f>
        <v>1690.461</v>
      </c>
      <c r="H174" s="58">
        <f t="shared" si="12"/>
        <v>338.09</v>
      </c>
      <c r="I174" s="955"/>
    </row>
    <row r="175" spans="1:9" ht="15">
      <c r="A175" s="954" t="s">
        <v>8710</v>
      </c>
      <c r="B175" s="59" t="s">
        <v>3775</v>
      </c>
      <c r="C175" s="827">
        <v>0.34</v>
      </c>
      <c r="D175" s="59">
        <v>0.2</v>
      </c>
      <c r="E175" s="2096">
        <f t="shared" si="13"/>
        <v>135.78</v>
      </c>
      <c r="F175" s="59">
        <f t="shared" si="14"/>
        <v>135.78</v>
      </c>
      <c r="G175" s="943">
        <f>'Заказ, cкидки и курсы валют'!$J$23*F175</f>
        <v>1690.461</v>
      </c>
      <c r="H175" s="58">
        <f t="shared" si="12"/>
        <v>338.09</v>
      </c>
      <c r="I175" s="955"/>
    </row>
    <row r="176" spans="1:9" ht="15">
      <c r="A176" s="954" t="s">
        <v>8711</v>
      </c>
      <c r="B176" s="59" t="s">
        <v>3776</v>
      </c>
      <c r="C176" s="827">
        <v>0.38</v>
      </c>
      <c r="D176" s="59">
        <v>0.2</v>
      </c>
      <c r="E176" s="2096">
        <f t="shared" si="13"/>
        <v>135.78</v>
      </c>
      <c r="F176" s="59">
        <f t="shared" si="14"/>
        <v>135.78</v>
      </c>
      <c r="G176" s="943">
        <f>'Заказ, cкидки и курсы валют'!$J$23*F176</f>
        <v>1690.461</v>
      </c>
      <c r="H176" s="58">
        <f t="shared" si="12"/>
        <v>338.09</v>
      </c>
      <c r="I176" s="955"/>
    </row>
    <row r="177" spans="1:9" ht="15">
      <c r="A177" s="954" t="s">
        <v>8712</v>
      </c>
      <c r="B177" s="59" t="s">
        <v>3777</v>
      </c>
      <c r="C177" s="827">
        <v>0.42</v>
      </c>
      <c r="D177" s="59">
        <v>0.2</v>
      </c>
      <c r="E177" s="2096">
        <f t="shared" si="13"/>
        <v>135.78</v>
      </c>
      <c r="F177" s="59">
        <f t="shared" si="14"/>
        <v>135.78</v>
      </c>
      <c r="G177" s="943">
        <f>'Заказ, cкидки и курсы валют'!$J$23*F177</f>
        <v>1690.461</v>
      </c>
      <c r="H177" s="58">
        <f t="shared" si="12"/>
        <v>338.09</v>
      </c>
      <c r="I177" s="955"/>
    </row>
    <row r="178" spans="1:9" ht="15">
      <c r="A178" s="954" t="s">
        <v>8713</v>
      </c>
      <c r="B178" s="59" t="s">
        <v>3778</v>
      </c>
      <c r="C178" s="827">
        <v>0.48</v>
      </c>
      <c r="D178" s="59">
        <v>0.2</v>
      </c>
      <c r="E178" s="2096">
        <f t="shared" si="13"/>
        <v>135.78</v>
      </c>
      <c r="F178" s="59">
        <f t="shared" si="14"/>
        <v>135.78</v>
      </c>
      <c r="G178" s="943">
        <f>'Заказ, cкидки и курсы валют'!$J$23*F178</f>
        <v>1690.461</v>
      </c>
      <c r="H178" s="58">
        <f t="shared" si="12"/>
        <v>338.09</v>
      </c>
      <c r="I178" s="955"/>
    </row>
    <row r="179" spans="1:9" ht="15">
      <c r="A179" s="954" t="s">
        <v>8714</v>
      </c>
      <c r="B179" s="59" t="s">
        <v>3779</v>
      </c>
      <c r="C179" s="827">
        <v>0.26</v>
      </c>
      <c r="D179" s="59">
        <v>0.2</v>
      </c>
      <c r="E179" s="2096">
        <f t="shared" si="13"/>
        <v>135.78</v>
      </c>
      <c r="F179" s="59">
        <f t="shared" si="14"/>
        <v>135.78</v>
      </c>
      <c r="G179" s="943">
        <f>'Заказ, cкидки и курсы валют'!$J$23*F179</f>
        <v>1690.461</v>
      </c>
      <c r="H179" s="58">
        <f t="shared" si="12"/>
        <v>338.09</v>
      </c>
      <c r="I179" s="955"/>
    </row>
    <row r="180" spans="1:9" ht="15">
      <c r="A180" s="954" t="s">
        <v>8715</v>
      </c>
      <c r="B180" s="59" t="s">
        <v>3780</v>
      </c>
      <c r="C180" s="827">
        <v>0.32</v>
      </c>
      <c r="D180" s="59">
        <v>0.2</v>
      </c>
      <c r="E180" s="2096">
        <f t="shared" si="13"/>
        <v>135.78</v>
      </c>
      <c r="F180" s="59">
        <f t="shared" si="14"/>
        <v>135.78</v>
      </c>
      <c r="G180" s="943">
        <f>'Заказ, cкидки и курсы валют'!$J$23*F180</f>
        <v>1690.461</v>
      </c>
      <c r="H180" s="58">
        <f t="shared" si="12"/>
        <v>338.09</v>
      </c>
      <c r="I180" s="955"/>
    </row>
    <row r="181" spans="1:9" ht="15">
      <c r="A181" s="954" t="s">
        <v>8716</v>
      </c>
      <c r="B181" s="59" t="s">
        <v>3781</v>
      </c>
      <c r="C181" s="827">
        <v>0.38</v>
      </c>
      <c r="D181" s="59">
        <v>0.2</v>
      </c>
      <c r="E181" s="2096">
        <f t="shared" si="13"/>
        <v>135.78</v>
      </c>
      <c r="F181" s="59">
        <f t="shared" si="14"/>
        <v>135.78</v>
      </c>
      <c r="G181" s="943">
        <f>'Заказ, cкидки и курсы валют'!$J$23*F181</f>
        <v>1690.461</v>
      </c>
      <c r="H181" s="58">
        <f t="shared" si="12"/>
        <v>338.09</v>
      </c>
      <c r="I181" s="955"/>
    </row>
    <row r="182" spans="1:9" ht="15">
      <c r="A182" s="954" t="s">
        <v>8717</v>
      </c>
      <c r="B182" s="59" t="s">
        <v>3782</v>
      </c>
      <c r="C182" s="827">
        <v>0.45</v>
      </c>
      <c r="D182" s="59">
        <v>0.2</v>
      </c>
      <c r="E182" s="2096">
        <f t="shared" si="13"/>
        <v>135.78</v>
      </c>
      <c r="F182" s="59">
        <f t="shared" si="14"/>
        <v>135.78</v>
      </c>
      <c r="G182" s="943">
        <f>'Заказ, cкидки и курсы валют'!$J$23*F182</f>
        <v>1690.461</v>
      </c>
      <c r="H182" s="58">
        <f t="shared" si="12"/>
        <v>338.09</v>
      </c>
      <c r="I182" s="955"/>
    </row>
    <row r="183" spans="1:9" ht="15">
      <c r="A183" s="954" t="s">
        <v>8718</v>
      </c>
      <c r="B183" s="59" t="s">
        <v>3783</v>
      </c>
      <c r="C183" s="827">
        <v>0.52</v>
      </c>
      <c r="D183" s="59">
        <v>0.2</v>
      </c>
      <c r="E183" s="2096">
        <f t="shared" si="13"/>
        <v>135.78</v>
      </c>
      <c r="F183" s="59">
        <f t="shared" si="14"/>
        <v>135.78</v>
      </c>
      <c r="G183" s="943">
        <f>'Заказ, cкидки и курсы валют'!$J$23*F183</f>
        <v>1690.461</v>
      </c>
      <c r="H183" s="58">
        <f t="shared" si="12"/>
        <v>338.09</v>
      </c>
      <c r="I183" s="955"/>
    </row>
    <row r="184" spans="1:9" ht="15">
      <c r="A184" s="954" t="s">
        <v>8719</v>
      </c>
      <c r="B184" s="59" t="s">
        <v>3784</v>
      </c>
      <c r="C184" s="827">
        <v>0.59</v>
      </c>
      <c r="D184" s="59">
        <v>0.2</v>
      </c>
      <c r="E184" s="2096">
        <f t="shared" si="13"/>
        <v>135.78</v>
      </c>
      <c r="F184" s="59">
        <f t="shared" si="14"/>
        <v>135.78</v>
      </c>
      <c r="G184" s="943">
        <f>'Заказ, cкидки и курсы валют'!$J$23*F184</f>
        <v>1690.461</v>
      </c>
      <c r="H184" s="58">
        <f t="shared" si="12"/>
        <v>338.09</v>
      </c>
      <c r="I184" s="955"/>
    </row>
    <row r="185" spans="1:9" ht="15">
      <c r="A185" s="954" t="s">
        <v>8720</v>
      </c>
      <c r="B185" s="59" t="s">
        <v>3785</v>
      </c>
      <c r="C185" s="827">
        <v>0.66</v>
      </c>
      <c r="D185" s="59">
        <v>0.2</v>
      </c>
      <c r="E185" s="2096">
        <f t="shared" si="13"/>
        <v>135.78</v>
      </c>
      <c r="F185" s="59">
        <f t="shared" si="14"/>
        <v>135.78</v>
      </c>
      <c r="G185" s="943">
        <f>'Заказ, cкидки и курсы валют'!$J$23*F185</f>
        <v>1690.461</v>
      </c>
      <c r="H185" s="58">
        <f t="shared" si="12"/>
        <v>338.09</v>
      </c>
      <c r="I185" s="955"/>
    </row>
    <row r="186" spans="1:9" ht="15">
      <c r="A186" s="954" t="s">
        <v>8721</v>
      </c>
      <c r="B186" s="59" t="s">
        <v>3786</v>
      </c>
      <c r="C186" s="827">
        <v>0.42</v>
      </c>
      <c r="D186" s="59">
        <v>0.2</v>
      </c>
      <c r="E186" s="2096">
        <f t="shared" si="13"/>
        <v>135.78</v>
      </c>
      <c r="F186" s="59">
        <f t="shared" si="14"/>
        <v>135.78</v>
      </c>
      <c r="G186" s="943">
        <f>'Заказ, cкидки и курсы валют'!$J$23*F186</f>
        <v>1690.461</v>
      </c>
      <c r="H186" s="58">
        <f t="shared" si="12"/>
        <v>338.09</v>
      </c>
      <c r="I186" s="955"/>
    </row>
    <row r="187" spans="1:9" ht="15">
      <c r="A187" s="954" t="s">
        <v>8722</v>
      </c>
      <c r="B187" s="59" t="s">
        <v>3787</v>
      </c>
      <c r="C187" s="827">
        <v>0.5</v>
      </c>
      <c r="D187" s="59">
        <v>0.2</v>
      </c>
      <c r="E187" s="2096">
        <f t="shared" si="13"/>
        <v>135.78</v>
      </c>
      <c r="F187" s="59">
        <f t="shared" si="14"/>
        <v>135.78</v>
      </c>
      <c r="G187" s="943">
        <f>'Заказ, cкидки и курсы валют'!$J$23*F187</f>
        <v>1690.461</v>
      </c>
      <c r="H187" s="58">
        <f t="shared" si="12"/>
        <v>338.09</v>
      </c>
      <c r="I187" s="955"/>
    </row>
    <row r="188" spans="1:9" ht="15">
      <c r="A188" s="954" t="s">
        <v>8723</v>
      </c>
      <c r="B188" s="59" t="s">
        <v>3788</v>
      </c>
      <c r="C188" s="827">
        <v>0.57999999999999996</v>
      </c>
      <c r="D188" s="59">
        <v>0.2</v>
      </c>
      <c r="E188" s="2096">
        <f t="shared" si="13"/>
        <v>135.78</v>
      </c>
      <c r="F188" s="59">
        <f t="shared" si="14"/>
        <v>135.78</v>
      </c>
      <c r="G188" s="943">
        <f>'Заказ, cкидки и курсы валют'!$J$23*F188</f>
        <v>1690.461</v>
      </c>
      <c r="H188" s="58">
        <f t="shared" si="12"/>
        <v>338.09</v>
      </c>
      <c r="I188" s="955"/>
    </row>
    <row r="189" spans="1:9" ht="15">
      <c r="A189" s="954" t="s">
        <v>8724</v>
      </c>
      <c r="B189" s="59" t="s">
        <v>3789</v>
      </c>
      <c r="C189" s="827">
        <v>0.66</v>
      </c>
      <c r="D189" s="59">
        <v>0.2</v>
      </c>
      <c r="E189" s="2096">
        <f t="shared" si="13"/>
        <v>135.78</v>
      </c>
      <c r="F189" s="59">
        <f t="shared" si="14"/>
        <v>135.78</v>
      </c>
      <c r="G189" s="943">
        <f>'Заказ, cкидки и курсы валют'!$J$23*F189</f>
        <v>1690.461</v>
      </c>
      <c r="H189" s="58">
        <f t="shared" si="12"/>
        <v>338.09</v>
      </c>
      <c r="I189" s="955"/>
    </row>
    <row r="190" spans="1:9" ht="15">
      <c r="A190" s="954" t="s">
        <v>8725</v>
      </c>
      <c r="B190" s="1436" t="s">
        <v>3790</v>
      </c>
      <c r="C190" s="827">
        <v>0.81</v>
      </c>
      <c r="D190" s="59">
        <v>0.2</v>
      </c>
      <c r="E190" s="2096">
        <f t="shared" si="13"/>
        <v>135.78</v>
      </c>
      <c r="F190" s="59">
        <f t="shared" si="14"/>
        <v>135.78</v>
      </c>
      <c r="G190" s="943">
        <f>'Заказ, cкидки и курсы валют'!$J$23*F190</f>
        <v>1690.461</v>
      </c>
      <c r="H190" s="58">
        <f t="shared" si="12"/>
        <v>338.09</v>
      </c>
      <c r="I190" s="955"/>
    </row>
    <row r="191" spans="1:9" ht="15">
      <c r="A191" s="954" t="s">
        <v>8726</v>
      </c>
      <c r="B191" s="59" t="s">
        <v>3791</v>
      </c>
      <c r="C191" s="827">
        <v>0.63</v>
      </c>
      <c r="D191" s="59">
        <v>0.2</v>
      </c>
      <c r="E191" s="2096">
        <f t="shared" si="13"/>
        <v>135.78</v>
      </c>
      <c r="F191" s="59">
        <f t="shared" si="14"/>
        <v>135.78</v>
      </c>
      <c r="G191" s="943">
        <f>'Заказ, cкидки и курсы валют'!$J$23*F191</f>
        <v>1690.461</v>
      </c>
      <c r="H191" s="58">
        <f t="shared" si="12"/>
        <v>338.09</v>
      </c>
      <c r="I191" s="955"/>
    </row>
    <row r="192" spans="1:9" ht="15">
      <c r="A192" s="954" t="s">
        <v>8727</v>
      </c>
      <c r="B192" s="1436" t="s">
        <v>3792</v>
      </c>
      <c r="C192" s="827">
        <v>0.73</v>
      </c>
      <c r="D192" s="59">
        <v>0.2</v>
      </c>
      <c r="E192" s="2096">
        <f t="shared" si="13"/>
        <v>135.78</v>
      </c>
      <c r="F192" s="59">
        <f t="shared" si="14"/>
        <v>135.78</v>
      </c>
      <c r="G192" s="943">
        <f>'Заказ, cкидки и курсы валют'!$J$23*F192</f>
        <v>1690.461</v>
      </c>
      <c r="H192" s="58">
        <f t="shared" si="12"/>
        <v>338.09</v>
      </c>
      <c r="I192" s="955"/>
    </row>
    <row r="193" spans="1:11" ht="15">
      <c r="A193" s="954" t="s">
        <v>8728</v>
      </c>
      <c r="B193" s="1436" t="s">
        <v>3793</v>
      </c>
      <c r="C193" s="827">
        <v>0.83</v>
      </c>
      <c r="D193" s="59">
        <v>0.2</v>
      </c>
      <c r="E193" s="2096">
        <f t="shared" si="13"/>
        <v>135.78</v>
      </c>
      <c r="F193" s="59">
        <f t="shared" si="14"/>
        <v>135.78</v>
      </c>
      <c r="G193" s="943">
        <f>'Заказ, cкидки и курсы валют'!$J$23*F193</f>
        <v>1690.461</v>
      </c>
      <c r="H193" s="58">
        <f t="shared" si="12"/>
        <v>338.09</v>
      </c>
      <c r="I193" s="955"/>
    </row>
    <row r="194" spans="1:11" ht="15.75" thickBot="1">
      <c r="A194" s="956" t="s">
        <v>8729</v>
      </c>
      <c r="B194" s="1437" t="s">
        <v>3911</v>
      </c>
      <c r="C194" s="830">
        <v>0.93</v>
      </c>
      <c r="D194" s="245">
        <v>0.2</v>
      </c>
      <c r="E194" s="2124">
        <f t="shared" si="13"/>
        <v>135.78</v>
      </c>
      <c r="F194" s="245">
        <f t="shared" si="14"/>
        <v>135.78</v>
      </c>
      <c r="G194" s="957">
        <f>'Заказ, cкидки и курсы валют'!$J$23*F194</f>
        <v>1690.461</v>
      </c>
      <c r="H194" s="791">
        <f t="shared" si="12"/>
        <v>338.09</v>
      </c>
      <c r="I194" s="958"/>
    </row>
    <row r="195" spans="1:11" ht="15.75" thickBot="1">
      <c r="A195" s="124"/>
      <c r="B195" s="1438"/>
      <c r="C195" s="826"/>
      <c r="D195" s="124"/>
      <c r="E195" s="667"/>
      <c r="F195" s="124"/>
      <c r="G195" s="604"/>
      <c r="H195" s="122"/>
      <c r="I195" s="371"/>
    </row>
    <row r="196" spans="1:11" ht="18">
      <c r="A196" s="185"/>
      <c r="B196" s="91" t="s">
        <v>284</v>
      </c>
      <c r="C196" s="91"/>
      <c r="D196" s="96"/>
      <c r="E196" s="636"/>
      <c r="F196" s="441"/>
      <c r="G196" s="592"/>
      <c r="H196" s="163"/>
      <c r="I196" s="95"/>
    </row>
    <row r="197" spans="1:11" ht="18">
      <c r="A197" s="164"/>
      <c r="B197" s="108"/>
      <c r="C197" s="108"/>
      <c r="D197" s="166"/>
      <c r="E197" s="633"/>
      <c r="F197" s="18"/>
      <c r="G197" s="553"/>
      <c r="H197" s="17"/>
      <c r="I197" s="167"/>
    </row>
    <row r="198" spans="1:11">
      <c r="A198" s="164"/>
      <c r="B198" s="183"/>
      <c r="C198" s="183"/>
      <c r="D198" s="183"/>
      <c r="E198" s="634"/>
      <c r="F198" s="439"/>
      <c r="G198" s="620"/>
      <c r="H198" s="17"/>
      <c r="I198" s="167"/>
    </row>
    <row r="199" spans="1:11">
      <c r="A199" s="164"/>
      <c r="B199" s="183"/>
      <c r="C199" s="183"/>
      <c r="D199" s="183"/>
      <c r="E199" s="634"/>
      <c r="F199" s="439"/>
      <c r="G199" s="620"/>
      <c r="H199" s="17"/>
      <c r="I199" s="167"/>
    </row>
    <row r="200" spans="1:11" ht="26.25" customHeight="1">
      <c r="A200" s="164"/>
      <c r="B200" s="183"/>
      <c r="C200" s="183"/>
      <c r="D200" s="183"/>
      <c r="E200" s="634"/>
      <c r="F200" s="439"/>
      <c r="G200" s="620"/>
      <c r="H200" s="17"/>
      <c r="I200" s="167"/>
    </row>
    <row r="201" spans="1:11" ht="21.75" customHeight="1" thickBot="1">
      <c r="A201" s="164"/>
      <c r="B201" s="183"/>
      <c r="C201" s="183"/>
      <c r="D201" s="183"/>
      <c r="E201" s="634"/>
      <c r="F201" s="439"/>
      <c r="G201" s="620"/>
      <c r="H201" s="17"/>
      <c r="I201" s="167"/>
    </row>
    <row r="202" spans="1:11" ht="55.5" customHeight="1" thickBot="1">
      <c r="A202" s="187" t="s">
        <v>1034</v>
      </c>
      <c r="B202" s="473" t="s">
        <v>1035</v>
      </c>
      <c r="C202" s="1206" t="s">
        <v>678</v>
      </c>
      <c r="D202" s="1206" t="s">
        <v>3143</v>
      </c>
      <c r="E202" s="637" t="s">
        <v>285</v>
      </c>
      <c r="F202" s="474" t="s">
        <v>2792</v>
      </c>
      <c r="G202" s="640" t="s">
        <v>3862</v>
      </c>
      <c r="H202" s="419" t="s">
        <v>497</v>
      </c>
      <c r="I202" s="173" t="s">
        <v>4268</v>
      </c>
    </row>
    <row r="203" spans="1:11" ht="13.5" thickBot="1">
      <c r="A203" s="195"/>
      <c r="B203" s="389"/>
      <c r="C203" s="475" t="s">
        <v>3644</v>
      </c>
      <c r="D203" s="476" t="s">
        <v>3794</v>
      </c>
      <c r="E203" s="829" t="s">
        <v>265</v>
      </c>
      <c r="F203" s="191">
        <f>'Заказ, cкидки и курсы валют'!$I$12</f>
        <v>0</v>
      </c>
      <c r="G203" s="1655"/>
      <c r="H203" s="455"/>
      <c r="I203" s="325"/>
    </row>
    <row r="204" spans="1:11">
      <c r="A204" s="295"/>
      <c r="B204" s="389"/>
      <c r="C204" s="1776"/>
      <c r="D204" s="1775"/>
      <c r="E204" s="2276"/>
      <c r="F204" s="1081"/>
      <c r="G204" s="2277"/>
      <c r="H204" s="1782"/>
      <c r="I204" s="167"/>
    </row>
    <row r="205" spans="1:11">
      <c r="A205" s="524" t="s">
        <v>12038</v>
      </c>
      <c r="B205" s="623" t="s">
        <v>12039</v>
      </c>
      <c r="C205" s="2432">
        <v>0.18</v>
      </c>
      <c r="D205" s="2433">
        <v>5</v>
      </c>
      <c r="E205" s="579">
        <v>322.10924999999997</v>
      </c>
      <c r="F205" s="2434">
        <f t="shared" ref="F205" si="15">ROUND(E205*(1-$F$11),2)</f>
        <v>322.11</v>
      </c>
      <c r="G205" s="2281">
        <f>F205</f>
        <v>322.11</v>
      </c>
      <c r="H205" s="1700">
        <f>G205*D205</f>
        <v>1610.5500000000002</v>
      </c>
      <c r="I205" s="585"/>
      <c r="K205" s="575"/>
    </row>
    <row r="206" spans="1:11">
      <c r="A206" s="2278" t="s">
        <v>9781</v>
      </c>
      <c r="B206" s="2279" t="s">
        <v>286</v>
      </c>
      <c r="C206" s="1700" t="s">
        <v>6032</v>
      </c>
      <c r="D206" s="2279">
        <v>5</v>
      </c>
      <c r="E206" s="579">
        <v>265.64508000000001</v>
      </c>
      <c r="F206" s="2280">
        <f t="shared" ref="F206:F218" si="16">ROUND(E206*(1-$F$11),2)</f>
        <v>265.64999999999998</v>
      </c>
      <c r="G206" s="2281">
        <f>F206</f>
        <v>265.64999999999998</v>
      </c>
      <c r="H206" s="1700">
        <f>G206*D206</f>
        <v>1328.25</v>
      </c>
      <c r="I206" s="1299"/>
      <c r="K206" s="575"/>
    </row>
    <row r="207" spans="1:11">
      <c r="A207" s="625" t="s">
        <v>287</v>
      </c>
      <c r="B207" s="525" t="s">
        <v>288</v>
      </c>
      <c r="C207" s="585" t="s">
        <v>6033</v>
      </c>
      <c r="D207" s="525">
        <v>5</v>
      </c>
      <c r="E207" s="579">
        <v>265.64508000000001</v>
      </c>
      <c r="F207" s="59">
        <f t="shared" si="16"/>
        <v>265.64999999999998</v>
      </c>
      <c r="G207" s="1425">
        <f>F207</f>
        <v>265.64999999999998</v>
      </c>
      <c r="H207" s="1698">
        <f t="shared" ref="H207:H218" si="17">G207*D207</f>
        <v>1328.25</v>
      </c>
      <c r="I207" s="1272"/>
      <c r="K207" s="575"/>
    </row>
    <row r="208" spans="1:11">
      <c r="A208" s="625" t="s">
        <v>9782</v>
      </c>
      <c r="B208" s="525" t="s">
        <v>289</v>
      </c>
      <c r="C208" s="585" t="s">
        <v>6034</v>
      </c>
      <c r="D208" s="525">
        <v>5</v>
      </c>
      <c r="E208" s="579">
        <v>265.64508000000001</v>
      </c>
      <c r="F208" s="59">
        <f t="shared" si="16"/>
        <v>265.64999999999998</v>
      </c>
      <c r="G208" s="1425">
        <f t="shared" ref="G208:G218" si="18">F208</f>
        <v>265.64999999999998</v>
      </c>
      <c r="H208" s="1698">
        <f t="shared" si="17"/>
        <v>1328.25</v>
      </c>
      <c r="I208" s="1272"/>
      <c r="K208" s="575"/>
    </row>
    <row r="209" spans="1:11">
      <c r="A209" s="625" t="s">
        <v>9783</v>
      </c>
      <c r="B209" s="525" t="s">
        <v>290</v>
      </c>
      <c r="C209" s="585" t="s">
        <v>6038</v>
      </c>
      <c r="D209" s="525">
        <v>5</v>
      </c>
      <c r="E209" s="579">
        <v>265.64508000000001</v>
      </c>
      <c r="F209" s="59">
        <f t="shared" si="16"/>
        <v>265.64999999999998</v>
      </c>
      <c r="G209" s="1425">
        <f t="shared" si="18"/>
        <v>265.64999999999998</v>
      </c>
      <c r="H209" s="1698">
        <f t="shared" si="17"/>
        <v>1328.25</v>
      </c>
      <c r="I209" s="1272"/>
      <c r="K209" s="575"/>
    </row>
    <row r="210" spans="1:11">
      <c r="A210" s="625" t="s">
        <v>9787</v>
      </c>
      <c r="B210" s="525" t="s">
        <v>290</v>
      </c>
      <c r="C210" s="585" t="s">
        <v>6038</v>
      </c>
      <c r="D210" s="525">
        <v>25</v>
      </c>
      <c r="E210" s="579">
        <v>264.58007999999995</v>
      </c>
      <c r="F210" s="59">
        <f t="shared" si="16"/>
        <v>264.58</v>
      </c>
      <c r="G210" s="1425">
        <f t="shared" si="18"/>
        <v>264.58</v>
      </c>
      <c r="H210" s="1698">
        <f>G210*D210</f>
        <v>6614.5</v>
      </c>
      <c r="I210" s="1272"/>
      <c r="K210" s="575"/>
    </row>
    <row r="211" spans="1:11">
      <c r="A211" s="625" t="s">
        <v>9784</v>
      </c>
      <c r="B211" s="525" t="s">
        <v>291</v>
      </c>
      <c r="C211" s="585" t="s">
        <v>6039</v>
      </c>
      <c r="D211" s="525">
        <v>5</v>
      </c>
      <c r="E211" s="579">
        <v>265.30001999999996</v>
      </c>
      <c r="F211" s="59">
        <f t="shared" si="16"/>
        <v>265.3</v>
      </c>
      <c r="G211" s="1425">
        <f t="shared" si="18"/>
        <v>265.3</v>
      </c>
      <c r="H211" s="1698">
        <f t="shared" si="17"/>
        <v>1326.5</v>
      </c>
      <c r="I211" s="1272"/>
      <c r="K211" s="575"/>
    </row>
    <row r="212" spans="1:11">
      <c r="A212" s="625" t="s">
        <v>9788</v>
      </c>
      <c r="B212" s="525" t="s">
        <v>291</v>
      </c>
      <c r="C212" s="585" t="s">
        <v>6039</v>
      </c>
      <c r="D212" s="525">
        <v>25</v>
      </c>
      <c r="E212" s="579">
        <v>264.22224</v>
      </c>
      <c r="F212" s="59">
        <f t="shared" si="16"/>
        <v>264.22000000000003</v>
      </c>
      <c r="G212" s="1425">
        <f t="shared" si="18"/>
        <v>264.22000000000003</v>
      </c>
      <c r="H212" s="1698">
        <f t="shared" si="17"/>
        <v>6605.5000000000009</v>
      </c>
      <c r="I212" s="1272"/>
      <c r="K212" s="575"/>
    </row>
    <row r="213" spans="1:11">
      <c r="A213" s="625" t="s">
        <v>9785</v>
      </c>
      <c r="B213" s="525" t="s">
        <v>292</v>
      </c>
      <c r="C213" s="585" t="s">
        <v>6040</v>
      </c>
      <c r="D213" s="525">
        <v>5</v>
      </c>
      <c r="E213" s="579">
        <v>265.27445999999998</v>
      </c>
      <c r="F213" s="59">
        <f t="shared" si="16"/>
        <v>265.27</v>
      </c>
      <c r="G213" s="1425">
        <f t="shared" si="18"/>
        <v>265.27</v>
      </c>
      <c r="H213" s="1698">
        <f>G213*D213</f>
        <v>1326.35</v>
      </c>
      <c r="I213" s="1272"/>
      <c r="K213" s="575"/>
    </row>
    <row r="214" spans="1:11">
      <c r="A214" s="625" t="s">
        <v>9789</v>
      </c>
      <c r="B214" s="525" t="s">
        <v>292</v>
      </c>
      <c r="C214" s="585" t="s">
        <v>6040</v>
      </c>
      <c r="D214" s="525">
        <v>25</v>
      </c>
      <c r="E214" s="579">
        <v>264.19668000000001</v>
      </c>
      <c r="F214" s="59">
        <f t="shared" si="16"/>
        <v>264.2</v>
      </c>
      <c r="G214" s="1425">
        <f t="shared" si="18"/>
        <v>264.2</v>
      </c>
      <c r="H214" s="1698">
        <f>G214*D214</f>
        <v>6605</v>
      </c>
      <c r="I214" s="1272"/>
      <c r="K214" s="575"/>
    </row>
    <row r="215" spans="1:11">
      <c r="A215" s="625" t="s">
        <v>293</v>
      </c>
      <c r="B215" s="525" t="s">
        <v>294</v>
      </c>
      <c r="C215" s="585" t="s">
        <v>6041</v>
      </c>
      <c r="D215" s="525">
        <v>5</v>
      </c>
      <c r="E215" s="579">
        <v>265.27445999999998</v>
      </c>
      <c r="F215" s="59">
        <f t="shared" si="16"/>
        <v>265.27</v>
      </c>
      <c r="G215" s="1425">
        <f t="shared" si="18"/>
        <v>265.27</v>
      </c>
      <c r="H215" s="1698">
        <f t="shared" si="17"/>
        <v>1326.35</v>
      </c>
      <c r="I215" s="1272"/>
      <c r="J215" s="1081"/>
      <c r="K215" s="575"/>
    </row>
    <row r="216" spans="1:11">
      <c r="A216" s="625" t="s">
        <v>9790</v>
      </c>
      <c r="B216" s="525" t="s">
        <v>294</v>
      </c>
      <c r="C216" s="585" t="s">
        <v>6041</v>
      </c>
      <c r="D216" s="525">
        <v>25</v>
      </c>
      <c r="E216" s="579">
        <v>264.19668000000001</v>
      </c>
      <c r="F216" s="59">
        <f>ROUND(E216*(1-$F$11),2)</f>
        <v>264.2</v>
      </c>
      <c r="G216" s="1425">
        <f>F216</f>
        <v>264.2</v>
      </c>
      <c r="H216" s="1698">
        <f>G216*D216</f>
        <v>6605</v>
      </c>
      <c r="I216" s="1272"/>
      <c r="J216" s="1081"/>
      <c r="K216" s="575"/>
    </row>
    <row r="217" spans="1:11">
      <c r="A217" s="625" t="s">
        <v>295</v>
      </c>
      <c r="B217" s="525" t="s">
        <v>296</v>
      </c>
      <c r="C217" s="585" t="s">
        <v>6042</v>
      </c>
      <c r="D217" s="525">
        <v>5</v>
      </c>
      <c r="E217" s="579">
        <v>265.27445999999998</v>
      </c>
      <c r="F217" s="59">
        <f t="shared" si="16"/>
        <v>265.27</v>
      </c>
      <c r="G217" s="1425">
        <f t="shared" si="18"/>
        <v>265.27</v>
      </c>
      <c r="H217" s="1698">
        <f t="shared" si="17"/>
        <v>1326.35</v>
      </c>
      <c r="I217" s="1272"/>
      <c r="K217" s="575"/>
    </row>
    <row r="218" spans="1:11" ht="13.5" thickBot="1">
      <c r="A218" s="655" t="s">
        <v>9786</v>
      </c>
      <c r="B218" s="941" t="s">
        <v>188</v>
      </c>
      <c r="C218" s="1275" t="s">
        <v>6043</v>
      </c>
      <c r="D218" s="941">
        <v>5</v>
      </c>
      <c r="E218" s="579">
        <v>265.27445999999998</v>
      </c>
      <c r="F218" s="245">
        <f t="shared" si="16"/>
        <v>265.27</v>
      </c>
      <c r="G218" s="1430">
        <f t="shared" si="18"/>
        <v>265.27</v>
      </c>
      <c r="H218" s="1699">
        <f t="shared" si="17"/>
        <v>1326.35</v>
      </c>
      <c r="I218" s="1276"/>
      <c r="K218" s="575"/>
    </row>
    <row r="219" spans="1:11" ht="13.5" thickBot="1">
      <c r="K219" s="575"/>
    </row>
    <row r="220" spans="1:11" ht="18">
      <c r="A220" s="185"/>
      <c r="B220" s="91" t="s">
        <v>297</v>
      </c>
      <c r="C220" s="91"/>
      <c r="D220" s="96"/>
      <c r="E220" s="636"/>
      <c r="F220" s="441"/>
      <c r="G220" s="163"/>
      <c r="H220" s="163"/>
      <c r="I220" s="95"/>
      <c r="K220" s="575"/>
    </row>
    <row r="221" spans="1:11" ht="18">
      <c r="A221" s="164"/>
      <c r="B221" s="108"/>
      <c r="C221" s="108"/>
      <c r="D221" s="166"/>
      <c r="E221" s="633"/>
      <c r="F221" s="18"/>
      <c r="G221" s="17"/>
      <c r="H221" s="17"/>
      <c r="I221" s="167"/>
      <c r="K221" s="575"/>
    </row>
    <row r="222" spans="1:11">
      <c r="A222" s="164"/>
      <c r="B222" s="183"/>
      <c r="C222" s="183"/>
      <c r="D222" s="183"/>
      <c r="E222" s="634"/>
      <c r="F222" s="439"/>
      <c r="G222" s="168"/>
      <c r="H222" s="17"/>
      <c r="I222" s="167"/>
      <c r="K222" s="575"/>
    </row>
    <row r="223" spans="1:11">
      <c r="A223" s="164"/>
      <c r="B223" s="183"/>
      <c r="C223" s="183"/>
      <c r="D223" s="183"/>
      <c r="E223" s="634"/>
      <c r="F223" s="439"/>
      <c r="G223" s="168"/>
      <c r="H223" s="17"/>
      <c r="I223" s="167"/>
      <c r="K223" s="575"/>
    </row>
    <row r="224" spans="1:11">
      <c r="A224" s="164"/>
      <c r="B224" s="183"/>
      <c r="C224" s="183"/>
      <c r="D224" s="183"/>
      <c r="E224" s="634"/>
      <c r="F224" s="439"/>
      <c r="G224" s="168"/>
      <c r="H224" s="17"/>
      <c r="I224" s="167"/>
      <c r="K224" s="575"/>
    </row>
    <row r="225" spans="1:11" ht="17.45" customHeight="1" thickBot="1">
      <c r="A225" s="169"/>
      <c r="B225" s="184"/>
      <c r="C225" s="184"/>
      <c r="D225" s="184"/>
      <c r="E225" s="635"/>
      <c r="F225" s="440"/>
      <c r="G225" s="170"/>
      <c r="H225" s="171"/>
      <c r="I225" s="172"/>
      <c r="K225" s="575"/>
    </row>
    <row r="226" spans="1:11" ht="43.5" customHeight="1" thickBot="1">
      <c r="A226" s="187" t="s">
        <v>1034</v>
      </c>
      <c r="B226" s="473" t="s">
        <v>1035</v>
      </c>
      <c r="C226" s="1206" t="s">
        <v>678</v>
      </c>
      <c r="D226" s="1206" t="s">
        <v>3143</v>
      </c>
      <c r="E226" s="637" t="s">
        <v>285</v>
      </c>
      <c r="F226" s="474" t="s">
        <v>2792</v>
      </c>
      <c r="G226" s="419" t="s">
        <v>3862</v>
      </c>
      <c r="H226" s="419" t="s">
        <v>497</v>
      </c>
      <c r="I226" s="173" t="s">
        <v>4268</v>
      </c>
      <c r="K226" s="575"/>
    </row>
    <row r="227" spans="1:11" ht="13.5" thickBot="1">
      <c r="A227" s="188"/>
      <c r="B227" s="190"/>
      <c r="C227" s="1140" t="s">
        <v>3644</v>
      </c>
      <c r="D227" s="382" t="s">
        <v>3794</v>
      </c>
      <c r="E227" s="829" t="s">
        <v>265</v>
      </c>
      <c r="F227" s="191">
        <f>'Заказ, cкидки и курсы валют'!$I$12</f>
        <v>0</v>
      </c>
      <c r="G227" s="339"/>
      <c r="H227" s="339"/>
      <c r="I227" s="186"/>
      <c r="K227" s="575"/>
    </row>
    <row r="228" spans="1:11">
      <c r="A228" s="1277" t="s">
        <v>9750</v>
      </c>
      <c r="B228" s="1278" t="s">
        <v>319</v>
      </c>
      <c r="C228" s="1278">
        <v>0.42299999999999999</v>
      </c>
      <c r="D228" s="1278">
        <v>5</v>
      </c>
      <c r="E228" s="579">
        <v>375.06743999999998</v>
      </c>
      <c r="F228" s="2303">
        <f t="shared" ref="F228:F237" si="19">ROUND(E228*(1-$F$11),2)</f>
        <v>375.07</v>
      </c>
      <c r="G228" s="1423">
        <f>F228</f>
        <v>375.07</v>
      </c>
      <c r="H228" s="1274">
        <f>D228*E228</f>
        <v>1875.3371999999999</v>
      </c>
      <c r="I228" s="1082"/>
      <c r="K228" s="575"/>
    </row>
    <row r="229" spans="1:11">
      <c r="A229" s="1279" t="s">
        <v>311</v>
      </c>
      <c r="B229" s="1266" t="s">
        <v>298</v>
      </c>
      <c r="C229" s="1266">
        <v>0.78700000000000003</v>
      </c>
      <c r="D229" s="1266">
        <v>5</v>
      </c>
      <c r="E229" s="579">
        <v>341.76276000000001</v>
      </c>
      <c r="F229" s="59">
        <f t="shared" si="19"/>
        <v>341.76</v>
      </c>
      <c r="G229" s="1439">
        <f>F229</f>
        <v>341.76</v>
      </c>
      <c r="H229" s="1700">
        <f t="shared" ref="H229:H237" si="20">G229*D229</f>
        <v>1708.8</v>
      </c>
      <c r="I229" s="1280"/>
      <c r="K229" s="575"/>
    </row>
    <row r="230" spans="1:11">
      <c r="A230" s="1281" t="s">
        <v>310</v>
      </c>
      <c r="B230" s="522" t="s">
        <v>299</v>
      </c>
      <c r="C230" s="522">
        <v>0.94899999999999995</v>
      </c>
      <c r="D230" s="522">
        <v>5</v>
      </c>
      <c r="E230" s="579">
        <v>338.27381999999994</v>
      </c>
      <c r="F230" s="59">
        <f t="shared" si="19"/>
        <v>338.27</v>
      </c>
      <c r="G230" s="1439">
        <f t="shared" ref="G230:G236" si="21">F230</f>
        <v>338.27</v>
      </c>
      <c r="H230" s="1700">
        <f t="shared" si="20"/>
        <v>1691.35</v>
      </c>
      <c r="I230" s="1282"/>
      <c r="K230" s="575"/>
    </row>
    <row r="231" spans="1:11">
      <c r="A231" s="1281" t="s">
        <v>9751</v>
      </c>
      <c r="B231" s="522" t="s">
        <v>321</v>
      </c>
      <c r="C231" s="522">
        <v>1.19</v>
      </c>
      <c r="D231" s="522">
        <v>5</v>
      </c>
      <c r="E231" s="579">
        <v>338.27381999999994</v>
      </c>
      <c r="F231" s="59">
        <f t="shared" si="19"/>
        <v>338.27</v>
      </c>
      <c r="G231" s="1439">
        <f t="shared" si="21"/>
        <v>338.27</v>
      </c>
      <c r="H231" s="1700">
        <f>G231*D231</f>
        <v>1691.35</v>
      </c>
      <c r="I231" s="1282"/>
      <c r="K231" s="575"/>
    </row>
    <row r="232" spans="1:11">
      <c r="A232" s="1281" t="s">
        <v>309</v>
      </c>
      <c r="B232" s="522" t="s">
        <v>300</v>
      </c>
      <c r="C232" s="522" t="s">
        <v>6032</v>
      </c>
      <c r="D232" s="522">
        <v>5</v>
      </c>
      <c r="E232" s="579">
        <v>338.27381999999994</v>
      </c>
      <c r="F232" s="59">
        <f t="shared" si="19"/>
        <v>338.27</v>
      </c>
      <c r="G232" s="1439">
        <f t="shared" si="21"/>
        <v>338.27</v>
      </c>
      <c r="H232" s="1700">
        <f>D232*E232</f>
        <v>1691.3690999999997</v>
      </c>
      <c r="I232" s="1282"/>
      <c r="K232" s="575"/>
    </row>
    <row r="233" spans="1:11">
      <c r="A233" s="1281" t="s">
        <v>308</v>
      </c>
      <c r="B233" s="522" t="s">
        <v>301</v>
      </c>
      <c r="C233" s="522" t="s">
        <v>6033</v>
      </c>
      <c r="D233" s="522">
        <v>5</v>
      </c>
      <c r="E233" s="579">
        <v>338.27381999999994</v>
      </c>
      <c r="F233" s="59">
        <f t="shared" si="19"/>
        <v>338.27</v>
      </c>
      <c r="G233" s="1439">
        <f t="shared" si="21"/>
        <v>338.27</v>
      </c>
      <c r="H233" s="1700">
        <f>D233*E233</f>
        <v>1691.3690999999997</v>
      </c>
      <c r="I233" s="1282"/>
      <c r="K233" s="575"/>
    </row>
    <row r="234" spans="1:11">
      <c r="A234" s="1281" t="s">
        <v>307</v>
      </c>
      <c r="B234" s="522" t="s">
        <v>302</v>
      </c>
      <c r="C234" s="522" t="s">
        <v>6034</v>
      </c>
      <c r="D234" s="522">
        <v>5</v>
      </c>
      <c r="E234" s="579">
        <v>336.22901999999999</v>
      </c>
      <c r="F234" s="59">
        <f t="shared" si="19"/>
        <v>336.23</v>
      </c>
      <c r="G234" s="1439">
        <f t="shared" si="21"/>
        <v>336.23</v>
      </c>
      <c r="H234" s="1700">
        <f>G234*D234</f>
        <v>1681.15</v>
      </c>
      <c r="I234" s="1282"/>
      <c r="K234" s="575"/>
    </row>
    <row r="235" spans="1:11">
      <c r="A235" s="1281" t="s">
        <v>306</v>
      </c>
      <c r="B235" s="522" t="s">
        <v>303</v>
      </c>
      <c r="C235" s="522" t="s">
        <v>6035</v>
      </c>
      <c r="D235" s="522">
        <v>5</v>
      </c>
      <c r="E235" s="579">
        <v>338.35901999999999</v>
      </c>
      <c r="F235" s="59">
        <f t="shared" si="19"/>
        <v>338.36</v>
      </c>
      <c r="G235" s="1439">
        <f t="shared" si="21"/>
        <v>338.36</v>
      </c>
      <c r="H235" s="1700">
        <f t="shared" si="20"/>
        <v>1691.8000000000002</v>
      </c>
      <c r="I235" s="1282"/>
      <c r="K235" s="575"/>
    </row>
    <row r="236" spans="1:11" ht="13.5" thickBot="1">
      <c r="A236" s="1287" t="s">
        <v>12040</v>
      </c>
      <c r="B236" s="1264" t="s">
        <v>304</v>
      </c>
      <c r="C236" s="1288" t="s">
        <v>12041</v>
      </c>
      <c r="D236" s="1288">
        <v>1</v>
      </c>
      <c r="E236" s="579">
        <v>361.07760000000002</v>
      </c>
      <c r="F236" s="2284">
        <f t="shared" si="19"/>
        <v>361.08</v>
      </c>
      <c r="G236" s="2285">
        <f t="shared" si="21"/>
        <v>361.08</v>
      </c>
      <c r="H236" s="2286">
        <f>D236*E236</f>
        <v>361.07760000000002</v>
      </c>
      <c r="I236" s="1290"/>
      <c r="K236" s="575"/>
    </row>
    <row r="237" spans="1:11" ht="13.5" thickBot="1">
      <c r="A237" s="1283" t="s">
        <v>305</v>
      </c>
      <c r="B237" s="1264" t="s">
        <v>304</v>
      </c>
      <c r="C237" s="1264" t="s">
        <v>6036</v>
      </c>
      <c r="D237" s="1264">
        <v>5</v>
      </c>
      <c r="E237" s="579">
        <v>336.22901999999999</v>
      </c>
      <c r="F237" s="245">
        <f t="shared" si="19"/>
        <v>336.23</v>
      </c>
      <c r="G237" s="1430">
        <f>F237</f>
        <v>336.23</v>
      </c>
      <c r="H237" s="1699">
        <f t="shared" si="20"/>
        <v>1681.15</v>
      </c>
      <c r="I237" s="1083"/>
      <c r="K237" s="575"/>
    </row>
    <row r="238" spans="1:11" ht="13.5" thickBot="1">
      <c r="F238" t="s">
        <v>10065</v>
      </c>
      <c r="K238" s="575"/>
    </row>
    <row r="239" spans="1:11" ht="18">
      <c r="A239" s="185"/>
      <c r="B239" s="91" t="s">
        <v>316</v>
      </c>
      <c r="C239" s="91"/>
      <c r="D239" s="96"/>
      <c r="E239" s="636"/>
      <c r="F239" s="441"/>
      <c r="G239" s="163"/>
      <c r="H239" s="163"/>
      <c r="I239" s="95"/>
      <c r="K239" s="575"/>
    </row>
    <row r="240" spans="1:11" ht="18">
      <c r="A240" s="164"/>
      <c r="B240" s="108"/>
      <c r="C240" s="108"/>
      <c r="D240" s="166"/>
      <c r="E240" s="633"/>
      <c r="F240" s="18"/>
      <c r="G240" s="17"/>
      <c r="H240" s="17"/>
      <c r="I240" s="167"/>
      <c r="K240" s="575"/>
    </row>
    <row r="241" spans="1:11">
      <c r="A241" s="164"/>
      <c r="B241" s="183"/>
      <c r="C241" s="183"/>
      <c r="D241" s="183"/>
      <c r="E241" s="634"/>
      <c r="F241" s="439"/>
      <c r="G241" s="168"/>
      <c r="H241" s="17"/>
      <c r="I241" s="167"/>
      <c r="K241" s="575"/>
    </row>
    <row r="242" spans="1:11">
      <c r="A242" s="164"/>
      <c r="B242" s="183"/>
      <c r="C242" s="183"/>
      <c r="D242" s="183"/>
      <c r="E242" s="634"/>
      <c r="F242" s="439"/>
      <c r="G242" s="168"/>
      <c r="H242" s="17"/>
      <c r="I242" s="167"/>
      <c r="K242" s="575"/>
    </row>
    <row r="243" spans="1:11">
      <c r="A243" s="164"/>
      <c r="B243" s="183"/>
      <c r="C243" s="183"/>
      <c r="D243" s="183"/>
      <c r="E243" s="634"/>
      <c r="F243" s="439"/>
      <c r="G243" s="168"/>
      <c r="H243" s="17"/>
      <c r="I243" s="167"/>
      <c r="K243" s="575"/>
    </row>
    <row r="244" spans="1:11" ht="13.5" thickBot="1">
      <c r="A244" s="169"/>
      <c r="B244" s="184"/>
      <c r="C244" s="184"/>
      <c r="D244" s="184"/>
      <c r="E244" s="635"/>
      <c r="F244" s="440"/>
      <c r="G244" s="170"/>
      <c r="H244" s="171"/>
      <c r="I244" s="172"/>
      <c r="K244" s="575"/>
    </row>
    <row r="245" spans="1:11" ht="34.5" customHeight="1" thickBot="1">
      <c r="A245" s="187" t="s">
        <v>1034</v>
      </c>
      <c r="B245" s="473" t="s">
        <v>1035</v>
      </c>
      <c r="C245" s="1206" t="s">
        <v>678</v>
      </c>
      <c r="D245" s="1206" t="s">
        <v>3143</v>
      </c>
      <c r="E245" s="637" t="s">
        <v>285</v>
      </c>
      <c r="F245" s="474" t="s">
        <v>2792</v>
      </c>
      <c r="G245" s="2598" t="s">
        <v>3862</v>
      </c>
      <c r="H245" s="2598" t="s">
        <v>497</v>
      </c>
      <c r="I245" s="173" t="s">
        <v>4268</v>
      </c>
      <c r="J245" s="545"/>
      <c r="K245" s="575"/>
    </row>
    <row r="246" spans="1:11" ht="23.25" customHeight="1" thickBot="1">
      <c r="A246" s="188"/>
      <c r="B246" s="190"/>
      <c r="C246" s="1140" t="s">
        <v>3644</v>
      </c>
      <c r="D246" s="382" t="s">
        <v>3794</v>
      </c>
      <c r="E246" s="829" t="s">
        <v>265</v>
      </c>
      <c r="F246" s="191">
        <f>'Заказ, cкидки и курсы валют'!$I$12</f>
        <v>0</v>
      </c>
      <c r="G246" s="2605"/>
      <c r="H246" s="2605"/>
      <c r="I246" s="186"/>
      <c r="J246" s="545"/>
      <c r="K246" s="575"/>
    </row>
    <row r="247" spans="1:11">
      <c r="A247" s="525" t="s">
        <v>9791</v>
      </c>
      <c r="B247" s="525" t="s">
        <v>312</v>
      </c>
      <c r="C247" s="525" t="s">
        <v>6037</v>
      </c>
      <c r="D247" s="525">
        <v>5</v>
      </c>
      <c r="E247" s="579">
        <v>412.76524499999994</v>
      </c>
      <c r="F247" s="2303">
        <f t="shared" ref="F247:F248" si="22">ROUND(E247*(1-$F$11),2)</f>
        <v>412.77</v>
      </c>
      <c r="G247" s="1425">
        <f>F247</f>
        <v>412.77</v>
      </c>
      <c r="H247" s="1698">
        <f t="shared" ref="H247:H248" si="23">G247*D247</f>
        <v>2063.85</v>
      </c>
      <c r="I247" s="525"/>
      <c r="J247" s="545"/>
      <c r="K247" s="575"/>
    </row>
    <row r="248" spans="1:11" ht="13.5" thickBot="1">
      <c r="A248" s="655" t="s">
        <v>314</v>
      </c>
      <c r="B248" s="941" t="s">
        <v>313</v>
      </c>
      <c r="C248" s="941" t="s">
        <v>6033</v>
      </c>
      <c r="D248" s="941">
        <v>5</v>
      </c>
      <c r="E248" s="579">
        <v>412.96439999999996</v>
      </c>
      <c r="F248" s="245">
        <f t="shared" si="22"/>
        <v>412.96</v>
      </c>
      <c r="G248" s="1430">
        <f>F248</f>
        <v>412.96</v>
      </c>
      <c r="H248" s="1699">
        <f t="shared" si="23"/>
        <v>2064.7999999999997</v>
      </c>
      <c r="I248" s="937"/>
      <c r="J248" s="545"/>
      <c r="K248" s="575"/>
    </row>
    <row r="249" spans="1:11">
      <c r="K249" s="575"/>
    </row>
    <row r="250" spans="1:11" ht="13.5" thickBot="1">
      <c r="K250" s="575"/>
    </row>
    <row r="251" spans="1:11" ht="18">
      <c r="A251" s="185"/>
      <c r="B251" s="91" t="s">
        <v>315</v>
      </c>
      <c r="C251" s="91"/>
      <c r="D251" s="96"/>
      <c r="E251" s="636"/>
      <c r="F251" s="441"/>
      <c r="G251" s="163"/>
      <c r="H251" s="163"/>
      <c r="I251" s="95"/>
      <c r="J251" s="2443"/>
      <c r="K251" s="575"/>
    </row>
    <row r="252" spans="1:11" ht="18">
      <c r="A252" s="164"/>
      <c r="B252" s="108"/>
      <c r="C252" s="108"/>
      <c r="D252" s="166"/>
      <c r="E252" s="633"/>
      <c r="F252" s="18"/>
      <c r="G252" s="17"/>
      <c r="H252" s="17"/>
      <c r="I252" s="167"/>
      <c r="J252" s="2443"/>
      <c r="K252" s="575"/>
    </row>
    <row r="253" spans="1:11">
      <c r="A253" s="164"/>
      <c r="B253" s="183"/>
      <c r="C253" s="183"/>
      <c r="D253" s="183"/>
      <c r="E253" s="634"/>
      <c r="F253" s="439"/>
      <c r="G253" s="168"/>
      <c r="H253" s="17"/>
      <c r="I253" s="167"/>
      <c r="J253" s="2443"/>
      <c r="K253" s="575"/>
    </row>
    <row r="254" spans="1:11">
      <c r="A254" s="164"/>
      <c r="B254" s="183"/>
      <c r="C254" s="183"/>
      <c r="D254" s="183"/>
      <c r="E254" s="634"/>
      <c r="F254" s="439"/>
      <c r="G254" s="168"/>
      <c r="H254" s="17"/>
      <c r="I254" s="167"/>
      <c r="J254" s="2443"/>
      <c r="K254" s="575"/>
    </row>
    <row r="255" spans="1:11">
      <c r="A255" s="164"/>
      <c r="B255" s="183"/>
      <c r="C255" s="183"/>
      <c r="D255" s="183"/>
      <c r="E255" s="634"/>
      <c r="F255" s="439"/>
      <c r="G255" s="168"/>
      <c r="H255" s="17"/>
      <c r="I255" s="167"/>
      <c r="J255" s="2443"/>
      <c r="K255" s="575"/>
    </row>
    <row r="256" spans="1:11" ht="13.5" thickBot="1">
      <c r="A256" s="169"/>
      <c r="B256" s="184"/>
      <c r="C256" s="184"/>
      <c r="D256" s="184"/>
      <c r="E256" s="635"/>
      <c r="F256" s="440"/>
      <c r="G256" s="170"/>
      <c r="H256" s="171"/>
      <c r="I256" s="172"/>
      <c r="J256" s="2443"/>
      <c r="K256" s="575"/>
    </row>
    <row r="257" spans="1:11" ht="30.75" customHeight="1" thickBot="1">
      <c r="A257" s="187" t="s">
        <v>1034</v>
      </c>
      <c r="B257" s="473" t="s">
        <v>1035</v>
      </c>
      <c r="C257" s="1206" t="s">
        <v>678</v>
      </c>
      <c r="D257" s="1206" t="s">
        <v>3143</v>
      </c>
      <c r="E257" s="637" t="s">
        <v>285</v>
      </c>
      <c r="F257" s="474" t="s">
        <v>2792</v>
      </c>
      <c r="G257" s="2598" t="s">
        <v>3862</v>
      </c>
      <c r="H257" s="2598" t="s">
        <v>497</v>
      </c>
      <c r="I257" s="173" t="s">
        <v>4268</v>
      </c>
      <c r="J257" s="2443"/>
      <c r="K257" s="575"/>
    </row>
    <row r="258" spans="1:11" ht="26.25" customHeight="1" thickBot="1">
      <c r="A258" s="188"/>
      <c r="B258" s="190"/>
      <c r="C258" s="1140" t="s">
        <v>3644</v>
      </c>
      <c r="D258" s="382" t="s">
        <v>3794</v>
      </c>
      <c r="E258" s="829" t="s">
        <v>265</v>
      </c>
      <c r="F258" s="191">
        <f>'Заказ, cкидки и курсы валют'!$I$12</f>
        <v>0</v>
      </c>
      <c r="G258" s="2605"/>
      <c r="H258" s="2605"/>
      <c r="I258" s="186"/>
      <c r="J258" s="2443"/>
      <c r="K258" s="575"/>
    </row>
    <row r="259" spans="1:11">
      <c r="A259" s="1277" t="s">
        <v>6003</v>
      </c>
      <c r="B259" s="1278" t="s">
        <v>317</v>
      </c>
      <c r="C259" s="1278">
        <v>21.27</v>
      </c>
      <c r="D259" s="1278">
        <v>10</v>
      </c>
      <c r="E259" s="579">
        <v>357.30856499999993</v>
      </c>
      <c r="F259" s="2303">
        <f t="shared" ref="F259" si="24">ROUND(E259*(1-$F$11),2)</f>
        <v>357.31</v>
      </c>
      <c r="G259" s="1423">
        <f>F259</f>
        <v>357.31</v>
      </c>
      <c r="H259" s="1274">
        <v>2861.29</v>
      </c>
      <c r="I259" s="1082"/>
      <c r="J259" s="2443"/>
      <c r="K259" s="575"/>
    </row>
    <row r="260" spans="1:11" ht="13.5" thickBot="1">
      <c r="K260" s="575"/>
    </row>
    <row r="261" spans="1:11" ht="18">
      <c r="A261" s="185"/>
      <c r="B261" s="91" t="s">
        <v>318</v>
      </c>
      <c r="C261" s="91"/>
      <c r="D261" s="96"/>
      <c r="E261" s="636"/>
      <c r="F261" s="441"/>
      <c r="G261" s="163"/>
      <c r="H261" s="163"/>
      <c r="I261" s="95"/>
      <c r="K261" s="575"/>
    </row>
    <row r="262" spans="1:11" ht="18">
      <c r="A262" s="164"/>
      <c r="B262" s="108"/>
      <c r="C262" s="108"/>
      <c r="D262" s="166"/>
      <c r="E262" s="633"/>
      <c r="F262" s="18"/>
      <c r="G262" s="17"/>
      <c r="H262" s="17"/>
      <c r="I262" s="167"/>
      <c r="K262" s="575"/>
    </row>
    <row r="263" spans="1:11">
      <c r="A263" s="164"/>
      <c r="B263" s="183"/>
      <c r="C263" s="183"/>
      <c r="D263" s="183"/>
      <c r="E263" s="634"/>
      <c r="F263" s="439"/>
      <c r="G263" s="168"/>
      <c r="H263" s="17"/>
      <c r="I263" s="167"/>
      <c r="K263" s="575"/>
    </row>
    <row r="264" spans="1:11">
      <c r="A264" s="164"/>
      <c r="B264" s="183"/>
      <c r="C264" s="183"/>
      <c r="D264" s="183"/>
      <c r="E264" s="634"/>
      <c r="F264" s="439"/>
      <c r="G264" s="168"/>
      <c r="H264" s="17"/>
      <c r="I264" s="167"/>
      <c r="K264" s="575"/>
    </row>
    <row r="265" spans="1:11">
      <c r="A265" s="164"/>
      <c r="B265" s="183"/>
      <c r="C265" s="183"/>
      <c r="D265" s="183"/>
      <c r="E265" s="634"/>
      <c r="F265" s="439"/>
      <c r="G265" s="168"/>
      <c r="H265" s="17"/>
      <c r="I265" s="167"/>
      <c r="K265" s="575"/>
    </row>
    <row r="266" spans="1:11" ht="13.5" thickBot="1">
      <c r="A266" s="169"/>
      <c r="B266" s="184"/>
      <c r="C266" s="184"/>
      <c r="D266" s="184"/>
      <c r="E266" s="635"/>
      <c r="F266" s="440"/>
      <c r="G266" s="170"/>
      <c r="H266" s="171"/>
      <c r="I266" s="172"/>
      <c r="K266" s="575"/>
    </row>
    <row r="267" spans="1:11" ht="34.5" customHeight="1" thickBot="1">
      <c r="A267" s="187" t="s">
        <v>1034</v>
      </c>
      <c r="B267" s="473" t="s">
        <v>1035</v>
      </c>
      <c r="C267" s="1206" t="s">
        <v>678</v>
      </c>
      <c r="D267" s="1206" t="s">
        <v>3143</v>
      </c>
      <c r="E267" s="637" t="s">
        <v>285</v>
      </c>
      <c r="F267" s="474" t="s">
        <v>2792</v>
      </c>
      <c r="G267" s="2598" t="s">
        <v>3862</v>
      </c>
      <c r="H267" s="2598" t="s">
        <v>497</v>
      </c>
      <c r="I267" s="173" t="s">
        <v>4268</v>
      </c>
      <c r="K267" s="575"/>
    </row>
    <row r="268" spans="1:11" ht="18.75" customHeight="1" thickBot="1">
      <c r="A268" s="195"/>
      <c r="B268" s="389"/>
      <c r="C268" s="475" t="s">
        <v>3644</v>
      </c>
      <c r="D268" s="476" t="s">
        <v>3794</v>
      </c>
      <c r="E268" s="829" t="s">
        <v>265</v>
      </c>
      <c r="F268" s="191">
        <f>'Заказ, cкидки и курсы валют'!$I$12</f>
        <v>0</v>
      </c>
      <c r="G268" s="2599"/>
      <c r="H268" s="2599"/>
      <c r="I268" s="325"/>
      <c r="K268" s="575"/>
    </row>
    <row r="269" spans="1:11">
      <c r="A269" s="1277" t="s">
        <v>326</v>
      </c>
      <c r="B269" s="1278" t="s">
        <v>319</v>
      </c>
      <c r="C269" s="1284">
        <v>0.42</v>
      </c>
      <c r="D269" s="1278">
        <v>5</v>
      </c>
      <c r="E269" s="579">
        <v>449.58335999999997</v>
      </c>
      <c r="F269" s="995">
        <f t="shared" ref="F269:F276" si="25">ROUND(E269*(1-$F$11),2)</f>
        <v>449.58</v>
      </c>
      <c r="G269" s="1423">
        <f>F269</f>
        <v>449.58</v>
      </c>
      <c r="H269" s="1274">
        <f t="shared" ref="H269:H276" si="26">G269*D269</f>
        <v>2247.9</v>
      </c>
      <c r="I269" s="1082"/>
      <c r="K269" s="575"/>
    </row>
    <row r="270" spans="1:11">
      <c r="A270" s="1281" t="s">
        <v>9753</v>
      </c>
      <c r="B270" s="522" t="s">
        <v>9752</v>
      </c>
      <c r="C270" s="1285">
        <v>0.63</v>
      </c>
      <c r="D270" s="522">
        <v>5</v>
      </c>
      <c r="E270" s="579">
        <v>449.58335999999997</v>
      </c>
      <c r="F270" s="59">
        <f t="shared" si="25"/>
        <v>449.58</v>
      </c>
      <c r="G270" s="1425">
        <f>F270</f>
        <v>449.58</v>
      </c>
      <c r="H270" s="1700">
        <f t="shared" si="26"/>
        <v>2247.9</v>
      </c>
      <c r="I270" s="1282"/>
      <c r="K270" s="575"/>
    </row>
    <row r="271" spans="1:11">
      <c r="A271" s="1281" t="s">
        <v>325</v>
      </c>
      <c r="B271" s="522" t="s">
        <v>298</v>
      </c>
      <c r="C271" s="1285">
        <v>0.83</v>
      </c>
      <c r="D271" s="522">
        <v>5</v>
      </c>
      <c r="E271" s="579">
        <v>449.58335999999997</v>
      </c>
      <c r="F271" s="59">
        <f t="shared" si="25"/>
        <v>449.58</v>
      </c>
      <c r="G271" s="1425">
        <f t="shared" ref="G271:G275" si="27">F271</f>
        <v>449.58</v>
      </c>
      <c r="H271" s="1700">
        <f t="shared" si="26"/>
        <v>2247.9</v>
      </c>
      <c r="I271" s="1282"/>
      <c r="K271" s="575"/>
    </row>
    <row r="272" spans="1:11">
      <c r="A272" s="1281" t="s">
        <v>12042</v>
      </c>
      <c r="B272" s="522" t="s">
        <v>12043</v>
      </c>
      <c r="C272" s="1285">
        <v>1.4</v>
      </c>
      <c r="D272" s="522">
        <v>5</v>
      </c>
      <c r="E272" s="579">
        <v>449.58335999999997</v>
      </c>
      <c r="F272" s="59">
        <f>ROUND(E272*(1-$F$11),2)</f>
        <v>449.58</v>
      </c>
      <c r="G272" s="1425">
        <f>F272</f>
        <v>449.58</v>
      </c>
      <c r="H272" s="1700">
        <f>G272*D272</f>
        <v>2247.9</v>
      </c>
      <c r="I272" s="1282"/>
      <c r="K272" s="575"/>
    </row>
    <row r="273" spans="1:11">
      <c r="A273" s="1281" t="s">
        <v>324</v>
      </c>
      <c r="B273" s="522" t="s">
        <v>321</v>
      </c>
      <c r="C273" s="1285">
        <v>1.33</v>
      </c>
      <c r="D273" s="522">
        <v>5</v>
      </c>
      <c r="E273" s="579">
        <v>449.58335999999997</v>
      </c>
      <c r="F273" s="59">
        <f>ROUND(E273*(1-$F$11),2)</f>
        <v>449.58</v>
      </c>
      <c r="G273" s="1425">
        <f t="shared" si="27"/>
        <v>449.58</v>
      </c>
      <c r="H273" s="1700">
        <f t="shared" si="26"/>
        <v>2247.9</v>
      </c>
      <c r="I273" s="1282"/>
      <c r="K273" s="575"/>
    </row>
    <row r="274" spans="1:11">
      <c r="A274" s="1281" t="s">
        <v>9792</v>
      </c>
      <c r="B274" s="522" t="s">
        <v>320</v>
      </c>
      <c r="C274" s="1285">
        <v>1.53</v>
      </c>
      <c r="D274" s="522">
        <v>5</v>
      </c>
      <c r="E274" s="579">
        <v>449.58335999999997</v>
      </c>
      <c r="F274" s="59">
        <f t="shared" si="25"/>
        <v>449.58</v>
      </c>
      <c r="G274" s="1425">
        <f t="shared" si="27"/>
        <v>449.58</v>
      </c>
      <c r="H274" s="1700">
        <f t="shared" si="26"/>
        <v>2247.9</v>
      </c>
      <c r="I274" s="1282"/>
      <c r="K274" s="575"/>
    </row>
    <row r="275" spans="1:11">
      <c r="A275" s="1281" t="s">
        <v>323</v>
      </c>
      <c r="B275" s="522" t="s">
        <v>302</v>
      </c>
      <c r="C275" s="1285">
        <v>4.04</v>
      </c>
      <c r="D275" s="522">
        <v>5</v>
      </c>
      <c r="E275" s="579">
        <v>449.58335999999997</v>
      </c>
      <c r="F275" s="59">
        <f t="shared" si="25"/>
        <v>449.58</v>
      </c>
      <c r="G275" s="1425">
        <f t="shared" si="27"/>
        <v>449.58</v>
      </c>
      <c r="H275" s="1700">
        <f t="shared" si="26"/>
        <v>2247.9</v>
      </c>
      <c r="I275" s="1282"/>
      <c r="K275" s="575"/>
    </row>
    <row r="276" spans="1:11" ht="13.5" thickBot="1">
      <c r="A276" s="1283" t="s">
        <v>322</v>
      </c>
      <c r="B276" s="1264" t="s">
        <v>303</v>
      </c>
      <c r="C276" s="1286">
        <v>4.5999999999999996</v>
      </c>
      <c r="D276" s="1264">
        <v>5</v>
      </c>
      <c r="E276" s="579">
        <v>449.58335999999997</v>
      </c>
      <c r="F276" s="245">
        <f t="shared" si="25"/>
        <v>449.58</v>
      </c>
      <c r="G276" s="1430">
        <f>F276</f>
        <v>449.58</v>
      </c>
      <c r="H276" s="1699">
        <f t="shared" si="26"/>
        <v>2247.9</v>
      </c>
      <c r="I276" s="1083"/>
      <c r="K276" s="575"/>
    </row>
    <row r="277" spans="1:11">
      <c r="K277" s="575"/>
    </row>
    <row r="278" spans="1:11" ht="13.5" thickBot="1">
      <c r="K278" s="575"/>
    </row>
    <row r="279" spans="1:11" ht="18">
      <c r="A279" s="185"/>
      <c r="B279" s="91" t="s">
        <v>327</v>
      </c>
      <c r="C279" s="91"/>
      <c r="D279" s="96"/>
      <c r="E279" s="636"/>
      <c r="F279" s="441"/>
      <c r="G279" s="163"/>
      <c r="H279" s="163"/>
      <c r="I279" s="95"/>
      <c r="K279" s="575"/>
    </row>
    <row r="280" spans="1:11" ht="18">
      <c r="A280" s="164"/>
      <c r="B280" s="108"/>
      <c r="C280" s="108"/>
      <c r="D280" s="166"/>
      <c r="E280" s="633"/>
      <c r="F280" s="18"/>
      <c r="G280" s="17"/>
      <c r="H280" s="17"/>
      <c r="I280" s="167"/>
      <c r="K280" s="575"/>
    </row>
    <row r="281" spans="1:11">
      <c r="A281" s="164"/>
      <c r="B281" s="183"/>
      <c r="C281" s="183"/>
      <c r="D281" s="183"/>
      <c r="E281" s="634"/>
      <c r="F281" s="439"/>
      <c r="G281" s="168"/>
      <c r="H281" s="17"/>
      <c r="I281" s="167"/>
      <c r="K281" s="575"/>
    </row>
    <row r="282" spans="1:11">
      <c r="A282" s="164"/>
      <c r="B282" s="183"/>
      <c r="C282" s="183"/>
      <c r="E282" s="634"/>
      <c r="F282" s="439"/>
      <c r="G282" s="168"/>
      <c r="H282" s="17"/>
      <c r="I282" s="167"/>
      <c r="K282" s="575"/>
    </row>
    <row r="283" spans="1:11">
      <c r="A283" s="164"/>
      <c r="B283" s="183"/>
      <c r="C283" s="183"/>
      <c r="D283" s="183"/>
      <c r="E283" s="634"/>
      <c r="F283" s="439"/>
      <c r="G283" s="168"/>
      <c r="H283" s="17"/>
      <c r="I283" s="167"/>
      <c r="K283" s="575"/>
    </row>
    <row r="284" spans="1:11" ht="13.5" thickBot="1">
      <c r="A284" s="169"/>
      <c r="B284" s="184"/>
      <c r="C284" s="184"/>
      <c r="D284" s="184"/>
      <c r="E284" s="635"/>
      <c r="F284" s="440"/>
      <c r="G284" s="170"/>
      <c r="H284" s="171"/>
      <c r="I284" s="172"/>
      <c r="K284" s="575"/>
    </row>
    <row r="285" spans="1:11" ht="45.75" customHeight="1" thickBot="1">
      <c r="A285" s="187" t="s">
        <v>1034</v>
      </c>
      <c r="B285" s="473" t="s">
        <v>1035</v>
      </c>
      <c r="C285" s="1206" t="s">
        <v>678</v>
      </c>
      <c r="D285" s="1206" t="s">
        <v>3143</v>
      </c>
      <c r="E285" s="637" t="s">
        <v>285</v>
      </c>
      <c r="F285" s="474" t="s">
        <v>2792</v>
      </c>
      <c r="G285" s="2598" t="s">
        <v>3862</v>
      </c>
      <c r="H285" s="2598" t="s">
        <v>497</v>
      </c>
      <c r="I285" s="173" t="s">
        <v>4268</v>
      </c>
      <c r="K285" s="575"/>
    </row>
    <row r="286" spans="1:11" ht="30" customHeight="1" thickBot="1">
      <c r="A286" s="195"/>
      <c r="B286" s="389"/>
      <c r="C286" s="475" t="s">
        <v>3644</v>
      </c>
      <c r="D286" s="476" t="s">
        <v>3794</v>
      </c>
      <c r="E286" s="829" t="s">
        <v>265</v>
      </c>
      <c r="F286" s="191">
        <f>'Заказ, cкидки и курсы валют'!$I$12</f>
        <v>0</v>
      </c>
      <c r="G286" s="2599"/>
      <c r="H286" s="2599"/>
      <c r="I286" s="325"/>
      <c r="K286" s="575"/>
    </row>
    <row r="287" spans="1:11">
      <c r="A287" s="1277" t="s">
        <v>333</v>
      </c>
      <c r="B287" s="1278" t="s">
        <v>328</v>
      </c>
      <c r="C287" s="1278">
        <v>4.2699999999999996</v>
      </c>
      <c r="D287" s="1278">
        <v>5</v>
      </c>
      <c r="E287" s="579">
        <v>351.67364999999995</v>
      </c>
      <c r="F287" s="995">
        <f t="shared" ref="F287:F291" si="28">ROUND(E287*(1-$F$11),2)</f>
        <v>351.67</v>
      </c>
      <c r="G287" s="1423">
        <f>F287</f>
        <v>351.67</v>
      </c>
      <c r="H287" s="1274">
        <f>G287*D287</f>
        <v>1758.3500000000001</v>
      </c>
      <c r="I287" s="1082"/>
      <c r="K287" s="575"/>
    </row>
    <row r="288" spans="1:11">
      <c r="A288" s="1281" t="s">
        <v>332</v>
      </c>
      <c r="B288" s="522" t="s">
        <v>329</v>
      </c>
      <c r="C288" s="522">
        <v>4.8899999999999997</v>
      </c>
      <c r="D288" s="522">
        <v>5</v>
      </c>
      <c r="E288" s="579">
        <v>353.04749999999996</v>
      </c>
      <c r="F288" s="59">
        <f>ROUND(E288*(1-$F$11),2)</f>
        <v>353.05</v>
      </c>
      <c r="G288" s="1425">
        <f>F288</f>
        <v>353.05</v>
      </c>
      <c r="H288" s="1700">
        <f t="shared" ref="H288:H291" si="29">G288*D288</f>
        <v>1765.25</v>
      </c>
      <c r="I288" s="1282"/>
      <c r="K288" s="575"/>
    </row>
    <row r="289" spans="1:11">
      <c r="A289" s="1287" t="s">
        <v>331</v>
      </c>
      <c r="B289" s="1288" t="s">
        <v>330</v>
      </c>
      <c r="C289" s="1288">
        <v>5.51</v>
      </c>
      <c r="D289" s="1288">
        <v>5</v>
      </c>
      <c r="E289" s="579">
        <v>353.46284999999995</v>
      </c>
      <c r="F289" s="59">
        <f>ROUND(E289*(1-$F$11),2)</f>
        <v>353.46</v>
      </c>
      <c r="G289" s="1425">
        <f>F289</f>
        <v>353.46</v>
      </c>
      <c r="H289" s="1700">
        <f>G289*D289</f>
        <v>1767.3</v>
      </c>
      <c r="I289" s="1290"/>
      <c r="K289" s="575"/>
    </row>
    <row r="290" spans="1:11">
      <c r="A290" s="1287" t="s">
        <v>12044</v>
      </c>
      <c r="B290" s="1288" t="s">
        <v>12045</v>
      </c>
      <c r="C290" s="1288">
        <v>6.78</v>
      </c>
      <c r="D290" s="1288">
        <v>5</v>
      </c>
      <c r="E290" s="579">
        <v>353.46284999999995</v>
      </c>
      <c r="F290" s="59">
        <f>ROUND(E290*(1-$F$11),2)</f>
        <v>353.46</v>
      </c>
      <c r="G290" s="2287">
        <f>F290</f>
        <v>353.46</v>
      </c>
      <c r="H290" s="2283">
        <f>G290*D290</f>
        <v>1767.3</v>
      </c>
      <c r="I290" s="1290"/>
      <c r="K290" s="575"/>
    </row>
    <row r="291" spans="1:11" ht="15" thickBot="1">
      <c r="A291" s="1283" t="s">
        <v>6004</v>
      </c>
      <c r="B291" s="1264" t="s">
        <v>6005</v>
      </c>
      <c r="C291" s="1289">
        <v>4.67</v>
      </c>
      <c r="D291" s="1264">
        <v>5</v>
      </c>
      <c r="E291" s="579">
        <v>353.46284999999995</v>
      </c>
      <c r="F291" s="245">
        <f t="shared" si="28"/>
        <v>353.46</v>
      </c>
      <c r="G291" s="1430">
        <f>F291</f>
        <v>353.46</v>
      </c>
      <c r="H291" s="1699">
        <f t="shared" si="29"/>
        <v>1767.3</v>
      </c>
      <c r="I291" s="1083"/>
      <c r="K291" s="575"/>
    </row>
    <row r="292" spans="1:11" ht="13.5" thickBot="1">
      <c r="K292" s="575"/>
    </row>
    <row r="293" spans="1:11" ht="18">
      <c r="A293" s="185"/>
      <c r="B293" s="91" t="s">
        <v>334</v>
      </c>
      <c r="C293" s="91"/>
      <c r="D293" s="96"/>
      <c r="E293" s="636"/>
      <c r="F293" s="441"/>
      <c r="G293" s="163"/>
      <c r="H293" s="163"/>
      <c r="I293" s="95"/>
      <c r="K293" s="575"/>
    </row>
    <row r="294" spans="1:11" ht="18">
      <c r="A294" s="164"/>
      <c r="B294" s="108"/>
      <c r="C294" s="108"/>
      <c r="D294" s="166"/>
      <c r="E294" s="633"/>
      <c r="F294" s="18"/>
      <c r="G294" s="17"/>
      <c r="H294" s="17"/>
      <c r="I294" s="167"/>
      <c r="K294" s="575"/>
    </row>
    <row r="295" spans="1:11">
      <c r="A295" s="164"/>
      <c r="B295" s="183"/>
      <c r="C295" s="183"/>
      <c r="D295" s="183"/>
      <c r="E295" s="634"/>
      <c r="F295" s="439"/>
      <c r="G295" s="168"/>
      <c r="H295" s="17"/>
      <c r="I295" s="167"/>
      <c r="K295" s="575"/>
    </row>
    <row r="296" spans="1:11">
      <c r="A296" s="164"/>
      <c r="B296" s="183"/>
      <c r="C296" s="183"/>
      <c r="D296" s="183"/>
      <c r="E296" s="634"/>
      <c r="F296" s="439"/>
      <c r="G296" s="168"/>
      <c r="H296" s="17"/>
      <c r="I296" s="167"/>
      <c r="K296" s="575"/>
    </row>
    <row r="297" spans="1:11">
      <c r="A297" s="164"/>
      <c r="B297" s="183"/>
      <c r="C297" s="183"/>
      <c r="D297" s="183"/>
      <c r="E297" s="634"/>
      <c r="F297" s="439"/>
      <c r="G297" s="168"/>
      <c r="H297" s="17"/>
      <c r="I297" s="167"/>
      <c r="K297" s="575"/>
    </row>
    <row r="298" spans="1:11" ht="13.5" thickBot="1">
      <c r="A298" s="169"/>
      <c r="B298" s="184"/>
      <c r="C298" s="184"/>
      <c r="D298" s="184"/>
      <c r="E298" s="635"/>
      <c r="F298" s="440"/>
      <c r="G298" s="170"/>
      <c r="H298" s="171"/>
      <c r="I298" s="172"/>
      <c r="K298" s="575"/>
    </row>
    <row r="299" spans="1:11" ht="37.5" customHeight="1" thickBot="1">
      <c r="A299" s="2292" t="s">
        <v>1034</v>
      </c>
      <c r="B299" s="2293" t="s">
        <v>1035</v>
      </c>
      <c r="C299" s="2294" t="s">
        <v>678</v>
      </c>
      <c r="D299" s="2294" t="s">
        <v>3143</v>
      </c>
      <c r="E299" s="2295" t="s">
        <v>285</v>
      </c>
      <c r="F299" s="2296" t="s">
        <v>2792</v>
      </c>
      <c r="G299" s="2661" t="s">
        <v>3862</v>
      </c>
      <c r="H299" s="2661" t="s">
        <v>497</v>
      </c>
      <c r="I299" s="2297" t="s">
        <v>4268</v>
      </c>
      <c r="J299" s="2443"/>
      <c r="K299" s="575"/>
    </row>
    <row r="300" spans="1:11" ht="21.75" customHeight="1" thickBot="1">
      <c r="A300" s="2022"/>
      <c r="B300" s="2224"/>
      <c r="C300" s="2298" t="s">
        <v>3644</v>
      </c>
      <c r="D300" s="2299" t="s">
        <v>3794</v>
      </c>
      <c r="E300" s="2300" t="s">
        <v>265</v>
      </c>
      <c r="F300" s="2301">
        <f>'Заказ, cкидки и курсы валют'!$I$12</f>
        <v>0</v>
      </c>
      <c r="G300" s="2662"/>
      <c r="H300" s="2662"/>
      <c r="I300" s="2229"/>
      <c r="J300" s="2443"/>
      <c r="K300" s="575"/>
    </row>
    <row r="301" spans="1:11">
      <c r="A301" s="2302" t="s">
        <v>343</v>
      </c>
      <c r="B301" s="1278" t="s">
        <v>335</v>
      </c>
      <c r="C301" s="1291">
        <v>2.09</v>
      </c>
      <c r="D301" s="1278">
        <v>5</v>
      </c>
      <c r="E301" s="579">
        <v>399.55604999999997</v>
      </c>
      <c r="F301" s="1041">
        <f t="shared" ref="F301:F310" si="30">ROUND(E301*(1-$F$11),2)</f>
        <v>399.56</v>
      </c>
      <c r="G301" s="1423">
        <f>F301</f>
        <v>399.56</v>
      </c>
      <c r="H301" s="1274">
        <f>G301*D301</f>
        <v>1997.8</v>
      </c>
      <c r="I301" s="1082"/>
      <c r="J301" s="2443"/>
      <c r="K301" s="575"/>
    </row>
    <row r="302" spans="1:11">
      <c r="A302" s="2304" t="s">
        <v>342</v>
      </c>
      <c r="B302" s="522" t="s">
        <v>336</v>
      </c>
      <c r="C302" s="522">
        <v>2.67</v>
      </c>
      <c r="D302" s="522">
        <v>5</v>
      </c>
      <c r="E302" s="579">
        <v>399.55604999999997</v>
      </c>
      <c r="F302" s="811">
        <f t="shared" si="30"/>
        <v>399.56</v>
      </c>
      <c r="G302" s="1425">
        <f>F302</f>
        <v>399.56</v>
      </c>
      <c r="H302" s="1700">
        <f>G302*D302</f>
        <v>1997.8</v>
      </c>
      <c r="I302" s="1282"/>
      <c r="J302" s="2443"/>
      <c r="K302" s="575"/>
    </row>
    <row r="303" spans="1:11">
      <c r="A303" s="2304" t="s">
        <v>9755</v>
      </c>
      <c r="B303" s="522" t="s">
        <v>9754</v>
      </c>
      <c r="C303" s="522">
        <v>3.25</v>
      </c>
      <c r="D303" s="522">
        <v>5</v>
      </c>
      <c r="E303" s="579">
        <v>422.98604999999998</v>
      </c>
      <c r="F303" s="811">
        <f t="shared" si="30"/>
        <v>422.99</v>
      </c>
      <c r="G303" s="1425">
        <f t="shared" ref="G303:G309" si="31">F303</f>
        <v>422.99</v>
      </c>
      <c r="H303" s="1700">
        <f>G303*D303</f>
        <v>2114.9499999999998</v>
      </c>
      <c r="I303" s="1282"/>
      <c r="J303" s="2443"/>
      <c r="K303" s="575"/>
    </row>
    <row r="304" spans="1:11">
      <c r="A304" s="2304" t="s">
        <v>341</v>
      </c>
      <c r="B304" s="522" t="s">
        <v>337</v>
      </c>
      <c r="C304" s="522">
        <v>3.835</v>
      </c>
      <c r="D304" s="522">
        <v>5</v>
      </c>
      <c r="E304" s="579">
        <v>399.55604999999997</v>
      </c>
      <c r="F304" s="811">
        <v>356.43</v>
      </c>
      <c r="G304" s="1425">
        <f>F304</f>
        <v>356.43</v>
      </c>
      <c r="H304" s="1700">
        <f t="shared" ref="H304:H310" si="32">G304*D304</f>
        <v>1782.15</v>
      </c>
      <c r="I304" s="1282"/>
      <c r="J304" s="2443"/>
      <c r="K304" s="575"/>
    </row>
    <row r="305" spans="1:11">
      <c r="A305" s="2304" t="s">
        <v>340</v>
      </c>
      <c r="B305" s="522" t="s">
        <v>302</v>
      </c>
      <c r="C305" s="522">
        <v>4.4160000000000004</v>
      </c>
      <c r="D305" s="522">
        <v>5</v>
      </c>
      <c r="E305" s="579">
        <v>399.55604999999997</v>
      </c>
      <c r="F305" s="811">
        <f t="shared" si="30"/>
        <v>399.56</v>
      </c>
      <c r="G305" s="1425">
        <f t="shared" si="31"/>
        <v>399.56</v>
      </c>
      <c r="H305" s="1700">
        <f t="shared" si="32"/>
        <v>1997.8</v>
      </c>
      <c r="I305" s="1282"/>
      <c r="J305" s="2443"/>
      <c r="K305" s="575"/>
    </row>
    <row r="306" spans="1:11">
      <c r="A306" s="2304" t="s">
        <v>339</v>
      </c>
      <c r="B306" s="522" t="s">
        <v>303</v>
      </c>
      <c r="C306" s="522">
        <v>4.9969999999999999</v>
      </c>
      <c r="D306" s="522">
        <v>5</v>
      </c>
      <c r="E306" s="579">
        <v>399.55604999999997</v>
      </c>
      <c r="F306" s="811">
        <f t="shared" si="30"/>
        <v>399.56</v>
      </c>
      <c r="G306" s="1425">
        <f t="shared" si="31"/>
        <v>399.56</v>
      </c>
      <c r="H306" s="1700">
        <f t="shared" si="32"/>
        <v>1997.8</v>
      </c>
      <c r="I306" s="1282"/>
      <c r="J306" s="2443"/>
      <c r="K306" s="575"/>
    </row>
    <row r="307" spans="1:11">
      <c r="A307" s="2435" t="s">
        <v>9756</v>
      </c>
      <c r="B307" s="1288" t="s">
        <v>304</v>
      </c>
      <c r="C307" s="1288">
        <v>16.399999999999999</v>
      </c>
      <c r="D307" s="1288">
        <v>5</v>
      </c>
      <c r="E307" s="579">
        <v>399.55604999999997</v>
      </c>
      <c r="F307" s="811">
        <f t="shared" si="30"/>
        <v>399.56</v>
      </c>
      <c r="G307" s="1425">
        <f t="shared" si="31"/>
        <v>399.56</v>
      </c>
      <c r="H307" s="1700">
        <f t="shared" si="32"/>
        <v>1997.8</v>
      </c>
      <c r="I307" s="1290"/>
      <c r="J307" s="2443"/>
      <c r="K307" s="575"/>
    </row>
    <row r="308" spans="1:11">
      <c r="A308" s="2435" t="s">
        <v>12061</v>
      </c>
      <c r="B308" s="1288" t="s">
        <v>338</v>
      </c>
      <c r="C308" s="1288">
        <v>19.7</v>
      </c>
      <c r="D308" s="1288">
        <v>5</v>
      </c>
      <c r="E308" s="579">
        <v>399.55604999999997</v>
      </c>
      <c r="F308" s="811">
        <f t="shared" si="30"/>
        <v>399.56</v>
      </c>
      <c r="G308" s="1425">
        <f t="shared" si="31"/>
        <v>399.56</v>
      </c>
      <c r="H308" s="1698">
        <f t="shared" si="32"/>
        <v>1997.8</v>
      </c>
      <c r="I308" s="1290"/>
      <c r="J308" s="2443"/>
      <c r="K308" s="575"/>
    </row>
    <row r="309" spans="1:11">
      <c r="A309" s="2304" t="s">
        <v>6006</v>
      </c>
      <c r="B309" s="522" t="s">
        <v>6007</v>
      </c>
      <c r="C309" s="522">
        <v>16.399999999999999</v>
      </c>
      <c r="D309" s="522">
        <v>5</v>
      </c>
      <c r="E309" s="579">
        <v>399.55604999999997</v>
      </c>
      <c r="F309" s="1663">
        <v>375.17</v>
      </c>
      <c r="G309" s="1425">
        <f t="shared" si="31"/>
        <v>375.17</v>
      </c>
      <c r="H309" s="1698">
        <f t="shared" si="32"/>
        <v>1875.8500000000001</v>
      </c>
      <c r="I309" s="1282"/>
      <c r="J309" s="2443"/>
      <c r="K309" s="575"/>
    </row>
    <row r="310" spans="1:11" ht="13.5" thickBot="1">
      <c r="A310" s="2436" t="s">
        <v>9758</v>
      </c>
      <c r="B310" s="1292" t="s">
        <v>9757</v>
      </c>
      <c r="C310" s="1292">
        <v>19.7</v>
      </c>
      <c r="D310" s="1292">
        <v>5</v>
      </c>
      <c r="E310" s="579">
        <v>399.55604999999997</v>
      </c>
      <c r="F310" s="1042">
        <f t="shared" si="30"/>
        <v>399.56</v>
      </c>
      <c r="G310" s="1434">
        <f>F310</f>
        <v>399.56</v>
      </c>
      <c r="H310" s="1701">
        <f t="shared" si="32"/>
        <v>1997.8</v>
      </c>
      <c r="I310" s="2437"/>
      <c r="J310" s="2443"/>
      <c r="K310" s="575"/>
    </row>
    <row r="311" spans="1:11">
      <c r="K311" s="575"/>
    </row>
    <row r="312" spans="1:11" ht="13.5" thickBot="1">
      <c r="K312" s="575"/>
    </row>
    <row r="313" spans="1:11" ht="18">
      <c r="A313" s="185"/>
      <c r="B313" s="91" t="s">
        <v>344</v>
      </c>
      <c r="C313" s="91"/>
      <c r="D313" s="96"/>
      <c r="E313" s="636"/>
      <c r="F313" s="441"/>
      <c r="G313" s="163"/>
      <c r="H313" s="163"/>
      <c r="I313" s="95"/>
      <c r="K313" s="575"/>
    </row>
    <row r="314" spans="1:11" ht="18">
      <c r="A314" s="164"/>
      <c r="B314" s="108"/>
      <c r="C314" s="108"/>
      <c r="D314" s="166"/>
      <c r="E314" s="633"/>
      <c r="F314" s="18"/>
      <c r="G314" s="17"/>
      <c r="H314" s="17"/>
      <c r="I314" s="167"/>
      <c r="K314" s="575"/>
    </row>
    <row r="315" spans="1:11">
      <c r="A315" s="164"/>
      <c r="B315" s="183"/>
      <c r="C315" s="183"/>
      <c r="D315" s="183"/>
      <c r="E315" s="634"/>
      <c r="F315" s="439"/>
      <c r="G315" s="168"/>
      <c r="H315" s="17"/>
      <c r="I315" s="167"/>
      <c r="K315" s="575"/>
    </row>
    <row r="316" spans="1:11">
      <c r="A316" s="164"/>
      <c r="B316" s="183"/>
      <c r="C316" s="183"/>
      <c r="D316" s="183"/>
      <c r="E316" s="634"/>
      <c r="F316" s="439"/>
      <c r="G316" s="168"/>
      <c r="H316" s="17"/>
      <c r="I316" s="167"/>
      <c r="K316" s="575"/>
    </row>
    <row r="317" spans="1:11">
      <c r="A317" s="164"/>
      <c r="B317" s="183"/>
      <c r="C317" s="183"/>
      <c r="D317" s="183"/>
      <c r="E317" s="634"/>
      <c r="F317" s="439"/>
      <c r="G317" s="168"/>
      <c r="H317" s="17"/>
      <c r="I317" s="167"/>
      <c r="K317" s="575"/>
    </row>
    <row r="318" spans="1:11" ht="13.5" thickBot="1">
      <c r="A318" s="169"/>
      <c r="B318" s="184"/>
      <c r="C318" s="184"/>
      <c r="D318" s="184"/>
      <c r="E318" s="635"/>
      <c r="F318" s="440"/>
      <c r="G318" s="170"/>
      <c r="H318" s="171"/>
      <c r="I318" s="172"/>
      <c r="K318" s="575"/>
    </row>
    <row r="319" spans="1:11" ht="41.25" customHeight="1" thickBot="1">
      <c r="A319" s="187" t="s">
        <v>1034</v>
      </c>
      <c r="B319" s="473" t="s">
        <v>1035</v>
      </c>
      <c r="C319" s="1206" t="s">
        <v>678</v>
      </c>
      <c r="D319" s="1206" t="s">
        <v>3143</v>
      </c>
      <c r="E319" s="637" t="s">
        <v>285</v>
      </c>
      <c r="F319" s="474" t="s">
        <v>2792</v>
      </c>
      <c r="G319" s="2598" t="s">
        <v>3862</v>
      </c>
      <c r="H319" s="2598" t="s">
        <v>497</v>
      </c>
      <c r="I319" s="173" t="s">
        <v>4268</v>
      </c>
      <c r="K319" s="575"/>
    </row>
    <row r="320" spans="1:11" ht="26.25" customHeight="1" thickBot="1">
      <c r="A320" s="195"/>
      <c r="B320" s="389"/>
      <c r="C320" s="475" t="s">
        <v>3644</v>
      </c>
      <c r="D320" s="476" t="s">
        <v>3794</v>
      </c>
      <c r="E320" s="829" t="s">
        <v>265</v>
      </c>
      <c r="F320" s="191">
        <f>'Заказ, cкидки и курсы валют'!$I$12</f>
        <v>0</v>
      </c>
      <c r="G320" s="2599"/>
      <c r="H320" s="2599"/>
      <c r="I320" s="325"/>
      <c r="K320" s="575"/>
    </row>
    <row r="321" spans="1:11" ht="13.5" customHeight="1">
      <c r="A321" s="1136" t="s">
        <v>6008</v>
      </c>
      <c r="B321" s="1293" t="s">
        <v>6009</v>
      </c>
      <c r="C321" s="1294">
        <v>1.32</v>
      </c>
      <c r="D321" s="1295">
        <v>5</v>
      </c>
      <c r="E321" s="579">
        <v>397.26204000000001</v>
      </c>
      <c r="F321" s="59">
        <f t="shared" ref="F321:F338" si="33">ROUND(E321*(1-$F$11),2)</f>
        <v>397.26</v>
      </c>
      <c r="G321" s="1423">
        <f>F321</f>
        <v>397.26</v>
      </c>
      <c r="H321" s="1274">
        <f t="shared" ref="H321:H338" si="34">G321*D321</f>
        <v>1986.3</v>
      </c>
      <c r="I321" s="1273"/>
      <c r="K321" s="575"/>
    </row>
    <row r="322" spans="1:11" ht="13.5" customHeight="1">
      <c r="A322" s="1268" t="s">
        <v>12046</v>
      </c>
      <c r="B322" s="1296" t="s">
        <v>6013</v>
      </c>
      <c r="C322" s="2288">
        <v>1.71</v>
      </c>
      <c r="D322" s="1298">
        <v>1</v>
      </c>
      <c r="E322" s="579">
        <v>421.4631</v>
      </c>
      <c r="F322" s="59">
        <f>ROUND(E322*(1-$F$11),2)</f>
        <v>421.46</v>
      </c>
      <c r="G322" s="1439">
        <f>F322</f>
        <v>421.46</v>
      </c>
      <c r="H322" s="1700">
        <f>G322*D322</f>
        <v>421.46</v>
      </c>
      <c r="I322" s="1299"/>
      <c r="K322" s="575"/>
    </row>
    <row r="323" spans="1:11" ht="13.5" customHeight="1">
      <c r="A323" s="1268" t="s">
        <v>6012</v>
      </c>
      <c r="B323" s="1296" t="s">
        <v>6013</v>
      </c>
      <c r="C323" s="1297">
        <v>1.71</v>
      </c>
      <c r="D323" s="1298">
        <v>5</v>
      </c>
      <c r="E323" s="579">
        <v>421.4631</v>
      </c>
      <c r="F323" s="59">
        <f>ROUND(E323*(1-$F$11),2)</f>
        <v>421.46</v>
      </c>
      <c r="G323" s="1425">
        <f>F323</f>
        <v>421.46</v>
      </c>
      <c r="H323" s="1700">
        <f>G323*D323</f>
        <v>2107.2999999999997</v>
      </c>
      <c r="I323" s="1299"/>
      <c r="K323" s="575"/>
    </row>
    <row r="324" spans="1:11" ht="13.5" customHeight="1">
      <c r="A324" s="1268" t="s">
        <v>6018</v>
      </c>
      <c r="B324" s="1296" t="s">
        <v>6019</v>
      </c>
      <c r="C324" s="1297">
        <v>2.4900000000000002</v>
      </c>
      <c r="D324" s="1298">
        <v>5</v>
      </c>
      <c r="E324" s="579">
        <v>421.4631</v>
      </c>
      <c r="F324" s="59">
        <f t="shared" ref="F324" si="35">ROUND(E324*(1-$F$11),2)</f>
        <v>421.46</v>
      </c>
      <c r="G324" s="1425">
        <f t="shared" ref="G324" si="36">F324</f>
        <v>421.46</v>
      </c>
      <c r="H324" s="1700">
        <f t="shared" ref="H324" si="37">G324*D324</f>
        <v>2107.2999999999997</v>
      </c>
      <c r="I324" s="1299"/>
      <c r="K324" s="575"/>
    </row>
    <row r="325" spans="1:11" ht="13.5" customHeight="1">
      <c r="A325" s="1268" t="s">
        <v>6010</v>
      </c>
      <c r="B325" s="1296" t="s">
        <v>6011</v>
      </c>
      <c r="C325" s="1297">
        <v>2.1800000000000002</v>
      </c>
      <c r="D325" s="1298">
        <v>5</v>
      </c>
      <c r="E325" s="579">
        <v>421.4631</v>
      </c>
      <c r="F325" s="59">
        <f t="shared" si="33"/>
        <v>421.46</v>
      </c>
      <c r="G325" s="1425">
        <f>F325</f>
        <v>421.46</v>
      </c>
      <c r="H325" s="1700">
        <f t="shared" si="34"/>
        <v>2107.2999999999997</v>
      </c>
      <c r="I325" s="1299"/>
      <c r="K325" s="575"/>
    </row>
    <row r="326" spans="1:11" ht="13.5" customHeight="1">
      <c r="A326" s="1268" t="s">
        <v>6014</v>
      </c>
      <c r="B326" s="1296" t="s">
        <v>6015</v>
      </c>
      <c r="C326" s="1297">
        <v>2.67</v>
      </c>
      <c r="D326" s="1298">
        <v>5</v>
      </c>
      <c r="E326" s="579">
        <v>421.4631</v>
      </c>
      <c r="F326" s="59">
        <f t="shared" si="33"/>
        <v>421.46</v>
      </c>
      <c r="G326" s="1425">
        <f t="shared" ref="G326:G337" si="38">F326</f>
        <v>421.46</v>
      </c>
      <c r="H326" s="1700">
        <f t="shared" si="34"/>
        <v>2107.2999999999997</v>
      </c>
      <c r="I326" s="1299"/>
      <c r="K326" s="575"/>
    </row>
    <row r="327" spans="1:11" ht="13.5" customHeight="1">
      <c r="A327" s="1268" t="s">
        <v>6016</v>
      </c>
      <c r="B327" s="1296" t="s">
        <v>6017</v>
      </c>
      <c r="C327" s="1297">
        <v>3.16</v>
      </c>
      <c r="D327" s="1298">
        <v>5</v>
      </c>
      <c r="E327" s="579">
        <v>421.4631</v>
      </c>
      <c r="F327" s="59">
        <f t="shared" si="33"/>
        <v>421.46</v>
      </c>
      <c r="G327" s="1425">
        <f t="shared" si="38"/>
        <v>421.46</v>
      </c>
      <c r="H327" s="1700">
        <f t="shared" si="34"/>
        <v>2107.2999999999997</v>
      </c>
      <c r="I327" s="1299"/>
      <c r="K327" s="575"/>
    </row>
    <row r="328" spans="1:11" ht="13.5" customHeight="1">
      <c r="A328" s="1268" t="s">
        <v>6020</v>
      </c>
      <c r="B328" s="1296" t="s">
        <v>6021</v>
      </c>
      <c r="C328" s="1297">
        <v>3.65</v>
      </c>
      <c r="D328" s="1298">
        <v>5</v>
      </c>
      <c r="E328" s="579">
        <v>421.4631</v>
      </c>
      <c r="F328" s="59">
        <f>ROUND(E328*(1-$F$11),2)</f>
        <v>421.46</v>
      </c>
      <c r="G328" s="1425">
        <f t="shared" si="38"/>
        <v>421.46</v>
      </c>
      <c r="H328" s="1700">
        <f t="shared" si="34"/>
        <v>2107.2999999999997</v>
      </c>
      <c r="I328" s="1299"/>
      <c r="K328" s="575"/>
    </row>
    <row r="329" spans="1:11" ht="13.5" customHeight="1">
      <c r="A329" s="1268" t="s">
        <v>12035</v>
      </c>
      <c r="B329" s="1300" t="s">
        <v>12036</v>
      </c>
      <c r="C329" s="1297">
        <v>5.0999999999999996</v>
      </c>
      <c r="D329" s="1298">
        <v>5</v>
      </c>
      <c r="E329" s="579">
        <v>421.4631</v>
      </c>
      <c r="F329" s="59">
        <f>ROUND(E329*(1-$F$11),2)</f>
        <v>421.46</v>
      </c>
      <c r="G329" s="1425">
        <v>345.72</v>
      </c>
      <c r="H329" s="1700">
        <f>G329*D329</f>
        <v>1728.6000000000001</v>
      </c>
      <c r="I329" s="1299"/>
      <c r="K329" s="575"/>
    </row>
    <row r="330" spans="1:11" ht="13.5" customHeight="1">
      <c r="A330" s="1268" t="s">
        <v>9747</v>
      </c>
      <c r="B330" s="1300" t="s">
        <v>9746</v>
      </c>
      <c r="C330" s="1297">
        <v>4.4000000000000004</v>
      </c>
      <c r="D330" s="1298">
        <v>5</v>
      </c>
      <c r="E330" s="579">
        <v>403.86930000000001</v>
      </c>
      <c r="F330" s="59">
        <f>ROUND(E330*(1-$F$11),2)</f>
        <v>403.87</v>
      </c>
      <c r="G330" s="1425">
        <f t="shared" si="38"/>
        <v>403.87</v>
      </c>
      <c r="H330" s="1700">
        <f t="shared" si="34"/>
        <v>2019.35</v>
      </c>
      <c r="I330" s="1299"/>
      <c r="K330" s="575"/>
    </row>
    <row r="331" spans="1:11" ht="13.5" customHeight="1">
      <c r="A331" s="1268" t="s">
        <v>6022</v>
      </c>
      <c r="B331" s="1296" t="s">
        <v>6023</v>
      </c>
      <c r="C331" s="1297">
        <v>4.42</v>
      </c>
      <c r="D331" s="1298">
        <v>5</v>
      </c>
      <c r="E331" s="579">
        <v>403.86930000000001</v>
      </c>
      <c r="F331" s="59">
        <f t="shared" si="33"/>
        <v>403.87</v>
      </c>
      <c r="G331" s="1425">
        <f t="shared" si="38"/>
        <v>403.87</v>
      </c>
      <c r="H331" s="1700">
        <f t="shared" si="34"/>
        <v>2019.35</v>
      </c>
      <c r="I331" s="1299"/>
      <c r="K331" s="575"/>
    </row>
    <row r="332" spans="1:11" ht="13.5" customHeight="1">
      <c r="A332" s="1268" t="s">
        <v>6024</v>
      </c>
      <c r="B332" s="1296" t="s">
        <v>6025</v>
      </c>
      <c r="C332" s="1297">
        <v>5.01</v>
      </c>
      <c r="D332" s="1298">
        <v>5</v>
      </c>
      <c r="E332" s="579">
        <v>403.86930000000001</v>
      </c>
      <c r="F332" s="59">
        <f t="shared" si="33"/>
        <v>403.87</v>
      </c>
      <c r="G332" s="1425">
        <f t="shared" si="38"/>
        <v>403.87</v>
      </c>
      <c r="H332" s="1700">
        <f t="shared" si="34"/>
        <v>2019.35</v>
      </c>
      <c r="I332" s="1299"/>
      <c r="K332" s="575"/>
    </row>
    <row r="333" spans="1:11" ht="13.5" customHeight="1">
      <c r="A333" s="1268" t="s">
        <v>6026</v>
      </c>
      <c r="B333" s="1296" t="s">
        <v>6027</v>
      </c>
      <c r="C333" s="1297">
        <v>5.6</v>
      </c>
      <c r="D333" s="1298">
        <v>5</v>
      </c>
      <c r="E333" s="579">
        <v>403.86930000000001</v>
      </c>
      <c r="F333" s="59">
        <f t="shared" si="33"/>
        <v>403.87</v>
      </c>
      <c r="G333" s="1425">
        <f t="shared" si="38"/>
        <v>403.87</v>
      </c>
      <c r="H333" s="1700">
        <f t="shared" si="34"/>
        <v>2019.35</v>
      </c>
      <c r="I333" s="1299"/>
      <c r="K333" s="575"/>
    </row>
    <row r="334" spans="1:11" ht="13.5" customHeight="1">
      <c r="A334" s="1268" t="s">
        <v>9749</v>
      </c>
      <c r="B334" s="1300" t="s">
        <v>9748</v>
      </c>
      <c r="C334" s="1297">
        <v>5.2</v>
      </c>
      <c r="D334" s="1298">
        <v>5</v>
      </c>
      <c r="E334" s="579">
        <v>403.86930000000001</v>
      </c>
      <c r="F334" s="59">
        <f t="shared" si="33"/>
        <v>403.87</v>
      </c>
      <c r="G334" s="1425">
        <f t="shared" si="38"/>
        <v>403.87</v>
      </c>
      <c r="H334" s="1700">
        <f t="shared" si="34"/>
        <v>2019.35</v>
      </c>
      <c r="I334" s="1299"/>
      <c r="K334" s="575"/>
    </row>
    <row r="335" spans="1:11" ht="13.5" customHeight="1">
      <c r="A335" s="1268" t="s">
        <v>6028</v>
      </c>
      <c r="B335" s="1296" t="s">
        <v>6029</v>
      </c>
      <c r="C335" s="1297">
        <v>5.36</v>
      </c>
      <c r="D335" s="1298">
        <v>5</v>
      </c>
      <c r="E335" s="579">
        <v>403.86930000000001</v>
      </c>
      <c r="F335" s="59">
        <f t="shared" si="33"/>
        <v>403.87</v>
      </c>
      <c r="G335" s="1425">
        <f t="shared" si="38"/>
        <v>403.87</v>
      </c>
      <c r="H335" s="1700">
        <f t="shared" si="34"/>
        <v>2019.35</v>
      </c>
      <c r="I335" s="1299"/>
      <c r="K335" s="575"/>
    </row>
    <row r="336" spans="1:11">
      <c r="A336" s="1279" t="s">
        <v>347</v>
      </c>
      <c r="B336" s="1266" t="s">
        <v>345</v>
      </c>
      <c r="C336" s="1266">
        <v>6.07</v>
      </c>
      <c r="D336" s="1266">
        <v>5</v>
      </c>
      <c r="E336" s="579">
        <v>403.86930000000001</v>
      </c>
      <c r="F336" s="59">
        <f t="shared" si="33"/>
        <v>403.87</v>
      </c>
      <c r="G336" s="1425">
        <f t="shared" si="38"/>
        <v>403.87</v>
      </c>
      <c r="H336" s="1700">
        <f t="shared" si="34"/>
        <v>2019.35</v>
      </c>
      <c r="I336" s="1280"/>
      <c r="K336" s="575"/>
    </row>
    <row r="337" spans="1:11">
      <c r="A337" s="1287" t="s">
        <v>348</v>
      </c>
      <c r="B337" s="1288" t="s">
        <v>346</v>
      </c>
      <c r="C337" s="1288">
        <v>6.78</v>
      </c>
      <c r="D337" s="1288">
        <v>5</v>
      </c>
      <c r="E337" s="579">
        <v>403.86930000000001</v>
      </c>
      <c r="F337" s="59">
        <f t="shared" si="33"/>
        <v>403.87</v>
      </c>
      <c r="G337" s="1425">
        <f t="shared" si="38"/>
        <v>403.87</v>
      </c>
      <c r="H337" s="1700">
        <f t="shared" si="34"/>
        <v>2019.35</v>
      </c>
      <c r="I337" s="1290"/>
      <c r="K337" s="575"/>
    </row>
    <row r="338" spans="1:11" ht="13.5" thickBot="1">
      <c r="A338" s="1283" t="s">
        <v>6030</v>
      </c>
      <c r="B338" s="1264" t="s">
        <v>6031</v>
      </c>
      <c r="C338" s="1264">
        <v>5.2</v>
      </c>
      <c r="D338" s="1264">
        <v>5</v>
      </c>
      <c r="E338" s="579">
        <v>403.86930000000001</v>
      </c>
      <c r="F338" s="245">
        <f t="shared" si="33"/>
        <v>403.87</v>
      </c>
      <c r="G338" s="1430">
        <f>F338</f>
        <v>403.87</v>
      </c>
      <c r="H338" s="1699">
        <f t="shared" si="34"/>
        <v>2019.35</v>
      </c>
      <c r="I338" s="1083"/>
      <c r="K338" s="575"/>
    </row>
    <row r="339" spans="1:11" ht="13.5" thickBot="1">
      <c r="K339" s="575"/>
    </row>
    <row r="340" spans="1:11" ht="12.75" customHeight="1">
      <c r="A340" s="832"/>
      <c r="B340" s="833"/>
      <c r="C340" s="2663" t="s">
        <v>6044</v>
      </c>
      <c r="D340" s="2663"/>
      <c r="E340" s="2663"/>
      <c r="F340" s="2663"/>
      <c r="G340" s="2663"/>
      <c r="H340" s="840"/>
      <c r="I340" s="834"/>
      <c r="K340" s="575"/>
    </row>
    <row r="341" spans="1:11" ht="12.75" customHeight="1">
      <c r="A341" s="835"/>
      <c r="B341" s="143"/>
      <c r="C341" s="2664"/>
      <c r="D341" s="2664"/>
      <c r="E341" s="2664"/>
      <c r="F341" s="2664"/>
      <c r="G341" s="2664"/>
      <c r="H341" s="841"/>
      <c r="I341" s="836"/>
      <c r="K341" s="575"/>
    </row>
    <row r="342" spans="1:11" ht="12.75" customHeight="1">
      <c r="A342" s="835"/>
      <c r="B342" s="143"/>
      <c r="C342" s="841"/>
      <c r="D342" s="841"/>
      <c r="E342" s="902"/>
      <c r="F342" s="841"/>
      <c r="G342" s="841"/>
      <c r="H342" s="841"/>
      <c r="I342" s="836"/>
      <c r="K342" s="575"/>
    </row>
    <row r="343" spans="1:11" ht="12.75" customHeight="1">
      <c r="A343" s="835"/>
      <c r="B343" s="143"/>
      <c r="C343" s="143"/>
      <c r="D343" s="143"/>
      <c r="E343" s="903"/>
      <c r="F343" s="143"/>
      <c r="G343" s="143"/>
      <c r="H343" s="143"/>
      <c r="I343" s="836"/>
      <c r="K343" s="575"/>
    </row>
    <row r="344" spans="1:11" ht="12.75" customHeight="1">
      <c r="A344" s="835"/>
      <c r="B344" s="143"/>
      <c r="C344" s="143"/>
      <c r="D344" s="143"/>
      <c r="E344" s="903"/>
      <c r="F344" s="143"/>
      <c r="G344" s="143"/>
      <c r="H344" s="143"/>
      <c r="I344" s="836"/>
      <c r="K344" s="575"/>
    </row>
    <row r="345" spans="1:11" ht="12.75" customHeight="1">
      <c r="A345" s="835"/>
      <c r="B345" s="143"/>
      <c r="C345" s="143"/>
      <c r="D345" s="143"/>
      <c r="E345" s="903"/>
      <c r="F345" s="143"/>
      <c r="G345" s="143"/>
      <c r="H345" s="143"/>
      <c r="I345" s="836"/>
      <c r="K345" s="575"/>
    </row>
    <row r="346" spans="1:11" ht="13.5" customHeight="1" thickBot="1">
      <c r="A346" s="837"/>
      <c r="B346" s="838"/>
      <c r="C346" s="838"/>
      <c r="D346" s="838"/>
      <c r="E346" s="904"/>
      <c r="F346" s="838"/>
      <c r="G346" s="838"/>
      <c r="H346" s="838"/>
      <c r="I346" s="839"/>
      <c r="K346" s="575"/>
    </row>
    <row r="347" spans="1:11" ht="56.25" customHeight="1" thickBot="1">
      <c r="A347" s="187" t="s">
        <v>1034</v>
      </c>
      <c r="B347" s="473" t="s">
        <v>1035</v>
      </c>
      <c r="C347" s="1206" t="s">
        <v>678</v>
      </c>
      <c r="D347" s="1206" t="s">
        <v>3143</v>
      </c>
      <c r="E347" s="637" t="s">
        <v>10862</v>
      </c>
      <c r="F347" s="474" t="s">
        <v>2792</v>
      </c>
      <c r="G347" s="2598" t="s">
        <v>6048</v>
      </c>
      <c r="H347" s="2598" t="s">
        <v>497</v>
      </c>
      <c r="I347" s="173" t="s">
        <v>4268</v>
      </c>
      <c r="K347" s="575"/>
    </row>
    <row r="348" spans="1:11" ht="13.5" thickBot="1">
      <c r="A348" s="195"/>
      <c r="B348" s="389"/>
      <c r="C348" s="475" t="s">
        <v>6047</v>
      </c>
      <c r="D348" s="476" t="s">
        <v>6076</v>
      </c>
      <c r="E348" s="829" t="s">
        <v>265</v>
      </c>
      <c r="F348" s="191">
        <f>'Заказ, cкидки и курсы валют'!$I$12</f>
        <v>0</v>
      </c>
      <c r="G348" s="2599"/>
      <c r="H348" s="2599"/>
      <c r="I348" s="325"/>
      <c r="K348" s="575"/>
    </row>
    <row r="349" spans="1:11">
      <c r="A349" s="1136" t="s">
        <v>6071</v>
      </c>
      <c r="B349" s="1293" t="s">
        <v>6615</v>
      </c>
      <c r="C349" s="1301">
        <v>5.6000000000000001E-2</v>
      </c>
      <c r="D349" s="1301">
        <v>1</v>
      </c>
      <c r="E349" s="579">
        <v>45.409895999999996</v>
      </c>
      <c r="F349" s="59">
        <f t="shared" ref="F349:F371" si="39">ROUND(E349*(1-$F$11),2)</f>
        <v>45.41</v>
      </c>
      <c r="G349" s="1423">
        <f>F349</f>
        <v>45.41</v>
      </c>
      <c r="H349" s="1274">
        <f t="shared" ref="H349:H371" si="40">G349*D349</f>
        <v>45.41</v>
      </c>
      <c r="I349" s="1273"/>
      <c r="K349" s="575"/>
    </row>
    <row r="350" spans="1:11">
      <c r="A350" s="520" t="s">
        <v>6070</v>
      </c>
      <c r="B350" s="1302" t="s">
        <v>9759</v>
      </c>
      <c r="C350" s="1303">
        <v>7.2999999999999995E-2</v>
      </c>
      <c r="D350" s="1303">
        <v>1</v>
      </c>
      <c r="E350" s="579">
        <v>44.428391999999995</v>
      </c>
      <c r="F350" s="59">
        <f t="shared" si="39"/>
        <v>44.43</v>
      </c>
      <c r="G350" s="1425">
        <f>F350</f>
        <v>44.43</v>
      </c>
      <c r="H350" s="1698">
        <f t="shared" si="40"/>
        <v>44.43</v>
      </c>
      <c r="I350" s="1272"/>
      <c r="K350" s="575"/>
    </row>
    <row r="351" spans="1:11">
      <c r="A351" s="520" t="s">
        <v>6069</v>
      </c>
      <c r="B351" s="1302" t="s">
        <v>10836</v>
      </c>
      <c r="C351" s="1303">
        <v>8.3000000000000004E-2</v>
      </c>
      <c r="D351" s="1303">
        <v>1</v>
      </c>
      <c r="E351" s="579">
        <v>43.630920000000003</v>
      </c>
      <c r="F351" s="59">
        <f t="shared" si="39"/>
        <v>43.63</v>
      </c>
      <c r="G351" s="1425">
        <f>F351</f>
        <v>43.63</v>
      </c>
      <c r="H351" s="1698">
        <f t="shared" si="40"/>
        <v>43.63</v>
      </c>
      <c r="I351" s="1272"/>
      <c r="K351" s="575"/>
    </row>
    <row r="352" spans="1:11">
      <c r="A352" s="520" t="s">
        <v>10835</v>
      </c>
      <c r="B352" s="1302" t="s">
        <v>7011</v>
      </c>
      <c r="C352" s="1303">
        <v>8.5999999999999993E-2</v>
      </c>
      <c r="D352" s="1303">
        <v>1</v>
      </c>
      <c r="E352" s="579">
        <v>48.385080000000002</v>
      </c>
      <c r="F352" s="59">
        <f t="shared" si="39"/>
        <v>48.39</v>
      </c>
      <c r="G352" s="1425">
        <f t="shared" ref="G352:G371" si="41">F352</f>
        <v>48.39</v>
      </c>
      <c r="H352" s="1698">
        <f t="shared" si="40"/>
        <v>48.39</v>
      </c>
      <c r="I352" s="1272"/>
      <c r="K352" s="575"/>
    </row>
    <row r="353" spans="1:11">
      <c r="A353" s="520" t="s">
        <v>6067</v>
      </c>
      <c r="B353" s="623" t="s">
        <v>6068</v>
      </c>
      <c r="C353" s="1303">
        <v>9.9000000000000005E-2</v>
      </c>
      <c r="D353" s="1303">
        <v>1</v>
      </c>
      <c r="E353" s="579">
        <v>64.656576000000001</v>
      </c>
      <c r="F353" s="59">
        <f t="shared" si="39"/>
        <v>64.66</v>
      </c>
      <c r="G353" s="1425">
        <f t="shared" si="41"/>
        <v>64.66</v>
      </c>
      <c r="H353" s="1698">
        <f t="shared" si="40"/>
        <v>64.66</v>
      </c>
      <c r="I353" s="1272"/>
      <c r="K353" s="575"/>
    </row>
    <row r="354" spans="1:11">
      <c r="A354" s="520" t="s">
        <v>6066</v>
      </c>
      <c r="B354" s="1302" t="s">
        <v>9760</v>
      </c>
      <c r="C354" s="1303">
        <v>0.111</v>
      </c>
      <c r="D354" s="1303">
        <v>1</v>
      </c>
      <c r="E354" s="579">
        <v>62.846927999999991</v>
      </c>
      <c r="F354" s="59">
        <f>ROUND(E354*(1-$F$11),2)</f>
        <v>62.85</v>
      </c>
      <c r="G354" s="1425">
        <f>F354</f>
        <v>62.85</v>
      </c>
      <c r="H354" s="1698">
        <f>G354*D354</f>
        <v>62.85</v>
      </c>
      <c r="I354" s="1272"/>
      <c r="K354" s="575"/>
    </row>
    <row r="355" spans="1:11">
      <c r="A355" s="520" t="s">
        <v>12047</v>
      </c>
      <c r="B355" s="1302" t="s">
        <v>12048</v>
      </c>
      <c r="C355" s="1303">
        <v>0.115</v>
      </c>
      <c r="D355" s="1303">
        <v>1</v>
      </c>
      <c r="E355" s="579">
        <v>51.418199999999999</v>
      </c>
      <c r="F355" s="59">
        <f>ROUND(E355*(1-$F$11),2)</f>
        <v>51.42</v>
      </c>
      <c r="G355" s="1425">
        <f>F355</f>
        <v>51.42</v>
      </c>
      <c r="H355" s="1698">
        <f>G355*D355</f>
        <v>51.42</v>
      </c>
      <c r="I355" s="1272"/>
      <c r="K355" s="575"/>
    </row>
    <row r="356" spans="1:11">
      <c r="A356" s="520" t="s">
        <v>6065</v>
      </c>
      <c r="B356" s="1302" t="s">
        <v>9761</v>
      </c>
      <c r="C356" s="1303">
        <v>0.11899999999999999</v>
      </c>
      <c r="D356" s="1303">
        <v>1</v>
      </c>
      <c r="E356" s="579">
        <v>58.046759999999992</v>
      </c>
      <c r="F356" s="59">
        <f t="shared" si="39"/>
        <v>58.05</v>
      </c>
      <c r="G356" s="1425">
        <f t="shared" si="41"/>
        <v>58.05</v>
      </c>
      <c r="H356" s="1698">
        <f t="shared" si="40"/>
        <v>58.05</v>
      </c>
      <c r="I356" s="1272"/>
      <c r="K356" s="575"/>
    </row>
    <row r="357" spans="1:11">
      <c r="A357" s="520" t="s">
        <v>6063</v>
      </c>
      <c r="B357" s="623" t="s">
        <v>6064</v>
      </c>
      <c r="C357" s="1303">
        <v>0.13100000000000001</v>
      </c>
      <c r="D357" s="1303">
        <v>1</v>
      </c>
      <c r="E357" s="579">
        <v>62.310168000000004</v>
      </c>
      <c r="F357" s="59">
        <f t="shared" si="39"/>
        <v>62.31</v>
      </c>
      <c r="G357" s="1425">
        <f t="shared" si="41"/>
        <v>62.31</v>
      </c>
      <c r="H357" s="1698">
        <f t="shared" si="40"/>
        <v>62.31</v>
      </c>
      <c r="I357" s="1272"/>
      <c r="K357" s="575"/>
    </row>
    <row r="358" spans="1:11">
      <c r="A358" s="520" t="s">
        <v>6061</v>
      </c>
      <c r="B358" s="623" t="s">
        <v>6062</v>
      </c>
      <c r="C358" s="1303">
        <v>0.13100000000000001</v>
      </c>
      <c r="D358" s="1303">
        <v>1</v>
      </c>
      <c r="E358" s="579">
        <v>77.477472000000006</v>
      </c>
      <c r="F358" s="59">
        <f t="shared" si="39"/>
        <v>77.48</v>
      </c>
      <c r="G358" s="1425">
        <f t="shared" si="41"/>
        <v>77.48</v>
      </c>
      <c r="H358" s="1698">
        <f t="shared" si="40"/>
        <v>77.48</v>
      </c>
      <c r="I358" s="1272"/>
      <c r="K358" s="575"/>
    </row>
    <row r="359" spans="1:11">
      <c r="A359" s="520" t="s">
        <v>6059</v>
      </c>
      <c r="B359" s="623" t="s">
        <v>6060</v>
      </c>
      <c r="C359" s="1303">
        <v>0.14599999999999999</v>
      </c>
      <c r="D359" s="1303">
        <v>1</v>
      </c>
      <c r="E359" s="579">
        <v>82.277639999999977</v>
      </c>
      <c r="F359" s="59">
        <f t="shared" si="39"/>
        <v>82.28</v>
      </c>
      <c r="G359" s="1425">
        <f t="shared" si="41"/>
        <v>82.28</v>
      </c>
      <c r="H359" s="1698">
        <f t="shared" si="40"/>
        <v>82.28</v>
      </c>
      <c r="I359" s="1272"/>
      <c r="K359" s="575"/>
    </row>
    <row r="360" spans="1:11">
      <c r="A360" s="520" t="s">
        <v>12050</v>
      </c>
      <c r="B360" s="623" t="s">
        <v>12049</v>
      </c>
      <c r="C360" s="1303">
        <v>0.153</v>
      </c>
      <c r="D360" s="1303">
        <v>1</v>
      </c>
      <c r="E360" s="579">
        <v>81.206249999999997</v>
      </c>
      <c r="F360" s="59">
        <f t="shared" si="39"/>
        <v>81.209999999999994</v>
      </c>
      <c r="G360" s="1425">
        <f t="shared" si="41"/>
        <v>81.209999999999994</v>
      </c>
      <c r="H360" s="1698">
        <f t="shared" si="40"/>
        <v>81.209999999999994</v>
      </c>
      <c r="I360" s="1272"/>
      <c r="K360" s="575"/>
    </row>
    <row r="361" spans="1:11">
      <c r="A361" s="520" t="s">
        <v>6057</v>
      </c>
      <c r="B361" s="623" t="s">
        <v>6058</v>
      </c>
      <c r="C361" s="1303">
        <v>0.158</v>
      </c>
      <c r="D361" s="1303">
        <v>1</v>
      </c>
      <c r="E361" s="579">
        <v>86.679071999999991</v>
      </c>
      <c r="F361" s="59">
        <f t="shared" si="39"/>
        <v>86.68</v>
      </c>
      <c r="G361" s="1425">
        <f t="shared" si="41"/>
        <v>86.68</v>
      </c>
      <c r="H361" s="1698">
        <f t="shared" si="40"/>
        <v>86.68</v>
      </c>
      <c r="I361" s="1272"/>
      <c r="K361" s="575"/>
    </row>
    <row r="362" spans="1:11" ht="12.75" customHeight="1">
      <c r="A362" s="520" t="s">
        <v>6055</v>
      </c>
      <c r="B362" s="623" t="s">
        <v>6056</v>
      </c>
      <c r="C362" s="1303">
        <v>0.17799999999999999</v>
      </c>
      <c r="D362" s="1303">
        <v>1</v>
      </c>
      <c r="E362" s="579">
        <v>94.807151999999988</v>
      </c>
      <c r="F362" s="59">
        <f t="shared" si="39"/>
        <v>94.81</v>
      </c>
      <c r="G362" s="1425">
        <f t="shared" si="41"/>
        <v>94.81</v>
      </c>
      <c r="H362" s="1698">
        <f t="shared" si="40"/>
        <v>94.81</v>
      </c>
      <c r="I362" s="1272"/>
      <c r="K362" s="575"/>
    </row>
    <row r="363" spans="1:11" ht="12.75" customHeight="1">
      <c r="A363" s="520" t="s">
        <v>6045</v>
      </c>
      <c r="B363" s="623" t="s">
        <v>6046</v>
      </c>
      <c r="C363" s="1303">
        <v>0.20899999999999999</v>
      </c>
      <c r="D363" s="1303">
        <v>1</v>
      </c>
      <c r="E363" s="579">
        <v>94.638455999999991</v>
      </c>
      <c r="F363" s="59">
        <f t="shared" si="39"/>
        <v>94.64</v>
      </c>
      <c r="G363" s="1425">
        <f t="shared" si="41"/>
        <v>94.64</v>
      </c>
      <c r="H363" s="1698">
        <f>G363*D363</f>
        <v>94.64</v>
      </c>
      <c r="I363" s="1272"/>
      <c r="K363" s="575"/>
    </row>
    <row r="364" spans="1:11" ht="12.75" customHeight="1">
      <c r="A364" s="520" t="s">
        <v>12052</v>
      </c>
      <c r="B364" s="623" t="s">
        <v>12051</v>
      </c>
      <c r="C364" s="1303">
        <v>0.19</v>
      </c>
      <c r="D364" s="1303">
        <v>1</v>
      </c>
      <c r="E364" s="579">
        <v>84.944400000000002</v>
      </c>
      <c r="F364" s="59">
        <f t="shared" si="39"/>
        <v>84.94</v>
      </c>
      <c r="G364" s="1425">
        <f t="shared" si="41"/>
        <v>84.94</v>
      </c>
      <c r="H364" s="1698">
        <f>G364*D364</f>
        <v>84.94</v>
      </c>
      <c r="I364" s="1272"/>
      <c r="K364" s="575"/>
    </row>
    <row r="365" spans="1:11" ht="12.75" customHeight="1">
      <c r="A365" s="520" t="s">
        <v>11110</v>
      </c>
      <c r="B365" s="1302" t="s">
        <v>11111</v>
      </c>
      <c r="C365" s="1303">
        <v>0.20899999999999999</v>
      </c>
      <c r="D365" s="1303">
        <v>1</v>
      </c>
      <c r="E365" s="579">
        <v>98.717832000000001</v>
      </c>
      <c r="F365" s="59">
        <f t="shared" si="39"/>
        <v>98.72</v>
      </c>
      <c r="G365" s="1425">
        <f t="shared" si="41"/>
        <v>98.72</v>
      </c>
      <c r="H365" s="1698">
        <f>G365*D365</f>
        <v>98.72</v>
      </c>
      <c r="I365" s="1272"/>
      <c r="K365" s="575"/>
    </row>
    <row r="366" spans="1:11" ht="12.75" customHeight="1">
      <c r="A366" s="520" t="s">
        <v>11112</v>
      </c>
      <c r="B366" s="1302" t="s">
        <v>11113</v>
      </c>
      <c r="C366" s="1303">
        <v>0.20899999999999999</v>
      </c>
      <c r="D366" s="1303">
        <v>1</v>
      </c>
      <c r="E366" s="579">
        <v>99.772607999999991</v>
      </c>
      <c r="F366" s="59">
        <f t="shared" si="39"/>
        <v>99.77</v>
      </c>
      <c r="G366" s="1425">
        <f t="shared" si="41"/>
        <v>99.77</v>
      </c>
      <c r="H366" s="1698">
        <f>G366*D366</f>
        <v>99.77</v>
      </c>
      <c r="I366" s="1272"/>
      <c r="K366" s="575"/>
    </row>
    <row r="367" spans="1:11" ht="12.75" customHeight="1">
      <c r="A367" s="520" t="s">
        <v>6049</v>
      </c>
      <c r="B367" s="623" t="s">
        <v>6050</v>
      </c>
      <c r="C367" s="1303">
        <v>0.20899999999999999</v>
      </c>
      <c r="D367" s="1303">
        <v>1</v>
      </c>
      <c r="E367" s="579">
        <v>100.87679999999999</v>
      </c>
      <c r="F367" s="59">
        <f t="shared" si="39"/>
        <v>100.88</v>
      </c>
      <c r="G367" s="1425">
        <f t="shared" si="41"/>
        <v>100.88</v>
      </c>
      <c r="H367" s="1698">
        <f t="shared" si="40"/>
        <v>100.88</v>
      </c>
      <c r="I367" s="1272"/>
      <c r="K367" s="575"/>
    </row>
    <row r="368" spans="1:11" ht="12.75" customHeight="1">
      <c r="A368" s="520" t="s">
        <v>6051</v>
      </c>
      <c r="B368" s="623" t="s">
        <v>6052</v>
      </c>
      <c r="C368" s="1303">
        <v>0.222</v>
      </c>
      <c r="D368" s="1303">
        <v>1</v>
      </c>
      <c r="E368" s="579">
        <v>100.97265</v>
      </c>
      <c r="F368" s="59">
        <f t="shared" si="39"/>
        <v>100.97</v>
      </c>
      <c r="G368" s="1425">
        <f t="shared" si="41"/>
        <v>100.97</v>
      </c>
      <c r="H368" s="1698">
        <f t="shared" si="40"/>
        <v>100.97</v>
      </c>
      <c r="I368" s="1272"/>
      <c r="K368" s="575"/>
    </row>
    <row r="369" spans="1:11" ht="12.75" customHeight="1">
      <c r="A369" s="520" t="s">
        <v>6053</v>
      </c>
      <c r="B369" s="623" t="s">
        <v>6054</v>
      </c>
      <c r="C369" s="1303">
        <v>0.24199999999999999</v>
      </c>
      <c r="D369" s="1303">
        <v>1</v>
      </c>
      <c r="E369" s="579">
        <v>101.43230399999999</v>
      </c>
      <c r="F369" s="59">
        <f t="shared" si="39"/>
        <v>101.43</v>
      </c>
      <c r="G369" s="1425">
        <f t="shared" si="41"/>
        <v>101.43</v>
      </c>
      <c r="H369" s="1698">
        <f t="shared" si="40"/>
        <v>101.43</v>
      </c>
      <c r="I369" s="1272"/>
      <c r="K369" s="575"/>
    </row>
    <row r="370" spans="1:11" ht="12.75" customHeight="1">
      <c r="A370" s="520" t="s">
        <v>12053</v>
      </c>
      <c r="B370" s="623" t="s">
        <v>12054</v>
      </c>
      <c r="C370" s="1303">
        <v>0.29399999999999998</v>
      </c>
      <c r="D370" s="1303">
        <v>1</v>
      </c>
      <c r="E370" s="579">
        <v>96.478349999999992</v>
      </c>
      <c r="F370" s="59">
        <f t="shared" si="39"/>
        <v>96.48</v>
      </c>
      <c r="G370" s="1425">
        <f t="shared" si="41"/>
        <v>96.48</v>
      </c>
      <c r="H370" s="1698">
        <f t="shared" si="40"/>
        <v>96.48</v>
      </c>
      <c r="I370" s="1272"/>
      <c r="K370" s="575"/>
    </row>
    <row r="371" spans="1:11" ht="12.75" customHeight="1">
      <c r="A371" s="522" t="s">
        <v>6074</v>
      </c>
      <c r="B371" s="522" t="s">
        <v>6075</v>
      </c>
      <c r="C371" s="522">
        <v>0.27100000000000002</v>
      </c>
      <c r="D371" s="1303">
        <v>1</v>
      </c>
      <c r="E371" s="579">
        <v>106.62779999999999</v>
      </c>
      <c r="F371" s="59">
        <f t="shared" si="39"/>
        <v>106.63</v>
      </c>
      <c r="G371" s="1425">
        <f t="shared" si="41"/>
        <v>106.63</v>
      </c>
      <c r="H371" s="1698">
        <f t="shared" si="40"/>
        <v>106.63</v>
      </c>
      <c r="I371" s="1282"/>
      <c r="K371" s="575"/>
    </row>
    <row r="372" spans="1:11" ht="12.75" customHeight="1">
      <c r="A372" s="522" t="s">
        <v>6072</v>
      </c>
      <c r="B372" s="522" t="s">
        <v>6073</v>
      </c>
      <c r="C372" s="522">
        <v>0.30199999999999999</v>
      </c>
      <c r="D372" s="1303">
        <v>1</v>
      </c>
      <c r="E372" s="579">
        <v>114.08280000000001</v>
      </c>
      <c r="F372" s="59">
        <f>ROUND(E372*(1-$F$11),2)</f>
        <v>114.08</v>
      </c>
      <c r="G372" s="1425">
        <f>F372</f>
        <v>114.08</v>
      </c>
      <c r="H372" s="1698">
        <f>G372*D372</f>
        <v>114.08</v>
      </c>
      <c r="I372" s="1290"/>
      <c r="K372" s="575"/>
    </row>
    <row r="373" spans="1:11" ht="13.5" thickBot="1">
      <c r="A373" s="2289" t="s">
        <v>12055</v>
      </c>
      <c r="B373" s="1292" t="s">
        <v>12056</v>
      </c>
      <c r="C373" s="1292">
        <v>0.31</v>
      </c>
      <c r="D373" s="2290">
        <v>1</v>
      </c>
      <c r="E373" s="579">
        <v>116.08499999999999</v>
      </c>
      <c r="F373" s="2291">
        <f>ROUND(E373*(1-$F$11),2)</f>
        <v>116.09</v>
      </c>
      <c r="G373" s="1434">
        <f>F373</f>
        <v>116.09</v>
      </c>
      <c r="H373" s="1701">
        <f>G373*D373</f>
        <v>116.09</v>
      </c>
      <c r="I373" s="1083"/>
      <c r="K373" s="575"/>
    </row>
  </sheetData>
  <mergeCells count="21">
    <mergeCell ref="J1:L1"/>
    <mergeCell ref="A1:I1"/>
    <mergeCell ref="G10:G11"/>
    <mergeCell ref="H10:H11"/>
    <mergeCell ref="H245:H246"/>
    <mergeCell ref="G245:G246"/>
    <mergeCell ref="G42:G43"/>
    <mergeCell ref="H42:H43"/>
    <mergeCell ref="G347:G348"/>
    <mergeCell ref="H347:H348"/>
    <mergeCell ref="C340:G341"/>
    <mergeCell ref="G319:G320"/>
    <mergeCell ref="H319:H320"/>
    <mergeCell ref="G257:G258"/>
    <mergeCell ref="H257:H258"/>
    <mergeCell ref="G267:G268"/>
    <mergeCell ref="H267:H268"/>
    <mergeCell ref="H299:H300"/>
    <mergeCell ref="G285:G286"/>
    <mergeCell ref="H285:H286"/>
    <mergeCell ref="G299:G300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S1124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737" sqref="A737:H742"/>
    </sheetView>
  </sheetViews>
  <sheetFormatPr defaultRowHeight="12.75"/>
  <cols>
    <col min="1" max="1" width="21.5703125" customWidth="1"/>
    <col min="2" max="2" width="13" customWidth="1"/>
    <col min="3" max="3" width="13.42578125" customWidth="1"/>
    <col min="4" max="4" width="10.42578125" customWidth="1"/>
    <col min="5" max="5" width="14.42578125" customWidth="1"/>
    <col min="6" max="6" width="12.5703125" style="548" customWidth="1"/>
    <col min="7" max="7" width="12.42578125" style="22" customWidth="1"/>
    <col min="8" max="8" width="13.85546875" customWidth="1"/>
    <col min="9" max="9" width="12.42578125" customWidth="1"/>
    <col min="11" max="11" width="17" customWidth="1"/>
    <col min="12" max="12" width="11.5703125" customWidth="1"/>
  </cols>
  <sheetData>
    <row r="1" spans="1:19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2693" t="s">
        <v>12309</v>
      </c>
      <c r="K1" s="2693"/>
      <c r="L1" s="2693"/>
    </row>
    <row r="2" spans="1:19" ht="30.75">
      <c r="A2" s="1731" t="s">
        <v>5247</v>
      </c>
      <c r="B2" s="1731"/>
      <c r="C2" s="1731"/>
      <c r="D2" s="1731"/>
      <c r="E2" s="1732"/>
      <c r="F2" s="1730"/>
      <c r="G2" s="1733"/>
      <c r="H2" s="1734"/>
      <c r="I2" s="1733"/>
    </row>
    <row r="3" spans="1:19" ht="13.5" thickBot="1">
      <c r="A3" s="4"/>
      <c r="B3" s="4"/>
      <c r="C3" s="4"/>
      <c r="D3" s="4"/>
      <c r="E3" s="1"/>
      <c r="F3" s="630"/>
    </row>
    <row r="4" spans="1:19" ht="12.75" customHeight="1">
      <c r="A4" s="2694" t="s">
        <v>11487</v>
      </c>
      <c r="B4" s="2695"/>
      <c r="C4" s="2695"/>
      <c r="D4" s="2695"/>
      <c r="E4" s="2695"/>
      <c r="F4" s="2695"/>
      <c r="G4" s="2695"/>
      <c r="H4" s="2695"/>
      <c r="I4" s="2696"/>
    </row>
    <row r="5" spans="1:19" ht="12.75" customHeight="1">
      <c r="A5" s="2697"/>
      <c r="B5" s="2698"/>
      <c r="C5" s="2698"/>
      <c r="D5" s="2698"/>
      <c r="E5" s="2698"/>
      <c r="F5" s="2698"/>
      <c r="G5" s="2698"/>
      <c r="H5" s="2698"/>
      <c r="I5" s="2699"/>
    </row>
    <row r="6" spans="1:19" ht="12.75" customHeight="1">
      <c r="A6" s="2697"/>
      <c r="B6" s="2698"/>
      <c r="C6" s="2698"/>
      <c r="D6" s="2698"/>
      <c r="E6" s="2698"/>
      <c r="F6" s="2698"/>
      <c r="G6" s="2698"/>
      <c r="H6" s="2698"/>
      <c r="I6" s="2699"/>
    </row>
    <row r="7" spans="1:19" ht="12.75" customHeight="1">
      <c r="A7" s="2697"/>
      <c r="B7" s="2698"/>
      <c r="C7" s="2698"/>
      <c r="D7" s="2698"/>
      <c r="E7" s="2698"/>
      <c r="F7" s="2698"/>
      <c r="G7" s="2698"/>
      <c r="H7" s="2698"/>
      <c r="I7" s="2699"/>
    </row>
    <row r="8" spans="1:19" ht="12.75" customHeight="1">
      <c r="A8" s="2697"/>
      <c r="B8" s="2698"/>
      <c r="C8" s="2698"/>
      <c r="D8" s="2698"/>
      <c r="E8" s="2698"/>
      <c r="F8" s="2698"/>
      <c r="G8" s="2698"/>
      <c r="H8" s="2698"/>
      <c r="I8" s="2699"/>
      <c r="L8" s="17"/>
      <c r="M8" s="1351"/>
      <c r="N8" s="1351"/>
      <c r="O8" s="1351"/>
      <c r="P8" s="1738"/>
      <c r="Q8" s="1739"/>
      <c r="R8" s="154"/>
      <c r="S8" s="17"/>
    </row>
    <row r="9" spans="1:19" ht="36.75" customHeight="1" thickBot="1">
      <c r="A9" s="2700"/>
      <c r="B9" s="2701"/>
      <c r="C9" s="2701"/>
      <c r="D9" s="2701"/>
      <c r="E9" s="2701"/>
      <c r="F9" s="2701"/>
      <c r="G9" s="2701"/>
      <c r="H9" s="2701"/>
      <c r="I9" s="2702"/>
      <c r="L9" s="17"/>
      <c r="M9" s="1364"/>
      <c r="N9" s="1364"/>
      <c r="O9" s="109"/>
      <c r="P9" s="1179"/>
      <c r="Q9" s="111"/>
      <c r="R9" s="1740"/>
      <c r="S9" s="17"/>
    </row>
    <row r="10" spans="1:19" ht="33.75" customHeight="1">
      <c r="A10" s="345" t="s">
        <v>1034</v>
      </c>
      <c r="B10" s="187" t="s">
        <v>4174</v>
      </c>
      <c r="C10" s="389" t="s">
        <v>1035</v>
      </c>
      <c r="D10" s="475" t="s">
        <v>678</v>
      </c>
      <c r="E10" s="475" t="s">
        <v>3976</v>
      </c>
      <c r="F10" s="1719" t="s">
        <v>1701</v>
      </c>
      <c r="G10" s="198" t="s">
        <v>2792</v>
      </c>
      <c r="H10" s="2601" t="s">
        <v>497</v>
      </c>
      <c r="I10" s="199" t="s">
        <v>4268</v>
      </c>
    </row>
    <row r="11" spans="1:19" ht="21.75" customHeight="1" thickBot="1">
      <c r="A11" s="295"/>
      <c r="B11" s="195" t="s">
        <v>1826</v>
      </c>
      <c r="C11" s="414" t="s">
        <v>1826</v>
      </c>
      <c r="D11" s="475" t="s">
        <v>3307</v>
      </c>
      <c r="E11" s="476" t="s">
        <v>3977</v>
      </c>
      <c r="F11" s="1720" t="s">
        <v>265</v>
      </c>
      <c r="G11" s="191">
        <f>'Заказ, cкидки и курсы валют'!$I$12</f>
        <v>0</v>
      </c>
      <c r="H11" s="2599"/>
      <c r="I11" s="325"/>
    </row>
    <row r="12" spans="1:19">
      <c r="A12" s="1449" t="s">
        <v>4175</v>
      </c>
      <c r="B12" s="1227">
        <v>0.5</v>
      </c>
      <c r="C12" s="1227" t="s">
        <v>12058</v>
      </c>
      <c r="D12" s="1227"/>
      <c r="E12" s="1227">
        <v>25</v>
      </c>
      <c r="F12" s="1766">
        <v>538.89</v>
      </c>
      <c r="G12" s="1450">
        <f>ROUND(F12*(1-$G$11),2)</f>
        <v>538.89</v>
      </c>
      <c r="H12" s="1450">
        <f>G12</f>
        <v>538.89</v>
      </c>
      <c r="I12" s="1451"/>
      <c r="K12" s="1766"/>
      <c r="L12" s="22"/>
    </row>
    <row r="13" spans="1:19">
      <c r="A13" s="1186" t="s">
        <v>10431</v>
      </c>
      <c r="B13" s="11">
        <v>0.7</v>
      </c>
      <c r="C13" s="11" t="s">
        <v>7014</v>
      </c>
      <c r="D13" s="11"/>
      <c r="E13" s="11">
        <v>25</v>
      </c>
      <c r="F13" s="1766">
        <v>707.90549999999996</v>
      </c>
      <c r="G13" s="1452">
        <f t="shared" ref="G13:G22" si="0">ROUND(F13*(1-$G$11),2)</f>
        <v>707.91</v>
      </c>
      <c r="H13" s="1452">
        <f t="shared" ref="H13:H22" si="1">G13</f>
        <v>707.91</v>
      </c>
      <c r="I13" s="1453"/>
      <c r="K13" s="1766"/>
      <c r="L13" s="22"/>
    </row>
    <row r="14" spans="1:19">
      <c r="A14" s="669" t="s">
        <v>4176</v>
      </c>
      <c r="B14" s="1071">
        <v>0.55000000000000004</v>
      </c>
      <c r="C14" s="1071" t="s">
        <v>671</v>
      </c>
      <c r="D14" s="1071"/>
      <c r="E14" s="11">
        <v>25</v>
      </c>
      <c r="F14" s="1766">
        <v>739.48690349999993</v>
      </c>
      <c r="G14" s="1452">
        <f>ROUND(F14*(1-$G$11),2)</f>
        <v>739.49</v>
      </c>
      <c r="H14" s="1452">
        <f>G14</f>
        <v>739.49</v>
      </c>
      <c r="I14" s="1453"/>
      <c r="K14" s="1766"/>
      <c r="L14" s="22"/>
    </row>
    <row r="15" spans="1:19">
      <c r="A15" s="15" t="s">
        <v>12057</v>
      </c>
      <c r="B15" s="1071">
        <v>0.55000000000000004</v>
      </c>
      <c r="C15" s="1071" t="s">
        <v>671</v>
      </c>
      <c r="D15" s="16"/>
      <c r="E15" s="11">
        <v>25</v>
      </c>
      <c r="F15" s="1766">
        <v>759.34499999999991</v>
      </c>
      <c r="G15" s="1452">
        <f>ROUND(F15*(1-$G$11),2)</f>
        <v>759.35</v>
      </c>
      <c r="H15" s="1452">
        <f t="shared" ref="H15:H16" si="2">G15</f>
        <v>759.35</v>
      </c>
      <c r="I15" s="1453"/>
      <c r="K15" s="1766"/>
      <c r="L15" s="22"/>
    </row>
    <row r="16" spans="1:19">
      <c r="A16" s="15" t="s">
        <v>12059</v>
      </c>
      <c r="B16" s="1071">
        <v>0.7</v>
      </c>
      <c r="C16" s="1071" t="s">
        <v>8984</v>
      </c>
      <c r="D16" s="16"/>
      <c r="E16" s="11">
        <v>25</v>
      </c>
      <c r="F16" s="1766">
        <v>999.39599999999996</v>
      </c>
      <c r="G16" s="1452">
        <f>ROUND(F16*(1-$G$11),2)</f>
        <v>999.4</v>
      </c>
      <c r="H16" s="1452">
        <f t="shared" si="2"/>
        <v>999.4</v>
      </c>
      <c r="I16" s="1453"/>
      <c r="K16" s="1766"/>
      <c r="L16" s="22"/>
    </row>
    <row r="17" spans="1:13">
      <c r="A17" s="669" t="s">
        <v>8983</v>
      </c>
      <c r="B17" s="1071">
        <v>0.7</v>
      </c>
      <c r="C17" s="1071" t="s">
        <v>8984</v>
      </c>
      <c r="D17" s="1071"/>
      <c r="E17" s="11">
        <v>25</v>
      </c>
      <c r="F17" s="1766">
        <v>1003.3574166</v>
      </c>
      <c r="G17" s="1452">
        <f>ROUND(F17*(1-$G$11),2)</f>
        <v>1003.36</v>
      </c>
      <c r="H17" s="1452">
        <f t="shared" si="1"/>
        <v>1003.36</v>
      </c>
      <c r="I17" s="1453"/>
      <c r="K17" s="1766"/>
      <c r="L17" s="22"/>
    </row>
    <row r="18" spans="1:13">
      <c r="A18" s="669" t="s">
        <v>4177</v>
      </c>
      <c r="B18" s="1071">
        <v>0.55000000000000004</v>
      </c>
      <c r="C18" s="11" t="s">
        <v>984</v>
      </c>
      <c r="D18" s="11"/>
      <c r="E18" s="11">
        <v>25</v>
      </c>
      <c r="F18" s="1766">
        <v>847.52699999999993</v>
      </c>
      <c r="G18" s="1452">
        <f t="shared" si="0"/>
        <v>847.53</v>
      </c>
      <c r="H18" s="1452">
        <f t="shared" si="1"/>
        <v>847.53</v>
      </c>
      <c r="I18" s="1453"/>
      <c r="K18" s="1766"/>
      <c r="L18" s="22"/>
    </row>
    <row r="19" spans="1:13">
      <c r="A19" s="1190" t="s">
        <v>4178</v>
      </c>
      <c r="B19" s="1454">
        <v>0.7</v>
      </c>
      <c r="C19" s="1191" t="s">
        <v>12060</v>
      </c>
      <c r="D19" s="1071"/>
      <c r="E19" s="11">
        <v>25</v>
      </c>
      <c r="F19" s="1766">
        <v>1180.3996511999999</v>
      </c>
      <c r="G19" s="1452">
        <f t="shared" si="0"/>
        <v>1180.4000000000001</v>
      </c>
      <c r="H19" s="1452">
        <f t="shared" si="1"/>
        <v>1180.4000000000001</v>
      </c>
      <c r="I19" s="1453"/>
      <c r="K19" s="1766"/>
      <c r="L19" s="22"/>
    </row>
    <row r="20" spans="1:13">
      <c r="A20" s="1190" t="s">
        <v>5623</v>
      </c>
      <c r="B20" s="1454" t="s">
        <v>4181</v>
      </c>
      <c r="C20" s="1191" t="s">
        <v>4266</v>
      </c>
      <c r="D20" s="1071"/>
      <c r="E20" s="11">
        <v>25</v>
      </c>
      <c r="F20" s="1766">
        <v>1686.3206421599998</v>
      </c>
      <c r="G20" s="1452">
        <f t="shared" si="0"/>
        <v>1686.32</v>
      </c>
      <c r="H20" s="1452">
        <f t="shared" si="1"/>
        <v>1686.32</v>
      </c>
      <c r="I20" s="1453"/>
      <c r="K20" s="1766"/>
      <c r="L20" s="22"/>
    </row>
    <row r="21" spans="1:13">
      <c r="A21" s="1455" t="s">
        <v>4179</v>
      </c>
      <c r="B21" s="1191">
        <v>0.55000000000000004</v>
      </c>
      <c r="C21" s="1191" t="s">
        <v>673</v>
      </c>
      <c r="D21" s="11"/>
      <c r="E21" s="11">
        <v>25</v>
      </c>
      <c r="F21" s="1766">
        <v>1053.9459730800002</v>
      </c>
      <c r="G21" s="1452">
        <f t="shared" si="0"/>
        <v>1053.95</v>
      </c>
      <c r="H21" s="1452">
        <f t="shared" si="1"/>
        <v>1053.95</v>
      </c>
      <c r="I21" s="1453"/>
      <c r="K21" s="1766"/>
      <c r="L21" s="22"/>
    </row>
    <row r="22" spans="1:13" ht="13.5" thickBot="1">
      <c r="A22" s="1456" t="s">
        <v>4180</v>
      </c>
      <c r="B22" s="1457">
        <v>0.7</v>
      </c>
      <c r="C22" s="1457" t="s">
        <v>674</v>
      </c>
      <c r="D22" s="314"/>
      <c r="E22" s="314">
        <v>25</v>
      </c>
      <c r="F22" s="1766">
        <v>1475.499564</v>
      </c>
      <c r="G22" s="1458">
        <f t="shared" si="0"/>
        <v>1475.5</v>
      </c>
      <c r="H22" s="1458">
        <f t="shared" si="1"/>
        <v>1475.5</v>
      </c>
      <c r="I22" s="1459"/>
      <c r="K22" s="1766"/>
      <c r="L22" s="22"/>
      <c r="M22" s="1749"/>
    </row>
    <row r="23" spans="1:13" ht="13.5" thickBot="1">
      <c r="A23" s="1"/>
      <c r="B23" s="1460"/>
      <c r="C23" s="78"/>
      <c r="D23" s="78"/>
      <c r="E23" s="78"/>
      <c r="F23" s="572"/>
      <c r="G23" s="1461"/>
      <c r="K23" s="1766"/>
      <c r="L23" s="1748"/>
      <c r="M23" s="1749"/>
    </row>
    <row r="24" spans="1:13" ht="12.75" customHeight="1">
      <c r="A24" s="2694" t="s">
        <v>11476</v>
      </c>
      <c r="B24" s="2695"/>
      <c r="C24" s="2695"/>
      <c r="D24" s="2695"/>
      <c r="E24" s="2695"/>
      <c r="F24" s="2695"/>
      <c r="G24" s="2695"/>
      <c r="H24" s="2695"/>
      <c r="I24" s="2696"/>
      <c r="K24" s="1766"/>
      <c r="L24" s="1748"/>
      <c r="M24" s="1749"/>
    </row>
    <row r="25" spans="1:13" ht="12.75" customHeight="1">
      <c r="A25" s="2697"/>
      <c r="B25" s="2698"/>
      <c r="C25" s="2698"/>
      <c r="D25" s="2698"/>
      <c r="E25" s="2698"/>
      <c r="F25" s="2698"/>
      <c r="G25" s="2698"/>
      <c r="H25" s="2698"/>
      <c r="I25" s="2699"/>
      <c r="K25" s="1766"/>
      <c r="L25" s="1748"/>
      <c r="M25" s="1749"/>
    </row>
    <row r="26" spans="1:13" ht="12.75" customHeight="1">
      <c r="A26" s="2697"/>
      <c r="B26" s="2698"/>
      <c r="C26" s="2698"/>
      <c r="D26" s="2698"/>
      <c r="E26" s="2698"/>
      <c r="F26" s="2698"/>
      <c r="G26" s="2698"/>
      <c r="H26" s="2698"/>
      <c r="I26" s="2699"/>
      <c r="K26" s="1766"/>
      <c r="L26" s="1748"/>
      <c r="M26" s="1749"/>
    </row>
    <row r="27" spans="1:13" ht="12.75" customHeight="1">
      <c r="A27" s="2697"/>
      <c r="B27" s="2698"/>
      <c r="C27" s="2698"/>
      <c r="D27" s="2698"/>
      <c r="E27" s="2698"/>
      <c r="F27" s="2698"/>
      <c r="G27" s="2698"/>
      <c r="H27" s="2698"/>
      <c r="I27" s="2699"/>
      <c r="K27" s="1766"/>
      <c r="L27" s="1748"/>
      <c r="M27" s="1749"/>
    </row>
    <row r="28" spans="1:13" ht="12.75" customHeight="1">
      <c r="A28" s="2697"/>
      <c r="B28" s="2698"/>
      <c r="C28" s="2698"/>
      <c r="D28" s="2698"/>
      <c r="E28" s="2698"/>
      <c r="F28" s="2698"/>
      <c r="G28" s="2698"/>
      <c r="H28" s="2698"/>
      <c r="I28" s="2699"/>
      <c r="K28" s="1766"/>
      <c r="L28" s="1748"/>
      <c r="M28" s="1749"/>
    </row>
    <row r="29" spans="1:13" ht="24" customHeight="1" thickBot="1">
      <c r="A29" s="2700"/>
      <c r="B29" s="2701"/>
      <c r="C29" s="2701"/>
      <c r="D29" s="2701"/>
      <c r="E29" s="2701"/>
      <c r="F29" s="2701"/>
      <c r="G29" s="2701"/>
      <c r="H29" s="2701"/>
      <c r="I29" s="2702"/>
      <c r="K29" s="1766"/>
      <c r="L29" s="1748"/>
      <c r="M29" s="1749"/>
    </row>
    <row r="30" spans="1:13" ht="33.75" customHeight="1">
      <c r="A30" s="187" t="s">
        <v>1034</v>
      </c>
      <c r="B30" s="187" t="s">
        <v>4174</v>
      </c>
      <c r="C30" s="389" t="s">
        <v>1035</v>
      </c>
      <c r="D30" s="475" t="s">
        <v>678</v>
      </c>
      <c r="E30" s="475" t="s">
        <v>3976</v>
      </c>
      <c r="F30" s="1719" t="s">
        <v>1701</v>
      </c>
      <c r="G30" s="198" t="s">
        <v>2792</v>
      </c>
      <c r="H30" s="2601" t="s">
        <v>497</v>
      </c>
      <c r="I30" s="199" t="s">
        <v>4268</v>
      </c>
      <c r="K30" s="1766"/>
      <c r="L30" s="1748"/>
      <c r="M30" s="1749"/>
    </row>
    <row r="31" spans="1:13" ht="21.75" customHeight="1" thickBot="1">
      <c r="A31" s="195"/>
      <c r="B31" s="195" t="s">
        <v>1826</v>
      </c>
      <c r="C31" s="389"/>
      <c r="D31" s="475" t="s">
        <v>3307</v>
      </c>
      <c r="E31" s="476" t="s">
        <v>3977</v>
      </c>
      <c r="F31" s="1720" t="s">
        <v>265</v>
      </c>
      <c r="G31" s="191">
        <f>'Заказ, cкидки и курсы валют'!$I$12</f>
        <v>0</v>
      </c>
      <c r="H31" s="2599"/>
      <c r="I31" s="325"/>
      <c r="K31" s="1766"/>
      <c r="L31" s="1748"/>
      <c r="M31" s="1749"/>
    </row>
    <row r="32" spans="1:13">
      <c r="A32" s="1462" t="s">
        <v>4182</v>
      </c>
      <c r="B32" s="1463">
        <v>0.55000000000000004</v>
      </c>
      <c r="C32" s="1463" t="s">
        <v>3539</v>
      </c>
      <c r="D32" s="1463"/>
      <c r="E32" s="1463">
        <v>25</v>
      </c>
      <c r="F32" s="1766">
        <v>551.13749999999993</v>
      </c>
      <c r="G32" s="1450">
        <f>ROUND(F32*(1-$G$11),2)</f>
        <v>551.14</v>
      </c>
      <c r="H32" s="1450">
        <f>G32</f>
        <v>551.14</v>
      </c>
      <c r="I32" s="1464"/>
      <c r="K32" s="1766"/>
      <c r="L32" s="1748"/>
      <c r="M32" s="1749"/>
    </row>
    <row r="33" spans="1:13">
      <c r="A33" s="1465" t="s">
        <v>4183</v>
      </c>
      <c r="B33" s="1466">
        <v>0.75</v>
      </c>
      <c r="C33" s="1466" t="s">
        <v>670</v>
      </c>
      <c r="D33" s="1466"/>
      <c r="E33" s="1466">
        <v>25</v>
      </c>
      <c r="F33" s="1766">
        <v>756.89549999999997</v>
      </c>
      <c r="G33" s="1452">
        <f t="shared" ref="G33:G35" si="3">ROUND(F33*(1-$G$11),2)</f>
        <v>756.9</v>
      </c>
      <c r="H33" s="1452">
        <f t="shared" ref="H33:H35" si="4">G33</f>
        <v>756.9</v>
      </c>
      <c r="I33" s="1467"/>
      <c r="K33" s="1766"/>
      <c r="L33" s="1748"/>
      <c r="M33" s="1749"/>
    </row>
    <row r="34" spans="1:13">
      <c r="A34" s="1465" t="s">
        <v>4184</v>
      </c>
      <c r="B34" s="1466">
        <v>0.55000000000000004</v>
      </c>
      <c r="C34" s="1466" t="s">
        <v>671</v>
      </c>
      <c r="D34" s="1466"/>
      <c r="E34" s="1466">
        <v>25</v>
      </c>
      <c r="F34" s="1766">
        <v>784.93742712000005</v>
      </c>
      <c r="G34" s="1452">
        <f t="shared" si="3"/>
        <v>784.94</v>
      </c>
      <c r="H34" s="1452">
        <f t="shared" si="4"/>
        <v>784.94</v>
      </c>
      <c r="I34" s="1467"/>
      <c r="K34" s="1766"/>
      <c r="L34" s="1748"/>
      <c r="M34" s="1749"/>
    </row>
    <row r="35" spans="1:13" ht="13.5" thickBot="1">
      <c r="A35" s="331" t="s">
        <v>4185</v>
      </c>
      <c r="B35" s="1468">
        <v>0.75</v>
      </c>
      <c r="C35" s="1468" t="s">
        <v>672</v>
      </c>
      <c r="D35" s="1468"/>
      <c r="E35" s="1468">
        <v>25</v>
      </c>
      <c r="F35" s="1766">
        <v>1098.9194832000001</v>
      </c>
      <c r="G35" s="1458">
        <f t="shared" si="3"/>
        <v>1098.92</v>
      </c>
      <c r="H35" s="1458">
        <f t="shared" si="4"/>
        <v>1098.92</v>
      </c>
      <c r="I35" s="1469"/>
      <c r="K35" s="1766"/>
      <c r="L35" s="1748"/>
      <c r="M35" s="1749"/>
    </row>
    <row r="36" spans="1:13" ht="9.75" customHeight="1">
      <c r="A36" s="1"/>
      <c r="B36" s="78"/>
      <c r="C36" s="78"/>
      <c r="D36" s="78"/>
      <c r="E36" s="78"/>
      <c r="F36" s="572"/>
      <c r="G36" s="1470"/>
      <c r="H36" s="14"/>
      <c r="I36" s="14"/>
      <c r="K36" s="1766"/>
      <c r="L36" s="1748"/>
      <c r="M36" s="1749"/>
    </row>
    <row r="37" spans="1:13" ht="13.5" thickBot="1">
      <c r="A37" s="1"/>
      <c r="B37" s="1460"/>
      <c r="C37" s="78"/>
      <c r="D37" s="78"/>
      <c r="E37" s="78"/>
      <c r="F37" s="572"/>
      <c r="G37" s="1461"/>
      <c r="K37" s="1766"/>
      <c r="L37" s="1748"/>
      <c r="M37" s="1749"/>
    </row>
    <row r="38" spans="1:13" ht="12.75" customHeight="1">
      <c r="A38" s="2694" t="s">
        <v>11477</v>
      </c>
      <c r="B38" s="2695"/>
      <c r="C38" s="2695"/>
      <c r="D38" s="2695"/>
      <c r="E38" s="2695"/>
      <c r="F38" s="2695"/>
      <c r="G38" s="2695"/>
      <c r="H38" s="2695"/>
      <c r="I38" s="2696"/>
      <c r="K38" s="1766"/>
      <c r="L38" s="1748"/>
      <c r="M38" s="1749"/>
    </row>
    <row r="39" spans="1:13" ht="12.75" customHeight="1">
      <c r="A39" s="2697"/>
      <c r="B39" s="2698"/>
      <c r="C39" s="2698"/>
      <c r="D39" s="2698"/>
      <c r="E39" s="2698"/>
      <c r="F39" s="2698"/>
      <c r="G39" s="2698"/>
      <c r="H39" s="2698"/>
      <c r="I39" s="2699"/>
      <c r="K39" s="1766"/>
      <c r="L39" s="1748"/>
      <c r="M39" s="1749"/>
    </row>
    <row r="40" spans="1:13" ht="12.75" customHeight="1">
      <c r="A40" s="2697"/>
      <c r="B40" s="2698"/>
      <c r="C40" s="2698"/>
      <c r="D40" s="2698"/>
      <c r="E40" s="2698"/>
      <c r="F40" s="2698"/>
      <c r="G40" s="2698"/>
      <c r="H40" s="2698"/>
      <c r="I40" s="2699"/>
      <c r="K40" s="1766"/>
    </row>
    <row r="41" spans="1:13" ht="12.75" customHeight="1">
      <c r="A41" s="2697"/>
      <c r="B41" s="2698"/>
      <c r="C41" s="2698"/>
      <c r="D41" s="2698"/>
      <c r="E41" s="2698"/>
      <c r="F41" s="2698"/>
      <c r="G41" s="2698"/>
      <c r="H41" s="2698"/>
      <c r="I41" s="2699"/>
      <c r="K41" s="1766"/>
    </row>
    <row r="42" spans="1:13" ht="12.75" customHeight="1">
      <c r="A42" s="2697"/>
      <c r="B42" s="2698"/>
      <c r="C42" s="2698"/>
      <c r="D42" s="2698"/>
      <c r="E42" s="2698"/>
      <c r="F42" s="2698"/>
      <c r="G42" s="2698"/>
      <c r="H42" s="2698"/>
      <c r="I42" s="2699"/>
      <c r="K42" s="1766"/>
    </row>
    <row r="43" spans="1:13" ht="27.75" customHeight="1" thickBot="1">
      <c r="A43" s="2700"/>
      <c r="B43" s="2701"/>
      <c r="C43" s="2701"/>
      <c r="D43" s="2701"/>
      <c r="E43" s="2701"/>
      <c r="F43" s="2701"/>
      <c r="G43" s="2701"/>
      <c r="H43" s="2701"/>
      <c r="I43" s="2702"/>
      <c r="K43" s="1766"/>
    </row>
    <row r="44" spans="1:13" ht="33.75" customHeight="1">
      <c r="A44" s="187" t="s">
        <v>1034</v>
      </c>
      <c r="B44" s="187" t="s">
        <v>4174</v>
      </c>
      <c r="C44" s="389" t="s">
        <v>1035</v>
      </c>
      <c r="D44" s="475" t="s">
        <v>678</v>
      </c>
      <c r="E44" s="475" t="s">
        <v>3976</v>
      </c>
      <c r="F44" s="1719" t="s">
        <v>1701</v>
      </c>
      <c r="G44" s="198" t="s">
        <v>2792</v>
      </c>
      <c r="H44" s="2601" t="s">
        <v>497</v>
      </c>
      <c r="I44" s="199" t="s">
        <v>4268</v>
      </c>
      <c r="K44" s="1766"/>
    </row>
    <row r="45" spans="1:13" ht="21.75" customHeight="1" thickBot="1">
      <c r="A45" s="188"/>
      <c r="B45" s="188" t="s">
        <v>1826</v>
      </c>
      <c r="C45" s="190"/>
      <c r="D45" s="1140" t="s">
        <v>3307</v>
      </c>
      <c r="E45" s="382" t="s">
        <v>3977</v>
      </c>
      <c r="F45" s="1721" t="s">
        <v>265</v>
      </c>
      <c r="G45" s="191">
        <f>'Заказ, cкидки и курсы валют'!$I$12</f>
        <v>0</v>
      </c>
      <c r="H45" s="2605"/>
      <c r="I45" s="186"/>
      <c r="K45" s="1766"/>
    </row>
    <row r="46" spans="1:13">
      <c r="A46" s="1667" t="s">
        <v>4186</v>
      </c>
      <c r="B46" s="1449">
        <v>0.55000000000000004</v>
      </c>
      <c r="C46" s="1227" t="s">
        <v>4248</v>
      </c>
      <c r="D46" s="1227"/>
      <c r="E46" s="1227">
        <v>10</v>
      </c>
      <c r="F46" s="1766">
        <v>422.87954999999999</v>
      </c>
      <c r="G46" s="1498">
        <f>ROUND(F46*(1-$G$11),2)</f>
        <v>422.88</v>
      </c>
      <c r="H46" s="1450">
        <f>G46</f>
        <v>422.88</v>
      </c>
      <c r="I46" s="1451"/>
      <c r="K46" s="1766"/>
    </row>
    <row r="47" spans="1:13" ht="14.25" customHeight="1" thickBot="1">
      <c r="A47" s="1665" t="s">
        <v>7015</v>
      </c>
      <c r="B47" s="1666">
        <v>0.55000000000000004</v>
      </c>
      <c r="C47" s="1517" t="s">
        <v>4248</v>
      </c>
      <c r="D47" s="1517"/>
      <c r="E47" s="1517">
        <v>25</v>
      </c>
      <c r="F47" s="1766">
        <v>1026.4081274999999</v>
      </c>
      <c r="G47" s="1458">
        <f>ROUND(F47*(1-$G$11),2)</f>
        <v>1026.4100000000001</v>
      </c>
      <c r="H47" s="1458">
        <f>G47</f>
        <v>1026.4100000000001</v>
      </c>
      <c r="I47" s="1850"/>
      <c r="K47" s="1766"/>
    </row>
    <row r="48" spans="1:13" ht="14.25" customHeight="1">
      <c r="A48" s="78"/>
      <c r="B48" s="1743"/>
      <c r="C48" s="78"/>
      <c r="D48" s="78"/>
      <c r="E48" s="78"/>
      <c r="F48" s="579"/>
      <c r="G48" s="1470"/>
      <c r="H48" s="1470"/>
      <c r="I48" s="1744"/>
      <c r="K48" s="1766"/>
    </row>
    <row r="49" spans="1:11" ht="14.25" customHeight="1" thickBot="1">
      <c r="A49" s="78"/>
      <c r="B49" s="1743"/>
      <c r="C49" s="78"/>
      <c r="D49" s="78"/>
      <c r="E49" s="78"/>
      <c r="F49" s="579"/>
      <c r="G49" s="1470"/>
      <c r="H49" s="1470"/>
      <c r="I49" s="1744"/>
      <c r="K49" s="1766"/>
    </row>
    <row r="50" spans="1:11">
      <c r="A50" s="2703" t="s">
        <v>979</v>
      </c>
      <c r="B50" s="2704"/>
      <c r="C50" s="2704"/>
      <c r="D50" s="2704"/>
      <c r="E50" s="2704"/>
      <c r="F50" s="2704"/>
      <c r="G50" s="2704"/>
      <c r="H50" s="2704"/>
      <c r="I50" s="2705"/>
      <c r="K50" s="1766"/>
    </row>
    <row r="51" spans="1:11">
      <c r="A51" s="2706"/>
      <c r="B51" s="2707"/>
      <c r="C51" s="2707"/>
      <c r="D51" s="2707"/>
      <c r="E51" s="2707"/>
      <c r="F51" s="2707"/>
      <c r="G51" s="2707"/>
      <c r="H51" s="2707"/>
      <c r="I51" s="2708"/>
      <c r="K51" s="1766"/>
    </row>
    <row r="52" spans="1:11">
      <c r="A52" s="2706"/>
      <c r="B52" s="2707"/>
      <c r="C52" s="2707"/>
      <c r="D52" s="2707"/>
      <c r="E52" s="2707"/>
      <c r="F52" s="2707"/>
      <c r="G52" s="2707"/>
      <c r="H52" s="2707"/>
      <c r="I52" s="2708"/>
      <c r="K52" s="1766"/>
    </row>
    <row r="53" spans="1:11">
      <c r="A53" s="2706"/>
      <c r="B53" s="2707"/>
      <c r="C53" s="2707"/>
      <c r="D53" s="2707"/>
      <c r="E53" s="2707"/>
      <c r="F53" s="2707"/>
      <c r="G53" s="2707"/>
      <c r="H53" s="2707"/>
      <c r="I53" s="2708"/>
      <c r="K53" s="1766"/>
    </row>
    <row r="54" spans="1:11" ht="33.75" customHeight="1" thickBot="1">
      <c r="A54" s="2709"/>
      <c r="B54" s="2710"/>
      <c r="C54" s="2710"/>
      <c r="D54" s="2710"/>
      <c r="E54" s="2710"/>
      <c r="F54" s="2710"/>
      <c r="G54" s="2710"/>
      <c r="H54" s="2710"/>
      <c r="I54" s="2711"/>
      <c r="K54" s="1766"/>
    </row>
    <row r="55" spans="1:11" ht="33.75" customHeight="1">
      <c r="A55" s="187" t="s">
        <v>1034</v>
      </c>
      <c r="B55" s="187" t="s">
        <v>4174</v>
      </c>
      <c r="C55" s="389" t="s">
        <v>1035</v>
      </c>
      <c r="D55" s="475" t="s">
        <v>678</v>
      </c>
      <c r="E55" s="475" t="s">
        <v>3976</v>
      </c>
      <c r="F55" s="1719" t="s">
        <v>1701</v>
      </c>
      <c r="G55" s="198" t="s">
        <v>2792</v>
      </c>
      <c r="H55" s="2601" t="s">
        <v>497</v>
      </c>
      <c r="I55" s="199" t="s">
        <v>4268</v>
      </c>
      <c r="K55" s="1766"/>
    </row>
    <row r="56" spans="1:11" ht="21.75" customHeight="1" thickBot="1">
      <c r="A56" s="195"/>
      <c r="B56" s="195" t="s">
        <v>1826</v>
      </c>
      <c r="C56" s="389"/>
      <c r="D56" s="475" t="s">
        <v>3307</v>
      </c>
      <c r="E56" s="476" t="s">
        <v>3977</v>
      </c>
      <c r="F56" s="1720" t="s">
        <v>265</v>
      </c>
      <c r="G56" s="191">
        <f>'Заказ, cкидки и курсы валют'!$I$12</f>
        <v>0</v>
      </c>
      <c r="H56" s="2599"/>
      <c r="I56" s="325"/>
      <c r="K56" s="1766"/>
    </row>
    <row r="57" spans="1:11">
      <c r="A57" s="1449" t="s">
        <v>1300</v>
      </c>
      <c r="B57" s="1227" t="s">
        <v>4150</v>
      </c>
      <c r="C57" s="1227" t="s">
        <v>1032</v>
      </c>
      <c r="D57" s="1227"/>
      <c r="E57" s="1227">
        <v>10</v>
      </c>
      <c r="F57" s="1766">
        <v>1805.0031089999998</v>
      </c>
      <c r="G57" s="1450">
        <f>ROUND(F57*(1-$G$11),2)</f>
        <v>1805</v>
      </c>
      <c r="H57" s="1450">
        <f>G57</f>
        <v>1805</v>
      </c>
      <c r="I57" s="1451"/>
      <c r="K57" s="1766"/>
    </row>
    <row r="58" spans="1:11">
      <c r="A58" s="1186" t="s">
        <v>1301</v>
      </c>
      <c r="B58" s="11" t="s">
        <v>4150</v>
      </c>
      <c r="C58" s="11" t="s">
        <v>980</v>
      </c>
      <c r="D58" s="11"/>
      <c r="E58" s="11">
        <v>10</v>
      </c>
      <c r="F58" s="1766">
        <v>2045.6728740000001</v>
      </c>
      <c r="G58" s="1452">
        <f t="shared" ref="G58:G68" si="5">ROUND(F58*(1-$G$11),2)</f>
        <v>2045.67</v>
      </c>
      <c r="H58" s="1452">
        <f t="shared" ref="H58:H68" si="6">G58</f>
        <v>2045.67</v>
      </c>
      <c r="I58" s="1453"/>
      <c r="K58" s="1766"/>
    </row>
    <row r="59" spans="1:11">
      <c r="A59" s="1186" t="s">
        <v>1302</v>
      </c>
      <c r="B59" s="11" t="s">
        <v>4150</v>
      </c>
      <c r="C59" s="11" t="s">
        <v>1033</v>
      </c>
      <c r="D59" s="11"/>
      <c r="E59" s="11">
        <v>10</v>
      </c>
      <c r="F59" s="1766">
        <v>2557.0709639999995</v>
      </c>
      <c r="G59" s="1452">
        <f t="shared" si="5"/>
        <v>2557.0700000000002</v>
      </c>
      <c r="H59" s="1452">
        <f t="shared" si="6"/>
        <v>2557.0700000000002</v>
      </c>
      <c r="I59" s="1453"/>
      <c r="K59" s="1766"/>
    </row>
    <row r="60" spans="1:11">
      <c r="A60" s="1186" t="s">
        <v>1303</v>
      </c>
      <c r="B60" s="11" t="s">
        <v>4150</v>
      </c>
      <c r="C60" s="11" t="s">
        <v>981</v>
      </c>
      <c r="D60" s="11"/>
      <c r="E60" s="11">
        <v>10</v>
      </c>
      <c r="F60" s="1766">
        <v>3068.4958919999995</v>
      </c>
      <c r="G60" s="1452">
        <f t="shared" si="5"/>
        <v>3068.5</v>
      </c>
      <c r="H60" s="1452">
        <f t="shared" si="6"/>
        <v>3068.5</v>
      </c>
      <c r="I60" s="1453"/>
      <c r="K60" s="1766"/>
    </row>
    <row r="61" spans="1:11">
      <c r="A61" s="1186" t="s">
        <v>1304</v>
      </c>
      <c r="B61" s="11" t="s">
        <v>4150</v>
      </c>
      <c r="C61" s="11" t="s">
        <v>982</v>
      </c>
      <c r="D61" s="11"/>
      <c r="E61" s="11">
        <v>10</v>
      </c>
      <c r="F61" s="1766">
        <v>4091.3189100000004</v>
      </c>
      <c r="G61" s="1452">
        <f t="shared" si="5"/>
        <v>4091.32</v>
      </c>
      <c r="H61" s="1452">
        <f t="shared" si="6"/>
        <v>4091.32</v>
      </c>
      <c r="I61" s="1453"/>
      <c r="K61" s="1766"/>
    </row>
    <row r="62" spans="1:11">
      <c r="A62" s="1186" t="s">
        <v>1305</v>
      </c>
      <c r="B62" s="11" t="s">
        <v>4150</v>
      </c>
      <c r="C62" s="11" t="s">
        <v>983</v>
      </c>
      <c r="D62" s="11"/>
      <c r="E62" s="11">
        <v>10</v>
      </c>
      <c r="F62" s="1766">
        <v>5114.1687659999998</v>
      </c>
      <c r="G62" s="1452">
        <f t="shared" si="5"/>
        <v>5114.17</v>
      </c>
      <c r="H62" s="1452">
        <f t="shared" si="6"/>
        <v>5114.17</v>
      </c>
      <c r="I62" s="1453"/>
      <c r="K62" s="1766"/>
    </row>
    <row r="63" spans="1:11">
      <c r="A63" s="1186" t="s">
        <v>1306</v>
      </c>
      <c r="B63" s="11" t="s">
        <v>4150</v>
      </c>
      <c r="C63" s="11" t="s">
        <v>3982</v>
      </c>
      <c r="D63" s="11"/>
      <c r="E63" s="11">
        <v>10</v>
      </c>
      <c r="F63" s="1766">
        <v>6136.9917839999989</v>
      </c>
      <c r="G63" s="1452">
        <f t="shared" si="5"/>
        <v>6136.99</v>
      </c>
      <c r="H63" s="1452">
        <f t="shared" si="6"/>
        <v>6136.99</v>
      </c>
      <c r="I63" s="1453"/>
      <c r="K63" s="1766"/>
    </row>
    <row r="64" spans="1:11">
      <c r="A64" s="1186" t="s">
        <v>7016</v>
      </c>
      <c r="B64" s="11" t="s">
        <v>4150</v>
      </c>
      <c r="C64" s="11" t="s">
        <v>3983</v>
      </c>
      <c r="D64" s="11"/>
      <c r="E64" s="11">
        <v>5</v>
      </c>
      <c r="F64" s="1766">
        <v>3579.9208200000003</v>
      </c>
      <c r="G64" s="1452">
        <f t="shared" si="5"/>
        <v>3579.92</v>
      </c>
      <c r="H64" s="1452">
        <f t="shared" si="6"/>
        <v>3579.92</v>
      </c>
      <c r="I64" s="1453"/>
      <c r="K64" s="1766"/>
    </row>
    <row r="65" spans="1:11">
      <c r="A65" s="1186" t="s">
        <v>7012</v>
      </c>
      <c r="B65" s="11" t="s">
        <v>4150</v>
      </c>
      <c r="C65" s="11" t="s">
        <v>5624</v>
      </c>
      <c r="D65" s="11"/>
      <c r="E65" s="11">
        <v>5</v>
      </c>
      <c r="F65" s="1766">
        <v>3778.5488579999997</v>
      </c>
      <c r="G65" s="1452">
        <f t="shared" si="5"/>
        <v>3778.55</v>
      </c>
      <c r="H65" s="1452">
        <f t="shared" si="6"/>
        <v>3778.55</v>
      </c>
      <c r="I65" s="1453"/>
      <c r="K65" s="1766"/>
    </row>
    <row r="66" spans="1:11">
      <c r="A66" s="1186" t="s">
        <v>7017</v>
      </c>
      <c r="B66" s="11" t="s">
        <v>4150</v>
      </c>
      <c r="C66" s="11" t="s">
        <v>3984</v>
      </c>
      <c r="D66" s="11"/>
      <c r="E66" s="11">
        <v>5</v>
      </c>
      <c r="F66" s="1766">
        <v>4091.3189100000004</v>
      </c>
      <c r="G66" s="1452">
        <f t="shared" si="5"/>
        <v>4091.32</v>
      </c>
      <c r="H66" s="1452">
        <f t="shared" si="6"/>
        <v>4091.32</v>
      </c>
      <c r="I66" s="1453"/>
      <c r="K66" s="1766"/>
    </row>
    <row r="67" spans="1:11">
      <c r="A67" s="1186" t="s">
        <v>1307</v>
      </c>
      <c r="B67" s="11" t="s">
        <v>4150</v>
      </c>
      <c r="C67" s="11" t="s">
        <v>3985</v>
      </c>
      <c r="D67" s="11"/>
      <c r="E67" s="11">
        <v>5</v>
      </c>
      <c r="F67" s="1766">
        <v>4602.7438379999994</v>
      </c>
      <c r="G67" s="1452">
        <f t="shared" si="5"/>
        <v>4602.74</v>
      </c>
      <c r="H67" s="1452">
        <f t="shared" si="6"/>
        <v>4602.74</v>
      </c>
      <c r="I67" s="1453"/>
      <c r="K67" s="1766"/>
    </row>
    <row r="68" spans="1:11" ht="13.5" thickBot="1">
      <c r="A68" s="1471" t="s">
        <v>1308</v>
      </c>
      <c r="B68" s="314" t="s">
        <v>4150</v>
      </c>
      <c r="C68" s="314" t="s">
        <v>3986</v>
      </c>
      <c r="D68" s="314"/>
      <c r="E68" s="314">
        <v>5</v>
      </c>
      <c r="F68" s="1766">
        <v>5114.1687659999998</v>
      </c>
      <c r="G68" s="1458">
        <f t="shared" si="5"/>
        <v>5114.17</v>
      </c>
      <c r="H68" s="1458">
        <f t="shared" si="6"/>
        <v>5114.17</v>
      </c>
      <c r="I68" s="1459"/>
      <c r="K68" s="1766"/>
    </row>
    <row r="69" spans="1:11">
      <c r="A69" s="78"/>
      <c r="B69" s="78"/>
      <c r="C69" s="78"/>
      <c r="D69" s="78"/>
      <c r="E69" s="78"/>
      <c r="F69" s="1722"/>
      <c r="G69" s="1470"/>
      <c r="H69" s="1470"/>
      <c r="I69" s="1474"/>
      <c r="K69" s="1766"/>
    </row>
    <row r="70" spans="1:11" ht="13.5" thickBot="1">
      <c r="A70" s="1"/>
      <c r="B70" s="1460"/>
      <c r="C70" s="78"/>
      <c r="D70" s="78"/>
      <c r="E70" s="78"/>
      <c r="F70" s="572"/>
      <c r="G70" s="1461"/>
      <c r="K70" s="1766"/>
    </row>
    <row r="71" spans="1:11" ht="12.75" customHeight="1">
      <c r="A71" s="2703" t="s">
        <v>4665</v>
      </c>
      <c r="B71" s="2704"/>
      <c r="C71" s="2704"/>
      <c r="D71" s="2704"/>
      <c r="E71" s="2704"/>
      <c r="F71" s="2704"/>
      <c r="G71" s="2704"/>
      <c r="H71" s="2704"/>
      <c r="I71" s="2705"/>
      <c r="K71" s="1766"/>
    </row>
    <row r="72" spans="1:11" ht="12.75" customHeight="1">
      <c r="A72" s="2706"/>
      <c r="B72" s="2707"/>
      <c r="C72" s="2707"/>
      <c r="D72" s="2707"/>
      <c r="E72" s="2707"/>
      <c r="F72" s="2707"/>
      <c r="G72" s="2707"/>
      <c r="H72" s="2707"/>
      <c r="I72" s="2708"/>
      <c r="K72" s="1766"/>
    </row>
    <row r="73" spans="1:11" ht="12.75" customHeight="1">
      <c r="A73" s="2706"/>
      <c r="B73" s="2707"/>
      <c r="C73" s="2707"/>
      <c r="D73" s="2707"/>
      <c r="E73" s="2707"/>
      <c r="F73" s="2707"/>
      <c r="G73" s="2707"/>
      <c r="H73" s="2707"/>
      <c r="I73" s="2708"/>
      <c r="K73" s="1766"/>
    </row>
    <row r="74" spans="1:11" ht="12.75" customHeight="1">
      <c r="A74" s="2706"/>
      <c r="B74" s="2707"/>
      <c r="C74" s="2707"/>
      <c r="D74" s="2707"/>
      <c r="E74" s="2707"/>
      <c r="F74" s="2707"/>
      <c r="G74" s="2707"/>
      <c r="H74" s="2707"/>
      <c r="I74" s="2708"/>
      <c r="K74" s="1766"/>
    </row>
    <row r="75" spans="1:11" ht="33.75" customHeight="1" thickBot="1">
      <c r="A75" s="2709"/>
      <c r="B75" s="2710"/>
      <c r="C75" s="2710"/>
      <c r="D75" s="2710"/>
      <c r="E75" s="2710"/>
      <c r="F75" s="2710"/>
      <c r="G75" s="2710"/>
      <c r="H75" s="2710"/>
      <c r="I75" s="2711"/>
      <c r="K75" s="1766"/>
    </row>
    <row r="76" spans="1:11" ht="37.5" customHeight="1">
      <c r="A76" s="187" t="s">
        <v>1034</v>
      </c>
      <c r="B76" s="187" t="s">
        <v>4174</v>
      </c>
      <c r="C76" s="389" t="s">
        <v>1035</v>
      </c>
      <c r="D76" s="475" t="s">
        <v>678</v>
      </c>
      <c r="E76" s="475" t="s">
        <v>3976</v>
      </c>
      <c r="F76" s="1719" t="s">
        <v>1701</v>
      </c>
      <c r="G76" s="198" t="s">
        <v>2792</v>
      </c>
      <c r="H76" s="338" t="s">
        <v>497</v>
      </c>
      <c r="I76" s="199" t="s">
        <v>4268</v>
      </c>
      <c r="K76" s="1766"/>
    </row>
    <row r="77" spans="1:11" ht="30" customHeight="1" thickBot="1">
      <c r="A77" s="188"/>
      <c r="B77" s="188" t="s">
        <v>1826</v>
      </c>
      <c r="C77" s="190"/>
      <c r="D77" s="1140" t="s">
        <v>3307</v>
      </c>
      <c r="E77" s="382" t="s">
        <v>3977</v>
      </c>
      <c r="F77" s="1721" t="s">
        <v>265</v>
      </c>
      <c r="G77" s="191">
        <f>'Заказ, cкидки и курсы валют'!$I$12</f>
        <v>0</v>
      </c>
      <c r="H77" s="339"/>
      <c r="I77" s="186"/>
      <c r="K77" s="1766"/>
    </row>
    <row r="78" spans="1:11" ht="13.5" thickBot="1">
      <c r="A78" s="1072" t="s">
        <v>1309</v>
      </c>
      <c r="B78" s="1073">
        <v>0.55000000000000004</v>
      </c>
      <c r="C78" s="1475" t="s">
        <v>984</v>
      </c>
      <c r="D78" s="1475"/>
      <c r="E78" s="1475">
        <v>25</v>
      </c>
      <c r="F78" s="1766">
        <v>854.87549999999999</v>
      </c>
      <c r="G78" s="1476">
        <v>802.7</v>
      </c>
      <c r="H78" s="1477">
        <f>G78</f>
        <v>802.7</v>
      </c>
      <c r="I78" s="994"/>
      <c r="K78" s="1766"/>
    </row>
    <row r="79" spans="1:11">
      <c r="A79" s="78"/>
      <c r="B79" s="78"/>
      <c r="C79" s="78"/>
      <c r="D79" s="78"/>
      <c r="E79" s="78"/>
      <c r="F79" s="1722"/>
      <c r="G79" s="1470"/>
      <c r="H79" s="1470"/>
      <c r="I79" s="14"/>
      <c r="K79" s="1766"/>
    </row>
    <row r="80" spans="1:11">
      <c r="A80" s="78"/>
      <c r="B80" s="78"/>
      <c r="C80" s="78"/>
      <c r="D80" s="78"/>
      <c r="E80" s="78"/>
      <c r="F80" s="1722"/>
      <c r="G80" s="1470"/>
      <c r="H80" s="1470"/>
      <c r="I80" s="14"/>
      <c r="K80" s="1766"/>
    </row>
    <row r="81" spans="1:11" ht="13.5" thickBot="1">
      <c r="A81" s="1"/>
      <c r="B81" s="78"/>
      <c r="C81" s="78"/>
      <c r="D81" s="78"/>
      <c r="E81" s="78"/>
      <c r="F81" s="572"/>
      <c r="G81" s="1470"/>
      <c r="H81" s="346"/>
      <c r="I81" s="14"/>
      <c r="K81" s="1766"/>
    </row>
    <row r="82" spans="1:11">
      <c r="A82" s="2670" t="s">
        <v>4171</v>
      </c>
      <c r="B82" s="2671"/>
      <c r="C82" s="2671"/>
      <c r="D82" s="2671"/>
      <c r="E82" s="2671"/>
      <c r="F82" s="2671"/>
      <c r="G82" s="2671"/>
      <c r="H82" s="2671"/>
      <c r="I82" s="2672"/>
      <c r="K82" s="1766"/>
    </row>
    <row r="83" spans="1:11">
      <c r="A83" s="2673"/>
      <c r="B83" s="2674"/>
      <c r="C83" s="2674"/>
      <c r="D83" s="2674"/>
      <c r="E83" s="2674"/>
      <c r="F83" s="2674"/>
      <c r="G83" s="2674"/>
      <c r="H83" s="2674"/>
      <c r="I83" s="2675"/>
      <c r="K83" s="1766"/>
    </row>
    <row r="84" spans="1:11">
      <c r="A84" s="2673"/>
      <c r="B84" s="2674"/>
      <c r="C84" s="2674"/>
      <c r="D84" s="2674"/>
      <c r="E84" s="2674"/>
      <c r="F84" s="2674"/>
      <c r="G84" s="2674"/>
      <c r="H84" s="2674"/>
      <c r="I84" s="2675"/>
      <c r="K84" s="1766"/>
    </row>
    <row r="85" spans="1:11">
      <c r="A85" s="2673"/>
      <c r="B85" s="2674"/>
      <c r="C85" s="2674"/>
      <c r="D85" s="2674"/>
      <c r="E85" s="2674"/>
      <c r="F85" s="2674"/>
      <c r="G85" s="2674"/>
      <c r="H85" s="2674"/>
      <c r="I85" s="2675"/>
      <c r="K85" s="1766"/>
    </row>
    <row r="86" spans="1:11" ht="27" customHeight="1" thickBot="1">
      <c r="A86" s="2676"/>
      <c r="B86" s="2677"/>
      <c r="C86" s="2677"/>
      <c r="D86" s="2677"/>
      <c r="E86" s="2677"/>
      <c r="F86" s="2677"/>
      <c r="G86" s="2677"/>
      <c r="H86" s="2677"/>
      <c r="I86" s="2678"/>
      <c r="K86" s="1766"/>
    </row>
    <row r="87" spans="1:11" ht="22.5" customHeight="1">
      <c r="A87" s="187" t="s">
        <v>1034</v>
      </c>
      <c r="B87" s="187" t="s">
        <v>4174</v>
      </c>
      <c r="C87" s="389" t="s">
        <v>1035</v>
      </c>
      <c r="D87" s="475" t="s">
        <v>678</v>
      </c>
      <c r="E87" s="475" t="s">
        <v>3976</v>
      </c>
      <c r="F87" s="1719" t="s">
        <v>1701</v>
      </c>
      <c r="G87" s="198" t="s">
        <v>2792</v>
      </c>
      <c r="H87" s="2601" t="s">
        <v>497</v>
      </c>
      <c r="I87" s="199" t="s">
        <v>4268</v>
      </c>
      <c r="K87" s="1766"/>
    </row>
    <row r="88" spans="1:11" ht="13.5" thickBot="1">
      <c r="A88" s="188"/>
      <c r="B88" s="188" t="s">
        <v>1826</v>
      </c>
      <c r="C88" s="190"/>
      <c r="D88" s="1140" t="s">
        <v>3307</v>
      </c>
      <c r="E88" s="382" t="s">
        <v>3977</v>
      </c>
      <c r="F88" s="1721" t="s">
        <v>265</v>
      </c>
      <c r="G88" s="191">
        <f>'Заказ, cкидки и курсы валют'!$I$12</f>
        <v>0</v>
      </c>
      <c r="H88" s="2605"/>
      <c r="I88" s="186"/>
      <c r="K88" s="1766"/>
    </row>
    <row r="89" spans="1:11" ht="13.5" thickBot="1">
      <c r="A89" s="1072" t="s">
        <v>7018</v>
      </c>
      <c r="B89" s="1073">
        <v>0.55000000000000004</v>
      </c>
      <c r="C89" s="1475" t="s">
        <v>984</v>
      </c>
      <c r="D89" s="1475"/>
      <c r="E89" s="1475">
        <v>25</v>
      </c>
      <c r="F89" s="1766">
        <v>842.62800000000004</v>
      </c>
      <c r="G89" s="1476">
        <f>ROUND(F89*(1-$G$11),2)</f>
        <v>842.63</v>
      </c>
      <c r="H89" s="1477">
        <f>G89</f>
        <v>842.63</v>
      </c>
      <c r="I89" s="1074"/>
      <c r="K89" s="1766"/>
    </row>
    <row r="90" spans="1:11">
      <c r="A90" s="1"/>
      <c r="B90" s="78"/>
      <c r="C90" s="78"/>
      <c r="D90" s="78"/>
      <c r="E90" s="78"/>
      <c r="F90" s="572"/>
      <c r="G90" s="1470"/>
      <c r="H90" s="346"/>
      <c r="I90" s="14"/>
      <c r="K90" s="1766"/>
    </row>
    <row r="91" spans="1:11">
      <c r="A91" s="1"/>
      <c r="B91" s="78"/>
      <c r="C91" s="78"/>
      <c r="D91" s="78"/>
      <c r="E91" s="78"/>
      <c r="F91" s="572"/>
      <c r="G91" s="1470"/>
      <c r="H91" s="346"/>
      <c r="I91" s="14"/>
      <c r="K91" s="1766"/>
    </row>
    <row r="92" spans="1:11" ht="13.5" thickBot="1">
      <c r="A92" s="1"/>
      <c r="B92" s="78"/>
      <c r="C92" s="78"/>
      <c r="D92" s="78"/>
      <c r="E92" s="78"/>
      <c r="F92" s="572"/>
      <c r="G92" s="1470"/>
      <c r="H92" s="14"/>
      <c r="I92" s="14"/>
      <c r="K92" s="1766"/>
    </row>
    <row r="93" spans="1:11" ht="12.75" customHeight="1">
      <c r="A93" s="320"/>
      <c r="B93" s="163"/>
      <c r="C93" s="2671" t="s">
        <v>4666</v>
      </c>
      <c r="D93" s="2671"/>
      <c r="E93" s="2671"/>
      <c r="F93" s="2671"/>
      <c r="G93" s="2671"/>
      <c r="H93" s="2671"/>
      <c r="I93" s="2672"/>
      <c r="K93" s="1766"/>
    </row>
    <row r="94" spans="1:11" ht="12.75" customHeight="1">
      <c r="A94" s="305"/>
      <c r="B94" s="17"/>
      <c r="C94" s="2674"/>
      <c r="D94" s="2674"/>
      <c r="E94" s="2674"/>
      <c r="F94" s="2674"/>
      <c r="G94" s="2674"/>
      <c r="H94" s="2674"/>
      <c r="I94" s="2675"/>
      <c r="K94" s="1766"/>
    </row>
    <row r="95" spans="1:11" ht="12.75" customHeight="1">
      <c r="A95" s="305"/>
      <c r="B95" s="17"/>
      <c r="C95" s="2674"/>
      <c r="D95" s="2674"/>
      <c r="E95" s="2674"/>
      <c r="F95" s="2674"/>
      <c r="G95" s="2674"/>
      <c r="H95" s="2674"/>
      <c r="I95" s="2675"/>
      <c r="K95" s="1766"/>
    </row>
    <row r="96" spans="1:11" ht="12.75" customHeight="1">
      <c r="A96" s="305"/>
      <c r="B96" s="17"/>
      <c r="C96" s="2674"/>
      <c r="D96" s="2674"/>
      <c r="E96" s="2674"/>
      <c r="F96" s="2674"/>
      <c r="G96" s="2674"/>
      <c r="H96" s="2674"/>
      <c r="I96" s="2675"/>
      <c r="K96" s="1766"/>
    </row>
    <row r="97" spans="1:13" ht="12.75" customHeight="1">
      <c r="A97" s="305"/>
      <c r="B97" s="17"/>
      <c r="C97" s="2674"/>
      <c r="D97" s="2674"/>
      <c r="E97" s="2674"/>
      <c r="F97" s="2674"/>
      <c r="G97" s="2674"/>
      <c r="H97" s="2674"/>
      <c r="I97" s="2675"/>
      <c r="K97" s="1766"/>
    </row>
    <row r="98" spans="1:13" ht="33" customHeight="1" thickBot="1">
      <c r="A98" s="1152" t="s">
        <v>7710</v>
      </c>
      <c r="B98" s="184"/>
      <c r="C98" s="2677"/>
      <c r="D98" s="2677"/>
      <c r="E98" s="2677"/>
      <c r="F98" s="2677"/>
      <c r="G98" s="2677"/>
      <c r="H98" s="2677"/>
      <c r="I98" s="2678"/>
      <c r="K98" s="1766"/>
    </row>
    <row r="99" spans="1:13" ht="33.75" customHeight="1">
      <c r="A99" s="195" t="s">
        <v>1034</v>
      </c>
      <c r="B99" s="1478" t="s">
        <v>988</v>
      </c>
      <c r="C99" s="321" t="s">
        <v>1035</v>
      </c>
      <c r="D99" s="1479"/>
      <c r="E99" s="475" t="s">
        <v>3143</v>
      </c>
      <c r="F99" s="1719" t="s">
        <v>11093</v>
      </c>
      <c r="G99" s="198" t="s">
        <v>2792</v>
      </c>
      <c r="H99" s="2601" t="s">
        <v>497</v>
      </c>
      <c r="I99" s="199" t="s">
        <v>4268</v>
      </c>
      <c r="K99" s="1766"/>
      <c r="M99" s="1726"/>
    </row>
    <row r="100" spans="1:13" ht="21.75" customHeight="1" thickBot="1">
      <c r="A100" s="195"/>
      <c r="B100" s="1069" t="s">
        <v>985</v>
      </c>
      <c r="C100" s="1070" t="s">
        <v>986</v>
      </c>
      <c r="D100" s="1480" t="s">
        <v>987</v>
      </c>
      <c r="E100" s="476" t="s">
        <v>2641</v>
      </c>
      <c r="F100" s="1720" t="s">
        <v>265</v>
      </c>
      <c r="G100" s="191">
        <f>'Заказ, cкидки и курсы валют'!$I$12</f>
        <v>0</v>
      </c>
      <c r="H100" s="2599"/>
      <c r="I100" s="325"/>
      <c r="K100" s="1766"/>
      <c r="M100" s="1726"/>
    </row>
    <row r="101" spans="1:13">
      <c r="A101" s="391" t="s">
        <v>7019</v>
      </c>
      <c r="B101" s="1407">
        <v>50</v>
      </c>
      <c r="C101" s="1407">
        <v>50</v>
      </c>
      <c r="D101" s="1407">
        <v>35</v>
      </c>
      <c r="E101" s="1407">
        <v>100</v>
      </c>
      <c r="F101" s="1766">
        <v>1762.290432</v>
      </c>
      <c r="G101" s="1450">
        <f>ROUND(F101*(1-$G$11),2)</f>
        <v>1762.29</v>
      </c>
      <c r="H101" s="1450">
        <f>G101</f>
        <v>1762.29</v>
      </c>
      <c r="I101" s="1033"/>
      <c r="K101" s="1766"/>
      <c r="L101" s="1748"/>
      <c r="M101" s="1726"/>
    </row>
    <row r="102" spans="1:13">
      <c r="A102" s="410" t="s">
        <v>10713</v>
      </c>
      <c r="B102" s="1481">
        <v>50</v>
      </c>
      <c r="C102" s="1481">
        <v>50</v>
      </c>
      <c r="D102" s="1481">
        <v>35</v>
      </c>
      <c r="E102" s="1481">
        <v>50</v>
      </c>
      <c r="F102" s="1766">
        <v>881.145216</v>
      </c>
      <c r="G102" s="1473">
        <f>ROUND(F102*(1-$G$11),2)</f>
        <v>881.15</v>
      </c>
      <c r="H102" s="1473">
        <f>G102</f>
        <v>881.15</v>
      </c>
      <c r="I102" s="1482"/>
      <c r="K102" s="1766"/>
      <c r="L102" s="1748"/>
      <c r="M102" s="1726"/>
    </row>
    <row r="103" spans="1:13">
      <c r="A103" s="209" t="s">
        <v>1310</v>
      </c>
      <c r="B103" s="12">
        <v>70</v>
      </c>
      <c r="C103" s="12">
        <v>70</v>
      </c>
      <c r="D103" s="12">
        <v>55</v>
      </c>
      <c r="E103" s="12">
        <v>100</v>
      </c>
      <c r="F103" s="1766">
        <v>3874.9777919999997</v>
      </c>
      <c r="G103" s="1473">
        <f t="shared" ref="G103:G104" si="7">ROUND(F103*(1-$G$11),2)</f>
        <v>3874.98</v>
      </c>
      <c r="H103" s="1473">
        <f t="shared" ref="H103:H108" si="8">G103</f>
        <v>3874.98</v>
      </c>
      <c r="I103" s="1030"/>
      <c r="K103" s="1766"/>
      <c r="L103" s="1748"/>
      <c r="M103" s="1726"/>
    </row>
    <row r="104" spans="1:13">
      <c r="A104" s="209" t="s">
        <v>11835</v>
      </c>
      <c r="B104" s="12">
        <v>70</v>
      </c>
      <c r="C104" s="12">
        <v>70</v>
      </c>
      <c r="D104" s="12">
        <v>55</v>
      </c>
      <c r="E104" s="12">
        <v>50</v>
      </c>
      <c r="F104" s="1766">
        <v>1937.4888959999998</v>
      </c>
      <c r="G104" s="1473">
        <f t="shared" si="7"/>
        <v>1937.49</v>
      </c>
      <c r="H104" s="1473">
        <f t="shared" si="8"/>
        <v>1937.49</v>
      </c>
      <c r="I104" s="1030"/>
      <c r="K104" s="1766"/>
      <c r="L104" s="1748"/>
      <c r="M104" s="1726"/>
    </row>
    <row r="105" spans="1:13">
      <c r="A105" s="209" t="s">
        <v>7022</v>
      </c>
      <c r="B105" s="12">
        <v>90</v>
      </c>
      <c r="C105" s="12">
        <v>90</v>
      </c>
      <c r="D105" s="12">
        <v>40</v>
      </c>
      <c r="E105" s="12">
        <v>50</v>
      </c>
      <c r="F105" s="1766">
        <v>1812.531168</v>
      </c>
      <c r="G105" s="1402">
        <f>ROUND($F$105*(1-$G$100),2)</f>
        <v>1812.53</v>
      </c>
      <c r="H105" s="1473">
        <f t="shared" si="8"/>
        <v>1812.53</v>
      </c>
      <c r="I105" s="1030"/>
      <c r="K105" s="1766"/>
      <c r="L105" s="1748"/>
      <c r="M105" s="1726"/>
    </row>
    <row r="106" spans="1:13">
      <c r="A106" s="209" t="s">
        <v>1311</v>
      </c>
      <c r="B106" s="12">
        <v>90</v>
      </c>
      <c r="C106" s="12">
        <v>90</v>
      </c>
      <c r="D106" s="12">
        <v>65</v>
      </c>
      <c r="E106" s="12">
        <v>50</v>
      </c>
      <c r="F106" s="1766">
        <v>2944.8800639999995</v>
      </c>
      <c r="G106" s="1402">
        <f>ROUND($F$106*(1-$G$100),2)</f>
        <v>2944.88</v>
      </c>
      <c r="H106" s="1473">
        <f t="shared" si="8"/>
        <v>2944.88</v>
      </c>
      <c r="I106" s="1030"/>
      <c r="K106" s="1766"/>
      <c r="L106" s="1748"/>
      <c r="M106" s="1726"/>
    </row>
    <row r="107" spans="1:13">
      <c r="A107" s="209" t="s">
        <v>1312</v>
      </c>
      <c r="B107" s="12">
        <v>105</v>
      </c>
      <c r="C107" s="12">
        <v>105</v>
      </c>
      <c r="D107" s="12">
        <v>90</v>
      </c>
      <c r="E107" s="12">
        <v>50</v>
      </c>
      <c r="F107" s="1766">
        <v>4757.4112320000004</v>
      </c>
      <c r="G107" s="1402">
        <f>ROUND($F$107*(1-$G$100),2)</f>
        <v>4757.41</v>
      </c>
      <c r="H107" s="1473">
        <f t="shared" si="8"/>
        <v>4757.41</v>
      </c>
      <c r="I107" s="1030"/>
      <c r="K107" s="1766"/>
      <c r="L107" s="1748"/>
      <c r="M107" s="1726"/>
    </row>
    <row r="108" spans="1:13">
      <c r="A108" s="209" t="s">
        <v>7020</v>
      </c>
      <c r="B108" s="12">
        <v>105</v>
      </c>
      <c r="C108" s="12">
        <v>105</v>
      </c>
      <c r="D108" s="12">
        <v>90</v>
      </c>
      <c r="E108" s="12">
        <v>25</v>
      </c>
      <c r="F108" s="1766">
        <v>2378.7056160000002</v>
      </c>
      <c r="G108" s="1402">
        <f>ROUND($F$108*(1-$G$100),2)</f>
        <v>2378.71</v>
      </c>
      <c r="H108" s="1473">
        <f t="shared" si="8"/>
        <v>2378.71</v>
      </c>
      <c r="I108" s="1030"/>
      <c r="K108" s="1766"/>
      <c r="L108" s="1748"/>
      <c r="M108" s="1749"/>
    </row>
    <row r="109" spans="1:13" ht="13.5" thickBot="1">
      <c r="A109" s="211" t="s">
        <v>7021</v>
      </c>
      <c r="B109" s="280">
        <v>130</v>
      </c>
      <c r="C109" s="280">
        <v>130</v>
      </c>
      <c r="D109" s="280">
        <v>100</v>
      </c>
      <c r="E109" s="280">
        <v>25</v>
      </c>
      <c r="F109" s="1766">
        <v>3371.8592250000002</v>
      </c>
      <c r="G109" s="1404">
        <f>ROUND($F$109*(1-$G$100),2)</f>
        <v>3371.86</v>
      </c>
      <c r="H109" s="1483">
        <f>G109</f>
        <v>3371.86</v>
      </c>
      <c r="I109" s="1036"/>
      <c r="K109" s="1766"/>
      <c r="L109" s="1748"/>
      <c r="M109" s="1749"/>
    </row>
    <row r="110" spans="1:13">
      <c r="A110" s="13"/>
      <c r="B110" s="78"/>
      <c r="C110" s="78"/>
      <c r="D110" s="78"/>
      <c r="E110" s="78"/>
      <c r="F110" s="572"/>
      <c r="G110" s="1470"/>
      <c r="H110" s="14"/>
      <c r="I110" s="14"/>
      <c r="K110" s="1766"/>
    </row>
    <row r="111" spans="1:13" ht="20.25" hidden="1">
      <c r="A111" s="320"/>
      <c r="B111" s="163"/>
      <c r="C111" s="409" t="s">
        <v>4666</v>
      </c>
      <c r="D111" s="409"/>
      <c r="E111" s="409"/>
      <c r="F111" s="1723"/>
      <c r="G111" s="152"/>
      <c r="H111" s="315"/>
      <c r="I111" s="95"/>
      <c r="K111" s="1766"/>
    </row>
    <row r="112" spans="1:13" ht="18" hidden="1">
      <c r="A112" s="305"/>
      <c r="B112" s="17"/>
      <c r="C112" s="319"/>
      <c r="D112" s="319"/>
      <c r="E112" s="318"/>
      <c r="F112" s="1179"/>
      <c r="G112" s="318"/>
      <c r="H112" s="318"/>
      <c r="I112" s="167"/>
      <c r="K112" s="1766"/>
    </row>
    <row r="113" spans="1:11" hidden="1">
      <c r="A113" s="305"/>
      <c r="B113" s="17"/>
      <c r="C113" s="17"/>
      <c r="D113" s="183"/>
      <c r="E113" s="183"/>
      <c r="F113" s="630"/>
      <c r="G113" s="98"/>
      <c r="H113" s="168"/>
      <c r="I113" s="167"/>
      <c r="K113" s="1766"/>
    </row>
    <row r="114" spans="1:11" hidden="1">
      <c r="A114" s="305"/>
      <c r="B114" s="17"/>
      <c r="C114" s="17"/>
      <c r="D114" s="183"/>
      <c r="E114" s="183"/>
      <c r="F114" s="630"/>
      <c r="G114" s="309"/>
      <c r="H114" s="304"/>
      <c r="I114" s="167"/>
      <c r="K114" s="1766"/>
    </row>
    <row r="115" spans="1:11" hidden="1">
      <c r="A115" s="305"/>
      <c r="B115" s="17"/>
      <c r="C115" s="17"/>
      <c r="D115" s="183"/>
      <c r="E115" s="183"/>
      <c r="F115" s="630"/>
      <c r="G115" s="309"/>
      <c r="H115" s="304"/>
      <c r="I115" s="167"/>
      <c r="K115" s="1766"/>
    </row>
    <row r="116" spans="1:11" ht="18.75" hidden="1" thickBot="1">
      <c r="A116" s="1152" t="s">
        <v>7712</v>
      </c>
      <c r="B116" s="184"/>
      <c r="C116" s="885"/>
      <c r="D116" s="184"/>
      <c r="E116" s="184"/>
      <c r="F116" s="1180"/>
      <c r="G116" s="101"/>
      <c r="H116" s="170"/>
      <c r="I116" s="172"/>
      <c r="K116" s="1766"/>
    </row>
    <row r="117" spans="1:11" ht="33.75" hidden="1" customHeight="1">
      <c r="A117" s="195" t="s">
        <v>1034</v>
      </c>
      <c r="B117" s="1478" t="s">
        <v>988</v>
      </c>
      <c r="C117" s="321" t="s">
        <v>1035</v>
      </c>
      <c r="D117" s="1479"/>
      <c r="E117" s="475" t="s">
        <v>3143</v>
      </c>
      <c r="F117" s="1719" t="s">
        <v>1702</v>
      </c>
      <c r="G117" s="198" t="s">
        <v>2792</v>
      </c>
      <c r="H117" s="2601" t="s">
        <v>497</v>
      </c>
      <c r="I117" s="199" t="s">
        <v>4268</v>
      </c>
      <c r="K117" s="1766"/>
    </row>
    <row r="118" spans="1:11" ht="21.75" hidden="1" customHeight="1" thickBot="1">
      <c r="A118" s="188"/>
      <c r="B118" s="331" t="s">
        <v>985</v>
      </c>
      <c r="C118" s="329" t="s">
        <v>986</v>
      </c>
      <c r="D118" s="1484" t="s">
        <v>987</v>
      </c>
      <c r="E118" s="382" t="s">
        <v>2641</v>
      </c>
      <c r="F118" s="1721" t="s">
        <v>265</v>
      </c>
      <c r="G118" s="317">
        <f>'[5]Заказ, cкидки и курсы валют'!$I$12</f>
        <v>0</v>
      </c>
      <c r="H118" s="2605"/>
      <c r="I118" s="186"/>
      <c r="K118" s="1766"/>
    </row>
    <row r="119" spans="1:11" hidden="1">
      <c r="A119" s="209" t="s">
        <v>8730</v>
      </c>
      <c r="B119" s="12">
        <v>50</v>
      </c>
      <c r="C119" s="12">
        <v>50</v>
      </c>
      <c r="D119" s="12">
        <v>35</v>
      </c>
      <c r="E119" s="12">
        <v>1</v>
      </c>
      <c r="F119" s="2465">
        <f>F101+15</f>
        <v>1777.290432</v>
      </c>
      <c r="G119" s="1472">
        <f>ROUND(F119*(1-$G$11),2)</f>
        <v>1777.29</v>
      </c>
      <c r="H119" s="1473">
        <f>G119*E119</f>
        <v>1777.29</v>
      </c>
      <c r="I119" s="1030"/>
      <c r="K119" s="1766"/>
    </row>
    <row r="120" spans="1:11" hidden="1">
      <c r="A120" s="209" t="s">
        <v>8731</v>
      </c>
      <c r="B120" s="12">
        <v>70</v>
      </c>
      <c r="C120" s="12">
        <v>70</v>
      </c>
      <c r="D120" s="12">
        <v>55</v>
      </c>
      <c r="E120" s="12">
        <v>1</v>
      </c>
      <c r="F120" s="2465">
        <f>F103+15</f>
        <v>3889.9777919999997</v>
      </c>
      <c r="G120" s="1472">
        <f t="shared" ref="G120:G124" si="9">ROUND(F120*(1-$G$11),2)</f>
        <v>3889.98</v>
      </c>
      <c r="H120" s="1473">
        <f t="shared" ref="H120:H124" si="10">G120*E120</f>
        <v>3889.98</v>
      </c>
      <c r="I120" s="1030"/>
      <c r="K120" s="1766"/>
    </row>
    <row r="121" spans="1:11" hidden="1">
      <c r="A121" s="209" t="s">
        <v>8732</v>
      </c>
      <c r="B121" s="12">
        <v>90</v>
      </c>
      <c r="C121" s="12">
        <v>90</v>
      </c>
      <c r="D121" s="12">
        <v>40</v>
      </c>
      <c r="E121" s="12">
        <v>1</v>
      </c>
      <c r="F121" s="2465">
        <f>F105+15</f>
        <v>1827.531168</v>
      </c>
      <c r="G121" s="1472">
        <f t="shared" si="9"/>
        <v>1827.53</v>
      </c>
      <c r="H121" s="1473">
        <f t="shared" si="10"/>
        <v>1827.53</v>
      </c>
      <c r="I121" s="1030"/>
      <c r="K121" s="1766"/>
    </row>
    <row r="122" spans="1:11" hidden="1">
      <c r="A122" s="209" t="s">
        <v>8733</v>
      </c>
      <c r="B122" s="12">
        <v>90</v>
      </c>
      <c r="C122" s="12">
        <v>90</v>
      </c>
      <c r="D122" s="12">
        <v>65</v>
      </c>
      <c r="E122" s="12">
        <v>1</v>
      </c>
      <c r="F122" s="2465">
        <f>F106+15</f>
        <v>2959.8800639999995</v>
      </c>
      <c r="G122" s="1472">
        <f t="shared" si="9"/>
        <v>2959.88</v>
      </c>
      <c r="H122" s="1473">
        <f t="shared" si="10"/>
        <v>2959.88</v>
      </c>
      <c r="I122" s="1030"/>
      <c r="K122" s="1766"/>
    </row>
    <row r="123" spans="1:11" hidden="1">
      <c r="A123" s="209" t="s">
        <v>8734</v>
      </c>
      <c r="B123" s="12">
        <v>105</v>
      </c>
      <c r="C123" s="12">
        <v>105</v>
      </c>
      <c r="D123" s="12">
        <v>90</v>
      </c>
      <c r="E123" s="12">
        <v>1</v>
      </c>
      <c r="F123" s="2465">
        <f>F107+15</f>
        <v>4772.4112320000004</v>
      </c>
      <c r="G123" s="1485">
        <f t="shared" si="9"/>
        <v>4772.41</v>
      </c>
      <c r="H123" s="1452">
        <f t="shared" si="10"/>
        <v>4772.41</v>
      </c>
      <c r="I123" s="1030"/>
      <c r="K123" s="1766"/>
    </row>
    <row r="124" spans="1:11" ht="13.5" hidden="1" thickBot="1">
      <c r="A124" s="211" t="s">
        <v>8735</v>
      </c>
      <c r="B124" s="280">
        <v>130</v>
      </c>
      <c r="C124" s="280">
        <v>130</v>
      </c>
      <c r="D124" s="280">
        <v>100</v>
      </c>
      <c r="E124" s="280">
        <v>1</v>
      </c>
      <c r="F124" s="2465">
        <f>F109+15</f>
        <v>3386.8592250000002</v>
      </c>
      <c r="G124" s="1486">
        <f t="shared" si="9"/>
        <v>3386.86</v>
      </c>
      <c r="H124" s="1458">
        <f t="shared" si="10"/>
        <v>3386.86</v>
      </c>
      <c r="I124" s="1036"/>
      <c r="K124" s="1766"/>
    </row>
    <row r="125" spans="1:11" ht="13.5" thickBot="1">
      <c r="A125" s="13"/>
      <c r="B125" s="78"/>
      <c r="C125" s="78"/>
      <c r="D125" s="78"/>
      <c r="E125" s="78"/>
      <c r="F125" s="572"/>
      <c r="G125" s="1470"/>
      <c r="H125" s="14"/>
      <c r="I125" s="14"/>
      <c r="K125" s="1766"/>
    </row>
    <row r="126" spans="1:11" ht="20.25" customHeight="1">
      <c r="A126" s="320"/>
      <c r="B126" s="1745"/>
      <c r="C126" s="2671" t="s">
        <v>4667</v>
      </c>
      <c r="D126" s="2671"/>
      <c r="E126" s="2671"/>
      <c r="F126" s="2671"/>
      <c r="G126" s="2671"/>
      <c r="H126" s="2671"/>
      <c r="I126" s="2672"/>
      <c r="K126" s="1766"/>
    </row>
    <row r="127" spans="1:11" ht="12.75" customHeight="1">
      <c r="A127" s="305"/>
      <c r="B127" s="1741"/>
      <c r="C127" s="2674"/>
      <c r="D127" s="2674"/>
      <c r="E127" s="2674"/>
      <c r="F127" s="2674"/>
      <c r="G127" s="2674"/>
      <c r="H127" s="2674"/>
      <c r="I127" s="2675"/>
      <c r="K127" s="1766"/>
    </row>
    <row r="128" spans="1:11" ht="12.75" customHeight="1">
      <c r="A128" s="305"/>
      <c r="B128" s="1741"/>
      <c r="C128" s="2674"/>
      <c r="D128" s="2674"/>
      <c r="E128" s="2674"/>
      <c r="F128" s="2674"/>
      <c r="G128" s="2674"/>
      <c r="H128" s="2674"/>
      <c r="I128" s="2675"/>
      <c r="K128" s="1766"/>
    </row>
    <row r="129" spans="1:13" ht="12.75" customHeight="1">
      <c r="A129" s="305"/>
      <c r="B129" s="1741"/>
      <c r="C129" s="2674"/>
      <c r="D129" s="2674"/>
      <c r="E129" s="2674"/>
      <c r="F129" s="2674"/>
      <c r="G129" s="2674"/>
      <c r="H129" s="2674"/>
      <c r="I129" s="2675"/>
      <c r="K129" s="1766"/>
    </row>
    <row r="130" spans="1:13" ht="12.75" customHeight="1">
      <c r="A130" s="305"/>
      <c r="B130" s="1741"/>
      <c r="C130" s="2674"/>
      <c r="D130" s="2674"/>
      <c r="E130" s="2674"/>
      <c r="F130" s="2674"/>
      <c r="G130" s="2674"/>
      <c r="H130" s="2674"/>
      <c r="I130" s="2675"/>
      <c r="K130" s="1766"/>
    </row>
    <row r="131" spans="1:13" ht="31.5" customHeight="1" thickBot="1">
      <c r="A131" s="1152" t="s">
        <v>7710</v>
      </c>
      <c r="B131" s="1742"/>
      <c r="C131" s="2677"/>
      <c r="D131" s="2677"/>
      <c r="E131" s="2677"/>
      <c r="F131" s="2677"/>
      <c r="G131" s="2677"/>
      <c r="H131" s="2677"/>
      <c r="I131" s="2678"/>
      <c r="K131" s="1766"/>
    </row>
    <row r="132" spans="1:13" ht="33.75" customHeight="1">
      <c r="A132" s="195" t="s">
        <v>1034</v>
      </c>
      <c r="B132" s="1478" t="s">
        <v>988</v>
      </c>
      <c r="C132" s="321" t="s">
        <v>1035</v>
      </c>
      <c r="D132" s="1479"/>
      <c r="E132" s="475"/>
      <c r="F132" s="1719" t="s">
        <v>11096</v>
      </c>
      <c r="G132" s="198" t="s">
        <v>2792</v>
      </c>
      <c r="H132" s="2601" t="s">
        <v>497</v>
      </c>
      <c r="I132" s="199" t="s">
        <v>4268</v>
      </c>
      <c r="K132" s="1766"/>
    </row>
    <row r="133" spans="1:13" ht="22.5" customHeight="1" thickBot="1">
      <c r="A133" s="188"/>
      <c r="B133" s="331" t="s">
        <v>985</v>
      </c>
      <c r="C133" s="329" t="s">
        <v>986</v>
      </c>
      <c r="D133" s="1484" t="s">
        <v>987</v>
      </c>
      <c r="E133" s="382" t="s">
        <v>2641</v>
      </c>
      <c r="F133" s="1720" t="s">
        <v>265</v>
      </c>
      <c r="G133" s="191">
        <f>'Заказ, cкидки и курсы валют'!$I$12</f>
        <v>0</v>
      </c>
      <c r="H133" s="2605"/>
      <c r="I133" s="186"/>
      <c r="K133" s="1766"/>
    </row>
    <row r="134" spans="1:13">
      <c r="A134" s="391" t="s">
        <v>11097</v>
      </c>
      <c r="B134" s="1407">
        <v>50</v>
      </c>
      <c r="C134" s="1407">
        <v>50</v>
      </c>
      <c r="D134" s="1407">
        <v>35</v>
      </c>
      <c r="E134" s="1487">
        <v>100</v>
      </c>
      <c r="F134" s="1766">
        <v>1762.290432</v>
      </c>
      <c r="G134" s="1488">
        <f>ROUND(F134*(1-$G$11),2)</f>
        <v>1762.29</v>
      </c>
      <c r="H134" s="1450">
        <f>G134</f>
        <v>1762.29</v>
      </c>
      <c r="I134" s="1033"/>
      <c r="K134" s="1766"/>
      <c r="L134" s="1748"/>
      <c r="M134" s="1726"/>
    </row>
    <row r="135" spans="1:13">
      <c r="A135" s="410" t="s">
        <v>7023</v>
      </c>
      <c r="B135" s="1481">
        <v>50</v>
      </c>
      <c r="C135" s="1481">
        <v>50</v>
      </c>
      <c r="D135" s="1481">
        <v>35</v>
      </c>
      <c r="E135" s="1481">
        <v>50</v>
      </c>
      <c r="F135" s="1766">
        <v>881.145216</v>
      </c>
      <c r="G135" s="1473">
        <f>ROUND(F135*(1-$G$11),2)</f>
        <v>881.15</v>
      </c>
      <c r="H135" s="1473">
        <f>G135</f>
        <v>881.15</v>
      </c>
      <c r="I135" s="1482"/>
      <c r="K135" s="1766"/>
      <c r="L135" s="1748"/>
      <c r="M135" s="1726"/>
    </row>
    <row r="136" spans="1:13">
      <c r="A136" s="209" t="s">
        <v>11098</v>
      </c>
      <c r="B136" s="12">
        <v>70</v>
      </c>
      <c r="C136" s="12">
        <v>70</v>
      </c>
      <c r="D136" s="12">
        <v>55</v>
      </c>
      <c r="E136" s="12">
        <v>50</v>
      </c>
      <c r="F136" s="1766">
        <v>1902.7023749999998</v>
      </c>
      <c r="G136" s="1452">
        <f>ROUND(F136*(1-$G$11),2)</f>
        <v>1902.7</v>
      </c>
      <c r="H136" s="1473">
        <f t="shared" ref="H136:H144" si="11">G136</f>
        <v>1902.7</v>
      </c>
      <c r="I136" s="1030"/>
      <c r="K136" s="1766"/>
      <c r="L136" s="1748"/>
      <c r="M136" s="1726"/>
    </row>
    <row r="137" spans="1:13">
      <c r="A137" s="209" t="s">
        <v>11099</v>
      </c>
      <c r="B137" s="12">
        <v>70</v>
      </c>
      <c r="C137" s="12">
        <v>70</v>
      </c>
      <c r="D137" s="12">
        <v>55</v>
      </c>
      <c r="E137" s="12">
        <v>25</v>
      </c>
      <c r="F137" s="1766">
        <v>951.35118749999992</v>
      </c>
      <c r="G137" s="1452">
        <f>ROUND(F137*(1-$G$11),2)</f>
        <v>951.35</v>
      </c>
      <c r="H137" s="1473">
        <f t="shared" si="11"/>
        <v>951.35</v>
      </c>
      <c r="I137" s="1030"/>
      <c r="K137" s="1766"/>
      <c r="L137" s="1726"/>
      <c r="M137" s="1726"/>
    </row>
    <row r="138" spans="1:13">
      <c r="A138" s="209" t="s">
        <v>11100</v>
      </c>
      <c r="B138" s="12">
        <v>90</v>
      </c>
      <c r="C138" s="12">
        <v>90</v>
      </c>
      <c r="D138" s="12">
        <v>40</v>
      </c>
      <c r="E138" s="12">
        <v>25</v>
      </c>
      <c r="F138" s="1766">
        <v>906.26558399999999</v>
      </c>
      <c r="G138" s="1452">
        <f t="shared" ref="G138:G145" si="12">ROUND(F138*(1-$G$11),2)</f>
        <v>906.27</v>
      </c>
      <c r="H138" s="1473">
        <f t="shared" si="11"/>
        <v>906.27</v>
      </c>
      <c r="I138" s="1030"/>
      <c r="K138" s="1766"/>
      <c r="L138" s="1748"/>
      <c r="M138" s="1726"/>
    </row>
    <row r="139" spans="1:13">
      <c r="A139" s="209" t="s">
        <v>7024</v>
      </c>
      <c r="B139" s="12">
        <v>90</v>
      </c>
      <c r="C139" s="12">
        <v>90</v>
      </c>
      <c r="D139" s="12">
        <v>40</v>
      </c>
      <c r="E139" s="12">
        <v>50</v>
      </c>
      <c r="F139" s="1766">
        <v>1812.531168</v>
      </c>
      <c r="G139" s="1452">
        <f t="shared" si="12"/>
        <v>1812.53</v>
      </c>
      <c r="H139" s="1473">
        <f t="shared" si="11"/>
        <v>1812.53</v>
      </c>
      <c r="I139" s="1030"/>
      <c r="K139" s="1766"/>
      <c r="L139" s="1748"/>
      <c r="M139" s="1726"/>
    </row>
    <row r="140" spans="1:13">
      <c r="A140" s="520" t="s">
        <v>10432</v>
      </c>
      <c r="B140" s="12">
        <v>90</v>
      </c>
      <c r="C140" s="12">
        <v>90</v>
      </c>
      <c r="D140" s="12">
        <v>65</v>
      </c>
      <c r="E140" s="12">
        <v>50</v>
      </c>
      <c r="F140" s="1766">
        <v>2944.8800639999995</v>
      </c>
      <c r="G140" s="1452">
        <f t="shared" si="12"/>
        <v>2944.88</v>
      </c>
      <c r="H140" s="1473">
        <f t="shared" si="11"/>
        <v>2944.88</v>
      </c>
      <c r="I140" s="1030"/>
      <c r="K140" s="1766"/>
      <c r="L140" s="1748"/>
      <c r="M140" s="1726"/>
    </row>
    <row r="141" spans="1:13">
      <c r="A141" s="520" t="s">
        <v>7027</v>
      </c>
      <c r="B141" s="12">
        <v>90</v>
      </c>
      <c r="C141" s="12">
        <v>90</v>
      </c>
      <c r="D141" s="12">
        <v>65</v>
      </c>
      <c r="E141" s="12">
        <v>25</v>
      </c>
      <c r="F141" s="1766">
        <v>1472.4400319999997</v>
      </c>
      <c r="G141" s="1452">
        <f t="shared" si="12"/>
        <v>1472.44</v>
      </c>
      <c r="H141" s="1473">
        <f t="shared" si="11"/>
        <v>1472.44</v>
      </c>
      <c r="I141" s="1030"/>
      <c r="K141" s="1766"/>
      <c r="L141" s="1748"/>
      <c r="M141" s="1726"/>
    </row>
    <row r="142" spans="1:13">
      <c r="A142" s="209" t="s">
        <v>11107</v>
      </c>
      <c r="B142" s="12">
        <v>105</v>
      </c>
      <c r="C142" s="12">
        <v>105</v>
      </c>
      <c r="D142" s="12">
        <v>90</v>
      </c>
      <c r="E142" s="12">
        <v>25</v>
      </c>
      <c r="F142" s="1766">
        <v>2318.8032000000007</v>
      </c>
      <c r="G142" s="1452">
        <f t="shared" si="12"/>
        <v>2318.8000000000002</v>
      </c>
      <c r="H142" s="1473">
        <f t="shared" si="11"/>
        <v>2318.8000000000002</v>
      </c>
      <c r="I142" s="1030"/>
      <c r="K142" s="1766"/>
      <c r="L142" s="1748"/>
      <c r="M142" s="1726"/>
    </row>
    <row r="143" spans="1:13">
      <c r="A143" s="209" t="s">
        <v>1313</v>
      </c>
      <c r="B143" s="12">
        <v>130</v>
      </c>
      <c r="C143" s="12">
        <v>130</v>
      </c>
      <c r="D143" s="12">
        <v>100</v>
      </c>
      <c r="E143" s="12">
        <v>25</v>
      </c>
      <c r="F143" s="1766">
        <v>3371.92632</v>
      </c>
      <c r="G143" s="1452">
        <f t="shared" si="12"/>
        <v>3371.93</v>
      </c>
      <c r="H143" s="1473">
        <f t="shared" si="11"/>
        <v>3371.93</v>
      </c>
      <c r="I143" s="1030"/>
      <c r="K143" s="1766"/>
      <c r="M143" s="1726"/>
    </row>
    <row r="144" spans="1:13">
      <c r="A144" s="209" t="s">
        <v>7025</v>
      </c>
      <c r="B144" s="12">
        <v>130</v>
      </c>
      <c r="C144" s="12">
        <v>130</v>
      </c>
      <c r="D144" s="12">
        <v>100</v>
      </c>
      <c r="E144" s="12">
        <v>50</v>
      </c>
      <c r="F144" s="1766">
        <v>6743.8526400000001</v>
      </c>
      <c r="G144" s="1452">
        <f t="shared" si="12"/>
        <v>6743.85</v>
      </c>
      <c r="H144" s="1473">
        <f t="shared" si="11"/>
        <v>6743.85</v>
      </c>
      <c r="I144" s="1030"/>
      <c r="K144" s="1766"/>
      <c r="M144" s="1726"/>
    </row>
    <row r="145" spans="1:13" ht="13.5" thickBot="1">
      <c r="A145" s="235" t="s">
        <v>7026</v>
      </c>
      <c r="B145" s="280">
        <v>140</v>
      </c>
      <c r="C145" s="280">
        <v>140</v>
      </c>
      <c r="D145" s="280">
        <v>140</v>
      </c>
      <c r="E145" s="280">
        <v>25</v>
      </c>
      <c r="F145" s="1766">
        <v>6984.8310419999998</v>
      </c>
      <c r="G145" s="1458">
        <f t="shared" si="12"/>
        <v>6984.83</v>
      </c>
      <c r="H145" s="1458">
        <f>G145</f>
        <v>6984.83</v>
      </c>
      <c r="I145" s="1036"/>
      <c r="K145" s="1766"/>
      <c r="M145" s="1726"/>
    </row>
    <row r="146" spans="1:13">
      <c r="B146" s="78"/>
      <c r="C146" s="78"/>
      <c r="D146" s="78"/>
      <c r="E146" s="78"/>
      <c r="F146" s="572"/>
      <c r="G146" s="1461"/>
      <c r="K146" s="1766"/>
    </row>
    <row r="147" spans="1:13" ht="20.25" hidden="1">
      <c r="A147" s="320"/>
      <c r="B147" s="409" t="s">
        <v>4667</v>
      </c>
      <c r="C147" s="409"/>
      <c r="D147" s="409"/>
      <c r="E147" s="409"/>
      <c r="F147" s="1723"/>
      <c r="G147" s="152"/>
      <c r="H147" s="315"/>
      <c r="I147" s="95"/>
      <c r="K147" s="1766"/>
    </row>
    <row r="148" spans="1:13" ht="18" hidden="1">
      <c r="A148" s="305"/>
      <c r="B148" s="17"/>
      <c r="C148" s="17"/>
      <c r="D148" s="108"/>
      <c r="E148" s="109"/>
      <c r="F148" s="1179"/>
      <c r="G148" s="318"/>
      <c r="H148" s="318"/>
      <c r="I148" s="167"/>
      <c r="K148" s="1766"/>
    </row>
    <row r="149" spans="1:13" hidden="1">
      <c r="A149" s="305"/>
      <c r="B149" s="17"/>
      <c r="C149" s="17"/>
      <c r="D149" s="183"/>
      <c r="E149" s="183"/>
      <c r="F149" s="630"/>
      <c r="G149" s="98"/>
      <c r="H149" s="168"/>
      <c r="I149" s="167"/>
      <c r="K149" s="1766"/>
    </row>
    <row r="150" spans="1:13" hidden="1">
      <c r="A150" s="305"/>
      <c r="B150" s="17"/>
      <c r="C150" s="17"/>
      <c r="D150" s="183"/>
      <c r="E150" s="183"/>
      <c r="F150" s="630"/>
      <c r="G150" s="309"/>
      <c r="H150" s="304"/>
      <c r="I150" s="167"/>
      <c r="K150" s="1766"/>
    </row>
    <row r="151" spans="1:13" hidden="1">
      <c r="A151" s="305"/>
      <c r="B151" s="17"/>
      <c r="C151" s="17"/>
      <c r="D151" s="183"/>
      <c r="E151" s="183"/>
      <c r="F151" s="630"/>
      <c r="G151" s="309"/>
      <c r="H151" s="304"/>
      <c r="I151" s="167"/>
      <c r="K151" s="1766"/>
    </row>
    <row r="152" spans="1:13" ht="18.75" hidden="1" thickBot="1">
      <c r="A152" s="1152" t="s">
        <v>7712</v>
      </c>
      <c r="B152" s="184"/>
      <c r="C152" s="885"/>
      <c r="D152" s="184"/>
      <c r="E152" s="184"/>
      <c r="F152" s="1180"/>
      <c r="G152" s="101"/>
      <c r="H152" s="170"/>
      <c r="I152" s="172"/>
      <c r="K152" s="1766"/>
    </row>
    <row r="153" spans="1:13" ht="33.75" hidden="1">
      <c r="A153" s="195" t="s">
        <v>1034</v>
      </c>
      <c r="B153" s="1478" t="s">
        <v>988</v>
      </c>
      <c r="C153" s="321" t="s">
        <v>1035</v>
      </c>
      <c r="D153" s="1479"/>
      <c r="E153" s="475"/>
      <c r="F153" s="1724" t="s">
        <v>1702</v>
      </c>
      <c r="G153" s="198" t="s">
        <v>2792</v>
      </c>
      <c r="H153" s="2601" t="s">
        <v>497</v>
      </c>
      <c r="I153" s="199" t="s">
        <v>4268</v>
      </c>
      <c r="K153" s="1766"/>
    </row>
    <row r="154" spans="1:13" ht="13.5" hidden="1" thickBot="1">
      <c r="A154" s="188"/>
      <c r="B154" s="331" t="s">
        <v>985</v>
      </c>
      <c r="C154" s="329" t="s">
        <v>986</v>
      </c>
      <c r="D154" s="1484" t="s">
        <v>987</v>
      </c>
      <c r="E154" s="382" t="s">
        <v>2641</v>
      </c>
      <c r="F154" s="1725" t="s">
        <v>265</v>
      </c>
      <c r="G154" s="317">
        <f>'[5]Заказ, cкидки и курсы валют'!$I$12</f>
        <v>0</v>
      </c>
      <c r="H154" s="2605"/>
      <c r="I154" s="186"/>
      <c r="K154" s="1766"/>
    </row>
    <row r="155" spans="1:13" hidden="1">
      <c r="A155" s="391" t="s">
        <v>8736</v>
      </c>
      <c r="B155" s="1407">
        <v>90</v>
      </c>
      <c r="C155" s="1407">
        <v>90</v>
      </c>
      <c r="D155" s="1407">
        <v>40</v>
      </c>
      <c r="E155" s="1407">
        <v>1</v>
      </c>
      <c r="F155" s="2464">
        <f>F138+15</f>
        <v>921.26558399999999</v>
      </c>
      <c r="G155" s="1498">
        <f t="shared" ref="G155:G158" si="13">ROUND(F155*(1-$G$11),2)</f>
        <v>921.27</v>
      </c>
      <c r="H155" s="1450">
        <f t="shared" ref="H155:H158" si="14">G155*E155</f>
        <v>921.27</v>
      </c>
      <c r="I155" s="1033"/>
      <c r="K155" s="1766"/>
    </row>
    <row r="156" spans="1:13" hidden="1">
      <c r="A156" s="520" t="s">
        <v>8737</v>
      </c>
      <c r="B156" s="12">
        <v>90</v>
      </c>
      <c r="C156" s="12">
        <v>90</v>
      </c>
      <c r="D156" s="12">
        <v>65</v>
      </c>
      <c r="E156" s="12">
        <v>1</v>
      </c>
      <c r="F156" s="2462">
        <f>F140+15</f>
        <v>2959.8800639999995</v>
      </c>
      <c r="G156" s="1472">
        <f t="shared" si="13"/>
        <v>2959.88</v>
      </c>
      <c r="H156" s="1473">
        <f t="shared" si="14"/>
        <v>2959.88</v>
      </c>
      <c r="I156" s="1030"/>
      <c r="K156" s="1766"/>
    </row>
    <row r="157" spans="1:13" hidden="1">
      <c r="A157" s="209" t="s">
        <v>8738</v>
      </c>
      <c r="B157" s="12">
        <v>105</v>
      </c>
      <c r="C157" s="12">
        <v>105</v>
      </c>
      <c r="D157" s="12">
        <v>90</v>
      </c>
      <c r="E157" s="12">
        <v>1</v>
      </c>
      <c r="F157" s="2462" t="e">
        <f>#REF!+15</f>
        <v>#REF!</v>
      </c>
      <c r="G157" s="1472" t="e">
        <f t="shared" si="13"/>
        <v>#REF!</v>
      </c>
      <c r="H157" s="1473" t="e">
        <f t="shared" si="14"/>
        <v>#REF!</v>
      </c>
      <c r="I157" s="1030"/>
      <c r="K157" s="1766"/>
    </row>
    <row r="158" spans="1:13" ht="13.5" hidden="1" thickBot="1">
      <c r="A158" s="235" t="s">
        <v>8739</v>
      </c>
      <c r="B158" s="280">
        <v>130</v>
      </c>
      <c r="C158" s="280">
        <v>130</v>
      </c>
      <c r="D158" s="280">
        <v>100</v>
      </c>
      <c r="E158" s="280">
        <v>1</v>
      </c>
      <c r="F158" s="2463">
        <f>F144+15</f>
        <v>6758.8526400000001</v>
      </c>
      <c r="G158" s="1486">
        <f t="shared" si="13"/>
        <v>6758.85</v>
      </c>
      <c r="H158" s="1483">
        <f t="shared" si="14"/>
        <v>6758.85</v>
      </c>
      <c r="I158" s="1036"/>
      <c r="K158" s="1766"/>
    </row>
    <row r="159" spans="1:13" hidden="1">
      <c r="B159" s="78"/>
      <c r="C159" s="78"/>
      <c r="D159" s="78"/>
      <c r="E159" s="78"/>
      <c r="F159" s="572"/>
      <c r="G159" s="1461"/>
      <c r="K159" s="1766"/>
    </row>
    <row r="160" spans="1:13" ht="13.5" thickBot="1">
      <c r="B160" s="78"/>
      <c r="C160" s="78"/>
      <c r="D160" s="78"/>
      <c r="E160" s="78"/>
      <c r="F160" s="572"/>
      <c r="G160" s="1461"/>
      <c r="K160" s="1766"/>
    </row>
    <row r="161" spans="1:11" ht="20.25">
      <c r="A161" s="320"/>
      <c r="B161" s="409"/>
      <c r="C161" s="2671" t="s">
        <v>4668</v>
      </c>
      <c r="D161" s="2671"/>
      <c r="E161" s="2671"/>
      <c r="F161" s="2671"/>
      <c r="G161" s="2671"/>
      <c r="H161" s="2671"/>
      <c r="I161" s="2672"/>
      <c r="K161" s="1766"/>
    </row>
    <row r="162" spans="1:11" ht="18">
      <c r="A162" s="305"/>
      <c r="B162" s="1364"/>
      <c r="C162" s="2674"/>
      <c r="D162" s="2674"/>
      <c r="E162" s="2674"/>
      <c r="F162" s="2674"/>
      <c r="G162" s="2674"/>
      <c r="H162" s="2674"/>
      <c r="I162" s="2675"/>
      <c r="K162" s="1766"/>
    </row>
    <row r="163" spans="1:11">
      <c r="A163" s="305"/>
      <c r="B163" s="17"/>
      <c r="C163" s="2674"/>
      <c r="D163" s="2674"/>
      <c r="E163" s="2674"/>
      <c r="F163" s="2674"/>
      <c r="G163" s="2674"/>
      <c r="H163" s="2674"/>
      <c r="I163" s="2675"/>
      <c r="K163" s="1766"/>
    </row>
    <row r="164" spans="1:11">
      <c r="A164" s="305"/>
      <c r="B164" s="17"/>
      <c r="C164" s="2674"/>
      <c r="D164" s="2674"/>
      <c r="E164" s="2674"/>
      <c r="F164" s="2674"/>
      <c r="G164" s="2674"/>
      <c r="H164" s="2674"/>
      <c r="I164" s="2675"/>
      <c r="K164" s="1766"/>
    </row>
    <row r="165" spans="1:11">
      <c r="A165" s="305"/>
      <c r="B165" s="17"/>
      <c r="C165" s="2674"/>
      <c r="D165" s="2674"/>
      <c r="E165" s="2674"/>
      <c r="F165" s="2674"/>
      <c r="G165" s="2674"/>
      <c r="H165" s="2674"/>
      <c r="I165" s="2675"/>
      <c r="K165" s="1766"/>
    </row>
    <row r="166" spans="1:11" ht="18.75" thickBot="1">
      <c r="A166" s="1152" t="s">
        <v>7710</v>
      </c>
      <c r="B166" s="184"/>
      <c r="C166" s="2677"/>
      <c r="D166" s="2677"/>
      <c r="E166" s="2677"/>
      <c r="F166" s="2677"/>
      <c r="G166" s="2677"/>
      <c r="H166" s="2677"/>
      <c r="I166" s="2678"/>
      <c r="K166" s="1766"/>
    </row>
    <row r="167" spans="1:11" ht="45" customHeight="1">
      <c r="A167" s="195" t="s">
        <v>1034</v>
      </c>
      <c r="B167" s="1478" t="s">
        <v>988</v>
      </c>
      <c r="C167" s="321" t="s">
        <v>1035</v>
      </c>
      <c r="D167" s="1479"/>
      <c r="E167" s="475" t="s">
        <v>3143</v>
      </c>
      <c r="F167" s="1719" t="s">
        <v>11096</v>
      </c>
      <c r="G167" s="198" t="s">
        <v>2792</v>
      </c>
      <c r="H167" s="2601" t="s">
        <v>497</v>
      </c>
      <c r="I167" s="199" t="s">
        <v>4268</v>
      </c>
      <c r="K167" s="1766"/>
    </row>
    <row r="168" spans="1:11" ht="26.25" customHeight="1" thickBot="1">
      <c r="A168" s="188"/>
      <c r="B168" s="331" t="s">
        <v>985</v>
      </c>
      <c r="C168" s="329" t="s">
        <v>986</v>
      </c>
      <c r="D168" s="1484" t="s">
        <v>987</v>
      </c>
      <c r="E168" s="382" t="s">
        <v>2641</v>
      </c>
      <c r="F168" s="1721" t="s">
        <v>265</v>
      </c>
      <c r="G168" s="191">
        <f>'Заказ, cкидки и курсы валют'!$I$12</f>
        <v>0</v>
      </c>
      <c r="H168" s="2605"/>
      <c r="I168" s="186"/>
      <c r="K168" s="1766"/>
    </row>
    <row r="169" spans="1:11" ht="17.45" customHeight="1">
      <c r="A169" s="209" t="s">
        <v>7028</v>
      </c>
      <c r="B169" s="12">
        <v>50</v>
      </c>
      <c r="C169" s="12">
        <v>50</v>
      </c>
      <c r="D169" s="12">
        <v>35</v>
      </c>
      <c r="E169" s="12">
        <v>20</v>
      </c>
      <c r="F169" s="1766">
        <v>601.8528</v>
      </c>
      <c r="G169" s="1472">
        <f>ROUND(F169*(1-$G$11),2)</f>
        <v>601.85</v>
      </c>
      <c r="H169" s="1473">
        <f t="shared" ref="H169:H176" si="15">G169</f>
        <v>601.85</v>
      </c>
      <c r="I169" s="212"/>
      <c r="K169" s="1766"/>
    </row>
    <row r="170" spans="1:11" ht="14.45" customHeight="1">
      <c r="A170" s="209" t="s">
        <v>7029</v>
      </c>
      <c r="B170" s="12">
        <v>60</v>
      </c>
      <c r="C170" s="12">
        <v>60</v>
      </c>
      <c r="D170" s="12">
        <v>45</v>
      </c>
      <c r="E170" s="12">
        <v>20</v>
      </c>
      <c r="F170" s="1766">
        <v>896.10164999999995</v>
      </c>
      <c r="G170" s="1472">
        <f>ROUND(F170*(1-$G$11),2)</f>
        <v>896.1</v>
      </c>
      <c r="H170" s="1473">
        <f t="shared" si="15"/>
        <v>896.1</v>
      </c>
      <c r="I170" s="212"/>
      <c r="K170" s="1766"/>
    </row>
    <row r="171" spans="1:11">
      <c r="A171" s="209" t="s">
        <v>7030</v>
      </c>
      <c r="B171" s="12">
        <v>70</v>
      </c>
      <c r="C171" s="12">
        <v>70</v>
      </c>
      <c r="D171" s="12">
        <v>55</v>
      </c>
      <c r="E171" s="12">
        <v>20</v>
      </c>
      <c r="F171" s="1766">
        <v>1218.1576499999999</v>
      </c>
      <c r="G171" s="1472">
        <f t="shared" ref="G171:G176" si="16">ROUND(F171*(1-$G$11),2)</f>
        <v>1218.1600000000001</v>
      </c>
      <c r="H171" s="1473">
        <f t="shared" si="15"/>
        <v>1218.1600000000001</v>
      </c>
      <c r="I171" s="212"/>
      <c r="K171" s="1766"/>
    </row>
    <row r="172" spans="1:11">
      <c r="A172" s="209" t="s">
        <v>10434</v>
      </c>
      <c r="B172" s="12">
        <v>90</v>
      </c>
      <c r="C172" s="12">
        <v>50</v>
      </c>
      <c r="D172" s="12">
        <v>55</v>
      </c>
      <c r="E172" s="12">
        <v>20</v>
      </c>
      <c r="F172" s="1766">
        <v>1218.1576499999999</v>
      </c>
      <c r="G172" s="1472">
        <f t="shared" si="16"/>
        <v>1218.1600000000001</v>
      </c>
      <c r="H172" s="1473">
        <f t="shared" si="15"/>
        <v>1218.1600000000001</v>
      </c>
      <c r="I172" s="212"/>
      <c r="K172" s="1766"/>
    </row>
    <row r="173" spans="1:11">
      <c r="A173" s="209" t="s">
        <v>7031</v>
      </c>
      <c r="B173" s="12">
        <v>90</v>
      </c>
      <c r="C173" s="12">
        <v>90</v>
      </c>
      <c r="D173" s="12">
        <v>65</v>
      </c>
      <c r="E173" s="12">
        <v>20</v>
      </c>
      <c r="F173" s="1766">
        <v>1803.0023999999999</v>
      </c>
      <c r="G173" s="1472">
        <f t="shared" si="16"/>
        <v>1803</v>
      </c>
      <c r="H173" s="1473">
        <f t="shared" si="15"/>
        <v>1803</v>
      </c>
      <c r="I173" s="212"/>
      <c r="K173" s="1766"/>
    </row>
    <row r="174" spans="1:11">
      <c r="A174" s="209" t="s">
        <v>10433</v>
      </c>
      <c r="B174" s="12">
        <v>105</v>
      </c>
      <c r="C174" s="12">
        <v>105</v>
      </c>
      <c r="D174" s="12">
        <v>90</v>
      </c>
      <c r="E174" s="12">
        <v>20</v>
      </c>
      <c r="F174" s="1766">
        <v>2867.0864999999999</v>
      </c>
      <c r="G174" s="1472">
        <f t="shared" si="16"/>
        <v>2867.09</v>
      </c>
      <c r="H174" s="1473">
        <f t="shared" si="15"/>
        <v>2867.09</v>
      </c>
      <c r="I174" s="212"/>
      <c r="K174" s="1766"/>
    </row>
    <row r="175" spans="1:11">
      <c r="A175" s="582" t="s">
        <v>7032</v>
      </c>
      <c r="B175" s="1489">
        <v>130</v>
      </c>
      <c r="C175" s="1489">
        <v>130</v>
      </c>
      <c r="D175" s="1489">
        <v>90</v>
      </c>
      <c r="E175" s="1489">
        <v>20</v>
      </c>
      <c r="F175" s="1766">
        <v>3997.7330999999995</v>
      </c>
      <c r="G175" s="1491">
        <f t="shared" si="16"/>
        <v>3997.73</v>
      </c>
      <c r="H175" s="1492">
        <f t="shared" si="15"/>
        <v>3997.73</v>
      </c>
      <c r="I175" s="311"/>
      <c r="K175" s="1766"/>
    </row>
    <row r="176" spans="1:11" ht="13.5" thickBot="1">
      <c r="A176" s="235" t="s">
        <v>7033</v>
      </c>
      <c r="B176" s="280">
        <v>145</v>
      </c>
      <c r="C176" s="280">
        <v>145</v>
      </c>
      <c r="D176" s="280">
        <v>65</v>
      </c>
      <c r="E176" s="280">
        <v>20</v>
      </c>
      <c r="F176" s="1766">
        <v>3107.1907500000002</v>
      </c>
      <c r="G176" s="1490">
        <f t="shared" si="16"/>
        <v>3107.19</v>
      </c>
      <c r="H176" s="1458">
        <f t="shared" si="15"/>
        <v>3107.19</v>
      </c>
      <c r="I176" s="214"/>
      <c r="K176" s="1766"/>
    </row>
    <row r="177" spans="1:13">
      <c r="A177" s="14"/>
      <c r="B177" s="78"/>
      <c r="C177" s="78"/>
      <c r="D177" s="78"/>
      <c r="E177" s="78"/>
      <c r="F177" s="572"/>
      <c r="G177" s="1470"/>
      <c r="H177" s="14"/>
      <c r="I177" s="14"/>
      <c r="K177" s="1766"/>
    </row>
    <row r="178" spans="1:13" ht="13.5" thickBot="1">
      <c r="B178" s="78"/>
      <c r="C178" s="78"/>
      <c r="D178" s="78"/>
      <c r="E178" s="78"/>
      <c r="F178" s="572"/>
      <c r="G178" s="1461"/>
      <c r="K178" s="1766"/>
    </row>
    <row r="179" spans="1:13" ht="20.25">
      <c r="A179" s="320"/>
      <c r="B179" s="409"/>
      <c r="C179" s="2671" t="s">
        <v>1082</v>
      </c>
      <c r="D179" s="2671"/>
      <c r="E179" s="2671"/>
      <c r="F179" s="2671"/>
      <c r="G179" s="2671"/>
      <c r="H179" s="2671"/>
      <c r="I179" s="2672"/>
      <c r="K179" s="1766"/>
    </row>
    <row r="180" spans="1:13">
      <c r="A180" s="305"/>
      <c r="B180" s="17"/>
      <c r="C180" s="2674"/>
      <c r="D180" s="2674"/>
      <c r="E180" s="2674"/>
      <c r="F180" s="2674"/>
      <c r="G180" s="2674"/>
      <c r="H180" s="2674"/>
      <c r="I180" s="2675"/>
      <c r="K180" s="1766"/>
    </row>
    <row r="181" spans="1:13">
      <c r="A181" s="305"/>
      <c r="B181" s="17"/>
      <c r="C181" s="2674"/>
      <c r="D181" s="2674"/>
      <c r="E181" s="2674"/>
      <c r="F181" s="2674"/>
      <c r="G181" s="2674"/>
      <c r="H181" s="2674"/>
      <c r="I181" s="2675"/>
      <c r="K181" s="1766"/>
    </row>
    <row r="182" spans="1:13">
      <c r="A182" s="305"/>
      <c r="B182" s="17"/>
      <c r="C182" s="2674"/>
      <c r="D182" s="2674"/>
      <c r="E182" s="2674"/>
      <c r="F182" s="2674"/>
      <c r="G182" s="2674"/>
      <c r="H182" s="2674"/>
      <c r="I182" s="2675"/>
      <c r="K182" s="1766"/>
    </row>
    <row r="183" spans="1:13">
      <c r="A183" s="305"/>
      <c r="B183" s="17"/>
      <c r="C183" s="2674"/>
      <c r="D183" s="2674"/>
      <c r="E183" s="2674"/>
      <c r="F183" s="2674"/>
      <c r="G183" s="2674"/>
      <c r="H183" s="2674"/>
      <c r="I183" s="2675"/>
      <c r="K183" s="1766"/>
    </row>
    <row r="184" spans="1:13" ht="30.75" customHeight="1" thickBot="1">
      <c r="A184" s="1152" t="s">
        <v>7710</v>
      </c>
      <c r="B184" s="184"/>
      <c r="C184" s="2677"/>
      <c r="D184" s="2677"/>
      <c r="E184" s="2677"/>
      <c r="F184" s="2677"/>
      <c r="G184" s="2677"/>
      <c r="H184" s="2677"/>
      <c r="I184" s="2678"/>
      <c r="K184" s="1766"/>
    </row>
    <row r="185" spans="1:13" ht="34.5" thickBot="1">
      <c r="A185" s="195" t="s">
        <v>1034</v>
      </c>
      <c r="B185" s="1478">
        <v>50</v>
      </c>
      <c r="C185" s="321" t="s">
        <v>1035</v>
      </c>
      <c r="D185" s="1479"/>
      <c r="E185" s="475" t="s">
        <v>3143</v>
      </c>
      <c r="F185" s="1724" t="s">
        <v>11093</v>
      </c>
      <c r="G185" s="1686" t="s">
        <v>2792</v>
      </c>
      <c r="H185" s="2601" t="s">
        <v>497</v>
      </c>
      <c r="I185" s="199" t="s">
        <v>4268</v>
      </c>
      <c r="K185" s="1766"/>
    </row>
    <row r="186" spans="1:13" ht="13.5" thickBot="1">
      <c r="A186" s="188"/>
      <c r="B186" s="1069" t="s">
        <v>985</v>
      </c>
      <c r="C186" s="1070" t="s">
        <v>986</v>
      </c>
      <c r="D186" s="1480" t="s">
        <v>987</v>
      </c>
      <c r="E186" s="476" t="s">
        <v>2641</v>
      </c>
      <c r="F186" s="1725" t="s">
        <v>265</v>
      </c>
      <c r="G186" s="1647">
        <f>'Заказ, cкидки и курсы валют'!$I$12</f>
        <v>0</v>
      </c>
      <c r="H186" s="2599"/>
      <c r="I186" s="325"/>
      <c r="K186" s="1766"/>
    </row>
    <row r="187" spans="1:13" ht="20.25" customHeight="1">
      <c r="A187" s="1750" t="s">
        <v>7034</v>
      </c>
      <c r="B187" s="1751">
        <v>30</v>
      </c>
      <c r="C187" s="1751">
        <v>30</v>
      </c>
      <c r="D187" s="1751">
        <v>30</v>
      </c>
      <c r="E187" s="1752">
        <v>200</v>
      </c>
      <c r="F187" s="1766">
        <v>2072.9331699300001</v>
      </c>
      <c r="G187" s="1450">
        <f>ROUND(F187*(1-$G$11),2)</f>
        <v>2072.9299999999998</v>
      </c>
      <c r="H187" s="1753">
        <f>G187</f>
        <v>2072.9299999999998</v>
      </c>
      <c r="I187" s="1033"/>
      <c r="K187" s="1766"/>
      <c r="M187" s="1758"/>
    </row>
    <row r="188" spans="1:13" ht="13.5" customHeight="1">
      <c r="A188" s="1754" t="s">
        <v>10861</v>
      </c>
      <c r="B188" s="1057">
        <v>40</v>
      </c>
      <c r="C188" s="1057">
        <v>40</v>
      </c>
      <c r="D188" s="1057">
        <v>20</v>
      </c>
      <c r="E188" s="1058">
        <v>200</v>
      </c>
      <c r="F188" s="1766">
        <v>2164.21632</v>
      </c>
      <c r="G188" s="1452">
        <f t="shared" ref="G188:G198" si="17">ROUND(F188*(1-$G$11),2)</f>
        <v>2164.2199999999998</v>
      </c>
      <c r="H188" s="1452">
        <f t="shared" ref="H188:H250" si="18">G188</f>
        <v>2164.2199999999998</v>
      </c>
      <c r="I188" s="1030"/>
      <c r="K188" s="1766"/>
      <c r="M188" s="1759"/>
    </row>
    <row r="189" spans="1:13" ht="13.5" customHeight="1">
      <c r="A189" s="1754" t="s">
        <v>4187</v>
      </c>
      <c r="B189" s="1057">
        <v>40</v>
      </c>
      <c r="C189" s="1057">
        <v>40</v>
      </c>
      <c r="D189" s="1057">
        <v>30</v>
      </c>
      <c r="E189" s="1058">
        <v>200</v>
      </c>
      <c r="F189" s="1766">
        <v>2754.4936403250008</v>
      </c>
      <c r="G189" s="1452">
        <f t="shared" si="17"/>
        <v>2754.49</v>
      </c>
      <c r="H189" s="1452">
        <f t="shared" si="18"/>
        <v>2754.49</v>
      </c>
      <c r="I189" s="1030"/>
      <c r="K189" s="1766"/>
      <c r="M189" s="1759"/>
    </row>
    <row r="190" spans="1:13" ht="13.5" customHeight="1">
      <c r="A190" s="1754" t="s">
        <v>11085</v>
      </c>
      <c r="B190" s="1057">
        <v>40</v>
      </c>
      <c r="C190" s="1057">
        <v>40</v>
      </c>
      <c r="D190" s="1057">
        <v>40</v>
      </c>
      <c r="E190" s="1058">
        <v>100</v>
      </c>
      <c r="F190" s="1766">
        <v>1770.0197760000001</v>
      </c>
      <c r="G190" s="1452">
        <f t="shared" si="17"/>
        <v>1770.02</v>
      </c>
      <c r="H190" s="1452">
        <f t="shared" si="18"/>
        <v>1770.02</v>
      </c>
      <c r="I190" s="1030"/>
      <c r="K190" s="1766"/>
      <c r="M190" s="1759"/>
    </row>
    <row r="191" spans="1:13" ht="13.5" customHeight="1">
      <c r="A191" s="1754" t="s">
        <v>11086</v>
      </c>
      <c r="B191" s="1057">
        <v>40</v>
      </c>
      <c r="C191" s="1057">
        <v>40</v>
      </c>
      <c r="D191" s="1057">
        <v>40</v>
      </c>
      <c r="E191" s="1058">
        <v>50</v>
      </c>
      <c r="F191" s="1766">
        <v>885.00988800000005</v>
      </c>
      <c r="G191" s="1452">
        <f t="shared" si="17"/>
        <v>885.01</v>
      </c>
      <c r="H191" s="1452">
        <f t="shared" si="18"/>
        <v>885.01</v>
      </c>
      <c r="I191" s="1030"/>
      <c r="K191" s="1766"/>
      <c r="M191" s="1759"/>
    </row>
    <row r="192" spans="1:13" ht="13.5" customHeight="1">
      <c r="A192" s="1754" t="s">
        <v>7035</v>
      </c>
      <c r="B192" s="1057">
        <v>40</v>
      </c>
      <c r="C192" s="1057">
        <v>40</v>
      </c>
      <c r="D192" s="1057">
        <v>50</v>
      </c>
      <c r="E192" s="1058">
        <v>100</v>
      </c>
      <c r="F192" s="1766">
        <v>2074.0406400000002</v>
      </c>
      <c r="G192" s="1452">
        <f t="shared" si="17"/>
        <v>2074.04</v>
      </c>
      <c r="H192" s="1452">
        <f t="shared" si="18"/>
        <v>2074.04</v>
      </c>
      <c r="I192" s="1030"/>
      <c r="K192" s="1766"/>
      <c r="M192" s="1759"/>
    </row>
    <row r="193" spans="1:13" ht="13.5" customHeight="1">
      <c r="A193" s="1754" t="s">
        <v>11087</v>
      </c>
      <c r="B193" s="1057">
        <v>40</v>
      </c>
      <c r="C193" s="1057">
        <v>40</v>
      </c>
      <c r="D193" s="1057">
        <v>50</v>
      </c>
      <c r="E193" s="1058">
        <v>200</v>
      </c>
      <c r="F193" s="1766">
        <v>4148.0812800000003</v>
      </c>
      <c r="G193" s="1452">
        <f t="shared" si="17"/>
        <v>4148.08</v>
      </c>
      <c r="H193" s="1452">
        <f t="shared" si="18"/>
        <v>4148.08</v>
      </c>
      <c r="I193" s="1030"/>
      <c r="K193" s="1766"/>
      <c r="M193" s="1759"/>
    </row>
    <row r="194" spans="1:13" ht="13.5" customHeight="1">
      <c r="A194" s="1754" t="s">
        <v>7036</v>
      </c>
      <c r="B194" s="1057">
        <v>40</v>
      </c>
      <c r="C194" s="1057">
        <v>40</v>
      </c>
      <c r="D194" s="1057">
        <v>60</v>
      </c>
      <c r="E194" s="1058">
        <v>100</v>
      </c>
      <c r="F194" s="1766">
        <v>2491.9083000000001</v>
      </c>
      <c r="G194" s="1452">
        <f t="shared" si="17"/>
        <v>2491.91</v>
      </c>
      <c r="H194" s="1452">
        <f t="shared" si="18"/>
        <v>2491.91</v>
      </c>
      <c r="I194" s="1030"/>
      <c r="K194" s="1766"/>
      <c r="M194" s="1759"/>
    </row>
    <row r="195" spans="1:13" ht="13.5" customHeight="1">
      <c r="A195" s="1754" t="s">
        <v>10488</v>
      </c>
      <c r="B195" s="1057">
        <v>40</v>
      </c>
      <c r="C195" s="1057">
        <v>40</v>
      </c>
      <c r="D195" s="1057">
        <v>60</v>
      </c>
      <c r="E195" s="1058">
        <v>50</v>
      </c>
      <c r="F195" s="1766">
        <v>1245.95415</v>
      </c>
      <c r="G195" s="1452">
        <f t="shared" si="17"/>
        <v>1245.95</v>
      </c>
      <c r="H195" s="1452">
        <f t="shared" si="18"/>
        <v>1245.95</v>
      </c>
      <c r="I195" s="1030"/>
      <c r="K195" s="1766"/>
      <c r="M195" s="1759"/>
    </row>
    <row r="196" spans="1:13" ht="13.5" customHeight="1">
      <c r="A196" s="1754" t="s">
        <v>1314</v>
      </c>
      <c r="B196" s="1057">
        <v>40</v>
      </c>
      <c r="C196" s="1057">
        <v>40</v>
      </c>
      <c r="D196" s="1057">
        <v>80</v>
      </c>
      <c r="E196" s="1058">
        <v>100</v>
      </c>
      <c r="F196" s="1766">
        <v>3321.2024999999999</v>
      </c>
      <c r="G196" s="1452">
        <f t="shared" si="17"/>
        <v>3321.2</v>
      </c>
      <c r="H196" s="1452">
        <f t="shared" si="18"/>
        <v>3321.2</v>
      </c>
      <c r="I196" s="1030"/>
      <c r="K196" s="1766"/>
      <c r="M196" s="1759"/>
    </row>
    <row r="197" spans="1:13" ht="13.5" customHeight="1">
      <c r="A197" s="1754" t="s">
        <v>6953</v>
      </c>
      <c r="B197" s="1057">
        <v>40</v>
      </c>
      <c r="C197" s="1057">
        <v>40</v>
      </c>
      <c r="D197" s="1057">
        <v>1000</v>
      </c>
      <c r="E197" s="1058">
        <v>10</v>
      </c>
      <c r="F197" s="1766">
        <v>4091.3994240000002</v>
      </c>
      <c r="G197" s="1452">
        <f t="shared" si="17"/>
        <v>4091.4</v>
      </c>
      <c r="H197" s="1452">
        <f t="shared" si="18"/>
        <v>4091.4</v>
      </c>
      <c r="I197" s="1030"/>
      <c r="K197" s="1766"/>
      <c r="M197" s="1759"/>
    </row>
    <row r="198" spans="1:13" ht="13.5" customHeight="1">
      <c r="A198" s="1754" t="s">
        <v>10489</v>
      </c>
      <c r="B198" s="1057">
        <v>40</v>
      </c>
      <c r="C198" s="1057">
        <v>40</v>
      </c>
      <c r="D198" s="1057">
        <v>100</v>
      </c>
      <c r="E198" s="1058">
        <v>100</v>
      </c>
      <c r="F198" s="1766">
        <v>4150.4966999999997</v>
      </c>
      <c r="G198" s="1452">
        <f t="shared" si="17"/>
        <v>4150.5</v>
      </c>
      <c r="H198" s="1452">
        <f t="shared" si="18"/>
        <v>4150.5</v>
      </c>
      <c r="I198" s="1030"/>
      <c r="K198" s="1766"/>
      <c r="M198" s="1759"/>
    </row>
    <row r="199" spans="1:13" ht="13.5" customHeight="1">
      <c r="A199" s="1754" t="s">
        <v>7037</v>
      </c>
      <c r="B199" s="1057">
        <v>40</v>
      </c>
      <c r="C199" s="1057">
        <v>40</v>
      </c>
      <c r="D199" s="1057">
        <v>100</v>
      </c>
      <c r="E199" s="1058">
        <v>50</v>
      </c>
      <c r="F199" s="1766">
        <v>2075.2483499999998</v>
      </c>
      <c r="G199" s="1452">
        <f>ROUND(F199*(1-$G$11),2)</f>
        <v>2075.25</v>
      </c>
      <c r="H199" s="1452">
        <f t="shared" si="18"/>
        <v>2075.25</v>
      </c>
      <c r="I199" s="1030"/>
      <c r="K199" s="1766"/>
      <c r="M199" s="1759"/>
    </row>
    <row r="200" spans="1:13" ht="13.5" customHeight="1">
      <c r="A200" s="1754" t="s">
        <v>6954</v>
      </c>
      <c r="B200" s="1057">
        <v>40</v>
      </c>
      <c r="C200" s="1057">
        <v>40</v>
      </c>
      <c r="D200" s="1057">
        <v>1200</v>
      </c>
      <c r="E200" s="1058">
        <v>5</v>
      </c>
      <c r="F200" s="1766">
        <v>2454.845022</v>
      </c>
      <c r="G200" s="1452">
        <f>ROUND(F200*(1-$G$11),2)</f>
        <v>2454.85</v>
      </c>
      <c r="H200" s="1452">
        <f t="shared" si="18"/>
        <v>2454.85</v>
      </c>
      <c r="I200" s="1030"/>
      <c r="K200" s="1766"/>
      <c r="M200" s="1759"/>
    </row>
    <row r="201" spans="1:13" ht="13.5" customHeight="1">
      <c r="A201" s="1754" t="s">
        <v>11088</v>
      </c>
      <c r="B201" s="1057">
        <v>40</v>
      </c>
      <c r="C201" s="1057">
        <v>40</v>
      </c>
      <c r="D201" s="1057">
        <v>120</v>
      </c>
      <c r="E201" s="1058">
        <v>50</v>
      </c>
      <c r="F201" s="1766">
        <v>2489.8954499999995</v>
      </c>
      <c r="G201" s="1452">
        <f>ROUND(F201*(1-$G$11),2)</f>
        <v>2489.9</v>
      </c>
      <c r="H201" s="1452">
        <f t="shared" si="18"/>
        <v>2489.9</v>
      </c>
      <c r="I201" s="1030"/>
      <c r="K201" s="1766"/>
      <c r="M201" s="1759"/>
    </row>
    <row r="202" spans="1:13" ht="13.5" customHeight="1">
      <c r="A202" s="1754" t="s">
        <v>11084</v>
      </c>
      <c r="B202" s="1057">
        <v>40</v>
      </c>
      <c r="C202" s="1057">
        <v>40</v>
      </c>
      <c r="D202" s="1057">
        <v>140</v>
      </c>
      <c r="E202" s="1058">
        <v>100</v>
      </c>
      <c r="F202" s="1766">
        <v>5810.4269999999997</v>
      </c>
      <c r="G202" s="1452">
        <f t="shared" ref="G202:G250" si="19">ROUND(F202*(1-$G$11),2)</f>
        <v>5810.43</v>
      </c>
      <c r="H202" s="1452">
        <f t="shared" si="18"/>
        <v>5810.43</v>
      </c>
      <c r="I202" s="1030"/>
      <c r="K202" s="1766"/>
      <c r="M202" s="1759"/>
    </row>
    <row r="203" spans="1:13" ht="13.5" customHeight="1">
      <c r="A203" s="1754" t="s">
        <v>7038</v>
      </c>
      <c r="B203" s="1057">
        <v>40</v>
      </c>
      <c r="C203" s="1057">
        <v>40</v>
      </c>
      <c r="D203" s="1057">
        <v>140</v>
      </c>
      <c r="E203" s="1058">
        <v>50</v>
      </c>
      <c r="F203" s="1766">
        <v>2905.2134999999998</v>
      </c>
      <c r="G203" s="1452">
        <f t="shared" si="19"/>
        <v>2905.21</v>
      </c>
      <c r="H203" s="1452">
        <f t="shared" si="18"/>
        <v>2905.21</v>
      </c>
      <c r="I203" s="1030"/>
      <c r="K203" s="1766"/>
      <c r="M203" s="1759"/>
    </row>
    <row r="204" spans="1:13" ht="13.5" customHeight="1">
      <c r="A204" s="1754" t="s">
        <v>6955</v>
      </c>
      <c r="B204" s="1057">
        <v>40</v>
      </c>
      <c r="C204" s="1057">
        <v>40</v>
      </c>
      <c r="D204" s="1057">
        <v>1500</v>
      </c>
      <c r="E204" s="1058">
        <v>5</v>
      </c>
      <c r="F204" s="1766">
        <v>4012.1696222999994</v>
      </c>
      <c r="G204" s="1452">
        <f t="shared" si="19"/>
        <v>4012.17</v>
      </c>
      <c r="H204" s="1452">
        <f t="shared" si="18"/>
        <v>4012.17</v>
      </c>
      <c r="I204" s="1030"/>
      <c r="K204" s="1766"/>
      <c r="M204" s="1759"/>
    </row>
    <row r="205" spans="1:13" ht="13.5" customHeight="1">
      <c r="A205" s="1754" t="s">
        <v>6933</v>
      </c>
      <c r="B205" s="1057">
        <v>40</v>
      </c>
      <c r="C205" s="1057">
        <v>40</v>
      </c>
      <c r="D205" s="1057">
        <v>160</v>
      </c>
      <c r="E205" s="1058">
        <v>50</v>
      </c>
      <c r="F205" s="1766">
        <v>3273.3771840000004</v>
      </c>
      <c r="G205" s="1452">
        <f t="shared" si="19"/>
        <v>3273.38</v>
      </c>
      <c r="H205" s="1452">
        <f t="shared" si="18"/>
        <v>3273.38</v>
      </c>
      <c r="I205" s="1030"/>
      <c r="K205" s="1766"/>
      <c r="M205" s="1759"/>
    </row>
    <row r="206" spans="1:13" ht="13.5" customHeight="1">
      <c r="A206" s="1754" t="s">
        <v>7039</v>
      </c>
      <c r="B206" s="1057">
        <v>40</v>
      </c>
      <c r="C206" s="1057">
        <v>40</v>
      </c>
      <c r="D206" s="1057">
        <v>200</v>
      </c>
      <c r="E206" s="1058">
        <v>25</v>
      </c>
      <c r="F206" s="1766">
        <v>2331.9404009999998</v>
      </c>
      <c r="G206" s="1452">
        <f t="shared" si="19"/>
        <v>2331.94</v>
      </c>
      <c r="H206" s="1452">
        <f t="shared" si="18"/>
        <v>2331.94</v>
      </c>
      <c r="I206" s="1030"/>
      <c r="K206" s="1766"/>
      <c r="M206" s="1759"/>
    </row>
    <row r="207" spans="1:13" ht="13.5" customHeight="1">
      <c r="A207" s="1754" t="s">
        <v>10714</v>
      </c>
      <c r="B207" s="1057">
        <v>40</v>
      </c>
      <c r="C207" s="1057">
        <v>40</v>
      </c>
      <c r="D207" s="1057">
        <v>200</v>
      </c>
      <c r="E207" s="1058">
        <v>50</v>
      </c>
      <c r="F207" s="1766">
        <v>4663.8861695999994</v>
      </c>
      <c r="G207" s="1452">
        <f t="shared" si="19"/>
        <v>4663.8900000000003</v>
      </c>
      <c r="H207" s="1452">
        <f t="shared" si="18"/>
        <v>4663.8900000000003</v>
      </c>
      <c r="I207" s="1030"/>
      <c r="K207" s="1766"/>
      <c r="M207" s="1759"/>
    </row>
    <row r="208" spans="1:13" ht="13.5" customHeight="1">
      <c r="A208" s="1754" t="s">
        <v>1315</v>
      </c>
      <c r="B208" s="1057">
        <v>40</v>
      </c>
      <c r="C208" s="1057">
        <v>40</v>
      </c>
      <c r="D208" s="1057">
        <v>240</v>
      </c>
      <c r="E208" s="1058">
        <v>25</v>
      </c>
      <c r="F208" s="1766">
        <v>2454.7108319999998</v>
      </c>
      <c r="G208" s="1452">
        <f t="shared" si="19"/>
        <v>2454.71</v>
      </c>
      <c r="H208" s="1452">
        <f t="shared" si="18"/>
        <v>2454.71</v>
      </c>
      <c r="I208" s="1030"/>
      <c r="K208" s="1766"/>
      <c r="M208" s="1759"/>
    </row>
    <row r="209" spans="1:13" ht="13.5" customHeight="1">
      <c r="A209" s="1754" t="s">
        <v>6934</v>
      </c>
      <c r="B209" s="1057">
        <v>40</v>
      </c>
      <c r="C209" s="1057">
        <v>40</v>
      </c>
      <c r="D209" s="1057">
        <v>300</v>
      </c>
      <c r="E209" s="1058">
        <v>25</v>
      </c>
      <c r="F209" s="1766">
        <v>3498.5909447999998</v>
      </c>
      <c r="G209" s="1452">
        <f t="shared" si="19"/>
        <v>3498.59</v>
      </c>
      <c r="H209" s="1452">
        <f t="shared" si="18"/>
        <v>3498.59</v>
      </c>
      <c r="I209" s="1030"/>
      <c r="K209" s="1766"/>
      <c r="M209" s="1759"/>
    </row>
    <row r="210" spans="1:13" ht="13.5" customHeight="1">
      <c r="A210" s="1754" t="s">
        <v>6949</v>
      </c>
      <c r="B210" s="1057">
        <v>40</v>
      </c>
      <c r="C210" s="1057">
        <v>40</v>
      </c>
      <c r="D210" s="1057">
        <v>400</v>
      </c>
      <c r="E210" s="1058">
        <v>10</v>
      </c>
      <c r="F210" s="1766">
        <v>1636.5544019999998</v>
      </c>
      <c r="G210" s="1452">
        <f t="shared" si="19"/>
        <v>1636.55</v>
      </c>
      <c r="H210" s="1452">
        <f t="shared" si="18"/>
        <v>1636.55</v>
      </c>
      <c r="I210" s="1030"/>
      <c r="K210" s="1766"/>
      <c r="M210" s="1759"/>
    </row>
    <row r="211" spans="1:13" ht="13.5" customHeight="1">
      <c r="A211" s="1754" t="s">
        <v>6950</v>
      </c>
      <c r="B211" s="1057">
        <v>40</v>
      </c>
      <c r="C211" s="1057">
        <v>40</v>
      </c>
      <c r="D211" s="1057">
        <v>500</v>
      </c>
      <c r="E211" s="1058">
        <v>10</v>
      </c>
      <c r="F211" s="1766">
        <v>2045.6997120000001</v>
      </c>
      <c r="G211" s="1452">
        <f t="shared" si="19"/>
        <v>2045.7</v>
      </c>
      <c r="H211" s="1452">
        <f t="shared" si="18"/>
        <v>2045.7</v>
      </c>
      <c r="I211" s="1030"/>
      <c r="K211" s="1766"/>
      <c r="M211" s="1759"/>
    </row>
    <row r="212" spans="1:13" ht="13.5" customHeight="1">
      <c r="A212" s="1754" t="s">
        <v>6951</v>
      </c>
      <c r="B212" s="1057">
        <v>40</v>
      </c>
      <c r="C212" s="1057">
        <v>40</v>
      </c>
      <c r="D212" s="1057">
        <v>600</v>
      </c>
      <c r="E212" s="1058">
        <v>10</v>
      </c>
      <c r="F212" s="1766">
        <v>2454.845022</v>
      </c>
      <c r="G212" s="1452">
        <f t="shared" si="19"/>
        <v>2454.85</v>
      </c>
      <c r="H212" s="1452">
        <f t="shared" si="18"/>
        <v>2454.85</v>
      </c>
      <c r="I212" s="1030"/>
      <c r="K212" s="1766"/>
      <c r="M212" s="1759"/>
    </row>
    <row r="213" spans="1:13" ht="13.5" customHeight="1">
      <c r="A213" s="1754" t="s">
        <v>6952</v>
      </c>
      <c r="B213" s="1057">
        <v>40</v>
      </c>
      <c r="C213" s="1057">
        <v>40</v>
      </c>
      <c r="D213" s="1057">
        <v>800</v>
      </c>
      <c r="E213" s="1058">
        <v>10</v>
      </c>
      <c r="F213" s="1766">
        <v>3660.4703803499997</v>
      </c>
      <c r="G213" s="1452">
        <f t="shared" si="19"/>
        <v>3660.47</v>
      </c>
      <c r="H213" s="1452">
        <f t="shared" si="18"/>
        <v>3660.47</v>
      </c>
      <c r="I213" s="1030"/>
      <c r="K213" s="1766"/>
      <c r="M213" s="1759"/>
    </row>
    <row r="214" spans="1:13" ht="13.5" customHeight="1">
      <c r="A214" s="1754" t="s">
        <v>10715</v>
      </c>
      <c r="B214" s="1057">
        <v>50</v>
      </c>
      <c r="C214" s="1057">
        <v>50</v>
      </c>
      <c r="D214" s="1057">
        <v>40</v>
      </c>
      <c r="E214" s="1058">
        <v>100</v>
      </c>
      <c r="F214" s="1766">
        <v>2074.5774000000001</v>
      </c>
      <c r="G214" s="1452">
        <f t="shared" si="19"/>
        <v>2074.58</v>
      </c>
      <c r="H214" s="1452">
        <f t="shared" si="18"/>
        <v>2074.58</v>
      </c>
      <c r="I214" s="1030"/>
      <c r="K214" s="1766"/>
      <c r="M214" s="1759"/>
    </row>
    <row r="215" spans="1:13" ht="13.5" customHeight="1">
      <c r="A215" s="1754" t="s">
        <v>7040</v>
      </c>
      <c r="B215" s="1057">
        <v>50</v>
      </c>
      <c r="C215" s="1057">
        <v>50</v>
      </c>
      <c r="D215" s="1057">
        <v>50</v>
      </c>
      <c r="E215" s="1058">
        <v>100</v>
      </c>
      <c r="F215" s="1766">
        <v>2593.8926999999999</v>
      </c>
      <c r="G215" s="1452">
        <f t="shared" si="19"/>
        <v>2593.89</v>
      </c>
      <c r="H215" s="1452">
        <f t="shared" si="18"/>
        <v>2593.89</v>
      </c>
      <c r="I215" s="1030"/>
      <c r="K215" s="1766"/>
      <c r="M215" s="1759"/>
    </row>
    <row r="216" spans="1:13" ht="13.5" customHeight="1">
      <c r="A216" s="1754" t="s">
        <v>10716</v>
      </c>
      <c r="B216" s="1057">
        <v>50</v>
      </c>
      <c r="C216" s="1057">
        <v>50</v>
      </c>
      <c r="D216" s="1057">
        <v>50</v>
      </c>
      <c r="E216" s="1058">
        <v>200</v>
      </c>
      <c r="F216" s="1766">
        <v>5187.7853999999998</v>
      </c>
      <c r="G216" s="1452">
        <f t="shared" si="19"/>
        <v>5187.79</v>
      </c>
      <c r="H216" s="1452">
        <f t="shared" si="18"/>
        <v>5187.79</v>
      </c>
      <c r="I216" s="1030"/>
      <c r="K216" s="1766"/>
      <c r="M216" s="1759"/>
    </row>
    <row r="217" spans="1:13" ht="13.5" customHeight="1">
      <c r="A217" s="1754" t="s">
        <v>7041</v>
      </c>
      <c r="B217" s="1057">
        <v>50</v>
      </c>
      <c r="C217" s="1057">
        <v>50</v>
      </c>
      <c r="D217" s="1057">
        <v>50</v>
      </c>
      <c r="E217" s="1058">
        <v>50</v>
      </c>
      <c r="F217" s="1766">
        <v>1296.9463499999999</v>
      </c>
      <c r="G217" s="1452">
        <f t="shared" si="19"/>
        <v>1296.95</v>
      </c>
      <c r="H217" s="1452">
        <f t="shared" si="18"/>
        <v>1296.95</v>
      </c>
      <c r="I217" s="1030"/>
      <c r="K217" s="1766"/>
      <c r="M217" s="1759"/>
    </row>
    <row r="218" spans="1:13" ht="13.5" customHeight="1">
      <c r="A218" s="1754" t="s">
        <v>7042</v>
      </c>
      <c r="B218" s="1057">
        <v>50</v>
      </c>
      <c r="C218" s="1057">
        <v>50</v>
      </c>
      <c r="D218" s="1057">
        <v>60</v>
      </c>
      <c r="E218" s="1058">
        <v>100</v>
      </c>
      <c r="F218" s="1766">
        <v>4158.0006047999996</v>
      </c>
      <c r="G218" s="1452">
        <f t="shared" si="19"/>
        <v>4158</v>
      </c>
      <c r="H218" s="1452">
        <f t="shared" si="18"/>
        <v>4158</v>
      </c>
      <c r="I218" s="1030"/>
      <c r="K218" s="1766"/>
      <c r="M218" s="1759"/>
    </row>
    <row r="219" spans="1:13" ht="13.5" customHeight="1">
      <c r="A219" s="1754" t="s">
        <v>10717</v>
      </c>
      <c r="B219" s="1057">
        <v>50</v>
      </c>
      <c r="C219" s="1057">
        <v>50</v>
      </c>
      <c r="D219" s="1057">
        <v>80</v>
      </c>
      <c r="E219" s="1058">
        <v>100</v>
      </c>
      <c r="F219" s="1766">
        <v>4663.8861695999994</v>
      </c>
      <c r="G219" s="1452">
        <f t="shared" si="19"/>
        <v>4663.8900000000003</v>
      </c>
      <c r="H219" s="1452">
        <f t="shared" si="18"/>
        <v>4663.8900000000003</v>
      </c>
      <c r="I219" s="1030"/>
      <c r="K219" s="1766"/>
      <c r="M219" s="1759"/>
    </row>
    <row r="220" spans="1:13" ht="13.5" customHeight="1">
      <c r="A220" s="1754" t="s">
        <v>7043</v>
      </c>
      <c r="B220" s="1057">
        <v>50</v>
      </c>
      <c r="C220" s="1057">
        <v>50</v>
      </c>
      <c r="D220" s="1057">
        <v>80</v>
      </c>
      <c r="E220" s="1058">
        <v>50</v>
      </c>
      <c r="F220" s="1766">
        <v>2331.9452999999999</v>
      </c>
      <c r="G220" s="1452">
        <f t="shared" si="19"/>
        <v>2331.9499999999998</v>
      </c>
      <c r="H220" s="1452">
        <f t="shared" si="18"/>
        <v>2331.9499999999998</v>
      </c>
      <c r="I220" s="1030"/>
      <c r="K220" s="1766"/>
      <c r="M220" s="1759"/>
    </row>
    <row r="221" spans="1:13" ht="13.5" customHeight="1">
      <c r="A221" s="1754" t="s">
        <v>6960</v>
      </c>
      <c r="B221" s="1057">
        <v>50</v>
      </c>
      <c r="C221" s="1057">
        <v>50</v>
      </c>
      <c r="D221" s="1057">
        <v>1000</v>
      </c>
      <c r="E221" s="1058">
        <v>5</v>
      </c>
      <c r="F221" s="1766">
        <v>2557.12464</v>
      </c>
      <c r="G221" s="1452">
        <f t="shared" si="19"/>
        <v>2557.12</v>
      </c>
      <c r="H221" s="1452">
        <f t="shared" si="18"/>
        <v>2557.12</v>
      </c>
      <c r="I221" s="1030"/>
      <c r="K221" s="1766"/>
      <c r="M221" s="1759"/>
    </row>
    <row r="222" spans="1:13" ht="13.5" customHeight="1">
      <c r="A222" s="1754" t="s">
        <v>7044</v>
      </c>
      <c r="B222" s="1057">
        <v>50</v>
      </c>
      <c r="C222" s="1057">
        <v>50</v>
      </c>
      <c r="D222" s="1057">
        <v>100</v>
      </c>
      <c r="E222" s="1058">
        <v>25</v>
      </c>
      <c r="F222" s="1766">
        <v>1297.2818250000003</v>
      </c>
      <c r="G222" s="1452">
        <f t="shared" si="19"/>
        <v>1297.28</v>
      </c>
      <c r="H222" s="1452">
        <f t="shared" si="18"/>
        <v>1297.28</v>
      </c>
      <c r="I222" s="1030"/>
      <c r="K222" s="1766"/>
      <c r="M222" s="1759"/>
    </row>
    <row r="223" spans="1:13" ht="13.5" customHeight="1">
      <c r="A223" s="1754" t="s">
        <v>10718</v>
      </c>
      <c r="B223" s="1057">
        <v>50</v>
      </c>
      <c r="C223" s="1057">
        <v>50</v>
      </c>
      <c r="D223" s="1057">
        <v>100</v>
      </c>
      <c r="E223" s="1058">
        <v>50</v>
      </c>
      <c r="F223" s="1766">
        <v>2594.5636500000005</v>
      </c>
      <c r="G223" s="1452">
        <f t="shared" si="19"/>
        <v>2594.56</v>
      </c>
      <c r="H223" s="1452">
        <f t="shared" si="18"/>
        <v>2594.56</v>
      </c>
      <c r="I223" s="1030"/>
      <c r="K223" s="1766"/>
      <c r="M223" s="1759"/>
    </row>
    <row r="224" spans="1:13" ht="13.5" customHeight="1">
      <c r="A224" s="1754" t="s">
        <v>6961</v>
      </c>
      <c r="B224" s="1057">
        <v>50</v>
      </c>
      <c r="C224" s="1057">
        <v>50</v>
      </c>
      <c r="D224" s="1057">
        <v>1200</v>
      </c>
      <c r="E224" s="1058">
        <v>5</v>
      </c>
      <c r="F224" s="1766">
        <v>3994.4867350499994</v>
      </c>
      <c r="G224" s="1452">
        <f t="shared" si="19"/>
        <v>3994.49</v>
      </c>
      <c r="H224" s="1452">
        <f t="shared" si="18"/>
        <v>3994.49</v>
      </c>
      <c r="I224" s="1030"/>
      <c r="K224" s="1766"/>
      <c r="M224" s="1759"/>
    </row>
    <row r="225" spans="1:13" ht="13.5" customHeight="1">
      <c r="A225" s="1754" t="s">
        <v>6935</v>
      </c>
      <c r="B225" s="1057">
        <v>50</v>
      </c>
      <c r="C225" s="1057">
        <v>50</v>
      </c>
      <c r="D225" s="1057">
        <v>140</v>
      </c>
      <c r="E225" s="1058">
        <v>50</v>
      </c>
      <c r="F225" s="1766">
        <v>4705.8178607999998</v>
      </c>
      <c r="G225" s="1452">
        <f t="shared" si="19"/>
        <v>4705.82</v>
      </c>
      <c r="H225" s="1452">
        <f t="shared" si="18"/>
        <v>4705.82</v>
      </c>
      <c r="I225" s="1030"/>
      <c r="K225" s="1766"/>
      <c r="M225" s="1759"/>
    </row>
    <row r="226" spans="1:13" ht="13.5" customHeight="1">
      <c r="A226" s="1754" t="s">
        <v>6962</v>
      </c>
      <c r="B226" s="1057">
        <v>50</v>
      </c>
      <c r="C226" s="1057">
        <v>50</v>
      </c>
      <c r="D226" s="1057">
        <v>1500</v>
      </c>
      <c r="E226" s="1058">
        <v>5</v>
      </c>
      <c r="F226" s="1766">
        <v>4993.1119412999997</v>
      </c>
      <c r="G226" s="1452">
        <f t="shared" si="19"/>
        <v>4993.1099999999997</v>
      </c>
      <c r="H226" s="1452">
        <f t="shared" si="18"/>
        <v>4993.1099999999997</v>
      </c>
      <c r="I226" s="1030"/>
      <c r="K226" s="1766"/>
      <c r="M226" s="1759"/>
    </row>
    <row r="227" spans="1:13" ht="13.5" customHeight="1">
      <c r="A227" s="1754" t="s">
        <v>6936</v>
      </c>
      <c r="B227" s="1057">
        <v>50</v>
      </c>
      <c r="C227" s="1057">
        <v>50</v>
      </c>
      <c r="D227" s="1057">
        <v>160</v>
      </c>
      <c r="E227" s="1058">
        <v>25</v>
      </c>
      <c r="F227" s="1766">
        <v>2045.6997120000001</v>
      </c>
      <c r="G227" s="1452">
        <f t="shared" si="19"/>
        <v>2045.7</v>
      </c>
      <c r="H227" s="1452">
        <f t="shared" si="18"/>
        <v>2045.7</v>
      </c>
      <c r="I227" s="1030"/>
      <c r="K227" s="1766"/>
      <c r="M227" s="1759"/>
    </row>
    <row r="228" spans="1:13" ht="13.5" customHeight="1">
      <c r="A228" s="1754" t="s">
        <v>6963</v>
      </c>
      <c r="B228" s="1057">
        <v>50</v>
      </c>
      <c r="C228" s="1057">
        <v>50</v>
      </c>
      <c r="D228" s="1057">
        <v>2000</v>
      </c>
      <c r="E228" s="1058">
        <v>5</v>
      </c>
      <c r="F228" s="1766">
        <v>5114.1150899999993</v>
      </c>
      <c r="G228" s="1452">
        <f t="shared" si="19"/>
        <v>5114.12</v>
      </c>
      <c r="H228" s="1452">
        <f t="shared" si="18"/>
        <v>5114.12</v>
      </c>
      <c r="I228" s="1030"/>
      <c r="K228" s="1766"/>
      <c r="M228" s="1759"/>
    </row>
    <row r="229" spans="1:13" ht="13.5" customHeight="1">
      <c r="A229" s="1754" t="s">
        <v>4188</v>
      </c>
      <c r="B229" s="1057">
        <v>50</v>
      </c>
      <c r="C229" s="1057">
        <v>50</v>
      </c>
      <c r="D229" s="1057">
        <v>200</v>
      </c>
      <c r="E229" s="1058">
        <v>25</v>
      </c>
      <c r="F229" s="1766">
        <v>2914.9288559999995</v>
      </c>
      <c r="G229" s="1452">
        <f t="shared" si="19"/>
        <v>2914.93</v>
      </c>
      <c r="H229" s="1452">
        <f t="shared" si="18"/>
        <v>2914.93</v>
      </c>
      <c r="I229" s="1030"/>
      <c r="K229" s="1766"/>
      <c r="M229" s="1759"/>
    </row>
    <row r="230" spans="1:13" ht="13.5" customHeight="1">
      <c r="A230" s="1754" t="s">
        <v>10719</v>
      </c>
      <c r="B230" s="1057">
        <v>50</v>
      </c>
      <c r="C230" s="1057">
        <v>50</v>
      </c>
      <c r="D230" s="1057">
        <v>200</v>
      </c>
      <c r="E230" s="1058">
        <v>50</v>
      </c>
      <c r="F230" s="1766">
        <v>5829.8577120000009</v>
      </c>
      <c r="G230" s="1452">
        <f t="shared" si="19"/>
        <v>5829.86</v>
      </c>
      <c r="H230" s="1452">
        <f t="shared" si="18"/>
        <v>5829.86</v>
      </c>
      <c r="I230" s="1030"/>
      <c r="K230" s="1766"/>
      <c r="M230" s="1759"/>
    </row>
    <row r="231" spans="1:13" ht="13.5" customHeight="1">
      <c r="A231" s="1754" t="s">
        <v>4189</v>
      </c>
      <c r="B231" s="1057">
        <v>50</v>
      </c>
      <c r="C231" s="1057">
        <v>50</v>
      </c>
      <c r="D231" s="1057">
        <v>300</v>
      </c>
      <c r="E231" s="1058">
        <v>25</v>
      </c>
      <c r="F231" s="1766">
        <v>3835.68696</v>
      </c>
      <c r="G231" s="1452">
        <f t="shared" si="19"/>
        <v>3835.69</v>
      </c>
      <c r="H231" s="1452">
        <f t="shared" si="18"/>
        <v>3835.69</v>
      </c>
      <c r="I231" s="1030"/>
      <c r="K231" s="1766"/>
      <c r="M231" s="1759"/>
    </row>
    <row r="232" spans="1:13" ht="13.5" customHeight="1">
      <c r="A232" s="1754" t="s">
        <v>6956</v>
      </c>
      <c r="B232" s="1057">
        <v>50</v>
      </c>
      <c r="C232" s="1057">
        <v>50</v>
      </c>
      <c r="D232" s="1057">
        <v>400</v>
      </c>
      <c r="E232" s="1058">
        <v>10</v>
      </c>
      <c r="F232" s="1766">
        <v>2045.6997120000001</v>
      </c>
      <c r="G232" s="1452">
        <f t="shared" si="19"/>
        <v>2045.7</v>
      </c>
      <c r="H232" s="1452">
        <f t="shared" si="18"/>
        <v>2045.7</v>
      </c>
      <c r="I232" s="1030"/>
      <c r="K232" s="1766"/>
      <c r="M232" s="1759"/>
    </row>
    <row r="233" spans="1:13" ht="13.5" customHeight="1">
      <c r="A233" s="1754" t="s">
        <v>6957</v>
      </c>
      <c r="B233" s="1057">
        <v>50</v>
      </c>
      <c r="C233" s="1057">
        <v>50</v>
      </c>
      <c r="D233" s="1057">
        <v>500</v>
      </c>
      <c r="E233" s="1058">
        <v>10</v>
      </c>
      <c r="F233" s="1766">
        <v>2557.12464</v>
      </c>
      <c r="G233" s="1452">
        <f t="shared" si="19"/>
        <v>2557.12</v>
      </c>
      <c r="H233" s="1452">
        <f t="shared" si="18"/>
        <v>2557.12</v>
      </c>
      <c r="I233" s="1030"/>
      <c r="K233" s="1766"/>
      <c r="M233" s="1759"/>
    </row>
    <row r="234" spans="1:13" ht="13.5" customHeight="1">
      <c r="A234" s="1754" t="s">
        <v>6958</v>
      </c>
      <c r="B234" s="1057">
        <v>50</v>
      </c>
      <c r="C234" s="1057">
        <v>50</v>
      </c>
      <c r="D234" s="1057">
        <v>600</v>
      </c>
      <c r="E234" s="1058">
        <v>10</v>
      </c>
      <c r="F234" s="1766">
        <v>4118.3092156500006</v>
      </c>
      <c r="G234" s="1452">
        <f t="shared" si="19"/>
        <v>4118.3100000000004</v>
      </c>
      <c r="H234" s="1452">
        <f t="shared" si="18"/>
        <v>4118.3100000000004</v>
      </c>
      <c r="I234" s="1030"/>
      <c r="K234" s="1766"/>
      <c r="M234" s="1759"/>
    </row>
    <row r="235" spans="1:13" ht="13.5" customHeight="1">
      <c r="A235" s="1754" t="s">
        <v>6959</v>
      </c>
      <c r="B235" s="1057">
        <v>50</v>
      </c>
      <c r="C235" s="1057">
        <v>50</v>
      </c>
      <c r="D235" s="1057">
        <v>800</v>
      </c>
      <c r="E235" s="1058">
        <v>10</v>
      </c>
      <c r="F235" s="1766">
        <v>4091.3994240000002</v>
      </c>
      <c r="G235" s="1452">
        <f t="shared" si="19"/>
        <v>4091.4</v>
      </c>
      <c r="H235" s="1452">
        <f t="shared" si="18"/>
        <v>4091.4</v>
      </c>
      <c r="I235" s="1030"/>
      <c r="K235" s="1766"/>
      <c r="M235" s="1759"/>
    </row>
    <row r="236" spans="1:13" ht="13.5" customHeight="1">
      <c r="A236" s="1754" t="s">
        <v>10720</v>
      </c>
      <c r="B236" s="1057">
        <v>60</v>
      </c>
      <c r="C236" s="1057">
        <v>60</v>
      </c>
      <c r="D236" s="1057">
        <v>40</v>
      </c>
      <c r="E236" s="1058">
        <v>100</v>
      </c>
      <c r="F236" s="1766">
        <v>2491.9083000000001</v>
      </c>
      <c r="G236" s="1452">
        <f t="shared" si="19"/>
        <v>2491.91</v>
      </c>
      <c r="H236" s="1452">
        <f t="shared" si="18"/>
        <v>2491.91</v>
      </c>
      <c r="I236" s="1030"/>
      <c r="K236" s="1766"/>
      <c r="M236" s="1759"/>
    </row>
    <row r="237" spans="1:13" ht="13.5" customHeight="1">
      <c r="A237" s="1754" t="s">
        <v>1316</v>
      </c>
      <c r="B237" s="1057">
        <v>60</v>
      </c>
      <c r="C237" s="1057">
        <v>60</v>
      </c>
      <c r="D237" s="1057">
        <v>40</v>
      </c>
      <c r="E237" s="1058">
        <v>50</v>
      </c>
      <c r="F237" s="1766">
        <v>1245.95415</v>
      </c>
      <c r="G237" s="1452">
        <f t="shared" si="19"/>
        <v>1245.95</v>
      </c>
      <c r="H237" s="1452">
        <f t="shared" si="18"/>
        <v>1245.95</v>
      </c>
      <c r="I237" s="1030"/>
      <c r="K237" s="1766"/>
      <c r="M237" s="1759"/>
    </row>
    <row r="238" spans="1:13" ht="13.5" customHeight="1">
      <c r="A238" s="1754" t="s">
        <v>10721</v>
      </c>
      <c r="B238" s="1057">
        <v>60</v>
      </c>
      <c r="C238" s="1057">
        <v>60</v>
      </c>
      <c r="D238" s="1057">
        <v>50</v>
      </c>
      <c r="E238" s="1058">
        <v>100</v>
      </c>
      <c r="F238" s="1766">
        <v>3111.8661000000002</v>
      </c>
      <c r="G238" s="1452">
        <f t="shared" si="19"/>
        <v>3111.87</v>
      </c>
      <c r="H238" s="1452">
        <f t="shared" si="18"/>
        <v>3111.87</v>
      </c>
      <c r="I238" s="1030"/>
      <c r="K238" s="1766"/>
      <c r="M238" s="1759"/>
    </row>
    <row r="239" spans="1:13" ht="13.5" customHeight="1">
      <c r="A239" s="1754" t="s">
        <v>1317</v>
      </c>
      <c r="B239" s="1057">
        <v>60</v>
      </c>
      <c r="C239" s="1057">
        <v>60</v>
      </c>
      <c r="D239" s="1057">
        <v>50</v>
      </c>
      <c r="E239" s="1058">
        <v>50</v>
      </c>
      <c r="F239" s="1766">
        <v>1555.9330500000001</v>
      </c>
      <c r="G239" s="1452">
        <f t="shared" si="19"/>
        <v>1555.93</v>
      </c>
      <c r="H239" s="1452">
        <f t="shared" si="18"/>
        <v>1555.93</v>
      </c>
      <c r="I239" s="1030"/>
      <c r="K239" s="1766"/>
      <c r="M239" s="1759"/>
    </row>
    <row r="240" spans="1:13" ht="13.5" customHeight="1">
      <c r="A240" s="1754" t="s">
        <v>7045</v>
      </c>
      <c r="B240" s="1057">
        <v>60</v>
      </c>
      <c r="C240" s="1057">
        <v>60</v>
      </c>
      <c r="D240" s="1057">
        <v>60</v>
      </c>
      <c r="E240" s="1058">
        <v>50</v>
      </c>
      <c r="F240" s="1766">
        <v>2275.2249975</v>
      </c>
      <c r="G240" s="1452">
        <f t="shared" si="19"/>
        <v>2275.2199999999998</v>
      </c>
      <c r="H240" s="1452">
        <f t="shared" si="18"/>
        <v>2275.2199999999998</v>
      </c>
      <c r="I240" s="1030"/>
      <c r="K240" s="1766"/>
      <c r="M240" s="1759"/>
    </row>
    <row r="241" spans="1:13" ht="13.5" customHeight="1">
      <c r="A241" s="1754" t="s">
        <v>10722</v>
      </c>
      <c r="B241" s="1057">
        <v>60</v>
      </c>
      <c r="C241" s="1057">
        <v>60</v>
      </c>
      <c r="D241" s="1057">
        <v>80</v>
      </c>
      <c r="E241" s="1058">
        <v>50</v>
      </c>
      <c r="F241" s="1766">
        <v>2489.8954499999995</v>
      </c>
      <c r="G241" s="1452">
        <f t="shared" si="19"/>
        <v>2489.9</v>
      </c>
      <c r="H241" s="1452">
        <f t="shared" si="18"/>
        <v>2489.9</v>
      </c>
      <c r="I241" s="1030"/>
      <c r="K241" s="1766"/>
      <c r="M241" s="1759"/>
    </row>
    <row r="242" spans="1:13" ht="13.5" customHeight="1">
      <c r="A242" s="1754" t="s">
        <v>6968</v>
      </c>
      <c r="B242" s="1057">
        <v>60</v>
      </c>
      <c r="C242" s="1057">
        <v>60</v>
      </c>
      <c r="D242" s="1057">
        <v>1000</v>
      </c>
      <c r="E242" s="1058">
        <v>5</v>
      </c>
      <c r="F242" s="1766">
        <v>3068.549567999999</v>
      </c>
      <c r="G242" s="1452">
        <f t="shared" si="19"/>
        <v>3068.55</v>
      </c>
      <c r="H242" s="1452">
        <f t="shared" si="18"/>
        <v>3068.55</v>
      </c>
      <c r="I242" s="1030"/>
      <c r="K242" s="1766"/>
      <c r="M242" s="1759"/>
    </row>
    <row r="243" spans="1:13" ht="13.5" customHeight="1">
      <c r="A243" s="1754" t="s">
        <v>1318</v>
      </c>
      <c r="B243" s="1057">
        <v>60</v>
      </c>
      <c r="C243" s="1057">
        <v>60</v>
      </c>
      <c r="D243" s="1057">
        <v>100</v>
      </c>
      <c r="E243" s="1058">
        <v>50</v>
      </c>
      <c r="F243" s="1766">
        <v>3112.5370499999999</v>
      </c>
      <c r="G243" s="1452">
        <f t="shared" si="19"/>
        <v>3112.54</v>
      </c>
      <c r="H243" s="1452">
        <f t="shared" si="18"/>
        <v>3112.54</v>
      </c>
      <c r="I243" s="1030"/>
      <c r="K243" s="1766"/>
      <c r="M243" s="1759"/>
    </row>
    <row r="244" spans="1:13" ht="13.5" customHeight="1">
      <c r="A244" s="1754" t="s">
        <v>10723</v>
      </c>
      <c r="B244" s="1057">
        <v>60</v>
      </c>
      <c r="C244" s="1057">
        <v>60</v>
      </c>
      <c r="D244" s="1057">
        <v>100</v>
      </c>
      <c r="E244" s="1058">
        <v>75</v>
      </c>
      <c r="F244" s="1766">
        <v>4668.8055749999994</v>
      </c>
      <c r="G244" s="1452">
        <f t="shared" si="19"/>
        <v>4668.8100000000004</v>
      </c>
      <c r="H244" s="1452">
        <f t="shared" si="18"/>
        <v>4668.8100000000004</v>
      </c>
      <c r="I244" s="1030"/>
      <c r="K244" s="1766"/>
      <c r="M244" s="1759"/>
    </row>
    <row r="245" spans="1:13" ht="13.5" customHeight="1">
      <c r="A245" s="1754" t="s">
        <v>6969</v>
      </c>
      <c r="B245" s="1057">
        <v>60</v>
      </c>
      <c r="C245" s="1057">
        <v>60</v>
      </c>
      <c r="D245" s="1057">
        <v>1200</v>
      </c>
      <c r="E245" s="1058">
        <v>5</v>
      </c>
      <c r="F245" s="1766">
        <v>3682.2541139999998</v>
      </c>
      <c r="G245" s="1452">
        <f t="shared" si="19"/>
        <v>3682.25</v>
      </c>
      <c r="H245" s="1452">
        <f t="shared" si="18"/>
        <v>3682.25</v>
      </c>
      <c r="I245" s="1030"/>
      <c r="K245" s="1766"/>
      <c r="M245" s="1759"/>
    </row>
    <row r="246" spans="1:13" ht="13.5" customHeight="1">
      <c r="A246" s="1754" t="s">
        <v>6939</v>
      </c>
      <c r="B246" s="1057">
        <v>60</v>
      </c>
      <c r="C246" s="1057">
        <v>60</v>
      </c>
      <c r="D246" s="1057">
        <v>120</v>
      </c>
      <c r="E246" s="1058">
        <v>50</v>
      </c>
      <c r="F246" s="1766">
        <v>3984.77205</v>
      </c>
      <c r="G246" s="1452">
        <f t="shared" si="19"/>
        <v>3984.77</v>
      </c>
      <c r="H246" s="1452">
        <f t="shared" si="18"/>
        <v>3984.77</v>
      </c>
      <c r="I246" s="1030"/>
      <c r="K246" s="1766"/>
      <c r="M246" s="1759"/>
    </row>
    <row r="247" spans="1:13" ht="13.5" customHeight="1">
      <c r="A247" s="1754" t="s">
        <v>10724</v>
      </c>
      <c r="B247" s="1057">
        <v>60</v>
      </c>
      <c r="C247" s="1057">
        <v>60</v>
      </c>
      <c r="D247" s="1057">
        <v>140</v>
      </c>
      <c r="E247" s="1058">
        <v>25</v>
      </c>
      <c r="F247" s="1766">
        <v>2323.835325</v>
      </c>
      <c r="G247" s="1452">
        <f t="shared" si="19"/>
        <v>2323.84</v>
      </c>
      <c r="H247" s="1452">
        <f t="shared" si="18"/>
        <v>2323.84</v>
      </c>
      <c r="I247" s="1030"/>
      <c r="K247" s="1766"/>
      <c r="M247" s="1759"/>
    </row>
    <row r="248" spans="1:13" ht="13.5" customHeight="1">
      <c r="A248" s="1754" t="s">
        <v>6937</v>
      </c>
      <c r="B248" s="1057">
        <v>60</v>
      </c>
      <c r="C248" s="1057">
        <v>60</v>
      </c>
      <c r="D248" s="1057">
        <v>140</v>
      </c>
      <c r="E248" s="1058">
        <v>50</v>
      </c>
      <c r="F248" s="1766">
        <v>4647.67065</v>
      </c>
      <c r="G248" s="1452">
        <f t="shared" si="19"/>
        <v>4647.67</v>
      </c>
      <c r="H248" s="1452">
        <f t="shared" si="18"/>
        <v>4647.67</v>
      </c>
      <c r="I248" s="1030"/>
      <c r="K248" s="1766"/>
      <c r="M248" s="1759"/>
    </row>
    <row r="249" spans="1:13" ht="13.5" customHeight="1">
      <c r="A249" s="1754" t="s">
        <v>6970</v>
      </c>
      <c r="B249" s="1057">
        <v>60</v>
      </c>
      <c r="C249" s="1057">
        <v>60</v>
      </c>
      <c r="D249" s="1057">
        <v>1500</v>
      </c>
      <c r="E249" s="1058">
        <v>5</v>
      </c>
      <c r="F249" s="1766">
        <v>4602.6901619999999</v>
      </c>
      <c r="G249" s="1452">
        <f t="shared" si="19"/>
        <v>4602.6899999999996</v>
      </c>
      <c r="H249" s="1452">
        <f t="shared" si="18"/>
        <v>4602.6899999999996</v>
      </c>
      <c r="I249" s="1030"/>
      <c r="K249" s="1766"/>
      <c r="M249" s="1759"/>
    </row>
    <row r="250" spans="1:13" ht="13.5" customHeight="1">
      <c r="A250" s="1754" t="s">
        <v>6940</v>
      </c>
      <c r="B250" s="1057">
        <v>60</v>
      </c>
      <c r="C250" s="1057">
        <v>60</v>
      </c>
      <c r="D250" s="1057">
        <v>160</v>
      </c>
      <c r="E250" s="1058">
        <v>25</v>
      </c>
      <c r="F250" s="1766">
        <v>2656.2910499999998</v>
      </c>
      <c r="G250" s="1452">
        <f t="shared" si="19"/>
        <v>2656.29</v>
      </c>
      <c r="H250" s="1452">
        <f t="shared" si="18"/>
        <v>2656.29</v>
      </c>
      <c r="I250" s="1030"/>
      <c r="K250" s="1766"/>
      <c r="M250" s="1759"/>
    </row>
    <row r="251" spans="1:13" ht="13.5" customHeight="1">
      <c r="A251" s="1754" t="s">
        <v>6938</v>
      </c>
      <c r="B251" s="1057">
        <v>60</v>
      </c>
      <c r="C251" s="1057">
        <v>60</v>
      </c>
      <c r="D251" s="1057">
        <v>180</v>
      </c>
      <c r="E251" s="1058">
        <v>25</v>
      </c>
      <c r="F251" s="1766">
        <v>2761.9522559999991</v>
      </c>
      <c r="G251" s="1452">
        <f t="shared" ref="G251:G270" si="20">ROUND(F251*(1-$G$11),2)</f>
        <v>2761.95</v>
      </c>
      <c r="H251" s="1452">
        <f t="shared" ref="H251:H270" si="21">G251</f>
        <v>2761.95</v>
      </c>
      <c r="I251" s="1030"/>
      <c r="K251" s="1766"/>
      <c r="M251" s="1759"/>
    </row>
    <row r="252" spans="1:13" ht="13.5" customHeight="1">
      <c r="A252" s="1754" t="s">
        <v>6971</v>
      </c>
      <c r="B252" s="1057">
        <v>60</v>
      </c>
      <c r="C252" s="1057">
        <v>60</v>
      </c>
      <c r="D252" s="1057">
        <v>2000</v>
      </c>
      <c r="E252" s="1058">
        <v>5</v>
      </c>
      <c r="F252" s="1766">
        <v>6136.964946000001</v>
      </c>
      <c r="G252" s="1452">
        <f t="shared" si="20"/>
        <v>6136.96</v>
      </c>
      <c r="H252" s="1452">
        <f t="shared" si="21"/>
        <v>6136.96</v>
      </c>
      <c r="I252" s="1030"/>
      <c r="K252" s="1766"/>
      <c r="M252" s="1759"/>
    </row>
    <row r="253" spans="1:13" ht="13.5" customHeight="1">
      <c r="A253" s="1754" t="s">
        <v>10725</v>
      </c>
      <c r="B253" s="1057">
        <v>60</v>
      </c>
      <c r="C253" s="1057">
        <v>60</v>
      </c>
      <c r="D253" s="1057">
        <v>200</v>
      </c>
      <c r="E253" s="1058">
        <v>25</v>
      </c>
      <c r="F253" s="1766">
        <v>3320.5315500000002</v>
      </c>
      <c r="G253" s="1452">
        <f t="shared" si="20"/>
        <v>3320.53</v>
      </c>
      <c r="H253" s="1452">
        <f t="shared" si="21"/>
        <v>3320.53</v>
      </c>
      <c r="I253" s="1030"/>
      <c r="K253" s="1766"/>
      <c r="M253" s="1759"/>
    </row>
    <row r="254" spans="1:13" ht="13.5" customHeight="1">
      <c r="A254" s="1754" t="s">
        <v>1319</v>
      </c>
      <c r="B254" s="1057">
        <v>60</v>
      </c>
      <c r="C254" s="1057">
        <v>60</v>
      </c>
      <c r="D254" s="1057">
        <v>200</v>
      </c>
      <c r="E254" s="1058">
        <v>50</v>
      </c>
      <c r="F254" s="1766">
        <v>6641.0631000000003</v>
      </c>
      <c r="G254" s="1452">
        <f t="shared" si="20"/>
        <v>6641.06</v>
      </c>
      <c r="H254" s="1452">
        <f t="shared" si="21"/>
        <v>6641.06</v>
      </c>
      <c r="I254" s="1030"/>
      <c r="K254" s="1766"/>
      <c r="M254" s="1759"/>
    </row>
    <row r="255" spans="1:13" ht="13.5" customHeight="1">
      <c r="A255" s="1754" t="s">
        <v>7046</v>
      </c>
      <c r="B255" s="1057">
        <v>60</v>
      </c>
      <c r="C255" s="1057">
        <v>60</v>
      </c>
      <c r="D255" s="1057">
        <v>300</v>
      </c>
      <c r="E255" s="1058">
        <v>10</v>
      </c>
      <c r="F255" s="1766">
        <v>1841.1270569999999</v>
      </c>
      <c r="G255" s="1452">
        <f t="shared" si="20"/>
        <v>1841.13</v>
      </c>
      <c r="H255" s="1452">
        <f t="shared" si="21"/>
        <v>1841.13</v>
      </c>
      <c r="I255" s="1030"/>
      <c r="K255" s="1766"/>
      <c r="M255" s="1759"/>
    </row>
    <row r="256" spans="1:13" ht="13.5" customHeight="1">
      <c r="A256" s="1754" t="s">
        <v>6964</v>
      </c>
      <c r="B256" s="1057">
        <v>60</v>
      </c>
      <c r="C256" s="1057">
        <v>60</v>
      </c>
      <c r="D256" s="1057">
        <v>400</v>
      </c>
      <c r="E256" s="1058">
        <v>10</v>
      </c>
      <c r="F256" s="1766">
        <v>2454.845022</v>
      </c>
      <c r="G256" s="1452">
        <f t="shared" si="20"/>
        <v>2454.85</v>
      </c>
      <c r="H256" s="1452">
        <f t="shared" si="21"/>
        <v>2454.85</v>
      </c>
      <c r="I256" s="1030"/>
      <c r="K256" s="1766"/>
      <c r="M256" s="1759"/>
    </row>
    <row r="257" spans="1:13" ht="13.5" customHeight="1">
      <c r="A257" s="1754" t="s">
        <v>6965</v>
      </c>
      <c r="B257" s="1057">
        <v>60</v>
      </c>
      <c r="C257" s="1057">
        <v>60</v>
      </c>
      <c r="D257" s="1057">
        <v>500</v>
      </c>
      <c r="E257" s="1058">
        <v>25</v>
      </c>
      <c r="F257" s="1766">
        <v>7671.37392</v>
      </c>
      <c r="G257" s="1452">
        <f t="shared" si="20"/>
        <v>7671.37</v>
      </c>
      <c r="H257" s="1452">
        <f t="shared" si="21"/>
        <v>7671.37</v>
      </c>
      <c r="I257" s="1030"/>
      <c r="K257" s="1766"/>
      <c r="M257" s="1759"/>
    </row>
    <row r="258" spans="1:13" ht="13.5" customHeight="1">
      <c r="A258" s="1754" t="s">
        <v>6966</v>
      </c>
      <c r="B258" s="1057">
        <v>60</v>
      </c>
      <c r="C258" s="1057">
        <v>60</v>
      </c>
      <c r="D258" s="1057">
        <v>600</v>
      </c>
      <c r="E258" s="1058">
        <v>10</v>
      </c>
      <c r="F258" s="1766">
        <v>3682.2541139999998</v>
      </c>
      <c r="G258" s="1452">
        <f t="shared" si="20"/>
        <v>3682.25</v>
      </c>
      <c r="H258" s="1452">
        <f t="shared" si="21"/>
        <v>3682.25</v>
      </c>
      <c r="I258" s="1030"/>
      <c r="K258" s="1766"/>
      <c r="M258" s="1759"/>
    </row>
    <row r="259" spans="1:13" ht="13.5" customHeight="1">
      <c r="A259" s="1754" t="s">
        <v>6967</v>
      </c>
      <c r="B259" s="1057">
        <v>60</v>
      </c>
      <c r="C259" s="1057">
        <v>60</v>
      </c>
      <c r="D259" s="1057">
        <v>800</v>
      </c>
      <c r="E259" s="1058">
        <v>10</v>
      </c>
      <c r="F259" s="1766">
        <v>4909.6766250000001</v>
      </c>
      <c r="G259" s="1452">
        <f t="shared" si="20"/>
        <v>4909.68</v>
      </c>
      <c r="H259" s="1452">
        <f t="shared" si="21"/>
        <v>4909.68</v>
      </c>
      <c r="I259" s="1030"/>
      <c r="K259" s="1766"/>
      <c r="M259" s="1759"/>
    </row>
    <row r="260" spans="1:13" ht="13.5" customHeight="1">
      <c r="A260" s="1754" t="s">
        <v>7047</v>
      </c>
      <c r="B260" s="1057">
        <v>80</v>
      </c>
      <c r="C260" s="1057">
        <v>80</v>
      </c>
      <c r="D260" s="1057">
        <v>40</v>
      </c>
      <c r="E260" s="1058">
        <v>100</v>
      </c>
      <c r="F260" s="1766">
        <v>3321.2024999999999</v>
      </c>
      <c r="G260" s="1452">
        <f t="shared" si="20"/>
        <v>3321.2</v>
      </c>
      <c r="H260" s="1452">
        <f t="shared" si="21"/>
        <v>3321.2</v>
      </c>
      <c r="I260" s="1030"/>
      <c r="K260" s="1766"/>
      <c r="L260" s="22"/>
      <c r="M260" s="1759"/>
    </row>
    <row r="261" spans="1:13" ht="13.5" customHeight="1">
      <c r="A261" s="1754" t="s">
        <v>7048</v>
      </c>
      <c r="B261" s="1057">
        <v>80</v>
      </c>
      <c r="C261" s="1057">
        <v>80</v>
      </c>
      <c r="D261" s="1057">
        <v>40</v>
      </c>
      <c r="E261" s="1058">
        <v>50</v>
      </c>
      <c r="F261" s="1766">
        <v>1660.6012499999999</v>
      </c>
      <c r="G261" s="1452">
        <f t="shared" si="20"/>
        <v>1660.6</v>
      </c>
      <c r="H261" s="1452">
        <f t="shared" si="21"/>
        <v>1660.6</v>
      </c>
      <c r="I261" s="1030"/>
      <c r="K261" s="1766"/>
      <c r="L261" s="22"/>
      <c r="M261" s="1759"/>
    </row>
    <row r="262" spans="1:13" ht="13.5" customHeight="1">
      <c r="A262" s="1754" t="s">
        <v>11089</v>
      </c>
      <c r="B262" s="1057">
        <v>80</v>
      </c>
      <c r="C262" s="1057">
        <v>80</v>
      </c>
      <c r="D262" s="1057">
        <v>50</v>
      </c>
      <c r="E262" s="1058">
        <v>200</v>
      </c>
      <c r="F262" s="1766">
        <v>8300.9933999999994</v>
      </c>
      <c r="G262" s="1452">
        <f t="shared" si="20"/>
        <v>8300.99</v>
      </c>
      <c r="H262" s="1452">
        <f t="shared" si="21"/>
        <v>8300.99</v>
      </c>
      <c r="I262" s="1030"/>
      <c r="K262" s="1766"/>
      <c r="L262" s="22"/>
      <c r="M262" s="1759"/>
    </row>
    <row r="263" spans="1:13" ht="13.5" customHeight="1">
      <c r="A263" s="1754" t="s">
        <v>7049</v>
      </c>
      <c r="B263" s="1057">
        <v>80</v>
      </c>
      <c r="C263" s="1057">
        <v>80</v>
      </c>
      <c r="D263" s="1057">
        <v>50</v>
      </c>
      <c r="E263" s="1058">
        <v>50</v>
      </c>
      <c r="F263" s="1766">
        <v>2075.2483499999998</v>
      </c>
      <c r="G263" s="1452">
        <f t="shared" si="20"/>
        <v>2075.25</v>
      </c>
      <c r="H263" s="1452">
        <f t="shared" si="21"/>
        <v>2075.25</v>
      </c>
      <c r="I263" s="1030"/>
      <c r="K263" s="1766"/>
      <c r="L263" s="22"/>
      <c r="M263" s="1759"/>
    </row>
    <row r="264" spans="1:13" ht="13.5" customHeight="1">
      <c r="A264" s="1754" t="s">
        <v>7050</v>
      </c>
      <c r="B264" s="1057">
        <v>80</v>
      </c>
      <c r="C264" s="1057">
        <v>80</v>
      </c>
      <c r="D264" s="1057">
        <v>60</v>
      </c>
      <c r="E264" s="1058">
        <v>50</v>
      </c>
      <c r="F264" s="1766">
        <v>2819.667375</v>
      </c>
      <c r="G264" s="1452">
        <f t="shared" si="20"/>
        <v>2819.67</v>
      </c>
      <c r="H264" s="1452">
        <f t="shared" si="21"/>
        <v>2819.67</v>
      </c>
      <c r="I264" s="1030"/>
      <c r="K264" s="1766"/>
      <c r="L264" s="22"/>
      <c r="M264" s="1759"/>
    </row>
    <row r="265" spans="1:13" ht="13.5" customHeight="1">
      <c r="A265" s="1754" t="s">
        <v>7051</v>
      </c>
      <c r="B265" s="1057">
        <v>80</v>
      </c>
      <c r="C265" s="1057">
        <v>80</v>
      </c>
      <c r="D265" s="1057">
        <v>80</v>
      </c>
      <c r="E265" s="1058">
        <v>50</v>
      </c>
      <c r="F265" s="1766">
        <v>3319.8605999999995</v>
      </c>
      <c r="G265" s="1452">
        <f t="shared" si="20"/>
        <v>3319.86</v>
      </c>
      <c r="H265" s="1452">
        <f t="shared" si="21"/>
        <v>3319.86</v>
      </c>
      <c r="I265" s="1030"/>
      <c r="K265" s="1766"/>
      <c r="L265" s="22"/>
      <c r="M265" s="1759"/>
    </row>
    <row r="266" spans="1:13" ht="13.5" customHeight="1">
      <c r="A266" s="1754" t="s">
        <v>6976</v>
      </c>
      <c r="B266" s="1057">
        <v>80</v>
      </c>
      <c r="C266" s="1057">
        <v>80</v>
      </c>
      <c r="D266" s="1057">
        <v>1000</v>
      </c>
      <c r="E266" s="1058">
        <v>5</v>
      </c>
      <c r="F266" s="1766">
        <v>4091.2652340000004</v>
      </c>
      <c r="G266" s="1452">
        <f t="shared" si="20"/>
        <v>4091.27</v>
      </c>
      <c r="H266" s="1452">
        <f t="shared" si="21"/>
        <v>4091.27</v>
      </c>
      <c r="I266" s="1030"/>
      <c r="K266" s="1766"/>
      <c r="L266" s="22"/>
      <c r="M266" s="1759"/>
    </row>
    <row r="267" spans="1:13" ht="13.5" customHeight="1">
      <c r="A267" s="1754" t="s">
        <v>7052</v>
      </c>
      <c r="B267" s="1057">
        <v>80</v>
      </c>
      <c r="C267" s="1057">
        <v>80</v>
      </c>
      <c r="D267" s="1057">
        <v>100</v>
      </c>
      <c r="E267" s="1058">
        <v>25</v>
      </c>
      <c r="F267" s="1766">
        <v>2075.2483499999998</v>
      </c>
      <c r="G267" s="1452">
        <f t="shared" si="20"/>
        <v>2075.25</v>
      </c>
      <c r="H267" s="1452">
        <f t="shared" si="21"/>
        <v>2075.25</v>
      </c>
      <c r="I267" s="1030"/>
      <c r="K267" s="1766"/>
      <c r="L267" s="22"/>
      <c r="M267" s="1759"/>
    </row>
    <row r="268" spans="1:13" ht="13.5" customHeight="1">
      <c r="A268" s="1754" t="s">
        <v>1320</v>
      </c>
      <c r="B268" s="1057">
        <v>80</v>
      </c>
      <c r="C268" s="1057">
        <v>80</v>
      </c>
      <c r="D268" s="1057">
        <v>100</v>
      </c>
      <c r="E268" s="1058">
        <v>50</v>
      </c>
      <c r="F268" s="1766">
        <v>4150.4966999999997</v>
      </c>
      <c r="G268" s="1452">
        <f t="shared" si="20"/>
        <v>4150.5</v>
      </c>
      <c r="H268" s="1452">
        <f t="shared" si="21"/>
        <v>4150.5</v>
      </c>
      <c r="I268" s="1030"/>
      <c r="K268" s="1766"/>
      <c r="L268" s="22"/>
      <c r="M268" s="1759"/>
    </row>
    <row r="269" spans="1:13" ht="13.5" customHeight="1">
      <c r="A269" s="1754" t="s">
        <v>6977</v>
      </c>
      <c r="B269" s="1057">
        <v>80</v>
      </c>
      <c r="C269" s="1057">
        <v>80</v>
      </c>
      <c r="D269" s="1057">
        <v>1200</v>
      </c>
      <c r="E269" s="1058">
        <v>5</v>
      </c>
      <c r="F269" s="1766">
        <v>4909.5558540000002</v>
      </c>
      <c r="G269" s="1452">
        <f t="shared" si="20"/>
        <v>4909.5600000000004</v>
      </c>
      <c r="H269" s="1452">
        <f t="shared" si="21"/>
        <v>4909.5600000000004</v>
      </c>
      <c r="I269" s="1030"/>
      <c r="K269" s="1766"/>
      <c r="L269" s="22"/>
      <c r="M269" s="1759"/>
    </row>
    <row r="270" spans="1:13" ht="13.5" customHeight="1">
      <c r="A270" s="1754" t="s">
        <v>6941</v>
      </c>
      <c r="B270" s="1057">
        <v>80</v>
      </c>
      <c r="C270" s="1057">
        <v>80</v>
      </c>
      <c r="D270" s="1057">
        <v>120</v>
      </c>
      <c r="E270" s="1058">
        <v>25</v>
      </c>
      <c r="F270" s="1766">
        <v>2840.5057400999999</v>
      </c>
      <c r="G270" s="1452">
        <f t="shared" si="20"/>
        <v>2840.51</v>
      </c>
      <c r="H270" s="1452">
        <f t="shared" si="21"/>
        <v>2840.51</v>
      </c>
      <c r="I270" s="1030"/>
      <c r="K270" s="1766"/>
      <c r="L270" s="22"/>
      <c r="M270" s="1759"/>
    </row>
    <row r="271" spans="1:13" ht="13.5" customHeight="1">
      <c r="A271" s="1754" t="s">
        <v>6942</v>
      </c>
      <c r="B271" s="1057">
        <v>80</v>
      </c>
      <c r="C271" s="1057">
        <v>80</v>
      </c>
      <c r="D271" s="1057">
        <v>140</v>
      </c>
      <c r="E271" s="1058">
        <v>25</v>
      </c>
      <c r="F271" s="1766">
        <v>3098.7825750000006</v>
      </c>
      <c r="G271" s="1452">
        <f t="shared" ref="G271:G306" si="22">ROUND(F271*(1-$G$11),2)</f>
        <v>3098.78</v>
      </c>
      <c r="H271" s="1452">
        <f t="shared" ref="H271:H306" si="23">G271</f>
        <v>3098.78</v>
      </c>
      <c r="I271" s="1030"/>
      <c r="K271" s="1766"/>
      <c r="L271" s="22"/>
      <c r="M271" s="1759"/>
    </row>
    <row r="272" spans="1:13" ht="13.5" customHeight="1">
      <c r="A272" s="1754" t="s">
        <v>6978</v>
      </c>
      <c r="B272" s="1057">
        <v>80</v>
      </c>
      <c r="C272" s="1057">
        <v>80</v>
      </c>
      <c r="D272" s="1057">
        <v>1500</v>
      </c>
      <c r="E272" s="1058">
        <v>5</v>
      </c>
      <c r="F272" s="1766">
        <v>6136.964946000001</v>
      </c>
      <c r="G272" s="1452">
        <f t="shared" si="22"/>
        <v>6136.96</v>
      </c>
      <c r="H272" s="1452">
        <f t="shared" si="23"/>
        <v>6136.96</v>
      </c>
      <c r="I272" s="1030"/>
      <c r="K272" s="1766"/>
      <c r="L272" s="22"/>
      <c r="M272" s="1759"/>
    </row>
    <row r="273" spans="1:13" ht="13.5" customHeight="1">
      <c r="A273" s="1754" t="s">
        <v>6943</v>
      </c>
      <c r="B273" s="1057">
        <v>80</v>
      </c>
      <c r="C273" s="1057">
        <v>80</v>
      </c>
      <c r="D273" s="1057">
        <v>160</v>
      </c>
      <c r="E273" s="1058">
        <v>25</v>
      </c>
      <c r="F273" s="1766">
        <v>3541.2741000000001</v>
      </c>
      <c r="G273" s="1452">
        <f t="shared" si="22"/>
        <v>3541.27</v>
      </c>
      <c r="H273" s="1452">
        <f t="shared" si="23"/>
        <v>3541.27</v>
      </c>
      <c r="I273" s="1030"/>
      <c r="K273" s="1766"/>
      <c r="L273" s="22"/>
      <c r="M273" s="1759"/>
    </row>
    <row r="274" spans="1:13" ht="13.5" customHeight="1">
      <c r="A274" s="1754" t="s">
        <v>10726</v>
      </c>
      <c r="B274" s="1057">
        <v>80</v>
      </c>
      <c r="C274" s="1057">
        <v>80</v>
      </c>
      <c r="D274" s="1057">
        <v>200</v>
      </c>
      <c r="E274" s="1058">
        <v>10</v>
      </c>
      <c r="F274" s="1766">
        <v>2151.5071851000002</v>
      </c>
      <c r="G274" s="1452">
        <f t="shared" si="22"/>
        <v>2151.5100000000002</v>
      </c>
      <c r="H274" s="1452">
        <f t="shared" si="23"/>
        <v>2151.5100000000002</v>
      </c>
      <c r="I274" s="1030"/>
      <c r="K274" s="1766"/>
      <c r="L274" s="22"/>
      <c r="M274" s="1759"/>
    </row>
    <row r="275" spans="1:13" ht="13.5" customHeight="1">
      <c r="A275" s="1754" t="s">
        <v>6944</v>
      </c>
      <c r="B275" s="1057">
        <v>80</v>
      </c>
      <c r="C275" s="1057">
        <v>80</v>
      </c>
      <c r="D275" s="1057">
        <v>200</v>
      </c>
      <c r="E275" s="1058">
        <v>20</v>
      </c>
      <c r="F275" s="1766">
        <v>4303.0170539999999</v>
      </c>
      <c r="G275" s="1452">
        <f t="shared" si="22"/>
        <v>4303.0200000000004</v>
      </c>
      <c r="H275" s="1452">
        <f t="shared" si="23"/>
        <v>4303.0200000000004</v>
      </c>
      <c r="I275" s="1030"/>
      <c r="K275" s="1766"/>
      <c r="L275" s="22"/>
      <c r="M275" s="1759"/>
    </row>
    <row r="276" spans="1:13" ht="13.5" customHeight="1">
      <c r="A276" s="1754" t="s">
        <v>6945</v>
      </c>
      <c r="B276" s="1057">
        <v>80</v>
      </c>
      <c r="C276" s="1057">
        <v>80</v>
      </c>
      <c r="D276" s="1057">
        <v>300</v>
      </c>
      <c r="E276" s="1058">
        <v>10</v>
      </c>
      <c r="F276" s="1766">
        <v>2454.845022</v>
      </c>
      <c r="G276" s="1452">
        <f t="shared" si="22"/>
        <v>2454.85</v>
      </c>
      <c r="H276" s="1452">
        <f t="shared" si="23"/>
        <v>2454.85</v>
      </c>
      <c r="I276" s="1030"/>
      <c r="K276" s="1766"/>
      <c r="L276" s="22"/>
      <c r="M276" s="1759"/>
    </row>
    <row r="277" spans="1:13" ht="13.5" customHeight="1">
      <c r="A277" s="1754" t="s">
        <v>6972</v>
      </c>
      <c r="B277" s="1057">
        <v>80</v>
      </c>
      <c r="C277" s="1057">
        <v>80</v>
      </c>
      <c r="D277" s="1057">
        <v>400</v>
      </c>
      <c r="E277" s="1058">
        <v>10</v>
      </c>
      <c r="F277" s="1766">
        <v>3273.1222229999998</v>
      </c>
      <c r="G277" s="1452">
        <f t="shared" si="22"/>
        <v>3273.12</v>
      </c>
      <c r="H277" s="1452">
        <f t="shared" si="23"/>
        <v>3273.12</v>
      </c>
      <c r="I277" s="1030"/>
      <c r="K277" s="1766"/>
      <c r="L277" s="22"/>
      <c r="M277" s="1759"/>
    </row>
    <row r="278" spans="1:13" ht="13.5" customHeight="1">
      <c r="A278" s="1754" t="s">
        <v>6973</v>
      </c>
      <c r="B278" s="1057">
        <v>80</v>
      </c>
      <c r="C278" s="1057">
        <v>80</v>
      </c>
      <c r="D278" s="1057">
        <v>500</v>
      </c>
      <c r="E278" s="1058">
        <v>10</v>
      </c>
      <c r="F278" s="1766">
        <v>4091.3994240000002</v>
      </c>
      <c r="G278" s="1452">
        <f t="shared" si="22"/>
        <v>4091.4</v>
      </c>
      <c r="H278" s="1452">
        <f t="shared" si="23"/>
        <v>4091.4</v>
      </c>
      <c r="I278" s="1030"/>
      <c r="K278" s="1766"/>
      <c r="L278" s="22"/>
      <c r="M278" s="1759"/>
    </row>
    <row r="279" spans="1:13" ht="13.5" customHeight="1">
      <c r="A279" s="1754" t="s">
        <v>6974</v>
      </c>
      <c r="B279" s="1057">
        <v>80</v>
      </c>
      <c r="C279" s="1057">
        <v>80</v>
      </c>
      <c r="D279" s="1057">
        <v>600</v>
      </c>
      <c r="E279" s="1058">
        <v>10</v>
      </c>
      <c r="F279" s="1766">
        <v>4909.6766250000001</v>
      </c>
      <c r="G279" s="1452">
        <f t="shared" si="22"/>
        <v>4909.68</v>
      </c>
      <c r="H279" s="1452">
        <f t="shared" si="23"/>
        <v>4909.68</v>
      </c>
      <c r="I279" s="1030"/>
      <c r="K279" s="1766"/>
      <c r="L279" s="22"/>
      <c r="M279" s="1759"/>
    </row>
    <row r="280" spans="1:13" ht="13.5" customHeight="1">
      <c r="A280" s="1754" t="s">
        <v>6975</v>
      </c>
      <c r="B280" s="1057">
        <v>80</v>
      </c>
      <c r="C280" s="1057">
        <v>80</v>
      </c>
      <c r="D280" s="1057">
        <v>800</v>
      </c>
      <c r="E280" s="1058">
        <v>5</v>
      </c>
      <c r="F280" s="1766">
        <v>3273.1222229999998</v>
      </c>
      <c r="G280" s="1452">
        <f t="shared" si="22"/>
        <v>3273.12</v>
      </c>
      <c r="H280" s="1452">
        <f t="shared" si="23"/>
        <v>3273.12</v>
      </c>
      <c r="I280" s="1030"/>
      <c r="K280" s="1766"/>
      <c r="L280" s="22"/>
      <c r="M280" s="1759"/>
    </row>
    <row r="281" spans="1:13" ht="13.5" customHeight="1">
      <c r="A281" s="1754" t="s">
        <v>6982</v>
      </c>
      <c r="B281" s="1057">
        <v>100</v>
      </c>
      <c r="C281" s="1057">
        <v>100</v>
      </c>
      <c r="D281" s="1057">
        <v>1000</v>
      </c>
      <c r="E281" s="1058">
        <v>5</v>
      </c>
      <c r="F281" s="1766">
        <v>5114.1150899999993</v>
      </c>
      <c r="G281" s="1452">
        <f t="shared" si="22"/>
        <v>5114.12</v>
      </c>
      <c r="H281" s="1452">
        <f t="shared" si="23"/>
        <v>5114.12</v>
      </c>
      <c r="I281" s="1030"/>
      <c r="K281" s="1766"/>
      <c r="L281" s="22"/>
      <c r="M281" s="1759"/>
    </row>
    <row r="282" spans="1:13" ht="13.5" customHeight="1">
      <c r="A282" s="1754" t="s">
        <v>11090</v>
      </c>
      <c r="B282" s="1057">
        <v>100</v>
      </c>
      <c r="C282" s="1057">
        <v>100</v>
      </c>
      <c r="D282" s="1057">
        <v>100</v>
      </c>
      <c r="E282" s="1058">
        <v>25</v>
      </c>
      <c r="F282" s="1766">
        <v>2593.8926999999999</v>
      </c>
      <c r="G282" s="1452">
        <f t="shared" si="22"/>
        <v>2593.89</v>
      </c>
      <c r="H282" s="1452">
        <f t="shared" si="23"/>
        <v>2593.89</v>
      </c>
      <c r="I282" s="1030"/>
      <c r="K282" s="1766"/>
      <c r="L282" s="22"/>
      <c r="M282" s="1759"/>
    </row>
    <row r="283" spans="1:13" ht="13.5" customHeight="1">
      <c r="A283" s="1754" t="s">
        <v>6983</v>
      </c>
      <c r="B283" s="1057">
        <v>100</v>
      </c>
      <c r="C283" s="1057">
        <v>100</v>
      </c>
      <c r="D283" s="1057">
        <v>1200</v>
      </c>
      <c r="E283" s="1058">
        <v>5</v>
      </c>
      <c r="F283" s="1766">
        <v>6136.964946000001</v>
      </c>
      <c r="G283" s="1452">
        <f t="shared" si="22"/>
        <v>6136.96</v>
      </c>
      <c r="H283" s="1452">
        <f t="shared" si="23"/>
        <v>6136.96</v>
      </c>
      <c r="I283" s="1030"/>
      <c r="K283" s="1766"/>
      <c r="L283" s="22"/>
      <c r="M283" s="1759"/>
    </row>
    <row r="284" spans="1:13" ht="13.5" customHeight="1">
      <c r="A284" s="1754" t="s">
        <v>10727</v>
      </c>
      <c r="B284" s="1057">
        <v>100</v>
      </c>
      <c r="C284" s="1057">
        <v>100</v>
      </c>
      <c r="D284" s="1057">
        <v>120</v>
      </c>
      <c r="E284" s="1058">
        <v>25</v>
      </c>
      <c r="F284" s="1766">
        <v>3320.5315500000002</v>
      </c>
      <c r="G284" s="1452">
        <f t="shared" si="22"/>
        <v>3320.53</v>
      </c>
      <c r="H284" s="1452">
        <f t="shared" si="23"/>
        <v>3320.53</v>
      </c>
      <c r="I284" s="1030"/>
      <c r="K284" s="1766"/>
      <c r="L284" s="22"/>
      <c r="M284" s="1759"/>
    </row>
    <row r="285" spans="1:13" ht="13.5" customHeight="1">
      <c r="A285" s="1754" t="s">
        <v>10728</v>
      </c>
      <c r="B285" s="1057">
        <v>100</v>
      </c>
      <c r="C285" s="1057">
        <v>100</v>
      </c>
      <c r="D285" s="1057">
        <v>140</v>
      </c>
      <c r="E285" s="1058">
        <v>25</v>
      </c>
      <c r="F285" s="1766">
        <v>3873.7298249999994</v>
      </c>
      <c r="G285" s="1452">
        <f t="shared" si="22"/>
        <v>3873.73</v>
      </c>
      <c r="H285" s="1452">
        <f t="shared" si="23"/>
        <v>3873.73</v>
      </c>
      <c r="I285" s="1030"/>
      <c r="K285" s="1766"/>
      <c r="L285" s="22"/>
      <c r="M285" s="1759"/>
    </row>
    <row r="286" spans="1:13" ht="13.5" customHeight="1">
      <c r="A286" s="1754" t="s">
        <v>6984</v>
      </c>
      <c r="B286" s="1057">
        <v>100</v>
      </c>
      <c r="C286" s="1057">
        <v>100</v>
      </c>
      <c r="D286" s="1057">
        <v>1500</v>
      </c>
      <c r="E286" s="1058">
        <v>5</v>
      </c>
      <c r="F286" s="1766">
        <v>7671.2397300000002</v>
      </c>
      <c r="G286" s="1452">
        <f t="shared" si="22"/>
        <v>7671.24</v>
      </c>
      <c r="H286" s="1452">
        <f t="shared" si="23"/>
        <v>7671.24</v>
      </c>
      <c r="I286" s="1030"/>
      <c r="K286" s="1766"/>
      <c r="L286" s="22"/>
      <c r="M286" s="1759"/>
    </row>
    <row r="287" spans="1:13" ht="13.5" customHeight="1">
      <c r="A287" s="1754" t="s">
        <v>6946</v>
      </c>
      <c r="B287" s="1057">
        <v>100</v>
      </c>
      <c r="C287" s="1057">
        <v>100</v>
      </c>
      <c r="D287" s="1057">
        <v>160</v>
      </c>
      <c r="E287" s="1058">
        <v>10</v>
      </c>
      <c r="F287" s="1766">
        <v>1770.77124</v>
      </c>
      <c r="G287" s="1452">
        <f t="shared" si="22"/>
        <v>1770.77</v>
      </c>
      <c r="H287" s="1452">
        <f t="shared" si="23"/>
        <v>1770.77</v>
      </c>
      <c r="I287" s="1030"/>
      <c r="K287" s="1766"/>
      <c r="L287" s="22"/>
      <c r="M287" s="1759"/>
    </row>
    <row r="288" spans="1:13" ht="13.5" customHeight="1">
      <c r="A288" s="1754" t="s">
        <v>11091</v>
      </c>
      <c r="B288" s="1057">
        <v>100</v>
      </c>
      <c r="C288" s="1057">
        <v>100</v>
      </c>
      <c r="D288" s="1057">
        <v>160</v>
      </c>
      <c r="E288" s="1058">
        <v>50</v>
      </c>
      <c r="F288" s="1766">
        <v>8853.8562000000002</v>
      </c>
      <c r="G288" s="1452">
        <f t="shared" si="22"/>
        <v>8853.86</v>
      </c>
      <c r="H288" s="1452">
        <f t="shared" si="23"/>
        <v>8853.86</v>
      </c>
      <c r="I288" s="1030"/>
      <c r="K288" s="1766"/>
      <c r="L288" s="22"/>
      <c r="M288" s="1759"/>
    </row>
    <row r="289" spans="1:13" ht="13.5" customHeight="1">
      <c r="A289" s="1754" t="s">
        <v>6985</v>
      </c>
      <c r="B289" s="1057">
        <v>100</v>
      </c>
      <c r="C289" s="1057">
        <v>100</v>
      </c>
      <c r="D289" s="1057">
        <v>2000</v>
      </c>
      <c r="E289" s="1058">
        <v>5</v>
      </c>
      <c r="F289" s="1766">
        <v>10228.364369999999</v>
      </c>
      <c r="G289" s="1452">
        <f t="shared" si="22"/>
        <v>10228.36</v>
      </c>
      <c r="H289" s="1452">
        <f t="shared" si="23"/>
        <v>10228.36</v>
      </c>
      <c r="I289" s="1030"/>
      <c r="K289" s="1766"/>
      <c r="L289" s="22"/>
      <c r="M289" s="1759"/>
    </row>
    <row r="290" spans="1:13" ht="13.5" customHeight="1">
      <c r="A290" s="1754" t="s">
        <v>1323</v>
      </c>
      <c r="B290" s="1057">
        <v>100</v>
      </c>
      <c r="C290" s="1057">
        <v>100</v>
      </c>
      <c r="D290" s="1057">
        <v>200</v>
      </c>
      <c r="E290" s="1058">
        <v>10</v>
      </c>
      <c r="F290" s="1766">
        <v>2045.6997120000001</v>
      </c>
      <c r="G290" s="1452">
        <f t="shared" si="22"/>
        <v>2045.7</v>
      </c>
      <c r="H290" s="1452">
        <f t="shared" si="23"/>
        <v>2045.7</v>
      </c>
      <c r="I290" s="1030"/>
      <c r="K290" s="1766"/>
      <c r="L290" s="22"/>
      <c r="M290" s="1759"/>
    </row>
    <row r="291" spans="1:13" ht="13.5" customHeight="1">
      <c r="A291" s="1754" t="s">
        <v>6947</v>
      </c>
      <c r="B291" s="1057">
        <v>100</v>
      </c>
      <c r="C291" s="1057">
        <v>100</v>
      </c>
      <c r="D291" s="1057">
        <v>300</v>
      </c>
      <c r="E291" s="1058">
        <v>10</v>
      </c>
      <c r="F291" s="1766">
        <v>3068.549567999999</v>
      </c>
      <c r="G291" s="1452">
        <f t="shared" si="22"/>
        <v>3068.55</v>
      </c>
      <c r="H291" s="1452">
        <f t="shared" si="23"/>
        <v>3068.55</v>
      </c>
      <c r="I291" s="1030"/>
      <c r="K291" s="1766"/>
      <c r="L291" s="22"/>
      <c r="M291" s="1759"/>
    </row>
    <row r="292" spans="1:13" ht="13.5" customHeight="1">
      <c r="A292" s="1754" t="s">
        <v>7053</v>
      </c>
      <c r="B292" s="1057">
        <v>100</v>
      </c>
      <c r="C292" s="1057">
        <v>100</v>
      </c>
      <c r="D292" s="1057">
        <v>40</v>
      </c>
      <c r="E292" s="1058">
        <v>100</v>
      </c>
      <c r="F292" s="1766">
        <v>4150.4966999999997</v>
      </c>
      <c r="G292" s="1452">
        <f t="shared" si="22"/>
        <v>4150.5</v>
      </c>
      <c r="H292" s="1452">
        <f t="shared" si="23"/>
        <v>4150.5</v>
      </c>
      <c r="I292" s="1030"/>
      <c r="K292" s="1766"/>
      <c r="L292" s="22"/>
      <c r="M292" s="1759"/>
    </row>
    <row r="293" spans="1:13" ht="13.5" customHeight="1">
      <c r="A293" s="1754" t="s">
        <v>1321</v>
      </c>
      <c r="B293" s="1057">
        <v>100</v>
      </c>
      <c r="C293" s="1057">
        <v>100</v>
      </c>
      <c r="D293" s="1057">
        <v>40</v>
      </c>
      <c r="E293" s="1058">
        <v>50</v>
      </c>
      <c r="F293" s="1766">
        <v>2075.2483499999998</v>
      </c>
      <c r="G293" s="1452">
        <f t="shared" si="22"/>
        <v>2075.25</v>
      </c>
      <c r="H293" s="1452">
        <f t="shared" si="23"/>
        <v>2075.25</v>
      </c>
      <c r="I293" s="1030"/>
      <c r="K293" s="1766"/>
      <c r="L293" s="22"/>
      <c r="M293" s="1759"/>
    </row>
    <row r="294" spans="1:13">
      <c r="A294" s="1754" t="s">
        <v>6979</v>
      </c>
      <c r="B294" s="1057">
        <v>100</v>
      </c>
      <c r="C294" s="1057">
        <v>100</v>
      </c>
      <c r="D294" s="1057">
        <v>500</v>
      </c>
      <c r="E294" s="1058">
        <v>10</v>
      </c>
      <c r="F294" s="1766">
        <v>5114.24928</v>
      </c>
      <c r="G294" s="1452">
        <f t="shared" si="22"/>
        <v>5114.25</v>
      </c>
      <c r="H294" s="1452">
        <f t="shared" si="23"/>
        <v>5114.25</v>
      </c>
      <c r="I294" s="1030"/>
      <c r="K294" s="1766"/>
      <c r="L294" s="22"/>
      <c r="M294" s="1759"/>
    </row>
    <row r="295" spans="1:13">
      <c r="A295" s="1754" t="s">
        <v>11092</v>
      </c>
      <c r="B295" s="1057">
        <v>100</v>
      </c>
      <c r="C295" s="1057">
        <v>100</v>
      </c>
      <c r="D295" s="1057">
        <v>50</v>
      </c>
      <c r="E295" s="1058">
        <v>100</v>
      </c>
      <c r="F295" s="1766">
        <v>5189.127300000001</v>
      </c>
      <c r="G295" s="1452">
        <f t="shared" si="22"/>
        <v>5189.13</v>
      </c>
      <c r="H295" s="1452">
        <f t="shared" si="23"/>
        <v>5189.13</v>
      </c>
      <c r="I295" s="1030"/>
      <c r="K295" s="1766"/>
      <c r="L295" s="22"/>
      <c r="M295" s="1759"/>
    </row>
    <row r="296" spans="1:13">
      <c r="A296" s="1754" t="s">
        <v>7054</v>
      </c>
      <c r="B296" s="1057">
        <v>100</v>
      </c>
      <c r="C296" s="1057">
        <v>100</v>
      </c>
      <c r="D296" s="1057">
        <v>50</v>
      </c>
      <c r="E296" s="1058">
        <v>50</v>
      </c>
      <c r="F296" s="1766">
        <v>2594.5636500000005</v>
      </c>
      <c r="G296" s="1452">
        <f t="shared" si="22"/>
        <v>2594.56</v>
      </c>
      <c r="H296" s="1452">
        <f t="shared" si="23"/>
        <v>2594.56</v>
      </c>
      <c r="I296" s="1030"/>
      <c r="K296" s="1766"/>
      <c r="L296" s="22"/>
      <c r="M296" s="1759"/>
    </row>
    <row r="297" spans="1:13">
      <c r="A297" s="1754" t="s">
        <v>6980</v>
      </c>
      <c r="B297" s="1057">
        <v>100</v>
      </c>
      <c r="C297" s="1057">
        <v>100</v>
      </c>
      <c r="D297" s="1057">
        <v>600</v>
      </c>
      <c r="E297" s="1058">
        <v>10</v>
      </c>
      <c r="F297" s="1766">
        <v>6137.099135999998</v>
      </c>
      <c r="G297" s="1452">
        <f t="shared" si="22"/>
        <v>6137.1</v>
      </c>
      <c r="H297" s="1452">
        <f t="shared" si="23"/>
        <v>6137.1</v>
      </c>
      <c r="I297" s="1030"/>
      <c r="K297" s="1766"/>
      <c r="L297" s="22"/>
      <c r="M297" s="1759"/>
    </row>
    <row r="298" spans="1:13">
      <c r="A298" s="1754" t="s">
        <v>1322</v>
      </c>
      <c r="B298" s="1057">
        <v>100</v>
      </c>
      <c r="C298" s="1057">
        <v>100</v>
      </c>
      <c r="D298" s="1057">
        <v>60</v>
      </c>
      <c r="E298" s="1058">
        <v>50</v>
      </c>
      <c r="F298" s="1766">
        <v>3112.5370499999999</v>
      </c>
      <c r="G298" s="1452">
        <f t="shared" si="22"/>
        <v>3112.54</v>
      </c>
      <c r="H298" s="1452">
        <f t="shared" si="23"/>
        <v>3112.54</v>
      </c>
      <c r="I298" s="1030"/>
      <c r="K298" s="1766"/>
      <c r="L298" s="22"/>
      <c r="M298" s="1759"/>
    </row>
    <row r="299" spans="1:13">
      <c r="A299" s="1754" t="s">
        <v>6981</v>
      </c>
      <c r="B299" s="1057">
        <v>100</v>
      </c>
      <c r="C299" s="1057">
        <v>100</v>
      </c>
      <c r="D299" s="1057">
        <v>800</v>
      </c>
      <c r="E299" s="1058">
        <v>5</v>
      </c>
      <c r="F299" s="1766">
        <v>4091.2652340000004</v>
      </c>
      <c r="G299" s="1452">
        <f t="shared" si="22"/>
        <v>4091.27</v>
      </c>
      <c r="H299" s="1452">
        <f t="shared" si="23"/>
        <v>4091.27</v>
      </c>
      <c r="I299" s="1030"/>
      <c r="K299" s="1766"/>
      <c r="L299" s="22"/>
      <c r="M299" s="1759"/>
    </row>
    <row r="300" spans="1:13">
      <c r="A300" s="1754" t="s">
        <v>8985</v>
      </c>
      <c r="B300" s="1057">
        <v>100</v>
      </c>
      <c r="C300" s="1057">
        <v>100</v>
      </c>
      <c r="D300" s="1057">
        <v>80</v>
      </c>
      <c r="E300" s="1058">
        <v>25</v>
      </c>
      <c r="F300" s="1766">
        <v>2349.7228124999997</v>
      </c>
      <c r="G300" s="1452">
        <f t="shared" si="22"/>
        <v>2349.7199999999998</v>
      </c>
      <c r="H300" s="1452">
        <f t="shared" si="23"/>
        <v>2349.7199999999998</v>
      </c>
      <c r="I300" s="1030"/>
      <c r="K300" s="1766"/>
      <c r="L300" s="22"/>
      <c r="M300" s="1759"/>
    </row>
    <row r="301" spans="1:13" ht="18.75" customHeight="1">
      <c r="A301" s="1754" t="s">
        <v>1324</v>
      </c>
      <c r="B301" s="1057">
        <v>160</v>
      </c>
      <c r="C301" s="1057">
        <v>160</v>
      </c>
      <c r="D301" s="1057">
        <v>100</v>
      </c>
      <c r="E301" s="1058">
        <v>10</v>
      </c>
      <c r="F301" s="1766">
        <v>1636.5544019999998</v>
      </c>
      <c r="G301" s="1452">
        <f t="shared" si="22"/>
        <v>1636.55</v>
      </c>
      <c r="H301" s="1452">
        <f t="shared" si="23"/>
        <v>1636.55</v>
      </c>
      <c r="I301" s="1030"/>
      <c r="K301" s="1766"/>
      <c r="L301" s="22"/>
      <c r="M301" s="1759"/>
    </row>
    <row r="302" spans="1:13" ht="16.5" customHeight="1">
      <c r="A302" s="1754" t="s">
        <v>10729</v>
      </c>
      <c r="B302" s="1057">
        <v>160</v>
      </c>
      <c r="C302" s="1057">
        <v>160</v>
      </c>
      <c r="D302" s="1057">
        <v>100</v>
      </c>
      <c r="E302" s="1058">
        <v>25</v>
      </c>
      <c r="F302" s="1766">
        <v>4091.3994240000002</v>
      </c>
      <c r="G302" s="1452">
        <f t="shared" si="22"/>
        <v>4091.4</v>
      </c>
      <c r="H302" s="1452">
        <f t="shared" si="23"/>
        <v>4091.4</v>
      </c>
      <c r="I302" s="1030"/>
      <c r="K302" s="1766"/>
      <c r="L302" s="22"/>
      <c r="M302" s="1759"/>
    </row>
    <row r="303" spans="1:13" ht="13.5" customHeight="1">
      <c r="A303" s="1687" t="s">
        <v>10730</v>
      </c>
      <c r="B303" s="1055">
        <v>160</v>
      </c>
      <c r="C303" s="1055">
        <v>160</v>
      </c>
      <c r="D303" s="1696">
        <v>200</v>
      </c>
      <c r="E303" s="1697">
        <v>10</v>
      </c>
      <c r="F303" s="1766">
        <v>1737.4921200000001</v>
      </c>
      <c r="G303" s="1492">
        <f t="shared" si="22"/>
        <v>1737.49</v>
      </c>
      <c r="H303" s="1452">
        <f t="shared" si="23"/>
        <v>1737.49</v>
      </c>
      <c r="I303" s="1685"/>
      <c r="K303" s="1766"/>
      <c r="L303" s="22"/>
      <c r="M303" s="1759"/>
    </row>
    <row r="304" spans="1:13" ht="13.5" customHeight="1">
      <c r="A304" s="1688" t="s">
        <v>7055</v>
      </c>
      <c r="B304" s="1055">
        <v>160</v>
      </c>
      <c r="C304" s="1055">
        <v>160</v>
      </c>
      <c r="D304" s="1057">
        <v>60</v>
      </c>
      <c r="E304" s="1058">
        <v>25</v>
      </c>
      <c r="F304" s="1766">
        <v>2454.7108319999998</v>
      </c>
      <c r="G304" s="1492">
        <f t="shared" si="22"/>
        <v>2454.71</v>
      </c>
      <c r="H304" s="1452">
        <f t="shared" si="23"/>
        <v>2454.71</v>
      </c>
      <c r="I304" s="1030"/>
      <c r="K304" s="1766"/>
      <c r="L304" s="22"/>
      <c r="M304" s="1759"/>
    </row>
    <row r="305" spans="1:13" ht="13.5" customHeight="1">
      <c r="A305" s="1688" t="s">
        <v>7056</v>
      </c>
      <c r="B305" s="1055">
        <v>160</v>
      </c>
      <c r="C305" s="1055">
        <v>160</v>
      </c>
      <c r="D305" s="1055">
        <v>80</v>
      </c>
      <c r="E305" s="1056">
        <v>25</v>
      </c>
      <c r="F305" s="1766">
        <v>3273.3771840000004</v>
      </c>
      <c r="G305" s="1492">
        <f t="shared" si="22"/>
        <v>3273.38</v>
      </c>
      <c r="H305" s="1452">
        <f t="shared" si="23"/>
        <v>3273.38</v>
      </c>
      <c r="I305" s="1030"/>
      <c r="K305" s="1766"/>
      <c r="L305" s="22"/>
      <c r="M305" s="1759"/>
    </row>
    <row r="306" spans="1:13" ht="13.5" customHeight="1" thickBot="1">
      <c r="A306" s="1689" t="s">
        <v>6948</v>
      </c>
      <c r="B306" s="1060">
        <v>200</v>
      </c>
      <c r="C306" s="1060">
        <v>200</v>
      </c>
      <c r="D306" s="1060">
        <v>100</v>
      </c>
      <c r="E306" s="1061">
        <v>10</v>
      </c>
      <c r="F306" s="1766">
        <v>2045.6997120000001</v>
      </c>
      <c r="G306" s="1458">
        <f t="shared" si="22"/>
        <v>2045.7</v>
      </c>
      <c r="H306" s="1458">
        <f t="shared" si="23"/>
        <v>2045.7</v>
      </c>
      <c r="I306" s="1036"/>
      <c r="K306" s="1766"/>
      <c r="L306" s="22"/>
      <c r="M306" s="1759"/>
    </row>
    <row r="307" spans="1:13" ht="13.5" customHeight="1">
      <c r="A307" s="1682"/>
      <c r="B307" s="1683"/>
      <c r="C307" s="1683"/>
      <c r="D307" s="1683"/>
      <c r="E307" s="1684"/>
      <c r="F307" s="1722"/>
      <c r="G307" s="1470"/>
      <c r="H307" s="1470"/>
      <c r="I307" s="139"/>
      <c r="K307" s="1766"/>
    </row>
    <row r="308" spans="1:13" ht="13.5" customHeight="1">
      <c r="A308" s="1"/>
      <c r="B308" s="78"/>
      <c r="C308" s="78"/>
      <c r="D308" s="78"/>
      <c r="E308" s="78"/>
      <c r="F308" s="572"/>
      <c r="G308" s="1461"/>
      <c r="K308" s="1766"/>
    </row>
    <row r="309" spans="1:13" ht="21" hidden="1" customHeight="1">
      <c r="A309" s="320"/>
      <c r="B309" s="409" t="s">
        <v>1082</v>
      </c>
      <c r="C309" s="409"/>
      <c r="D309" s="409"/>
      <c r="E309" s="409"/>
      <c r="F309" s="1718"/>
      <c r="G309" s="151"/>
      <c r="H309" s="152"/>
      <c r="I309" s="147"/>
      <c r="K309" s="1766"/>
    </row>
    <row r="310" spans="1:13" ht="13.5" hidden="1" customHeight="1">
      <c r="A310" s="305"/>
      <c r="B310" s="17"/>
      <c r="C310" s="17"/>
      <c r="D310" s="1364"/>
      <c r="E310" s="109"/>
      <c r="F310" s="1179"/>
      <c r="G310" s="318"/>
      <c r="H310" s="318"/>
      <c r="I310" s="167"/>
      <c r="K310" s="1766"/>
    </row>
    <row r="311" spans="1:13" ht="13.5" hidden="1" customHeight="1">
      <c r="A311" s="305"/>
      <c r="B311" s="17"/>
      <c r="C311" s="17"/>
      <c r="D311" s="183"/>
      <c r="E311" s="183"/>
      <c r="F311" s="630"/>
      <c r="G311" s="98"/>
      <c r="H311" s="168"/>
      <c r="I311" s="167"/>
      <c r="K311" s="1766"/>
    </row>
    <row r="312" spans="1:13" ht="13.5" hidden="1" customHeight="1">
      <c r="A312" s="305"/>
      <c r="B312" s="17"/>
      <c r="C312" s="17"/>
      <c r="D312" s="183"/>
      <c r="E312" s="183"/>
      <c r="F312" s="630"/>
      <c r="G312" s="309"/>
      <c r="H312" s="304"/>
      <c r="I312" s="167"/>
      <c r="K312" s="1766"/>
    </row>
    <row r="313" spans="1:13" ht="13.5" hidden="1" customHeight="1">
      <c r="A313" s="305"/>
      <c r="B313" s="17"/>
      <c r="C313" s="17"/>
      <c r="D313" s="183"/>
      <c r="E313" s="183"/>
      <c r="F313" s="630"/>
      <c r="G313" s="309"/>
      <c r="H313" s="304"/>
      <c r="I313" s="167"/>
      <c r="K313" s="1766"/>
    </row>
    <row r="314" spans="1:13" ht="22.5" hidden="1" customHeight="1" thickBot="1">
      <c r="A314" s="1152" t="s">
        <v>7712</v>
      </c>
      <c r="B314" s="184"/>
      <c r="C314" s="885"/>
      <c r="D314" s="184"/>
      <c r="E314" s="184"/>
      <c r="F314" s="1180"/>
      <c r="G314" s="101"/>
      <c r="H314" s="170"/>
      <c r="I314" s="172"/>
      <c r="K314" s="1766"/>
    </row>
    <row r="315" spans="1:13" ht="20.25" hidden="1" customHeight="1">
      <c r="A315" s="195" t="s">
        <v>1034</v>
      </c>
      <c r="B315" s="1478">
        <v>50</v>
      </c>
      <c r="C315" s="321" t="s">
        <v>1035</v>
      </c>
      <c r="D315" s="1479"/>
      <c r="E315" s="475" t="s">
        <v>3143</v>
      </c>
      <c r="F315" s="1719" t="s">
        <v>1702</v>
      </c>
      <c r="G315" s="198" t="s">
        <v>2792</v>
      </c>
      <c r="H315" s="2601" t="s">
        <v>497</v>
      </c>
      <c r="I315" s="199" t="s">
        <v>4268</v>
      </c>
      <c r="K315" s="1766"/>
    </row>
    <row r="316" spans="1:13" ht="13.5" hidden="1" customHeight="1" thickBot="1">
      <c r="A316" s="188"/>
      <c r="B316" s="331" t="s">
        <v>985</v>
      </c>
      <c r="C316" s="329" t="s">
        <v>986</v>
      </c>
      <c r="D316" s="1484" t="s">
        <v>987</v>
      </c>
      <c r="E316" s="382" t="s">
        <v>2641</v>
      </c>
      <c r="F316" s="1721" t="s">
        <v>265</v>
      </c>
      <c r="G316" s="317">
        <f>'[5]Заказ, cкидки и курсы валют'!$I$12</f>
        <v>0</v>
      </c>
      <c r="H316" s="2605"/>
      <c r="I316" s="186"/>
      <c r="K316" s="1766"/>
    </row>
    <row r="317" spans="1:13" ht="13.5" hidden="1" customHeight="1">
      <c r="A317" s="1136" t="s">
        <v>8845</v>
      </c>
      <c r="B317" s="1059">
        <v>30</v>
      </c>
      <c r="C317" s="1059">
        <v>30</v>
      </c>
      <c r="D317" s="1059">
        <v>30</v>
      </c>
      <c r="E317" s="1187">
        <v>1</v>
      </c>
      <c r="F317" s="2464">
        <f>F187+15</f>
        <v>2087.9331699300001</v>
      </c>
      <c r="G317" s="1498">
        <f>ROUND(F317*(1-$G$11),2)</f>
        <v>2087.9299999999998</v>
      </c>
      <c r="H317" s="1450">
        <f>G317*E317</f>
        <v>2087.9299999999998</v>
      </c>
      <c r="I317" s="1033"/>
      <c r="K317" s="1766"/>
    </row>
    <row r="318" spans="1:13" ht="13.5" hidden="1" customHeight="1">
      <c r="A318" s="520" t="s">
        <v>8742</v>
      </c>
      <c r="B318" s="1055">
        <v>40</v>
      </c>
      <c r="C318" s="1055">
        <v>40</v>
      </c>
      <c r="D318" s="1055">
        <v>20</v>
      </c>
      <c r="E318" s="1056">
        <v>1</v>
      </c>
      <c r="F318" s="2462" t="e">
        <f>#REF!+15</f>
        <v>#REF!</v>
      </c>
      <c r="G318" s="1472" t="e">
        <f>ROUND(F318*(1-$G$11),2)</f>
        <v>#REF!</v>
      </c>
      <c r="H318" s="1473" t="e">
        <f>G318*E318</f>
        <v>#REF!</v>
      </c>
      <c r="I318" s="1030"/>
      <c r="K318" s="1766"/>
    </row>
    <row r="319" spans="1:13" ht="13.5" hidden="1" customHeight="1">
      <c r="A319" s="520" t="s">
        <v>8743</v>
      </c>
      <c r="B319" s="1055">
        <v>40</v>
      </c>
      <c r="C319" s="1055">
        <v>40</v>
      </c>
      <c r="D319" s="1055">
        <v>50</v>
      </c>
      <c r="E319" s="1056">
        <v>1</v>
      </c>
      <c r="F319" s="2462">
        <f>F189+15</f>
        <v>2769.4936403250008</v>
      </c>
      <c r="G319" s="1472">
        <f t="shared" ref="G319:G325" si="24">ROUND(F319*(1-$G$11),2)</f>
        <v>2769.49</v>
      </c>
      <c r="H319" s="1473">
        <f t="shared" ref="H319:H325" si="25">G319*E319</f>
        <v>2769.49</v>
      </c>
      <c r="I319" s="1030"/>
      <c r="K319" s="1766"/>
    </row>
    <row r="320" spans="1:13" ht="13.5" hidden="1" customHeight="1">
      <c r="A320" s="520" t="s">
        <v>8846</v>
      </c>
      <c r="B320" s="1055">
        <v>40</v>
      </c>
      <c r="C320" s="1055">
        <v>40</v>
      </c>
      <c r="D320" s="1055">
        <v>60</v>
      </c>
      <c r="E320" s="1056">
        <v>1</v>
      </c>
      <c r="F320" s="2462">
        <f>F191+15</f>
        <v>900.00988800000005</v>
      </c>
      <c r="G320" s="1472">
        <f t="shared" si="24"/>
        <v>900.01</v>
      </c>
      <c r="H320" s="1473">
        <f t="shared" si="25"/>
        <v>900.01</v>
      </c>
      <c r="I320" s="1030"/>
      <c r="K320" s="1766"/>
    </row>
    <row r="321" spans="1:11" ht="13.5" hidden="1" customHeight="1">
      <c r="A321" s="520" t="s">
        <v>8847</v>
      </c>
      <c r="B321" s="1055">
        <v>40</v>
      </c>
      <c r="C321" s="1055">
        <v>40</v>
      </c>
      <c r="D321" s="1055">
        <v>80</v>
      </c>
      <c r="E321" s="1056">
        <v>1</v>
      </c>
      <c r="F321" s="2462">
        <f>F193+15</f>
        <v>4163.0812800000003</v>
      </c>
      <c r="G321" s="1472">
        <f t="shared" si="24"/>
        <v>4163.08</v>
      </c>
      <c r="H321" s="1473">
        <f t="shared" si="25"/>
        <v>4163.08</v>
      </c>
      <c r="I321" s="1030"/>
      <c r="K321" s="1766"/>
    </row>
    <row r="322" spans="1:11" ht="13.5" hidden="1" customHeight="1">
      <c r="A322" s="520" t="s">
        <v>8744</v>
      </c>
      <c r="B322" s="1055">
        <v>40</v>
      </c>
      <c r="C322" s="1055">
        <v>40</v>
      </c>
      <c r="D322" s="1055">
        <v>100</v>
      </c>
      <c r="E322" s="1056">
        <v>1</v>
      </c>
      <c r="F322" s="2462">
        <f>F194+15</f>
        <v>2506.9083000000001</v>
      </c>
      <c r="G322" s="1472">
        <f t="shared" si="24"/>
        <v>2506.91</v>
      </c>
      <c r="H322" s="1473">
        <f t="shared" si="25"/>
        <v>2506.91</v>
      </c>
      <c r="I322" s="1030"/>
      <c r="K322" s="1766"/>
    </row>
    <row r="323" spans="1:11" ht="13.5" hidden="1" customHeight="1">
      <c r="A323" s="520" t="s">
        <v>8740</v>
      </c>
      <c r="B323" s="1055">
        <v>40</v>
      </c>
      <c r="C323" s="1055">
        <v>40</v>
      </c>
      <c r="D323" s="1055">
        <v>120</v>
      </c>
      <c r="E323" s="1056">
        <v>1</v>
      </c>
      <c r="F323" s="2462" t="e">
        <f>#REF!+15</f>
        <v>#REF!</v>
      </c>
      <c r="G323" s="1472" t="e">
        <f t="shared" si="24"/>
        <v>#REF!</v>
      </c>
      <c r="H323" s="1473" t="e">
        <f t="shared" si="25"/>
        <v>#REF!</v>
      </c>
      <c r="I323" s="1030"/>
      <c r="K323" s="1766"/>
    </row>
    <row r="324" spans="1:11" ht="13.5" hidden="1" customHeight="1">
      <c r="A324" s="520" t="s">
        <v>8745</v>
      </c>
      <c r="B324" s="1055">
        <v>40</v>
      </c>
      <c r="C324" s="1055">
        <v>40</v>
      </c>
      <c r="D324" s="1055">
        <v>140</v>
      </c>
      <c r="E324" s="1056">
        <v>1</v>
      </c>
      <c r="F324" s="2462">
        <f>F196+15</f>
        <v>3336.2024999999999</v>
      </c>
      <c r="G324" s="1472">
        <f t="shared" si="24"/>
        <v>3336.2</v>
      </c>
      <c r="H324" s="1473">
        <f t="shared" si="25"/>
        <v>3336.2</v>
      </c>
      <c r="I324" s="1030"/>
      <c r="K324" s="1766"/>
    </row>
    <row r="325" spans="1:11" ht="13.5" hidden="1" customHeight="1">
      <c r="A325" s="520" t="s">
        <v>8848</v>
      </c>
      <c r="B325" s="1055">
        <v>40</v>
      </c>
      <c r="C325" s="1055">
        <v>40</v>
      </c>
      <c r="D325" s="1055">
        <v>160</v>
      </c>
      <c r="E325" s="1056">
        <v>1</v>
      </c>
      <c r="F325" s="2462">
        <f>F198+15</f>
        <v>4165.4966999999997</v>
      </c>
      <c r="G325" s="1472">
        <f t="shared" si="24"/>
        <v>4165.5</v>
      </c>
      <c r="H325" s="1473">
        <f t="shared" si="25"/>
        <v>4165.5</v>
      </c>
      <c r="I325" s="1030"/>
      <c r="K325" s="1766"/>
    </row>
    <row r="326" spans="1:11" ht="13.5" hidden="1" customHeight="1">
      <c r="A326" s="520" t="s">
        <v>8741</v>
      </c>
      <c r="B326" s="1055">
        <v>40</v>
      </c>
      <c r="C326" s="1055">
        <v>40</v>
      </c>
      <c r="D326" s="1055">
        <v>200</v>
      </c>
      <c r="E326" s="1056">
        <v>1</v>
      </c>
      <c r="F326" s="2462">
        <f>F199+15</f>
        <v>2090.2483499999998</v>
      </c>
      <c r="G326" s="1472">
        <f>ROUND(F326*(1-$G$11),2)</f>
        <v>2090.25</v>
      </c>
      <c r="H326" s="1473">
        <f>G326*E326</f>
        <v>2090.25</v>
      </c>
      <c r="I326" s="1030"/>
      <c r="K326" s="1766"/>
    </row>
    <row r="327" spans="1:11" ht="13.5" hidden="1" customHeight="1">
      <c r="A327" s="520" t="s">
        <v>8849</v>
      </c>
      <c r="B327" s="1055">
        <v>40</v>
      </c>
      <c r="C327" s="1055">
        <v>40</v>
      </c>
      <c r="D327" s="1055">
        <v>240</v>
      </c>
      <c r="E327" s="1056">
        <v>1</v>
      </c>
      <c r="F327" s="2462">
        <f>F201+15</f>
        <v>2504.8954499999995</v>
      </c>
      <c r="G327" s="1472">
        <f>ROUND(F327*(1-$G$11),2)</f>
        <v>2504.9</v>
      </c>
      <c r="H327" s="1473">
        <f>G327*E327</f>
        <v>2504.9</v>
      </c>
      <c r="I327" s="1030"/>
      <c r="K327" s="1766"/>
    </row>
    <row r="328" spans="1:11" ht="13.5" hidden="1" customHeight="1">
      <c r="A328" s="520" t="s">
        <v>8850</v>
      </c>
      <c r="B328" s="1055">
        <v>40</v>
      </c>
      <c r="C328" s="1055">
        <v>40</v>
      </c>
      <c r="D328" s="1055">
        <v>300</v>
      </c>
      <c r="E328" s="1056">
        <v>1</v>
      </c>
      <c r="F328" s="2462">
        <f>F202+15</f>
        <v>5825.4269999999997</v>
      </c>
      <c r="G328" s="1472">
        <f t="shared" ref="G328:G341" si="26">ROUND(F328*(1-$G$11),2)</f>
        <v>5825.43</v>
      </c>
      <c r="H328" s="1473">
        <f t="shared" ref="H328:H341" si="27">G328*E328</f>
        <v>5825.43</v>
      </c>
      <c r="I328" s="1030"/>
      <c r="K328" s="1766"/>
    </row>
    <row r="329" spans="1:11" ht="13.5" hidden="1" customHeight="1">
      <c r="A329" s="520" t="s">
        <v>8746</v>
      </c>
      <c r="B329" s="1055">
        <v>50</v>
      </c>
      <c r="C329" s="1055">
        <v>50</v>
      </c>
      <c r="D329" s="1055">
        <v>40</v>
      </c>
      <c r="E329" s="1056">
        <v>1</v>
      </c>
      <c r="F329" s="2462">
        <f>F203+15</f>
        <v>2920.2134999999998</v>
      </c>
      <c r="G329" s="1472">
        <f t="shared" si="26"/>
        <v>2920.21</v>
      </c>
      <c r="H329" s="1473">
        <f t="shared" si="27"/>
        <v>2920.21</v>
      </c>
      <c r="I329" s="1030"/>
      <c r="K329" s="1766"/>
    </row>
    <row r="330" spans="1:11" ht="13.5" hidden="1" customHeight="1">
      <c r="A330" s="520" t="s">
        <v>8851</v>
      </c>
      <c r="B330" s="1055">
        <v>50</v>
      </c>
      <c r="C330" s="1055">
        <v>50</v>
      </c>
      <c r="D330" s="1055">
        <v>50</v>
      </c>
      <c r="E330" s="1056">
        <v>1</v>
      </c>
      <c r="F330" s="2462">
        <f>F205+15</f>
        <v>3288.3771840000004</v>
      </c>
      <c r="G330" s="1472">
        <f t="shared" si="26"/>
        <v>3288.38</v>
      </c>
      <c r="H330" s="1473">
        <f t="shared" si="27"/>
        <v>3288.38</v>
      </c>
      <c r="I330" s="1030"/>
      <c r="K330" s="1766"/>
    </row>
    <row r="331" spans="1:11" ht="13.5" hidden="1" customHeight="1">
      <c r="A331" s="520" t="s">
        <v>8852</v>
      </c>
      <c r="B331" s="1055">
        <v>50</v>
      </c>
      <c r="C331" s="1055">
        <v>50</v>
      </c>
      <c r="D331" s="1055">
        <v>60</v>
      </c>
      <c r="E331" s="1056">
        <v>1</v>
      </c>
      <c r="F331" s="2462">
        <f>F207+15</f>
        <v>4678.8861695999994</v>
      </c>
      <c r="G331" s="1472">
        <f t="shared" si="26"/>
        <v>4678.8900000000003</v>
      </c>
      <c r="H331" s="1473">
        <f t="shared" si="27"/>
        <v>4678.8900000000003</v>
      </c>
      <c r="I331" s="1030"/>
      <c r="K331" s="1766"/>
    </row>
    <row r="332" spans="1:11" ht="13.5" hidden="1" customHeight="1">
      <c r="A332" s="520" t="s">
        <v>8747</v>
      </c>
      <c r="B332" s="1055">
        <v>50</v>
      </c>
      <c r="C332" s="1055">
        <v>50</v>
      </c>
      <c r="D332" s="1055">
        <v>80</v>
      </c>
      <c r="E332" s="1056">
        <v>1</v>
      </c>
      <c r="F332" s="2462">
        <f>F209+15</f>
        <v>3513.5909447999998</v>
      </c>
      <c r="G332" s="1472">
        <f t="shared" si="26"/>
        <v>3513.59</v>
      </c>
      <c r="H332" s="1473">
        <f t="shared" si="27"/>
        <v>3513.59</v>
      </c>
      <c r="I332" s="1030"/>
      <c r="K332" s="1766"/>
    </row>
    <row r="333" spans="1:11" ht="13.5" hidden="1" customHeight="1">
      <c r="A333" s="520" t="s">
        <v>8853</v>
      </c>
      <c r="B333" s="1055">
        <v>50</v>
      </c>
      <c r="C333" s="1055">
        <v>50</v>
      </c>
      <c r="D333" s="1055">
        <v>100</v>
      </c>
      <c r="E333" s="1056">
        <v>1</v>
      </c>
      <c r="F333" s="2462">
        <f>F211+15</f>
        <v>2060.6997120000001</v>
      </c>
      <c r="G333" s="1472">
        <f t="shared" si="26"/>
        <v>2060.6999999999998</v>
      </c>
      <c r="H333" s="1473">
        <f t="shared" si="27"/>
        <v>2060.6999999999998</v>
      </c>
      <c r="I333" s="1030"/>
      <c r="K333" s="1766"/>
    </row>
    <row r="334" spans="1:11" ht="13.5" hidden="1" customHeight="1">
      <c r="A334" s="520" t="s">
        <v>8854</v>
      </c>
      <c r="B334" s="1057">
        <v>50</v>
      </c>
      <c r="C334" s="1057">
        <v>50</v>
      </c>
      <c r="D334" s="1057">
        <v>140</v>
      </c>
      <c r="E334" s="1058">
        <v>1</v>
      </c>
      <c r="F334" s="2462">
        <f>F212+15</f>
        <v>2469.845022</v>
      </c>
      <c r="G334" s="1472">
        <f t="shared" si="26"/>
        <v>2469.85</v>
      </c>
      <c r="H334" s="1473">
        <f t="shared" si="27"/>
        <v>2469.85</v>
      </c>
      <c r="I334" s="1030"/>
      <c r="K334" s="1766"/>
    </row>
    <row r="335" spans="1:11" ht="13.5" hidden="1" customHeight="1">
      <c r="A335" s="520" t="s">
        <v>8855</v>
      </c>
      <c r="B335" s="1057">
        <v>50</v>
      </c>
      <c r="C335" s="1057">
        <v>50</v>
      </c>
      <c r="D335" s="1057">
        <v>160</v>
      </c>
      <c r="E335" s="1058">
        <v>1</v>
      </c>
      <c r="F335" s="2462">
        <f>F213+15</f>
        <v>3675.4703803499997</v>
      </c>
      <c r="G335" s="1472">
        <f t="shared" si="26"/>
        <v>3675.47</v>
      </c>
      <c r="H335" s="1473">
        <f t="shared" si="27"/>
        <v>3675.47</v>
      </c>
      <c r="I335" s="1030"/>
      <c r="K335" s="1766"/>
    </row>
    <row r="336" spans="1:11" ht="13.5" hidden="1" customHeight="1">
      <c r="A336" s="520" t="s">
        <v>8748</v>
      </c>
      <c r="B336" s="1057">
        <v>50</v>
      </c>
      <c r="C336" s="1057">
        <v>50</v>
      </c>
      <c r="D336" s="1057">
        <v>200</v>
      </c>
      <c r="E336" s="1058">
        <v>1</v>
      </c>
      <c r="F336" s="2462">
        <f>F215+15</f>
        <v>2608.8926999999999</v>
      </c>
      <c r="G336" s="1472">
        <f t="shared" si="26"/>
        <v>2608.89</v>
      </c>
      <c r="H336" s="1473">
        <f t="shared" si="27"/>
        <v>2608.89</v>
      </c>
      <c r="I336" s="1030"/>
      <c r="K336" s="1766"/>
    </row>
    <row r="337" spans="1:11" ht="13.5" hidden="1" customHeight="1">
      <c r="A337" s="520" t="s">
        <v>8856</v>
      </c>
      <c r="B337" s="1057">
        <v>50</v>
      </c>
      <c r="C337" s="1057">
        <v>50</v>
      </c>
      <c r="D337" s="1057">
        <v>300</v>
      </c>
      <c r="E337" s="1058">
        <v>1</v>
      </c>
      <c r="F337" s="2462">
        <f>F216+15</f>
        <v>5202.7853999999998</v>
      </c>
      <c r="G337" s="1472">
        <f t="shared" si="26"/>
        <v>5202.79</v>
      </c>
      <c r="H337" s="1473">
        <f t="shared" si="27"/>
        <v>5202.79</v>
      </c>
      <c r="I337" s="1030"/>
      <c r="K337" s="1766"/>
    </row>
    <row r="338" spans="1:11" ht="13.5" hidden="1" customHeight="1">
      <c r="A338" s="520" t="s">
        <v>8749</v>
      </c>
      <c r="B338" s="1055">
        <v>60</v>
      </c>
      <c r="C338" s="1055">
        <v>60</v>
      </c>
      <c r="D338" s="1055">
        <v>40</v>
      </c>
      <c r="E338" s="1056">
        <v>1</v>
      </c>
      <c r="F338" s="2462">
        <f>F218+15</f>
        <v>4173.0006047999996</v>
      </c>
      <c r="G338" s="1472">
        <f t="shared" si="26"/>
        <v>4173</v>
      </c>
      <c r="H338" s="1473">
        <f t="shared" si="27"/>
        <v>4173</v>
      </c>
      <c r="I338" s="1030"/>
      <c r="K338" s="1766"/>
    </row>
    <row r="339" spans="1:11" ht="14.25" hidden="1" customHeight="1">
      <c r="A339" s="520" t="s">
        <v>8750</v>
      </c>
      <c r="B339" s="1055">
        <v>60</v>
      </c>
      <c r="C339" s="1055">
        <v>60</v>
      </c>
      <c r="D339" s="1055">
        <v>60</v>
      </c>
      <c r="E339" s="1056">
        <v>1</v>
      </c>
      <c r="F339" s="2462">
        <f>F221+15</f>
        <v>2572.12464</v>
      </c>
      <c r="G339" s="1472">
        <f t="shared" si="26"/>
        <v>2572.12</v>
      </c>
      <c r="H339" s="1473">
        <f t="shared" si="27"/>
        <v>2572.12</v>
      </c>
      <c r="I339" s="1030"/>
      <c r="K339" s="1766"/>
    </row>
    <row r="340" spans="1:11" ht="13.5" hidden="1" customHeight="1">
      <c r="A340" s="520" t="s">
        <v>8751</v>
      </c>
      <c r="B340" s="1055">
        <v>80</v>
      </c>
      <c r="C340" s="1055">
        <v>80</v>
      </c>
      <c r="D340" s="1055">
        <v>100</v>
      </c>
      <c r="E340" s="1056">
        <v>1</v>
      </c>
      <c r="F340" s="2462">
        <f>F239+15</f>
        <v>1570.9330500000001</v>
      </c>
      <c r="G340" s="1472">
        <f t="shared" si="26"/>
        <v>1570.93</v>
      </c>
      <c r="H340" s="1473">
        <f t="shared" si="27"/>
        <v>1570.93</v>
      </c>
      <c r="I340" s="1030"/>
      <c r="K340" s="1766"/>
    </row>
    <row r="341" spans="1:11" ht="13.5" hidden="1" customHeight="1">
      <c r="A341" s="520" t="s">
        <v>8857</v>
      </c>
      <c r="B341" s="1055">
        <v>100</v>
      </c>
      <c r="C341" s="1055">
        <v>100</v>
      </c>
      <c r="D341" s="1055">
        <v>200</v>
      </c>
      <c r="E341" s="1056">
        <v>1</v>
      </c>
      <c r="F341" s="2462">
        <f>F258+15</f>
        <v>3697.2541139999998</v>
      </c>
      <c r="G341" s="1472">
        <f t="shared" si="26"/>
        <v>3697.25</v>
      </c>
      <c r="H341" s="1473">
        <f t="shared" si="27"/>
        <v>3697.25</v>
      </c>
      <c r="I341" s="1030"/>
      <c r="K341" s="1766"/>
    </row>
    <row r="342" spans="1:11" ht="13.5" hidden="1" customHeight="1">
      <c r="A342" s="209" t="s">
        <v>8752</v>
      </c>
      <c r="B342" s="1057">
        <v>160</v>
      </c>
      <c r="C342" s="1057">
        <v>160</v>
      </c>
      <c r="D342" s="1057">
        <v>60</v>
      </c>
      <c r="E342" s="1058">
        <v>1</v>
      </c>
      <c r="F342" s="2462">
        <f>F260+15</f>
        <v>3336.2024999999999</v>
      </c>
      <c r="G342" s="1472">
        <f>ROUND(F342*(1-$G$11),2)</f>
        <v>3336.2</v>
      </c>
      <c r="H342" s="1473">
        <f>G342*E342</f>
        <v>3336.2</v>
      </c>
      <c r="I342" s="1030"/>
      <c r="K342" s="1766"/>
    </row>
    <row r="343" spans="1:11" ht="13.5" hidden="1" customHeight="1">
      <c r="A343" s="209" t="s">
        <v>8858</v>
      </c>
      <c r="B343" s="1057">
        <v>40</v>
      </c>
      <c r="C343" s="1057">
        <v>40</v>
      </c>
      <c r="D343" s="1057">
        <v>400</v>
      </c>
      <c r="E343" s="1058">
        <v>1</v>
      </c>
      <c r="F343" s="2462" t="e">
        <f>#REF!+15</f>
        <v>#REF!</v>
      </c>
      <c r="G343" s="1472" t="e">
        <f t="shared" ref="G343:G350" si="28">ROUND(F343*(1-$G$11),2)</f>
        <v>#REF!</v>
      </c>
      <c r="H343" s="1473" t="e">
        <f t="shared" ref="H343:H350" si="29">G343*E343</f>
        <v>#REF!</v>
      </c>
      <c r="I343" s="1030"/>
      <c r="K343" s="1766"/>
    </row>
    <row r="344" spans="1:11" ht="13.5" hidden="1" customHeight="1">
      <c r="A344" s="209" t="s">
        <v>8859</v>
      </c>
      <c r="B344" s="1057">
        <v>40</v>
      </c>
      <c r="C344" s="1057">
        <v>40</v>
      </c>
      <c r="D344" s="1057">
        <v>600</v>
      </c>
      <c r="E344" s="1058">
        <v>1</v>
      </c>
      <c r="F344" s="2462">
        <f>F267+15</f>
        <v>2090.2483499999998</v>
      </c>
      <c r="G344" s="1472">
        <f t="shared" si="28"/>
        <v>2090.25</v>
      </c>
      <c r="H344" s="1473">
        <f t="shared" si="29"/>
        <v>2090.25</v>
      </c>
      <c r="I344" s="1030"/>
      <c r="K344" s="1766"/>
    </row>
    <row r="345" spans="1:11" ht="13.5" hidden="1" customHeight="1">
      <c r="A345" s="209" t="s">
        <v>8860</v>
      </c>
      <c r="B345" s="1057">
        <v>40</v>
      </c>
      <c r="C345" s="1057">
        <v>40</v>
      </c>
      <c r="D345" s="1057">
        <v>1000</v>
      </c>
      <c r="E345" s="1058">
        <v>1</v>
      </c>
      <c r="F345" s="2462">
        <f>F269+15</f>
        <v>4924.5558540000002</v>
      </c>
      <c r="G345" s="1472">
        <f t="shared" si="28"/>
        <v>4924.5600000000004</v>
      </c>
      <c r="H345" s="1473">
        <f t="shared" si="29"/>
        <v>4924.5600000000004</v>
      </c>
      <c r="I345" s="1030"/>
      <c r="K345" s="1766"/>
    </row>
    <row r="346" spans="1:11" ht="13.5" hidden="1" customHeight="1">
      <c r="A346" s="209" t="s">
        <v>8861</v>
      </c>
      <c r="B346" s="1057">
        <v>40</v>
      </c>
      <c r="C346" s="1057">
        <v>40</v>
      </c>
      <c r="D346" s="1057">
        <v>1500</v>
      </c>
      <c r="E346" s="1058">
        <v>1</v>
      </c>
      <c r="F346" s="2462">
        <f>F271+15</f>
        <v>3113.7825750000006</v>
      </c>
      <c r="G346" s="1472">
        <f t="shared" si="28"/>
        <v>3113.78</v>
      </c>
      <c r="H346" s="1473">
        <f t="shared" si="29"/>
        <v>3113.78</v>
      </c>
      <c r="I346" s="1030"/>
      <c r="K346" s="1766"/>
    </row>
    <row r="347" spans="1:11" ht="13.5" hidden="1" customHeight="1">
      <c r="A347" s="209" t="s">
        <v>8862</v>
      </c>
      <c r="B347" s="1057">
        <v>40</v>
      </c>
      <c r="C347" s="1057">
        <v>40</v>
      </c>
      <c r="D347" s="1057">
        <v>2000</v>
      </c>
      <c r="E347" s="1058">
        <v>1</v>
      </c>
      <c r="F347" s="2462">
        <f>F272+15</f>
        <v>6151.964946000001</v>
      </c>
      <c r="G347" s="1472">
        <f t="shared" si="28"/>
        <v>6151.96</v>
      </c>
      <c r="H347" s="1473">
        <f t="shared" si="29"/>
        <v>6151.96</v>
      </c>
      <c r="I347" s="1030"/>
      <c r="K347" s="1766"/>
    </row>
    <row r="348" spans="1:11" ht="13.5" hidden="1" customHeight="1">
      <c r="A348" s="209" t="s">
        <v>8863</v>
      </c>
      <c r="B348" s="1057">
        <v>50</v>
      </c>
      <c r="C348" s="1057">
        <v>50</v>
      </c>
      <c r="D348" s="1057">
        <v>1200</v>
      </c>
      <c r="E348" s="1058">
        <v>1</v>
      </c>
      <c r="F348" s="2462">
        <f>F278+15</f>
        <v>4106.3994240000002</v>
      </c>
      <c r="G348" s="1472">
        <f t="shared" si="28"/>
        <v>4106.3999999999996</v>
      </c>
      <c r="H348" s="1473">
        <f t="shared" si="29"/>
        <v>4106.3999999999996</v>
      </c>
      <c r="I348" s="1030"/>
      <c r="K348" s="1766"/>
    </row>
    <row r="349" spans="1:11" ht="13.5" hidden="1" customHeight="1">
      <c r="A349" s="209" t="s">
        <v>8864</v>
      </c>
      <c r="B349" s="1057">
        <v>50</v>
      </c>
      <c r="C349" s="1057">
        <v>50</v>
      </c>
      <c r="D349" s="1057">
        <v>1500</v>
      </c>
      <c r="E349" s="1058">
        <v>1</v>
      </c>
      <c r="F349" s="2462">
        <f>F279+15</f>
        <v>4924.6766250000001</v>
      </c>
      <c r="G349" s="1472">
        <f t="shared" si="28"/>
        <v>4924.68</v>
      </c>
      <c r="H349" s="1473">
        <f t="shared" si="29"/>
        <v>4924.68</v>
      </c>
      <c r="I349" s="1030"/>
      <c r="K349" s="1766"/>
    </row>
    <row r="350" spans="1:11" ht="13.5" hidden="1" customHeight="1" thickBot="1">
      <c r="A350" s="211" t="s">
        <v>8865</v>
      </c>
      <c r="B350" s="1639">
        <v>50</v>
      </c>
      <c r="C350" s="1639">
        <v>50</v>
      </c>
      <c r="D350" s="1639">
        <v>2000</v>
      </c>
      <c r="E350" s="1640">
        <v>1</v>
      </c>
      <c r="F350" s="2463">
        <f>F280+15</f>
        <v>3288.1222229999998</v>
      </c>
      <c r="G350" s="1486">
        <f t="shared" si="28"/>
        <v>3288.12</v>
      </c>
      <c r="H350" s="1483">
        <f t="shared" si="29"/>
        <v>3288.12</v>
      </c>
      <c r="I350" s="1036"/>
      <c r="K350" s="1766"/>
    </row>
    <row r="351" spans="1:11" ht="13.5" thickBot="1">
      <c r="A351" s="1"/>
      <c r="B351" s="78"/>
      <c r="C351" s="78"/>
      <c r="D351" s="78"/>
      <c r="E351" s="78"/>
      <c r="F351" s="572"/>
      <c r="G351" s="1461"/>
      <c r="K351" s="1766"/>
    </row>
    <row r="352" spans="1:11" ht="20.25">
      <c r="A352" s="320"/>
      <c r="B352" s="409"/>
      <c r="C352" s="2671" t="s">
        <v>1083</v>
      </c>
      <c r="D352" s="2671"/>
      <c r="E352" s="2671"/>
      <c r="F352" s="2671"/>
      <c r="G352" s="2671"/>
      <c r="H352" s="2671"/>
      <c r="I352" s="2672"/>
      <c r="K352" s="1766"/>
    </row>
    <row r="353" spans="1:13" ht="18">
      <c r="A353" s="305"/>
      <c r="B353" s="109"/>
      <c r="C353" s="2674"/>
      <c r="D353" s="2674"/>
      <c r="E353" s="2674"/>
      <c r="F353" s="2674"/>
      <c r="G353" s="2674"/>
      <c r="H353" s="2674"/>
      <c r="I353" s="2675"/>
      <c r="K353" s="1766"/>
    </row>
    <row r="354" spans="1:13">
      <c r="A354" s="305"/>
      <c r="B354" s="17"/>
      <c r="C354" s="2674"/>
      <c r="D354" s="2674"/>
      <c r="E354" s="2674"/>
      <c r="F354" s="2674"/>
      <c r="G354" s="2674"/>
      <c r="H354" s="2674"/>
      <c r="I354" s="2675"/>
      <c r="K354" s="1766"/>
    </row>
    <row r="355" spans="1:13" ht="13.5" customHeight="1">
      <c r="A355" s="305"/>
      <c r="B355" s="17"/>
      <c r="C355" s="2674"/>
      <c r="D355" s="2674"/>
      <c r="E355" s="2674"/>
      <c r="F355" s="2674"/>
      <c r="G355" s="2674"/>
      <c r="H355" s="2674"/>
      <c r="I355" s="2675"/>
      <c r="K355" s="1766"/>
    </row>
    <row r="356" spans="1:13" ht="13.5" customHeight="1">
      <c r="A356" s="305"/>
      <c r="B356" s="17"/>
      <c r="C356" s="2674"/>
      <c r="D356" s="2674"/>
      <c r="E356" s="2674"/>
      <c r="F356" s="2674"/>
      <c r="G356" s="2674"/>
      <c r="H356" s="2674"/>
      <c r="I356" s="2675"/>
      <c r="K356" s="1766"/>
    </row>
    <row r="357" spans="1:13" ht="27" customHeight="1" thickBot="1">
      <c r="A357" s="1152" t="s">
        <v>7710</v>
      </c>
      <c r="B357" s="184"/>
      <c r="C357" s="2677"/>
      <c r="D357" s="2677"/>
      <c r="E357" s="2677"/>
      <c r="F357" s="2677"/>
      <c r="G357" s="2677"/>
      <c r="H357" s="2677"/>
      <c r="I357" s="2678"/>
      <c r="K357" s="1766"/>
    </row>
    <row r="358" spans="1:13" ht="42.75" customHeight="1" thickBot="1">
      <c r="A358" s="187" t="s">
        <v>1034</v>
      </c>
      <c r="B358" s="1493" t="s">
        <v>988</v>
      </c>
      <c r="C358" s="1312" t="s">
        <v>1035</v>
      </c>
      <c r="D358" s="1494"/>
      <c r="E358" s="1206" t="s">
        <v>3143</v>
      </c>
      <c r="F358" s="1727" t="s">
        <v>11101</v>
      </c>
      <c r="G358" s="1310" t="s">
        <v>2792</v>
      </c>
      <c r="H358" s="419" t="s">
        <v>497</v>
      </c>
      <c r="I358" s="173" t="s">
        <v>4268</v>
      </c>
      <c r="K358" s="1766"/>
      <c r="M358" s="1726"/>
    </row>
    <row r="359" spans="1:13" ht="13.5" customHeight="1" thickBot="1">
      <c r="A359" s="188"/>
      <c r="B359" s="1495" t="s">
        <v>985</v>
      </c>
      <c r="C359" s="1496" t="s">
        <v>986</v>
      </c>
      <c r="D359" s="1497" t="s">
        <v>987</v>
      </c>
      <c r="E359" s="382" t="s">
        <v>2641</v>
      </c>
      <c r="F359" s="1725" t="s">
        <v>265</v>
      </c>
      <c r="G359" s="191">
        <f>'Заказ, cкидки и курсы валют'!$I$12</f>
        <v>0</v>
      </c>
      <c r="H359" s="339"/>
      <c r="I359" s="186"/>
      <c r="K359" s="1766"/>
      <c r="M359" s="1726"/>
    </row>
    <row r="360" spans="1:13" ht="13.5" customHeight="1">
      <c r="A360" s="391" t="s">
        <v>6986</v>
      </c>
      <c r="B360" s="1059">
        <v>40</v>
      </c>
      <c r="C360" s="1059">
        <v>60</v>
      </c>
      <c r="D360" s="1059">
        <v>40</v>
      </c>
      <c r="E360" s="1187">
        <v>50</v>
      </c>
      <c r="F360" s="1766">
        <v>1123.0930065600003</v>
      </c>
      <c r="G360" s="1450">
        <f t="shared" ref="G360" si="30">ROUND(F360*(1-$G$11),2)</f>
        <v>1123.0899999999999</v>
      </c>
      <c r="H360" s="1450">
        <f>G360</f>
        <v>1123.0899999999999</v>
      </c>
      <c r="I360" s="337"/>
      <c r="K360" s="1766"/>
      <c r="L360" s="1726"/>
      <c r="M360" s="1726"/>
    </row>
    <row r="361" spans="1:13" ht="13.5" customHeight="1">
      <c r="A361" s="209" t="s">
        <v>1325</v>
      </c>
      <c r="B361" s="1055">
        <v>40</v>
      </c>
      <c r="C361" s="1055">
        <v>80</v>
      </c>
      <c r="D361" s="1055">
        <v>40</v>
      </c>
      <c r="E361" s="1056">
        <v>50</v>
      </c>
      <c r="F361" s="1766">
        <v>1348.6449261600001</v>
      </c>
      <c r="G361" s="1452">
        <f>ROUND(F361*(1-$G$11),2)</f>
        <v>1348.64</v>
      </c>
      <c r="H361" s="1452">
        <f>G361</f>
        <v>1348.64</v>
      </c>
      <c r="I361" s="212"/>
      <c r="K361" s="1766"/>
      <c r="L361" s="1726"/>
      <c r="M361" s="1726"/>
    </row>
    <row r="362" spans="1:13" ht="13.5" customHeight="1">
      <c r="A362" s="209" t="s">
        <v>10437</v>
      </c>
      <c r="B362" s="1055">
        <v>40</v>
      </c>
      <c r="C362" s="1055">
        <v>80</v>
      </c>
      <c r="D362" s="1055">
        <v>60</v>
      </c>
      <c r="E362" s="1056">
        <v>25</v>
      </c>
      <c r="F362" s="1766">
        <v>913.46907093749996</v>
      </c>
      <c r="G362" s="1452">
        <f t="shared" ref="G362:G381" si="31">ROUND(F362*(1-$G$11),2)</f>
        <v>913.47</v>
      </c>
      <c r="H362" s="1452">
        <f t="shared" ref="H362:H380" si="32">G362</f>
        <v>913.47</v>
      </c>
      <c r="I362" s="212"/>
      <c r="K362" s="1766"/>
      <c r="L362" s="1726"/>
      <c r="M362" s="1726"/>
    </row>
    <row r="363" spans="1:13" ht="13.5" customHeight="1">
      <c r="A363" s="209" t="s">
        <v>11824</v>
      </c>
      <c r="B363" s="1055">
        <v>40</v>
      </c>
      <c r="C363" s="1055">
        <v>80</v>
      </c>
      <c r="D363" s="1055">
        <v>80</v>
      </c>
      <c r="E363" s="1056">
        <v>25</v>
      </c>
      <c r="F363" s="1766">
        <v>1347.8602724999998</v>
      </c>
      <c r="G363" s="1452">
        <f t="shared" si="31"/>
        <v>1347.86</v>
      </c>
      <c r="H363" s="1452">
        <f t="shared" si="32"/>
        <v>1347.86</v>
      </c>
      <c r="I363" s="212"/>
      <c r="K363" s="1766"/>
      <c r="L363" s="1726"/>
      <c r="M363" s="1726"/>
    </row>
    <row r="364" spans="1:13" ht="13.5" customHeight="1">
      <c r="A364" s="209" t="s">
        <v>11104</v>
      </c>
      <c r="B364" s="1055">
        <v>40</v>
      </c>
      <c r="C364" s="1055">
        <v>80</v>
      </c>
      <c r="D364" s="1055">
        <v>80</v>
      </c>
      <c r="E364" s="1056">
        <v>50</v>
      </c>
      <c r="F364" s="1766">
        <v>2695.7343218400001</v>
      </c>
      <c r="G364" s="1452">
        <f t="shared" si="31"/>
        <v>2695.73</v>
      </c>
      <c r="H364" s="1452">
        <f t="shared" si="32"/>
        <v>2695.73</v>
      </c>
      <c r="I364" s="212"/>
      <c r="K364" s="1766"/>
      <c r="L364" s="1726"/>
      <c r="M364" s="1726"/>
    </row>
    <row r="365" spans="1:13" ht="13.5" customHeight="1">
      <c r="A365" s="209" t="s">
        <v>10438</v>
      </c>
      <c r="B365" s="1055">
        <v>40</v>
      </c>
      <c r="C365" s="1055">
        <v>100</v>
      </c>
      <c r="D365" s="1055">
        <v>40</v>
      </c>
      <c r="E365" s="1056">
        <v>50</v>
      </c>
      <c r="F365" s="1766">
        <v>1614.64063824</v>
      </c>
      <c r="G365" s="1452">
        <f t="shared" si="31"/>
        <v>1614.64</v>
      </c>
      <c r="H365" s="1452">
        <f t="shared" si="32"/>
        <v>1614.64</v>
      </c>
      <c r="I365" s="212"/>
      <c r="K365" s="1766"/>
      <c r="L365" s="1726"/>
      <c r="M365" s="1726"/>
    </row>
    <row r="366" spans="1:13" ht="13.5" customHeight="1">
      <c r="A366" s="209" t="s">
        <v>1326</v>
      </c>
      <c r="B366" s="1055">
        <v>40</v>
      </c>
      <c r="C366" s="1055">
        <v>120</v>
      </c>
      <c r="D366" s="1055">
        <v>40</v>
      </c>
      <c r="E366" s="1056">
        <v>50</v>
      </c>
      <c r="F366" s="1766">
        <v>1844.8591492800003</v>
      </c>
      <c r="G366" s="1452">
        <f t="shared" si="31"/>
        <v>1844.86</v>
      </c>
      <c r="H366" s="1452">
        <f t="shared" si="32"/>
        <v>1844.86</v>
      </c>
      <c r="I366" s="212"/>
      <c r="K366" s="1766"/>
      <c r="L366" s="1726"/>
      <c r="M366" s="1726"/>
    </row>
    <row r="367" spans="1:13" ht="13.5" customHeight="1">
      <c r="A367" s="209" t="s">
        <v>10439</v>
      </c>
      <c r="B367" s="1055">
        <v>40</v>
      </c>
      <c r="C367" s="1055">
        <v>120</v>
      </c>
      <c r="D367" s="1055">
        <v>60</v>
      </c>
      <c r="E367" s="1056">
        <v>25</v>
      </c>
      <c r="F367" s="1766">
        <v>1347.8671609200001</v>
      </c>
      <c r="G367" s="1452">
        <f t="shared" si="31"/>
        <v>1347.87</v>
      </c>
      <c r="H367" s="1452">
        <f t="shared" si="32"/>
        <v>1347.87</v>
      </c>
      <c r="I367" s="212"/>
      <c r="K367" s="1766"/>
      <c r="L367" s="1726"/>
      <c r="M367" s="1726"/>
    </row>
    <row r="368" spans="1:13" ht="13.5" customHeight="1">
      <c r="A368" s="209" t="s">
        <v>7058</v>
      </c>
      <c r="B368" s="1055">
        <v>40</v>
      </c>
      <c r="C368" s="1055">
        <v>120</v>
      </c>
      <c r="D368" s="1055">
        <v>80</v>
      </c>
      <c r="E368" s="1056">
        <v>25</v>
      </c>
      <c r="F368" s="1766">
        <v>1797.4154696400001</v>
      </c>
      <c r="G368" s="1452">
        <f t="shared" ref="G368" si="33">ROUND(F368*(1-$G$11),2)</f>
        <v>1797.42</v>
      </c>
      <c r="H368" s="1452">
        <f t="shared" si="32"/>
        <v>1797.42</v>
      </c>
      <c r="I368" s="212"/>
      <c r="K368" s="1766"/>
      <c r="L368" s="1726"/>
      <c r="M368" s="1726"/>
    </row>
    <row r="369" spans="1:13" ht="13.5" customHeight="1">
      <c r="A369" s="209" t="s">
        <v>10440</v>
      </c>
      <c r="B369" s="1055">
        <v>40</v>
      </c>
      <c r="C369" s="1055">
        <v>160</v>
      </c>
      <c r="D369" s="1055">
        <v>40</v>
      </c>
      <c r="E369" s="1056">
        <v>25</v>
      </c>
      <c r="F369" s="1766">
        <v>1153.4258509200001</v>
      </c>
      <c r="G369" s="1452">
        <f t="shared" si="31"/>
        <v>1153.43</v>
      </c>
      <c r="H369" s="1452">
        <f t="shared" si="32"/>
        <v>1153.43</v>
      </c>
      <c r="I369" s="212"/>
      <c r="K369" s="1766"/>
      <c r="L369" s="1726"/>
      <c r="M369" s="1726"/>
    </row>
    <row r="370" spans="1:13" ht="13.5" customHeight="1">
      <c r="A370" s="209" t="s">
        <v>10441</v>
      </c>
      <c r="B370" s="1055">
        <v>40</v>
      </c>
      <c r="C370" s="1055">
        <v>160</v>
      </c>
      <c r="D370" s="1055">
        <v>60</v>
      </c>
      <c r="E370" s="1056">
        <v>25</v>
      </c>
      <c r="F370" s="1766">
        <v>1684.6395098399996</v>
      </c>
      <c r="G370" s="1452">
        <f t="shared" si="31"/>
        <v>1684.64</v>
      </c>
      <c r="H370" s="1452">
        <f t="shared" si="32"/>
        <v>1684.64</v>
      </c>
      <c r="I370" s="212"/>
      <c r="K370" s="1766"/>
      <c r="L370" s="1726"/>
      <c r="M370" s="1726"/>
    </row>
    <row r="371" spans="1:13" ht="13.5" customHeight="1">
      <c r="A371" s="209" t="s">
        <v>10442</v>
      </c>
      <c r="B371" s="1055">
        <v>40</v>
      </c>
      <c r="C371" s="1055">
        <v>160</v>
      </c>
      <c r="D371" s="1055">
        <v>80</v>
      </c>
      <c r="E371" s="1056">
        <v>25</v>
      </c>
      <c r="F371" s="1766">
        <v>2246.1860131200006</v>
      </c>
      <c r="G371" s="1452">
        <f t="shared" si="31"/>
        <v>2246.19</v>
      </c>
      <c r="H371" s="1452">
        <f t="shared" si="32"/>
        <v>2246.19</v>
      </c>
      <c r="I371" s="212"/>
      <c r="K371" s="1766"/>
      <c r="L371" s="1726"/>
      <c r="M371" s="1726"/>
    </row>
    <row r="372" spans="1:13" ht="13.5" customHeight="1">
      <c r="A372" s="209" t="s">
        <v>7057</v>
      </c>
      <c r="B372" s="1055">
        <v>40</v>
      </c>
      <c r="C372" s="1055">
        <v>200</v>
      </c>
      <c r="D372" s="1055">
        <v>40</v>
      </c>
      <c r="E372" s="1056">
        <v>25</v>
      </c>
      <c r="F372" s="1766">
        <v>1384.4221272</v>
      </c>
      <c r="G372" s="1452">
        <f t="shared" si="31"/>
        <v>1384.42</v>
      </c>
      <c r="H372" s="1452">
        <f t="shared" si="32"/>
        <v>1384.42</v>
      </c>
      <c r="I372" s="212"/>
      <c r="K372" s="1766"/>
      <c r="L372" s="1726"/>
      <c r="M372" s="1726"/>
    </row>
    <row r="373" spans="1:13" ht="13.5" customHeight="1">
      <c r="A373" s="209" t="s">
        <v>10443</v>
      </c>
      <c r="B373" s="1055">
        <v>40</v>
      </c>
      <c r="C373" s="1055">
        <v>200</v>
      </c>
      <c r="D373" s="1055">
        <v>60</v>
      </c>
      <c r="E373" s="1056">
        <v>25</v>
      </c>
      <c r="F373" s="1766">
        <v>2022.1896240000001</v>
      </c>
      <c r="G373" s="1452">
        <f t="shared" si="31"/>
        <v>2022.19</v>
      </c>
      <c r="H373" s="1452">
        <f t="shared" si="32"/>
        <v>2022.19</v>
      </c>
      <c r="I373" s="212"/>
      <c r="K373" s="1766"/>
      <c r="L373" s="1726"/>
      <c r="M373" s="1726"/>
    </row>
    <row r="374" spans="1:13" ht="13.5" customHeight="1">
      <c r="A374" s="209" t="s">
        <v>7059</v>
      </c>
      <c r="B374" s="1055">
        <v>40</v>
      </c>
      <c r="C374" s="1055">
        <v>200</v>
      </c>
      <c r="D374" s="1055">
        <v>80</v>
      </c>
      <c r="E374" s="1056">
        <v>25</v>
      </c>
      <c r="F374" s="1766">
        <v>2916.7474499999998</v>
      </c>
      <c r="G374" s="1452">
        <f t="shared" si="31"/>
        <v>2916.75</v>
      </c>
      <c r="H374" s="1452">
        <f t="shared" si="32"/>
        <v>2916.75</v>
      </c>
      <c r="I374" s="212"/>
      <c r="K374" s="1766"/>
      <c r="L374" s="1726"/>
      <c r="M374" s="1726"/>
    </row>
    <row r="375" spans="1:13">
      <c r="A375" s="209" t="s">
        <v>10444</v>
      </c>
      <c r="B375" s="1055">
        <v>40</v>
      </c>
      <c r="C375" s="1055">
        <v>300</v>
      </c>
      <c r="D375" s="1055">
        <v>40</v>
      </c>
      <c r="E375" s="1056">
        <v>25</v>
      </c>
      <c r="F375" s="1766">
        <v>1960.7461700400002</v>
      </c>
      <c r="G375" s="1452">
        <f t="shared" si="31"/>
        <v>1960.75</v>
      </c>
      <c r="H375" s="1452">
        <f t="shared" si="32"/>
        <v>1960.75</v>
      </c>
      <c r="I375" s="212"/>
      <c r="K375" s="1766"/>
      <c r="L375" s="1726"/>
      <c r="M375" s="1726"/>
    </row>
    <row r="376" spans="1:13">
      <c r="A376" s="209" t="s">
        <v>7013</v>
      </c>
      <c r="B376" s="1055">
        <v>40</v>
      </c>
      <c r="C376" s="1055">
        <v>300</v>
      </c>
      <c r="D376" s="1055">
        <v>60</v>
      </c>
      <c r="E376" s="1056">
        <v>25</v>
      </c>
      <c r="F376" s="1766">
        <v>2864.5093789199996</v>
      </c>
      <c r="G376" s="1452">
        <f t="shared" si="31"/>
        <v>2864.51</v>
      </c>
      <c r="H376" s="1452">
        <f t="shared" si="32"/>
        <v>2864.51</v>
      </c>
      <c r="I376" s="212"/>
      <c r="K376" s="1766"/>
      <c r="L376" s="1726"/>
      <c r="M376" s="1726"/>
    </row>
    <row r="377" spans="1:13">
      <c r="A377" s="209" t="s">
        <v>6989</v>
      </c>
      <c r="B377" s="1055">
        <v>40</v>
      </c>
      <c r="C377" s="1055">
        <v>300</v>
      </c>
      <c r="D377" s="1055">
        <v>80</v>
      </c>
      <c r="E377" s="1056">
        <v>25</v>
      </c>
      <c r="F377" s="1766">
        <v>3818.8273284000006</v>
      </c>
      <c r="G377" s="1452">
        <f t="shared" si="31"/>
        <v>3818.83</v>
      </c>
      <c r="H377" s="1452">
        <f t="shared" si="32"/>
        <v>3818.83</v>
      </c>
      <c r="I377" s="212"/>
      <c r="K377" s="1766"/>
      <c r="L377" s="1726"/>
      <c r="M377" s="1726"/>
    </row>
    <row r="378" spans="1:13">
      <c r="A378" s="209" t="s">
        <v>1327</v>
      </c>
      <c r="B378" s="1055">
        <v>40</v>
      </c>
      <c r="C378" s="1055">
        <v>320</v>
      </c>
      <c r="D378" s="1055">
        <v>40</v>
      </c>
      <c r="E378" s="1056">
        <v>25</v>
      </c>
      <c r="F378" s="1766">
        <v>2076.6331907999993</v>
      </c>
      <c r="G378" s="1452">
        <f t="shared" si="31"/>
        <v>2076.63</v>
      </c>
      <c r="H378" s="1452">
        <f t="shared" si="32"/>
        <v>2076.63</v>
      </c>
      <c r="I378" s="212"/>
      <c r="K378" s="1766"/>
      <c r="L378" s="1726"/>
      <c r="M378" s="1726"/>
    </row>
    <row r="379" spans="1:13">
      <c r="A379" s="209" t="s">
        <v>6987</v>
      </c>
      <c r="B379" s="1055">
        <v>40</v>
      </c>
      <c r="C379" s="1055">
        <v>400</v>
      </c>
      <c r="D379" s="1055">
        <v>40</v>
      </c>
      <c r="E379" s="1056">
        <v>25</v>
      </c>
      <c r="F379" s="1766">
        <v>2537.8479781199994</v>
      </c>
      <c r="G379" s="1452">
        <f t="shared" si="31"/>
        <v>2537.85</v>
      </c>
      <c r="H379" s="1452">
        <f t="shared" si="32"/>
        <v>2537.85</v>
      </c>
      <c r="I379" s="212"/>
      <c r="K379" s="1766"/>
      <c r="L379" s="1726"/>
      <c r="M379" s="1726"/>
    </row>
    <row r="380" spans="1:13">
      <c r="A380" s="209" t="s">
        <v>6988</v>
      </c>
      <c r="B380" s="1055">
        <v>40</v>
      </c>
      <c r="C380" s="1055">
        <v>400</v>
      </c>
      <c r="D380" s="1055">
        <v>60</v>
      </c>
      <c r="E380" s="1056">
        <v>25</v>
      </c>
      <c r="F380" s="1766">
        <v>3706.8291338399995</v>
      </c>
      <c r="G380" s="1452">
        <f t="shared" si="31"/>
        <v>3706.83</v>
      </c>
      <c r="H380" s="1452">
        <f t="shared" si="32"/>
        <v>3706.83</v>
      </c>
      <c r="I380" s="212"/>
      <c r="K380" s="1766"/>
      <c r="L380" s="1726"/>
      <c r="M380" s="1726"/>
    </row>
    <row r="381" spans="1:13" ht="13.5" thickBot="1">
      <c r="A381" s="964" t="s">
        <v>6990</v>
      </c>
      <c r="B381" s="1060">
        <v>40</v>
      </c>
      <c r="C381" s="1060">
        <v>400</v>
      </c>
      <c r="D381" s="1060">
        <v>80</v>
      </c>
      <c r="E381" s="1061">
        <v>25</v>
      </c>
      <c r="F381" s="1766">
        <v>4941.9203349600011</v>
      </c>
      <c r="G381" s="1458">
        <f t="shared" si="31"/>
        <v>4941.92</v>
      </c>
      <c r="H381" s="1458">
        <f>G381</f>
        <v>4941.92</v>
      </c>
      <c r="I381" s="214"/>
      <c r="K381" s="1766"/>
      <c r="L381" s="1726"/>
      <c r="M381" s="1726"/>
    </row>
    <row r="382" spans="1:13">
      <c r="A382" s="545"/>
      <c r="C382" s="584"/>
      <c r="D382" s="584"/>
      <c r="K382" s="1766"/>
    </row>
    <row r="383" spans="1:13" ht="20.25" hidden="1">
      <c r="A383" s="320"/>
      <c r="B383" s="409" t="s">
        <v>1083</v>
      </c>
      <c r="C383" s="409"/>
      <c r="D383" s="409"/>
      <c r="E383" s="409"/>
      <c r="F383" s="1723"/>
      <c r="G383" s="152"/>
      <c r="H383" s="315"/>
      <c r="I383" s="95"/>
      <c r="K383" s="1766"/>
    </row>
    <row r="384" spans="1:13" ht="18" hidden="1">
      <c r="A384" s="305"/>
      <c r="B384" s="109"/>
      <c r="C384" s="319"/>
      <c r="D384" s="319"/>
      <c r="E384" s="318"/>
      <c r="F384" s="1179"/>
      <c r="G384" s="318"/>
      <c r="H384" s="318"/>
      <c r="I384" s="167"/>
      <c r="K384" s="1766"/>
    </row>
    <row r="385" spans="1:11" hidden="1">
      <c r="A385" s="305"/>
      <c r="B385" s="17"/>
      <c r="C385" s="17"/>
      <c r="D385" s="183"/>
      <c r="E385" s="183"/>
      <c r="F385" s="630"/>
      <c r="G385" s="98"/>
      <c r="H385" s="168"/>
      <c r="I385" s="167"/>
      <c r="K385" s="1766"/>
    </row>
    <row r="386" spans="1:11" ht="13.5" hidden="1" customHeight="1">
      <c r="A386" s="305"/>
      <c r="B386" s="17"/>
      <c r="C386" s="17"/>
      <c r="D386" s="183"/>
      <c r="E386" s="183"/>
      <c r="F386" s="630"/>
      <c r="G386" s="309"/>
      <c r="H386" s="304"/>
      <c r="I386" s="167"/>
      <c r="K386" s="1766"/>
    </row>
    <row r="387" spans="1:11" ht="13.5" hidden="1" customHeight="1">
      <c r="A387" s="305"/>
      <c r="B387" s="17"/>
      <c r="C387" s="17"/>
      <c r="D387" s="183"/>
      <c r="E387" s="183"/>
      <c r="F387" s="630"/>
      <c r="G387" s="309"/>
      <c r="H387" s="304"/>
      <c r="I387" s="167"/>
      <c r="K387" s="1766"/>
    </row>
    <row r="388" spans="1:11" ht="13.5" hidden="1" customHeight="1" thickBot="1">
      <c r="A388" s="1152" t="s">
        <v>7712</v>
      </c>
      <c r="B388" s="184"/>
      <c r="C388" s="885"/>
      <c r="D388" s="184"/>
      <c r="E388" s="184"/>
      <c r="F388" s="1180"/>
      <c r="G388" s="101"/>
      <c r="H388" s="170"/>
      <c r="I388" s="172"/>
      <c r="K388" s="1766"/>
    </row>
    <row r="389" spans="1:11" ht="45.75" hidden="1" customHeight="1" thickBot="1">
      <c r="A389" s="195" t="s">
        <v>1034</v>
      </c>
      <c r="B389" s="1478" t="s">
        <v>988</v>
      </c>
      <c r="C389" s="321" t="s">
        <v>1035</v>
      </c>
      <c r="D389" s="1479"/>
      <c r="E389" s="1206" t="s">
        <v>3143</v>
      </c>
      <c r="F389" s="1724" t="s">
        <v>1702</v>
      </c>
      <c r="G389" s="198" t="s">
        <v>2792</v>
      </c>
      <c r="H389" s="338" t="s">
        <v>497</v>
      </c>
      <c r="I389" s="199" t="s">
        <v>4268</v>
      </c>
      <c r="K389" s="1766"/>
    </row>
    <row r="390" spans="1:11" ht="13.5" hidden="1" customHeight="1" thickBot="1">
      <c r="A390" s="188"/>
      <c r="B390" s="331" t="s">
        <v>985</v>
      </c>
      <c r="C390" s="329" t="s">
        <v>986</v>
      </c>
      <c r="D390" s="1484" t="s">
        <v>987</v>
      </c>
      <c r="E390" s="382" t="s">
        <v>2641</v>
      </c>
      <c r="F390" s="1725" t="s">
        <v>265</v>
      </c>
      <c r="G390" s="317">
        <f>'[5]Заказ, cкидки и курсы валют'!$I$12</f>
        <v>0</v>
      </c>
      <c r="H390" s="339"/>
      <c r="I390" s="186"/>
      <c r="K390" s="1766"/>
    </row>
    <row r="391" spans="1:11" ht="13.5" hidden="1" customHeight="1">
      <c r="A391" s="1136" t="s">
        <v>8866</v>
      </c>
      <c r="B391" s="1059">
        <v>40</v>
      </c>
      <c r="C391" s="1059">
        <v>60</v>
      </c>
      <c r="D391" s="1059">
        <v>40</v>
      </c>
      <c r="E391" s="1187">
        <v>1</v>
      </c>
      <c r="F391" s="2465">
        <f>F360+15</f>
        <v>1138.0930065600003</v>
      </c>
      <c r="G391" s="1450">
        <f t="shared" ref="G391" si="34">ROUND(F391*(1-$G$11),2)</f>
        <v>1138.0899999999999</v>
      </c>
      <c r="H391" s="1450">
        <f t="shared" ref="H391" si="35">G391*E391</f>
        <v>1138.0899999999999</v>
      </c>
      <c r="I391" s="337"/>
      <c r="K391" s="1766"/>
    </row>
    <row r="392" spans="1:11" ht="13.5" hidden="1" customHeight="1">
      <c r="A392" s="1268" t="s">
        <v>8753</v>
      </c>
      <c r="B392" s="1311">
        <v>40</v>
      </c>
      <c r="C392" s="1311">
        <v>80</v>
      </c>
      <c r="D392" s="1311">
        <v>40</v>
      </c>
      <c r="E392" s="1087">
        <v>1</v>
      </c>
      <c r="F392" s="2462">
        <f>F361+15</f>
        <v>1363.6449261600001</v>
      </c>
      <c r="G392" s="1473">
        <f>ROUND(F392*(1-$G$11),2)</f>
        <v>1363.64</v>
      </c>
      <c r="H392" s="1473">
        <f>G392*E392</f>
        <v>1363.64</v>
      </c>
      <c r="I392" s="502"/>
      <c r="K392" s="1766"/>
    </row>
    <row r="393" spans="1:11" ht="13.5" hidden="1" customHeight="1">
      <c r="A393" s="520" t="s">
        <v>8872</v>
      </c>
      <c r="B393" s="1055">
        <v>40</v>
      </c>
      <c r="C393" s="1055">
        <v>80</v>
      </c>
      <c r="D393" s="1055">
        <v>60</v>
      </c>
      <c r="E393" s="1056">
        <v>1</v>
      </c>
      <c r="F393" s="2462">
        <f>F362+15</f>
        <v>928.46907093749996</v>
      </c>
      <c r="G393" s="1473">
        <f t="shared" ref="G393:G407" si="36">ROUND(F393*(1-$G$11),2)</f>
        <v>928.47</v>
      </c>
      <c r="H393" s="1473">
        <f t="shared" ref="H393:H407" si="37">G393*E393</f>
        <v>928.47</v>
      </c>
      <c r="I393" s="212"/>
      <c r="K393" s="1766"/>
    </row>
    <row r="394" spans="1:11" ht="13.5" hidden="1" customHeight="1">
      <c r="A394" s="520" t="s">
        <v>8754</v>
      </c>
      <c r="B394" s="1055">
        <v>40</v>
      </c>
      <c r="C394" s="1055">
        <v>80</v>
      </c>
      <c r="D394" s="1055">
        <v>80</v>
      </c>
      <c r="E394" s="1056">
        <v>1</v>
      </c>
      <c r="F394" s="2462">
        <f t="shared" ref="F394:F398" si="38">F364+15</f>
        <v>2710.7343218400001</v>
      </c>
      <c r="G394" s="1473">
        <f t="shared" si="36"/>
        <v>2710.73</v>
      </c>
      <c r="H394" s="1473">
        <f t="shared" si="37"/>
        <v>2710.73</v>
      </c>
      <c r="I394" s="212"/>
      <c r="K394" s="1766"/>
    </row>
    <row r="395" spans="1:11" ht="13.5" hidden="1" customHeight="1">
      <c r="A395" s="520" t="s">
        <v>8867</v>
      </c>
      <c r="B395" s="1055">
        <v>40</v>
      </c>
      <c r="C395" s="1055">
        <v>100</v>
      </c>
      <c r="D395" s="1055">
        <v>40</v>
      </c>
      <c r="E395" s="1087">
        <v>1</v>
      </c>
      <c r="F395" s="2462">
        <f t="shared" si="38"/>
        <v>1629.64063824</v>
      </c>
      <c r="G395" s="1473">
        <f t="shared" si="36"/>
        <v>1629.64</v>
      </c>
      <c r="H395" s="1473">
        <f t="shared" si="37"/>
        <v>1629.64</v>
      </c>
      <c r="I395" s="212"/>
      <c r="K395" s="1766"/>
    </row>
    <row r="396" spans="1:11" ht="13.5" hidden="1" customHeight="1">
      <c r="A396" s="520" t="s">
        <v>8868</v>
      </c>
      <c r="B396" s="1055">
        <v>40</v>
      </c>
      <c r="C396" s="1055">
        <v>120</v>
      </c>
      <c r="D396" s="1055">
        <v>40</v>
      </c>
      <c r="E396" s="1087">
        <v>1</v>
      </c>
      <c r="F396" s="2462">
        <f t="shared" si="38"/>
        <v>1859.8591492800003</v>
      </c>
      <c r="G396" s="1473">
        <f t="shared" si="36"/>
        <v>1859.86</v>
      </c>
      <c r="H396" s="1473">
        <f t="shared" si="37"/>
        <v>1859.86</v>
      </c>
      <c r="I396" s="212"/>
      <c r="K396" s="1766"/>
    </row>
    <row r="397" spans="1:11" ht="13.5" hidden="1" customHeight="1">
      <c r="A397" s="520" t="s">
        <v>8873</v>
      </c>
      <c r="B397" s="1055">
        <v>40</v>
      </c>
      <c r="C397" s="1055">
        <v>120</v>
      </c>
      <c r="D397" s="1055">
        <v>60</v>
      </c>
      <c r="E397" s="1056">
        <v>1</v>
      </c>
      <c r="F397" s="2462">
        <f t="shared" si="38"/>
        <v>1362.8671609200001</v>
      </c>
      <c r="G397" s="1473">
        <f t="shared" si="36"/>
        <v>1362.87</v>
      </c>
      <c r="H397" s="1473">
        <f t="shared" si="37"/>
        <v>1362.87</v>
      </c>
      <c r="I397" s="212"/>
      <c r="K397" s="1766"/>
    </row>
    <row r="398" spans="1:11" ht="13.5" hidden="1" customHeight="1">
      <c r="A398" s="520" t="s">
        <v>8755</v>
      </c>
      <c r="B398" s="1055">
        <v>40</v>
      </c>
      <c r="C398" s="1055">
        <v>120</v>
      </c>
      <c r="D398" s="1055">
        <v>80</v>
      </c>
      <c r="E398" s="1056">
        <v>1</v>
      </c>
      <c r="F398" s="2462">
        <f t="shared" si="38"/>
        <v>1812.4154696400001</v>
      </c>
      <c r="G398" s="1473">
        <f t="shared" si="36"/>
        <v>1812.42</v>
      </c>
      <c r="H398" s="1473">
        <f t="shared" si="37"/>
        <v>1812.42</v>
      </c>
      <c r="I398" s="212"/>
      <c r="K398" s="1766"/>
    </row>
    <row r="399" spans="1:11" ht="13.5" hidden="1" customHeight="1">
      <c r="A399" s="520" t="s">
        <v>8876</v>
      </c>
      <c r="B399" s="1055">
        <v>40</v>
      </c>
      <c r="C399" s="1055">
        <v>160</v>
      </c>
      <c r="D399" s="1055">
        <v>80</v>
      </c>
      <c r="E399" s="1056">
        <v>1</v>
      </c>
      <c r="F399" s="2462">
        <f>F371+15</f>
        <v>2261.1860131200006</v>
      </c>
      <c r="G399" s="1473">
        <f t="shared" si="36"/>
        <v>2261.19</v>
      </c>
      <c r="H399" s="1473">
        <f t="shared" si="37"/>
        <v>2261.19</v>
      </c>
      <c r="I399" s="212"/>
      <c r="K399" s="1766"/>
    </row>
    <row r="400" spans="1:11" ht="13.5" hidden="1" customHeight="1">
      <c r="A400" s="524" t="s">
        <v>8756</v>
      </c>
      <c r="B400" s="1055">
        <v>40</v>
      </c>
      <c r="C400" s="1055">
        <v>200</v>
      </c>
      <c r="D400" s="1055">
        <v>80</v>
      </c>
      <c r="E400" s="1056">
        <v>1</v>
      </c>
      <c r="F400" s="2462">
        <f t="shared" ref="F400:F407" si="39">F374+15</f>
        <v>2931.7474499999998</v>
      </c>
      <c r="G400" s="1473">
        <f t="shared" si="36"/>
        <v>2931.75</v>
      </c>
      <c r="H400" s="1473">
        <f t="shared" si="37"/>
        <v>2931.75</v>
      </c>
      <c r="I400" s="212"/>
      <c r="K400" s="1766"/>
    </row>
    <row r="401" spans="1:13" hidden="1">
      <c r="A401" s="520" t="s">
        <v>8869</v>
      </c>
      <c r="B401" s="1055">
        <v>40</v>
      </c>
      <c r="C401" s="1055">
        <v>300</v>
      </c>
      <c r="D401" s="1055">
        <v>40</v>
      </c>
      <c r="E401" s="1056">
        <v>1</v>
      </c>
      <c r="F401" s="2462">
        <f t="shared" si="39"/>
        <v>1975.7461700400002</v>
      </c>
      <c r="G401" s="1473">
        <f t="shared" si="36"/>
        <v>1975.75</v>
      </c>
      <c r="H401" s="1473">
        <f t="shared" si="37"/>
        <v>1975.75</v>
      </c>
      <c r="I401" s="212"/>
      <c r="K401" s="1766"/>
    </row>
    <row r="402" spans="1:13" hidden="1">
      <c r="A402" s="520" t="s">
        <v>8874</v>
      </c>
      <c r="B402" s="1055">
        <v>40</v>
      </c>
      <c r="C402" s="1055">
        <v>300</v>
      </c>
      <c r="D402" s="1055">
        <v>60</v>
      </c>
      <c r="E402" s="1056">
        <v>1</v>
      </c>
      <c r="F402" s="2462">
        <f t="shared" si="39"/>
        <v>2879.5093789199996</v>
      </c>
      <c r="G402" s="1473">
        <f t="shared" si="36"/>
        <v>2879.51</v>
      </c>
      <c r="H402" s="1473">
        <f t="shared" si="37"/>
        <v>2879.51</v>
      </c>
      <c r="I402" s="212"/>
      <c r="K402" s="1766"/>
    </row>
    <row r="403" spans="1:13" hidden="1">
      <c r="A403" s="1159" t="s">
        <v>8877</v>
      </c>
      <c r="B403" s="1055">
        <v>40</v>
      </c>
      <c r="C403" s="1055">
        <v>300</v>
      </c>
      <c r="D403" s="1055">
        <v>80</v>
      </c>
      <c r="E403" s="1056">
        <v>1</v>
      </c>
      <c r="F403" s="2462">
        <f t="shared" si="39"/>
        <v>3833.8273284000006</v>
      </c>
      <c r="G403" s="1473">
        <f t="shared" si="36"/>
        <v>3833.83</v>
      </c>
      <c r="H403" s="1473">
        <f t="shared" si="37"/>
        <v>3833.83</v>
      </c>
      <c r="I403" s="212"/>
      <c r="K403" s="1766"/>
    </row>
    <row r="404" spans="1:13" hidden="1">
      <c r="A404" s="520" t="s">
        <v>8870</v>
      </c>
      <c r="B404" s="1055">
        <v>40</v>
      </c>
      <c r="C404" s="1055">
        <v>320</v>
      </c>
      <c r="D404" s="1055">
        <v>40</v>
      </c>
      <c r="E404" s="1056">
        <v>1</v>
      </c>
      <c r="F404" s="2462">
        <f t="shared" si="39"/>
        <v>2091.6331907999993</v>
      </c>
      <c r="G404" s="1473">
        <f t="shared" si="36"/>
        <v>2091.63</v>
      </c>
      <c r="H404" s="1473">
        <f t="shared" si="37"/>
        <v>2091.63</v>
      </c>
      <c r="I404" s="212"/>
      <c r="K404" s="1766"/>
    </row>
    <row r="405" spans="1:13" hidden="1">
      <c r="A405" s="520" t="s">
        <v>8871</v>
      </c>
      <c r="B405" s="1055">
        <v>40</v>
      </c>
      <c r="C405" s="1055">
        <v>400</v>
      </c>
      <c r="D405" s="1055">
        <v>40</v>
      </c>
      <c r="E405" s="1056">
        <v>1</v>
      </c>
      <c r="F405" s="2462">
        <f t="shared" si="39"/>
        <v>2552.8479781199994</v>
      </c>
      <c r="G405" s="1473">
        <f t="shared" si="36"/>
        <v>2552.85</v>
      </c>
      <c r="H405" s="1473">
        <f t="shared" si="37"/>
        <v>2552.85</v>
      </c>
      <c r="I405" s="212"/>
      <c r="K405" s="1766"/>
    </row>
    <row r="406" spans="1:13" hidden="1">
      <c r="A406" s="520" t="s">
        <v>8875</v>
      </c>
      <c r="B406" s="1055">
        <v>40</v>
      </c>
      <c r="C406" s="1055">
        <v>400</v>
      </c>
      <c r="D406" s="1055">
        <v>60</v>
      </c>
      <c r="E406" s="1056">
        <v>1</v>
      </c>
      <c r="F406" s="2462">
        <f t="shared" si="39"/>
        <v>3721.8291338399995</v>
      </c>
      <c r="G406" s="1473">
        <f t="shared" si="36"/>
        <v>3721.83</v>
      </c>
      <c r="H406" s="1473">
        <f t="shared" si="37"/>
        <v>3721.83</v>
      </c>
      <c r="I406" s="212"/>
      <c r="K406" s="1766"/>
    </row>
    <row r="407" spans="1:13" ht="13.5" hidden="1" thickBot="1">
      <c r="A407" s="524" t="s">
        <v>8878</v>
      </c>
      <c r="B407" s="1060">
        <v>40</v>
      </c>
      <c r="C407" s="1060">
        <v>400</v>
      </c>
      <c r="D407" s="1060">
        <v>80</v>
      </c>
      <c r="E407" s="1313">
        <v>1</v>
      </c>
      <c r="F407" s="2463">
        <f t="shared" si="39"/>
        <v>4956.9203349600011</v>
      </c>
      <c r="G407" s="1486">
        <f t="shared" si="36"/>
        <v>4956.92</v>
      </c>
      <c r="H407" s="1483">
        <f t="shared" si="37"/>
        <v>4956.92</v>
      </c>
      <c r="I407" s="214"/>
      <c r="K407" s="1766"/>
    </row>
    <row r="408" spans="1:13" ht="13.5" thickBot="1">
      <c r="C408" s="584"/>
      <c r="D408" s="584"/>
      <c r="K408" s="1766"/>
    </row>
    <row r="409" spans="1:13" ht="20.25">
      <c r="A409" s="320"/>
      <c r="B409" s="409"/>
      <c r="C409" s="2671" t="s">
        <v>1084</v>
      </c>
      <c r="D409" s="2671"/>
      <c r="E409" s="2671"/>
      <c r="F409" s="2671"/>
      <c r="G409" s="2671"/>
      <c r="H409" s="2671"/>
      <c r="I409" s="2672"/>
      <c r="K409" s="1766"/>
    </row>
    <row r="410" spans="1:13" ht="18">
      <c r="A410" s="305"/>
      <c r="B410" s="1364"/>
      <c r="C410" s="2674"/>
      <c r="D410" s="2674"/>
      <c r="E410" s="2674"/>
      <c r="F410" s="2674"/>
      <c r="G410" s="2674"/>
      <c r="H410" s="2674"/>
      <c r="I410" s="2675"/>
      <c r="K410" s="1766"/>
    </row>
    <row r="411" spans="1:13">
      <c r="A411" s="305"/>
      <c r="B411" s="17"/>
      <c r="C411" s="2674"/>
      <c r="D411" s="2674"/>
      <c r="E411" s="2674"/>
      <c r="F411" s="2674"/>
      <c r="G411" s="2674"/>
      <c r="H411" s="2674"/>
      <c r="I411" s="2675"/>
      <c r="K411" s="1766"/>
    </row>
    <row r="412" spans="1:13">
      <c r="A412" s="305"/>
      <c r="B412" s="17"/>
      <c r="C412" s="2674"/>
      <c r="D412" s="2674"/>
      <c r="E412" s="2674"/>
      <c r="F412" s="2674"/>
      <c r="G412" s="2674"/>
      <c r="H412" s="2674"/>
      <c r="I412" s="2675"/>
      <c r="K412" s="1766"/>
    </row>
    <row r="413" spans="1:13" ht="15.6" customHeight="1">
      <c r="A413" s="305"/>
      <c r="B413" s="17"/>
      <c r="C413" s="2674"/>
      <c r="D413" s="2674"/>
      <c r="E413" s="2674"/>
      <c r="F413" s="2674"/>
      <c r="G413" s="2674"/>
      <c r="H413" s="2674"/>
      <c r="I413" s="2675"/>
      <c r="K413" s="1766"/>
    </row>
    <row r="414" spans="1:13" ht="20.45" customHeight="1" thickBot="1">
      <c r="A414" s="1152" t="s">
        <v>7710</v>
      </c>
      <c r="B414" s="184"/>
      <c r="C414" s="2677"/>
      <c r="D414" s="2677"/>
      <c r="E414" s="2677"/>
      <c r="F414" s="2677"/>
      <c r="G414" s="2677"/>
      <c r="H414" s="2677"/>
      <c r="I414" s="2678"/>
      <c r="K414" s="1766"/>
    </row>
    <row r="415" spans="1:13" ht="33.75">
      <c r="A415" s="187" t="s">
        <v>1034</v>
      </c>
      <c r="B415" s="1499" t="s">
        <v>988</v>
      </c>
      <c r="C415" s="328" t="s">
        <v>1035</v>
      </c>
      <c r="D415" s="1500"/>
      <c r="E415" s="1206" t="s">
        <v>3143</v>
      </c>
      <c r="F415" s="1728" t="s">
        <v>11093</v>
      </c>
      <c r="G415" s="1310" t="s">
        <v>2792</v>
      </c>
      <c r="H415" s="419" t="s">
        <v>497</v>
      </c>
      <c r="I415" s="173" t="s">
        <v>4268</v>
      </c>
      <c r="K415" s="1766"/>
    </row>
    <row r="416" spans="1:13" ht="13.5" thickBot="1">
      <c r="A416" s="188"/>
      <c r="B416" s="331" t="s">
        <v>985</v>
      </c>
      <c r="C416" s="329" t="s">
        <v>986</v>
      </c>
      <c r="D416" s="1484" t="s">
        <v>987</v>
      </c>
      <c r="E416" s="382" t="s">
        <v>2641</v>
      </c>
      <c r="F416" s="1721" t="s">
        <v>265</v>
      </c>
      <c r="G416" s="191">
        <f>'Заказ, cкидки и курсы валют'!$I$12</f>
        <v>0</v>
      </c>
      <c r="H416" s="339"/>
      <c r="I416" s="186"/>
      <c r="K416" s="1766"/>
      <c r="M416" s="1726"/>
    </row>
    <row r="417" spans="1:13">
      <c r="A417" s="391" t="s">
        <v>1328</v>
      </c>
      <c r="B417" s="1407">
        <v>90</v>
      </c>
      <c r="C417" s="1407">
        <v>50</v>
      </c>
      <c r="D417" s="1407">
        <v>55</v>
      </c>
      <c r="E417" s="1407">
        <v>50</v>
      </c>
      <c r="F417" s="1766">
        <v>2162.1873672000002</v>
      </c>
      <c r="G417" s="1450">
        <f t="shared" ref="G417" si="40">ROUND(F417*(1-$G$11),2)</f>
        <v>2162.19</v>
      </c>
      <c r="H417" s="1450">
        <f>G417</f>
        <v>2162.19</v>
      </c>
      <c r="I417" s="337"/>
      <c r="K417" s="1766"/>
      <c r="L417" s="1726"/>
      <c r="M417" s="1726"/>
    </row>
    <row r="418" spans="1:13">
      <c r="A418" s="410" t="s">
        <v>10435</v>
      </c>
      <c r="B418" s="1481">
        <v>105</v>
      </c>
      <c r="C418" s="1481">
        <v>35</v>
      </c>
      <c r="D418" s="1481">
        <v>55</v>
      </c>
      <c r="E418" s="1481">
        <v>50</v>
      </c>
      <c r="F418" s="1766">
        <v>2162.1873672000002</v>
      </c>
      <c r="G418" s="1473">
        <f>ROUND(F418*(1-$G$11),2)</f>
        <v>2162.19</v>
      </c>
      <c r="H418" s="1473">
        <f>G418</f>
        <v>2162.19</v>
      </c>
      <c r="I418" s="502"/>
      <c r="K418" s="1766"/>
      <c r="L418" s="1726"/>
      <c r="M418" s="1726"/>
    </row>
    <row r="419" spans="1:13">
      <c r="A419" s="209" t="s">
        <v>7061</v>
      </c>
      <c r="B419" s="12">
        <v>130</v>
      </c>
      <c r="C419" s="12">
        <v>50</v>
      </c>
      <c r="D419" s="12">
        <v>65</v>
      </c>
      <c r="E419" s="12">
        <v>25</v>
      </c>
      <c r="F419" s="1766">
        <v>1642.6401868799996</v>
      </c>
      <c r="G419" s="1452">
        <f t="shared" ref="G419" si="41">ROUND(F419*(1-$G$11),2)</f>
        <v>1642.64</v>
      </c>
      <c r="H419" s="1473">
        <f t="shared" ref="H419:H421" si="42">G419</f>
        <v>1642.64</v>
      </c>
      <c r="I419" s="212"/>
      <c r="K419" s="1766"/>
      <c r="L419" s="1726"/>
      <c r="M419" s="1726"/>
    </row>
    <row r="420" spans="1:13">
      <c r="A420" s="410" t="s">
        <v>7060</v>
      </c>
      <c r="B420" s="1481">
        <v>140</v>
      </c>
      <c r="C420" s="1481">
        <v>40</v>
      </c>
      <c r="D420" s="1481">
        <v>40</v>
      </c>
      <c r="E420" s="1481">
        <v>50</v>
      </c>
      <c r="F420" s="1766">
        <v>2022.1896240000001</v>
      </c>
      <c r="G420" s="1473">
        <f>ROUND(F420*(1-$G$11),2)</f>
        <v>2022.19</v>
      </c>
      <c r="H420" s="1473">
        <f t="shared" si="42"/>
        <v>2022.19</v>
      </c>
      <c r="I420" s="502"/>
      <c r="K420" s="1766"/>
      <c r="L420" s="1726"/>
      <c r="M420" s="1726"/>
    </row>
    <row r="421" spans="1:13">
      <c r="A421" s="209" t="s">
        <v>10436</v>
      </c>
      <c r="B421" s="12">
        <v>150</v>
      </c>
      <c r="C421" s="12">
        <v>50</v>
      </c>
      <c r="D421" s="12">
        <v>90</v>
      </c>
      <c r="E421" s="12">
        <v>25</v>
      </c>
      <c r="F421" s="1766">
        <v>2653.7349988800006</v>
      </c>
      <c r="G421" s="1452">
        <f t="shared" ref="G421" si="43">ROUND(F421*(1-$G$11),2)</f>
        <v>2653.73</v>
      </c>
      <c r="H421" s="1473">
        <f t="shared" si="42"/>
        <v>2653.73</v>
      </c>
      <c r="I421" s="212"/>
      <c r="K421" s="1766"/>
      <c r="L421" s="1726"/>
      <c r="M421" s="1726"/>
    </row>
    <row r="422" spans="1:13" ht="13.5" thickBot="1">
      <c r="A422" s="1156" t="s">
        <v>11836</v>
      </c>
      <c r="B422" s="1506">
        <v>150</v>
      </c>
      <c r="C422" s="1506">
        <v>60</v>
      </c>
      <c r="D422" s="1506">
        <v>90</v>
      </c>
      <c r="E422" s="1506">
        <v>25</v>
      </c>
      <c r="F422" s="1766">
        <v>2653.7349988800006</v>
      </c>
      <c r="G422" s="1483">
        <f t="shared" ref="G422" si="44">ROUND(F422*(1-$G$11),2)</f>
        <v>2653.73</v>
      </c>
      <c r="H422" s="1483">
        <f>G422</f>
        <v>2653.73</v>
      </c>
      <c r="I422" s="497"/>
      <c r="K422" s="1766"/>
      <c r="L422" s="1726"/>
      <c r="M422" s="1726"/>
    </row>
    <row r="423" spans="1:13">
      <c r="A423" s="1"/>
      <c r="B423" s="78"/>
      <c r="C423" s="78"/>
      <c r="D423" s="78"/>
      <c r="E423" s="78"/>
      <c r="F423" s="572"/>
      <c r="G423" s="1461"/>
      <c r="K423" s="1766"/>
    </row>
    <row r="424" spans="1:13" ht="20.25" hidden="1">
      <c r="A424" s="320"/>
      <c r="B424" s="409" t="s">
        <v>1084</v>
      </c>
      <c r="C424" s="409"/>
      <c r="D424" s="409"/>
      <c r="E424" s="409"/>
      <c r="F424" s="1718"/>
      <c r="G424" s="151"/>
      <c r="H424" s="152"/>
      <c r="I424" s="147"/>
      <c r="K424" s="1766"/>
    </row>
    <row r="425" spans="1:13" ht="18" hidden="1">
      <c r="A425" s="305"/>
      <c r="B425" s="1364"/>
      <c r="C425" s="109"/>
      <c r="D425" s="319"/>
      <c r="E425" s="319"/>
      <c r="F425" s="1179"/>
      <c r="G425" s="318"/>
      <c r="H425" s="318"/>
      <c r="I425" s="322"/>
      <c r="K425" s="1766"/>
    </row>
    <row r="426" spans="1:13" hidden="1">
      <c r="A426" s="305"/>
      <c r="B426" s="17"/>
      <c r="C426" s="17"/>
      <c r="D426" s="183"/>
      <c r="E426" s="183"/>
      <c r="F426" s="630"/>
      <c r="G426" s="98"/>
      <c r="H426" s="168"/>
      <c r="I426" s="167"/>
      <c r="K426" s="1766"/>
    </row>
    <row r="427" spans="1:13" hidden="1">
      <c r="A427" s="305"/>
      <c r="B427" s="17"/>
      <c r="C427" s="17"/>
      <c r="D427" s="183"/>
      <c r="E427" s="183"/>
      <c r="F427" s="630"/>
      <c r="G427" s="309"/>
      <c r="H427" s="304"/>
      <c r="I427" s="167"/>
      <c r="K427" s="1766"/>
    </row>
    <row r="428" spans="1:13" hidden="1">
      <c r="A428" s="305"/>
      <c r="B428" s="17"/>
      <c r="C428" s="17"/>
      <c r="D428" s="183"/>
      <c r="E428" s="183"/>
      <c r="F428" s="630"/>
      <c r="G428" s="309"/>
      <c r="H428" s="304"/>
      <c r="I428" s="167"/>
      <c r="K428" s="1766"/>
    </row>
    <row r="429" spans="1:13" ht="18.75" hidden="1" thickBot="1">
      <c r="A429" s="1152" t="s">
        <v>7712</v>
      </c>
      <c r="B429" s="184"/>
      <c r="C429" s="885"/>
      <c r="D429" s="184"/>
      <c r="E429" s="184"/>
      <c r="F429" s="1180"/>
      <c r="G429" s="101"/>
      <c r="H429" s="170"/>
      <c r="I429" s="172"/>
      <c r="K429" s="1766"/>
    </row>
    <row r="430" spans="1:13" ht="33.75" hidden="1">
      <c r="A430" s="187" t="s">
        <v>1034</v>
      </c>
      <c r="B430" s="1499" t="s">
        <v>988</v>
      </c>
      <c r="C430" s="328" t="s">
        <v>1035</v>
      </c>
      <c r="D430" s="1500"/>
      <c r="E430" s="1206" t="s">
        <v>3143</v>
      </c>
      <c r="F430" s="1728" t="s">
        <v>1702</v>
      </c>
      <c r="G430" s="1310" t="s">
        <v>2792</v>
      </c>
      <c r="H430" s="419" t="s">
        <v>497</v>
      </c>
      <c r="I430" s="173" t="s">
        <v>4268</v>
      </c>
      <c r="K430" s="1766"/>
    </row>
    <row r="431" spans="1:13" ht="13.5" hidden="1" thickBot="1">
      <c r="A431" s="188"/>
      <c r="B431" s="331" t="s">
        <v>985</v>
      </c>
      <c r="C431" s="329" t="s">
        <v>986</v>
      </c>
      <c r="D431" s="1484" t="s">
        <v>987</v>
      </c>
      <c r="E431" s="382" t="s">
        <v>2641</v>
      </c>
      <c r="F431" s="1721" t="s">
        <v>265</v>
      </c>
      <c r="G431" s="317">
        <f>'[5]Заказ, cкидки и курсы валют'!$I$12</f>
        <v>0</v>
      </c>
      <c r="H431" s="339"/>
      <c r="I431" s="186"/>
      <c r="K431" s="1766"/>
    </row>
    <row r="432" spans="1:13" hidden="1">
      <c r="A432" s="410" t="s">
        <v>8758</v>
      </c>
      <c r="B432" s="1481">
        <v>90</v>
      </c>
      <c r="C432" s="1481">
        <v>50</v>
      </c>
      <c r="D432" s="1481">
        <v>55</v>
      </c>
      <c r="E432" s="1481">
        <v>1</v>
      </c>
      <c r="F432" s="2465">
        <f>F417+15</f>
        <v>2177.1873672000002</v>
      </c>
      <c r="G432" s="1472">
        <f t="shared" ref="G432:G435" si="45">ROUND(F432*(1-$G$11),2)</f>
        <v>2177.19</v>
      </c>
      <c r="H432" s="1473">
        <f t="shared" ref="H432:H435" si="46">G432*E432</f>
        <v>2177.19</v>
      </c>
      <c r="I432" s="502"/>
      <c r="K432" s="1766"/>
    </row>
    <row r="433" spans="1:13" hidden="1">
      <c r="A433" s="209" t="s">
        <v>8759</v>
      </c>
      <c r="B433" s="12">
        <v>130</v>
      </c>
      <c r="C433" s="12">
        <v>50</v>
      </c>
      <c r="D433" s="12">
        <v>65</v>
      </c>
      <c r="E433" s="12">
        <v>1</v>
      </c>
      <c r="F433" s="2462">
        <f>F419+15</f>
        <v>1657.6401868799996</v>
      </c>
      <c r="G433" s="1485">
        <f t="shared" si="45"/>
        <v>1657.64</v>
      </c>
      <c r="H433" s="1452">
        <f t="shared" si="46"/>
        <v>1657.64</v>
      </c>
      <c r="I433" s="212"/>
      <c r="K433" s="1766"/>
    </row>
    <row r="434" spans="1:13" hidden="1">
      <c r="A434" s="410" t="s">
        <v>8757</v>
      </c>
      <c r="B434" s="1481">
        <v>140</v>
      </c>
      <c r="C434" s="1481">
        <v>40</v>
      </c>
      <c r="D434" s="1481">
        <v>40</v>
      </c>
      <c r="E434" s="1481">
        <v>1</v>
      </c>
      <c r="F434" s="2465">
        <f>F420+15</f>
        <v>2037.1896240000001</v>
      </c>
      <c r="G434" s="1472">
        <f>ROUND(F434*(1-$G$11),2)</f>
        <v>2037.19</v>
      </c>
      <c r="H434" s="1473">
        <f>G434*E434</f>
        <v>2037.19</v>
      </c>
      <c r="I434" s="502"/>
      <c r="K434" s="1766"/>
    </row>
    <row r="435" spans="1:13" ht="13.5" hidden="1" thickBot="1">
      <c r="A435" s="211" t="s">
        <v>8760</v>
      </c>
      <c r="B435" s="280">
        <v>150</v>
      </c>
      <c r="C435" s="280">
        <v>60</v>
      </c>
      <c r="D435" s="280">
        <v>90</v>
      </c>
      <c r="E435" s="280">
        <v>1</v>
      </c>
      <c r="F435" s="2463">
        <f>F422+15</f>
        <v>2668.7349988800006</v>
      </c>
      <c r="G435" s="1490">
        <f t="shared" si="45"/>
        <v>2668.73</v>
      </c>
      <c r="H435" s="1458">
        <f t="shared" si="46"/>
        <v>2668.73</v>
      </c>
      <c r="I435" s="214"/>
      <c r="K435" s="1766"/>
    </row>
    <row r="436" spans="1:13" hidden="1">
      <c r="A436" s="1155"/>
      <c r="B436" s="78"/>
      <c r="C436" s="78"/>
      <c r="D436" s="78"/>
      <c r="E436" s="78"/>
      <c r="F436" s="1175"/>
      <c r="G436" s="78"/>
      <c r="H436" s="78"/>
      <c r="K436" s="1766"/>
    </row>
    <row r="437" spans="1:13" hidden="1">
      <c r="A437" s="1"/>
      <c r="B437" s="78"/>
      <c r="C437" s="78"/>
      <c r="D437" s="78"/>
      <c r="E437" s="78"/>
      <c r="F437" s="572"/>
      <c r="G437" s="1461"/>
      <c r="K437" s="1766"/>
    </row>
    <row r="438" spans="1:13" hidden="1">
      <c r="A438" s="1"/>
      <c r="B438" s="78"/>
      <c r="C438" s="78"/>
      <c r="D438" s="78"/>
      <c r="E438" s="78"/>
      <c r="F438" s="572"/>
      <c r="G438" s="1461"/>
      <c r="K438" s="1766"/>
    </row>
    <row r="439" spans="1:13" ht="13.5" thickBot="1">
      <c r="A439" s="1"/>
      <c r="B439" s="78"/>
      <c r="C439" s="78"/>
      <c r="D439" s="78"/>
      <c r="E439" s="78"/>
      <c r="F439" s="572"/>
      <c r="G439" s="1461"/>
      <c r="K439" s="1766"/>
    </row>
    <row r="440" spans="1:13" ht="20.25">
      <c r="A440" s="320"/>
      <c r="B440" s="409"/>
      <c r="C440" s="2671" t="s">
        <v>1085</v>
      </c>
      <c r="D440" s="2671"/>
      <c r="E440" s="2671"/>
      <c r="F440" s="2671"/>
      <c r="G440" s="2671"/>
      <c r="H440" s="2671"/>
      <c r="I440" s="2672"/>
      <c r="K440" s="1766"/>
    </row>
    <row r="441" spans="1:13" ht="18">
      <c r="A441" s="305"/>
      <c r="B441" s="1364"/>
      <c r="C441" s="2674"/>
      <c r="D441" s="2674"/>
      <c r="E441" s="2674"/>
      <c r="F441" s="2674"/>
      <c r="G441" s="2674"/>
      <c r="H441" s="2674"/>
      <c r="I441" s="2675"/>
      <c r="K441" s="1766"/>
    </row>
    <row r="442" spans="1:13">
      <c r="A442" s="305"/>
      <c r="B442" s="17"/>
      <c r="C442" s="2674"/>
      <c r="D442" s="2674"/>
      <c r="E442" s="2674"/>
      <c r="F442" s="2674"/>
      <c r="G442" s="2674"/>
      <c r="H442" s="2674"/>
      <c r="I442" s="2675"/>
      <c r="K442" s="1766"/>
    </row>
    <row r="443" spans="1:13">
      <c r="A443" s="305"/>
      <c r="B443" s="17"/>
      <c r="C443" s="2674"/>
      <c r="D443" s="2674"/>
      <c r="E443" s="2674"/>
      <c r="F443" s="2674"/>
      <c r="G443" s="2674"/>
      <c r="H443" s="2674"/>
      <c r="I443" s="2675"/>
      <c r="K443" s="1766"/>
    </row>
    <row r="444" spans="1:13">
      <c r="A444" s="305"/>
      <c r="B444" s="17"/>
      <c r="C444" s="2674"/>
      <c r="D444" s="2674"/>
      <c r="E444" s="2674"/>
      <c r="F444" s="2674"/>
      <c r="G444" s="2674"/>
      <c r="H444" s="2674"/>
      <c r="I444" s="2675"/>
      <c r="K444" s="1766"/>
    </row>
    <row r="445" spans="1:13" ht="18.75" thickBot="1">
      <c r="A445" s="1152" t="s">
        <v>7710</v>
      </c>
      <c r="B445" s="184"/>
      <c r="C445" s="2677"/>
      <c r="D445" s="2677"/>
      <c r="E445" s="2677"/>
      <c r="F445" s="2677"/>
      <c r="G445" s="2677"/>
      <c r="H445" s="2677"/>
      <c r="I445" s="2678"/>
      <c r="K445" s="1766"/>
    </row>
    <row r="446" spans="1:13" ht="33.75">
      <c r="A446" s="187" t="s">
        <v>1034</v>
      </c>
      <c r="B446" s="1499" t="s">
        <v>988</v>
      </c>
      <c r="C446" s="328" t="s">
        <v>1035</v>
      </c>
      <c r="D446" s="1500"/>
      <c r="E446" s="1206" t="s">
        <v>3143</v>
      </c>
      <c r="F446" s="1728" t="s">
        <v>11093</v>
      </c>
      <c r="G446" s="1310" t="s">
        <v>2792</v>
      </c>
      <c r="H446" s="419" t="s">
        <v>497</v>
      </c>
      <c r="I446" s="173" t="s">
        <v>4268</v>
      </c>
      <c r="K446" s="1766"/>
      <c r="L446" s="1748"/>
      <c r="M446" s="1726"/>
    </row>
    <row r="447" spans="1:13" ht="13.5" thickBot="1">
      <c r="A447" s="188"/>
      <c r="B447" s="331" t="s">
        <v>985</v>
      </c>
      <c r="C447" s="329" t="s">
        <v>986</v>
      </c>
      <c r="D447" s="1484" t="s">
        <v>987</v>
      </c>
      <c r="E447" s="382" t="s">
        <v>2641</v>
      </c>
      <c r="F447" s="1721" t="s">
        <v>265</v>
      </c>
      <c r="G447" s="191">
        <f>'Заказ, cкидки и курсы валют'!$I$12</f>
        <v>0</v>
      </c>
      <c r="H447" s="339"/>
      <c r="I447" s="186"/>
      <c r="K447" s="1766"/>
      <c r="L447" s="1748"/>
      <c r="M447" s="1726"/>
    </row>
    <row r="448" spans="1:13">
      <c r="A448" s="384" t="s">
        <v>11102</v>
      </c>
      <c r="B448" s="1501">
        <v>50</v>
      </c>
      <c r="C448" s="1501">
        <v>50</v>
      </c>
      <c r="D448" s="1501">
        <v>35</v>
      </c>
      <c r="E448" s="1501">
        <v>50</v>
      </c>
      <c r="F448" s="1766">
        <v>983.09526335999999</v>
      </c>
      <c r="G448" s="1450">
        <f>ROUND(F448*(1-$G$11),2)</f>
        <v>983.1</v>
      </c>
      <c r="H448" s="1450">
        <f>G448</f>
        <v>983.1</v>
      </c>
      <c r="I448" s="388"/>
      <c r="K448" s="1766"/>
      <c r="L448" s="1726"/>
      <c r="M448" s="1726"/>
    </row>
    <row r="449" spans="1:13">
      <c r="A449" s="175" t="s">
        <v>11837</v>
      </c>
      <c r="B449" s="671">
        <v>70</v>
      </c>
      <c r="C449" s="671">
        <v>70</v>
      </c>
      <c r="D449" s="671">
        <v>55</v>
      </c>
      <c r="E449" s="671">
        <v>50</v>
      </c>
      <c r="F449" s="1766">
        <v>2162.1873672000002</v>
      </c>
      <c r="G449" s="1452">
        <f t="shared" ref="G449:G453" si="47">ROUND(F449*(1-$G$11),2)</f>
        <v>2162.19</v>
      </c>
      <c r="H449" s="1452">
        <f>G449</f>
        <v>2162.19</v>
      </c>
      <c r="I449" s="174"/>
      <c r="K449" s="1766"/>
      <c r="L449" s="1726"/>
      <c r="M449" s="1726"/>
    </row>
    <row r="450" spans="1:13">
      <c r="A450" s="175" t="s">
        <v>11838</v>
      </c>
      <c r="B450" s="671">
        <v>90</v>
      </c>
      <c r="C450" s="671">
        <v>90</v>
      </c>
      <c r="D450" s="671">
        <v>40</v>
      </c>
      <c r="E450" s="671">
        <v>50</v>
      </c>
      <c r="F450" s="1766">
        <v>2022.1896240000001</v>
      </c>
      <c r="G450" s="1452">
        <f t="shared" ref="G450" si="48">ROUND(F450*(1-$G$11),2)</f>
        <v>2022.19</v>
      </c>
      <c r="H450" s="1452">
        <f t="shared" ref="H450:H452" si="49">G450</f>
        <v>2022.19</v>
      </c>
      <c r="I450" s="174"/>
      <c r="K450" s="1766"/>
      <c r="L450" s="1726"/>
      <c r="M450" s="1726"/>
    </row>
    <row r="451" spans="1:13">
      <c r="A451" s="175" t="s">
        <v>2361</v>
      </c>
      <c r="B451" s="671">
        <v>90</v>
      </c>
      <c r="C451" s="671">
        <v>90</v>
      </c>
      <c r="D451" s="671">
        <v>65</v>
      </c>
      <c r="E451" s="671">
        <v>50</v>
      </c>
      <c r="F451" s="1766">
        <v>3285.2803737599993</v>
      </c>
      <c r="G451" s="1452">
        <f t="shared" si="47"/>
        <v>3285.28</v>
      </c>
      <c r="H451" s="1452">
        <f t="shared" si="49"/>
        <v>3285.28</v>
      </c>
      <c r="I451" s="174"/>
      <c r="K451" s="1766"/>
      <c r="L451" s="1726"/>
      <c r="M451" s="1726"/>
    </row>
    <row r="452" spans="1:13">
      <c r="A452" s="175" t="s">
        <v>7062</v>
      </c>
      <c r="B452" s="671">
        <v>90</v>
      </c>
      <c r="C452" s="671">
        <v>90</v>
      </c>
      <c r="D452" s="671">
        <v>65</v>
      </c>
      <c r="E452" s="671">
        <v>25</v>
      </c>
      <c r="F452" s="1766">
        <v>1882.6856999999998</v>
      </c>
      <c r="G452" s="1452">
        <f t="shared" si="47"/>
        <v>1882.69</v>
      </c>
      <c r="H452" s="1452">
        <f t="shared" si="49"/>
        <v>1882.69</v>
      </c>
      <c r="I452" s="174"/>
      <c r="K452" s="1766"/>
      <c r="L452" s="1726"/>
      <c r="M452" s="1726"/>
    </row>
    <row r="453" spans="1:13" ht="13.5" thickBot="1">
      <c r="A453" s="177" t="s">
        <v>11103</v>
      </c>
      <c r="B453" s="1214">
        <v>105</v>
      </c>
      <c r="C453" s="1214">
        <v>105</v>
      </c>
      <c r="D453" s="1214">
        <v>90</v>
      </c>
      <c r="E453" s="1214">
        <v>25</v>
      </c>
      <c r="F453" s="1766">
        <v>2653.7349988800006</v>
      </c>
      <c r="G453" s="1458">
        <f t="shared" si="47"/>
        <v>2653.73</v>
      </c>
      <c r="H453" s="1458">
        <f>G453</f>
        <v>2653.73</v>
      </c>
      <c r="I453" s="182"/>
      <c r="K453" s="1766"/>
      <c r="L453" s="1726"/>
      <c r="M453" s="1726"/>
    </row>
    <row r="454" spans="1:13">
      <c r="A454" s="1"/>
      <c r="B454" s="78"/>
      <c r="C454" s="78"/>
      <c r="D454" s="78"/>
      <c r="E454" s="78"/>
      <c r="F454" s="572"/>
      <c r="G454" s="1461"/>
      <c r="K454" s="1766"/>
    </row>
    <row r="455" spans="1:13" ht="20.25" hidden="1">
      <c r="A455" s="320"/>
      <c r="B455" s="409" t="s">
        <v>1085</v>
      </c>
      <c r="C455" s="409"/>
      <c r="D455" s="409"/>
      <c r="E455" s="409"/>
      <c r="F455" s="1718"/>
      <c r="G455" s="151"/>
      <c r="H455" s="152"/>
      <c r="I455" s="147"/>
      <c r="K455" s="1766"/>
    </row>
    <row r="456" spans="1:13" ht="18" hidden="1">
      <c r="A456" s="305"/>
      <c r="B456" s="1364"/>
      <c r="C456" s="109"/>
      <c r="D456" s="319"/>
      <c r="E456" s="319"/>
      <c r="F456" s="1179"/>
      <c r="G456" s="318"/>
      <c r="H456" s="318"/>
      <c r="I456" s="322"/>
      <c r="K456" s="1766"/>
    </row>
    <row r="457" spans="1:13" hidden="1">
      <c r="A457" s="305"/>
      <c r="B457" s="17"/>
      <c r="C457" s="17"/>
      <c r="D457" s="183"/>
      <c r="E457" s="183"/>
      <c r="F457" s="630"/>
      <c r="G457" s="98"/>
      <c r="H457" s="168"/>
      <c r="I457" s="167"/>
      <c r="K457" s="1766"/>
    </row>
    <row r="458" spans="1:13" hidden="1">
      <c r="A458" s="305"/>
      <c r="B458" s="17"/>
      <c r="C458" s="17"/>
      <c r="D458" s="183"/>
      <c r="E458" s="183"/>
      <c r="F458" s="630"/>
      <c r="G458" s="309"/>
      <c r="H458" s="304"/>
      <c r="I458" s="167"/>
      <c r="K458" s="1766"/>
    </row>
    <row r="459" spans="1:13" hidden="1">
      <c r="A459" s="305"/>
      <c r="B459" s="17"/>
      <c r="C459" s="17"/>
      <c r="D459" s="183"/>
      <c r="E459" s="183"/>
      <c r="F459" s="630"/>
      <c r="G459" s="309"/>
      <c r="H459" s="304"/>
      <c r="I459" s="167"/>
      <c r="K459" s="1766"/>
    </row>
    <row r="460" spans="1:13" ht="18.75" hidden="1" thickBot="1">
      <c r="A460" s="1152" t="s">
        <v>7712</v>
      </c>
      <c r="B460" s="184"/>
      <c r="C460" s="885"/>
      <c r="D460" s="184"/>
      <c r="E460" s="184"/>
      <c r="F460" s="1180"/>
      <c r="G460" s="101"/>
      <c r="H460" s="170"/>
      <c r="I460" s="172"/>
      <c r="K460" s="1766"/>
    </row>
    <row r="461" spans="1:13" ht="33.75" hidden="1">
      <c r="A461" s="187" t="s">
        <v>1034</v>
      </c>
      <c r="B461" s="1499" t="s">
        <v>988</v>
      </c>
      <c r="C461" s="328" t="s">
        <v>1035</v>
      </c>
      <c r="D461" s="1500"/>
      <c r="E461" s="1206" t="s">
        <v>3143</v>
      </c>
      <c r="F461" s="1728" t="s">
        <v>1702</v>
      </c>
      <c r="G461" s="1310" t="s">
        <v>2792</v>
      </c>
      <c r="H461" s="419" t="s">
        <v>497</v>
      </c>
      <c r="I461" s="199" t="s">
        <v>4268</v>
      </c>
      <c r="K461" s="1766"/>
    </row>
    <row r="462" spans="1:13" ht="13.5" hidden="1" thickBot="1">
      <c r="A462" s="188"/>
      <c r="B462" s="331" t="s">
        <v>985</v>
      </c>
      <c r="C462" s="329" t="s">
        <v>986</v>
      </c>
      <c r="D462" s="1484" t="s">
        <v>987</v>
      </c>
      <c r="E462" s="382" t="s">
        <v>2641</v>
      </c>
      <c r="F462" s="1721" t="s">
        <v>265</v>
      </c>
      <c r="G462" s="317">
        <f>'[5]Заказ, cкидки и курсы валют'!$I$12</f>
        <v>0</v>
      </c>
      <c r="H462" s="339"/>
      <c r="I462" s="325"/>
      <c r="K462" s="1766"/>
    </row>
    <row r="463" spans="1:13" hidden="1">
      <c r="A463" s="384" t="s">
        <v>8761</v>
      </c>
      <c r="B463" s="1502">
        <v>50</v>
      </c>
      <c r="C463" s="1502">
        <v>50</v>
      </c>
      <c r="D463" s="1502">
        <v>35</v>
      </c>
      <c r="E463" s="1501">
        <v>1</v>
      </c>
      <c r="F463" s="2464">
        <f>F448+15</f>
        <v>998.09526335999999</v>
      </c>
      <c r="G463" s="1498">
        <f t="shared" ref="G463:G467" si="50">ROUND(F463*(1-$G$11),2)</f>
        <v>998.1</v>
      </c>
      <c r="H463" s="1450">
        <f t="shared" ref="H463:H467" si="51">G463*E463</f>
        <v>998.1</v>
      </c>
      <c r="I463" s="388"/>
      <c r="K463" s="1766"/>
    </row>
    <row r="464" spans="1:13" hidden="1">
      <c r="A464" s="175" t="s">
        <v>8762</v>
      </c>
      <c r="B464" s="671">
        <v>70</v>
      </c>
      <c r="C464" s="671">
        <v>70</v>
      </c>
      <c r="D464" s="671">
        <v>55</v>
      </c>
      <c r="E464" s="671">
        <v>1</v>
      </c>
      <c r="F464" s="2465">
        <f>F449+15</f>
        <v>2177.1873672000002</v>
      </c>
      <c r="G464" s="1472">
        <f t="shared" si="50"/>
        <v>2177.19</v>
      </c>
      <c r="H464" s="1473">
        <f t="shared" si="51"/>
        <v>2177.19</v>
      </c>
      <c r="I464" s="174"/>
      <c r="K464" s="1766"/>
    </row>
    <row r="465" spans="1:13" hidden="1">
      <c r="A465" s="175" t="s">
        <v>8764</v>
      </c>
      <c r="B465" s="671">
        <v>90</v>
      </c>
      <c r="C465" s="671">
        <v>90</v>
      </c>
      <c r="D465" s="671">
        <v>40</v>
      </c>
      <c r="E465" s="671">
        <v>1</v>
      </c>
      <c r="F465" s="2465">
        <f>F450+15</f>
        <v>2037.1896240000001</v>
      </c>
      <c r="G465" s="1472">
        <f t="shared" ref="G465" si="52">ROUND(F465*(1-$G$11),2)</f>
        <v>2037.19</v>
      </c>
      <c r="H465" s="1473">
        <f t="shared" ref="H465" si="53">G465*E465</f>
        <v>2037.19</v>
      </c>
      <c r="I465" s="174"/>
      <c r="K465" s="1766"/>
    </row>
    <row r="466" spans="1:13" hidden="1">
      <c r="A466" s="175" t="s">
        <v>8763</v>
      </c>
      <c r="B466" s="671">
        <v>90</v>
      </c>
      <c r="C466" s="671">
        <v>90</v>
      </c>
      <c r="D466" s="671">
        <v>65</v>
      </c>
      <c r="E466" s="671">
        <v>1</v>
      </c>
      <c r="F466" s="2465">
        <f>F451+15</f>
        <v>3300.2803737599993</v>
      </c>
      <c r="G466" s="1472">
        <f t="shared" si="50"/>
        <v>3300.28</v>
      </c>
      <c r="H466" s="1473">
        <f t="shared" si="51"/>
        <v>3300.28</v>
      </c>
      <c r="I466" s="174"/>
      <c r="K466" s="1766"/>
    </row>
    <row r="467" spans="1:13" ht="13.5" hidden="1" thickBot="1">
      <c r="A467" s="177" t="s">
        <v>8765</v>
      </c>
      <c r="B467" s="1214">
        <v>105</v>
      </c>
      <c r="C467" s="1214">
        <v>105</v>
      </c>
      <c r="D467" s="1214">
        <v>90</v>
      </c>
      <c r="E467" s="1214">
        <v>1</v>
      </c>
      <c r="F467" s="2466">
        <f>F453+15</f>
        <v>2668.7349988800006</v>
      </c>
      <c r="G467" s="1486">
        <f t="shared" si="50"/>
        <v>2668.73</v>
      </c>
      <c r="H467" s="1483">
        <f t="shared" si="51"/>
        <v>2668.73</v>
      </c>
      <c r="I467" s="182"/>
      <c r="K467" s="1766"/>
    </row>
    <row r="468" spans="1:13" hidden="1">
      <c r="A468" s="1"/>
      <c r="B468" s="78"/>
      <c r="C468" s="78"/>
      <c r="D468" s="78"/>
      <c r="E468" s="78"/>
      <c r="F468" s="572"/>
      <c r="G468" s="1461"/>
      <c r="K468" s="1766"/>
    </row>
    <row r="469" spans="1:13">
      <c r="A469" s="1"/>
      <c r="B469" s="78"/>
      <c r="C469" s="78"/>
      <c r="D469" s="78"/>
      <c r="E469" s="78"/>
      <c r="F469" s="572"/>
      <c r="G469" s="1461"/>
      <c r="K469" s="1766"/>
    </row>
    <row r="470" spans="1:13" ht="13.5" thickBot="1">
      <c r="A470" s="1"/>
      <c r="B470" s="78"/>
      <c r="C470" s="78"/>
      <c r="D470" s="78"/>
      <c r="E470" s="78"/>
      <c r="F470" s="1174"/>
      <c r="G470" s="1461"/>
      <c r="K470" s="1766"/>
    </row>
    <row r="471" spans="1:13" ht="20.25">
      <c r="A471" s="320"/>
      <c r="B471" s="409"/>
      <c r="C471" s="2671" t="s">
        <v>1288</v>
      </c>
      <c r="D471" s="2671"/>
      <c r="E471" s="2671"/>
      <c r="F471" s="2671"/>
      <c r="G471" s="2671"/>
      <c r="H471" s="2671"/>
      <c r="I471" s="2672"/>
      <c r="K471" s="1766"/>
    </row>
    <row r="472" spans="1:13" ht="18">
      <c r="A472" s="305"/>
      <c r="B472" s="1364"/>
      <c r="C472" s="2674"/>
      <c r="D472" s="2674"/>
      <c r="E472" s="2674"/>
      <c r="F472" s="2674"/>
      <c r="G472" s="2674"/>
      <c r="H472" s="2674"/>
      <c r="I472" s="2675"/>
      <c r="K472" s="1766"/>
    </row>
    <row r="473" spans="1:13">
      <c r="A473" s="305"/>
      <c r="B473" s="17"/>
      <c r="C473" s="2674"/>
      <c r="D473" s="2674"/>
      <c r="E473" s="2674"/>
      <c r="F473" s="2674"/>
      <c r="G473" s="2674"/>
      <c r="H473" s="2674"/>
      <c r="I473" s="2675"/>
      <c r="K473" s="1766"/>
    </row>
    <row r="474" spans="1:13">
      <c r="A474" s="305"/>
      <c r="B474" s="17"/>
      <c r="C474" s="2674"/>
      <c r="D474" s="2674"/>
      <c r="E474" s="2674"/>
      <c r="F474" s="2674"/>
      <c r="G474" s="2674"/>
      <c r="H474" s="2674"/>
      <c r="I474" s="2675"/>
      <c r="K474" s="1766"/>
    </row>
    <row r="475" spans="1:13">
      <c r="A475" s="305"/>
      <c r="B475" s="17"/>
      <c r="C475" s="2674"/>
      <c r="D475" s="2674"/>
      <c r="E475" s="2674"/>
      <c r="F475" s="2674"/>
      <c r="G475" s="2674"/>
      <c r="H475" s="2674"/>
      <c r="I475" s="2675"/>
      <c r="K475" s="1766"/>
    </row>
    <row r="476" spans="1:13" ht="18.75" thickBot="1">
      <c r="A476" s="1152" t="s">
        <v>7710</v>
      </c>
      <c r="B476" s="184"/>
      <c r="C476" s="2677"/>
      <c r="D476" s="2677"/>
      <c r="E476" s="2677"/>
      <c r="F476" s="2677"/>
      <c r="G476" s="2677"/>
      <c r="H476" s="2677"/>
      <c r="I476" s="2678"/>
      <c r="K476" s="1766"/>
    </row>
    <row r="477" spans="1:13" ht="33.75">
      <c r="A477" s="195" t="s">
        <v>1034</v>
      </c>
      <c r="B477" s="1478" t="s">
        <v>988</v>
      </c>
      <c r="C477" s="321" t="s">
        <v>1035</v>
      </c>
      <c r="D477" s="1479"/>
      <c r="E477" s="475" t="s">
        <v>3143</v>
      </c>
      <c r="F477" s="1719" t="s">
        <v>1702</v>
      </c>
      <c r="G477" s="198" t="s">
        <v>2792</v>
      </c>
      <c r="H477" s="338" t="s">
        <v>497</v>
      </c>
      <c r="I477" s="199" t="s">
        <v>4268</v>
      </c>
      <c r="K477" s="1766"/>
      <c r="L477" s="1748"/>
      <c r="M477" s="1749"/>
    </row>
    <row r="478" spans="1:13" ht="13.5" thickBot="1">
      <c r="A478" s="195"/>
      <c r="B478" s="1069" t="s">
        <v>985</v>
      </c>
      <c r="C478" s="1070" t="s">
        <v>986</v>
      </c>
      <c r="D478" s="1480" t="s">
        <v>987</v>
      </c>
      <c r="E478" s="476" t="s">
        <v>2641</v>
      </c>
      <c r="F478" s="1720" t="s">
        <v>265</v>
      </c>
      <c r="G478" s="191">
        <f>'Заказ, cкидки и курсы валют'!$I$12</f>
        <v>0</v>
      </c>
      <c r="H478" s="455"/>
      <c r="I478" s="325"/>
      <c r="K478" s="1766"/>
      <c r="L478" s="1748"/>
      <c r="M478" s="1749"/>
    </row>
    <row r="479" spans="1:13">
      <c r="A479" s="391" t="s">
        <v>7063</v>
      </c>
      <c r="B479" s="1407">
        <v>35</v>
      </c>
      <c r="C479" s="1407">
        <v>70</v>
      </c>
      <c r="D479" s="1407">
        <v>55</v>
      </c>
      <c r="E479" s="1407">
        <v>50</v>
      </c>
      <c r="F479" s="1766">
        <v>2219.8783319999998</v>
      </c>
      <c r="G479" s="1450">
        <f>ROUND(F479*(1-$G$11),2)</f>
        <v>2219.88</v>
      </c>
      <c r="H479" s="1450">
        <f>G479</f>
        <v>2219.88</v>
      </c>
      <c r="I479" s="1503"/>
      <c r="K479" s="1766"/>
      <c r="L479" s="1748"/>
      <c r="M479" s="1726"/>
    </row>
    <row r="480" spans="1:13">
      <c r="A480" s="209" t="s">
        <v>7064</v>
      </c>
      <c r="B480" s="12">
        <v>45</v>
      </c>
      <c r="C480" s="12">
        <v>90</v>
      </c>
      <c r="D480" s="12">
        <v>65</v>
      </c>
      <c r="E480" s="12">
        <v>25</v>
      </c>
      <c r="F480" s="1766">
        <v>1686.9830040000002</v>
      </c>
      <c r="G480" s="1452">
        <f t="shared" ref="G480:G481" si="54">ROUND(F480*(1-$G$11),2)</f>
        <v>1686.98</v>
      </c>
      <c r="H480" s="1452">
        <f>G480</f>
        <v>1686.98</v>
      </c>
      <c r="I480" s="1504"/>
      <c r="K480" s="1766"/>
      <c r="M480" s="1726"/>
    </row>
    <row r="481" spans="1:13" ht="13.5" thickBot="1">
      <c r="A481" s="211" t="s">
        <v>11839</v>
      </c>
      <c r="B481" s="280">
        <v>55</v>
      </c>
      <c r="C481" s="280">
        <v>105</v>
      </c>
      <c r="D481" s="280">
        <v>90</v>
      </c>
      <c r="E481" s="280">
        <v>25</v>
      </c>
      <c r="F481" s="1766">
        <v>2716.7302259999997</v>
      </c>
      <c r="G481" s="1458">
        <f t="shared" si="54"/>
        <v>2716.73</v>
      </c>
      <c r="H481" s="1458">
        <f>G481</f>
        <v>2716.73</v>
      </c>
      <c r="I481" s="1505"/>
      <c r="K481" s="1766"/>
      <c r="M481" s="1726"/>
    </row>
    <row r="482" spans="1:13">
      <c r="A482" s="1"/>
      <c r="B482" s="78"/>
      <c r="C482" s="78"/>
      <c r="D482" s="78"/>
      <c r="E482" s="78"/>
      <c r="F482" s="1174"/>
      <c r="G482" s="1461"/>
      <c r="K482" s="1766"/>
    </row>
    <row r="483" spans="1:13" ht="20.25" hidden="1">
      <c r="A483" s="320"/>
      <c r="B483" s="409" t="s">
        <v>1288</v>
      </c>
      <c r="C483" s="409"/>
      <c r="D483" s="409"/>
      <c r="E483" s="409"/>
      <c r="F483" s="1718"/>
      <c r="G483" s="151"/>
      <c r="H483" s="152"/>
      <c r="I483" s="147"/>
      <c r="K483" s="1766"/>
    </row>
    <row r="484" spans="1:13" ht="18" hidden="1">
      <c r="A484" s="305"/>
      <c r="B484" s="1364"/>
      <c r="C484" s="109"/>
      <c r="D484" s="319"/>
      <c r="E484" s="319"/>
      <c r="F484" s="1179"/>
      <c r="G484" s="318"/>
      <c r="H484" s="318"/>
      <c r="I484" s="322"/>
      <c r="K484" s="1766"/>
    </row>
    <row r="485" spans="1:13" hidden="1">
      <c r="A485" s="305"/>
      <c r="B485" s="17"/>
      <c r="C485" s="17"/>
      <c r="D485" s="183"/>
      <c r="E485" s="183"/>
      <c r="F485" s="630"/>
      <c r="G485" s="98"/>
      <c r="H485" s="168"/>
      <c r="I485" s="167"/>
      <c r="K485" s="1766"/>
    </row>
    <row r="486" spans="1:13" hidden="1">
      <c r="A486" s="305"/>
      <c r="B486" s="17"/>
      <c r="C486" s="17"/>
      <c r="D486" s="183"/>
      <c r="E486" s="183"/>
      <c r="F486" s="630"/>
      <c r="G486" s="309"/>
      <c r="H486" s="304"/>
      <c r="I486" s="167"/>
      <c r="K486" s="1766"/>
    </row>
    <row r="487" spans="1:13" hidden="1">
      <c r="A487" s="305"/>
      <c r="B487" s="17"/>
      <c r="C487" s="17"/>
      <c r="D487" s="183"/>
      <c r="E487" s="183"/>
      <c r="F487" s="630"/>
      <c r="G487" s="309"/>
      <c r="H487" s="304"/>
      <c r="I487" s="167"/>
      <c r="K487" s="1766"/>
    </row>
    <row r="488" spans="1:13" ht="18.75" hidden="1" thickBot="1">
      <c r="A488" s="1152" t="s">
        <v>7712</v>
      </c>
      <c r="B488" s="184"/>
      <c r="C488" s="885"/>
      <c r="D488" s="184"/>
      <c r="E488" s="184"/>
      <c r="F488" s="1180"/>
      <c r="G488" s="101"/>
      <c r="H488" s="170"/>
      <c r="I488" s="172"/>
      <c r="K488" s="1766"/>
    </row>
    <row r="489" spans="1:13" ht="33.75" hidden="1">
      <c r="A489" s="195" t="s">
        <v>1034</v>
      </c>
      <c r="B489" s="1478" t="s">
        <v>988</v>
      </c>
      <c r="C489" s="321" t="s">
        <v>1035</v>
      </c>
      <c r="D489" s="1479"/>
      <c r="E489" s="475" t="s">
        <v>3143</v>
      </c>
      <c r="F489" s="1719" t="s">
        <v>1702</v>
      </c>
      <c r="G489" s="198" t="s">
        <v>2792</v>
      </c>
      <c r="H489" s="338" t="s">
        <v>497</v>
      </c>
      <c r="I489" s="199" t="s">
        <v>4268</v>
      </c>
      <c r="K489" s="1766"/>
    </row>
    <row r="490" spans="1:13" ht="17.25" hidden="1" customHeight="1" thickBot="1">
      <c r="A490" s="195"/>
      <c r="B490" s="1069" t="s">
        <v>985</v>
      </c>
      <c r="C490" s="1070" t="s">
        <v>986</v>
      </c>
      <c r="D490" s="1480" t="s">
        <v>987</v>
      </c>
      <c r="E490" s="476" t="s">
        <v>2641</v>
      </c>
      <c r="F490" s="1720" t="s">
        <v>265</v>
      </c>
      <c r="G490" s="412">
        <f>'[5]Заказ, cкидки и курсы валют'!$I$12</f>
        <v>0</v>
      </c>
      <c r="H490" s="455"/>
      <c r="I490" s="325"/>
      <c r="K490" s="1766"/>
    </row>
    <row r="491" spans="1:13" ht="17.25" hidden="1" customHeight="1">
      <c r="A491" s="391" t="s">
        <v>8766</v>
      </c>
      <c r="B491" s="1407">
        <v>35</v>
      </c>
      <c r="C491" s="1407">
        <v>70</v>
      </c>
      <c r="D491" s="1407">
        <v>55</v>
      </c>
      <c r="E491" s="1407">
        <v>1</v>
      </c>
      <c r="F491" s="2467">
        <f>F479+15</f>
        <v>2234.8783319999998</v>
      </c>
      <c r="G491" s="1498">
        <f>ROUND(F491*(1-$G$11),2)</f>
        <v>2234.88</v>
      </c>
      <c r="H491" s="1450">
        <f>G491*E491</f>
        <v>2234.88</v>
      </c>
      <c r="I491" s="1503"/>
      <c r="K491" s="1766"/>
    </row>
    <row r="492" spans="1:13" ht="18" hidden="1" customHeight="1">
      <c r="A492" s="209" t="s">
        <v>8767</v>
      </c>
      <c r="B492" s="12">
        <v>45</v>
      </c>
      <c r="C492" s="12">
        <v>90</v>
      </c>
      <c r="D492" s="12">
        <v>65</v>
      </c>
      <c r="E492" s="12">
        <v>1</v>
      </c>
      <c r="F492" s="2462">
        <f>F480+15</f>
        <v>1701.9830040000002</v>
      </c>
      <c r="G492" s="1472">
        <f t="shared" ref="G492:G493" si="55">ROUND(F492*(1-$G$11),2)</f>
        <v>1701.98</v>
      </c>
      <c r="H492" s="1473">
        <f t="shared" ref="H492:H493" si="56">G492*E492</f>
        <v>1701.98</v>
      </c>
      <c r="I492" s="1504"/>
      <c r="K492" s="1766"/>
    </row>
    <row r="493" spans="1:13" ht="12" hidden="1" customHeight="1" thickBot="1">
      <c r="A493" s="1156" t="s">
        <v>8768</v>
      </c>
      <c r="B493" s="1506">
        <v>55</v>
      </c>
      <c r="C493" s="1506">
        <v>105</v>
      </c>
      <c r="D493" s="1506">
        <v>90</v>
      </c>
      <c r="E493" s="1506">
        <v>1</v>
      </c>
      <c r="F493" s="2463">
        <f>F481+15</f>
        <v>2731.7302259999997</v>
      </c>
      <c r="G493" s="1486">
        <f t="shared" si="55"/>
        <v>2731.73</v>
      </c>
      <c r="H493" s="1483">
        <f t="shared" si="56"/>
        <v>2731.73</v>
      </c>
      <c r="I493" s="1505"/>
      <c r="K493" s="1766"/>
    </row>
    <row r="494" spans="1:13" ht="12" customHeight="1">
      <c r="A494" s="1"/>
      <c r="B494" s="78"/>
      <c r="C494" s="78"/>
      <c r="D494" s="78"/>
      <c r="E494" s="78"/>
      <c r="F494" s="1174"/>
      <c r="G494" s="1461"/>
      <c r="K494" s="1766"/>
    </row>
    <row r="495" spans="1:13" ht="12" customHeight="1" thickBot="1">
      <c r="A495" s="1"/>
      <c r="B495" s="78"/>
      <c r="C495" s="78"/>
      <c r="D495" s="78"/>
      <c r="E495" s="78"/>
      <c r="F495" s="572"/>
      <c r="G495" s="1461"/>
      <c r="K495" s="1766"/>
    </row>
    <row r="496" spans="1:13" ht="21.75" customHeight="1">
      <c r="A496" s="1507"/>
      <c r="B496" s="409"/>
      <c r="C496" s="2679" t="s">
        <v>11478</v>
      </c>
      <c r="D496" s="2679"/>
      <c r="E496" s="2679"/>
      <c r="F496" s="2679"/>
      <c r="G496" s="2679"/>
      <c r="H496" s="2679"/>
      <c r="I496" s="2680"/>
      <c r="K496" s="1766"/>
    </row>
    <row r="497" spans="1:13" ht="33.75" customHeight="1">
      <c r="A497" s="1508"/>
      <c r="B497" s="109"/>
      <c r="C497" s="2681"/>
      <c r="D497" s="2681"/>
      <c r="E497" s="2681"/>
      <c r="F497" s="2681"/>
      <c r="G497" s="2681"/>
      <c r="H497" s="2681"/>
      <c r="I497" s="2682"/>
      <c r="K497" s="1766"/>
    </row>
    <row r="498" spans="1:13" ht="21.75" customHeight="1">
      <c r="A498" s="305"/>
      <c r="B498" s="17"/>
      <c r="C498" s="2681"/>
      <c r="D498" s="2681"/>
      <c r="E498" s="2681"/>
      <c r="F498" s="2681"/>
      <c r="G498" s="2681"/>
      <c r="H498" s="2681"/>
      <c r="I498" s="2682"/>
      <c r="K498" s="1766"/>
    </row>
    <row r="499" spans="1:13" ht="12.75" customHeight="1">
      <c r="A499" s="305"/>
      <c r="B499" s="17"/>
      <c r="C499" s="2681"/>
      <c r="D499" s="2681"/>
      <c r="E499" s="2681"/>
      <c r="F499" s="2681"/>
      <c r="G499" s="2681"/>
      <c r="H499" s="2681"/>
      <c r="I499" s="2682"/>
      <c r="K499" s="1766"/>
    </row>
    <row r="500" spans="1:13" ht="13.5" customHeight="1">
      <c r="A500" s="305"/>
      <c r="B500" s="17"/>
      <c r="C500" s="2681"/>
      <c r="D500" s="2681"/>
      <c r="E500" s="2681"/>
      <c r="F500" s="2681"/>
      <c r="G500" s="2681"/>
      <c r="H500" s="2681"/>
      <c r="I500" s="2682"/>
      <c r="K500" s="1766"/>
    </row>
    <row r="501" spans="1:13" ht="13.5" customHeight="1" thickBot="1">
      <c r="A501" s="1152" t="s">
        <v>7710</v>
      </c>
      <c r="B501" s="184"/>
      <c r="C501" s="2683"/>
      <c r="D501" s="2683"/>
      <c r="E501" s="2683"/>
      <c r="F501" s="2683"/>
      <c r="G501" s="2683"/>
      <c r="H501" s="2683"/>
      <c r="I501" s="2684"/>
      <c r="K501" s="1766"/>
    </row>
    <row r="502" spans="1:13" ht="48" customHeight="1">
      <c r="A502" s="187" t="s">
        <v>1034</v>
      </c>
      <c r="B502" s="1499" t="s">
        <v>988</v>
      </c>
      <c r="C502" s="328" t="s">
        <v>1035</v>
      </c>
      <c r="D502" s="1500"/>
      <c r="E502" s="1206" t="s">
        <v>3143</v>
      </c>
      <c r="F502" s="1728" t="s">
        <v>11093</v>
      </c>
      <c r="G502" s="1310" t="s">
        <v>2792</v>
      </c>
      <c r="H502" s="419" t="s">
        <v>497</v>
      </c>
      <c r="I502" s="173" t="s">
        <v>4268</v>
      </c>
      <c r="K502" s="1766"/>
    </row>
    <row r="503" spans="1:13" ht="13.5" customHeight="1" thickBot="1">
      <c r="A503" s="188"/>
      <c r="B503" s="331" t="s">
        <v>985</v>
      </c>
      <c r="C503" s="329" t="s">
        <v>986</v>
      </c>
      <c r="D503" s="1484" t="s">
        <v>987</v>
      </c>
      <c r="E503" s="382" t="s">
        <v>2641</v>
      </c>
      <c r="F503" s="1721" t="s">
        <v>265</v>
      </c>
      <c r="G503" s="191">
        <f>'Заказ, cкидки и курсы валют'!$I$12</f>
        <v>0</v>
      </c>
      <c r="H503" s="339"/>
      <c r="I503" s="186"/>
      <c r="K503" s="1766"/>
    </row>
    <row r="504" spans="1:13" ht="13.5" customHeight="1">
      <c r="A504" s="410" t="s">
        <v>11199</v>
      </c>
      <c r="B504" s="1863">
        <v>80</v>
      </c>
      <c r="C504" s="1863"/>
      <c r="D504" s="1863">
        <v>20</v>
      </c>
      <c r="E504" s="1863">
        <v>200</v>
      </c>
      <c r="F504" s="1766">
        <v>2205.439488</v>
      </c>
      <c r="G504" s="1473">
        <f t="shared" ref="G504" si="57">ROUND(F504*(1-$G$11),2)</f>
        <v>2205.44</v>
      </c>
      <c r="H504" s="1473">
        <f>G504</f>
        <v>2205.44</v>
      </c>
      <c r="I504" s="1482"/>
      <c r="K504" s="1766"/>
      <c r="L504" s="22"/>
      <c r="M504" s="1726"/>
    </row>
    <row r="505" spans="1:13" ht="13.5" customHeight="1">
      <c r="A505" s="209" t="s">
        <v>11502</v>
      </c>
      <c r="B505" s="1058">
        <v>80</v>
      </c>
      <c r="C505" s="1058"/>
      <c r="D505" s="1058">
        <v>40</v>
      </c>
      <c r="E505" s="1058">
        <v>100</v>
      </c>
      <c r="F505" s="1766">
        <v>1658.5883999999999</v>
      </c>
      <c r="G505" s="1452">
        <f t="shared" ref="G505:G560" si="58">ROUND(F505*(1-$G$11),2)</f>
        <v>1658.59</v>
      </c>
      <c r="H505" s="1452">
        <f>G505</f>
        <v>1658.59</v>
      </c>
      <c r="I505" s="1030"/>
      <c r="K505" s="1766"/>
      <c r="L505" s="22"/>
      <c r="M505" s="1726"/>
    </row>
    <row r="506" spans="1:13" ht="13.5" customHeight="1">
      <c r="A506" s="209" t="s">
        <v>2362</v>
      </c>
      <c r="B506" s="1058">
        <v>100</v>
      </c>
      <c r="C506" s="1058"/>
      <c r="D506" s="1058">
        <v>40</v>
      </c>
      <c r="E506" s="1058">
        <v>100</v>
      </c>
      <c r="F506" s="1766">
        <v>2074.5774000000001</v>
      </c>
      <c r="G506" s="1452">
        <f t="shared" si="58"/>
        <v>2074.58</v>
      </c>
      <c r="H506" s="1452">
        <f t="shared" ref="H506:H563" si="59">G506</f>
        <v>2074.58</v>
      </c>
      <c r="I506" s="1030"/>
      <c r="K506" s="1766"/>
      <c r="L506" s="22"/>
      <c r="M506" s="1726"/>
    </row>
    <row r="507" spans="1:13" ht="13.5" customHeight="1">
      <c r="A507" s="209" t="s">
        <v>10731</v>
      </c>
      <c r="B507" s="1058">
        <v>120</v>
      </c>
      <c r="C507" s="1058"/>
      <c r="D507" s="1058">
        <v>40</v>
      </c>
      <c r="E507" s="1058">
        <v>100</v>
      </c>
      <c r="F507" s="1766">
        <v>2491.9083000000001</v>
      </c>
      <c r="G507" s="1452">
        <f t="shared" si="58"/>
        <v>2491.91</v>
      </c>
      <c r="H507" s="1452">
        <f t="shared" si="59"/>
        <v>2491.91</v>
      </c>
      <c r="I507" s="1030"/>
      <c r="K507" s="1766"/>
      <c r="L507" s="22"/>
      <c r="M507" s="1726"/>
    </row>
    <row r="508" spans="1:13" ht="13.5" customHeight="1">
      <c r="A508" s="209" t="s">
        <v>11503</v>
      </c>
      <c r="B508" s="1058">
        <v>140</v>
      </c>
      <c r="C508" s="1058"/>
      <c r="D508" s="1058">
        <v>40</v>
      </c>
      <c r="E508" s="1058">
        <v>150</v>
      </c>
      <c r="F508" s="1766">
        <v>4359.8330999999998</v>
      </c>
      <c r="G508" s="1452">
        <f t="shared" si="58"/>
        <v>4359.83</v>
      </c>
      <c r="H508" s="1452">
        <f t="shared" si="59"/>
        <v>4359.83</v>
      </c>
      <c r="I508" s="1030"/>
      <c r="K508" s="1766"/>
      <c r="L508" s="22"/>
      <c r="M508" s="1726"/>
    </row>
    <row r="509" spans="1:13" ht="13.5" customHeight="1">
      <c r="A509" s="209" t="s">
        <v>11504</v>
      </c>
      <c r="B509" s="1058">
        <v>140</v>
      </c>
      <c r="C509" s="1058"/>
      <c r="D509" s="1058">
        <v>40</v>
      </c>
      <c r="E509" s="1058">
        <v>50</v>
      </c>
      <c r="F509" s="1766">
        <v>1453.2776999999999</v>
      </c>
      <c r="G509" s="1452">
        <f t="shared" si="58"/>
        <v>1453.28</v>
      </c>
      <c r="H509" s="1452">
        <f t="shared" si="59"/>
        <v>1453.28</v>
      </c>
      <c r="I509" s="1030"/>
      <c r="K509" s="1766"/>
      <c r="L509" s="22"/>
      <c r="M509" s="1726"/>
    </row>
    <row r="510" spans="1:13" ht="13.5" customHeight="1">
      <c r="A510" s="209" t="s">
        <v>10732</v>
      </c>
      <c r="B510" s="1058">
        <v>160</v>
      </c>
      <c r="C510" s="1058"/>
      <c r="D510" s="1058">
        <v>40</v>
      </c>
      <c r="E510" s="1058">
        <v>50</v>
      </c>
      <c r="F510" s="1766">
        <v>1660.6012499999999</v>
      </c>
      <c r="G510" s="1452">
        <f t="shared" si="58"/>
        <v>1660.6</v>
      </c>
      <c r="H510" s="1452">
        <f t="shared" si="59"/>
        <v>1660.6</v>
      </c>
      <c r="I510" s="1030"/>
      <c r="K510" s="1766"/>
      <c r="L510" s="22"/>
      <c r="M510" s="1726"/>
    </row>
    <row r="511" spans="1:13" ht="13.5" customHeight="1">
      <c r="A511" s="209" t="s">
        <v>2363</v>
      </c>
      <c r="B511" s="1058">
        <v>200</v>
      </c>
      <c r="C511" s="1058"/>
      <c r="D511" s="1058">
        <v>40</v>
      </c>
      <c r="E511" s="1058">
        <v>50</v>
      </c>
      <c r="F511" s="1766">
        <v>2075.2483499999998</v>
      </c>
      <c r="G511" s="1452">
        <f t="shared" si="58"/>
        <v>2075.25</v>
      </c>
      <c r="H511" s="1452">
        <f t="shared" si="59"/>
        <v>2075.25</v>
      </c>
      <c r="I511" s="1030"/>
      <c r="K511" s="1766"/>
      <c r="L511" s="22"/>
      <c r="M511" s="1726"/>
    </row>
    <row r="512" spans="1:13" ht="13.5" customHeight="1">
      <c r="A512" s="209" t="s">
        <v>10733</v>
      </c>
      <c r="B512" s="1058">
        <v>240</v>
      </c>
      <c r="C512" s="1058"/>
      <c r="D512" s="1058">
        <v>40</v>
      </c>
      <c r="E512" s="1058">
        <v>50</v>
      </c>
      <c r="F512" s="1766">
        <v>2489.8954499999995</v>
      </c>
      <c r="G512" s="1452">
        <f t="shared" si="58"/>
        <v>2489.9</v>
      </c>
      <c r="H512" s="1452">
        <f t="shared" si="59"/>
        <v>2489.9</v>
      </c>
      <c r="I512" s="1030"/>
      <c r="K512" s="1766"/>
      <c r="L512" s="22"/>
      <c r="M512" s="1726"/>
    </row>
    <row r="513" spans="1:13" ht="13.5" customHeight="1">
      <c r="A513" s="209" t="s">
        <v>2364</v>
      </c>
      <c r="B513" s="1058">
        <v>260</v>
      </c>
      <c r="C513" s="1058"/>
      <c r="D513" s="1058">
        <v>40</v>
      </c>
      <c r="E513" s="1058">
        <v>25</v>
      </c>
      <c r="F513" s="1766">
        <v>1348.6094999999998</v>
      </c>
      <c r="G513" s="1452">
        <f t="shared" si="58"/>
        <v>1348.61</v>
      </c>
      <c r="H513" s="1452">
        <f t="shared" si="59"/>
        <v>1348.61</v>
      </c>
      <c r="I513" s="1030"/>
      <c r="K513" s="1766"/>
      <c r="L513" s="22"/>
      <c r="M513" s="1726"/>
    </row>
    <row r="514" spans="1:13" ht="13.5" customHeight="1">
      <c r="A514" s="209" t="s">
        <v>10734</v>
      </c>
      <c r="B514" s="1058">
        <v>260</v>
      </c>
      <c r="C514" s="1058"/>
      <c r="D514" s="1058">
        <v>40</v>
      </c>
      <c r="E514" s="1058">
        <v>50</v>
      </c>
      <c r="F514" s="1766">
        <v>2697.2189999999996</v>
      </c>
      <c r="G514" s="1452">
        <f t="shared" si="58"/>
        <v>2697.22</v>
      </c>
      <c r="H514" s="1452">
        <f t="shared" si="59"/>
        <v>2697.22</v>
      </c>
      <c r="I514" s="1030"/>
      <c r="K514" s="1766"/>
      <c r="L514" s="22"/>
      <c r="M514" s="1726"/>
    </row>
    <row r="515" spans="1:13" ht="13.5" customHeight="1">
      <c r="A515" s="209" t="s">
        <v>2365</v>
      </c>
      <c r="B515" s="1058">
        <v>280</v>
      </c>
      <c r="C515" s="1058"/>
      <c r="D515" s="1058">
        <v>40</v>
      </c>
      <c r="E515" s="1058">
        <v>50</v>
      </c>
      <c r="F515" s="1766">
        <v>2863.7219519999999</v>
      </c>
      <c r="G515" s="1452">
        <f t="shared" si="58"/>
        <v>2863.72</v>
      </c>
      <c r="H515" s="1452">
        <f t="shared" si="59"/>
        <v>2863.72</v>
      </c>
      <c r="I515" s="1030"/>
      <c r="K515" s="1766"/>
      <c r="L515" s="22"/>
      <c r="M515" s="1726"/>
    </row>
    <row r="516" spans="1:13" ht="13.5" customHeight="1">
      <c r="A516" s="209" t="s">
        <v>2366</v>
      </c>
      <c r="B516" s="1058">
        <v>300</v>
      </c>
      <c r="C516" s="1058"/>
      <c r="D516" s="1058">
        <v>40</v>
      </c>
      <c r="E516" s="1058">
        <v>50</v>
      </c>
      <c r="F516" s="1766">
        <v>3112.5370499999999</v>
      </c>
      <c r="G516" s="1452">
        <f t="shared" si="58"/>
        <v>3112.54</v>
      </c>
      <c r="H516" s="1452">
        <f t="shared" si="59"/>
        <v>3112.54</v>
      </c>
      <c r="I516" s="1030"/>
      <c r="K516" s="1766"/>
      <c r="L516" s="22"/>
      <c r="M516" s="1726"/>
    </row>
    <row r="517" spans="1:13" ht="13.5" customHeight="1">
      <c r="A517" s="209" t="s">
        <v>2367</v>
      </c>
      <c r="B517" s="1058">
        <v>360</v>
      </c>
      <c r="C517" s="1058"/>
      <c r="D517" s="1058">
        <v>40</v>
      </c>
      <c r="E517" s="1058">
        <v>25</v>
      </c>
      <c r="F517" s="1766">
        <v>2116.5117749999999</v>
      </c>
      <c r="G517" s="1452">
        <f t="shared" si="58"/>
        <v>2116.5100000000002</v>
      </c>
      <c r="H517" s="1452">
        <f t="shared" si="59"/>
        <v>2116.5100000000002</v>
      </c>
      <c r="I517" s="1030"/>
      <c r="K517" s="1766"/>
      <c r="L517" s="22"/>
      <c r="M517" s="1726"/>
    </row>
    <row r="518" spans="1:13" ht="13.5" customHeight="1">
      <c r="A518" s="209" t="s">
        <v>2368</v>
      </c>
      <c r="B518" s="1058">
        <v>400</v>
      </c>
      <c r="C518" s="1058"/>
      <c r="D518" s="1058">
        <v>40</v>
      </c>
      <c r="E518" s="1058">
        <v>25</v>
      </c>
      <c r="F518" s="1766">
        <v>2781.7788284999997</v>
      </c>
      <c r="G518" s="1452">
        <f t="shared" si="58"/>
        <v>2781.78</v>
      </c>
      <c r="H518" s="1452">
        <f t="shared" si="59"/>
        <v>2781.78</v>
      </c>
      <c r="I518" s="1030"/>
      <c r="K518" s="1766"/>
      <c r="L518" s="22"/>
      <c r="M518" s="1726"/>
    </row>
    <row r="519" spans="1:13" ht="13.5" customHeight="1">
      <c r="A519" s="209" t="s">
        <v>2369</v>
      </c>
      <c r="B519" s="1058">
        <v>480</v>
      </c>
      <c r="C519" s="1058"/>
      <c r="D519" s="1058">
        <v>40</v>
      </c>
      <c r="E519" s="1058">
        <v>25</v>
      </c>
      <c r="F519" s="1766">
        <v>2703.2414472</v>
      </c>
      <c r="G519" s="1452">
        <f t="shared" si="58"/>
        <v>2703.24</v>
      </c>
      <c r="H519" s="1452">
        <f t="shared" si="59"/>
        <v>2703.24</v>
      </c>
      <c r="I519" s="1030"/>
      <c r="K519" s="1766"/>
      <c r="L519" s="22"/>
      <c r="M519" s="1726"/>
    </row>
    <row r="520" spans="1:13" ht="13.5" customHeight="1">
      <c r="A520" s="209" t="s">
        <v>2370</v>
      </c>
      <c r="B520" s="1058">
        <v>500</v>
      </c>
      <c r="C520" s="1058"/>
      <c r="D520" s="1058">
        <v>40</v>
      </c>
      <c r="E520" s="1058">
        <v>25</v>
      </c>
      <c r="F520" s="1766">
        <v>2939.4319500000006</v>
      </c>
      <c r="G520" s="1452">
        <f t="shared" si="58"/>
        <v>2939.43</v>
      </c>
      <c r="H520" s="1452">
        <f t="shared" si="59"/>
        <v>2939.43</v>
      </c>
      <c r="I520" s="1030"/>
      <c r="K520" s="1766"/>
      <c r="L520" s="22"/>
      <c r="M520" s="1726"/>
    </row>
    <row r="521" spans="1:13" ht="13.5" customHeight="1">
      <c r="A521" s="209" t="s">
        <v>2371</v>
      </c>
      <c r="B521" s="1058">
        <v>600</v>
      </c>
      <c r="C521" s="1058"/>
      <c r="D521" s="1058">
        <v>40</v>
      </c>
      <c r="E521" s="1058">
        <v>25</v>
      </c>
      <c r="F521" s="1766">
        <v>3953.7526896000004</v>
      </c>
      <c r="G521" s="1452">
        <f t="shared" si="58"/>
        <v>3953.75</v>
      </c>
      <c r="H521" s="1452">
        <f t="shared" si="59"/>
        <v>3953.75</v>
      </c>
      <c r="I521" s="1030"/>
      <c r="K521" s="1766"/>
      <c r="L521" s="22"/>
      <c r="M521" s="1726"/>
    </row>
    <row r="522" spans="1:13" ht="13.5" customHeight="1">
      <c r="A522" s="209" t="s">
        <v>11505</v>
      </c>
      <c r="B522" s="1058">
        <v>720</v>
      </c>
      <c r="C522" s="1058"/>
      <c r="D522" s="1058">
        <v>40</v>
      </c>
      <c r="E522" s="1058">
        <v>10</v>
      </c>
      <c r="F522" s="1766">
        <v>1472.9499540000002</v>
      </c>
      <c r="G522" s="1452">
        <f t="shared" si="58"/>
        <v>1472.95</v>
      </c>
      <c r="H522" s="1452">
        <f t="shared" si="59"/>
        <v>1472.95</v>
      </c>
      <c r="I522" s="1030"/>
      <c r="K522" s="1766"/>
      <c r="L522" s="22"/>
      <c r="M522" s="1726"/>
    </row>
    <row r="523" spans="1:13" ht="13.5" customHeight="1">
      <c r="A523" s="209" t="s">
        <v>2372</v>
      </c>
      <c r="B523" s="1058">
        <v>720</v>
      </c>
      <c r="C523" s="1058"/>
      <c r="D523" s="1058">
        <v>40</v>
      </c>
      <c r="E523" s="1058">
        <v>25</v>
      </c>
      <c r="F523" s="1766">
        <v>3682.3883039999996</v>
      </c>
      <c r="G523" s="1452">
        <f t="shared" ref="G523" si="60">ROUND(F523*(1-$G$11),2)</f>
        <v>3682.39</v>
      </c>
      <c r="H523" s="1452">
        <f t="shared" ref="H523" si="61">G523</f>
        <v>3682.39</v>
      </c>
      <c r="I523" s="1030"/>
      <c r="K523" s="1766"/>
      <c r="L523" s="22"/>
      <c r="M523" s="1726"/>
    </row>
    <row r="524" spans="1:13" ht="13.5" customHeight="1">
      <c r="A524" s="209" t="s">
        <v>7065</v>
      </c>
      <c r="B524" s="1058">
        <v>800</v>
      </c>
      <c r="C524" s="1058"/>
      <c r="D524" s="1058">
        <v>40</v>
      </c>
      <c r="E524" s="1058">
        <v>10</v>
      </c>
      <c r="F524" s="1766">
        <v>1881.3437999999999</v>
      </c>
      <c r="G524" s="1452">
        <f t="shared" si="58"/>
        <v>1881.34</v>
      </c>
      <c r="H524" s="1452">
        <f t="shared" si="59"/>
        <v>1881.34</v>
      </c>
      <c r="I524" s="1030"/>
      <c r="K524" s="1766"/>
      <c r="L524" s="22"/>
      <c r="M524" s="1726"/>
    </row>
    <row r="525" spans="1:13" ht="13.5" customHeight="1">
      <c r="A525" s="209" t="s">
        <v>7066</v>
      </c>
      <c r="B525" s="1058">
        <v>840</v>
      </c>
      <c r="C525" s="1058"/>
      <c r="D525" s="1058">
        <v>40</v>
      </c>
      <c r="E525" s="1058">
        <v>10</v>
      </c>
      <c r="F525" s="1766">
        <v>2321.6856011999998</v>
      </c>
      <c r="G525" s="1452">
        <f t="shared" si="58"/>
        <v>2321.69</v>
      </c>
      <c r="H525" s="1452">
        <f t="shared" si="59"/>
        <v>2321.69</v>
      </c>
      <c r="I525" s="1030"/>
      <c r="K525" s="1766"/>
      <c r="L525" s="22"/>
      <c r="M525" s="1726"/>
    </row>
    <row r="526" spans="1:13" ht="13.5" customHeight="1">
      <c r="A526" s="209" t="s">
        <v>8879</v>
      </c>
      <c r="B526" s="1058">
        <v>960</v>
      </c>
      <c r="C526" s="1058"/>
      <c r="D526" s="1058">
        <v>40</v>
      </c>
      <c r="E526" s="1058">
        <v>10</v>
      </c>
      <c r="F526" s="1766">
        <v>1963.7632979999998</v>
      </c>
      <c r="G526" s="1452">
        <f t="shared" si="58"/>
        <v>1963.76</v>
      </c>
      <c r="H526" s="1452">
        <f t="shared" si="59"/>
        <v>1963.76</v>
      </c>
      <c r="I526" s="1030"/>
      <c r="K526" s="1766"/>
      <c r="L526" s="22"/>
      <c r="M526" s="1726"/>
    </row>
    <row r="527" spans="1:13" ht="13.5" customHeight="1">
      <c r="A527" s="209" t="s">
        <v>7067</v>
      </c>
      <c r="B527" s="1058">
        <v>1000</v>
      </c>
      <c r="C527" s="1058"/>
      <c r="D527" s="1058">
        <v>40</v>
      </c>
      <c r="E527" s="1058">
        <v>10</v>
      </c>
      <c r="F527" s="1766">
        <v>2351.8139399999995</v>
      </c>
      <c r="G527" s="1452">
        <f t="shared" si="58"/>
        <v>2351.81</v>
      </c>
      <c r="H527" s="1452">
        <f t="shared" si="59"/>
        <v>2351.81</v>
      </c>
      <c r="I527" s="1030"/>
      <c r="K527" s="1766"/>
      <c r="L527" s="22"/>
      <c r="M527" s="1726"/>
    </row>
    <row r="528" spans="1:13" ht="13.5" customHeight="1">
      <c r="A528" s="209" t="s">
        <v>7068</v>
      </c>
      <c r="B528" s="1058">
        <v>1200</v>
      </c>
      <c r="C528" s="1058"/>
      <c r="D528" s="1058">
        <v>40</v>
      </c>
      <c r="E528" s="1058">
        <v>10</v>
      </c>
      <c r="F528" s="1766">
        <v>2822.2840799999994</v>
      </c>
      <c r="G528" s="1452">
        <f t="shared" si="58"/>
        <v>2822.28</v>
      </c>
      <c r="H528" s="1452">
        <f t="shared" si="59"/>
        <v>2822.28</v>
      </c>
      <c r="I528" s="1030"/>
      <c r="K528" s="1766"/>
      <c r="L528" s="22"/>
      <c r="M528" s="1726"/>
    </row>
    <row r="529" spans="1:13" ht="13.5" customHeight="1">
      <c r="A529" s="209" t="s">
        <v>7069</v>
      </c>
      <c r="B529" s="1058">
        <v>1250</v>
      </c>
      <c r="C529" s="1058"/>
      <c r="D529" s="1058">
        <v>40</v>
      </c>
      <c r="E529" s="1058">
        <v>10</v>
      </c>
      <c r="F529" s="1766">
        <v>2939.7003299999997</v>
      </c>
      <c r="G529" s="1452">
        <f t="shared" si="58"/>
        <v>2939.7</v>
      </c>
      <c r="H529" s="1452">
        <f t="shared" si="59"/>
        <v>2939.7</v>
      </c>
      <c r="I529" s="1030"/>
      <c r="K529" s="1766"/>
      <c r="L529" s="22"/>
      <c r="M529" s="1726"/>
    </row>
    <row r="530" spans="1:13" ht="13.5" customHeight="1">
      <c r="A530" s="209" t="s">
        <v>7070</v>
      </c>
      <c r="B530" s="1058">
        <v>100</v>
      </c>
      <c r="C530" s="1058"/>
      <c r="D530" s="1058">
        <v>50</v>
      </c>
      <c r="E530" s="1058">
        <v>100</v>
      </c>
      <c r="F530" s="1766">
        <v>2593.8926999999999</v>
      </c>
      <c r="G530" s="1452">
        <f t="shared" si="58"/>
        <v>2593.89</v>
      </c>
      <c r="H530" s="1452">
        <f t="shared" si="59"/>
        <v>2593.89</v>
      </c>
      <c r="I530" s="1030"/>
      <c r="K530" s="1766"/>
      <c r="L530" s="22"/>
      <c r="M530" s="1726"/>
    </row>
    <row r="531" spans="1:13" ht="13.5" customHeight="1">
      <c r="A531" s="209" t="s">
        <v>10735</v>
      </c>
      <c r="B531" s="1058">
        <v>120</v>
      </c>
      <c r="C531" s="1058"/>
      <c r="D531" s="1058">
        <v>50</v>
      </c>
      <c r="E531" s="1058">
        <v>50</v>
      </c>
      <c r="F531" s="1766">
        <v>1878.3453244499999</v>
      </c>
      <c r="G531" s="1452">
        <f t="shared" si="58"/>
        <v>1878.35</v>
      </c>
      <c r="H531" s="1452">
        <f t="shared" si="59"/>
        <v>1878.35</v>
      </c>
      <c r="I531" s="1030"/>
      <c r="K531" s="1766"/>
      <c r="L531" s="22"/>
      <c r="M531" s="1726"/>
    </row>
    <row r="532" spans="1:13" ht="13.5" customHeight="1">
      <c r="A532" s="209" t="s">
        <v>10736</v>
      </c>
      <c r="B532" s="1058">
        <v>140</v>
      </c>
      <c r="C532" s="1058"/>
      <c r="D532" s="1058">
        <v>50</v>
      </c>
      <c r="E532" s="1058">
        <v>50</v>
      </c>
      <c r="F532" s="1766">
        <v>1814.91975</v>
      </c>
      <c r="G532" s="1452">
        <f t="shared" si="58"/>
        <v>1814.92</v>
      </c>
      <c r="H532" s="1452">
        <f t="shared" si="59"/>
        <v>1814.92</v>
      </c>
      <c r="I532" s="1030"/>
      <c r="K532" s="1766"/>
      <c r="L532" s="22"/>
      <c r="M532" s="1726"/>
    </row>
    <row r="533" spans="1:13" ht="13.5" customHeight="1">
      <c r="A533" s="209" t="s">
        <v>6991</v>
      </c>
      <c r="B533" s="1058">
        <v>160</v>
      </c>
      <c r="C533" s="1058"/>
      <c r="D533" s="1058">
        <v>50</v>
      </c>
      <c r="E533" s="1058">
        <v>100</v>
      </c>
      <c r="F533" s="1766">
        <v>5302.329984</v>
      </c>
      <c r="G533" s="1452">
        <f t="shared" si="58"/>
        <v>5302.33</v>
      </c>
      <c r="H533" s="1452">
        <f t="shared" si="59"/>
        <v>5302.33</v>
      </c>
      <c r="I533" s="1030"/>
      <c r="K533" s="1766"/>
      <c r="L533" s="22"/>
      <c r="M533" s="1726"/>
    </row>
    <row r="534" spans="1:13" ht="13.5" customHeight="1">
      <c r="A534" s="209" t="s">
        <v>10737</v>
      </c>
      <c r="B534" s="1058">
        <v>160</v>
      </c>
      <c r="C534" s="1058"/>
      <c r="D534" s="1058">
        <v>50</v>
      </c>
      <c r="E534" s="1058">
        <v>50</v>
      </c>
      <c r="F534" s="1766">
        <v>2651.1649920000004</v>
      </c>
      <c r="G534" s="1452">
        <f t="shared" si="58"/>
        <v>2651.16</v>
      </c>
      <c r="H534" s="1452">
        <f t="shared" si="59"/>
        <v>2651.16</v>
      </c>
      <c r="I534" s="1030"/>
      <c r="K534" s="1766"/>
      <c r="L534" s="22"/>
      <c r="M534" s="1726"/>
    </row>
    <row r="535" spans="1:13" ht="13.5" customHeight="1">
      <c r="A535" s="209" t="s">
        <v>11506</v>
      </c>
      <c r="B535" s="1058">
        <v>200</v>
      </c>
      <c r="C535" s="1058"/>
      <c r="D535" s="1058">
        <v>50</v>
      </c>
      <c r="E535" s="1058">
        <v>50</v>
      </c>
      <c r="F535" s="1766">
        <v>2594.5636500000005</v>
      </c>
      <c r="G535" s="1452">
        <f t="shared" si="58"/>
        <v>2594.56</v>
      </c>
      <c r="H535" s="1452">
        <f t="shared" si="59"/>
        <v>2594.56</v>
      </c>
      <c r="I535" s="1030"/>
      <c r="K535" s="1766"/>
      <c r="L535" s="22"/>
      <c r="M535" s="1726"/>
    </row>
    <row r="536" spans="1:13" ht="13.5" customHeight="1">
      <c r="A536" s="209" t="s">
        <v>2373</v>
      </c>
      <c r="B536" s="1058">
        <v>240</v>
      </c>
      <c r="C536" s="1058"/>
      <c r="D536" s="1058">
        <v>50</v>
      </c>
      <c r="E536" s="1058">
        <v>25</v>
      </c>
      <c r="F536" s="1766">
        <v>1556.268525</v>
      </c>
      <c r="G536" s="1452">
        <f t="shared" si="58"/>
        <v>1556.27</v>
      </c>
      <c r="H536" s="1452">
        <f t="shared" si="59"/>
        <v>1556.27</v>
      </c>
      <c r="I536" s="1030"/>
      <c r="K536" s="1766"/>
      <c r="L536" s="22"/>
      <c r="M536" s="1726"/>
    </row>
    <row r="537" spans="1:13" ht="13.5" customHeight="1">
      <c r="A537" s="209" t="s">
        <v>11201</v>
      </c>
      <c r="B537" s="1058">
        <v>240</v>
      </c>
      <c r="C537" s="1058"/>
      <c r="D537" s="1058">
        <v>50</v>
      </c>
      <c r="E537" s="1058">
        <v>50</v>
      </c>
      <c r="F537" s="1766">
        <v>3112.5370499999999</v>
      </c>
      <c r="G537" s="1452">
        <f t="shared" ref="G537" si="62">ROUND(F537*(1-$G$11),2)</f>
        <v>3112.54</v>
      </c>
      <c r="H537" s="1452">
        <f t="shared" ref="H537" si="63">G537</f>
        <v>3112.54</v>
      </c>
      <c r="I537" s="1030"/>
      <c r="K537" s="1766"/>
      <c r="L537" s="22"/>
      <c r="M537" s="1726"/>
    </row>
    <row r="538" spans="1:13" ht="13.5" customHeight="1">
      <c r="A538" s="209" t="s">
        <v>2374</v>
      </c>
      <c r="B538" s="1058">
        <v>300</v>
      </c>
      <c r="C538" s="1058"/>
      <c r="D538" s="1058">
        <v>50</v>
      </c>
      <c r="E538" s="1058">
        <v>25</v>
      </c>
      <c r="F538" s="1766">
        <v>2287.9824407999995</v>
      </c>
      <c r="G538" s="1452">
        <f t="shared" si="58"/>
        <v>2287.98</v>
      </c>
      <c r="H538" s="1452">
        <f t="shared" si="59"/>
        <v>2287.98</v>
      </c>
      <c r="I538" s="1030"/>
      <c r="K538" s="1766"/>
      <c r="L538" s="22"/>
      <c r="M538" s="1726"/>
    </row>
    <row r="539" spans="1:13" ht="13.5" customHeight="1">
      <c r="A539" s="209" t="s">
        <v>2375</v>
      </c>
      <c r="B539" s="1058">
        <v>400</v>
      </c>
      <c r="C539" s="1058"/>
      <c r="D539" s="1058">
        <v>50</v>
      </c>
      <c r="E539" s="1058">
        <v>25</v>
      </c>
      <c r="F539" s="1766">
        <v>2939.7674249999995</v>
      </c>
      <c r="G539" s="1452">
        <f t="shared" si="58"/>
        <v>2939.77</v>
      </c>
      <c r="H539" s="1452">
        <f t="shared" si="59"/>
        <v>2939.77</v>
      </c>
      <c r="I539" s="1030"/>
      <c r="K539" s="1766"/>
      <c r="L539" s="22"/>
      <c r="M539" s="1726"/>
    </row>
    <row r="540" spans="1:13" ht="13.5" customHeight="1">
      <c r="A540" s="209" t="s">
        <v>11859</v>
      </c>
      <c r="B540" s="1058">
        <v>400</v>
      </c>
      <c r="C540" s="1058"/>
      <c r="D540" s="1058">
        <v>50</v>
      </c>
      <c r="E540" s="1058">
        <v>10</v>
      </c>
      <c r="F540" s="1766">
        <v>1175.9091000000001</v>
      </c>
      <c r="G540" s="1452">
        <f t="shared" si="58"/>
        <v>1175.9100000000001</v>
      </c>
      <c r="H540" s="1452">
        <f t="shared" si="59"/>
        <v>1175.9100000000001</v>
      </c>
      <c r="I540" s="1030"/>
      <c r="K540" s="1766"/>
      <c r="L540" s="22"/>
      <c r="M540" s="1726"/>
    </row>
    <row r="541" spans="1:13" ht="13.5" customHeight="1">
      <c r="A541" s="209" t="s">
        <v>2376</v>
      </c>
      <c r="B541" s="1058">
        <v>500</v>
      </c>
      <c r="C541" s="1058"/>
      <c r="D541" s="1058">
        <v>50</v>
      </c>
      <c r="E541" s="1058">
        <v>25</v>
      </c>
      <c r="F541" s="1766">
        <v>3674.79315</v>
      </c>
      <c r="G541" s="1452">
        <f t="shared" si="58"/>
        <v>3674.79</v>
      </c>
      <c r="H541" s="1452">
        <f t="shared" si="59"/>
        <v>3674.79</v>
      </c>
      <c r="I541" s="1030"/>
      <c r="K541" s="1766"/>
      <c r="L541" s="22"/>
      <c r="M541" s="1726"/>
    </row>
    <row r="542" spans="1:13" ht="13.5" customHeight="1">
      <c r="A542" s="209" t="s">
        <v>2377</v>
      </c>
      <c r="B542" s="1058">
        <v>600</v>
      </c>
      <c r="C542" s="1058"/>
      <c r="D542" s="1058">
        <v>50</v>
      </c>
      <c r="E542" s="1058">
        <v>25</v>
      </c>
      <c r="F542" s="1766">
        <v>4409.4833999999992</v>
      </c>
      <c r="G542" s="1452">
        <f t="shared" si="58"/>
        <v>4409.4799999999996</v>
      </c>
      <c r="H542" s="1452">
        <f t="shared" si="59"/>
        <v>4409.4799999999996</v>
      </c>
      <c r="I542" s="1030"/>
      <c r="K542" s="1766"/>
      <c r="L542" s="22"/>
      <c r="M542" s="1726"/>
    </row>
    <row r="543" spans="1:13" ht="13.5" customHeight="1">
      <c r="A543" s="209" t="s">
        <v>2378</v>
      </c>
      <c r="B543" s="1058">
        <v>800</v>
      </c>
      <c r="C543" s="1058"/>
      <c r="D543" s="1058">
        <v>50</v>
      </c>
      <c r="E543" s="1058">
        <v>25</v>
      </c>
      <c r="F543" s="1766">
        <v>5896.3085999999994</v>
      </c>
      <c r="G543" s="1452">
        <f t="shared" si="58"/>
        <v>5896.31</v>
      </c>
      <c r="H543" s="1452">
        <f t="shared" si="59"/>
        <v>5896.31</v>
      </c>
      <c r="I543" s="1030"/>
      <c r="K543" s="1766"/>
      <c r="L543" s="22"/>
      <c r="M543" s="1726"/>
    </row>
    <row r="544" spans="1:13" ht="13.5" customHeight="1">
      <c r="A544" s="209" t="s">
        <v>2379</v>
      </c>
      <c r="B544" s="1058">
        <v>1000</v>
      </c>
      <c r="C544" s="1058"/>
      <c r="D544" s="1058">
        <v>50</v>
      </c>
      <c r="E544" s="1058">
        <v>10</v>
      </c>
      <c r="F544" s="1766">
        <v>3294.7516381499991</v>
      </c>
      <c r="G544" s="1452">
        <f t="shared" si="58"/>
        <v>3294.75</v>
      </c>
      <c r="H544" s="1452">
        <f t="shared" si="59"/>
        <v>3294.75</v>
      </c>
      <c r="I544" s="1030"/>
      <c r="K544" s="1766"/>
      <c r="L544" s="22"/>
      <c r="M544" s="1726"/>
    </row>
    <row r="545" spans="1:13" ht="13.5" customHeight="1">
      <c r="A545" s="209" t="s">
        <v>2380</v>
      </c>
      <c r="B545" s="1058">
        <v>1200</v>
      </c>
      <c r="C545" s="1058"/>
      <c r="D545" s="1058">
        <v>50</v>
      </c>
      <c r="E545" s="1058">
        <v>10</v>
      </c>
      <c r="F545" s="1766">
        <v>3527.7209100000005</v>
      </c>
      <c r="G545" s="1452">
        <f t="shared" si="58"/>
        <v>3527.72</v>
      </c>
      <c r="H545" s="1452">
        <f t="shared" si="59"/>
        <v>3527.72</v>
      </c>
      <c r="I545" s="1030"/>
      <c r="K545" s="1766"/>
      <c r="L545" s="22"/>
      <c r="M545" s="1726"/>
    </row>
    <row r="546" spans="1:13" ht="13.5" customHeight="1">
      <c r="A546" s="209" t="s">
        <v>2381</v>
      </c>
      <c r="B546" s="1058">
        <v>1250</v>
      </c>
      <c r="C546" s="1058"/>
      <c r="D546" s="1058">
        <v>50</v>
      </c>
      <c r="E546" s="1058">
        <v>10</v>
      </c>
      <c r="F546" s="1766">
        <v>3674.79315</v>
      </c>
      <c r="G546" s="1452">
        <f t="shared" si="58"/>
        <v>3674.79</v>
      </c>
      <c r="H546" s="1452">
        <f t="shared" si="59"/>
        <v>3674.79</v>
      </c>
      <c r="I546" s="1030"/>
      <c r="K546" s="1766"/>
      <c r="L546" s="22"/>
      <c r="M546" s="1726"/>
    </row>
    <row r="547" spans="1:13" ht="13.5" customHeight="1">
      <c r="A547" s="209" t="s">
        <v>10738</v>
      </c>
      <c r="B547" s="1058">
        <v>80</v>
      </c>
      <c r="C547" s="1058"/>
      <c r="D547" s="1058">
        <v>60</v>
      </c>
      <c r="E547" s="1058">
        <v>100</v>
      </c>
      <c r="F547" s="1766">
        <v>2944.9263595500001</v>
      </c>
      <c r="G547" s="1452">
        <f t="shared" si="58"/>
        <v>2944.93</v>
      </c>
      <c r="H547" s="1452">
        <f t="shared" si="59"/>
        <v>2944.93</v>
      </c>
      <c r="I547" s="1030"/>
      <c r="K547" s="1766"/>
      <c r="L547" s="22"/>
      <c r="M547" s="1726"/>
    </row>
    <row r="548" spans="1:13" ht="13.5" customHeight="1">
      <c r="A548" s="209" t="s">
        <v>6992</v>
      </c>
      <c r="B548" s="1058">
        <v>100</v>
      </c>
      <c r="C548" s="1058"/>
      <c r="D548" s="1058">
        <v>60</v>
      </c>
      <c r="E548" s="1058">
        <v>100</v>
      </c>
      <c r="F548" s="1766">
        <v>3111.8661000000002</v>
      </c>
      <c r="G548" s="1452">
        <f t="shared" si="58"/>
        <v>3111.87</v>
      </c>
      <c r="H548" s="1452">
        <f t="shared" si="59"/>
        <v>3111.87</v>
      </c>
      <c r="I548" s="1030"/>
      <c r="K548" s="1766"/>
      <c r="L548" s="22"/>
      <c r="M548" s="1726"/>
    </row>
    <row r="549" spans="1:13" ht="13.5" customHeight="1">
      <c r="A549" s="209" t="s">
        <v>10739</v>
      </c>
      <c r="B549" s="1058">
        <v>100</v>
      </c>
      <c r="C549" s="1058"/>
      <c r="D549" s="1058">
        <v>60</v>
      </c>
      <c r="E549" s="1058">
        <v>50</v>
      </c>
      <c r="F549" s="1766">
        <v>1555.9330500000001</v>
      </c>
      <c r="G549" s="1452">
        <f t="shared" si="58"/>
        <v>1555.93</v>
      </c>
      <c r="H549" s="1452">
        <f t="shared" si="59"/>
        <v>1555.93</v>
      </c>
      <c r="I549" s="1030"/>
      <c r="K549" s="1766"/>
      <c r="L549" s="22"/>
      <c r="M549" s="1726"/>
    </row>
    <row r="550" spans="1:13" ht="13.5" customHeight="1">
      <c r="A550" s="209" t="s">
        <v>7071</v>
      </c>
      <c r="B550" s="1058">
        <v>120</v>
      </c>
      <c r="C550" s="1058"/>
      <c r="D550" s="1058">
        <v>60</v>
      </c>
      <c r="E550" s="1058">
        <v>50</v>
      </c>
      <c r="F550" s="1766">
        <v>1867.9248</v>
      </c>
      <c r="G550" s="1452">
        <f t="shared" si="58"/>
        <v>1867.92</v>
      </c>
      <c r="H550" s="1452">
        <f t="shared" si="59"/>
        <v>1867.92</v>
      </c>
      <c r="I550" s="1030"/>
      <c r="K550" s="1766"/>
      <c r="L550" s="22"/>
      <c r="M550" s="1726"/>
    </row>
    <row r="551" spans="1:13" ht="13.5" customHeight="1">
      <c r="A551" s="209" t="s">
        <v>7072</v>
      </c>
      <c r="B551" s="1058">
        <v>140</v>
      </c>
      <c r="C551" s="1058"/>
      <c r="D551" s="1058">
        <v>60</v>
      </c>
      <c r="E551" s="1058">
        <v>50</v>
      </c>
      <c r="F551" s="1766">
        <v>2902.3324407</v>
      </c>
      <c r="G551" s="1452">
        <f t="shared" si="58"/>
        <v>2902.33</v>
      </c>
      <c r="H551" s="1452">
        <f t="shared" si="59"/>
        <v>2902.33</v>
      </c>
      <c r="I551" s="1030"/>
      <c r="K551" s="1766"/>
      <c r="L551" s="22"/>
      <c r="M551" s="1726"/>
    </row>
    <row r="552" spans="1:13" ht="13.5" customHeight="1">
      <c r="A552" s="209" t="s">
        <v>7073</v>
      </c>
      <c r="B552" s="1058">
        <v>160</v>
      </c>
      <c r="C552" s="1058"/>
      <c r="D552" s="1058">
        <v>60</v>
      </c>
      <c r="E552" s="1058">
        <v>50</v>
      </c>
      <c r="F552" s="1766">
        <v>2703.9177647999995</v>
      </c>
      <c r="G552" s="1452">
        <f t="shared" si="58"/>
        <v>2703.92</v>
      </c>
      <c r="H552" s="1452">
        <f t="shared" si="59"/>
        <v>2703.92</v>
      </c>
      <c r="I552" s="1030"/>
      <c r="K552" s="1766"/>
      <c r="L552" s="22"/>
      <c r="M552" s="1726"/>
    </row>
    <row r="553" spans="1:13" ht="13.5" customHeight="1">
      <c r="A553" s="209" t="s">
        <v>7074</v>
      </c>
      <c r="B553" s="1058">
        <v>200</v>
      </c>
      <c r="C553" s="1058"/>
      <c r="D553" s="1058">
        <v>60</v>
      </c>
      <c r="E553" s="1058">
        <v>50</v>
      </c>
      <c r="F553" s="1766">
        <v>3112.5370499999999</v>
      </c>
      <c r="G553" s="1452">
        <f t="shared" si="58"/>
        <v>3112.54</v>
      </c>
      <c r="H553" s="1452">
        <f t="shared" si="59"/>
        <v>3112.54</v>
      </c>
      <c r="I553" s="1030"/>
      <c r="K553" s="1766"/>
      <c r="L553" s="22"/>
      <c r="M553" s="1726"/>
    </row>
    <row r="554" spans="1:13" ht="13.5" customHeight="1">
      <c r="A554" s="209" t="s">
        <v>6993</v>
      </c>
      <c r="B554" s="1058">
        <v>220</v>
      </c>
      <c r="C554" s="1058"/>
      <c r="D554" s="1058">
        <v>60</v>
      </c>
      <c r="E554" s="1058">
        <v>50</v>
      </c>
      <c r="F554" s="1766">
        <v>4145.8268879999996</v>
      </c>
      <c r="G554" s="1452">
        <f t="shared" si="58"/>
        <v>4145.83</v>
      </c>
      <c r="H554" s="1452">
        <f t="shared" si="59"/>
        <v>4145.83</v>
      </c>
      <c r="I554" s="1030"/>
      <c r="K554" s="1766"/>
      <c r="L554" s="22"/>
      <c r="M554" s="1726"/>
    </row>
    <row r="555" spans="1:13" ht="13.5" customHeight="1">
      <c r="A555" s="209" t="s">
        <v>624</v>
      </c>
      <c r="B555" s="1058">
        <v>240</v>
      </c>
      <c r="C555" s="1058"/>
      <c r="D555" s="1058">
        <v>60</v>
      </c>
      <c r="E555" s="1058">
        <v>25</v>
      </c>
      <c r="F555" s="1766">
        <v>1867.2538499999998</v>
      </c>
      <c r="G555" s="1452">
        <f t="shared" si="58"/>
        <v>1867.25</v>
      </c>
      <c r="H555" s="1452">
        <f t="shared" si="59"/>
        <v>1867.25</v>
      </c>
      <c r="I555" s="1030"/>
      <c r="K555" s="1766"/>
      <c r="L555" s="22"/>
      <c r="M555" s="1726"/>
    </row>
    <row r="556" spans="1:13" ht="13.5" customHeight="1">
      <c r="A556" s="209" t="s">
        <v>625</v>
      </c>
      <c r="B556" s="1058">
        <v>300</v>
      </c>
      <c r="C556" s="1058"/>
      <c r="D556" s="1058">
        <v>60</v>
      </c>
      <c r="E556" s="1058">
        <v>20</v>
      </c>
      <c r="F556" s="1766">
        <v>1867.3880399999998</v>
      </c>
      <c r="G556" s="1452">
        <f t="shared" si="58"/>
        <v>1867.39</v>
      </c>
      <c r="H556" s="1452">
        <f t="shared" si="59"/>
        <v>1867.39</v>
      </c>
      <c r="I556" s="1030"/>
      <c r="K556" s="1766"/>
      <c r="L556" s="22"/>
      <c r="M556" s="1726"/>
    </row>
    <row r="557" spans="1:13" ht="13.5" customHeight="1">
      <c r="A557" s="209" t="s">
        <v>11507</v>
      </c>
      <c r="B557" s="1058">
        <v>360</v>
      </c>
      <c r="C557" s="1058"/>
      <c r="D557" s="1058">
        <v>60</v>
      </c>
      <c r="E557" s="1058">
        <v>25</v>
      </c>
      <c r="F557" s="1766">
        <v>3731.3710087500003</v>
      </c>
      <c r="G557" s="1452">
        <f t="shared" si="58"/>
        <v>3731.37</v>
      </c>
      <c r="H557" s="1452">
        <f t="shared" si="59"/>
        <v>3731.37</v>
      </c>
      <c r="I557" s="1030"/>
      <c r="K557" s="1766"/>
      <c r="L557" s="22"/>
      <c r="M557" s="1726"/>
    </row>
    <row r="558" spans="1:13" ht="13.5" customHeight="1">
      <c r="A558" s="209" t="s">
        <v>626</v>
      </c>
      <c r="B558" s="1058">
        <v>400</v>
      </c>
      <c r="C558" s="1058"/>
      <c r="D558" s="1058">
        <v>60</v>
      </c>
      <c r="E558" s="1058">
        <v>25</v>
      </c>
      <c r="F558" s="1766">
        <v>3527.8550999999998</v>
      </c>
      <c r="G558" s="1452">
        <f t="shared" si="58"/>
        <v>3527.86</v>
      </c>
      <c r="H558" s="1452">
        <f t="shared" si="59"/>
        <v>3527.86</v>
      </c>
      <c r="I558" s="1030"/>
      <c r="K558" s="1766"/>
      <c r="L558" s="22"/>
      <c r="M558" s="1726"/>
    </row>
    <row r="559" spans="1:13" ht="13.5" customHeight="1">
      <c r="A559" s="209" t="s">
        <v>627</v>
      </c>
      <c r="B559" s="1058">
        <v>480</v>
      </c>
      <c r="C559" s="1058"/>
      <c r="D559" s="1058">
        <v>60</v>
      </c>
      <c r="E559" s="1058">
        <v>25</v>
      </c>
      <c r="F559" s="1766">
        <v>3682.3883039999996</v>
      </c>
      <c r="G559" s="1452">
        <f t="shared" si="58"/>
        <v>3682.39</v>
      </c>
      <c r="H559" s="1452">
        <f t="shared" si="59"/>
        <v>3682.39</v>
      </c>
      <c r="I559" s="1030"/>
      <c r="K559" s="1766"/>
      <c r="L559" s="22"/>
      <c r="M559" s="1726"/>
    </row>
    <row r="560" spans="1:13" ht="13.5" customHeight="1">
      <c r="A560" s="209" t="s">
        <v>628</v>
      </c>
      <c r="B560" s="1058">
        <v>500</v>
      </c>
      <c r="C560" s="1058"/>
      <c r="D560" s="1058">
        <v>60</v>
      </c>
      <c r="E560" s="1058">
        <v>10</v>
      </c>
      <c r="F560" s="1766">
        <v>1763.7933599999999</v>
      </c>
      <c r="G560" s="1452">
        <f t="shared" si="58"/>
        <v>1763.79</v>
      </c>
      <c r="H560" s="1452">
        <f t="shared" si="59"/>
        <v>1763.79</v>
      </c>
      <c r="I560" s="1030"/>
      <c r="K560" s="1766"/>
      <c r="L560" s="22"/>
      <c r="M560" s="1726"/>
    </row>
    <row r="561" spans="1:13" ht="13.5" customHeight="1">
      <c r="A561" s="209" t="s">
        <v>629</v>
      </c>
      <c r="B561" s="1058">
        <v>600</v>
      </c>
      <c r="C561" s="1058"/>
      <c r="D561" s="1058">
        <v>60</v>
      </c>
      <c r="E561" s="1058">
        <v>25</v>
      </c>
      <c r="F561" s="1766">
        <v>4602.8243520000005</v>
      </c>
      <c r="G561" s="1452">
        <f>ROUND(F561*(1-$G$11),2)</f>
        <v>4602.82</v>
      </c>
      <c r="H561" s="1452">
        <f t="shared" si="59"/>
        <v>4602.82</v>
      </c>
      <c r="I561" s="1030"/>
      <c r="K561" s="1766"/>
      <c r="L561" s="22"/>
      <c r="M561" s="1726"/>
    </row>
    <row r="562" spans="1:13" ht="13.5" customHeight="1">
      <c r="A562" s="209" t="s">
        <v>8880</v>
      </c>
      <c r="B562" s="1058">
        <v>600</v>
      </c>
      <c r="C562" s="1058"/>
      <c r="D562" s="1058">
        <v>60</v>
      </c>
      <c r="E562" s="1058">
        <v>10</v>
      </c>
      <c r="F562" s="1766">
        <v>1841.1270569999999</v>
      </c>
      <c r="G562" s="1452">
        <f>ROUND(F562*(1-$G$11),2)</f>
        <v>1841.13</v>
      </c>
      <c r="H562" s="1452">
        <f t="shared" si="59"/>
        <v>1841.13</v>
      </c>
      <c r="I562" s="1030"/>
      <c r="K562" s="1766"/>
      <c r="L562" s="22"/>
      <c r="M562" s="1726"/>
    </row>
    <row r="563" spans="1:13" ht="13.5" customHeight="1">
      <c r="A563" s="209" t="s">
        <v>630</v>
      </c>
      <c r="B563" s="1058">
        <v>800</v>
      </c>
      <c r="C563" s="1058"/>
      <c r="D563" s="1058">
        <v>60</v>
      </c>
      <c r="E563" s="1058">
        <v>25</v>
      </c>
      <c r="F563" s="1766">
        <v>6137.099135999998</v>
      </c>
      <c r="G563" s="1452">
        <f t="shared" ref="G563:G626" si="64">ROUND(F563*(1-$G$11),2)</f>
        <v>6137.1</v>
      </c>
      <c r="H563" s="1452">
        <f t="shared" si="59"/>
        <v>6137.1</v>
      </c>
      <c r="I563" s="1030"/>
      <c r="K563" s="1766"/>
      <c r="L563" s="22"/>
      <c r="M563" s="1726"/>
    </row>
    <row r="564" spans="1:13" ht="13.5" customHeight="1">
      <c r="A564" s="209" t="s">
        <v>7075</v>
      </c>
      <c r="B564" s="1058">
        <v>800</v>
      </c>
      <c r="C564" s="1058"/>
      <c r="D564" s="1058">
        <v>60</v>
      </c>
      <c r="E564" s="1058">
        <v>10</v>
      </c>
      <c r="F564" s="1766">
        <v>2454.845022</v>
      </c>
      <c r="G564" s="1452">
        <f t="shared" si="64"/>
        <v>2454.85</v>
      </c>
      <c r="H564" s="1452">
        <f t="shared" ref="H564:H625" si="65">G564</f>
        <v>2454.85</v>
      </c>
      <c r="I564" s="1030"/>
      <c r="K564" s="1766"/>
      <c r="L564" s="22"/>
      <c r="M564" s="1726"/>
    </row>
    <row r="565" spans="1:13" ht="13.5" customHeight="1">
      <c r="A565" s="209" t="s">
        <v>6994</v>
      </c>
      <c r="B565" s="1058">
        <v>960</v>
      </c>
      <c r="C565" s="1058"/>
      <c r="D565" s="1058">
        <v>60</v>
      </c>
      <c r="E565" s="1058">
        <v>10</v>
      </c>
      <c r="F565" s="1766">
        <v>2945.6583660000001</v>
      </c>
      <c r="G565" s="1452">
        <f t="shared" si="64"/>
        <v>2945.66</v>
      </c>
      <c r="H565" s="1452">
        <f t="shared" si="65"/>
        <v>2945.66</v>
      </c>
      <c r="I565" s="1030"/>
      <c r="K565" s="1766"/>
      <c r="L565" s="22"/>
      <c r="M565" s="1726"/>
    </row>
    <row r="566" spans="1:13" ht="13.5" customHeight="1">
      <c r="A566" s="209" t="s">
        <v>631</v>
      </c>
      <c r="B566" s="1058">
        <v>1000</v>
      </c>
      <c r="C566" s="1058"/>
      <c r="D566" s="1058">
        <v>60</v>
      </c>
      <c r="E566" s="1058">
        <v>10</v>
      </c>
      <c r="F566" s="1766">
        <v>3527.7209100000005</v>
      </c>
      <c r="G566" s="1452">
        <f t="shared" si="64"/>
        <v>3527.72</v>
      </c>
      <c r="H566" s="1452">
        <f t="shared" si="65"/>
        <v>3527.72</v>
      </c>
      <c r="I566" s="1030"/>
      <c r="K566" s="1766"/>
      <c r="L566" s="22"/>
      <c r="M566" s="1726"/>
    </row>
    <row r="567" spans="1:13" ht="13.5" customHeight="1">
      <c r="A567" s="209" t="s">
        <v>632</v>
      </c>
      <c r="B567" s="1058">
        <v>1200</v>
      </c>
      <c r="C567" s="1058"/>
      <c r="D567" s="1058">
        <v>60</v>
      </c>
      <c r="E567" s="1058">
        <v>10</v>
      </c>
      <c r="F567" s="1766">
        <v>4233.1577399999996</v>
      </c>
      <c r="G567" s="1452">
        <f t="shared" si="64"/>
        <v>4233.16</v>
      </c>
      <c r="H567" s="1452">
        <f t="shared" si="65"/>
        <v>4233.16</v>
      </c>
      <c r="I567" s="1030"/>
      <c r="K567" s="1766"/>
      <c r="L567" s="22"/>
      <c r="M567" s="1726"/>
    </row>
    <row r="568" spans="1:13" ht="13.5" customHeight="1">
      <c r="A568" s="209" t="s">
        <v>633</v>
      </c>
      <c r="B568" s="1058">
        <v>1250</v>
      </c>
      <c r="C568" s="1058"/>
      <c r="D568" s="1058">
        <v>60</v>
      </c>
      <c r="E568" s="1058">
        <v>10</v>
      </c>
      <c r="F568" s="1766">
        <v>4409.6175899999998</v>
      </c>
      <c r="G568" s="1452">
        <f t="shared" si="64"/>
        <v>4409.62</v>
      </c>
      <c r="H568" s="1452">
        <f t="shared" si="65"/>
        <v>4409.62</v>
      </c>
      <c r="I568" s="1030"/>
      <c r="K568" s="1766"/>
      <c r="L568" s="22"/>
      <c r="M568" s="1726"/>
    </row>
    <row r="569" spans="1:13" ht="13.5" customHeight="1">
      <c r="A569" s="209" t="s">
        <v>11374</v>
      </c>
      <c r="B569" s="1058">
        <v>80</v>
      </c>
      <c r="C569" s="1058"/>
      <c r="D569" s="1058">
        <v>80</v>
      </c>
      <c r="E569" s="1058">
        <v>100</v>
      </c>
      <c r="F569" s="1766">
        <v>4122.3167999999996</v>
      </c>
      <c r="G569" s="1452">
        <f t="shared" si="64"/>
        <v>4122.32</v>
      </c>
      <c r="H569" s="1452">
        <f t="shared" si="65"/>
        <v>4122.32</v>
      </c>
      <c r="I569" s="1030"/>
      <c r="K569" s="1766"/>
      <c r="L569" s="22"/>
      <c r="M569" s="1726"/>
    </row>
    <row r="570" spans="1:13" ht="13.5" customHeight="1">
      <c r="A570" s="209" t="s">
        <v>634</v>
      </c>
      <c r="B570" s="1058">
        <v>120</v>
      </c>
      <c r="C570" s="1058"/>
      <c r="D570" s="1058">
        <v>80</v>
      </c>
      <c r="E570" s="1058">
        <v>100</v>
      </c>
      <c r="F570" s="1766">
        <v>4979.7908999999991</v>
      </c>
      <c r="G570" s="1452">
        <f t="shared" si="64"/>
        <v>4979.79</v>
      </c>
      <c r="H570" s="1452">
        <f t="shared" si="65"/>
        <v>4979.79</v>
      </c>
      <c r="I570" s="1030"/>
      <c r="K570" s="1766"/>
      <c r="L570" s="22"/>
      <c r="M570" s="1726"/>
    </row>
    <row r="571" spans="1:13" ht="13.5" customHeight="1">
      <c r="A571" s="209" t="s">
        <v>7076</v>
      </c>
      <c r="B571" s="1058">
        <v>140</v>
      </c>
      <c r="C571" s="1058"/>
      <c r="D571" s="1058">
        <v>80</v>
      </c>
      <c r="E571" s="1058">
        <v>50</v>
      </c>
      <c r="F571" s="1766">
        <v>2863.7219519999999</v>
      </c>
      <c r="G571" s="1452">
        <f t="shared" si="64"/>
        <v>2863.72</v>
      </c>
      <c r="H571" s="1452">
        <f t="shared" si="65"/>
        <v>2863.72</v>
      </c>
      <c r="I571" s="1030"/>
      <c r="K571" s="1766"/>
      <c r="L571" s="22"/>
      <c r="M571" s="1726"/>
    </row>
    <row r="572" spans="1:13" ht="13.5" customHeight="1">
      <c r="A572" s="209" t="s">
        <v>7077</v>
      </c>
      <c r="B572" s="1058">
        <v>160</v>
      </c>
      <c r="C572" s="1058"/>
      <c r="D572" s="1058">
        <v>80</v>
      </c>
      <c r="E572" s="1058">
        <v>50</v>
      </c>
      <c r="F572" s="1766">
        <v>4422.7789452000006</v>
      </c>
      <c r="G572" s="1452">
        <f t="shared" si="64"/>
        <v>4422.78</v>
      </c>
      <c r="H572" s="1452">
        <f t="shared" si="65"/>
        <v>4422.78</v>
      </c>
      <c r="I572" s="1030"/>
      <c r="K572" s="1766"/>
      <c r="L572" s="22"/>
      <c r="M572" s="1726"/>
    </row>
    <row r="573" spans="1:13" ht="13.5" customHeight="1">
      <c r="A573" s="209" t="s">
        <v>11508</v>
      </c>
      <c r="B573" s="1058">
        <v>200</v>
      </c>
      <c r="C573" s="1058"/>
      <c r="D573" s="1058">
        <v>80</v>
      </c>
      <c r="E573" s="1058">
        <v>25</v>
      </c>
      <c r="F573" s="1766">
        <v>2075.2483499999998</v>
      </c>
      <c r="G573" s="1452">
        <f t="shared" si="64"/>
        <v>2075.25</v>
      </c>
      <c r="H573" s="1452">
        <f t="shared" si="65"/>
        <v>2075.25</v>
      </c>
      <c r="I573" s="1030"/>
      <c r="K573" s="1766"/>
      <c r="L573" s="22"/>
      <c r="M573" s="1726"/>
    </row>
    <row r="574" spans="1:13" ht="13.5" customHeight="1">
      <c r="A574" s="209" t="s">
        <v>10740</v>
      </c>
      <c r="B574" s="1058">
        <v>220</v>
      </c>
      <c r="C574" s="1058"/>
      <c r="D574" s="1058">
        <v>80</v>
      </c>
      <c r="E574" s="1058">
        <v>50</v>
      </c>
      <c r="F574" s="1766">
        <v>5276.2971239999997</v>
      </c>
      <c r="G574" s="1452">
        <f t="shared" si="64"/>
        <v>5276.3</v>
      </c>
      <c r="H574" s="1452">
        <f t="shared" si="65"/>
        <v>5276.3</v>
      </c>
      <c r="I574" s="1030"/>
      <c r="K574" s="1766"/>
      <c r="L574" s="22"/>
      <c r="M574" s="1726"/>
    </row>
    <row r="575" spans="1:13" ht="13.5" customHeight="1">
      <c r="A575" s="209" t="s">
        <v>6995</v>
      </c>
      <c r="B575" s="1058">
        <v>220</v>
      </c>
      <c r="C575" s="1058"/>
      <c r="D575" s="1058">
        <v>80</v>
      </c>
      <c r="E575" s="1058">
        <v>25</v>
      </c>
      <c r="F575" s="1766">
        <v>2597.8915619999998</v>
      </c>
      <c r="G575" s="1452">
        <f t="shared" si="64"/>
        <v>2597.89</v>
      </c>
      <c r="H575" s="1452">
        <f t="shared" si="65"/>
        <v>2597.89</v>
      </c>
      <c r="I575" s="1030"/>
      <c r="K575" s="1766"/>
      <c r="L575" s="22"/>
      <c r="M575" s="1726"/>
    </row>
    <row r="576" spans="1:13" ht="13.5" customHeight="1">
      <c r="A576" s="209" t="s">
        <v>635</v>
      </c>
      <c r="B576" s="1058">
        <v>240</v>
      </c>
      <c r="C576" s="1058"/>
      <c r="D576" s="1058">
        <v>80</v>
      </c>
      <c r="E576" s="1058">
        <v>25</v>
      </c>
      <c r="F576" s="1766">
        <v>2703.2414472</v>
      </c>
      <c r="G576" s="1452">
        <f t="shared" si="64"/>
        <v>2703.24</v>
      </c>
      <c r="H576" s="1452">
        <f t="shared" si="65"/>
        <v>2703.24</v>
      </c>
      <c r="I576" s="1030"/>
      <c r="K576" s="1766"/>
      <c r="L576" s="22"/>
      <c r="M576" s="1726"/>
    </row>
    <row r="577" spans="1:13" ht="13.5" customHeight="1">
      <c r="A577" s="209" t="s">
        <v>7002</v>
      </c>
      <c r="B577" s="1058">
        <v>260</v>
      </c>
      <c r="C577" s="1058"/>
      <c r="D577" s="1058">
        <v>80</v>
      </c>
      <c r="E577" s="1058">
        <v>25</v>
      </c>
      <c r="F577" s="1766">
        <v>3174.4657350000002</v>
      </c>
      <c r="G577" s="1452">
        <f t="shared" si="64"/>
        <v>3174.47</v>
      </c>
      <c r="H577" s="1452">
        <f t="shared" si="65"/>
        <v>3174.47</v>
      </c>
      <c r="I577" s="1030"/>
      <c r="K577" s="1766"/>
      <c r="L577" s="22"/>
      <c r="M577" s="1726"/>
    </row>
    <row r="578" spans="1:13" ht="13.5" customHeight="1">
      <c r="A578" s="209" t="s">
        <v>11561</v>
      </c>
      <c r="B578" s="1058">
        <v>260</v>
      </c>
      <c r="C578" s="1058"/>
      <c r="D578" s="1058">
        <v>80</v>
      </c>
      <c r="E578" s="1058">
        <v>20</v>
      </c>
      <c r="F578" s="1766">
        <v>2539.5725879999995</v>
      </c>
      <c r="G578" s="1452">
        <f t="shared" ref="G578" si="66">ROUND(F578*(1-$G$11),2)</f>
        <v>2539.5700000000002</v>
      </c>
      <c r="H578" s="1452">
        <f t="shared" ref="H578" si="67">G578</f>
        <v>2539.5700000000002</v>
      </c>
      <c r="I578" s="1030"/>
      <c r="K578" s="1766"/>
      <c r="L578" s="22"/>
      <c r="M578" s="1726"/>
    </row>
    <row r="579" spans="1:13" ht="13.5" customHeight="1">
      <c r="A579" s="209" t="s">
        <v>636</v>
      </c>
      <c r="B579" s="1058">
        <v>280</v>
      </c>
      <c r="C579" s="1058"/>
      <c r="D579" s="1058">
        <v>80</v>
      </c>
      <c r="E579" s="1058">
        <v>25</v>
      </c>
      <c r="F579" s="1766">
        <v>2863.7219519999999</v>
      </c>
      <c r="G579" s="1452">
        <f t="shared" si="64"/>
        <v>2863.72</v>
      </c>
      <c r="H579" s="1452">
        <f t="shared" si="65"/>
        <v>2863.72</v>
      </c>
      <c r="I579" s="1030"/>
      <c r="K579" s="1766"/>
      <c r="L579" s="22"/>
      <c r="M579" s="1726"/>
    </row>
    <row r="580" spans="1:13" ht="13.5" customHeight="1">
      <c r="A580" s="209" t="s">
        <v>637</v>
      </c>
      <c r="B580" s="1058">
        <v>300</v>
      </c>
      <c r="C580" s="1058"/>
      <c r="D580" s="1058">
        <v>80</v>
      </c>
      <c r="E580" s="1058">
        <v>25</v>
      </c>
      <c r="F580" s="1766">
        <v>3112.201575</v>
      </c>
      <c r="G580" s="1452">
        <f t="shared" si="64"/>
        <v>3112.2</v>
      </c>
      <c r="H580" s="1452">
        <f t="shared" si="65"/>
        <v>3112.2</v>
      </c>
      <c r="I580" s="1030"/>
      <c r="K580" s="1766"/>
      <c r="L580" s="22"/>
      <c r="M580" s="1726"/>
    </row>
    <row r="581" spans="1:13" ht="13.5" customHeight="1">
      <c r="A581" s="209" t="s">
        <v>7078</v>
      </c>
      <c r="B581" s="1058">
        <v>360</v>
      </c>
      <c r="C581" s="1058"/>
      <c r="D581" s="1058">
        <v>80</v>
      </c>
      <c r="E581" s="1058">
        <v>10</v>
      </c>
      <c r="F581" s="1766">
        <v>1693.2094200000001</v>
      </c>
      <c r="G581" s="1452">
        <f t="shared" si="64"/>
        <v>1693.21</v>
      </c>
      <c r="H581" s="1452">
        <f t="shared" si="65"/>
        <v>1693.21</v>
      </c>
      <c r="I581" s="1030"/>
      <c r="K581" s="1766"/>
      <c r="L581" s="22"/>
      <c r="M581" s="1726"/>
    </row>
    <row r="582" spans="1:13" ht="13.5" customHeight="1">
      <c r="A582" s="209" t="s">
        <v>7079</v>
      </c>
      <c r="B582" s="1058">
        <v>400</v>
      </c>
      <c r="C582" s="1058"/>
      <c r="D582" s="1058">
        <v>80</v>
      </c>
      <c r="E582" s="1058">
        <v>10</v>
      </c>
      <c r="F582" s="1766">
        <v>1881.3437999999999</v>
      </c>
      <c r="G582" s="1452">
        <f t="shared" si="64"/>
        <v>1881.34</v>
      </c>
      <c r="H582" s="1452">
        <f t="shared" si="65"/>
        <v>1881.34</v>
      </c>
      <c r="I582" s="1030"/>
      <c r="K582" s="1766"/>
      <c r="L582" s="22"/>
      <c r="M582" s="1726"/>
    </row>
    <row r="583" spans="1:13" ht="13.5" customHeight="1">
      <c r="A583" s="209" t="s">
        <v>638</v>
      </c>
      <c r="B583" s="1058">
        <v>480</v>
      </c>
      <c r="C583" s="1058"/>
      <c r="D583" s="1058">
        <v>80</v>
      </c>
      <c r="E583" s="1058">
        <v>25</v>
      </c>
      <c r="F583" s="1766">
        <v>6030.7240391999994</v>
      </c>
      <c r="G583" s="1452">
        <f t="shared" si="64"/>
        <v>6030.72</v>
      </c>
      <c r="H583" s="1452">
        <f t="shared" si="65"/>
        <v>6030.72</v>
      </c>
      <c r="I583" s="1030"/>
      <c r="K583" s="1766"/>
      <c r="L583" s="22"/>
      <c r="M583" s="1726"/>
    </row>
    <row r="584" spans="1:13" ht="13.5" customHeight="1">
      <c r="A584" s="209" t="s">
        <v>7080</v>
      </c>
      <c r="B584" s="1058">
        <v>500</v>
      </c>
      <c r="C584" s="1058"/>
      <c r="D584" s="1058">
        <v>80</v>
      </c>
      <c r="E584" s="1058">
        <v>10</v>
      </c>
      <c r="F584" s="1766">
        <v>2351.8139399999995</v>
      </c>
      <c r="G584" s="1452">
        <f t="shared" si="64"/>
        <v>2351.81</v>
      </c>
      <c r="H584" s="1452">
        <f t="shared" si="65"/>
        <v>2351.81</v>
      </c>
      <c r="I584" s="1030"/>
      <c r="K584" s="1766"/>
      <c r="L584" s="22"/>
      <c r="M584" s="1726"/>
    </row>
    <row r="585" spans="1:13" ht="13.5" customHeight="1">
      <c r="A585" s="209" t="s">
        <v>10741</v>
      </c>
      <c r="B585" s="6">
        <v>600</v>
      </c>
      <c r="C585" s="6"/>
      <c r="D585" s="1058">
        <v>80</v>
      </c>
      <c r="E585" s="1058">
        <v>10</v>
      </c>
      <c r="F585" s="1766">
        <v>3316.8305897999994</v>
      </c>
      <c r="G585" s="1452">
        <f t="shared" si="64"/>
        <v>3316.83</v>
      </c>
      <c r="H585" s="1452">
        <f t="shared" si="65"/>
        <v>3316.83</v>
      </c>
      <c r="I585" s="1030"/>
      <c r="K585" s="1766"/>
      <c r="L585" s="22"/>
      <c r="M585" s="1726"/>
    </row>
    <row r="586" spans="1:13" ht="13.5" customHeight="1">
      <c r="A586" s="209" t="s">
        <v>639</v>
      </c>
      <c r="B586" s="6">
        <v>720</v>
      </c>
      <c r="C586" s="6"/>
      <c r="D586" s="1058">
        <v>80</v>
      </c>
      <c r="E586" s="1058">
        <v>10</v>
      </c>
      <c r="F586" s="1766">
        <v>2945.6583660000001</v>
      </c>
      <c r="G586" s="1452">
        <f t="shared" si="64"/>
        <v>2945.66</v>
      </c>
      <c r="H586" s="1452">
        <f t="shared" si="65"/>
        <v>2945.66</v>
      </c>
      <c r="I586" s="1030"/>
      <c r="K586" s="1766"/>
      <c r="L586" s="22"/>
      <c r="M586" s="1726"/>
    </row>
    <row r="587" spans="1:13" ht="13.5" customHeight="1">
      <c r="A587" s="209" t="s">
        <v>640</v>
      </c>
      <c r="B587" s="6">
        <v>800</v>
      </c>
      <c r="C587" s="6"/>
      <c r="D587" s="1058">
        <v>80</v>
      </c>
      <c r="E587" s="1058">
        <v>10</v>
      </c>
      <c r="F587" s="1766">
        <v>3273.1222229999998</v>
      </c>
      <c r="G587" s="1452">
        <f t="shared" si="64"/>
        <v>3273.12</v>
      </c>
      <c r="H587" s="1452">
        <f t="shared" si="65"/>
        <v>3273.12</v>
      </c>
      <c r="I587" s="1030"/>
      <c r="K587" s="1766"/>
      <c r="L587" s="22"/>
      <c r="M587" s="1726"/>
    </row>
    <row r="588" spans="1:13" ht="13.5" customHeight="1">
      <c r="A588" s="209" t="s">
        <v>641</v>
      </c>
      <c r="B588" s="6">
        <v>840</v>
      </c>
      <c r="C588" s="6"/>
      <c r="D588" s="1058">
        <v>80</v>
      </c>
      <c r="E588" s="1058">
        <v>10</v>
      </c>
      <c r="F588" s="1766">
        <v>3436.7266710000004</v>
      </c>
      <c r="G588" s="1452">
        <f t="shared" si="64"/>
        <v>3436.73</v>
      </c>
      <c r="H588" s="1452">
        <f t="shared" si="65"/>
        <v>3436.73</v>
      </c>
      <c r="I588" s="1030"/>
      <c r="K588" s="1766"/>
      <c r="L588" s="22"/>
      <c r="M588" s="1726"/>
    </row>
    <row r="589" spans="1:13" ht="13.5" customHeight="1">
      <c r="A589" s="209" t="s">
        <v>642</v>
      </c>
      <c r="B589" s="6">
        <v>960</v>
      </c>
      <c r="C589" s="6"/>
      <c r="D589" s="1058">
        <v>80</v>
      </c>
      <c r="E589" s="1058">
        <v>10</v>
      </c>
      <c r="F589" s="1766">
        <v>4325.1919515</v>
      </c>
      <c r="G589" s="1452">
        <f t="shared" si="64"/>
        <v>4325.1899999999996</v>
      </c>
      <c r="H589" s="1452">
        <f t="shared" si="65"/>
        <v>4325.1899999999996</v>
      </c>
      <c r="I589" s="1030"/>
      <c r="K589" s="1766"/>
      <c r="L589" s="22"/>
      <c r="M589" s="1726"/>
    </row>
    <row r="590" spans="1:13" ht="13.5" customHeight="1">
      <c r="A590" s="209" t="s">
        <v>8881</v>
      </c>
      <c r="B590" s="6">
        <v>1000</v>
      </c>
      <c r="C590" s="6"/>
      <c r="D590" s="1058">
        <v>80</v>
      </c>
      <c r="E590" s="1058">
        <v>5</v>
      </c>
      <c r="F590" s="1766">
        <v>2763.95504175</v>
      </c>
      <c r="G590" s="1452">
        <f t="shared" si="64"/>
        <v>2763.96</v>
      </c>
      <c r="H590" s="1452">
        <f t="shared" si="65"/>
        <v>2763.96</v>
      </c>
      <c r="I590" s="1030"/>
      <c r="K590" s="1766"/>
      <c r="L590" s="22"/>
      <c r="M590" s="1726"/>
    </row>
    <row r="591" spans="1:13" ht="13.5" customHeight="1">
      <c r="A591" s="209" t="s">
        <v>8882</v>
      </c>
      <c r="B591" s="6">
        <v>1200</v>
      </c>
      <c r="C591" s="6"/>
      <c r="D591" s="1058">
        <v>80</v>
      </c>
      <c r="E591" s="1058">
        <v>5</v>
      </c>
      <c r="F591" s="1766">
        <v>2822.0827950000003</v>
      </c>
      <c r="G591" s="1452">
        <f t="shared" si="64"/>
        <v>2822.08</v>
      </c>
      <c r="H591" s="1452">
        <f t="shared" si="65"/>
        <v>2822.08</v>
      </c>
      <c r="I591" s="1030"/>
      <c r="K591" s="1766"/>
      <c r="L591" s="22"/>
      <c r="M591" s="1726"/>
    </row>
    <row r="592" spans="1:13" ht="13.5" customHeight="1">
      <c r="A592" s="209" t="s">
        <v>8883</v>
      </c>
      <c r="B592" s="6">
        <v>1250</v>
      </c>
      <c r="C592" s="6"/>
      <c r="D592" s="1058">
        <v>80</v>
      </c>
      <c r="E592" s="1058">
        <v>5</v>
      </c>
      <c r="F592" s="1766">
        <v>2939.7003299999997</v>
      </c>
      <c r="G592" s="1452">
        <f t="shared" si="64"/>
        <v>2939.7</v>
      </c>
      <c r="H592" s="1452">
        <f t="shared" si="65"/>
        <v>2939.7</v>
      </c>
      <c r="I592" s="1030"/>
      <c r="K592" s="1766"/>
      <c r="L592" s="22"/>
      <c r="M592" s="1726"/>
    </row>
    <row r="593" spans="1:13" ht="13.5" customHeight="1">
      <c r="A593" s="209" t="s">
        <v>6996</v>
      </c>
      <c r="B593" s="6">
        <v>100</v>
      </c>
      <c r="C593" s="6"/>
      <c r="D593" s="6">
        <v>100</v>
      </c>
      <c r="E593" s="1058">
        <v>50</v>
      </c>
      <c r="F593" s="1766">
        <v>2557.12464</v>
      </c>
      <c r="G593" s="1452">
        <f t="shared" si="64"/>
        <v>2557.12</v>
      </c>
      <c r="H593" s="1452">
        <f t="shared" si="65"/>
        <v>2557.12</v>
      </c>
      <c r="I593" s="1030"/>
      <c r="K593" s="1766"/>
      <c r="L593" s="22"/>
      <c r="M593" s="1726"/>
    </row>
    <row r="594" spans="1:13" ht="13.5" customHeight="1">
      <c r="A594" s="209" t="s">
        <v>6997</v>
      </c>
      <c r="B594" s="6">
        <v>120</v>
      </c>
      <c r="C594" s="6"/>
      <c r="D594" s="6">
        <v>100</v>
      </c>
      <c r="E594" s="1058">
        <v>50</v>
      </c>
      <c r="F594" s="1766">
        <v>3068.549567999999</v>
      </c>
      <c r="G594" s="1452">
        <f t="shared" si="64"/>
        <v>3068.55</v>
      </c>
      <c r="H594" s="1452">
        <f t="shared" si="65"/>
        <v>3068.55</v>
      </c>
      <c r="I594" s="1030"/>
      <c r="K594" s="1766"/>
      <c r="L594" s="22"/>
      <c r="M594" s="1726"/>
    </row>
    <row r="595" spans="1:13" ht="13.5" customHeight="1">
      <c r="A595" s="209" t="s">
        <v>8884</v>
      </c>
      <c r="B595" s="6">
        <v>140</v>
      </c>
      <c r="C595" s="6"/>
      <c r="D595" s="6">
        <v>100</v>
      </c>
      <c r="E595" s="1058">
        <v>25</v>
      </c>
      <c r="F595" s="1766">
        <v>1789.9872479999999</v>
      </c>
      <c r="G595" s="1452">
        <f t="shared" si="64"/>
        <v>1789.99</v>
      </c>
      <c r="H595" s="1452">
        <f t="shared" si="65"/>
        <v>1789.99</v>
      </c>
      <c r="I595" s="1030"/>
      <c r="K595" s="1766"/>
      <c r="L595" s="22"/>
      <c r="M595" s="1726"/>
    </row>
    <row r="596" spans="1:13" ht="13.5" customHeight="1">
      <c r="A596" s="209" t="s">
        <v>6998</v>
      </c>
      <c r="B596" s="6">
        <v>160</v>
      </c>
      <c r="C596" s="6"/>
      <c r="D596" s="6">
        <v>100</v>
      </c>
      <c r="E596" s="1058">
        <v>25</v>
      </c>
      <c r="F596" s="1766">
        <v>2045.6997120000001</v>
      </c>
      <c r="G596" s="1452">
        <f t="shared" si="64"/>
        <v>2045.7</v>
      </c>
      <c r="H596" s="1452">
        <f t="shared" si="65"/>
        <v>2045.7</v>
      </c>
      <c r="I596" s="1030"/>
      <c r="K596" s="1766"/>
      <c r="L596" s="22"/>
      <c r="M596" s="1726"/>
    </row>
    <row r="597" spans="1:13" ht="13.5" customHeight="1">
      <c r="A597" s="209" t="s">
        <v>643</v>
      </c>
      <c r="B597" s="6">
        <v>200</v>
      </c>
      <c r="C597" s="6"/>
      <c r="D597" s="6">
        <v>100</v>
      </c>
      <c r="E597" s="1058">
        <v>25</v>
      </c>
      <c r="F597" s="1766">
        <v>2593.8926999999999</v>
      </c>
      <c r="G597" s="1452">
        <f t="shared" si="64"/>
        <v>2593.89</v>
      </c>
      <c r="H597" s="1452">
        <f t="shared" si="65"/>
        <v>2593.89</v>
      </c>
      <c r="I597" s="1030"/>
      <c r="K597" s="1766"/>
      <c r="L597" s="22"/>
      <c r="M597" s="1726"/>
    </row>
    <row r="598" spans="1:13" ht="13.5" customHeight="1">
      <c r="A598" s="209" t="s">
        <v>644</v>
      </c>
      <c r="B598" s="6">
        <v>240</v>
      </c>
      <c r="C598" s="6"/>
      <c r="D598" s="6">
        <v>100</v>
      </c>
      <c r="E598" s="1058">
        <v>25</v>
      </c>
      <c r="F598" s="1766">
        <v>3112.201575</v>
      </c>
      <c r="G598" s="1452">
        <f t="shared" si="64"/>
        <v>3112.2</v>
      </c>
      <c r="H598" s="1452">
        <f t="shared" si="65"/>
        <v>3112.2</v>
      </c>
      <c r="I598" s="1030"/>
      <c r="K598" s="1766"/>
      <c r="L598" s="22"/>
      <c r="M598" s="1726"/>
    </row>
    <row r="599" spans="1:13" ht="13.5" customHeight="1">
      <c r="A599" s="209" t="s">
        <v>10742</v>
      </c>
      <c r="B599" s="6">
        <v>260</v>
      </c>
      <c r="C599" s="6"/>
      <c r="D599" s="6">
        <v>100</v>
      </c>
      <c r="E599" s="1058">
        <v>10</v>
      </c>
      <c r="F599" s="1766">
        <v>1329.702129</v>
      </c>
      <c r="G599" s="1452">
        <f t="shared" si="64"/>
        <v>1329.7</v>
      </c>
      <c r="H599" s="1452">
        <f t="shared" si="65"/>
        <v>1329.7</v>
      </c>
      <c r="I599" s="1030"/>
      <c r="K599" s="1766"/>
      <c r="L599" s="22"/>
      <c r="M599" s="1726"/>
    </row>
    <row r="600" spans="1:13" ht="13.5" customHeight="1">
      <c r="A600" s="209" t="s">
        <v>8885</v>
      </c>
      <c r="B600" s="6">
        <v>300</v>
      </c>
      <c r="C600" s="6"/>
      <c r="D600" s="6">
        <v>100</v>
      </c>
      <c r="E600" s="1058">
        <v>10</v>
      </c>
      <c r="F600" s="1766">
        <v>1556.4698100000001</v>
      </c>
      <c r="G600" s="1452">
        <f t="shared" si="64"/>
        <v>1556.47</v>
      </c>
      <c r="H600" s="1452">
        <f t="shared" si="65"/>
        <v>1556.47</v>
      </c>
      <c r="I600" s="1030"/>
      <c r="K600" s="1766"/>
      <c r="L600" s="22"/>
      <c r="M600" s="1726"/>
    </row>
    <row r="601" spans="1:13" ht="13.5" customHeight="1">
      <c r="A601" s="209" t="s">
        <v>8886</v>
      </c>
      <c r="B601" s="6">
        <v>400</v>
      </c>
      <c r="C601" s="6"/>
      <c r="D601" s="6">
        <v>100</v>
      </c>
      <c r="E601" s="1058">
        <v>10</v>
      </c>
      <c r="F601" s="1766">
        <v>2351.8139399999995</v>
      </c>
      <c r="G601" s="1452">
        <f t="shared" si="64"/>
        <v>2351.81</v>
      </c>
      <c r="H601" s="1452">
        <f t="shared" si="65"/>
        <v>2351.81</v>
      </c>
      <c r="I601" s="1030"/>
      <c r="K601" s="1766"/>
      <c r="L601" s="22"/>
      <c r="M601" s="1726"/>
    </row>
    <row r="602" spans="1:13" ht="13.5" customHeight="1">
      <c r="A602" s="209" t="s">
        <v>645</v>
      </c>
      <c r="B602" s="6">
        <v>500</v>
      </c>
      <c r="C602" s="6"/>
      <c r="D602" s="6">
        <v>100</v>
      </c>
      <c r="E602" s="1058">
        <v>25</v>
      </c>
      <c r="F602" s="1766">
        <v>6392.8116</v>
      </c>
      <c r="G602" s="1452">
        <f t="shared" si="64"/>
        <v>6392.81</v>
      </c>
      <c r="H602" s="1452">
        <f t="shared" si="65"/>
        <v>6392.81</v>
      </c>
      <c r="I602" s="1030"/>
      <c r="K602" s="1766"/>
      <c r="L602" s="22"/>
      <c r="M602" s="1726"/>
    </row>
    <row r="603" spans="1:13" ht="13.5" customHeight="1">
      <c r="A603" s="209" t="s">
        <v>646</v>
      </c>
      <c r="B603" s="6">
        <v>600</v>
      </c>
      <c r="C603" s="6"/>
      <c r="D603" s="6">
        <v>100</v>
      </c>
      <c r="E603" s="1058">
        <v>10</v>
      </c>
      <c r="F603" s="1766">
        <v>3068.549567999999</v>
      </c>
      <c r="G603" s="1452">
        <f t="shared" si="64"/>
        <v>3068.55</v>
      </c>
      <c r="H603" s="1452">
        <f t="shared" si="65"/>
        <v>3068.55</v>
      </c>
      <c r="I603" s="1030"/>
      <c r="K603" s="1766"/>
      <c r="L603" s="22"/>
      <c r="M603" s="1726"/>
    </row>
    <row r="604" spans="1:13" ht="13.5" customHeight="1">
      <c r="A604" s="209" t="s">
        <v>8887</v>
      </c>
      <c r="B604" s="6">
        <v>600</v>
      </c>
      <c r="C604" s="6"/>
      <c r="D604" s="6">
        <v>100</v>
      </c>
      <c r="E604" s="1058">
        <v>25</v>
      </c>
      <c r="F604" s="1766">
        <v>7671.37392</v>
      </c>
      <c r="G604" s="1452">
        <f t="shared" si="64"/>
        <v>7671.37</v>
      </c>
      <c r="H604" s="1452">
        <f t="shared" si="65"/>
        <v>7671.37</v>
      </c>
      <c r="I604" s="1030"/>
      <c r="K604" s="1766"/>
      <c r="L604" s="22"/>
      <c r="M604" s="1726"/>
    </row>
    <row r="605" spans="1:13" ht="13.5" customHeight="1">
      <c r="A605" s="209" t="s">
        <v>647</v>
      </c>
      <c r="B605" s="6">
        <v>800</v>
      </c>
      <c r="C605" s="6"/>
      <c r="D605" s="6">
        <v>100</v>
      </c>
      <c r="E605" s="1058">
        <v>10</v>
      </c>
      <c r="F605" s="1766">
        <v>4091.3994240000002</v>
      </c>
      <c r="G605" s="1452">
        <f t="shared" si="64"/>
        <v>4091.4</v>
      </c>
      <c r="H605" s="1452">
        <f t="shared" si="65"/>
        <v>4091.4</v>
      </c>
      <c r="I605" s="1030"/>
      <c r="K605" s="1766"/>
      <c r="L605" s="22"/>
      <c r="M605" s="1726"/>
    </row>
    <row r="606" spans="1:13" ht="13.5" customHeight="1">
      <c r="A606" s="209" t="s">
        <v>8888</v>
      </c>
      <c r="B606" s="6">
        <v>1000</v>
      </c>
      <c r="C606" s="6"/>
      <c r="D606" s="6">
        <v>100</v>
      </c>
      <c r="E606" s="1058">
        <v>5</v>
      </c>
      <c r="F606" s="1766">
        <v>2939.7003299999997</v>
      </c>
      <c r="G606" s="1452">
        <f t="shared" si="64"/>
        <v>2939.7</v>
      </c>
      <c r="H606" s="1452">
        <f t="shared" si="65"/>
        <v>2939.7</v>
      </c>
      <c r="I606" s="1030"/>
      <c r="K606" s="1766"/>
      <c r="L606" s="22"/>
      <c r="M606" s="1726"/>
    </row>
    <row r="607" spans="1:13" ht="13.5" customHeight="1">
      <c r="A607" s="209" t="s">
        <v>8889</v>
      </c>
      <c r="B607" s="6">
        <v>1200</v>
      </c>
      <c r="C607" s="6"/>
      <c r="D607" s="6">
        <v>100</v>
      </c>
      <c r="E607" s="1058">
        <v>5</v>
      </c>
      <c r="F607" s="1766">
        <v>3197.2210042500001</v>
      </c>
      <c r="G607" s="1452">
        <f t="shared" si="64"/>
        <v>3197.22</v>
      </c>
      <c r="H607" s="1452">
        <f t="shared" si="65"/>
        <v>3197.22</v>
      </c>
      <c r="I607" s="1030"/>
      <c r="K607" s="1766"/>
      <c r="L607" s="22"/>
      <c r="M607" s="1726"/>
    </row>
    <row r="608" spans="1:13" ht="13.5" customHeight="1">
      <c r="A608" s="209" t="s">
        <v>648</v>
      </c>
      <c r="B608" s="6">
        <v>1250</v>
      </c>
      <c r="C608" s="6"/>
      <c r="D608" s="6">
        <v>100</v>
      </c>
      <c r="E608" s="1058">
        <v>10</v>
      </c>
      <c r="F608" s="1766">
        <v>7349.3179199999995</v>
      </c>
      <c r="G608" s="1452">
        <f t="shared" si="64"/>
        <v>7349.32</v>
      </c>
      <c r="H608" s="1452">
        <f t="shared" si="65"/>
        <v>7349.32</v>
      </c>
      <c r="I608" s="1030"/>
      <c r="K608" s="1766"/>
      <c r="L608" s="22"/>
      <c r="M608" s="1726"/>
    </row>
    <row r="609" spans="1:13" ht="13.5" customHeight="1">
      <c r="A609" s="209" t="s">
        <v>8890</v>
      </c>
      <c r="B609" s="6">
        <v>1250</v>
      </c>
      <c r="C609" s="6"/>
      <c r="D609" s="6">
        <v>100</v>
      </c>
      <c r="E609" s="1058">
        <v>5</v>
      </c>
      <c r="F609" s="1766">
        <v>3674.6589599999998</v>
      </c>
      <c r="G609" s="1452">
        <f t="shared" si="64"/>
        <v>3674.66</v>
      </c>
      <c r="H609" s="1452">
        <f t="shared" si="65"/>
        <v>3674.66</v>
      </c>
      <c r="I609" s="1030"/>
      <c r="K609" s="1766"/>
      <c r="L609" s="22"/>
      <c r="M609" s="1726"/>
    </row>
    <row r="610" spans="1:13" ht="13.5" customHeight="1">
      <c r="A610" s="209" t="s">
        <v>649</v>
      </c>
      <c r="B610" s="6">
        <v>200</v>
      </c>
      <c r="C610" s="6"/>
      <c r="D610" s="6">
        <v>120</v>
      </c>
      <c r="E610" s="1058">
        <v>25</v>
      </c>
      <c r="F610" s="1766">
        <v>3112.201575</v>
      </c>
      <c r="G610" s="1452">
        <f t="shared" si="64"/>
        <v>3112.2</v>
      </c>
      <c r="H610" s="1452">
        <f t="shared" si="65"/>
        <v>3112.2</v>
      </c>
      <c r="I610" s="1030"/>
      <c r="K610" s="1766"/>
      <c r="L610" s="22"/>
      <c r="M610" s="1726"/>
    </row>
    <row r="611" spans="1:13" ht="13.5" customHeight="1">
      <c r="A611" s="209" t="s">
        <v>650</v>
      </c>
      <c r="B611" s="6">
        <v>240</v>
      </c>
      <c r="C611" s="6"/>
      <c r="D611" s="6">
        <v>120</v>
      </c>
      <c r="E611" s="1058">
        <v>25</v>
      </c>
      <c r="F611" s="1766">
        <v>3735.1786500000003</v>
      </c>
      <c r="G611" s="1452">
        <f t="shared" si="64"/>
        <v>3735.18</v>
      </c>
      <c r="H611" s="1452">
        <f t="shared" si="65"/>
        <v>3735.18</v>
      </c>
      <c r="I611" s="1030"/>
      <c r="K611" s="1766"/>
      <c r="L611" s="22"/>
      <c r="M611" s="1726"/>
    </row>
    <row r="612" spans="1:13" ht="13.5" customHeight="1">
      <c r="A612" s="209" t="s">
        <v>10743</v>
      </c>
      <c r="B612" s="6">
        <v>240</v>
      </c>
      <c r="C612" s="6"/>
      <c r="D612" s="6">
        <v>120</v>
      </c>
      <c r="E612" s="1058">
        <v>10</v>
      </c>
      <c r="F612" s="1766">
        <v>1542.06675</v>
      </c>
      <c r="G612" s="1452">
        <f t="shared" si="64"/>
        <v>1542.07</v>
      </c>
      <c r="H612" s="1452">
        <f t="shared" si="65"/>
        <v>1542.07</v>
      </c>
      <c r="I612" s="1030"/>
      <c r="K612" s="1766"/>
      <c r="L612" s="22"/>
      <c r="M612" s="1726"/>
    </row>
    <row r="613" spans="1:13" ht="13.5" customHeight="1">
      <c r="A613" s="209" t="s">
        <v>10744</v>
      </c>
      <c r="B613" s="6">
        <v>260</v>
      </c>
      <c r="C613" s="6"/>
      <c r="D613" s="6">
        <v>120</v>
      </c>
      <c r="E613" s="1058">
        <v>10</v>
      </c>
      <c r="F613" s="1766">
        <v>1618.4655899999998</v>
      </c>
      <c r="G613" s="1452">
        <f t="shared" si="64"/>
        <v>1618.47</v>
      </c>
      <c r="H613" s="1452">
        <f t="shared" si="65"/>
        <v>1618.47</v>
      </c>
      <c r="I613" s="1030"/>
      <c r="K613" s="1766"/>
      <c r="L613" s="22"/>
      <c r="M613" s="1726"/>
    </row>
    <row r="614" spans="1:13" ht="13.5" customHeight="1">
      <c r="A614" s="209" t="s">
        <v>8891</v>
      </c>
      <c r="B614" s="6">
        <v>300</v>
      </c>
      <c r="C614" s="6"/>
      <c r="D614" s="6">
        <v>120</v>
      </c>
      <c r="E614" s="1058">
        <v>10</v>
      </c>
      <c r="F614" s="1766">
        <v>1867.6564199999998</v>
      </c>
      <c r="G614" s="1452">
        <f t="shared" si="64"/>
        <v>1867.66</v>
      </c>
      <c r="H614" s="1452">
        <f t="shared" si="65"/>
        <v>1867.66</v>
      </c>
      <c r="I614" s="1030"/>
      <c r="K614" s="1766"/>
      <c r="L614" s="22"/>
      <c r="M614" s="1726"/>
    </row>
    <row r="615" spans="1:13" ht="13.5" customHeight="1">
      <c r="A615" s="209" t="s">
        <v>6999</v>
      </c>
      <c r="B615" s="6">
        <v>1250</v>
      </c>
      <c r="C615" s="6"/>
      <c r="D615" s="6">
        <v>120</v>
      </c>
      <c r="E615" s="1058">
        <v>5</v>
      </c>
      <c r="F615" s="1766">
        <v>4409.6175899999998</v>
      </c>
      <c r="G615" s="1452">
        <f t="shared" si="64"/>
        <v>4409.62</v>
      </c>
      <c r="H615" s="1452">
        <f t="shared" si="65"/>
        <v>4409.62</v>
      </c>
      <c r="I615" s="1030"/>
      <c r="K615" s="1766"/>
      <c r="L615" s="22"/>
      <c r="M615" s="1726"/>
    </row>
    <row r="616" spans="1:13" ht="13.5" customHeight="1">
      <c r="A616" s="209" t="s">
        <v>652</v>
      </c>
      <c r="B616" s="6">
        <v>300</v>
      </c>
      <c r="C616" s="6"/>
      <c r="D616" s="6">
        <v>140</v>
      </c>
      <c r="E616" s="1058">
        <v>10</v>
      </c>
      <c r="F616" s="1766">
        <v>2178.84303</v>
      </c>
      <c r="G616" s="1452">
        <f t="shared" si="64"/>
        <v>2178.84</v>
      </c>
      <c r="H616" s="1452">
        <f t="shared" si="65"/>
        <v>2178.84</v>
      </c>
      <c r="I616" s="1030"/>
      <c r="K616" s="1766"/>
      <c r="L616" s="22"/>
      <c r="M616" s="1726"/>
    </row>
    <row r="617" spans="1:13" ht="13.5" customHeight="1">
      <c r="A617" s="209" t="s">
        <v>8892</v>
      </c>
      <c r="B617" s="6">
        <v>300</v>
      </c>
      <c r="C617" s="6"/>
      <c r="D617" s="6">
        <v>140</v>
      </c>
      <c r="E617" s="1058">
        <v>25</v>
      </c>
      <c r="F617" s="1766">
        <v>5447.107575</v>
      </c>
      <c r="G617" s="1452">
        <f t="shared" si="64"/>
        <v>5447.11</v>
      </c>
      <c r="H617" s="1452">
        <f t="shared" si="65"/>
        <v>5447.11</v>
      </c>
      <c r="I617" s="1030"/>
      <c r="K617" s="1766"/>
      <c r="L617" s="22"/>
      <c r="M617" s="1726"/>
    </row>
    <row r="618" spans="1:13" ht="13.5" customHeight="1">
      <c r="A618" s="209" t="s">
        <v>651</v>
      </c>
      <c r="B618" s="6">
        <v>400</v>
      </c>
      <c r="C618" s="6"/>
      <c r="D618" s="6">
        <v>140</v>
      </c>
      <c r="E618" s="1058">
        <v>10</v>
      </c>
      <c r="F618" s="1766">
        <v>3292.4858399999994</v>
      </c>
      <c r="G618" s="1452">
        <f t="shared" si="64"/>
        <v>3292.49</v>
      </c>
      <c r="H618" s="1452">
        <f t="shared" si="65"/>
        <v>3292.49</v>
      </c>
      <c r="I618" s="1030"/>
      <c r="K618" s="1766"/>
      <c r="L618" s="22"/>
      <c r="M618" s="1726"/>
    </row>
    <row r="619" spans="1:13" ht="13.5" customHeight="1">
      <c r="A619" s="209" t="s">
        <v>11197</v>
      </c>
      <c r="B619" s="6">
        <v>1200</v>
      </c>
      <c r="C619" s="6"/>
      <c r="D619" s="6">
        <v>140</v>
      </c>
      <c r="E619" s="1058">
        <v>5</v>
      </c>
      <c r="F619" s="1766">
        <v>5275.2772799999993</v>
      </c>
      <c r="G619" s="1452">
        <f t="shared" si="64"/>
        <v>5275.28</v>
      </c>
      <c r="H619" s="1452">
        <f t="shared" si="65"/>
        <v>5275.28</v>
      </c>
      <c r="I619" s="1030"/>
      <c r="K619" s="1766"/>
      <c r="L619" s="22"/>
      <c r="M619" s="1726"/>
    </row>
    <row r="620" spans="1:13" ht="13.5" customHeight="1">
      <c r="A620" s="209" t="s">
        <v>11198</v>
      </c>
      <c r="B620" s="6">
        <v>1250</v>
      </c>
      <c r="C620" s="6"/>
      <c r="D620" s="6">
        <v>140</v>
      </c>
      <c r="E620" s="1058">
        <v>5</v>
      </c>
      <c r="F620" s="1766">
        <v>5144.5091250000005</v>
      </c>
      <c r="G620" s="1452">
        <f t="shared" ref="G620" si="68">ROUND(F620*(1-$G$11),2)</f>
        <v>5144.51</v>
      </c>
      <c r="H620" s="1452">
        <f t="shared" ref="H620" si="69">G620</f>
        <v>5144.51</v>
      </c>
      <c r="I620" s="1030"/>
      <c r="K620" s="1766"/>
      <c r="L620" s="22"/>
      <c r="M620" s="1726"/>
    </row>
    <row r="621" spans="1:13" ht="13.5" customHeight="1">
      <c r="A621" s="209" t="s">
        <v>7000</v>
      </c>
      <c r="B621" s="6">
        <v>200</v>
      </c>
      <c r="C621" s="6"/>
      <c r="D621" s="6">
        <v>160</v>
      </c>
      <c r="E621" s="1058">
        <v>10</v>
      </c>
      <c r="F621" s="1766">
        <v>1641.7072980000003</v>
      </c>
      <c r="G621" s="1452">
        <f t="shared" si="64"/>
        <v>1641.71</v>
      </c>
      <c r="H621" s="1452">
        <f t="shared" si="65"/>
        <v>1641.71</v>
      </c>
      <c r="I621" s="1030"/>
      <c r="K621" s="1766"/>
      <c r="L621" s="22"/>
      <c r="M621" s="1726"/>
    </row>
    <row r="622" spans="1:13" ht="13.5" customHeight="1">
      <c r="A622" s="209" t="s">
        <v>11200</v>
      </c>
      <c r="B622" s="6">
        <v>200</v>
      </c>
      <c r="C622" s="6"/>
      <c r="D622" s="6">
        <v>200</v>
      </c>
      <c r="E622" s="1058">
        <v>10</v>
      </c>
      <c r="F622" s="1766">
        <v>2119.7054969999999</v>
      </c>
      <c r="G622" s="1452">
        <f t="shared" ref="G622" si="70">ROUND(F622*(1-$G$11),2)</f>
        <v>2119.71</v>
      </c>
      <c r="H622" s="1452">
        <f t="shared" ref="H622" si="71">G622</f>
        <v>2119.71</v>
      </c>
      <c r="I622" s="1030"/>
      <c r="K622" s="1766"/>
      <c r="L622" s="22"/>
      <c r="M622" s="1726"/>
    </row>
    <row r="623" spans="1:13">
      <c r="A623" s="209" t="s">
        <v>653</v>
      </c>
      <c r="B623" s="6">
        <v>300</v>
      </c>
      <c r="C623" s="6"/>
      <c r="D623" s="6">
        <v>200</v>
      </c>
      <c r="E623" s="1058">
        <v>10</v>
      </c>
      <c r="F623" s="1766">
        <v>3068.549567999999</v>
      </c>
      <c r="G623" s="1452">
        <f t="shared" si="64"/>
        <v>3068.55</v>
      </c>
      <c r="H623" s="1452">
        <f t="shared" si="65"/>
        <v>3068.55</v>
      </c>
      <c r="I623" s="1030"/>
      <c r="K623" s="1766"/>
      <c r="L623" s="22"/>
      <c r="M623" s="1726"/>
    </row>
    <row r="624" spans="1:13" ht="12.75" customHeight="1">
      <c r="A624" s="209" t="s">
        <v>654</v>
      </c>
      <c r="B624" s="6">
        <v>400</v>
      </c>
      <c r="C624" s="6"/>
      <c r="D624" s="6">
        <v>200</v>
      </c>
      <c r="E624" s="1058">
        <v>5</v>
      </c>
      <c r="F624" s="1766">
        <v>2045.6997120000001</v>
      </c>
      <c r="G624" s="1452">
        <f t="shared" si="64"/>
        <v>2045.7</v>
      </c>
      <c r="H624" s="1452">
        <f t="shared" si="65"/>
        <v>2045.7</v>
      </c>
      <c r="I624" s="1030"/>
      <c r="K624" s="1766"/>
      <c r="L624" s="22"/>
      <c r="M624" s="1726"/>
    </row>
    <row r="625" spans="1:14" ht="12" customHeight="1">
      <c r="A625" s="209" t="s">
        <v>7001</v>
      </c>
      <c r="B625" s="6">
        <v>500</v>
      </c>
      <c r="C625" s="6"/>
      <c r="D625" s="6">
        <v>200</v>
      </c>
      <c r="E625" s="1058">
        <v>5</v>
      </c>
      <c r="F625" s="1766">
        <v>2557.12464</v>
      </c>
      <c r="G625" s="1452">
        <f t="shared" si="64"/>
        <v>2557.12</v>
      </c>
      <c r="H625" s="1452">
        <f t="shared" si="65"/>
        <v>2557.12</v>
      </c>
      <c r="I625" s="1030"/>
      <c r="K625" s="1766"/>
      <c r="L625" s="22"/>
      <c r="M625" s="1726"/>
    </row>
    <row r="626" spans="1:14" ht="18.75" customHeight="1" thickBot="1">
      <c r="A626" s="211" t="s">
        <v>655</v>
      </c>
      <c r="B626" s="282">
        <v>1250</v>
      </c>
      <c r="C626" s="282"/>
      <c r="D626" s="282">
        <v>200</v>
      </c>
      <c r="E626" s="1640">
        <v>5</v>
      </c>
      <c r="F626" s="1766">
        <v>6392.6774099999984</v>
      </c>
      <c r="G626" s="1458">
        <f t="shared" si="64"/>
        <v>6392.68</v>
      </c>
      <c r="H626" s="1458">
        <f>G626</f>
        <v>6392.68</v>
      </c>
      <c r="I626" s="1036"/>
      <c r="K626" s="1766"/>
      <c r="L626" s="22"/>
      <c r="M626" s="1726"/>
    </row>
    <row r="627" spans="1:14" ht="12" customHeight="1">
      <c r="D627" s="1088"/>
      <c r="K627" s="1766"/>
      <c r="L627" s="1748"/>
      <c r="M627" s="1749"/>
    </row>
    <row r="628" spans="1:14" ht="24.75" hidden="1" customHeight="1">
      <c r="A628" s="1507" t="s">
        <v>1296</v>
      </c>
      <c r="B628" s="409"/>
      <c r="C628" s="409"/>
      <c r="D628" s="409"/>
      <c r="E628" s="409"/>
      <c r="F628" s="1723"/>
      <c r="G628" s="152"/>
      <c r="H628" s="324" t="s">
        <v>70</v>
      </c>
      <c r="I628" s="95"/>
      <c r="K628" s="1766"/>
      <c r="L628" s="1757" t="s">
        <v>11493</v>
      </c>
      <c r="M628" s="1746">
        <v>378.19</v>
      </c>
      <c r="N628">
        <f t="shared" ref="N628:N636" si="72">M628/100*192</f>
        <v>726.12479999999994</v>
      </c>
    </row>
    <row r="629" spans="1:14" ht="33.75" hidden="1" customHeight="1">
      <c r="A629" s="1508"/>
      <c r="B629" s="109"/>
      <c r="C629" s="319"/>
      <c r="D629" s="319"/>
      <c r="E629" s="318"/>
      <c r="F629" s="1179"/>
      <c r="G629" s="318"/>
      <c r="H629" s="318"/>
      <c r="I629" s="167"/>
      <c r="K629" s="1766"/>
      <c r="L629" s="1755" t="s">
        <v>11494</v>
      </c>
      <c r="M629" s="1747">
        <v>393.94</v>
      </c>
      <c r="N629">
        <f t="shared" si="72"/>
        <v>756.36480000000006</v>
      </c>
    </row>
    <row r="630" spans="1:14" ht="21.75" hidden="1" customHeight="1">
      <c r="A630" s="305"/>
      <c r="B630" s="17"/>
      <c r="C630" s="17"/>
      <c r="D630" s="183"/>
      <c r="E630" s="183"/>
      <c r="F630" s="630"/>
      <c r="G630" s="98"/>
      <c r="H630" s="168"/>
      <c r="I630" s="167"/>
      <c r="K630" s="1766"/>
      <c r="L630" s="1755" t="s">
        <v>11495</v>
      </c>
      <c r="M630" s="1747">
        <v>472.73</v>
      </c>
      <c r="N630">
        <f t="shared" si="72"/>
        <v>907.64160000000015</v>
      </c>
    </row>
    <row r="631" spans="1:14" ht="63.75" hidden="1">
      <c r="A631" s="305"/>
      <c r="B631" s="17"/>
      <c r="C631" s="17"/>
      <c r="D631" s="183"/>
      <c r="E631" s="183"/>
      <c r="F631" s="630"/>
      <c r="G631" s="309"/>
      <c r="H631" s="304"/>
      <c r="I631" s="167"/>
      <c r="K631" s="1766"/>
      <c r="L631" s="1755" t="s">
        <v>11496</v>
      </c>
      <c r="M631" s="1747">
        <v>83.42</v>
      </c>
      <c r="N631">
        <f t="shared" si="72"/>
        <v>160.16640000000001</v>
      </c>
    </row>
    <row r="632" spans="1:14" ht="13.5" hidden="1" customHeight="1">
      <c r="A632" s="305"/>
      <c r="B632" s="17"/>
      <c r="C632" s="17"/>
      <c r="D632" s="183"/>
      <c r="E632" s="183"/>
      <c r="F632" s="630"/>
      <c r="G632" s="309"/>
      <c r="H632" s="304"/>
      <c r="I632" s="167"/>
      <c r="K632" s="1766"/>
      <c r="L632" s="1755" t="s">
        <v>11497</v>
      </c>
      <c r="M632" s="1747">
        <v>113.46</v>
      </c>
      <c r="N632">
        <f t="shared" si="72"/>
        <v>217.84319999999997</v>
      </c>
    </row>
    <row r="633" spans="1:14" ht="13.5" hidden="1" customHeight="1" thickBot="1">
      <c r="A633" s="1152" t="s">
        <v>7712</v>
      </c>
      <c r="B633" s="184"/>
      <c r="C633" s="885"/>
      <c r="D633" s="184"/>
      <c r="E633" s="184"/>
      <c r="F633" s="1180"/>
      <c r="G633" s="101"/>
      <c r="H633" s="170"/>
      <c r="I633" s="172"/>
      <c r="K633" s="1766"/>
      <c r="L633" s="1755" t="s">
        <v>11498</v>
      </c>
      <c r="M633" s="1747">
        <v>126.06</v>
      </c>
      <c r="N633">
        <f t="shared" si="72"/>
        <v>242.03519999999997</v>
      </c>
    </row>
    <row r="634" spans="1:14" ht="41.25" hidden="1" customHeight="1">
      <c r="A634" s="195" t="s">
        <v>1034</v>
      </c>
      <c r="B634" s="1478" t="s">
        <v>988</v>
      </c>
      <c r="C634" s="321" t="s">
        <v>1035</v>
      </c>
      <c r="D634" s="1479"/>
      <c r="E634" s="475" t="s">
        <v>3143</v>
      </c>
      <c r="F634" s="1719" t="s">
        <v>1702</v>
      </c>
      <c r="G634" s="198" t="s">
        <v>2792</v>
      </c>
      <c r="H634" s="338" t="s">
        <v>497</v>
      </c>
      <c r="I634" s="199" t="s">
        <v>4268</v>
      </c>
      <c r="K634" s="1766"/>
      <c r="L634" s="1755" t="s">
        <v>11499</v>
      </c>
      <c r="M634" s="1747">
        <v>157.58000000000001</v>
      </c>
      <c r="N634">
        <f t="shared" si="72"/>
        <v>302.55360000000002</v>
      </c>
    </row>
    <row r="635" spans="1:14" ht="13.5" hidden="1" customHeight="1">
      <c r="A635" s="195"/>
      <c r="B635" s="1069" t="s">
        <v>985</v>
      </c>
      <c r="C635" s="1070" t="s">
        <v>986</v>
      </c>
      <c r="D635" s="1480" t="s">
        <v>987</v>
      </c>
      <c r="E635" s="476" t="s">
        <v>2641</v>
      </c>
      <c r="F635" s="1720" t="s">
        <v>265</v>
      </c>
      <c r="G635" s="412">
        <f>'[5]Заказ, cкидки и курсы валют'!$I$12</f>
        <v>0</v>
      </c>
      <c r="H635" s="455"/>
      <c r="I635" s="325"/>
      <c r="K635" s="1766"/>
      <c r="L635" s="1755" t="s">
        <v>11500</v>
      </c>
      <c r="M635" s="1747">
        <v>189.09</v>
      </c>
      <c r="N635">
        <f t="shared" si="72"/>
        <v>363.05279999999999</v>
      </c>
    </row>
    <row r="636" spans="1:14" ht="13.5" hidden="1" customHeight="1">
      <c r="A636" s="520" t="s">
        <v>8769</v>
      </c>
      <c r="B636" s="1056">
        <v>100</v>
      </c>
      <c r="C636" s="1056"/>
      <c r="D636" s="1056">
        <v>40</v>
      </c>
      <c r="E636" s="1056">
        <v>1</v>
      </c>
      <c r="F636" s="2462">
        <f>F506+15</f>
        <v>2089.5774000000001</v>
      </c>
      <c r="G636" s="1472">
        <f t="shared" ref="G636:G680" si="73">ROUND(F636*(1-$G$11),2)</f>
        <v>2089.58</v>
      </c>
      <c r="H636" s="1473">
        <f t="shared" ref="H636:H682" si="74">G636*E636</f>
        <v>2089.58</v>
      </c>
      <c r="I636" s="1030"/>
      <c r="K636" s="1766"/>
      <c r="L636" s="1755" t="s">
        <v>11501</v>
      </c>
      <c r="M636" s="1756">
        <v>504.25</v>
      </c>
      <c r="N636">
        <f t="shared" si="72"/>
        <v>968.16000000000008</v>
      </c>
    </row>
    <row r="637" spans="1:14" ht="13.5" hidden="1" customHeight="1">
      <c r="A637" s="520" t="s">
        <v>8770</v>
      </c>
      <c r="B637" s="1056">
        <v>120</v>
      </c>
      <c r="C637" s="1056"/>
      <c r="D637" s="1056">
        <v>40</v>
      </c>
      <c r="E637" s="1056">
        <v>1</v>
      </c>
      <c r="F637" s="2462">
        <f>F507+15</f>
        <v>2506.9083000000001</v>
      </c>
      <c r="G637" s="1472">
        <f t="shared" si="73"/>
        <v>2506.91</v>
      </c>
      <c r="H637" s="1473">
        <f t="shared" si="74"/>
        <v>2506.91</v>
      </c>
      <c r="I637" s="1030"/>
      <c r="K637" s="1766"/>
    </row>
    <row r="638" spans="1:14" ht="13.5" hidden="1" customHeight="1">
      <c r="A638" s="520" t="s">
        <v>8771</v>
      </c>
      <c r="B638" s="1058">
        <v>140</v>
      </c>
      <c r="C638" s="1058"/>
      <c r="D638" s="1056">
        <v>40</v>
      </c>
      <c r="E638" s="1058">
        <v>1</v>
      </c>
      <c r="F638" s="2462" t="e">
        <f>#REF!+15</f>
        <v>#REF!</v>
      </c>
      <c r="G638" s="1472" t="e">
        <f t="shared" si="73"/>
        <v>#REF!</v>
      </c>
      <c r="H638" s="1473" t="e">
        <f t="shared" si="74"/>
        <v>#REF!</v>
      </c>
      <c r="I638" s="1030"/>
      <c r="K638" s="1766"/>
    </row>
    <row r="639" spans="1:14" ht="13.5" hidden="1" customHeight="1">
      <c r="A639" s="520" t="s">
        <v>8772</v>
      </c>
      <c r="B639" s="1056">
        <v>160</v>
      </c>
      <c r="C639" s="1056"/>
      <c r="D639" s="1056">
        <v>40</v>
      </c>
      <c r="E639" s="1056">
        <v>1</v>
      </c>
      <c r="F639" s="2462">
        <f>510:510+15</f>
        <v>1675.6012499999999</v>
      </c>
      <c r="G639" s="1472">
        <f t="shared" si="73"/>
        <v>1675.6</v>
      </c>
      <c r="H639" s="1473">
        <f t="shared" si="74"/>
        <v>1675.6</v>
      </c>
      <c r="I639" s="1030"/>
      <c r="K639" s="1766"/>
    </row>
    <row r="640" spans="1:14" ht="13.5" hidden="1" customHeight="1">
      <c r="A640" s="520" t="s">
        <v>8773</v>
      </c>
      <c r="B640" s="1056">
        <v>200</v>
      </c>
      <c r="C640" s="1056"/>
      <c r="D640" s="1056">
        <v>40</v>
      </c>
      <c r="E640" s="1056">
        <v>1</v>
      </c>
      <c r="F640" s="2462">
        <f>F511+15</f>
        <v>2090.2483499999998</v>
      </c>
      <c r="G640" s="1472">
        <f t="shared" si="73"/>
        <v>2090.25</v>
      </c>
      <c r="H640" s="1473">
        <f t="shared" si="74"/>
        <v>2090.25</v>
      </c>
      <c r="I640" s="1030"/>
      <c r="K640" s="1766"/>
    </row>
    <row r="641" spans="1:11" ht="13.5" hidden="1" customHeight="1">
      <c r="A641" s="520" t="s">
        <v>8774</v>
      </c>
      <c r="B641" s="1056">
        <v>240</v>
      </c>
      <c r="C641" s="1056"/>
      <c r="D641" s="1056">
        <v>40</v>
      </c>
      <c r="E641" s="1056">
        <v>1</v>
      </c>
      <c r="F641" s="2462">
        <f>F512+15</f>
        <v>2504.8954499999995</v>
      </c>
      <c r="G641" s="1472">
        <f t="shared" si="73"/>
        <v>2504.9</v>
      </c>
      <c r="H641" s="1473">
        <f t="shared" si="74"/>
        <v>2504.9</v>
      </c>
      <c r="I641" s="1030"/>
      <c r="K641" s="1766"/>
    </row>
    <row r="642" spans="1:11" ht="13.5" hidden="1" customHeight="1">
      <c r="A642" s="520" t="s">
        <v>8775</v>
      </c>
      <c r="B642" s="1056">
        <v>260</v>
      </c>
      <c r="C642" s="1056"/>
      <c r="D642" s="1056">
        <v>40</v>
      </c>
      <c r="E642" s="1056">
        <v>1</v>
      </c>
      <c r="F642" s="2462">
        <f>F513+15</f>
        <v>1363.6094999999998</v>
      </c>
      <c r="G642" s="1472">
        <f t="shared" si="73"/>
        <v>1363.61</v>
      </c>
      <c r="H642" s="1473">
        <f t="shared" si="74"/>
        <v>1363.61</v>
      </c>
      <c r="I642" s="1030"/>
      <c r="K642" s="1766"/>
    </row>
    <row r="643" spans="1:11" ht="13.5" hidden="1" customHeight="1">
      <c r="A643" s="520" t="s">
        <v>8776</v>
      </c>
      <c r="B643" s="1056">
        <v>280</v>
      </c>
      <c r="C643" s="1056"/>
      <c r="D643" s="1056">
        <v>40</v>
      </c>
      <c r="E643" s="1056">
        <v>1</v>
      </c>
      <c r="F643" s="2462">
        <f t="shared" ref="F643:F650" si="75">F515+15</f>
        <v>2878.7219519999999</v>
      </c>
      <c r="G643" s="1472">
        <f t="shared" si="73"/>
        <v>2878.72</v>
      </c>
      <c r="H643" s="1473">
        <f t="shared" si="74"/>
        <v>2878.72</v>
      </c>
      <c r="I643" s="1030"/>
      <c r="K643" s="1766"/>
    </row>
    <row r="644" spans="1:11" ht="13.5" hidden="1" customHeight="1">
      <c r="A644" s="520" t="s">
        <v>8777</v>
      </c>
      <c r="B644" s="1056">
        <v>300</v>
      </c>
      <c r="C644" s="1056"/>
      <c r="D644" s="1056">
        <v>40</v>
      </c>
      <c r="E644" s="1056">
        <v>1</v>
      </c>
      <c r="F644" s="2462">
        <f t="shared" si="75"/>
        <v>3127.5370499999999</v>
      </c>
      <c r="G644" s="1472">
        <f t="shared" si="73"/>
        <v>3127.54</v>
      </c>
      <c r="H644" s="1473">
        <f t="shared" si="74"/>
        <v>3127.54</v>
      </c>
      <c r="I644" s="1030"/>
      <c r="K644" s="1766"/>
    </row>
    <row r="645" spans="1:11" ht="13.5" hidden="1" customHeight="1">
      <c r="A645" s="520" t="s">
        <v>8778</v>
      </c>
      <c r="B645" s="1056">
        <v>360</v>
      </c>
      <c r="C645" s="1056"/>
      <c r="D645" s="1056">
        <v>40</v>
      </c>
      <c r="E645" s="1056">
        <v>1</v>
      </c>
      <c r="F645" s="2462">
        <f t="shared" si="75"/>
        <v>2131.5117749999999</v>
      </c>
      <c r="G645" s="1472">
        <f t="shared" si="73"/>
        <v>2131.5100000000002</v>
      </c>
      <c r="H645" s="1473">
        <f t="shared" si="74"/>
        <v>2131.5100000000002</v>
      </c>
      <c r="I645" s="1030"/>
      <c r="K645" s="1766"/>
    </row>
    <row r="646" spans="1:11" ht="13.5" hidden="1" customHeight="1">
      <c r="A646" s="520" t="s">
        <v>8893</v>
      </c>
      <c r="B646" s="1056">
        <v>400</v>
      </c>
      <c r="C646" s="1056"/>
      <c r="D646" s="1056">
        <v>40</v>
      </c>
      <c r="E646" s="1056">
        <v>1</v>
      </c>
      <c r="F646" s="2462">
        <f t="shared" si="75"/>
        <v>2796.7788284999997</v>
      </c>
      <c r="G646" s="1472">
        <f t="shared" si="73"/>
        <v>2796.78</v>
      </c>
      <c r="H646" s="1473">
        <f t="shared" si="74"/>
        <v>2796.78</v>
      </c>
      <c r="I646" s="1030"/>
      <c r="K646" s="1766"/>
    </row>
    <row r="647" spans="1:11" ht="13.5" hidden="1" customHeight="1">
      <c r="A647" s="520" t="s">
        <v>8779</v>
      </c>
      <c r="B647" s="1056">
        <v>480</v>
      </c>
      <c r="C647" s="1056"/>
      <c r="D647" s="1056">
        <v>40</v>
      </c>
      <c r="E647" s="1056">
        <v>1</v>
      </c>
      <c r="F647" s="2462">
        <f t="shared" si="75"/>
        <v>2718.2414472</v>
      </c>
      <c r="G647" s="1472">
        <f t="shared" si="73"/>
        <v>2718.24</v>
      </c>
      <c r="H647" s="1473">
        <f t="shared" si="74"/>
        <v>2718.24</v>
      </c>
      <c r="I647" s="1030"/>
      <c r="K647" s="1766"/>
    </row>
    <row r="648" spans="1:11" ht="13.5" hidden="1" customHeight="1">
      <c r="A648" s="520" t="s">
        <v>8780</v>
      </c>
      <c r="B648" s="1056">
        <v>500</v>
      </c>
      <c r="C648" s="1056"/>
      <c r="D648" s="1056">
        <v>40</v>
      </c>
      <c r="E648" s="1056">
        <v>1</v>
      </c>
      <c r="F648" s="2462">
        <f t="shared" si="75"/>
        <v>2954.4319500000006</v>
      </c>
      <c r="G648" s="1472">
        <f t="shared" si="73"/>
        <v>2954.43</v>
      </c>
      <c r="H648" s="1473">
        <f t="shared" si="74"/>
        <v>2954.43</v>
      </c>
      <c r="I648" s="1030"/>
      <c r="K648" s="1766"/>
    </row>
    <row r="649" spans="1:11" ht="13.5" hidden="1" customHeight="1">
      <c r="A649" s="520" t="s">
        <v>8781</v>
      </c>
      <c r="B649" s="1056">
        <v>600</v>
      </c>
      <c r="C649" s="1056"/>
      <c r="D649" s="1056">
        <v>40</v>
      </c>
      <c r="E649" s="1056">
        <v>1</v>
      </c>
      <c r="F649" s="2462">
        <f t="shared" si="75"/>
        <v>3968.7526896000004</v>
      </c>
      <c r="G649" s="1472">
        <f t="shared" si="73"/>
        <v>3968.75</v>
      </c>
      <c r="H649" s="1473">
        <f t="shared" si="74"/>
        <v>3968.75</v>
      </c>
      <c r="I649" s="1030"/>
      <c r="K649" s="1766"/>
    </row>
    <row r="650" spans="1:11" ht="13.5" hidden="1" customHeight="1">
      <c r="A650" s="520" t="s">
        <v>8782</v>
      </c>
      <c r="B650" s="1056">
        <v>720</v>
      </c>
      <c r="C650" s="1056"/>
      <c r="D650" s="1056">
        <v>40</v>
      </c>
      <c r="E650" s="1056">
        <v>1</v>
      </c>
      <c r="F650" s="2462">
        <f t="shared" si="75"/>
        <v>1487.9499540000002</v>
      </c>
      <c r="G650" s="1472">
        <f t="shared" si="73"/>
        <v>1487.95</v>
      </c>
      <c r="H650" s="1473">
        <f t="shared" si="74"/>
        <v>1487.95</v>
      </c>
      <c r="I650" s="1030"/>
      <c r="K650" s="1766"/>
    </row>
    <row r="651" spans="1:11" ht="13.5" hidden="1" customHeight="1">
      <c r="A651" s="520" t="s">
        <v>8783</v>
      </c>
      <c r="B651" s="1056">
        <v>800</v>
      </c>
      <c r="C651" s="1056"/>
      <c r="D651" s="1056">
        <v>40</v>
      </c>
      <c r="E651" s="1056">
        <v>1</v>
      </c>
      <c r="F651" s="2462">
        <f>F524+15</f>
        <v>1896.3437999999999</v>
      </c>
      <c r="G651" s="1472">
        <f t="shared" si="73"/>
        <v>1896.34</v>
      </c>
      <c r="H651" s="1473">
        <f t="shared" si="74"/>
        <v>1896.34</v>
      </c>
      <c r="I651" s="1030"/>
      <c r="K651" s="1766"/>
    </row>
    <row r="652" spans="1:11" ht="13.5" hidden="1" customHeight="1">
      <c r="A652" s="520" t="s">
        <v>8784</v>
      </c>
      <c r="B652" s="1056">
        <v>840</v>
      </c>
      <c r="C652" s="1056"/>
      <c r="D652" s="1056">
        <v>40</v>
      </c>
      <c r="E652" s="1056">
        <v>1</v>
      </c>
      <c r="F652" s="2462" t="e">
        <f>#REF!+15</f>
        <v>#REF!</v>
      </c>
      <c r="G652" s="1472" t="e">
        <f t="shared" si="73"/>
        <v>#REF!</v>
      </c>
      <c r="H652" s="1473" t="e">
        <f t="shared" si="74"/>
        <v>#REF!</v>
      </c>
      <c r="I652" s="1030"/>
      <c r="K652" s="1766"/>
    </row>
    <row r="653" spans="1:11" ht="13.5" hidden="1" customHeight="1">
      <c r="A653" s="520" t="s">
        <v>8785</v>
      </c>
      <c r="B653" s="1056">
        <v>960</v>
      </c>
      <c r="C653" s="1056"/>
      <c r="D653" s="1056">
        <v>40</v>
      </c>
      <c r="E653" s="1056">
        <v>1</v>
      </c>
      <c r="F653" s="2462" t="e">
        <f>#REF!+15</f>
        <v>#REF!</v>
      </c>
      <c r="G653" s="1472" t="e">
        <f t="shared" si="73"/>
        <v>#REF!</v>
      </c>
      <c r="H653" s="1473" t="e">
        <f t="shared" si="74"/>
        <v>#REF!</v>
      </c>
      <c r="I653" s="1030"/>
      <c r="K653" s="1766"/>
    </row>
    <row r="654" spans="1:11" ht="13.5" hidden="1" customHeight="1">
      <c r="A654" s="520" t="s">
        <v>8786</v>
      </c>
      <c r="B654" s="1056">
        <v>1000</v>
      </c>
      <c r="C654" s="1056"/>
      <c r="D654" s="1056">
        <v>40</v>
      </c>
      <c r="E654" s="1056">
        <v>1</v>
      </c>
      <c r="F654" s="2462">
        <f>F527+15</f>
        <v>2366.8139399999995</v>
      </c>
      <c r="G654" s="1472">
        <f t="shared" si="73"/>
        <v>2366.81</v>
      </c>
      <c r="H654" s="1473">
        <f t="shared" si="74"/>
        <v>2366.81</v>
      </c>
      <c r="I654" s="1030"/>
      <c r="K654" s="1766"/>
    </row>
    <row r="655" spans="1:11" ht="13.5" hidden="1" customHeight="1">
      <c r="A655" s="520" t="s">
        <v>8787</v>
      </c>
      <c r="B655" s="1056">
        <v>1200</v>
      </c>
      <c r="C655" s="1056"/>
      <c r="D655" s="1056">
        <v>40</v>
      </c>
      <c r="E655" s="1056">
        <v>1</v>
      </c>
      <c r="F655" s="2462">
        <f>F528+15</f>
        <v>2837.2840799999994</v>
      </c>
      <c r="G655" s="1472">
        <f t="shared" si="73"/>
        <v>2837.28</v>
      </c>
      <c r="H655" s="1473">
        <f t="shared" si="74"/>
        <v>2837.28</v>
      </c>
      <c r="I655" s="1030"/>
      <c r="K655" s="1766"/>
    </row>
    <row r="656" spans="1:11" ht="13.5" hidden="1" customHeight="1">
      <c r="A656" s="520" t="s">
        <v>8788</v>
      </c>
      <c r="B656" s="1056">
        <v>1250</v>
      </c>
      <c r="C656" s="1056"/>
      <c r="D656" s="1056">
        <v>40</v>
      </c>
      <c r="E656" s="1056">
        <v>1</v>
      </c>
      <c r="F656" s="2462">
        <f>F529+15</f>
        <v>2954.7003299999997</v>
      </c>
      <c r="G656" s="1472">
        <f t="shared" si="73"/>
        <v>2954.7</v>
      </c>
      <c r="H656" s="1473">
        <f t="shared" si="74"/>
        <v>2954.7</v>
      </c>
      <c r="I656" s="1030"/>
      <c r="K656" s="1766"/>
    </row>
    <row r="657" spans="1:11" ht="13.5" hidden="1" customHeight="1">
      <c r="A657" s="520" t="s">
        <v>8789</v>
      </c>
      <c r="B657" s="1056">
        <v>100</v>
      </c>
      <c r="C657" s="1056"/>
      <c r="D657" s="1056">
        <v>50</v>
      </c>
      <c r="E657" s="1056">
        <v>1</v>
      </c>
      <c r="F657" s="2462">
        <f>F530+15</f>
        <v>2608.8926999999999</v>
      </c>
      <c r="G657" s="1472">
        <f t="shared" si="73"/>
        <v>2608.89</v>
      </c>
      <c r="H657" s="1473">
        <f t="shared" si="74"/>
        <v>2608.89</v>
      </c>
      <c r="I657" s="1030"/>
      <c r="K657" s="1766"/>
    </row>
    <row r="658" spans="1:11" ht="13.5" hidden="1" customHeight="1">
      <c r="A658" s="520" t="s">
        <v>8790</v>
      </c>
      <c r="B658" s="1056">
        <v>120</v>
      </c>
      <c r="C658" s="1056"/>
      <c r="D658" s="1056">
        <v>50</v>
      </c>
      <c r="E658" s="1056">
        <v>1</v>
      </c>
      <c r="F658" s="2462" t="e">
        <f>#REF!+15</f>
        <v>#REF!</v>
      </c>
      <c r="G658" s="1472" t="e">
        <f t="shared" si="73"/>
        <v>#REF!</v>
      </c>
      <c r="H658" s="1473" t="e">
        <f t="shared" si="74"/>
        <v>#REF!</v>
      </c>
      <c r="I658" s="1030"/>
      <c r="K658" s="1766"/>
    </row>
    <row r="659" spans="1:11" ht="13.5" hidden="1" customHeight="1">
      <c r="A659" s="520" t="s">
        <v>8894</v>
      </c>
      <c r="B659" s="1056">
        <v>140</v>
      </c>
      <c r="C659" s="1056"/>
      <c r="D659" s="1056">
        <v>50</v>
      </c>
      <c r="E659" s="1056">
        <v>1</v>
      </c>
      <c r="F659" s="2462">
        <f>F532+15</f>
        <v>1829.91975</v>
      </c>
      <c r="G659" s="1472">
        <f t="shared" si="73"/>
        <v>1829.92</v>
      </c>
      <c r="H659" s="1473">
        <f t="shared" si="74"/>
        <v>1829.92</v>
      </c>
      <c r="I659" s="1030"/>
      <c r="K659" s="1766"/>
    </row>
    <row r="660" spans="1:11" ht="13.5" hidden="1" customHeight="1">
      <c r="A660" s="520" t="s">
        <v>8895</v>
      </c>
      <c r="B660" s="1056">
        <v>160</v>
      </c>
      <c r="C660" s="1056"/>
      <c r="D660" s="1056">
        <v>50</v>
      </c>
      <c r="E660" s="1056">
        <v>1</v>
      </c>
      <c r="F660" s="2462">
        <f>F533+15</f>
        <v>5317.329984</v>
      </c>
      <c r="G660" s="1472">
        <f t="shared" si="73"/>
        <v>5317.33</v>
      </c>
      <c r="H660" s="1473">
        <f t="shared" si="74"/>
        <v>5317.33</v>
      </c>
      <c r="I660" s="1030"/>
      <c r="K660" s="1766"/>
    </row>
    <row r="661" spans="1:11" ht="13.5" hidden="1" customHeight="1">
      <c r="A661" s="520" t="s">
        <v>8791</v>
      </c>
      <c r="B661" s="1056">
        <v>200</v>
      </c>
      <c r="C661" s="1056"/>
      <c r="D661" s="1056">
        <v>50</v>
      </c>
      <c r="E661" s="1056">
        <v>1</v>
      </c>
      <c r="F661" s="2462">
        <f>F535+15</f>
        <v>2609.5636500000005</v>
      </c>
      <c r="G661" s="1472">
        <f t="shared" si="73"/>
        <v>2609.56</v>
      </c>
      <c r="H661" s="1473">
        <f t="shared" si="74"/>
        <v>2609.56</v>
      </c>
      <c r="I661" s="1030"/>
      <c r="K661" s="1766"/>
    </row>
    <row r="662" spans="1:11" ht="13.5" hidden="1" customHeight="1">
      <c r="A662" s="520" t="s">
        <v>8792</v>
      </c>
      <c r="B662" s="1056">
        <v>240</v>
      </c>
      <c r="C662" s="1056"/>
      <c r="D662" s="1056">
        <v>50</v>
      </c>
      <c r="E662" s="1056">
        <v>1</v>
      </c>
      <c r="F662" s="2462">
        <f>F536+15</f>
        <v>1571.268525</v>
      </c>
      <c r="G662" s="1472">
        <f t="shared" si="73"/>
        <v>1571.27</v>
      </c>
      <c r="H662" s="1473">
        <f t="shared" si="74"/>
        <v>1571.27</v>
      </c>
      <c r="I662" s="1030"/>
      <c r="K662" s="1766"/>
    </row>
    <row r="663" spans="1:11" ht="13.5" hidden="1" customHeight="1">
      <c r="A663" s="520" t="s">
        <v>8793</v>
      </c>
      <c r="B663" s="1056">
        <v>300</v>
      </c>
      <c r="C663" s="1056"/>
      <c r="D663" s="1056">
        <v>50</v>
      </c>
      <c r="E663" s="1056">
        <v>1</v>
      </c>
      <c r="F663" s="2462">
        <f>F538+15</f>
        <v>2302.9824407999995</v>
      </c>
      <c r="G663" s="1472">
        <f t="shared" si="73"/>
        <v>2302.98</v>
      </c>
      <c r="H663" s="1473">
        <f t="shared" si="74"/>
        <v>2302.98</v>
      </c>
      <c r="I663" s="1030"/>
      <c r="K663" s="1766"/>
    </row>
    <row r="664" spans="1:11" ht="13.5" hidden="1" customHeight="1">
      <c r="A664" s="520" t="s">
        <v>8794</v>
      </c>
      <c r="B664" s="1056">
        <v>400</v>
      </c>
      <c r="C664" s="1056"/>
      <c r="D664" s="1056">
        <v>50</v>
      </c>
      <c r="E664" s="1056">
        <v>1</v>
      </c>
      <c r="F664" s="2462">
        <f>F539+15</f>
        <v>2954.7674249999995</v>
      </c>
      <c r="G664" s="1472">
        <f t="shared" si="73"/>
        <v>2954.77</v>
      </c>
      <c r="H664" s="1473">
        <f t="shared" si="74"/>
        <v>2954.77</v>
      </c>
      <c r="I664" s="1030"/>
      <c r="K664" s="1766"/>
    </row>
    <row r="665" spans="1:11" ht="13.5" hidden="1" customHeight="1">
      <c r="A665" s="520" t="s">
        <v>8795</v>
      </c>
      <c r="B665" s="1056">
        <v>500</v>
      </c>
      <c r="C665" s="1056"/>
      <c r="D665" s="1056">
        <v>50</v>
      </c>
      <c r="E665" s="1056">
        <v>1</v>
      </c>
      <c r="F665" s="2462">
        <f>F541+15</f>
        <v>3689.79315</v>
      </c>
      <c r="G665" s="1472">
        <f t="shared" si="73"/>
        <v>3689.79</v>
      </c>
      <c r="H665" s="1473">
        <f t="shared" si="74"/>
        <v>3689.79</v>
      </c>
      <c r="I665" s="1030"/>
      <c r="K665" s="1766"/>
    </row>
    <row r="666" spans="1:11" ht="13.5" hidden="1" customHeight="1">
      <c r="A666" s="520" t="s">
        <v>8796</v>
      </c>
      <c r="B666" s="1056">
        <v>600</v>
      </c>
      <c r="C666" s="1056"/>
      <c r="D666" s="1056">
        <v>50</v>
      </c>
      <c r="E666" s="1056">
        <v>1</v>
      </c>
      <c r="F666" s="2462">
        <f>F542+15</f>
        <v>4424.4833999999992</v>
      </c>
      <c r="G666" s="1472">
        <f t="shared" si="73"/>
        <v>4424.4799999999996</v>
      </c>
      <c r="H666" s="1473">
        <f t="shared" si="74"/>
        <v>4424.4799999999996</v>
      </c>
      <c r="I666" s="1030"/>
      <c r="K666" s="1766"/>
    </row>
    <row r="667" spans="1:11" ht="13.5" hidden="1" customHeight="1">
      <c r="A667" s="520" t="s">
        <v>8797</v>
      </c>
      <c r="B667" s="1056">
        <v>800</v>
      </c>
      <c r="C667" s="1056"/>
      <c r="D667" s="1056">
        <v>50</v>
      </c>
      <c r="E667" s="1056">
        <v>1</v>
      </c>
      <c r="F667" s="2462">
        <f>F543+15</f>
        <v>5911.3085999999994</v>
      </c>
      <c r="G667" s="1472">
        <f t="shared" si="73"/>
        <v>5911.31</v>
      </c>
      <c r="H667" s="1473">
        <f t="shared" si="74"/>
        <v>5911.31</v>
      </c>
      <c r="I667" s="1030"/>
      <c r="K667" s="1766"/>
    </row>
    <row r="668" spans="1:11" ht="13.5" hidden="1" customHeight="1">
      <c r="A668" s="520" t="s">
        <v>8798</v>
      </c>
      <c r="B668" s="1056">
        <v>1000</v>
      </c>
      <c r="C668" s="1056"/>
      <c r="D668" s="1056">
        <v>50</v>
      </c>
      <c r="E668" s="1056">
        <v>1</v>
      </c>
      <c r="F668" s="2462">
        <f>F544+15</f>
        <v>3309.7516381499991</v>
      </c>
      <c r="G668" s="1472">
        <f t="shared" si="73"/>
        <v>3309.75</v>
      </c>
      <c r="H668" s="1473">
        <f t="shared" si="74"/>
        <v>3309.75</v>
      </c>
      <c r="I668" s="1030"/>
      <c r="K668" s="1766"/>
    </row>
    <row r="669" spans="1:11" ht="13.5" hidden="1" customHeight="1">
      <c r="A669" s="520" t="s">
        <v>8799</v>
      </c>
      <c r="B669" s="1056">
        <v>1200</v>
      </c>
      <c r="C669" s="1056"/>
      <c r="D669" s="1056">
        <v>50</v>
      </c>
      <c r="E669" s="1056">
        <v>1</v>
      </c>
      <c r="F669" s="2462" t="e">
        <f>#REF!+15</f>
        <v>#REF!</v>
      </c>
      <c r="G669" s="1472" t="e">
        <f t="shared" si="73"/>
        <v>#REF!</v>
      </c>
      <c r="H669" s="1473" t="e">
        <f t="shared" si="74"/>
        <v>#REF!</v>
      </c>
      <c r="I669" s="1030"/>
      <c r="K669" s="1766"/>
    </row>
    <row r="670" spans="1:11" ht="13.5" hidden="1" customHeight="1">
      <c r="A670" s="520" t="s">
        <v>8800</v>
      </c>
      <c r="B670" s="1056">
        <v>1250</v>
      </c>
      <c r="C670" s="1056"/>
      <c r="D670" s="1056">
        <v>50</v>
      </c>
      <c r="E670" s="1056">
        <v>1</v>
      </c>
      <c r="F670" s="2462">
        <f>F546+15</f>
        <v>3689.79315</v>
      </c>
      <c r="G670" s="1472">
        <f t="shared" si="73"/>
        <v>3689.79</v>
      </c>
      <c r="H670" s="1473">
        <f t="shared" si="74"/>
        <v>3689.79</v>
      </c>
      <c r="I670" s="1030"/>
      <c r="K670" s="1766"/>
    </row>
    <row r="671" spans="1:11" ht="13.5" hidden="1" customHeight="1">
      <c r="A671" s="520" t="s">
        <v>8896</v>
      </c>
      <c r="B671" s="1056">
        <v>100</v>
      </c>
      <c r="C671" s="1056"/>
      <c r="D671" s="1056">
        <v>60</v>
      </c>
      <c r="E671" s="1056">
        <v>1</v>
      </c>
      <c r="F671" s="2462">
        <f>F548+15</f>
        <v>3126.8661000000002</v>
      </c>
      <c r="G671" s="1472">
        <f t="shared" si="73"/>
        <v>3126.87</v>
      </c>
      <c r="H671" s="1473">
        <f t="shared" si="74"/>
        <v>3126.87</v>
      </c>
      <c r="I671" s="1030"/>
      <c r="K671" s="1766"/>
    </row>
    <row r="672" spans="1:11" ht="13.5" hidden="1" customHeight="1">
      <c r="A672" s="520" t="s">
        <v>8801</v>
      </c>
      <c r="B672" s="1056">
        <v>120</v>
      </c>
      <c r="C672" s="1056"/>
      <c r="D672" s="1056">
        <v>60</v>
      </c>
      <c r="E672" s="1056">
        <v>1</v>
      </c>
      <c r="F672" s="2462" t="e">
        <f>#REF!+15</f>
        <v>#REF!</v>
      </c>
      <c r="G672" s="1472" t="e">
        <f t="shared" si="73"/>
        <v>#REF!</v>
      </c>
      <c r="H672" s="1473" t="e">
        <f t="shared" si="74"/>
        <v>#REF!</v>
      </c>
      <c r="I672" s="1030"/>
      <c r="K672" s="1766"/>
    </row>
    <row r="673" spans="1:11" ht="13.5" hidden="1" customHeight="1">
      <c r="A673" s="520" t="s">
        <v>8802</v>
      </c>
      <c r="B673" s="1056">
        <v>140</v>
      </c>
      <c r="C673" s="1056"/>
      <c r="D673" s="1056">
        <v>60</v>
      </c>
      <c r="E673" s="1056">
        <v>1</v>
      </c>
      <c r="F673" s="2462">
        <f>F551+15</f>
        <v>2917.3324407</v>
      </c>
      <c r="G673" s="1472">
        <f t="shared" si="73"/>
        <v>2917.33</v>
      </c>
      <c r="H673" s="1473">
        <f t="shared" si="74"/>
        <v>2917.33</v>
      </c>
      <c r="I673" s="1030"/>
      <c r="K673" s="1766"/>
    </row>
    <row r="674" spans="1:11" ht="13.5" hidden="1" customHeight="1">
      <c r="A674" s="520" t="s">
        <v>8803</v>
      </c>
      <c r="B674" s="1056">
        <v>160</v>
      </c>
      <c r="C674" s="1056"/>
      <c r="D674" s="1056">
        <v>60</v>
      </c>
      <c r="E674" s="1056">
        <v>1</v>
      </c>
      <c r="F674" s="2462">
        <f>F552+15</f>
        <v>2718.9177647999995</v>
      </c>
      <c r="G674" s="1472">
        <f t="shared" si="73"/>
        <v>2718.92</v>
      </c>
      <c r="H674" s="1473">
        <f t="shared" si="74"/>
        <v>2718.92</v>
      </c>
      <c r="I674" s="1030"/>
      <c r="K674" s="1766"/>
    </row>
    <row r="675" spans="1:11" ht="13.5" hidden="1" customHeight="1">
      <c r="A675" s="520" t="s">
        <v>8897</v>
      </c>
      <c r="B675" s="1056">
        <v>220</v>
      </c>
      <c r="C675" s="1056"/>
      <c r="D675" s="1056">
        <v>60</v>
      </c>
      <c r="E675" s="1056">
        <v>1</v>
      </c>
      <c r="F675" s="2462">
        <f>F554+15</f>
        <v>4160.8268879999996</v>
      </c>
      <c r="G675" s="1472">
        <f t="shared" si="73"/>
        <v>4160.83</v>
      </c>
      <c r="H675" s="1473">
        <f t="shared" si="74"/>
        <v>4160.83</v>
      </c>
      <c r="I675" s="1030"/>
      <c r="K675" s="1766"/>
    </row>
    <row r="676" spans="1:11" ht="13.5" hidden="1" customHeight="1">
      <c r="A676" s="520" t="s">
        <v>8804</v>
      </c>
      <c r="B676" s="1056">
        <v>240</v>
      </c>
      <c r="C676" s="1056"/>
      <c r="D676" s="1056">
        <v>60</v>
      </c>
      <c r="E676" s="1056">
        <v>1</v>
      </c>
      <c r="F676" s="2462">
        <f>F555+15</f>
        <v>1882.2538499999998</v>
      </c>
      <c r="G676" s="1472">
        <f t="shared" si="73"/>
        <v>1882.25</v>
      </c>
      <c r="H676" s="1473">
        <f t="shared" si="74"/>
        <v>1882.25</v>
      </c>
      <c r="I676" s="1030"/>
      <c r="K676" s="1766"/>
    </row>
    <row r="677" spans="1:11" ht="13.5" hidden="1" customHeight="1">
      <c r="A677" s="520" t="s">
        <v>8805</v>
      </c>
      <c r="B677" s="1056">
        <v>300</v>
      </c>
      <c r="C677" s="1056"/>
      <c r="D677" s="1056">
        <v>60</v>
      </c>
      <c r="E677" s="1056">
        <v>1</v>
      </c>
      <c r="F677" s="2462" t="e">
        <f>#REF!+15</f>
        <v>#REF!</v>
      </c>
      <c r="G677" s="1472" t="e">
        <f t="shared" si="73"/>
        <v>#REF!</v>
      </c>
      <c r="H677" s="1473" t="e">
        <f t="shared" si="74"/>
        <v>#REF!</v>
      </c>
      <c r="I677" s="1030"/>
      <c r="K677" s="1766"/>
    </row>
    <row r="678" spans="1:11" ht="13.5" hidden="1" customHeight="1">
      <c r="A678" s="520" t="s">
        <v>8806</v>
      </c>
      <c r="B678" s="1056">
        <v>360</v>
      </c>
      <c r="C678" s="1056"/>
      <c r="D678" s="1056">
        <v>60</v>
      </c>
      <c r="E678" s="1056">
        <v>1</v>
      </c>
      <c r="F678" s="2462">
        <f>F557+15</f>
        <v>3746.3710087500003</v>
      </c>
      <c r="G678" s="1472">
        <f t="shared" si="73"/>
        <v>3746.37</v>
      </c>
      <c r="H678" s="1473">
        <f t="shared" si="74"/>
        <v>3746.37</v>
      </c>
      <c r="I678" s="1030"/>
      <c r="K678" s="1766"/>
    </row>
    <row r="679" spans="1:11" ht="13.5" hidden="1" customHeight="1">
      <c r="A679" s="520" t="s">
        <v>8807</v>
      </c>
      <c r="B679" s="1056">
        <v>400</v>
      </c>
      <c r="C679" s="1056"/>
      <c r="D679" s="1056">
        <v>60</v>
      </c>
      <c r="E679" s="1056">
        <v>1</v>
      </c>
      <c r="F679" s="2462">
        <f>F558+15</f>
        <v>3542.8550999999998</v>
      </c>
      <c r="G679" s="1472">
        <f t="shared" si="73"/>
        <v>3542.86</v>
      </c>
      <c r="H679" s="1473">
        <f t="shared" si="74"/>
        <v>3542.86</v>
      </c>
      <c r="I679" s="1030"/>
      <c r="K679" s="1766"/>
    </row>
    <row r="680" spans="1:11" ht="13.5" hidden="1" customHeight="1">
      <c r="A680" s="520" t="s">
        <v>8808</v>
      </c>
      <c r="B680" s="1056">
        <v>480</v>
      </c>
      <c r="C680" s="1056"/>
      <c r="D680" s="1056">
        <v>60</v>
      </c>
      <c r="E680" s="1056">
        <v>1</v>
      </c>
      <c r="F680" s="2462">
        <f>F559+15</f>
        <v>3697.3883039999996</v>
      </c>
      <c r="G680" s="1472">
        <f t="shared" si="73"/>
        <v>3697.39</v>
      </c>
      <c r="H680" s="1473">
        <f t="shared" si="74"/>
        <v>3697.39</v>
      </c>
      <c r="I680" s="1030"/>
      <c r="K680" s="1766"/>
    </row>
    <row r="681" spans="1:11" ht="13.5" hidden="1" customHeight="1">
      <c r="A681" s="520" t="s">
        <v>8809</v>
      </c>
      <c r="B681" s="1056">
        <v>600</v>
      </c>
      <c r="C681" s="1056"/>
      <c r="D681" s="1056">
        <v>60</v>
      </c>
      <c r="E681" s="1056">
        <v>1</v>
      </c>
      <c r="F681" s="2462">
        <f>F561+15</f>
        <v>4617.8243520000005</v>
      </c>
      <c r="G681" s="1472">
        <f>ROUND(F681*(1-$G$11),2)</f>
        <v>4617.82</v>
      </c>
      <c r="H681" s="1473">
        <f t="shared" si="74"/>
        <v>4617.82</v>
      </c>
      <c r="I681" s="1030"/>
      <c r="K681" s="1766"/>
    </row>
    <row r="682" spans="1:11" ht="13.5" hidden="1" customHeight="1">
      <c r="A682" s="520" t="s">
        <v>8810</v>
      </c>
      <c r="B682" s="1056">
        <v>800</v>
      </c>
      <c r="C682" s="1056"/>
      <c r="D682" s="1056">
        <v>60</v>
      </c>
      <c r="E682" s="1056">
        <v>1</v>
      </c>
      <c r="F682" s="2462">
        <f>F563+15</f>
        <v>6152.099135999998</v>
      </c>
      <c r="G682" s="1472">
        <f t="shared" ref="G682:G726" si="76">ROUND(F682*(1-$G$11),2)</f>
        <v>6152.1</v>
      </c>
      <c r="H682" s="1473">
        <f t="shared" si="74"/>
        <v>6152.1</v>
      </c>
      <c r="I682" s="1030"/>
      <c r="K682" s="1766"/>
    </row>
    <row r="683" spans="1:11" ht="13.5" hidden="1" customHeight="1">
      <c r="A683" s="520" t="s">
        <v>8898</v>
      </c>
      <c r="B683" s="1056">
        <v>960</v>
      </c>
      <c r="C683" s="1056"/>
      <c r="D683" s="1056">
        <v>60</v>
      </c>
      <c r="E683" s="1056">
        <v>1</v>
      </c>
      <c r="F683" s="2462">
        <f>F565+15</f>
        <v>2960.6583660000001</v>
      </c>
      <c r="G683" s="1472">
        <f t="shared" si="76"/>
        <v>2960.66</v>
      </c>
      <c r="H683" s="1473">
        <f>G683*E683</f>
        <v>2960.66</v>
      </c>
      <c r="I683" s="1030"/>
      <c r="K683" s="1766"/>
    </row>
    <row r="684" spans="1:11" ht="13.5" hidden="1" customHeight="1">
      <c r="A684" s="520" t="s">
        <v>8811</v>
      </c>
      <c r="B684" s="1056">
        <v>1000</v>
      </c>
      <c r="C684" s="1056"/>
      <c r="D684" s="1056">
        <v>60</v>
      </c>
      <c r="E684" s="1056">
        <v>1</v>
      </c>
      <c r="F684" s="2462">
        <f>F566+15</f>
        <v>3542.7209100000005</v>
      </c>
      <c r="G684" s="1472">
        <f t="shared" si="76"/>
        <v>3542.72</v>
      </c>
      <c r="H684" s="1473">
        <f t="shared" ref="H684:H726" si="77">G684*E684</f>
        <v>3542.72</v>
      </c>
      <c r="I684" s="1030"/>
      <c r="K684" s="1766"/>
    </row>
    <row r="685" spans="1:11" ht="13.5" hidden="1" customHeight="1">
      <c r="A685" s="520" t="s">
        <v>8812</v>
      </c>
      <c r="B685" s="1056">
        <v>1200</v>
      </c>
      <c r="C685" s="1056"/>
      <c r="D685" s="1056">
        <v>60</v>
      </c>
      <c r="E685" s="1056">
        <v>1</v>
      </c>
      <c r="F685" s="2462">
        <f>F567+15</f>
        <v>4248.1577399999996</v>
      </c>
      <c r="G685" s="1472">
        <f t="shared" si="76"/>
        <v>4248.16</v>
      </c>
      <c r="H685" s="1473">
        <f t="shared" si="77"/>
        <v>4248.16</v>
      </c>
      <c r="I685" s="1030"/>
      <c r="K685" s="1766"/>
    </row>
    <row r="686" spans="1:11" ht="13.5" hidden="1" customHeight="1">
      <c r="A686" s="520" t="s">
        <v>8813</v>
      </c>
      <c r="B686" s="1056">
        <v>1250</v>
      </c>
      <c r="C686" s="1056"/>
      <c r="D686" s="1056">
        <v>60</v>
      </c>
      <c r="E686" s="1056">
        <v>1</v>
      </c>
      <c r="F686" s="2462">
        <f>F568+15</f>
        <v>4424.6175899999998</v>
      </c>
      <c r="G686" s="1472">
        <f t="shared" si="76"/>
        <v>4424.62</v>
      </c>
      <c r="H686" s="1473">
        <f t="shared" si="77"/>
        <v>4424.62</v>
      </c>
      <c r="I686" s="1030"/>
      <c r="K686" s="1766"/>
    </row>
    <row r="687" spans="1:11" ht="13.5" hidden="1" customHeight="1">
      <c r="A687" s="520" t="s">
        <v>8814</v>
      </c>
      <c r="B687" s="1056">
        <v>120</v>
      </c>
      <c r="C687" s="1056"/>
      <c r="D687" s="1056">
        <v>80</v>
      </c>
      <c r="E687" s="1056">
        <v>1</v>
      </c>
      <c r="F687" s="2462">
        <f>F570+15</f>
        <v>4994.7908999999991</v>
      </c>
      <c r="G687" s="1472">
        <f t="shared" si="76"/>
        <v>4994.79</v>
      </c>
      <c r="H687" s="1473">
        <f t="shared" si="77"/>
        <v>4994.79</v>
      </c>
      <c r="I687" s="1030"/>
      <c r="K687" s="1766"/>
    </row>
    <row r="688" spans="1:11" ht="13.5" hidden="1" customHeight="1">
      <c r="A688" s="520" t="s">
        <v>8815</v>
      </c>
      <c r="B688" s="1056">
        <v>140</v>
      </c>
      <c r="C688" s="1056"/>
      <c r="D688" s="1056">
        <v>80</v>
      </c>
      <c r="E688" s="1056">
        <v>1</v>
      </c>
      <c r="F688" s="2462">
        <f>F571+15</f>
        <v>2878.7219519999999</v>
      </c>
      <c r="G688" s="1472">
        <f t="shared" si="76"/>
        <v>2878.72</v>
      </c>
      <c r="H688" s="1473">
        <f t="shared" si="77"/>
        <v>2878.72</v>
      </c>
      <c r="I688" s="1030"/>
      <c r="K688" s="1766"/>
    </row>
    <row r="689" spans="1:11" ht="13.5" hidden="1" customHeight="1">
      <c r="A689" s="520" t="s">
        <v>8816</v>
      </c>
      <c r="B689" s="1056">
        <v>160</v>
      </c>
      <c r="C689" s="1056"/>
      <c r="D689" s="1056">
        <v>80</v>
      </c>
      <c r="E689" s="1056">
        <v>1</v>
      </c>
      <c r="F689" s="2462">
        <f>F572+15</f>
        <v>4437.7789452000006</v>
      </c>
      <c r="G689" s="1472">
        <f t="shared" si="76"/>
        <v>4437.78</v>
      </c>
      <c r="H689" s="1473">
        <f t="shared" si="77"/>
        <v>4437.78</v>
      </c>
      <c r="I689" s="1030"/>
      <c r="K689" s="1766"/>
    </row>
    <row r="690" spans="1:11" ht="13.5" hidden="1" customHeight="1">
      <c r="A690" s="520" t="s">
        <v>8899</v>
      </c>
      <c r="B690" s="1056">
        <v>200</v>
      </c>
      <c r="C690" s="1056"/>
      <c r="D690" s="1056">
        <v>80</v>
      </c>
      <c r="E690" s="1056">
        <v>1</v>
      </c>
      <c r="F690" s="2462">
        <f>F573+15</f>
        <v>2090.2483499999998</v>
      </c>
      <c r="G690" s="1472">
        <f t="shared" si="76"/>
        <v>2090.25</v>
      </c>
      <c r="H690" s="1473">
        <f t="shared" si="77"/>
        <v>2090.25</v>
      </c>
      <c r="I690" s="1030"/>
      <c r="K690" s="1766"/>
    </row>
    <row r="691" spans="1:11" ht="13.5" hidden="1" customHeight="1">
      <c r="A691" s="520" t="s">
        <v>8817</v>
      </c>
      <c r="B691" s="1056">
        <v>200</v>
      </c>
      <c r="C691" s="1056"/>
      <c r="D691" s="1056">
        <v>80</v>
      </c>
      <c r="E691" s="1056">
        <v>1</v>
      </c>
      <c r="F691" s="2462">
        <f>F574+15</f>
        <v>5291.2971239999997</v>
      </c>
      <c r="G691" s="1472">
        <f t="shared" si="76"/>
        <v>5291.3</v>
      </c>
      <c r="H691" s="1473">
        <f t="shared" si="77"/>
        <v>5291.3</v>
      </c>
      <c r="I691" s="1030"/>
      <c r="K691" s="1766"/>
    </row>
    <row r="692" spans="1:11" ht="13.5" hidden="1" customHeight="1">
      <c r="A692" s="520" t="s">
        <v>8818</v>
      </c>
      <c r="B692" s="1056">
        <v>240</v>
      </c>
      <c r="C692" s="1056"/>
      <c r="D692" s="1056">
        <v>80</v>
      </c>
      <c r="E692" s="1056">
        <v>1</v>
      </c>
      <c r="F692" s="2462">
        <f>F576+15</f>
        <v>2718.2414472</v>
      </c>
      <c r="G692" s="1472">
        <f t="shared" si="76"/>
        <v>2718.24</v>
      </c>
      <c r="H692" s="1473">
        <f t="shared" si="77"/>
        <v>2718.24</v>
      </c>
      <c r="I692" s="1030"/>
      <c r="K692" s="1766"/>
    </row>
    <row r="693" spans="1:11" ht="13.5" hidden="1" customHeight="1">
      <c r="A693" s="520" t="s">
        <v>8900</v>
      </c>
      <c r="B693" s="1056">
        <v>260</v>
      </c>
      <c r="C693" s="1056"/>
      <c r="D693" s="1056">
        <v>80</v>
      </c>
      <c r="E693" s="1056">
        <v>1</v>
      </c>
      <c r="F693" s="2462">
        <f>F577+15</f>
        <v>3189.4657350000002</v>
      </c>
      <c r="G693" s="1472">
        <f t="shared" si="76"/>
        <v>3189.47</v>
      </c>
      <c r="H693" s="1473">
        <f t="shared" si="77"/>
        <v>3189.47</v>
      </c>
      <c r="I693" s="1030"/>
      <c r="K693" s="1766"/>
    </row>
    <row r="694" spans="1:11" ht="13.5" hidden="1" customHeight="1">
      <c r="A694" s="520" t="s">
        <v>8901</v>
      </c>
      <c r="B694" s="1056">
        <v>280</v>
      </c>
      <c r="C694" s="1056"/>
      <c r="D694" s="1056">
        <v>80</v>
      </c>
      <c r="E694" s="1056">
        <v>1</v>
      </c>
      <c r="F694" s="2462">
        <f t="shared" ref="F694:F702" si="78">F579+15</f>
        <v>2878.7219519999999</v>
      </c>
      <c r="G694" s="1472">
        <f t="shared" si="76"/>
        <v>2878.72</v>
      </c>
      <c r="H694" s="1473">
        <f t="shared" si="77"/>
        <v>2878.72</v>
      </c>
      <c r="I694" s="1030"/>
      <c r="K694" s="1766"/>
    </row>
    <row r="695" spans="1:11" ht="13.5" hidden="1" customHeight="1">
      <c r="A695" s="520" t="s">
        <v>8819</v>
      </c>
      <c r="B695" s="1056">
        <v>300</v>
      </c>
      <c r="C695" s="1056"/>
      <c r="D695" s="1056">
        <v>80</v>
      </c>
      <c r="E695" s="1056">
        <v>1</v>
      </c>
      <c r="F695" s="2462">
        <f t="shared" si="78"/>
        <v>3127.201575</v>
      </c>
      <c r="G695" s="1472">
        <f t="shared" si="76"/>
        <v>3127.2</v>
      </c>
      <c r="H695" s="1473">
        <f t="shared" si="77"/>
        <v>3127.2</v>
      </c>
      <c r="I695" s="1030"/>
      <c r="K695" s="1766"/>
    </row>
    <row r="696" spans="1:11" ht="13.5" hidden="1" customHeight="1">
      <c r="A696" s="520" t="s">
        <v>8820</v>
      </c>
      <c r="B696" s="1056">
        <v>360</v>
      </c>
      <c r="C696" s="1056"/>
      <c r="D696" s="1056">
        <v>80</v>
      </c>
      <c r="E696" s="1056">
        <v>1</v>
      </c>
      <c r="F696" s="2462">
        <f t="shared" si="78"/>
        <v>1708.2094200000001</v>
      </c>
      <c r="G696" s="1472">
        <f t="shared" si="76"/>
        <v>1708.21</v>
      </c>
      <c r="H696" s="1473">
        <f t="shared" si="77"/>
        <v>1708.21</v>
      </c>
      <c r="I696" s="1030"/>
      <c r="K696" s="1766"/>
    </row>
    <row r="697" spans="1:11" ht="13.5" hidden="1" customHeight="1">
      <c r="A697" s="520" t="s">
        <v>8902</v>
      </c>
      <c r="B697" s="1056">
        <v>400</v>
      </c>
      <c r="C697" s="1056"/>
      <c r="D697" s="1056">
        <v>80</v>
      </c>
      <c r="E697" s="1056">
        <v>1</v>
      </c>
      <c r="F697" s="2462">
        <f t="shared" si="78"/>
        <v>1896.3437999999999</v>
      </c>
      <c r="G697" s="1472">
        <f t="shared" si="76"/>
        <v>1896.34</v>
      </c>
      <c r="H697" s="1473">
        <f t="shared" si="77"/>
        <v>1896.34</v>
      </c>
      <c r="I697" s="1030"/>
      <c r="K697" s="1766"/>
    </row>
    <row r="698" spans="1:11" ht="13.5" hidden="1" customHeight="1">
      <c r="A698" s="520" t="s">
        <v>8821</v>
      </c>
      <c r="B698" s="1056">
        <v>480</v>
      </c>
      <c r="C698" s="1056"/>
      <c r="D698" s="1056">
        <v>80</v>
      </c>
      <c r="E698" s="1056">
        <v>1</v>
      </c>
      <c r="F698" s="2462">
        <f t="shared" si="78"/>
        <v>6045.7240391999994</v>
      </c>
      <c r="G698" s="1472">
        <f t="shared" si="76"/>
        <v>6045.72</v>
      </c>
      <c r="H698" s="1473">
        <f t="shared" si="77"/>
        <v>6045.72</v>
      </c>
      <c r="I698" s="1030"/>
      <c r="K698" s="1766"/>
    </row>
    <row r="699" spans="1:11" ht="13.5" hidden="1" customHeight="1">
      <c r="A699" s="520" t="s">
        <v>8822</v>
      </c>
      <c r="B699" s="1056">
        <v>500</v>
      </c>
      <c r="C699" s="1056"/>
      <c r="D699" s="1056">
        <v>80</v>
      </c>
      <c r="E699" s="1056">
        <v>1</v>
      </c>
      <c r="F699" s="2462">
        <f t="shared" si="78"/>
        <v>2366.8139399999995</v>
      </c>
      <c r="G699" s="1472">
        <f t="shared" si="76"/>
        <v>2366.81</v>
      </c>
      <c r="H699" s="1473">
        <f t="shared" si="77"/>
        <v>2366.81</v>
      </c>
      <c r="I699" s="1030"/>
      <c r="K699" s="1766"/>
    </row>
    <row r="700" spans="1:11" ht="13.5" hidden="1" customHeight="1">
      <c r="A700" s="520" t="s">
        <v>8823</v>
      </c>
      <c r="B700" s="499">
        <v>600</v>
      </c>
      <c r="C700" s="499"/>
      <c r="D700" s="1056">
        <v>80</v>
      </c>
      <c r="E700" s="1056">
        <v>1</v>
      </c>
      <c r="F700" s="2462">
        <f t="shared" si="78"/>
        <v>3331.8305897999994</v>
      </c>
      <c r="G700" s="1472">
        <f t="shared" si="76"/>
        <v>3331.83</v>
      </c>
      <c r="H700" s="1473">
        <f t="shared" si="77"/>
        <v>3331.83</v>
      </c>
      <c r="I700" s="1030"/>
      <c r="K700" s="1766"/>
    </row>
    <row r="701" spans="1:11" ht="13.5" hidden="1" customHeight="1">
      <c r="A701" s="520" t="s">
        <v>8824</v>
      </c>
      <c r="B701" s="499">
        <v>720</v>
      </c>
      <c r="C701" s="499"/>
      <c r="D701" s="1056">
        <v>80</v>
      </c>
      <c r="E701" s="1056">
        <v>1</v>
      </c>
      <c r="F701" s="2462">
        <f t="shared" si="78"/>
        <v>2960.6583660000001</v>
      </c>
      <c r="G701" s="1472">
        <f t="shared" si="76"/>
        <v>2960.66</v>
      </c>
      <c r="H701" s="1473">
        <f t="shared" si="77"/>
        <v>2960.66</v>
      </c>
      <c r="I701" s="1030"/>
      <c r="K701" s="1766"/>
    </row>
    <row r="702" spans="1:11" ht="13.5" hidden="1" customHeight="1">
      <c r="A702" s="520" t="s">
        <v>8825</v>
      </c>
      <c r="B702" s="499">
        <v>800</v>
      </c>
      <c r="C702" s="499"/>
      <c r="D702" s="1056">
        <v>80</v>
      </c>
      <c r="E702" s="1056">
        <v>1</v>
      </c>
      <c r="F702" s="2462">
        <f t="shared" si="78"/>
        <v>3288.1222229999998</v>
      </c>
      <c r="G702" s="1472">
        <f t="shared" si="76"/>
        <v>3288.12</v>
      </c>
      <c r="H702" s="1473">
        <f t="shared" si="77"/>
        <v>3288.12</v>
      </c>
      <c r="I702" s="1030"/>
      <c r="K702" s="1766"/>
    </row>
    <row r="703" spans="1:11" ht="13.5" hidden="1" customHeight="1">
      <c r="A703" s="520" t="s">
        <v>8826</v>
      </c>
      <c r="B703" s="499">
        <v>960</v>
      </c>
      <c r="C703" s="499"/>
      <c r="D703" s="1056">
        <v>80</v>
      </c>
      <c r="E703" s="1056">
        <v>1</v>
      </c>
      <c r="F703" s="2462">
        <f>F589+15</f>
        <v>4340.1919515</v>
      </c>
      <c r="G703" s="1472">
        <f t="shared" si="76"/>
        <v>4340.1899999999996</v>
      </c>
      <c r="H703" s="1473">
        <f t="shared" si="77"/>
        <v>4340.1899999999996</v>
      </c>
      <c r="I703" s="1030"/>
      <c r="K703" s="1766"/>
    </row>
    <row r="704" spans="1:11" ht="13.5" hidden="1" customHeight="1">
      <c r="A704" s="520" t="s">
        <v>8903</v>
      </c>
      <c r="B704" s="499">
        <v>1000</v>
      </c>
      <c r="C704" s="499"/>
      <c r="D704" s="1056">
        <v>80</v>
      </c>
      <c r="E704" s="1056">
        <v>1</v>
      </c>
      <c r="F704" s="2462" t="e">
        <f>#REF!+15</f>
        <v>#REF!</v>
      </c>
      <c r="G704" s="1472" t="e">
        <f t="shared" si="76"/>
        <v>#REF!</v>
      </c>
      <c r="H704" s="1473" t="e">
        <f t="shared" si="77"/>
        <v>#REF!</v>
      </c>
      <c r="I704" s="1030"/>
      <c r="K704" s="1766"/>
    </row>
    <row r="705" spans="1:11" ht="13.5" hidden="1" customHeight="1">
      <c r="A705" s="520" t="s">
        <v>8827</v>
      </c>
      <c r="B705" s="499">
        <v>1200</v>
      </c>
      <c r="C705" s="499"/>
      <c r="D705" s="1056">
        <v>80</v>
      </c>
      <c r="E705" s="1056">
        <v>1</v>
      </c>
      <c r="F705" s="2462" t="e">
        <f>#REF!+15</f>
        <v>#REF!</v>
      </c>
      <c r="G705" s="1472" t="e">
        <f t="shared" si="76"/>
        <v>#REF!</v>
      </c>
      <c r="H705" s="1473" t="e">
        <f t="shared" si="77"/>
        <v>#REF!</v>
      </c>
      <c r="I705" s="1030"/>
      <c r="K705" s="1766"/>
    </row>
    <row r="706" spans="1:11" ht="13.5" hidden="1" customHeight="1">
      <c r="A706" s="520" t="s">
        <v>8828</v>
      </c>
      <c r="B706" s="499">
        <v>1250</v>
      </c>
      <c r="C706" s="499"/>
      <c r="D706" s="1056">
        <v>80</v>
      </c>
      <c r="E706" s="1056">
        <v>1</v>
      </c>
      <c r="F706" s="2462" t="e">
        <f>#REF!+15</f>
        <v>#REF!</v>
      </c>
      <c r="G706" s="1472" t="e">
        <f t="shared" si="76"/>
        <v>#REF!</v>
      </c>
      <c r="H706" s="1473" t="e">
        <f t="shared" si="77"/>
        <v>#REF!</v>
      </c>
      <c r="I706" s="1030"/>
      <c r="K706" s="1766"/>
    </row>
    <row r="707" spans="1:11" ht="13.5" hidden="1" customHeight="1">
      <c r="A707" s="520" t="s">
        <v>8904</v>
      </c>
      <c r="B707" s="499">
        <v>100</v>
      </c>
      <c r="C707" s="499"/>
      <c r="D707" s="499">
        <v>100</v>
      </c>
      <c r="E707" s="1056">
        <v>1</v>
      </c>
      <c r="F707" s="2462">
        <f>F593+15</f>
        <v>2572.12464</v>
      </c>
      <c r="G707" s="1472">
        <f t="shared" si="76"/>
        <v>2572.12</v>
      </c>
      <c r="H707" s="1473">
        <f t="shared" si="77"/>
        <v>2572.12</v>
      </c>
      <c r="I707" s="1030"/>
      <c r="K707" s="1766"/>
    </row>
    <row r="708" spans="1:11" ht="13.5" hidden="1" customHeight="1">
      <c r="A708" s="520" t="s">
        <v>8905</v>
      </c>
      <c r="B708" s="499">
        <v>120</v>
      </c>
      <c r="C708" s="499"/>
      <c r="D708" s="499">
        <v>100</v>
      </c>
      <c r="E708" s="1056">
        <v>1</v>
      </c>
      <c r="F708" s="2462">
        <f>F594+15</f>
        <v>3083.549567999999</v>
      </c>
      <c r="G708" s="1472">
        <f t="shared" si="76"/>
        <v>3083.55</v>
      </c>
      <c r="H708" s="1473">
        <f t="shared" si="77"/>
        <v>3083.55</v>
      </c>
      <c r="I708" s="1030"/>
      <c r="K708" s="1766"/>
    </row>
    <row r="709" spans="1:11" ht="13.5" hidden="1" customHeight="1">
      <c r="A709" s="520" t="s">
        <v>8829</v>
      </c>
      <c r="B709" s="499">
        <v>140</v>
      </c>
      <c r="C709" s="499"/>
      <c r="D709" s="499">
        <v>100</v>
      </c>
      <c r="E709" s="1056">
        <v>1</v>
      </c>
      <c r="F709" s="2462" t="e">
        <f>#REF!+15</f>
        <v>#REF!</v>
      </c>
      <c r="G709" s="1472" t="e">
        <f t="shared" si="76"/>
        <v>#REF!</v>
      </c>
      <c r="H709" s="1473" t="e">
        <f t="shared" si="77"/>
        <v>#REF!</v>
      </c>
      <c r="I709" s="1030"/>
      <c r="K709" s="1766"/>
    </row>
    <row r="710" spans="1:11" ht="13.5" hidden="1" customHeight="1">
      <c r="A710" s="520" t="s">
        <v>8906</v>
      </c>
      <c r="B710" s="499">
        <v>160</v>
      </c>
      <c r="C710" s="499"/>
      <c r="D710" s="499">
        <v>100</v>
      </c>
      <c r="E710" s="1056">
        <v>1</v>
      </c>
      <c r="F710" s="2462">
        <f>F596+15</f>
        <v>2060.6997120000001</v>
      </c>
      <c r="G710" s="1472">
        <f t="shared" si="76"/>
        <v>2060.6999999999998</v>
      </c>
      <c r="H710" s="1473">
        <f t="shared" si="77"/>
        <v>2060.6999999999998</v>
      </c>
      <c r="I710" s="1030"/>
      <c r="K710" s="1766"/>
    </row>
    <row r="711" spans="1:11" ht="13.5" hidden="1" customHeight="1">
      <c r="A711" s="520" t="s">
        <v>8907</v>
      </c>
      <c r="B711" s="499">
        <v>240</v>
      </c>
      <c r="C711" s="499"/>
      <c r="D711" s="499">
        <v>100</v>
      </c>
      <c r="E711" s="1056">
        <v>1</v>
      </c>
      <c r="F711" s="2462">
        <f>F598+15</f>
        <v>3127.201575</v>
      </c>
      <c r="G711" s="1472">
        <f t="shared" si="76"/>
        <v>3127.2</v>
      </c>
      <c r="H711" s="1473">
        <f t="shared" si="77"/>
        <v>3127.2</v>
      </c>
      <c r="I711" s="1030"/>
      <c r="K711" s="1766"/>
    </row>
    <row r="712" spans="1:11" ht="13.5" hidden="1" customHeight="1">
      <c r="A712" s="520" t="s">
        <v>8830</v>
      </c>
      <c r="B712" s="499">
        <v>260</v>
      </c>
      <c r="C712" s="499"/>
      <c r="D712" s="499">
        <v>100</v>
      </c>
      <c r="E712" s="1056">
        <v>1</v>
      </c>
      <c r="F712" s="2462">
        <f>F599+15</f>
        <v>1344.702129</v>
      </c>
      <c r="G712" s="1472">
        <f t="shared" si="76"/>
        <v>1344.7</v>
      </c>
      <c r="H712" s="1473">
        <f t="shared" si="77"/>
        <v>1344.7</v>
      </c>
      <c r="I712" s="1030"/>
      <c r="K712" s="1766"/>
    </row>
    <row r="713" spans="1:11" ht="13.5" hidden="1" customHeight="1">
      <c r="A713" s="520" t="s">
        <v>8831</v>
      </c>
      <c r="B713" s="499">
        <v>400</v>
      </c>
      <c r="C713" s="499"/>
      <c r="D713" s="499">
        <v>100</v>
      </c>
      <c r="E713" s="1056">
        <v>1</v>
      </c>
      <c r="F713" s="2462">
        <f>F601+15</f>
        <v>2366.8139399999995</v>
      </c>
      <c r="G713" s="1472">
        <f t="shared" si="76"/>
        <v>2366.81</v>
      </c>
      <c r="H713" s="1473">
        <f t="shared" si="77"/>
        <v>2366.81</v>
      </c>
      <c r="I713" s="1030"/>
      <c r="K713" s="1766"/>
    </row>
    <row r="714" spans="1:11" ht="13.5" hidden="1" customHeight="1">
      <c r="A714" s="520" t="s">
        <v>8832</v>
      </c>
      <c r="B714" s="499">
        <v>500</v>
      </c>
      <c r="C714" s="499"/>
      <c r="D714" s="499">
        <v>100</v>
      </c>
      <c r="E714" s="1056">
        <v>1</v>
      </c>
      <c r="F714" s="2462">
        <f>F602+15</f>
        <v>6407.8116</v>
      </c>
      <c r="G714" s="1472">
        <f t="shared" si="76"/>
        <v>6407.81</v>
      </c>
      <c r="H714" s="1473">
        <f t="shared" si="77"/>
        <v>6407.81</v>
      </c>
      <c r="I714" s="1030"/>
      <c r="K714" s="1766"/>
    </row>
    <row r="715" spans="1:11" ht="13.5" hidden="1" customHeight="1">
      <c r="A715" s="520" t="s">
        <v>8833</v>
      </c>
      <c r="B715" s="499">
        <v>600</v>
      </c>
      <c r="C715" s="499"/>
      <c r="D715" s="499">
        <v>100</v>
      </c>
      <c r="E715" s="1056">
        <v>1</v>
      </c>
      <c r="F715" s="2462">
        <f>F603+15</f>
        <v>3083.549567999999</v>
      </c>
      <c r="G715" s="1472">
        <f t="shared" si="76"/>
        <v>3083.55</v>
      </c>
      <c r="H715" s="1473">
        <f t="shared" si="77"/>
        <v>3083.55</v>
      </c>
      <c r="I715" s="1030"/>
      <c r="K715" s="1766"/>
    </row>
    <row r="716" spans="1:11" ht="13.5" hidden="1" customHeight="1">
      <c r="A716" s="520" t="s">
        <v>8834</v>
      </c>
      <c r="B716" s="499">
        <v>800</v>
      </c>
      <c r="C716" s="499"/>
      <c r="D716" s="499">
        <v>100</v>
      </c>
      <c r="E716" s="1056">
        <v>1</v>
      </c>
      <c r="F716" s="2462">
        <f>F605+15</f>
        <v>4106.3994240000002</v>
      </c>
      <c r="G716" s="1472">
        <f t="shared" si="76"/>
        <v>4106.3999999999996</v>
      </c>
      <c r="H716" s="1473">
        <f t="shared" si="77"/>
        <v>4106.3999999999996</v>
      </c>
      <c r="I716" s="1030"/>
      <c r="K716" s="1766"/>
    </row>
    <row r="717" spans="1:11" ht="13.5" hidden="1" customHeight="1">
      <c r="A717" s="520" t="s">
        <v>8835</v>
      </c>
      <c r="B717" s="499">
        <v>1200</v>
      </c>
      <c r="C717" s="499"/>
      <c r="D717" s="499">
        <v>100</v>
      </c>
      <c r="E717" s="1056">
        <v>1</v>
      </c>
      <c r="F717" s="2462" t="e">
        <f>#REF!+15</f>
        <v>#REF!</v>
      </c>
      <c r="G717" s="1472" t="e">
        <f t="shared" si="76"/>
        <v>#REF!</v>
      </c>
      <c r="H717" s="1473" t="e">
        <f t="shared" si="77"/>
        <v>#REF!</v>
      </c>
      <c r="I717" s="1030"/>
      <c r="K717" s="1766"/>
    </row>
    <row r="718" spans="1:11" ht="13.5" hidden="1" customHeight="1">
      <c r="A718" s="520" t="s">
        <v>8836</v>
      </c>
      <c r="B718" s="499">
        <v>1250</v>
      </c>
      <c r="C718" s="499"/>
      <c r="D718" s="499">
        <v>100</v>
      </c>
      <c r="E718" s="1056">
        <v>1</v>
      </c>
      <c r="F718" s="2462">
        <f>F608+15</f>
        <v>7364.3179199999995</v>
      </c>
      <c r="G718" s="1472">
        <f t="shared" si="76"/>
        <v>7364.32</v>
      </c>
      <c r="H718" s="1473">
        <f t="shared" si="77"/>
        <v>7364.32</v>
      </c>
      <c r="I718" s="1030"/>
      <c r="K718" s="1766"/>
    </row>
    <row r="719" spans="1:11" ht="13.5" hidden="1" customHeight="1">
      <c r="A719" s="520" t="s">
        <v>8908</v>
      </c>
      <c r="B719" s="499">
        <v>200</v>
      </c>
      <c r="C719" s="499"/>
      <c r="D719" s="499">
        <v>120</v>
      </c>
      <c r="E719" s="1056">
        <v>1</v>
      </c>
      <c r="F719" s="2462">
        <f>F610+15</f>
        <v>3127.201575</v>
      </c>
      <c r="G719" s="1472">
        <f t="shared" si="76"/>
        <v>3127.2</v>
      </c>
      <c r="H719" s="1473">
        <f t="shared" si="77"/>
        <v>3127.2</v>
      </c>
      <c r="I719" s="1030"/>
      <c r="K719" s="1766"/>
    </row>
    <row r="720" spans="1:11" ht="13.5" hidden="1" customHeight="1">
      <c r="A720" s="520" t="s">
        <v>8909</v>
      </c>
      <c r="B720" s="499">
        <v>240</v>
      </c>
      <c r="C720" s="499"/>
      <c r="D720" s="499">
        <v>120</v>
      </c>
      <c r="E720" s="1056">
        <v>1</v>
      </c>
      <c r="F720" s="2462">
        <f>F611+15</f>
        <v>3750.1786500000003</v>
      </c>
      <c r="G720" s="1472">
        <f t="shared" si="76"/>
        <v>3750.18</v>
      </c>
      <c r="H720" s="1473">
        <f t="shared" si="77"/>
        <v>3750.18</v>
      </c>
      <c r="I720" s="1030"/>
      <c r="K720" s="1766"/>
    </row>
    <row r="721" spans="1:12" ht="13.5" hidden="1" customHeight="1">
      <c r="A721" s="520" t="s">
        <v>8910</v>
      </c>
      <c r="B721" s="499">
        <v>260</v>
      </c>
      <c r="C721" s="499"/>
      <c r="D721" s="499">
        <v>120</v>
      </c>
      <c r="E721" s="1056">
        <v>1</v>
      </c>
      <c r="F721" s="2462">
        <f>F613+15</f>
        <v>1633.4655899999998</v>
      </c>
      <c r="G721" s="1472">
        <f t="shared" si="76"/>
        <v>1633.47</v>
      </c>
      <c r="H721" s="1473">
        <f t="shared" si="77"/>
        <v>1633.47</v>
      </c>
      <c r="I721" s="1030"/>
      <c r="K721" s="1766"/>
    </row>
    <row r="722" spans="1:12" ht="13.5" hidden="1" customHeight="1">
      <c r="A722" s="520" t="s">
        <v>8911</v>
      </c>
      <c r="B722" s="499">
        <v>1250</v>
      </c>
      <c r="C722" s="499"/>
      <c r="D722" s="499">
        <v>120</v>
      </c>
      <c r="E722" s="1056">
        <v>1</v>
      </c>
      <c r="F722" s="2462">
        <f>F615+15</f>
        <v>4424.6175899999998</v>
      </c>
      <c r="G722" s="1472">
        <f t="shared" si="76"/>
        <v>4424.62</v>
      </c>
      <c r="H722" s="1473">
        <f t="shared" si="77"/>
        <v>4424.62</v>
      </c>
      <c r="I722" s="1030"/>
      <c r="K722" s="1766"/>
    </row>
    <row r="723" spans="1:12" ht="13.5" hidden="1" customHeight="1">
      <c r="A723" s="520" t="s">
        <v>8837</v>
      </c>
      <c r="B723" s="499">
        <v>300</v>
      </c>
      <c r="C723" s="499"/>
      <c r="D723" s="499">
        <v>140</v>
      </c>
      <c r="E723" s="1056">
        <v>1</v>
      </c>
      <c r="F723" s="2462">
        <f>F616+15</f>
        <v>2193.84303</v>
      </c>
      <c r="G723" s="1472">
        <f t="shared" si="76"/>
        <v>2193.84</v>
      </c>
      <c r="H723" s="1473">
        <f t="shared" si="77"/>
        <v>2193.84</v>
      </c>
      <c r="I723" s="1030"/>
      <c r="K723" s="1766"/>
    </row>
    <row r="724" spans="1:12" hidden="1">
      <c r="A724" s="520" t="s">
        <v>8838</v>
      </c>
      <c r="B724" s="499">
        <v>400</v>
      </c>
      <c r="C724" s="499"/>
      <c r="D724" s="499">
        <v>200</v>
      </c>
      <c r="E724" s="1056">
        <v>1</v>
      </c>
      <c r="F724" s="2462">
        <f>F624+15</f>
        <v>2060.6997120000001</v>
      </c>
      <c r="G724" s="1472">
        <f t="shared" si="76"/>
        <v>2060.6999999999998</v>
      </c>
      <c r="H724" s="1473">
        <f t="shared" si="77"/>
        <v>2060.6999999999998</v>
      </c>
      <c r="I724" s="1030"/>
      <c r="K724" s="1766"/>
    </row>
    <row r="725" spans="1:12" hidden="1">
      <c r="A725" s="520" t="s">
        <v>8912</v>
      </c>
      <c r="B725" s="499">
        <v>500</v>
      </c>
      <c r="C725" s="499"/>
      <c r="D725" s="499">
        <v>200</v>
      </c>
      <c r="E725" s="1056">
        <v>1</v>
      </c>
      <c r="F725" s="2462">
        <f>F625+15</f>
        <v>2572.12464</v>
      </c>
      <c r="G725" s="1472">
        <f t="shared" si="76"/>
        <v>2572.12</v>
      </c>
      <c r="H725" s="1473">
        <f t="shared" si="77"/>
        <v>2572.12</v>
      </c>
      <c r="I725" s="1030"/>
      <c r="K725" s="1766"/>
    </row>
    <row r="726" spans="1:12" ht="13.5" hidden="1" thickBot="1">
      <c r="A726" s="964" t="s">
        <v>8839</v>
      </c>
      <c r="B726" s="1062">
        <v>1250</v>
      </c>
      <c r="C726" s="1062"/>
      <c r="D726" s="1062">
        <v>200</v>
      </c>
      <c r="E726" s="1061">
        <v>1</v>
      </c>
      <c r="F726" s="2463">
        <f>F626+15</f>
        <v>6407.6774099999984</v>
      </c>
      <c r="G726" s="1490">
        <f t="shared" si="76"/>
        <v>6407.68</v>
      </c>
      <c r="H726" s="1458">
        <f t="shared" si="77"/>
        <v>6407.68</v>
      </c>
      <c r="I726" s="1036"/>
      <c r="K726" s="1766"/>
    </row>
    <row r="727" spans="1:12">
      <c r="A727" s="1157"/>
      <c r="B727" s="23"/>
      <c r="C727" s="23"/>
      <c r="D727" s="23"/>
      <c r="E727" s="23"/>
      <c r="F727" s="1729"/>
      <c r="G727" s="23"/>
      <c r="H727" s="23"/>
      <c r="K727" s="1766"/>
    </row>
    <row r="728" spans="1:12" ht="16.5" customHeight="1" thickBot="1">
      <c r="A728" s="1"/>
      <c r="B728" s="78"/>
      <c r="C728" s="78"/>
      <c r="D728" s="78"/>
      <c r="E728" s="78"/>
      <c r="F728" s="572"/>
      <c r="G728" s="1461"/>
      <c r="K728" s="1766"/>
    </row>
    <row r="729" spans="1:12" ht="21" customHeight="1">
      <c r="A729" s="1507"/>
      <c r="B729" s="409"/>
      <c r="C729" s="2679" t="s">
        <v>11479</v>
      </c>
      <c r="D729" s="2679"/>
      <c r="E729" s="2679"/>
      <c r="F729" s="2679"/>
      <c r="G729" s="2679"/>
      <c r="H729" s="2679"/>
      <c r="I729" s="2680"/>
      <c r="K729" s="1766"/>
    </row>
    <row r="730" spans="1:12" ht="18">
      <c r="A730" s="1508"/>
      <c r="B730" s="109"/>
      <c r="C730" s="2681"/>
      <c r="D730" s="2681"/>
      <c r="E730" s="2681"/>
      <c r="F730" s="2681"/>
      <c r="G730" s="2681"/>
      <c r="H730" s="2681"/>
      <c r="I730" s="2682"/>
      <c r="K730" s="1766"/>
    </row>
    <row r="731" spans="1:12">
      <c r="A731" s="305"/>
      <c r="B731" s="17"/>
      <c r="C731" s="2681"/>
      <c r="D731" s="2681"/>
      <c r="E731" s="2681"/>
      <c r="F731" s="2681"/>
      <c r="G731" s="2681"/>
      <c r="H731" s="2681"/>
      <c r="I731" s="2682"/>
      <c r="K731" s="1766"/>
    </row>
    <row r="732" spans="1:12">
      <c r="A732" s="305"/>
      <c r="B732" s="17"/>
      <c r="C732" s="2681"/>
      <c r="D732" s="2681"/>
      <c r="E732" s="2681"/>
      <c r="F732" s="2681"/>
      <c r="G732" s="2681"/>
      <c r="H732" s="2681"/>
      <c r="I732" s="2682"/>
      <c r="K732" s="1766"/>
    </row>
    <row r="733" spans="1:12">
      <c r="A733" s="305"/>
      <c r="B733" s="17"/>
      <c r="C733" s="2681"/>
      <c r="D733" s="2681"/>
      <c r="E733" s="2681"/>
      <c r="F733" s="2681"/>
      <c r="G733" s="2681"/>
      <c r="H733" s="2681"/>
      <c r="I733" s="2682"/>
      <c r="K733" s="1766"/>
    </row>
    <row r="734" spans="1:12" ht="18.75" thickBot="1">
      <c r="A734" s="1152" t="s">
        <v>7710</v>
      </c>
      <c r="B734" s="184"/>
      <c r="C734" s="2683"/>
      <c r="D734" s="2683"/>
      <c r="E734" s="2683"/>
      <c r="F734" s="2683"/>
      <c r="G734" s="2683"/>
      <c r="H734" s="2683"/>
      <c r="I734" s="2684"/>
      <c r="K734" s="1766"/>
    </row>
    <row r="735" spans="1:12" ht="33.75">
      <c r="A735" s="195" t="s">
        <v>1034</v>
      </c>
      <c r="B735" s="1478" t="s">
        <v>988</v>
      </c>
      <c r="C735" s="321" t="s">
        <v>1035</v>
      </c>
      <c r="D735" s="1479"/>
      <c r="E735" s="475" t="s">
        <v>3143</v>
      </c>
      <c r="F735" s="1719" t="s">
        <v>11101</v>
      </c>
      <c r="G735" s="198" t="s">
        <v>2792</v>
      </c>
      <c r="H735" s="338" t="s">
        <v>497</v>
      </c>
      <c r="I735" s="199" t="s">
        <v>4268</v>
      </c>
      <c r="K735" s="1766"/>
    </row>
    <row r="736" spans="1:12" ht="13.5" thickBot="1">
      <c r="A736" s="195"/>
      <c r="B736" s="1069" t="s">
        <v>985</v>
      </c>
      <c r="C736" s="1070" t="s">
        <v>986</v>
      </c>
      <c r="D736" s="1480" t="s">
        <v>987</v>
      </c>
      <c r="E736" s="476" t="s">
        <v>2641</v>
      </c>
      <c r="F736" s="1720" t="s">
        <v>265</v>
      </c>
      <c r="G736" s="191">
        <f>'Заказ, cкидки и курсы валют'!$I$12</f>
        <v>0</v>
      </c>
      <c r="H736" s="455"/>
      <c r="I736" s="325"/>
      <c r="K736" s="1766"/>
      <c r="L736" s="1726"/>
    </row>
    <row r="737" spans="1:13">
      <c r="A737" s="1136" t="s">
        <v>10445</v>
      </c>
      <c r="B737" s="1407">
        <v>100</v>
      </c>
      <c r="C737" s="1407"/>
      <c r="D737" s="1407">
        <v>35</v>
      </c>
      <c r="E737" s="1407">
        <v>100</v>
      </c>
      <c r="F737" s="1766">
        <v>1790.6313600000003</v>
      </c>
      <c r="G737" s="1450">
        <f>ROUND(F737*(1-$G$11),2)</f>
        <v>1790.63</v>
      </c>
      <c r="H737" s="1450">
        <f>G737</f>
        <v>1790.63</v>
      </c>
      <c r="I737" s="1063"/>
      <c r="K737" s="1766"/>
      <c r="L737" s="1726"/>
    </row>
    <row r="738" spans="1:13">
      <c r="A738" s="520" t="s">
        <v>10446</v>
      </c>
      <c r="B738" s="12">
        <v>140</v>
      </c>
      <c r="C738" s="12"/>
      <c r="D738" s="12">
        <v>55</v>
      </c>
      <c r="E738" s="12">
        <v>50</v>
      </c>
      <c r="F738" s="1766">
        <v>1968.4062719999999</v>
      </c>
      <c r="G738" s="1452">
        <f t="shared" ref="G738:G742" si="79">ROUND(F738*(1-$G$11),2)</f>
        <v>1968.41</v>
      </c>
      <c r="H738" s="1452">
        <f>G738</f>
        <v>1968.41</v>
      </c>
      <c r="I738" s="415"/>
      <c r="K738" s="1766"/>
      <c r="L738" s="1726"/>
    </row>
    <row r="739" spans="1:13">
      <c r="A739" s="520" t="s">
        <v>10447</v>
      </c>
      <c r="B739" s="12">
        <v>180</v>
      </c>
      <c r="C739" s="12"/>
      <c r="D739" s="12">
        <v>40</v>
      </c>
      <c r="E739" s="12">
        <v>50</v>
      </c>
      <c r="F739" s="1766">
        <v>1840.8720959999998</v>
      </c>
      <c r="G739" s="1452">
        <f t="shared" si="79"/>
        <v>1840.87</v>
      </c>
      <c r="H739" s="1452">
        <f t="shared" ref="H739:H741" si="80">G739</f>
        <v>1840.87</v>
      </c>
      <c r="I739" s="415"/>
      <c r="K739" s="1766"/>
      <c r="L739" s="1726"/>
    </row>
    <row r="740" spans="1:13">
      <c r="A740" s="520" t="s">
        <v>10448</v>
      </c>
      <c r="B740" s="12">
        <v>180</v>
      </c>
      <c r="C740" s="12"/>
      <c r="D740" s="12">
        <v>65</v>
      </c>
      <c r="E740" s="12">
        <v>50</v>
      </c>
      <c r="F740" s="1766">
        <v>3652.1150399999997</v>
      </c>
      <c r="G740" s="1452">
        <f t="shared" si="79"/>
        <v>3652.12</v>
      </c>
      <c r="H740" s="1452">
        <f t="shared" si="80"/>
        <v>3652.12</v>
      </c>
      <c r="I740" s="415"/>
      <c r="K740" s="1766"/>
      <c r="L740" s="1726"/>
    </row>
    <row r="741" spans="1:13" ht="13.5" customHeight="1">
      <c r="A741" s="520" t="s">
        <v>10449</v>
      </c>
      <c r="B741" s="12">
        <v>210</v>
      </c>
      <c r="C741" s="12"/>
      <c r="D741" s="12">
        <v>90</v>
      </c>
      <c r="E741" s="12">
        <v>100</v>
      </c>
      <c r="F741" s="1766">
        <v>9666.8328959999999</v>
      </c>
      <c r="G741" s="1452">
        <f t="shared" si="79"/>
        <v>9666.83</v>
      </c>
      <c r="H741" s="1452">
        <f t="shared" si="80"/>
        <v>9666.83</v>
      </c>
      <c r="I741" s="415"/>
      <c r="K741" s="1766"/>
      <c r="L741" s="1726"/>
    </row>
    <row r="742" spans="1:13" ht="13.5" thickBot="1">
      <c r="A742" s="1169" t="s">
        <v>10450</v>
      </c>
      <c r="B742" s="1506">
        <v>210</v>
      </c>
      <c r="C742" s="1506"/>
      <c r="D742" s="1506">
        <v>90</v>
      </c>
      <c r="E742" s="1506">
        <v>25</v>
      </c>
      <c r="F742" s="1766">
        <v>2416.708224</v>
      </c>
      <c r="G742" s="1483">
        <f t="shared" si="79"/>
        <v>2416.71</v>
      </c>
      <c r="H742" s="1483">
        <f>G742</f>
        <v>2416.71</v>
      </c>
      <c r="I742" s="1315"/>
      <c r="K742" s="1766"/>
      <c r="L742" s="1749"/>
    </row>
    <row r="743" spans="1:13">
      <c r="A743" s="1509"/>
      <c r="B743" s="13"/>
      <c r="C743" s="13"/>
      <c r="D743" s="13"/>
      <c r="E743" s="13"/>
      <c r="F743" s="1722"/>
      <c r="G743" s="1470"/>
      <c r="H743" s="1470"/>
      <c r="I743" s="1158"/>
      <c r="K743" s="1766"/>
      <c r="L743" s="1749"/>
    </row>
    <row r="744" spans="1:13" ht="16.5" hidden="1" customHeight="1">
      <c r="A744" s="1507" t="s">
        <v>1297</v>
      </c>
      <c r="B744" s="409"/>
      <c r="C744" s="409"/>
      <c r="D744" s="409"/>
      <c r="E744" s="409"/>
      <c r="F744" s="1723"/>
      <c r="G744" s="152"/>
      <c r="H744" s="324" t="s">
        <v>70</v>
      </c>
      <c r="I744" s="95"/>
      <c r="K744" s="1766"/>
      <c r="L744" s="1746">
        <v>37.659999999999997</v>
      </c>
      <c r="M744">
        <f t="shared" ref="M744:M745" si="81">L744/100*192</f>
        <v>72.307199999999995</v>
      </c>
    </row>
    <row r="745" spans="1:13" ht="21" hidden="1" customHeight="1">
      <c r="A745" s="1508"/>
      <c r="B745" s="109"/>
      <c r="C745" s="319"/>
      <c r="D745" s="319"/>
      <c r="E745" s="318"/>
      <c r="F745" s="1179"/>
      <c r="G745" s="318"/>
      <c r="H745" s="318"/>
      <c r="I745" s="167"/>
      <c r="K745" s="1766"/>
      <c r="L745" s="1747">
        <v>45.19</v>
      </c>
      <c r="M745">
        <f t="shared" si="81"/>
        <v>86.764799999999994</v>
      </c>
    </row>
    <row r="746" spans="1:13" hidden="1">
      <c r="A746" s="305"/>
      <c r="B746" s="17"/>
      <c r="C746" s="17"/>
      <c r="D746" s="183"/>
      <c r="E746" s="183"/>
      <c r="F746" s="630"/>
      <c r="G746" s="98"/>
      <c r="H746" s="168"/>
      <c r="I746" s="167"/>
      <c r="K746" s="1766"/>
    </row>
    <row r="747" spans="1:13" hidden="1">
      <c r="A747" s="305"/>
      <c r="B747" s="17"/>
      <c r="C747" s="17"/>
      <c r="D747" s="183"/>
      <c r="E747" s="183"/>
      <c r="F747" s="630"/>
      <c r="G747" s="309"/>
      <c r="H747" s="304"/>
      <c r="I747" s="167"/>
      <c r="K747" s="1766"/>
    </row>
    <row r="748" spans="1:13" hidden="1">
      <c r="A748" s="305"/>
      <c r="B748" s="17"/>
      <c r="C748" s="17"/>
      <c r="D748" s="183"/>
      <c r="E748" s="183"/>
      <c r="F748" s="630"/>
      <c r="G748" s="309"/>
      <c r="H748" s="304"/>
      <c r="I748" s="167"/>
      <c r="K748" s="1766"/>
    </row>
    <row r="749" spans="1:13" ht="18.75" hidden="1" thickBot="1">
      <c r="A749" s="1152" t="s">
        <v>7712</v>
      </c>
      <c r="B749" s="184"/>
      <c r="C749" s="885"/>
      <c r="D749" s="184"/>
      <c r="E749" s="184"/>
      <c r="F749" s="1180"/>
      <c r="G749" s="101"/>
      <c r="H749" s="170"/>
      <c r="I749" s="172"/>
      <c r="K749" s="1766"/>
    </row>
    <row r="750" spans="1:13" ht="33.75" hidden="1">
      <c r="A750" s="195" t="s">
        <v>1034</v>
      </c>
      <c r="B750" s="1478" t="s">
        <v>988</v>
      </c>
      <c r="C750" s="321" t="s">
        <v>1035</v>
      </c>
      <c r="D750" s="1479"/>
      <c r="E750" s="475" t="s">
        <v>3143</v>
      </c>
      <c r="F750" s="1719" t="s">
        <v>1702</v>
      </c>
      <c r="G750" s="198" t="s">
        <v>2792</v>
      </c>
      <c r="H750" s="338" t="s">
        <v>497</v>
      </c>
      <c r="I750" s="199" t="s">
        <v>4268</v>
      </c>
      <c r="K750" s="1766"/>
    </row>
    <row r="751" spans="1:13" ht="13.5" hidden="1" thickBot="1">
      <c r="A751" s="188"/>
      <c r="B751" s="331" t="s">
        <v>985</v>
      </c>
      <c r="C751" s="329" t="s">
        <v>986</v>
      </c>
      <c r="D751" s="1484" t="s">
        <v>987</v>
      </c>
      <c r="E751" s="382" t="s">
        <v>2641</v>
      </c>
      <c r="F751" s="1721" t="s">
        <v>265</v>
      </c>
      <c r="G751" s="317">
        <f>'[5]Заказ, cкидки и курсы валют'!$I$12</f>
        <v>0</v>
      </c>
      <c r="H751" s="339"/>
      <c r="I751" s="186"/>
      <c r="K751" s="1766"/>
    </row>
    <row r="752" spans="1:13" hidden="1">
      <c r="A752" s="520" t="s">
        <v>8840</v>
      </c>
      <c r="B752" s="12">
        <v>100</v>
      </c>
      <c r="C752" s="12"/>
      <c r="D752" s="12">
        <v>35</v>
      </c>
      <c r="E752" s="12">
        <v>1</v>
      </c>
      <c r="F752" s="2465">
        <f>F737+15</f>
        <v>1805.6313600000003</v>
      </c>
      <c r="G752" s="1472">
        <f>ROUND(F752*(1-$G$11),2)</f>
        <v>1805.63</v>
      </c>
      <c r="H752" s="1473">
        <f>G752*E752</f>
        <v>1805.63</v>
      </c>
      <c r="I752" s="415"/>
      <c r="K752" s="1766"/>
    </row>
    <row r="753" spans="1:13" hidden="1">
      <c r="A753" s="520" t="s">
        <v>8841</v>
      </c>
      <c r="B753" s="12">
        <v>140</v>
      </c>
      <c r="C753" s="12"/>
      <c r="D753" s="12">
        <v>55</v>
      </c>
      <c r="E753" s="12">
        <v>1</v>
      </c>
      <c r="F753" s="2462">
        <f>F738+15</f>
        <v>1983.4062719999999</v>
      </c>
      <c r="G753" s="1472">
        <f t="shared" ref="G753:G756" si="82">ROUND(F753*(1-$G$11),2)</f>
        <v>1983.41</v>
      </c>
      <c r="H753" s="1473">
        <f t="shared" ref="H753:H756" si="83">G753*E753</f>
        <v>1983.41</v>
      </c>
      <c r="I753" s="415"/>
      <c r="K753" s="1766"/>
    </row>
    <row r="754" spans="1:13" hidden="1">
      <c r="A754" s="520" t="s">
        <v>8935</v>
      </c>
      <c r="B754" s="12">
        <v>180</v>
      </c>
      <c r="C754" s="12"/>
      <c r="D754" s="12">
        <v>40</v>
      </c>
      <c r="E754" s="12">
        <v>1</v>
      </c>
      <c r="F754" s="2462">
        <f>F739+15</f>
        <v>1855.8720959999998</v>
      </c>
      <c r="G754" s="1472">
        <f t="shared" si="82"/>
        <v>1855.87</v>
      </c>
      <c r="H754" s="1473">
        <f t="shared" si="83"/>
        <v>1855.87</v>
      </c>
      <c r="I754" s="415"/>
      <c r="K754" s="1766"/>
    </row>
    <row r="755" spans="1:13" hidden="1">
      <c r="A755" s="520" t="s">
        <v>8842</v>
      </c>
      <c r="B755" s="12">
        <v>180</v>
      </c>
      <c r="C755" s="12"/>
      <c r="D755" s="12">
        <v>65</v>
      </c>
      <c r="E755" s="12">
        <v>1</v>
      </c>
      <c r="F755" s="2462">
        <f>F740+15</f>
        <v>3667.1150399999997</v>
      </c>
      <c r="G755" s="1472">
        <f t="shared" si="82"/>
        <v>3667.12</v>
      </c>
      <c r="H755" s="1473">
        <f t="shared" si="83"/>
        <v>3667.12</v>
      </c>
      <c r="I755" s="415"/>
      <c r="K755" s="1766"/>
    </row>
    <row r="756" spans="1:13" ht="13.5" hidden="1" thickBot="1">
      <c r="A756" s="964" t="s">
        <v>8843</v>
      </c>
      <c r="B756" s="280">
        <v>210</v>
      </c>
      <c r="C756" s="280"/>
      <c r="D756" s="280">
        <v>90</v>
      </c>
      <c r="E756" s="280">
        <v>1</v>
      </c>
      <c r="F756" s="2463">
        <f>F741+15</f>
        <v>9681.8328959999999</v>
      </c>
      <c r="G756" s="1490">
        <f t="shared" si="82"/>
        <v>9681.83</v>
      </c>
      <c r="H756" s="1458">
        <f t="shared" si="83"/>
        <v>9681.83</v>
      </c>
      <c r="I756" s="416"/>
      <c r="K756" s="1766"/>
    </row>
    <row r="757" spans="1:13" ht="13.5" thickBot="1">
      <c r="A757" s="545"/>
      <c r="B757" s="78"/>
      <c r="C757" s="78"/>
      <c r="D757" s="78"/>
      <c r="E757" s="78"/>
      <c r="F757" s="572"/>
      <c r="G757" s="1461"/>
      <c r="I757" s="14"/>
      <c r="K757" s="1766"/>
    </row>
    <row r="758" spans="1:13" ht="20.25">
      <c r="A758" s="1507" t="s">
        <v>1298</v>
      </c>
      <c r="B758" s="409"/>
      <c r="C758" s="2685" t="s">
        <v>11480</v>
      </c>
      <c r="D758" s="2685"/>
      <c r="E758" s="2685"/>
      <c r="F758" s="2685"/>
      <c r="G758" s="2685"/>
      <c r="H758" s="2685"/>
      <c r="I758" s="2686"/>
      <c r="K758" s="1766"/>
    </row>
    <row r="759" spans="1:13" ht="13.5" customHeight="1">
      <c r="A759" s="1508"/>
      <c r="B759" s="109"/>
      <c r="C759" s="2687"/>
      <c r="D759" s="2687"/>
      <c r="E759" s="2687"/>
      <c r="F759" s="2687"/>
      <c r="G759" s="2687"/>
      <c r="H759" s="2687"/>
      <c r="I759" s="2688"/>
      <c r="K759" s="1766"/>
    </row>
    <row r="760" spans="1:13" ht="13.5" customHeight="1">
      <c r="A760" s="305"/>
      <c r="B760" s="17"/>
      <c r="C760" s="2687"/>
      <c r="D760" s="2687"/>
      <c r="E760" s="2687"/>
      <c r="F760" s="2687"/>
      <c r="G760" s="2687"/>
      <c r="H760" s="2687"/>
      <c r="I760" s="2688"/>
      <c r="K760" s="1766"/>
    </row>
    <row r="761" spans="1:13" ht="22.5" customHeight="1">
      <c r="A761" s="305"/>
      <c r="B761" s="17"/>
      <c r="C761" s="2687"/>
      <c r="D761" s="2687"/>
      <c r="E761" s="2687"/>
      <c r="F761" s="2687"/>
      <c r="G761" s="2687"/>
      <c r="H761" s="2687"/>
      <c r="I761" s="2688"/>
      <c r="K761" s="1766"/>
    </row>
    <row r="762" spans="1:13" ht="15" customHeight="1">
      <c r="A762" s="305"/>
      <c r="B762" s="17"/>
      <c r="C762" s="2687"/>
      <c r="D762" s="2687"/>
      <c r="E762" s="2687"/>
      <c r="F762" s="2687"/>
      <c r="G762" s="2687"/>
      <c r="H762" s="2687"/>
      <c r="I762" s="2688"/>
      <c r="K762" s="1766"/>
    </row>
    <row r="763" spans="1:13" ht="24" customHeight="1" thickBot="1">
      <c r="A763" s="1152" t="s">
        <v>7710</v>
      </c>
      <c r="B763" s="184"/>
      <c r="C763" s="2689"/>
      <c r="D763" s="2689"/>
      <c r="E763" s="2689"/>
      <c r="F763" s="2689"/>
      <c r="G763" s="2689"/>
      <c r="H763" s="2689"/>
      <c r="I763" s="2690"/>
      <c r="K763" s="1766"/>
    </row>
    <row r="764" spans="1:13" ht="31.5" customHeight="1">
      <c r="A764" s="195" t="s">
        <v>1034</v>
      </c>
      <c r="B764" s="1478" t="s">
        <v>988</v>
      </c>
      <c r="C764" s="321" t="s">
        <v>1035</v>
      </c>
      <c r="D764" s="1479"/>
      <c r="E764" s="475" t="s">
        <v>3143</v>
      </c>
      <c r="F764" s="1719" t="s">
        <v>11101</v>
      </c>
      <c r="G764" s="198" t="s">
        <v>2792</v>
      </c>
      <c r="H764" s="338" t="s">
        <v>497</v>
      </c>
      <c r="I764" s="199" t="s">
        <v>4268</v>
      </c>
      <c r="K764" s="1766"/>
      <c r="L764" s="1760"/>
      <c r="M764" s="1749"/>
    </row>
    <row r="765" spans="1:13" ht="13.5" customHeight="1" thickBot="1">
      <c r="A765" s="195"/>
      <c r="B765" s="1069" t="s">
        <v>10453</v>
      </c>
      <c r="C765" s="1070" t="s">
        <v>986</v>
      </c>
      <c r="D765" s="1480" t="s">
        <v>987</v>
      </c>
      <c r="E765" s="476" t="s">
        <v>2641</v>
      </c>
      <c r="F765" s="1720" t="s">
        <v>265</v>
      </c>
      <c r="G765" s="191">
        <f>'Заказ, cкидки и курсы валют'!$I$12</f>
        <v>0</v>
      </c>
      <c r="H765" s="455"/>
      <c r="I765" s="325"/>
      <c r="K765" s="1766"/>
      <c r="L765" s="1760"/>
      <c r="M765" s="1749"/>
    </row>
    <row r="766" spans="1:13">
      <c r="A766" s="1136" t="s">
        <v>10451</v>
      </c>
      <c r="B766" s="1407">
        <v>76</v>
      </c>
      <c r="C766" s="1407">
        <v>100</v>
      </c>
      <c r="D766" s="1407">
        <v>100</v>
      </c>
      <c r="E766" s="1059">
        <v>10</v>
      </c>
      <c r="F766" s="1766">
        <v>2063.7214290000002</v>
      </c>
      <c r="G766" s="1450">
        <f>ROUND(F766*(1-$G$11),2)</f>
        <v>2063.7199999999998</v>
      </c>
      <c r="H766" s="1450">
        <f>G766</f>
        <v>2063.7199999999998</v>
      </c>
      <c r="I766" s="1063"/>
      <c r="K766" s="1766"/>
      <c r="L766" s="1760"/>
      <c r="M766" s="1749"/>
    </row>
    <row r="767" spans="1:13">
      <c r="A767" s="1003" t="s">
        <v>10452</v>
      </c>
      <c r="B767" s="12">
        <v>76</v>
      </c>
      <c r="C767" s="12">
        <v>140</v>
      </c>
      <c r="D767" s="12">
        <v>100</v>
      </c>
      <c r="E767" s="1055">
        <v>10</v>
      </c>
      <c r="F767" s="1766">
        <v>2069.8807500000003</v>
      </c>
      <c r="G767" s="1452">
        <f t="shared" ref="G767:G775" si="84">ROUND(F767*(1-$G$11),2)</f>
        <v>2069.88</v>
      </c>
      <c r="H767" s="1452">
        <f>G767</f>
        <v>2069.88</v>
      </c>
      <c r="I767" s="415"/>
      <c r="K767" s="1766"/>
      <c r="L767" s="1760"/>
      <c r="M767" s="1749"/>
    </row>
    <row r="768" spans="1:13">
      <c r="A768" s="1003" t="s">
        <v>8943</v>
      </c>
      <c r="B768" s="12">
        <v>76</v>
      </c>
      <c r="C768" s="12">
        <v>160</v>
      </c>
      <c r="D768" s="12">
        <v>100</v>
      </c>
      <c r="E768" s="1055">
        <v>10</v>
      </c>
      <c r="F768" s="1766">
        <v>2287.9395</v>
      </c>
      <c r="G768" s="1452">
        <f t="shared" si="84"/>
        <v>2287.94</v>
      </c>
      <c r="H768" s="1452">
        <f t="shared" ref="H768:H781" si="85">G768</f>
        <v>2287.94</v>
      </c>
      <c r="I768" s="415"/>
      <c r="K768" s="1766"/>
      <c r="L768" s="1760"/>
      <c r="M768" s="1749"/>
    </row>
    <row r="769" spans="1:13">
      <c r="A769" s="1164" t="s">
        <v>10454</v>
      </c>
      <c r="B769" s="1481">
        <v>76</v>
      </c>
      <c r="C769" s="1481">
        <v>150</v>
      </c>
      <c r="D769" s="1481">
        <v>120</v>
      </c>
      <c r="E769" s="1311">
        <v>10</v>
      </c>
      <c r="F769" s="1766">
        <v>1972.1099159999999</v>
      </c>
      <c r="G769" s="1452">
        <f t="shared" si="84"/>
        <v>1972.11</v>
      </c>
      <c r="H769" s="1452">
        <f t="shared" si="85"/>
        <v>1972.11</v>
      </c>
      <c r="I769" s="1314"/>
      <c r="K769" s="1766"/>
      <c r="L769" s="1760"/>
      <c r="M769" s="1749"/>
    </row>
    <row r="770" spans="1:13">
      <c r="A770" s="1164" t="s">
        <v>10455</v>
      </c>
      <c r="B770" s="1481">
        <v>76</v>
      </c>
      <c r="C770" s="1481">
        <v>165</v>
      </c>
      <c r="D770" s="1481">
        <v>120</v>
      </c>
      <c r="E770" s="1311">
        <v>10</v>
      </c>
      <c r="F770" s="1766">
        <v>2313.677142</v>
      </c>
      <c r="G770" s="1452">
        <f t="shared" si="84"/>
        <v>2313.6799999999998</v>
      </c>
      <c r="H770" s="1452">
        <f t="shared" si="85"/>
        <v>2313.6799999999998</v>
      </c>
      <c r="I770" s="1314"/>
      <c r="K770" s="1766"/>
      <c r="L770" s="1760"/>
      <c r="M770" s="1749"/>
    </row>
    <row r="771" spans="1:13">
      <c r="A771" s="1003" t="s">
        <v>8944</v>
      </c>
      <c r="B771" s="12">
        <v>76</v>
      </c>
      <c r="C771" s="12">
        <v>150</v>
      </c>
      <c r="D771" s="12">
        <v>150</v>
      </c>
      <c r="E771" s="1055">
        <v>10</v>
      </c>
      <c r="F771" s="1766">
        <v>2451.2487300000003</v>
      </c>
      <c r="G771" s="1452">
        <f t="shared" si="84"/>
        <v>2451.25</v>
      </c>
      <c r="H771" s="1452">
        <f t="shared" si="85"/>
        <v>2451.25</v>
      </c>
      <c r="I771" s="415"/>
      <c r="K771" s="1766"/>
      <c r="L771" s="1760"/>
      <c r="M771" s="1749"/>
    </row>
    <row r="772" spans="1:13" ht="13.5" customHeight="1">
      <c r="A772" s="1003" t="s">
        <v>10456</v>
      </c>
      <c r="B772" s="12">
        <v>76</v>
      </c>
      <c r="C772" s="12">
        <v>170</v>
      </c>
      <c r="D772" s="12">
        <v>40</v>
      </c>
      <c r="E772" s="1055">
        <v>10</v>
      </c>
      <c r="F772" s="1766">
        <v>2069.8807500000003</v>
      </c>
      <c r="G772" s="1452">
        <f t="shared" si="84"/>
        <v>2069.88</v>
      </c>
      <c r="H772" s="1452">
        <f t="shared" si="85"/>
        <v>2069.88</v>
      </c>
      <c r="I772" s="415"/>
      <c r="K772" s="1766"/>
      <c r="L772" s="1760"/>
      <c r="M772" s="1749"/>
    </row>
    <row r="773" spans="1:13" ht="13.5" customHeight="1">
      <c r="A773" s="520" t="s">
        <v>8937</v>
      </c>
      <c r="B773" s="12">
        <v>76</v>
      </c>
      <c r="C773" s="12">
        <v>170</v>
      </c>
      <c r="D773" s="12">
        <v>40</v>
      </c>
      <c r="E773" s="1055">
        <v>50</v>
      </c>
      <c r="F773" s="1766">
        <v>10349.403749999999</v>
      </c>
      <c r="G773" s="1452">
        <f t="shared" si="84"/>
        <v>10349.4</v>
      </c>
      <c r="H773" s="1452">
        <f t="shared" si="85"/>
        <v>10349.4</v>
      </c>
      <c r="I773" s="415"/>
      <c r="K773" s="1766"/>
      <c r="L773" s="1760"/>
      <c r="M773" s="1749"/>
    </row>
    <row r="774" spans="1:13" ht="13.5" customHeight="1">
      <c r="A774" s="520" t="s">
        <v>10457</v>
      </c>
      <c r="B774" s="12">
        <v>76</v>
      </c>
      <c r="C774" s="12">
        <v>170</v>
      </c>
      <c r="D774" s="12">
        <v>40</v>
      </c>
      <c r="E774" s="1055">
        <v>60</v>
      </c>
      <c r="F774" s="1766">
        <v>12419.2845</v>
      </c>
      <c r="G774" s="1452">
        <f t="shared" si="84"/>
        <v>12419.28</v>
      </c>
      <c r="H774" s="1452">
        <f t="shared" si="85"/>
        <v>12419.28</v>
      </c>
      <c r="I774" s="1314"/>
      <c r="K774" s="1766"/>
      <c r="L774" s="1760"/>
      <c r="M774" s="1749"/>
    </row>
    <row r="775" spans="1:13" ht="13.5" customHeight="1">
      <c r="A775" s="1268" t="s">
        <v>10458</v>
      </c>
      <c r="B775" s="1481">
        <v>76</v>
      </c>
      <c r="C775" s="1481">
        <v>105</v>
      </c>
      <c r="D775" s="1481">
        <v>40</v>
      </c>
      <c r="E775" s="1311">
        <v>10</v>
      </c>
      <c r="F775" s="1766">
        <v>1416.24126</v>
      </c>
      <c r="G775" s="1473">
        <f t="shared" si="84"/>
        <v>1416.24</v>
      </c>
      <c r="H775" s="1452">
        <f t="shared" si="85"/>
        <v>1416.24</v>
      </c>
      <c r="I775" s="1314"/>
      <c r="K775" s="1766"/>
      <c r="L775" s="1760"/>
      <c r="M775" s="1749"/>
    </row>
    <row r="776" spans="1:13" ht="13.5" customHeight="1">
      <c r="A776" s="1268" t="s">
        <v>8936</v>
      </c>
      <c r="B776" s="1481">
        <v>76</v>
      </c>
      <c r="C776" s="1481">
        <v>140</v>
      </c>
      <c r="D776" s="1481">
        <v>40</v>
      </c>
      <c r="E776" s="1311">
        <v>10</v>
      </c>
      <c r="F776" s="1766">
        <v>1742.9939099999999</v>
      </c>
      <c r="G776" s="1473">
        <f>ROUND(F776*(1-$G$11),2)</f>
        <v>1742.99</v>
      </c>
      <c r="H776" s="1452">
        <f t="shared" si="85"/>
        <v>1742.99</v>
      </c>
      <c r="I776" s="1314"/>
      <c r="K776" s="1766"/>
      <c r="L776" s="1760"/>
      <c r="M776" s="1749"/>
    </row>
    <row r="777" spans="1:13" ht="13.5" customHeight="1">
      <c r="A777" s="520" t="s">
        <v>10459</v>
      </c>
      <c r="B777" s="12">
        <v>76</v>
      </c>
      <c r="C777" s="12">
        <v>145</v>
      </c>
      <c r="D777" s="12">
        <v>40</v>
      </c>
      <c r="E777" s="1055">
        <v>10</v>
      </c>
      <c r="F777" s="1766">
        <v>1559.9050740000002</v>
      </c>
      <c r="G777" s="1452">
        <f t="shared" ref="G777:G782" si="86">ROUND(F777*(1-$G$11),2)</f>
        <v>1559.91</v>
      </c>
      <c r="H777" s="1452">
        <f t="shared" si="85"/>
        <v>1559.91</v>
      </c>
      <c r="I777" s="415"/>
      <c r="K777" s="1766"/>
      <c r="L777" s="1760"/>
      <c r="M777" s="1749"/>
    </row>
    <row r="778" spans="1:13" ht="13.5" customHeight="1">
      <c r="A778" s="520" t="s">
        <v>8938</v>
      </c>
      <c r="B778" s="12">
        <v>76</v>
      </c>
      <c r="C778" s="12">
        <v>105</v>
      </c>
      <c r="D778" s="12">
        <v>50</v>
      </c>
      <c r="E778" s="1055">
        <v>10</v>
      </c>
      <c r="F778" s="1766">
        <v>1416.24126</v>
      </c>
      <c r="G778" s="1452">
        <f t="shared" si="86"/>
        <v>1416.24</v>
      </c>
      <c r="H778" s="1452">
        <f t="shared" si="85"/>
        <v>1416.24</v>
      </c>
      <c r="I778" s="415"/>
      <c r="K778" s="1766"/>
      <c r="L778" s="1760"/>
      <c r="M778" s="1749"/>
    </row>
    <row r="779" spans="1:13" ht="13.5" customHeight="1">
      <c r="A779" s="1003" t="s">
        <v>8939</v>
      </c>
      <c r="B779" s="12">
        <v>76</v>
      </c>
      <c r="C779" s="12">
        <v>140</v>
      </c>
      <c r="D779" s="12">
        <v>50</v>
      </c>
      <c r="E779" s="1055">
        <v>10</v>
      </c>
      <c r="F779" s="1766">
        <v>1742.9939099999999</v>
      </c>
      <c r="G779" s="1452">
        <f t="shared" si="86"/>
        <v>1742.99</v>
      </c>
      <c r="H779" s="1452">
        <f t="shared" si="85"/>
        <v>1742.99</v>
      </c>
      <c r="I779" s="415"/>
      <c r="K779" s="1766"/>
      <c r="L779" s="1760"/>
      <c r="M779" s="1749"/>
    </row>
    <row r="780" spans="1:13" ht="13.5" customHeight="1">
      <c r="A780" s="1003" t="s">
        <v>8940</v>
      </c>
      <c r="B780" s="12">
        <v>76</v>
      </c>
      <c r="C780" s="12">
        <v>160</v>
      </c>
      <c r="D780" s="12">
        <v>50</v>
      </c>
      <c r="E780" s="1055">
        <v>10</v>
      </c>
      <c r="F780" s="1766">
        <v>2069.8807500000003</v>
      </c>
      <c r="G780" s="1452">
        <f t="shared" si="86"/>
        <v>2069.88</v>
      </c>
      <c r="H780" s="1452">
        <f t="shared" si="85"/>
        <v>2069.88</v>
      </c>
      <c r="I780" s="415"/>
      <c r="K780" s="1766"/>
      <c r="L780" s="1760"/>
      <c r="M780" s="1749"/>
    </row>
    <row r="781" spans="1:13" ht="13.5" customHeight="1">
      <c r="A781" s="1003" t="s">
        <v>8941</v>
      </c>
      <c r="B781" s="12">
        <v>76</v>
      </c>
      <c r="C781" s="12">
        <v>180</v>
      </c>
      <c r="D781" s="12">
        <v>50</v>
      </c>
      <c r="E781" s="1055">
        <v>10</v>
      </c>
      <c r="F781" s="1766">
        <v>1938.1464269999999</v>
      </c>
      <c r="G781" s="1452">
        <f t="shared" si="86"/>
        <v>1938.15</v>
      </c>
      <c r="H781" s="1452">
        <f t="shared" si="85"/>
        <v>1938.15</v>
      </c>
      <c r="I781" s="415"/>
      <c r="K781" s="1766"/>
      <c r="L781" s="1748"/>
      <c r="M781" s="1749"/>
    </row>
    <row r="782" spans="1:13" ht="13.5" customHeight="1" thickBot="1">
      <c r="A782" s="1161" t="s">
        <v>8942</v>
      </c>
      <c r="B782" s="280">
        <v>76</v>
      </c>
      <c r="C782" s="280">
        <v>150</v>
      </c>
      <c r="D782" s="280">
        <v>75</v>
      </c>
      <c r="E782" s="1060">
        <v>10</v>
      </c>
      <c r="F782" s="1766">
        <v>1772.690157</v>
      </c>
      <c r="G782" s="1458">
        <f t="shared" si="86"/>
        <v>1772.69</v>
      </c>
      <c r="H782" s="1458">
        <f>G782</f>
        <v>1772.69</v>
      </c>
      <c r="I782" s="416"/>
      <c r="K782" s="1766"/>
      <c r="L782" s="1748"/>
      <c r="M782" s="1749"/>
    </row>
    <row r="783" spans="1:13">
      <c r="B783" s="78"/>
      <c r="C783" s="78"/>
      <c r="D783" s="78"/>
      <c r="E783" s="78"/>
      <c r="F783" s="572"/>
      <c r="G783" s="1461"/>
      <c r="K783" s="1766"/>
      <c r="L783" s="1748"/>
      <c r="M783" s="1749"/>
    </row>
    <row r="784" spans="1:13" ht="20.25" hidden="1">
      <c r="A784" s="1351" t="s">
        <v>1298</v>
      </c>
      <c r="B784" s="1351" t="s">
        <v>1299</v>
      </c>
      <c r="C784" s="1351"/>
      <c r="D784" s="1351"/>
      <c r="E784" s="1351"/>
      <c r="F784" s="1770" t="s">
        <v>1017</v>
      </c>
      <c r="G784" s="154"/>
      <c r="H784" s="323" t="s">
        <v>70</v>
      </c>
      <c r="I784" s="17"/>
      <c r="K784" s="1766"/>
    </row>
    <row r="785" spans="1:11" ht="18" hidden="1">
      <c r="A785" s="1364"/>
      <c r="B785" s="109"/>
      <c r="C785" s="319"/>
      <c r="D785" s="319"/>
      <c r="E785" s="318"/>
      <c r="F785" s="1179"/>
      <c r="G785" s="318"/>
      <c r="H785" s="318"/>
      <c r="I785" s="17"/>
      <c r="K785" s="1766"/>
    </row>
    <row r="786" spans="1:11" hidden="1">
      <c r="A786" s="1149"/>
      <c r="B786" s="17"/>
      <c r="C786" s="17"/>
      <c r="D786" s="183"/>
      <c r="E786" s="183"/>
      <c r="F786" s="630"/>
      <c r="G786" s="98"/>
      <c r="H786" s="168"/>
      <c r="I786" s="17"/>
      <c r="K786" s="1766"/>
    </row>
    <row r="787" spans="1:11" ht="26.25" hidden="1">
      <c r="A787" s="1149"/>
      <c r="B787" s="17"/>
      <c r="C787" s="1162"/>
      <c r="D787" s="1771"/>
      <c r="E787" s="1510"/>
      <c r="F787" s="630"/>
      <c r="G787" s="1772"/>
      <c r="H787" s="304"/>
      <c r="I787" s="17"/>
      <c r="K787" s="1766"/>
    </row>
    <row r="788" spans="1:11" ht="58.5" hidden="1" customHeight="1">
      <c r="A788" s="1149"/>
      <c r="B788" s="17"/>
      <c r="C788" s="545"/>
      <c r="D788" s="1510"/>
      <c r="E788" s="1510"/>
      <c r="F788" s="630"/>
      <c r="G788" s="1772"/>
      <c r="H788" s="304"/>
      <c r="I788" s="17"/>
      <c r="K788" s="1766"/>
    </row>
    <row r="789" spans="1:11" ht="13.5" hidden="1" customHeight="1" thickBot="1">
      <c r="A789" s="1773" t="s">
        <v>7712</v>
      </c>
      <c r="B789" s="183"/>
      <c r="C789" s="884"/>
      <c r="D789" s="183"/>
      <c r="E789" s="183"/>
      <c r="F789" s="630"/>
      <c r="G789" s="98"/>
      <c r="H789" s="168"/>
      <c r="I789" s="17"/>
      <c r="K789" s="1766"/>
    </row>
    <row r="790" spans="1:11" ht="39" hidden="1" customHeight="1">
      <c r="A790" s="1774" t="s">
        <v>1034</v>
      </c>
      <c r="B790" s="1070" t="s">
        <v>988</v>
      </c>
      <c r="C790" s="1775" t="s">
        <v>1035</v>
      </c>
      <c r="D790" s="1070"/>
      <c r="E790" s="1776" t="s">
        <v>3143</v>
      </c>
      <c r="F790" s="1777" t="s">
        <v>1702</v>
      </c>
      <c r="G790" s="1778" t="s">
        <v>2792</v>
      </c>
      <c r="H790" s="1779" t="s">
        <v>497</v>
      </c>
      <c r="I790" s="1780" t="s">
        <v>4268</v>
      </c>
      <c r="K790" s="1766"/>
    </row>
    <row r="791" spans="1:11" ht="37.5" hidden="1" customHeight="1" thickBot="1">
      <c r="A791" s="1774"/>
      <c r="B791" s="1070" t="s">
        <v>985</v>
      </c>
      <c r="C791" s="1070" t="s">
        <v>986</v>
      </c>
      <c r="D791" s="1070" t="s">
        <v>987</v>
      </c>
      <c r="E791" s="1775" t="s">
        <v>2641</v>
      </c>
      <c r="F791" s="1174" t="s">
        <v>265</v>
      </c>
      <c r="G791" s="1781">
        <f>'[5]Заказ, cкидки и курсы валют'!$I$12</f>
        <v>0</v>
      </c>
      <c r="H791" s="1782"/>
      <c r="I791" s="17"/>
      <c r="K791" s="1766"/>
    </row>
    <row r="792" spans="1:11" hidden="1">
      <c r="A792" s="818" t="s">
        <v>8947</v>
      </c>
      <c r="B792" s="13">
        <v>76</v>
      </c>
      <c r="C792" s="13">
        <v>100</v>
      </c>
      <c r="D792" s="13">
        <v>100</v>
      </c>
      <c r="E792" s="1683">
        <v>1</v>
      </c>
      <c r="F792" s="1722">
        <f>F766+15</f>
        <v>2078.7214290000002</v>
      </c>
      <c r="G792" s="1470">
        <f t="shared" ref="G792:G793" si="87">ROUND(F792*(1-$G$11),2)</f>
        <v>2078.7199999999998</v>
      </c>
      <c r="H792" s="1470">
        <f t="shared" ref="H792:H793" si="88">G792*E792</f>
        <v>2078.7199999999998</v>
      </c>
      <c r="I792" s="1783"/>
      <c r="K792" s="1766"/>
    </row>
    <row r="793" spans="1:11" ht="13.5" hidden="1" customHeight="1">
      <c r="A793" s="1682" t="s">
        <v>8946</v>
      </c>
      <c r="B793" s="13">
        <v>76</v>
      </c>
      <c r="C793" s="13">
        <v>170</v>
      </c>
      <c r="D793" s="13">
        <v>40</v>
      </c>
      <c r="E793" s="1683">
        <v>1</v>
      </c>
      <c r="F793" s="1722">
        <f>F773+15</f>
        <v>10364.403749999999</v>
      </c>
      <c r="G793" s="1470">
        <f t="shared" si="87"/>
        <v>10364.4</v>
      </c>
      <c r="H793" s="1470">
        <f t="shared" si="88"/>
        <v>10364.4</v>
      </c>
      <c r="I793" s="1783"/>
      <c r="K793" s="1766"/>
    </row>
    <row r="794" spans="1:11" ht="13.5" hidden="1" customHeight="1" thickBot="1">
      <c r="A794" s="1682" t="s">
        <v>8945</v>
      </c>
      <c r="B794" s="13">
        <v>76</v>
      </c>
      <c r="C794" s="13">
        <v>145</v>
      </c>
      <c r="D794" s="13">
        <v>40</v>
      </c>
      <c r="E794" s="1683">
        <v>1</v>
      </c>
      <c r="F794" s="1722">
        <f>F777+15</f>
        <v>1574.9050740000002</v>
      </c>
      <c r="G794" s="1470">
        <f t="shared" ref="G794" si="89">ROUND(F794*(1-$G$11),2)</f>
        <v>1574.91</v>
      </c>
      <c r="H794" s="1470">
        <f t="shared" ref="H794" si="90">G794*E794</f>
        <v>1574.91</v>
      </c>
      <c r="I794" s="1783"/>
      <c r="K794" s="1766"/>
    </row>
    <row r="795" spans="1:11" ht="13.5" hidden="1" customHeight="1">
      <c r="A795" s="818"/>
      <c r="B795" s="13"/>
      <c r="C795" s="13"/>
      <c r="D795" s="13"/>
      <c r="E795" s="1683"/>
      <c r="F795" s="1722"/>
      <c r="G795" s="1470"/>
      <c r="H795" s="1470"/>
      <c r="I795" s="1783"/>
      <c r="K795" s="1766"/>
    </row>
    <row r="796" spans="1:11" ht="13.5" customHeight="1" thickBot="1">
      <c r="A796" s="818"/>
      <c r="B796" s="13"/>
      <c r="C796" s="13"/>
      <c r="D796" s="13"/>
      <c r="E796" s="1683"/>
      <c r="F796" s="1722"/>
      <c r="G796" s="1470"/>
      <c r="H796" s="1470"/>
      <c r="I796" s="1783"/>
      <c r="K796" s="1766"/>
    </row>
    <row r="797" spans="1:11" ht="20.25">
      <c r="A797" s="1507" t="s">
        <v>1298</v>
      </c>
      <c r="B797" s="409"/>
      <c r="C797" s="2685" t="s">
        <v>11481</v>
      </c>
      <c r="D797" s="2685"/>
      <c r="E797" s="2685"/>
      <c r="F797" s="2685"/>
      <c r="G797" s="2685"/>
      <c r="H797" s="2685"/>
      <c r="I797" s="2686"/>
      <c r="K797" s="1766"/>
    </row>
    <row r="798" spans="1:11" ht="20.25">
      <c r="A798" s="1511"/>
      <c r="B798" s="1351"/>
      <c r="C798" s="2687"/>
      <c r="D798" s="2687"/>
      <c r="E798" s="2687"/>
      <c r="F798" s="2687"/>
      <c r="G798" s="2687"/>
      <c r="H798" s="2687"/>
      <c r="I798" s="2688"/>
      <c r="K798" s="1766"/>
    </row>
    <row r="799" spans="1:11" ht="18">
      <c r="A799" s="1508"/>
      <c r="B799" s="109"/>
      <c r="C799" s="2687"/>
      <c r="D799" s="2687"/>
      <c r="E799" s="2687"/>
      <c r="F799" s="2687"/>
      <c r="G799" s="2687"/>
      <c r="H799" s="2687"/>
      <c r="I799" s="2688"/>
      <c r="K799" s="1766"/>
    </row>
    <row r="800" spans="1:11">
      <c r="A800" s="305"/>
      <c r="B800" s="17"/>
      <c r="C800" s="2687"/>
      <c r="D800" s="2687"/>
      <c r="E800" s="2687"/>
      <c r="F800" s="2687"/>
      <c r="G800" s="2687"/>
      <c r="H800" s="2687"/>
      <c r="I800" s="2688"/>
      <c r="K800" s="1766"/>
    </row>
    <row r="801" spans="1:12">
      <c r="A801" s="305"/>
      <c r="B801" s="17"/>
      <c r="C801" s="2687"/>
      <c r="D801" s="2687"/>
      <c r="E801" s="2687"/>
      <c r="F801" s="2687"/>
      <c r="G801" s="2687"/>
      <c r="H801" s="2687"/>
      <c r="I801" s="2688"/>
      <c r="K801" s="1766"/>
    </row>
    <row r="802" spans="1:12" ht="18.75" thickBot="1">
      <c r="A802" s="1152" t="s">
        <v>7710</v>
      </c>
      <c r="B802" s="184"/>
      <c r="C802" s="2689"/>
      <c r="D802" s="2689"/>
      <c r="E802" s="2689"/>
      <c r="F802" s="2689"/>
      <c r="G802" s="2689"/>
      <c r="H802" s="2689"/>
      <c r="I802" s="2690"/>
      <c r="K802" s="1766"/>
    </row>
    <row r="803" spans="1:12" ht="33.75">
      <c r="A803" s="187" t="s">
        <v>1034</v>
      </c>
      <c r="B803" s="1499" t="s">
        <v>988</v>
      </c>
      <c r="C803" s="328" t="s">
        <v>1035</v>
      </c>
      <c r="D803" s="1500"/>
      <c r="E803" s="1206" t="s">
        <v>3143</v>
      </c>
      <c r="F803" s="1728" t="s">
        <v>11105</v>
      </c>
      <c r="G803" s="198" t="s">
        <v>2792</v>
      </c>
      <c r="H803" s="419" t="s">
        <v>497</v>
      </c>
      <c r="I803" s="173" t="s">
        <v>4268</v>
      </c>
      <c r="K803" s="1766"/>
    </row>
    <row r="804" spans="1:12" ht="33" customHeight="1" thickBot="1">
      <c r="A804" s="188"/>
      <c r="B804" s="331" t="s">
        <v>985</v>
      </c>
      <c r="C804" s="329" t="s">
        <v>986</v>
      </c>
      <c r="D804" s="1484" t="s">
        <v>987</v>
      </c>
      <c r="E804" s="382" t="s">
        <v>2641</v>
      </c>
      <c r="F804" s="1721" t="s">
        <v>265</v>
      </c>
      <c r="G804" s="191">
        <f>'Заказ, cкидки и курсы валют'!$I$12</f>
        <v>0</v>
      </c>
      <c r="H804" s="339"/>
      <c r="I804" s="186"/>
      <c r="K804" s="1766"/>
    </row>
    <row r="805" spans="1:12" ht="14.1" customHeight="1">
      <c r="A805" s="1163" t="s">
        <v>8949</v>
      </c>
      <c r="B805" s="1407">
        <v>76</v>
      </c>
      <c r="C805" s="1407">
        <v>150</v>
      </c>
      <c r="D805" s="1407">
        <v>75</v>
      </c>
      <c r="E805" s="1065">
        <v>10</v>
      </c>
      <c r="F805" s="1766">
        <v>2069.8807500000003</v>
      </c>
      <c r="G805" s="1450">
        <f t="shared" ref="G805:G808" si="91">ROUND(F805*(1-$G$11),2)</f>
        <v>2069.88</v>
      </c>
      <c r="H805" s="1450">
        <f>G805</f>
        <v>2069.88</v>
      </c>
      <c r="I805" s="1512"/>
      <c r="K805" s="1766"/>
      <c r="L805" s="1760"/>
    </row>
    <row r="806" spans="1:12" ht="14.1" customHeight="1">
      <c r="A806" s="1164" t="s">
        <v>10460</v>
      </c>
      <c r="B806" s="1481">
        <v>76</v>
      </c>
      <c r="C806" s="1481">
        <v>100</v>
      </c>
      <c r="D806" s="1481">
        <v>100</v>
      </c>
      <c r="E806" s="1316">
        <v>50</v>
      </c>
      <c r="F806" s="1766">
        <v>6680.9846250000001</v>
      </c>
      <c r="G806" s="1473">
        <f t="shared" si="91"/>
        <v>6680.98</v>
      </c>
      <c r="H806" s="1473">
        <f>G806</f>
        <v>6680.98</v>
      </c>
      <c r="I806" s="1513"/>
      <c r="K806" s="1766"/>
      <c r="L806" s="1760"/>
    </row>
    <row r="807" spans="1:12" ht="13.5" customHeight="1">
      <c r="A807" s="1003" t="s">
        <v>8950</v>
      </c>
      <c r="B807" s="12">
        <v>76</v>
      </c>
      <c r="C807" s="12">
        <v>140</v>
      </c>
      <c r="D807" s="12">
        <v>100</v>
      </c>
      <c r="E807" s="1064">
        <v>10</v>
      </c>
      <c r="F807" s="1766">
        <v>2070.01494</v>
      </c>
      <c r="G807" s="1452">
        <f t="shared" si="91"/>
        <v>2070.0100000000002</v>
      </c>
      <c r="H807" s="1452">
        <f>G807</f>
        <v>2070.0100000000002</v>
      </c>
      <c r="I807" s="1514"/>
      <c r="K807" s="1766"/>
      <c r="L807" s="1760"/>
    </row>
    <row r="808" spans="1:12" ht="13.5" customHeight="1">
      <c r="A808" s="1003" t="s">
        <v>8951</v>
      </c>
      <c r="B808" s="12">
        <v>76</v>
      </c>
      <c r="C808" s="12">
        <v>160</v>
      </c>
      <c r="D808" s="12">
        <v>100</v>
      </c>
      <c r="E808" s="1064">
        <v>10</v>
      </c>
      <c r="F808" s="1766">
        <v>2287.9395</v>
      </c>
      <c r="G808" s="1452">
        <f t="shared" si="91"/>
        <v>2287.94</v>
      </c>
      <c r="H808" s="1452">
        <f>G808</f>
        <v>2287.94</v>
      </c>
      <c r="I808" s="1514"/>
      <c r="K808" s="1766"/>
      <c r="L808" s="1760"/>
    </row>
    <row r="809" spans="1:12" ht="14.1" customHeight="1" thickBot="1">
      <c r="A809" s="1161" t="s">
        <v>8948</v>
      </c>
      <c r="B809" s="280">
        <v>76</v>
      </c>
      <c r="C809" s="280">
        <v>150</v>
      </c>
      <c r="D809" s="280">
        <v>50</v>
      </c>
      <c r="E809" s="1066">
        <v>10</v>
      </c>
      <c r="F809" s="1766">
        <v>2127.0993659999999</v>
      </c>
      <c r="G809" s="1458">
        <f>ROUND(F809*(1-$G$11),2)</f>
        <v>2127.1</v>
      </c>
      <c r="H809" s="1458">
        <f>G809</f>
        <v>2127.1</v>
      </c>
      <c r="I809" s="1515"/>
      <c r="K809" s="1766"/>
      <c r="L809" s="1726"/>
    </row>
    <row r="810" spans="1:12" ht="14.1" customHeight="1">
      <c r="B810" s="78"/>
      <c r="C810" s="78"/>
      <c r="D810" s="78"/>
      <c r="E810" s="78"/>
      <c r="F810" s="1174"/>
      <c r="G810" s="1461"/>
      <c r="K810" s="1766"/>
    </row>
    <row r="811" spans="1:12" ht="18" hidden="1" customHeight="1">
      <c r="A811" s="1507" t="s">
        <v>1298</v>
      </c>
      <c r="B811" s="409" t="s">
        <v>1299</v>
      </c>
      <c r="C811" s="409"/>
      <c r="D811" s="409"/>
      <c r="E811" s="409"/>
      <c r="F811" s="1723" t="s">
        <v>1018</v>
      </c>
      <c r="G811" s="152"/>
      <c r="H811" s="324" t="s">
        <v>70</v>
      </c>
      <c r="I811" s="95"/>
      <c r="K811" s="1766"/>
    </row>
    <row r="812" spans="1:12" ht="20.25" hidden="1">
      <c r="A812" s="1511"/>
      <c r="B812" s="1351"/>
      <c r="C812" s="319"/>
      <c r="D812" s="319"/>
      <c r="E812" s="318"/>
      <c r="F812" s="1179"/>
      <c r="G812" s="154"/>
      <c r="H812" s="323"/>
      <c r="I812" s="167"/>
      <c r="K812" s="1766"/>
    </row>
    <row r="813" spans="1:12" ht="18" hidden="1">
      <c r="A813" s="1508"/>
      <c r="B813" s="109"/>
      <c r="C813" s="319"/>
      <c r="D813" s="319"/>
      <c r="E813" s="318"/>
      <c r="F813" s="1179"/>
      <c r="G813" s="318"/>
      <c r="H813" s="318"/>
      <c r="I813" s="167"/>
      <c r="K813" s="1766"/>
    </row>
    <row r="814" spans="1:12" ht="26.25" hidden="1">
      <c r="A814" s="305"/>
      <c r="B814" s="17"/>
      <c r="C814" s="1162"/>
      <c r="D814" s="1510"/>
      <c r="E814" s="1510"/>
      <c r="F814" s="630"/>
      <c r="G814" s="309"/>
      <c r="H814" s="304"/>
      <c r="I814" s="167"/>
      <c r="K814" s="1766"/>
    </row>
    <row r="815" spans="1:12" hidden="1">
      <c r="A815" s="305"/>
      <c r="B815" s="17"/>
      <c r="C815" s="17"/>
      <c r="D815" s="183"/>
      <c r="E815" s="183"/>
      <c r="F815" s="630"/>
      <c r="G815" s="309"/>
      <c r="H815" s="304"/>
      <c r="I815" s="167"/>
      <c r="K815" s="1766"/>
    </row>
    <row r="816" spans="1:12" ht="18.75" hidden="1" thickBot="1">
      <c r="A816" s="1152" t="s">
        <v>7712</v>
      </c>
      <c r="B816" s="184"/>
      <c r="C816" s="885"/>
      <c r="D816" s="184"/>
      <c r="E816" s="184"/>
      <c r="F816" s="1180"/>
      <c r="G816" s="101"/>
      <c r="H816" s="170"/>
      <c r="I816" s="172"/>
      <c r="K816" s="1766"/>
    </row>
    <row r="817" spans="1:16" ht="33.75" hidden="1">
      <c r="A817" s="187" t="s">
        <v>1034</v>
      </c>
      <c r="B817" s="1499" t="s">
        <v>988</v>
      </c>
      <c r="C817" s="328" t="s">
        <v>1035</v>
      </c>
      <c r="D817" s="1500"/>
      <c r="E817" s="1206" t="s">
        <v>3143</v>
      </c>
      <c r="F817" s="1728" t="s">
        <v>1702</v>
      </c>
      <c r="G817" s="198" t="s">
        <v>2792</v>
      </c>
      <c r="H817" s="419" t="s">
        <v>497</v>
      </c>
      <c r="I817" s="173" t="s">
        <v>4268</v>
      </c>
      <c r="K817" s="1766"/>
    </row>
    <row r="818" spans="1:16" ht="33" hidden="1" customHeight="1" thickBot="1">
      <c r="A818" s="188"/>
      <c r="B818" s="331" t="s">
        <v>985</v>
      </c>
      <c r="C818" s="329" t="s">
        <v>986</v>
      </c>
      <c r="D818" s="1484" t="s">
        <v>987</v>
      </c>
      <c r="E818" s="382" t="s">
        <v>2641</v>
      </c>
      <c r="F818" s="1721" t="s">
        <v>265</v>
      </c>
      <c r="G818" s="317">
        <f>'[5]Заказ, cкидки и курсы валют'!$I$12</f>
        <v>0</v>
      </c>
      <c r="H818" s="339"/>
      <c r="I818" s="186"/>
      <c r="K818" s="1766"/>
    </row>
    <row r="819" spans="1:16" ht="14.1" hidden="1" customHeight="1" thickBot="1">
      <c r="A819" s="1641" t="s">
        <v>8952</v>
      </c>
      <c r="B819" s="1642">
        <v>76</v>
      </c>
      <c r="C819" s="1642">
        <v>150</v>
      </c>
      <c r="D819" s="1642">
        <v>75</v>
      </c>
      <c r="E819" s="1643">
        <v>1</v>
      </c>
      <c r="F819" s="2468">
        <f>F805+15</f>
        <v>2084.8807500000003</v>
      </c>
      <c r="G819" s="1476">
        <f t="shared" ref="G819" si="92">ROUND(F819*(1-$G$11),2)</f>
        <v>2084.88</v>
      </c>
      <c r="H819" s="1477">
        <f t="shared" ref="H819" si="93">G819*E819</f>
        <v>2084.88</v>
      </c>
      <c r="I819" s="1644"/>
      <c r="K819" s="1766"/>
    </row>
    <row r="820" spans="1:16" ht="14.1" customHeight="1">
      <c r="B820" s="78"/>
      <c r="C820" s="78"/>
      <c r="D820" s="78"/>
      <c r="E820" s="78"/>
      <c r="F820" s="1174"/>
      <c r="G820" s="1461"/>
      <c r="K820" s="1766"/>
    </row>
    <row r="821" spans="1:16" ht="14.1" customHeight="1" thickBot="1">
      <c r="A821" s="1"/>
      <c r="B821" s="78"/>
      <c r="C821" s="78"/>
      <c r="D821" s="78"/>
      <c r="E821" s="78"/>
      <c r="F821" s="1174"/>
      <c r="G821" s="1461"/>
      <c r="K821" s="1766"/>
    </row>
    <row r="822" spans="1:16" ht="22.5" customHeight="1">
      <c r="A822" s="1507" t="s">
        <v>1298</v>
      </c>
      <c r="B822" s="409" t="s">
        <v>11483</v>
      </c>
      <c r="C822" s="2679" t="s">
        <v>11482</v>
      </c>
      <c r="D822" s="2679"/>
      <c r="E822" s="2679"/>
      <c r="F822" s="2679"/>
      <c r="G822" s="2679"/>
      <c r="H822" s="2679"/>
      <c r="I822" s="2680"/>
      <c r="K822" s="1766"/>
    </row>
    <row r="823" spans="1:16" ht="33" customHeight="1">
      <c r="A823" s="1508"/>
      <c r="B823" s="109"/>
      <c r="C823" s="2681"/>
      <c r="D823" s="2681"/>
      <c r="E823" s="2681"/>
      <c r="F823" s="2681"/>
      <c r="G823" s="2681"/>
      <c r="H823" s="2681"/>
      <c r="I823" s="2682"/>
      <c r="K823" s="1766"/>
    </row>
    <row r="824" spans="1:16" ht="18.75" thickBot="1">
      <c r="A824" s="1152" t="s">
        <v>7710</v>
      </c>
      <c r="B824" s="184"/>
      <c r="C824" s="2683"/>
      <c r="D824" s="2683"/>
      <c r="E824" s="2683"/>
      <c r="F824" s="2683"/>
      <c r="G824" s="2683"/>
      <c r="H824" s="2683"/>
      <c r="I824" s="2684"/>
      <c r="K824" s="1766"/>
    </row>
    <row r="825" spans="1:16" ht="33.75" customHeight="1">
      <c r="A825" s="187" t="s">
        <v>1034</v>
      </c>
      <c r="B825" s="1499" t="s">
        <v>988</v>
      </c>
      <c r="C825" s="328" t="s">
        <v>1035</v>
      </c>
      <c r="D825" s="1500"/>
      <c r="E825" s="1206" t="s">
        <v>3143</v>
      </c>
      <c r="F825" s="1728" t="s">
        <v>11105</v>
      </c>
      <c r="G825" s="1310" t="s">
        <v>2792</v>
      </c>
      <c r="H825" s="419" t="s">
        <v>497</v>
      </c>
      <c r="I825" s="173" t="s">
        <v>4268</v>
      </c>
      <c r="K825" s="1766"/>
      <c r="L825" s="1748"/>
      <c r="M825" s="1749"/>
      <c r="O825" s="1748"/>
      <c r="P825" s="1749"/>
    </row>
    <row r="826" spans="1:16" ht="20.25" customHeight="1" thickBot="1">
      <c r="A826" s="188"/>
      <c r="B826" s="331" t="s">
        <v>985</v>
      </c>
      <c r="C826" s="329" t="s">
        <v>986</v>
      </c>
      <c r="D826" s="1484" t="s">
        <v>987</v>
      </c>
      <c r="E826" s="382" t="s">
        <v>2641</v>
      </c>
      <c r="F826" s="1721" t="s">
        <v>265</v>
      </c>
      <c r="G826" s="191">
        <f>'Заказ, cкидки и курсы валют'!$I$12</f>
        <v>0</v>
      </c>
      <c r="H826" s="339"/>
      <c r="I826" s="186"/>
      <c r="K826" s="1766"/>
      <c r="L826" s="1748"/>
      <c r="M826" s="1749"/>
      <c r="O826" s="1748"/>
      <c r="P826" s="1749"/>
    </row>
    <row r="827" spans="1:16">
      <c r="A827" s="1167" t="s">
        <v>8953</v>
      </c>
      <c r="B827" s="1227">
        <v>76</v>
      </c>
      <c r="C827" s="1227">
        <v>140</v>
      </c>
      <c r="D827" s="1227">
        <v>25</v>
      </c>
      <c r="E827" s="1227">
        <v>25</v>
      </c>
      <c r="F827" s="1766">
        <v>2204.7416999999996</v>
      </c>
      <c r="G827" s="1450">
        <f t="shared" ref="G827:G829" si="94">ROUND(F827*(1-$G$11),2)</f>
        <v>2204.7399999999998</v>
      </c>
      <c r="H827" s="1450">
        <f>G827</f>
        <v>2204.7399999999998</v>
      </c>
      <c r="I827" s="336"/>
      <c r="K827" s="1766"/>
    </row>
    <row r="828" spans="1:16" hidden="1">
      <c r="A828" s="1165" t="s">
        <v>10461</v>
      </c>
      <c r="B828" s="11">
        <v>76</v>
      </c>
      <c r="C828" s="11">
        <v>140</v>
      </c>
      <c r="D828" s="11">
        <v>25</v>
      </c>
      <c r="E828" s="11">
        <v>1</v>
      </c>
      <c r="F828" s="1766">
        <v>1603.011375</v>
      </c>
      <c r="G828" s="1452">
        <f t="shared" si="94"/>
        <v>1603.01</v>
      </c>
      <c r="H828" s="1452">
        <f t="shared" ref="H828" si="95">G828*E828</f>
        <v>1603.01</v>
      </c>
      <c r="I828" s="326"/>
      <c r="K828" s="1766"/>
    </row>
    <row r="829" spans="1:16" ht="13.5" thickBot="1">
      <c r="A829" s="1166" t="s">
        <v>8954</v>
      </c>
      <c r="B829" s="314">
        <v>76</v>
      </c>
      <c r="C829" s="314">
        <v>140</v>
      </c>
      <c r="D829" s="314">
        <v>25</v>
      </c>
      <c r="E829" s="314">
        <v>25</v>
      </c>
      <c r="F829" s="1766">
        <v>2204.7416999999996</v>
      </c>
      <c r="G829" s="1458">
        <f t="shared" si="94"/>
        <v>2204.7399999999998</v>
      </c>
      <c r="H829" s="1458">
        <f>G829</f>
        <v>2204.7399999999998</v>
      </c>
      <c r="I829" s="327"/>
      <c r="K829" s="1766"/>
    </row>
    <row r="830" spans="1:16" ht="13.5" thickBot="1">
      <c r="A830" s="1"/>
      <c r="B830" s="1518"/>
      <c r="C830" s="1518"/>
      <c r="D830" s="1518"/>
      <c r="E830" s="1518"/>
      <c r="G830" s="1461"/>
      <c r="K830" s="1766"/>
    </row>
    <row r="831" spans="1:16" ht="20.25">
      <c r="A831" s="1507" t="s">
        <v>1298</v>
      </c>
      <c r="B831" s="409" t="s">
        <v>11484</v>
      </c>
      <c r="C831" s="2671" t="s">
        <v>11485</v>
      </c>
      <c r="D831" s="2671"/>
      <c r="E831" s="2671"/>
      <c r="F831" s="2671"/>
      <c r="G831" s="2671"/>
      <c r="H831" s="2671"/>
      <c r="I831" s="2672"/>
      <c r="K831" s="1766"/>
    </row>
    <row r="832" spans="1:16" ht="18" customHeight="1">
      <c r="A832" s="1508"/>
      <c r="B832" s="109"/>
      <c r="C832" s="2674"/>
      <c r="D832" s="2674"/>
      <c r="E832" s="2674"/>
      <c r="F832" s="2674"/>
      <c r="G832" s="2674"/>
      <c r="H832" s="2674"/>
      <c r="I832" s="2675"/>
      <c r="K832" s="1766"/>
    </row>
    <row r="833" spans="1:13" ht="12.75" customHeight="1">
      <c r="A833" s="305"/>
      <c r="B833" s="17"/>
      <c r="C833" s="2674"/>
      <c r="D833" s="2674"/>
      <c r="E833" s="2674"/>
      <c r="F833" s="2674"/>
      <c r="G833" s="2674"/>
      <c r="H833" s="2674"/>
      <c r="I833" s="2675"/>
      <c r="K833" s="1766"/>
    </row>
    <row r="834" spans="1:13" ht="12.75" customHeight="1">
      <c r="A834" s="305"/>
      <c r="B834" s="17"/>
      <c r="C834" s="2674"/>
      <c r="D834" s="2674"/>
      <c r="E834" s="2674"/>
      <c r="F834" s="2674"/>
      <c r="G834" s="2674"/>
      <c r="H834" s="2674"/>
      <c r="I834" s="2675"/>
      <c r="K834" s="1766"/>
    </row>
    <row r="835" spans="1:13" ht="12.75" customHeight="1">
      <c r="A835" s="305"/>
      <c r="B835" s="17"/>
      <c r="C835" s="2674"/>
      <c r="D835" s="2674"/>
      <c r="E835" s="2674"/>
      <c r="F835" s="2674"/>
      <c r="G835" s="2674"/>
      <c r="H835" s="2674"/>
      <c r="I835" s="2675"/>
      <c r="K835" s="1766"/>
    </row>
    <row r="836" spans="1:13" ht="18.75" customHeight="1" thickBot="1">
      <c r="A836" s="1152" t="s">
        <v>7710</v>
      </c>
      <c r="B836" s="184"/>
      <c r="C836" s="2677"/>
      <c r="D836" s="2677"/>
      <c r="E836" s="2677"/>
      <c r="F836" s="2677"/>
      <c r="G836" s="2677"/>
      <c r="H836" s="2677"/>
      <c r="I836" s="2678"/>
      <c r="K836" s="1766"/>
    </row>
    <row r="837" spans="1:13" ht="33.75">
      <c r="A837" s="187" t="s">
        <v>1034</v>
      </c>
      <c r="B837" s="1499" t="s">
        <v>988</v>
      </c>
      <c r="C837" s="328" t="s">
        <v>1035</v>
      </c>
      <c r="D837" s="1500"/>
      <c r="E837" s="1206" t="s">
        <v>3143</v>
      </c>
      <c r="F837" s="1728" t="s">
        <v>11093</v>
      </c>
      <c r="G837" s="198" t="s">
        <v>2792</v>
      </c>
      <c r="H837" s="419" t="s">
        <v>497</v>
      </c>
      <c r="I837" s="173" t="s">
        <v>4268</v>
      </c>
      <c r="K837" s="1766"/>
    </row>
    <row r="838" spans="1:13" ht="13.5" thickBot="1">
      <c r="A838" s="195"/>
      <c r="B838" s="1069" t="s">
        <v>985</v>
      </c>
      <c r="C838" s="1070" t="s">
        <v>986</v>
      </c>
      <c r="D838" s="1480" t="s">
        <v>987</v>
      </c>
      <c r="E838" s="476" t="s">
        <v>2641</v>
      </c>
      <c r="F838" s="1720" t="s">
        <v>265</v>
      </c>
      <c r="G838" s="191">
        <f>'Заказ, cкидки и курсы валют'!$I$12</f>
        <v>0</v>
      </c>
      <c r="H838" s="455"/>
      <c r="I838" s="325"/>
      <c r="K838" s="1766"/>
    </row>
    <row r="839" spans="1:13">
      <c r="A839" s="1320" t="s">
        <v>656</v>
      </c>
      <c r="B839" s="1519">
        <v>40</v>
      </c>
      <c r="C839" s="1519">
        <v>170</v>
      </c>
      <c r="D839" s="1519">
        <v>40</v>
      </c>
      <c r="E839" s="1321">
        <v>100</v>
      </c>
      <c r="F839" s="1766">
        <v>4565.4658559999998</v>
      </c>
      <c r="G839" s="1450">
        <f t="shared" ref="G839:G844" si="96">ROUND(F839*(1-$G$11),2)</f>
        <v>4565.47</v>
      </c>
      <c r="H839" s="1450">
        <f>G839</f>
        <v>4565.47</v>
      </c>
      <c r="I839" s="1067"/>
      <c r="K839" s="1766"/>
      <c r="L839" s="1748"/>
      <c r="M839" s="1749"/>
    </row>
    <row r="840" spans="1:13">
      <c r="A840" s="1165" t="s">
        <v>10745</v>
      </c>
      <c r="B840" s="11">
        <v>40</v>
      </c>
      <c r="C840" s="11">
        <v>170</v>
      </c>
      <c r="D840" s="11">
        <v>40</v>
      </c>
      <c r="E840" s="1055">
        <v>25</v>
      </c>
      <c r="F840" s="1766">
        <v>1141.366464</v>
      </c>
      <c r="G840" s="1520">
        <f t="shared" si="96"/>
        <v>1141.3699999999999</v>
      </c>
      <c r="H840" s="1452">
        <f>G840</f>
        <v>1141.3699999999999</v>
      </c>
      <c r="I840" s="1318"/>
      <c r="K840" s="1766"/>
      <c r="L840" s="1748"/>
      <c r="M840" s="1749"/>
    </row>
    <row r="841" spans="1:13">
      <c r="A841" s="1165" t="s">
        <v>11106</v>
      </c>
      <c r="B841" s="11">
        <v>40</v>
      </c>
      <c r="C841" s="11">
        <v>190</v>
      </c>
      <c r="D841" s="11">
        <v>40</v>
      </c>
      <c r="E841" s="1055">
        <v>25</v>
      </c>
      <c r="F841" s="1766">
        <v>1281.1790249999999</v>
      </c>
      <c r="G841" s="1452">
        <f t="shared" si="96"/>
        <v>1281.18</v>
      </c>
      <c r="H841" s="1452">
        <f t="shared" ref="H841:H852" si="97">G841</f>
        <v>1281.18</v>
      </c>
      <c r="I841" s="1318"/>
      <c r="K841" s="1766"/>
      <c r="L841" s="1748"/>
      <c r="M841" s="1749"/>
    </row>
    <row r="842" spans="1:13">
      <c r="A842" s="1165" t="s">
        <v>11842</v>
      </c>
      <c r="B842" s="11">
        <v>40</v>
      </c>
      <c r="C842" s="11">
        <v>190</v>
      </c>
      <c r="D842" s="11">
        <v>40</v>
      </c>
      <c r="E842" s="1055">
        <v>20</v>
      </c>
      <c r="F842" s="1766">
        <v>1024.94535</v>
      </c>
      <c r="G842" s="1452">
        <f t="shared" si="96"/>
        <v>1024.95</v>
      </c>
      <c r="H842" s="1452">
        <f t="shared" ref="H842" si="98">G842</f>
        <v>1024.95</v>
      </c>
      <c r="I842" s="1318"/>
      <c r="K842" s="1766"/>
      <c r="L842" s="1748"/>
      <c r="M842" s="1749"/>
    </row>
    <row r="843" spans="1:13">
      <c r="A843" s="1165" t="s">
        <v>10462</v>
      </c>
      <c r="B843" s="11">
        <v>40</v>
      </c>
      <c r="C843" s="11">
        <v>190</v>
      </c>
      <c r="D843" s="11">
        <v>40</v>
      </c>
      <c r="E843" s="1055">
        <v>100</v>
      </c>
      <c r="F843" s="1766">
        <v>5124.7160999999996</v>
      </c>
      <c r="G843" s="1452">
        <f t="shared" si="96"/>
        <v>5124.72</v>
      </c>
      <c r="H843" s="1452">
        <f t="shared" si="97"/>
        <v>5124.72</v>
      </c>
      <c r="I843" s="1318"/>
      <c r="K843" s="1766"/>
      <c r="L843" s="1748"/>
      <c r="M843" s="1749"/>
    </row>
    <row r="844" spans="1:13">
      <c r="A844" s="1165" t="s">
        <v>657</v>
      </c>
      <c r="B844" s="11">
        <v>40</v>
      </c>
      <c r="C844" s="11">
        <v>210</v>
      </c>
      <c r="D844" s="11">
        <v>40</v>
      </c>
      <c r="E844" s="1055">
        <v>25</v>
      </c>
      <c r="F844" s="1766">
        <v>1494.8766000000003</v>
      </c>
      <c r="G844" s="1452">
        <f t="shared" si="96"/>
        <v>1494.88</v>
      </c>
      <c r="H844" s="1452">
        <f t="shared" si="97"/>
        <v>1494.88</v>
      </c>
      <c r="I844" s="1318"/>
      <c r="K844" s="1766"/>
      <c r="L844" s="1748"/>
      <c r="M844" s="1749"/>
    </row>
    <row r="845" spans="1:13">
      <c r="A845" s="1165" t="s">
        <v>11843</v>
      </c>
      <c r="B845" s="11">
        <v>40</v>
      </c>
      <c r="C845" s="11">
        <v>210</v>
      </c>
      <c r="D845" s="11">
        <v>40</v>
      </c>
      <c r="E845" s="1055">
        <v>20</v>
      </c>
      <c r="F845" s="1766">
        <v>1195.89915</v>
      </c>
      <c r="G845" s="1452">
        <f t="shared" ref="G845" si="99">ROUND(F845*(1-$G$11),2)</f>
        <v>1195.9000000000001</v>
      </c>
      <c r="H845" s="1452">
        <f t="shared" si="97"/>
        <v>1195.9000000000001</v>
      </c>
      <c r="I845" s="1318"/>
      <c r="K845" s="1766"/>
      <c r="L845" s="1748"/>
      <c r="M845" s="1749"/>
    </row>
    <row r="846" spans="1:13">
      <c r="A846" s="1165" t="s">
        <v>8955</v>
      </c>
      <c r="B846" s="11">
        <v>40</v>
      </c>
      <c r="C846" s="11">
        <v>170</v>
      </c>
      <c r="D846" s="11">
        <v>40</v>
      </c>
      <c r="E846" s="1055">
        <v>100</v>
      </c>
      <c r="F846" s="1766">
        <v>4565.4658559999998</v>
      </c>
      <c r="G846" s="1452">
        <f t="shared" ref="G846:G853" si="100">ROUND(F846*(1-$G$11),2)</f>
        <v>4565.47</v>
      </c>
      <c r="H846" s="1452">
        <f t="shared" si="97"/>
        <v>4565.47</v>
      </c>
      <c r="I846" s="418"/>
      <c r="K846" s="1766"/>
      <c r="L846" s="1748"/>
      <c r="M846" s="1749"/>
    </row>
    <row r="847" spans="1:13">
      <c r="A847" s="1165" t="s">
        <v>10746</v>
      </c>
      <c r="B847" s="11">
        <v>40</v>
      </c>
      <c r="C847" s="11">
        <v>170</v>
      </c>
      <c r="D847" s="11">
        <v>40</v>
      </c>
      <c r="E847" s="1055">
        <v>25</v>
      </c>
      <c r="F847" s="1766">
        <v>1141.366464</v>
      </c>
      <c r="G847" s="1452">
        <f t="shared" si="100"/>
        <v>1141.3699999999999</v>
      </c>
      <c r="H847" s="1452">
        <f t="shared" si="97"/>
        <v>1141.3699999999999</v>
      </c>
      <c r="I847" s="418"/>
      <c r="K847" s="1766"/>
      <c r="L847" s="1748"/>
      <c r="M847" s="1749"/>
    </row>
    <row r="848" spans="1:13">
      <c r="A848" s="1165" t="s">
        <v>11840</v>
      </c>
      <c r="B848" s="11">
        <v>40</v>
      </c>
      <c r="C848" s="11">
        <v>170</v>
      </c>
      <c r="D848" s="11">
        <v>40</v>
      </c>
      <c r="E848" s="1055">
        <v>20</v>
      </c>
      <c r="F848" s="1766">
        <v>913.09904999999992</v>
      </c>
      <c r="G848" s="1452">
        <f t="shared" si="100"/>
        <v>913.1</v>
      </c>
      <c r="H848" s="1452">
        <f t="shared" si="97"/>
        <v>913.1</v>
      </c>
      <c r="I848" s="418"/>
      <c r="K848" s="1766"/>
      <c r="L848" s="1748"/>
      <c r="M848" s="1749"/>
    </row>
    <row r="849" spans="1:13">
      <c r="A849" s="1165" t="s">
        <v>11841</v>
      </c>
      <c r="B849" s="11">
        <v>40</v>
      </c>
      <c r="C849" s="11">
        <v>190</v>
      </c>
      <c r="D849" s="11">
        <v>40</v>
      </c>
      <c r="E849" s="1055">
        <v>20</v>
      </c>
      <c r="F849" s="1766">
        <v>1024.94535</v>
      </c>
      <c r="G849" s="1452">
        <f t="shared" ref="G849" si="101">ROUND(F849*(1-$G$11),2)</f>
        <v>1024.95</v>
      </c>
      <c r="H849" s="1452">
        <f t="shared" ref="H849" si="102">G849</f>
        <v>1024.95</v>
      </c>
      <c r="I849" s="418"/>
      <c r="K849" s="1766"/>
      <c r="L849" s="1748"/>
      <c r="M849" s="1749"/>
    </row>
    <row r="850" spans="1:13">
      <c r="A850" s="1165" t="s">
        <v>10463</v>
      </c>
      <c r="B850" s="11">
        <v>40</v>
      </c>
      <c r="C850" s="11">
        <v>190</v>
      </c>
      <c r="D850" s="11">
        <v>40</v>
      </c>
      <c r="E850" s="1055">
        <v>25</v>
      </c>
      <c r="F850" s="1766">
        <v>1281.1790249999999</v>
      </c>
      <c r="G850" s="1452">
        <f t="shared" si="100"/>
        <v>1281.18</v>
      </c>
      <c r="H850" s="1452">
        <f t="shared" si="97"/>
        <v>1281.18</v>
      </c>
      <c r="I850" s="418"/>
      <c r="K850" s="1766"/>
      <c r="L850" s="1748"/>
      <c r="M850" s="1749"/>
    </row>
    <row r="851" spans="1:13">
      <c r="A851" s="1165" t="s">
        <v>10464</v>
      </c>
      <c r="B851" s="11">
        <v>40</v>
      </c>
      <c r="C851" s="11">
        <v>210</v>
      </c>
      <c r="D851" s="11">
        <v>40</v>
      </c>
      <c r="E851" s="1055">
        <v>25</v>
      </c>
      <c r="F851" s="1766">
        <v>1494.8766000000003</v>
      </c>
      <c r="G851" s="1452">
        <f t="shared" si="100"/>
        <v>1494.88</v>
      </c>
      <c r="H851" s="1452">
        <f t="shared" si="97"/>
        <v>1494.88</v>
      </c>
      <c r="I851" s="1319"/>
      <c r="K851" s="1766"/>
      <c r="L851" s="1748"/>
      <c r="M851" s="1749"/>
    </row>
    <row r="852" spans="1:13">
      <c r="A852" s="1165" t="s">
        <v>658</v>
      </c>
      <c r="B852" s="11">
        <v>40</v>
      </c>
      <c r="C852" s="11">
        <v>210</v>
      </c>
      <c r="D852" s="11">
        <v>40</v>
      </c>
      <c r="E852" s="1055">
        <v>50</v>
      </c>
      <c r="F852" s="1766">
        <v>2989.7532000000006</v>
      </c>
      <c r="G852" s="1452">
        <f t="shared" si="100"/>
        <v>2989.75</v>
      </c>
      <c r="H852" s="1452">
        <f t="shared" si="97"/>
        <v>2989.75</v>
      </c>
      <c r="I852" s="1319"/>
      <c r="K852" s="1766"/>
      <c r="L852" s="1748"/>
      <c r="M852" s="1749"/>
    </row>
    <row r="853" spans="1:13" ht="13.5" thickBot="1">
      <c r="A853" s="1317" t="s">
        <v>10465</v>
      </c>
      <c r="B853" s="1517">
        <v>40</v>
      </c>
      <c r="C853" s="1517">
        <v>210</v>
      </c>
      <c r="D853" s="1517">
        <v>40</v>
      </c>
      <c r="E853" s="1322">
        <v>100</v>
      </c>
      <c r="F853" s="1766">
        <v>5979.5064000000011</v>
      </c>
      <c r="G853" s="1483">
        <f t="shared" si="100"/>
        <v>5979.51</v>
      </c>
      <c r="H853" s="1483">
        <f>G853</f>
        <v>5979.51</v>
      </c>
      <c r="I853" s="1068"/>
      <c r="K853" s="1766"/>
      <c r="L853" s="1748"/>
      <c r="M853" s="1749"/>
    </row>
    <row r="854" spans="1:13" ht="14.25" customHeight="1">
      <c r="B854" s="78"/>
      <c r="C854" s="78"/>
      <c r="D854" s="78"/>
      <c r="E854" s="78"/>
      <c r="F854" s="572"/>
      <c r="G854" s="1461"/>
      <c r="K854" s="1766"/>
      <c r="L854" s="1748"/>
      <c r="M854" s="1749"/>
    </row>
    <row r="855" spans="1:13" ht="13.5" thickBot="1">
      <c r="A855" s="2"/>
      <c r="B855" s="78"/>
      <c r="C855" s="78"/>
      <c r="D855" s="78"/>
      <c r="E855" s="78"/>
      <c r="F855" s="572"/>
      <c r="G855" s="1461"/>
      <c r="K855" s="1766"/>
    </row>
    <row r="856" spans="1:13" ht="20.25" customHeight="1">
      <c r="A856" s="2670" t="s">
        <v>11488</v>
      </c>
      <c r="B856" s="2671"/>
      <c r="C856" s="2671"/>
      <c r="D856" s="2671"/>
      <c r="E856" s="2671"/>
      <c r="F856" s="2671"/>
      <c r="G856" s="2671"/>
      <c r="H856" s="2671"/>
      <c r="I856" s="2672"/>
      <c r="K856" s="1766"/>
    </row>
    <row r="857" spans="1:13" ht="12.75" customHeight="1">
      <c r="A857" s="2673"/>
      <c r="B857" s="2674"/>
      <c r="C857" s="2674"/>
      <c r="D857" s="2674"/>
      <c r="E857" s="2674"/>
      <c r="F857" s="2674"/>
      <c r="G857" s="2674"/>
      <c r="H857" s="2674"/>
      <c r="I857" s="2675"/>
      <c r="K857" s="1766"/>
    </row>
    <row r="858" spans="1:13" ht="12.75" customHeight="1">
      <c r="A858" s="2673"/>
      <c r="B858" s="2674"/>
      <c r="C858" s="2674"/>
      <c r="D858" s="2674"/>
      <c r="E858" s="2674"/>
      <c r="F858" s="2674"/>
      <c r="G858" s="2674"/>
      <c r="H858" s="2674"/>
      <c r="I858" s="2675"/>
      <c r="K858" s="1766"/>
    </row>
    <row r="859" spans="1:13" ht="12.75" customHeight="1">
      <c r="A859" s="2673"/>
      <c r="B859" s="2674"/>
      <c r="C859" s="2674"/>
      <c r="D859" s="2674"/>
      <c r="E859" s="2674"/>
      <c r="F859" s="2674"/>
      <c r="G859" s="2674"/>
      <c r="H859" s="2674"/>
      <c r="I859" s="2675"/>
      <c r="K859" s="1766"/>
    </row>
    <row r="860" spans="1:13" ht="12.75" customHeight="1">
      <c r="A860" s="2673"/>
      <c r="B860" s="2674"/>
      <c r="C860" s="2674"/>
      <c r="D860" s="2674"/>
      <c r="E860" s="2674"/>
      <c r="F860" s="2674"/>
      <c r="G860" s="2674"/>
      <c r="H860" s="2674"/>
      <c r="I860" s="2675"/>
      <c r="K860" s="1766"/>
    </row>
    <row r="861" spans="1:13" ht="25.5" customHeight="1" thickBot="1">
      <c r="A861" s="2676"/>
      <c r="B861" s="2677"/>
      <c r="C861" s="2677"/>
      <c r="D861" s="2677"/>
      <c r="E861" s="2677"/>
      <c r="F861" s="2677"/>
      <c r="G861" s="2677"/>
      <c r="H861" s="2677"/>
      <c r="I861" s="2678"/>
      <c r="K861" s="1766"/>
    </row>
    <row r="862" spans="1:13" ht="33.75">
      <c r="A862" s="187" t="s">
        <v>1034</v>
      </c>
      <c r="B862" s="1499" t="s">
        <v>988</v>
      </c>
      <c r="C862" s="328" t="s">
        <v>1035</v>
      </c>
      <c r="D862" s="1500"/>
      <c r="E862" s="1206" t="s">
        <v>3143</v>
      </c>
      <c r="F862" s="1728" t="s">
        <v>1702</v>
      </c>
      <c r="G862" s="198" t="s">
        <v>2792</v>
      </c>
      <c r="H862" s="419" t="s">
        <v>497</v>
      </c>
      <c r="I862" s="173" t="s">
        <v>4268</v>
      </c>
      <c r="K862" s="1766"/>
    </row>
    <row r="863" spans="1:13" ht="13.5" thickBot="1">
      <c r="A863" s="195"/>
      <c r="B863" s="1069" t="s">
        <v>985</v>
      </c>
      <c r="C863" s="1070" t="s">
        <v>986</v>
      </c>
      <c r="D863" s="1480" t="s">
        <v>987</v>
      </c>
      <c r="E863" s="476" t="s">
        <v>2641</v>
      </c>
      <c r="F863" s="1720" t="s">
        <v>265</v>
      </c>
      <c r="G863" s="191">
        <f>'Заказ, cкидки и курсы валют'!$I$12</f>
        <v>0</v>
      </c>
      <c r="H863" s="455"/>
      <c r="I863" s="325"/>
      <c r="K863" s="1766"/>
    </row>
    <row r="864" spans="1:13">
      <c r="A864" s="997" t="s">
        <v>8956</v>
      </c>
      <c r="B864" s="1059">
        <v>100</v>
      </c>
      <c r="C864" s="1059">
        <v>200</v>
      </c>
      <c r="D864" s="1059">
        <v>100</v>
      </c>
      <c r="E864" s="1521">
        <v>1</v>
      </c>
      <c r="F864" s="1766">
        <v>1101.4536613500002</v>
      </c>
      <c r="G864" s="1498">
        <f>ROUND(F864*(1-$G$11),2)</f>
        <v>1101.45</v>
      </c>
      <c r="H864" s="1450">
        <f>G864*E864</f>
        <v>1101.45</v>
      </c>
      <c r="I864" s="336"/>
      <c r="K864" s="1766"/>
      <c r="L864" s="1748"/>
      <c r="M864" s="1749"/>
    </row>
    <row r="865" spans="1:13">
      <c r="A865" s="625" t="s">
        <v>8958</v>
      </c>
      <c r="B865" s="1055">
        <v>100</v>
      </c>
      <c r="C865" s="1055">
        <v>200</v>
      </c>
      <c r="D865" s="1055">
        <v>100</v>
      </c>
      <c r="E865" s="11">
        <v>1</v>
      </c>
      <c r="F865" s="1766">
        <v>1173.7210149</v>
      </c>
      <c r="G865" s="1472">
        <f t="shared" ref="G865:G870" si="103">ROUND(F865*(1-$G$11),2)</f>
        <v>1173.72</v>
      </c>
      <c r="H865" s="1473">
        <f t="shared" ref="H865:H870" si="104">G865*E865</f>
        <v>1173.72</v>
      </c>
      <c r="I865" s="326"/>
      <c r="K865" s="1766"/>
      <c r="L865" s="1748"/>
      <c r="M865" s="1749"/>
    </row>
    <row r="866" spans="1:13">
      <c r="A866" s="625" t="s">
        <v>8957</v>
      </c>
      <c r="B866" s="1055">
        <v>120</v>
      </c>
      <c r="C866" s="1055">
        <v>200</v>
      </c>
      <c r="D866" s="1055">
        <v>120</v>
      </c>
      <c r="E866" s="11">
        <v>1</v>
      </c>
      <c r="F866" s="1766">
        <v>1238.7179542499996</v>
      </c>
      <c r="G866" s="1472">
        <f t="shared" si="103"/>
        <v>1238.72</v>
      </c>
      <c r="H866" s="1473">
        <f t="shared" si="104"/>
        <v>1238.72</v>
      </c>
      <c r="I866" s="326"/>
      <c r="K866" s="1766"/>
      <c r="L866" s="1748"/>
      <c r="M866" s="1749"/>
    </row>
    <row r="867" spans="1:13">
      <c r="A867" s="625" t="s">
        <v>8962</v>
      </c>
      <c r="B867" s="1055">
        <v>120</v>
      </c>
      <c r="C867" s="1055">
        <v>200</v>
      </c>
      <c r="D867" s="1055">
        <v>120</v>
      </c>
      <c r="E867" s="11">
        <v>1</v>
      </c>
      <c r="F867" s="1766">
        <v>1307.8150690500001</v>
      </c>
      <c r="G867" s="1472">
        <f t="shared" si="103"/>
        <v>1307.82</v>
      </c>
      <c r="H867" s="1473">
        <f t="shared" si="104"/>
        <v>1307.82</v>
      </c>
      <c r="I867" s="326"/>
      <c r="K867" s="1766"/>
      <c r="L867" s="1748"/>
      <c r="M867" s="1749"/>
    </row>
    <row r="868" spans="1:13">
      <c r="A868" s="625" t="s">
        <v>8959</v>
      </c>
      <c r="B868" s="1055">
        <v>150</v>
      </c>
      <c r="C868" s="1055">
        <v>200</v>
      </c>
      <c r="D868" s="1055">
        <v>150</v>
      </c>
      <c r="E868" s="11">
        <v>1</v>
      </c>
      <c r="F868" s="1766">
        <v>1317.3821450999997</v>
      </c>
      <c r="G868" s="1472">
        <f t="shared" si="103"/>
        <v>1317.38</v>
      </c>
      <c r="H868" s="1473">
        <f t="shared" si="104"/>
        <v>1317.38</v>
      </c>
      <c r="I868" s="326"/>
      <c r="K868" s="1766"/>
      <c r="L868" s="1748"/>
      <c r="M868" s="1749"/>
    </row>
    <row r="869" spans="1:13">
      <c r="A869" s="625" t="s">
        <v>8960</v>
      </c>
      <c r="B869" s="1055">
        <v>150</v>
      </c>
      <c r="C869" s="1055">
        <v>200</v>
      </c>
      <c r="D869" s="1055">
        <v>150</v>
      </c>
      <c r="E869" s="11">
        <v>1</v>
      </c>
      <c r="F869" s="1766">
        <v>1391.2698429000002</v>
      </c>
      <c r="G869" s="1472">
        <f t="shared" si="103"/>
        <v>1391.27</v>
      </c>
      <c r="H869" s="1473">
        <f t="shared" si="104"/>
        <v>1391.27</v>
      </c>
      <c r="I869" s="326"/>
      <c r="K869" s="1766"/>
      <c r="L869" s="1748"/>
      <c r="M869" s="1749"/>
    </row>
    <row r="870" spans="1:13" ht="13.5" thickBot="1">
      <c r="A870" s="655" t="s">
        <v>8961</v>
      </c>
      <c r="B870" s="1060">
        <v>150</v>
      </c>
      <c r="C870" s="1060">
        <v>250</v>
      </c>
      <c r="D870" s="1060">
        <v>150</v>
      </c>
      <c r="E870" s="314">
        <v>1</v>
      </c>
      <c r="F870" s="1766">
        <v>1965.5886040559997</v>
      </c>
      <c r="G870" s="1486">
        <f t="shared" si="103"/>
        <v>1965.59</v>
      </c>
      <c r="H870" s="1483">
        <f t="shared" si="104"/>
        <v>1965.59</v>
      </c>
      <c r="I870" s="327"/>
      <c r="K870" s="1766"/>
      <c r="L870" s="1748"/>
    </row>
    <row r="871" spans="1:13">
      <c r="A871" s="817"/>
      <c r="B871" s="1683"/>
      <c r="C871" s="1683"/>
      <c r="D871" s="1683"/>
      <c r="E871" s="78"/>
      <c r="F871" s="1722"/>
      <c r="G871" s="1470"/>
      <c r="H871" s="1470"/>
      <c r="K871" s="1766"/>
      <c r="L871" s="1748"/>
    </row>
    <row r="872" spans="1:13" ht="13.5" thickBot="1">
      <c r="A872" s="817"/>
      <c r="B872" s="1683"/>
      <c r="C872" s="1683"/>
      <c r="D872" s="1683"/>
      <c r="E872" s="78"/>
      <c r="F872" s="1722"/>
      <c r="G872" s="1470"/>
      <c r="H872" s="1470"/>
      <c r="K872" s="1766"/>
      <c r="L872" s="1748"/>
    </row>
    <row r="873" spans="1:13" ht="20.25" customHeight="1">
      <c r="A873" s="2670" t="s">
        <v>11844</v>
      </c>
      <c r="B873" s="2671"/>
      <c r="C873" s="2671"/>
      <c r="D873" s="2671"/>
      <c r="E873" s="2671"/>
      <c r="F873" s="2671"/>
      <c r="G873" s="2671"/>
      <c r="H873" s="2671"/>
      <c r="I873" s="2672"/>
      <c r="K873" s="1766"/>
    </row>
    <row r="874" spans="1:13" ht="12.75" customHeight="1">
      <c r="A874" s="2673"/>
      <c r="B874" s="2674"/>
      <c r="C874" s="2674"/>
      <c r="D874" s="2674"/>
      <c r="E874" s="2674"/>
      <c r="F874" s="2674"/>
      <c r="G874" s="2674"/>
      <c r="H874" s="2674"/>
      <c r="I874" s="2675"/>
      <c r="K874" s="1766"/>
    </row>
    <row r="875" spans="1:13" ht="12.75" customHeight="1">
      <c r="A875" s="2673"/>
      <c r="B875" s="2674"/>
      <c r="C875" s="2674"/>
      <c r="D875" s="2674"/>
      <c r="E875" s="2674"/>
      <c r="F875" s="2674"/>
      <c r="G875" s="2674"/>
      <c r="H875" s="2674"/>
      <c r="I875" s="2675"/>
      <c r="K875" s="1766"/>
    </row>
    <row r="876" spans="1:13" ht="12.75" customHeight="1">
      <c r="A876" s="2673"/>
      <c r="B876" s="2674"/>
      <c r="C876" s="2674"/>
      <c r="D876" s="2674"/>
      <c r="E876" s="2674"/>
      <c r="F876" s="2674"/>
      <c r="G876" s="2674"/>
      <c r="H876" s="2674"/>
      <c r="I876" s="2675"/>
      <c r="K876" s="1766"/>
    </row>
    <row r="877" spans="1:13" ht="12.75" customHeight="1">
      <c r="A877" s="2673"/>
      <c r="B877" s="2674"/>
      <c r="C877" s="2674"/>
      <c r="D877" s="2674"/>
      <c r="E877" s="2674"/>
      <c r="F877" s="2674"/>
      <c r="G877" s="2674"/>
      <c r="H877" s="2674"/>
      <c r="I877" s="2675"/>
      <c r="K877" s="1766"/>
    </row>
    <row r="878" spans="1:13" ht="25.5" customHeight="1" thickBot="1">
      <c r="A878" s="2676"/>
      <c r="B878" s="2677"/>
      <c r="C878" s="2677"/>
      <c r="D878" s="2677"/>
      <c r="E878" s="2677"/>
      <c r="F878" s="2677"/>
      <c r="G878" s="2677"/>
      <c r="H878" s="2677"/>
      <c r="I878" s="2678"/>
      <c r="K878" s="1766"/>
    </row>
    <row r="879" spans="1:13" ht="33.75">
      <c r="A879" s="187" t="s">
        <v>1034</v>
      </c>
      <c r="B879" s="1499" t="s">
        <v>988</v>
      </c>
      <c r="C879" s="328" t="s">
        <v>1035</v>
      </c>
      <c r="D879" s="1500"/>
      <c r="E879" s="1206" t="s">
        <v>3143</v>
      </c>
      <c r="F879" s="1728" t="s">
        <v>1702</v>
      </c>
      <c r="G879" s="198" t="s">
        <v>2792</v>
      </c>
      <c r="H879" s="419" t="s">
        <v>497</v>
      </c>
      <c r="I879" s="173" t="s">
        <v>4268</v>
      </c>
      <c r="K879" s="1766"/>
    </row>
    <row r="880" spans="1:13" ht="13.5" thickBot="1">
      <c r="A880" s="195"/>
      <c r="B880" s="1069" t="s">
        <v>985</v>
      </c>
      <c r="C880" s="1070" t="s">
        <v>986</v>
      </c>
      <c r="D880" s="1480" t="s">
        <v>987</v>
      </c>
      <c r="E880" s="476" t="s">
        <v>2641</v>
      </c>
      <c r="F880" s="1720" t="s">
        <v>265</v>
      </c>
      <c r="G880" s="191">
        <f>'Заказ, cкидки и курсы валют'!$I$12</f>
        <v>0</v>
      </c>
      <c r="H880" s="455"/>
      <c r="I880" s="325"/>
      <c r="K880" s="1766"/>
    </row>
    <row r="881" spans="1:13">
      <c r="A881" s="997" t="s">
        <v>11845</v>
      </c>
      <c r="B881" s="1059">
        <v>100</v>
      </c>
      <c r="C881" s="1059">
        <v>200</v>
      </c>
      <c r="D881" s="1059">
        <v>100</v>
      </c>
      <c r="E881" s="1521">
        <v>1</v>
      </c>
      <c r="F881" s="1766">
        <v>917.09280000000001</v>
      </c>
      <c r="G881" s="1498">
        <f>ROUND(F881*(1-$G$11),2)</f>
        <v>917.09</v>
      </c>
      <c r="H881" s="1450">
        <f>G881*E881</f>
        <v>917.09</v>
      </c>
      <c r="I881" s="336"/>
      <c r="K881" s="1766"/>
      <c r="L881" s="1748"/>
      <c r="M881" s="1749"/>
    </row>
    <row r="882" spans="1:13">
      <c r="A882" s="625" t="s">
        <v>11846</v>
      </c>
      <c r="B882" s="1055">
        <v>100</v>
      </c>
      <c r="C882" s="1055">
        <v>200</v>
      </c>
      <c r="D882" s="1055">
        <v>100</v>
      </c>
      <c r="E882" s="11">
        <v>1</v>
      </c>
      <c r="F882" s="1766">
        <v>993.51719999999989</v>
      </c>
      <c r="G882" s="1472">
        <f t="shared" ref="G882:G886" si="105">ROUND(F882*(1-$G$11),2)</f>
        <v>993.52</v>
      </c>
      <c r="H882" s="1473">
        <f t="shared" ref="H882:H886" si="106">G882*E882</f>
        <v>993.52</v>
      </c>
      <c r="I882" s="326"/>
      <c r="K882" s="1766"/>
      <c r="L882" s="1748"/>
      <c r="M882" s="1749"/>
    </row>
    <row r="883" spans="1:13">
      <c r="A883" s="625" t="s">
        <v>11847</v>
      </c>
      <c r="B883" s="1055">
        <v>120</v>
      </c>
      <c r="C883" s="1055">
        <v>200</v>
      </c>
      <c r="D883" s="1055">
        <v>120</v>
      </c>
      <c r="E883" s="11">
        <v>1</v>
      </c>
      <c r="F883" s="1766">
        <v>1031.7293999999999</v>
      </c>
      <c r="G883" s="1472">
        <f t="shared" si="105"/>
        <v>1031.73</v>
      </c>
      <c r="H883" s="1473">
        <f t="shared" si="106"/>
        <v>1031.73</v>
      </c>
      <c r="I883" s="326"/>
      <c r="K883" s="1766"/>
      <c r="L883" s="1748"/>
      <c r="M883" s="1749"/>
    </row>
    <row r="884" spans="1:13">
      <c r="A884" s="625" t="s">
        <v>11848</v>
      </c>
      <c r="B884" s="1055">
        <v>120</v>
      </c>
      <c r="C884" s="1055">
        <v>200</v>
      </c>
      <c r="D884" s="1055">
        <v>120</v>
      </c>
      <c r="E884" s="11">
        <v>1</v>
      </c>
      <c r="F884" s="1766">
        <v>1108.1537999999998</v>
      </c>
      <c r="G884" s="1472">
        <f t="shared" si="105"/>
        <v>1108.1500000000001</v>
      </c>
      <c r="H884" s="1473">
        <f t="shared" si="106"/>
        <v>1108.1500000000001</v>
      </c>
      <c r="I884" s="326"/>
      <c r="K884" s="1766"/>
      <c r="L884" s="1748"/>
      <c r="M884" s="1749"/>
    </row>
    <row r="885" spans="1:13">
      <c r="A885" s="625" t="s">
        <v>11849</v>
      </c>
      <c r="B885" s="1055">
        <v>150</v>
      </c>
      <c r="C885" s="1055">
        <v>200</v>
      </c>
      <c r="D885" s="1055">
        <v>150</v>
      </c>
      <c r="E885" s="11">
        <v>1</v>
      </c>
      <c r="F885" s="1766">
        <v>1222.7904000000001</v>
      </c>
      <c r="G885" s="1472">
        <f t="shared" si="105"/>
        <v>1222.79</v>
      </c>
      <c r="H885" s="1473">
        <f t="shared" si="106"/>
        <v>1222.79</v>
      </c>
      <c r="I885" s="326"/>
      <c r="K885" s="1766"/>
      <c r="L885" s="1748"/>
      <c r="M885" s="1749"/>
    </row>
    <row r="886" spans="1:13" ht="13.5" thickBot="1">
      <c r="A886" s="655" t="s">
        <v>11850</v>
      </c>
      <c r="B886" s="1060">
        <v>150</v>
      </c>
      <c r="C886" s="1060">
        <v>200</v>
      </c>
      <c r="D886" s="1060">
        <v>150</v>
      </c>
      <c r="E886" s="314">
        <v>1</v>
      </c>
      <c r="F886" s="1766">
        <v>1299.2148</v>
      </c>
      <c r="G886" s="1486">
        <f t="shared" si="105"/>
        <v>1299.21</v>
      </c>
      <c r="H886" s="1483">
        <f t="shared" si="106"/>
        <v>1299.21</v>
      </c>
      <c r="I886" s="327"/>
      <c r="K886" s="1766"/>
      <c r="L886" s="1748"/>
      <c r="M886" s="1749"/>
    </row>
    <row r="887" spans="1:13">
      <c r="A887" s="817"/>
      <c r="B887" s="1683"/>
      <c r="C887" s="1683"/>
      <c r="D887" s="1683"/>
      <c r="E887" s="78"/>
      <c r="F887" s="1722"/>
      <c r="G887" s="1470"/>
      <c r="H887" s="1470"/>
      <c r="K887" s="1766"/>
      <c r="L887" s="1748"/>
    </row>
    <row r="888" spans="1:13" ht="20.25" hidden="1">
      <c r="A888" s="1507" t="s">
        <v>1298</v>
      </c>
      <c r="B888" s="409"/>
      <c r="C888" s="409" t="s">
        <v>1703</v>
      </c>
      <c r="D888" s="409"/>
      <c r="E888" s="409"/>
      <c r="F888" s="1723"/>
      <c r="G888" s="152"/>
      <c r="H888" s="324" t="s">
        <v>4267</v>
      </c>
      <c r="I888" s="95"/>
      <c r="K888" s="1766"/>
    </row>
    <row r="889" spans="1:13" ht="18" hidden="1">
      <c r="A889" s="1508"/>
      <c r="B889" s="109"/>
      <c r="C889" s="319"/>
      <c r="D889" s="319"/>
      <c r="E889" s="318"/>
      <c r="F889" s="1179"/>
      <c r="G889" s="318"/>
      <c r="H889" s="318"/>
      <c r="I889" s="167"/>
      <c r="K889" s="1766"/>
    </row>
    <row r="890" spans="1:13" hidden="1">
      <c r="A890" s="305"/>
      <c r="B890" s="17"/>
      <c r="C890" s="17"/>
      <c r="D890" s="183"/>
      <c r="E890" s="183"/>
      <c r="F890" s="630"/>
      <c r="G890" s="98"/>
      <c r="H890" s="168"/>
      <c r="I890" s="167"/>
      <c r="K890" s="1766"/>
    </row>
    <row r="891" spans="1:13" ht="26.25" hidden="1">
      <c r="A891" s="305"/>
      <c r="B891" s="1162"/>
      <c r="C891" s="17"/>
      <c r="D891" s="183"/>
      <c r="E891" s="183"/>
      <c r="F891" s="630"/>
      <c r="G891" s="309"/>
      <c r="H891" s="304"/>
      <c r="I891" s="167"/>
      <c r="K891" s="1766"/>
    </row>
    <row r="892" spans="1:13" hidden="1">
      <c r="A892" s="305"/>
      <c r="B892" s="17"/>
      <c r="C892" s="17"/>
      <c r="D892" s="183"/>
      <c r="E892" s="183"/>
      <c r="F892" s="630"/>
      <c r="G892" s="309"/>
      <c r="H892" s="304"/>
      <c r="I892" s="167"/>
      <c r="K892" s="1766"/>
    </row>
    <row r="893" spans="1:13" ht="18.75" hidden="1" thickBot="1">
      <c r="A893" s="1152" t="s">
        <v>7712</v>
      </c>
      <c r="B893" s="184"/>
      <c r="C893" s="885"/>
      <c r="D893" s="184"/>
      <c r="E893" s="184"/>
      <c r="F893" s="1180"/>
      <c r="G893" s="101"/>
      <c r="H893" s="170"/>
      <c r="I893" s="172"/>
      <c r="K893" s="1766"/>
    </row>
    <row r="894" spans="1:13" ht="33.75" hidden="1">
      <c r="A894" s="187" t="s">
        <v>1034</v>
      </c>
      <c r="B894" s="1499" t="s">
        <v>988</v>
      </c>
      <c r="C894" s="328" t="s">
        <v>1035</v>
      </c>
      <c r="D894" s="1500"/>
      <c r="E894" s="1206" t="s">
        <v>3143</v>
      </c>
      <c r="F894" s="1728" t="s">
        <v>1702</v>
      </c>
      <c r="G894" s="198" t="s">
        <v>2792</v>
      </c>
      <c r="H894" s="419" t="s">
        <v>497</v>
      </c>
      <c r="I894" s="173" t="s">
        <v>4268</v>
      </c>
      <c r="K894" s="1766"/>
    </row>
    <row r="895" spans="1:13" ht="13.5" hidden="1" thickBot="1">
      <c r="A895" s="195"/>
      <c r="B895" s="331"/>
      <c r="C895" s="1070" t="s">
        <v>985</v>
      </c>
      <c r="D895" s="1480" t="s">
        <v>987</v>
      </c>
      <c r="E895" s="476" t="s">
        <v>2641</v>
      </c>
      <c r="F895" s="1721" t="s">
        <v>265</v>
      </c>
      <c r="G895" s="412">
        <f>'[5]Заказ, cкидки и курсы валют'!$I$12</f>
        <v>0</v>
      </c>
      <c r="H895" s="455"/>
      <c r="I895" s="325"/>
      <c r="K895" s="1766"/>
    </row>
    <row r="896" spans="1:13" hidden="1">
      <c r="A896" s="1168" t="s">
        <v>10469</v>
      </c>
      <c r="B896" s="1328" t="s">
        <v>659</v>
      </c>
      <c r="C896" s="1227">
        <v>150</v>
      </c>
      <c r="D896" s="1227">
        <v>25</v>
      </c>
      <c r="E896" s="1519">
        <v>1</v>
      </c>
      <c r="F896" s="2469" t="e">
        <f>#REF!+15</f>
        <v>#REF!</v>
      </c>
      <c r="G896" s="1498" t="e">
        <f>ROUND(F896*(1-$G$11),2)</f>
        <v>#REF!</v>
      </c>
      <c r="H896" s="1450" t="e">
        <f>G896*E896</f>
        <v>#REF!</v>
      </c>
      <c r="I896" s="1067"/>
      <c r="K896" s="1766"/>
    </row>
    <row r="897" spans="1:11" hidden="1">
      <c r="A897" s="1329" t="s">
        <v>10470</v>
      </c>
      <c r="B897" s="671" t="s">
        <v>660</v>
      </c>
      <c r="C897" s="11">
        <v>190</v>
      </c>
      <c r="D897" s="11">
        <v>25</v>
      </c>
      <c r="E897" s="11">
        <v>1</v>
      </c>
      <c r="F897" s="2462" t="e">
        <f>#REF!+15</f>
        <v>#REF!</v>
      </c>
      <c r="G897" s="1452" t="e">
        <f t="shared" ref="G897:G898" si="107">ROUND(F897*(1-$G$11),2)</f>
        <v>#REF!</v>
      </c>
      <c r="H897" s="1452" t="e">
        <f t="shared" ref="H897:H898" si="108">G897*E897</f>
        <v>#REF!</v>
      </c>
      <c r="I897" s="1318"/>
      <c r="K897" s="1766"/>
    </row>
    <row r="898" spans="1:11" hidden="1">
      <c r="A898" s="1329" t="s">
        <v>10471</v>
      </c>
      <c r="B898" s="671" t="s">
        <v>661</v>
      </c>
      <c r="C898" s="11">
        <v>250</v>
      </c>
      <c r="D898" s="11">
        <v>25</v>
      </c>
      <c r="E898" s="11">
        <v>1</v>
      </c>
      <c r="F898" s="2129" t="e">
        <f>#REF!+15</f>
        <v>#REF!</v>
      </c>
      <c r="G898" s="1452" t="e">
        <f t="shared" si="107"/>
        <v>#REF!</v>
      </c>
      <c r="H898" s="1452" t="e">
        <f t="shared" si="108"/>
        <v>#REF!</v>
      </c>
      <c r="I898" s="1318"/>
      <c r="K898" s="1766"/>
    </row>
    <row r="899" spans="1:11" hidden="1">
      <c r="A899" s="1329" t="s">
        <v>10472</v>
      </c>
      <c r="B899" s="128" t="s">
        <v>659</v>
      </c>
      <c r="C899" s="11">
        <v>150</v>
      </c>
      <c r="D899" s="11">
        <v>25</v>
      </c>
      <c r="E899" s="11">
        <v>1</v>
      </c>
      <c r="F899" s="2462" t="e">
        <f>#REF!+15</f>
        <v>#REF!</v>
      </c>
      <c r="G899" s="1452" t="e">
        <f>ROUND(F899*(1-$G$11),2)</f>
        <v>#REF!</v>
      </c>
      <c r="H899" s="1452" t="e">
        <f>G899*E899</f>
        <v>#REF!</v>
      </c>
      <c r="I899" s="1318"/>
      <c r="K899" s="1766"/>
    </row>
    <row r="900" spans="1:11" hidden="1">
      <c r="A900" s="1329" t="s">
        <v>10473</v>
      </c>
      <c r="B900" s="128" t="s">
        <v>660</v>
      </c>
      <c r="C900" s="11">
        <v>190</v>
      </c>
      <c r="D900" s="11">
        <v>25</v>
      </c>
      <c r="E900" s="1516">
        <v>1</v>
      </c>
      <c r="F900" s="2462" t="e">
        <f>#REF!+15</f>
        <v>#REF!</v>
      </c>
      <c r="G900" s="1452" t="e">
        <f>ROUND(F900*(1-$G$11),2)</f>
        <v>#REF!</v>
      </c>
      <c r="H900" s="1452" t="e">
        <f>G900*E900</f>
        <v>#REF!</v>
      </c>
      <c r="I900" s="1318"/>
      <c r="K900" s="1766"/>
    </row>
    <row r="901" spans="1:11" hidden="1">
      <c r="A901" s="1329" t="s">
        <v>10474</v>
      </c>
      <c r="B901" s="671" t="s">
        <v>661</v>
      </c>
      <c r="C901" s="11">
        <v>250</v>
      </c>
      <c r="D901" s="11">
        <v>25</v>
      </c>
      <c r="E901" s="11">
        <v>1</v>
      </c>
      <c r="F901" s="2462" t="e">
        <f>#REF!+15</f>
        <v>#REF!</v>
      </c>
      <c r="G901" s="1452" t="e">
        <f t="shared" ref="G901:G902" si="109">ROUND(F901*(1-$G$11),2)</f>
        <v>#REF!</v>
      </c>
      <c r="H901" s="1452" t="e">
        <f t="shared" ref="H901:H902" si="110">G901*E901</f>
        <v>#REF!</v>
      </c>
      <c r="I901" s="1318"/>
      <c r="K901" s="1766"/>
    </row>
    <row r="902" spans="1:11" hidden="1">
      <c r="A902" s="1329" t="s">
        <v>10475</v>
      </c>
      <c r="B902" s="11" t="s">
        <v>4172</v>
      </c>
      <c r="C902" s="11">
        <v>150</v>
      </c>
      <c r="D902" s="11">
        <v>25</v>
      </c>
      <c r="E902" s="11">
        <v>1</v>
      </c>
      <c r="F902" s="2129" t="e">
        <f>#REF!+15</f>
        <v>#REF!</v>
      </c>
      <c r="G902" s="1452" t="e">
        <f t="shared" si="109"/>
        <v>#REF!</v>
      </c>
      <c r="H902" s="1452" t="e">
        <f t="shared" si="110"/>
        <v>#REF!</v>
      </c>
      <c r="I902" s="1318"/>
      <c r="K902" s="1766"/>
    </row>
    <row r="903" spans="1:11" hidden="1">
      <c r="A903" s="1329" t="s">
        <v>10476</v>
      </c>
      <c r="B903" s="11" t="s">
        <v>10466</v>
      </c>
      <c r="C903" s="11">
        <v>190</v>
      </c>
      <c r="D903" s="11">
        <v>25</v>
      </c>
      <c r="E903" s="11">
        <v>1</v>
      </c>
      <c r="F903" s="2462" t="e">
        <f>#REF!+15</f>
        <v>#REF!</v>
      </c>
      <c r="G903" s="1452" t="e">
        <f>ROUND(F903*(1-$G$11),2)</f>
        <v>#REF!</v>
      </c>
      <c r="H903" s="1452" t="e">
        <f>G903*E903</f>
        <v>#REF!</v>
      </c>
      <c r="I903" s="1318"/>
      <c r="K903" s="1766"/>
    </row>
    <row r="904" spans="1:11" hidden="1">
      <c r="A904" s="1323" t="s">
        <v>10477</v>
      </c>
      <c r="B904" s="11" t="s">
        <v>10467</v>
      </c>
      <c r="C904" s="11">
        <v>250</v>
      </c>
      <c r="D904" s="11">
        <v>25</v>
      </c>
      <c r="E904" s="11">
        <v>1</v>
      </c>
      <c r="F904" s="2462" t="e">
        <f>#REF!+15</f>
        <v>#REF!</v>
      </c>
      <c r="G904" s="1452" t="e">
        <f t="shared" ref="G904:G905" si="111">ROUND(F904*(1-$G$11),2)</f>
        <v>#REF!</v>
      </c>
      <c r="H904" s="1452" t="e">
        <f t="shared" ref="H904:H905" si="112">G904*E904</f>
        <v>#REF!</v>
      </c>
      <c r="I904" s="1318"/>
      <c r="K904" s="1766"/>
    </row>
    <row r="905" spans="1:11" ht="25.5" hidden="1">
      <c r="A905" s="330" t="s">
        <v>10747</v>
      </c>
      <c r="B905" s="1324" t="s">
        <v>10468</v>
      </c>
      <c r="C905" s="11">
        <v>150</v>
      </c>
      <c r="D905" s="11">
        <v>25</v>
      </c>
      <c r="E905" s="11">
        <v>1</v>
      </c>
      <c r="F905" s="2462" t="e">
        <f>#REF!+15</f>
        <v>#REF!</v>
      </c>
      <c r="G905" s="1452" t="e">
        <f t="shared" si="111"/>
        <v>#REF!</v>
      </c>
      <c r="H905" s="1452" t="e">
        <f t="shared" si="112"/>
        <v>#REF!</v>
      </c>
      <c r="I905" s="418"/>
      <c r="K905" s="1766"/>
    </row>
    <row r="906" spans="1:11" hidden="1">
      <c r="A906" s="1325"/>
      <c r="B906" s="1326"/>
      <c r="C906" s="78"/>
      <c r="D906" s="78"/>
      <c r="E906" s="78"/>
      <c r="F906" s="1722"/>
      <c r="G906" s="1470"/>
      <c r="H906" s="1470"/>
      <c r="I906" s="1327"/>
      <c r="K906" s="1766"/>
    </row>
    <row r="907" spans="1:11" ht="13.5" thickBot="1">
      <c r="A907" s="1"/>
      <c r="B907" s="78"/>
      <c r="C907" s="78"/>
      <c r="D907" s="78"/>
      <c r="E907" s="78"/>
      <c r="F907" s="572"/>
      <c r="G907" s="1461"/>
      <c r="J907" s="2446"/>
      <c r="K907" s="1766"/>
    </row>
    <row r="908" spans="1:11" ht="20.25">
      <c r="A908" s="1507" t="s">
        <v>1298</v>
      </c>
      <c r="B908" s="409"/>
      <c r="C908" s="2679" t="s">
        <v>11486</v>
      </c>
      <c r="D908" s="2679"/>
      <c r="E908" s="2679"/>
      <c r="F908" s="2679"/>
      <c r="G908" s="2679"/>
      <c r="H908" s="2679"/>
      <c r="I908" s="2680"/>
      <c r="K908" s="1766"/>
    </row>
    <row r="909" spans="1:11" ht="18">
      <c r="A909" s="1508"/>
      <c r="B909" s="109"/>
      <c r="C909" s="2681"/>
      <c r="D909" s="2681"/>
      <c r="E909" s="2681"/>
      <c r="F909" s="2681"/>
      <c r="G909" s="2681"/>
      <c r="H909" s="2681"/>
      <c r="I909" s="2682"/>
      <c r="K909" s="1766"/>
    </row>
    <row r="910" spans="1:11">
      <c r="A910" s="305"/>
      <c r="B910" s="17"/>
      <c r="C910" s="2681"/>
      <c r="D910" s="2681"/>
      <c r="E910" s="2681"/>
      <c r="F910" s="2681"/>
      <c r="G910" s="2681"/>
      <c r="H910" s="2681"/>
      <c r="I910" s="2682"/>
      <c r="K910" s="1766"/>
    </row>
    <row r="911" spans="1:11">
      <c r="A911" s="305"/>
      <c r="B911" s="17"/>
      <c r="C911" s="2681"/>
      <c r="D911" s="2681"/>
      <c r="E911" s="2681"/>
      <c r="F911" s="2681"/>
      <c r="G911" s="2681"/>
      <c r="H911" s="2681"/>
      <c r="I911" s="2682"/>
      <c r="K911" s="1766"/>
    </row>
    <row r="912" spans="1:11">
      <c r="A912" s="305"/>
      <c r="B912" s="17"/>
      <c r="C912" s="2681"/>
      <c r="D912" s="2681"/>
      <c r="E912" s="2681"/>
      <c r="F912" s="2681"/>
      <c r="G912" s="2681"/>
      <c r="H912" s="2681"/>
      <c r="I912" s="2682"/>
      <c r="K912" s="1766"/>
    </row>
    <row r="913" spans="1:13" ht="18.75" thickBot="1">
      <c r="A913" s="1152" t="s">
        <v>7710</v>
      </c>
      <c r="B913" s="184"/>
      <c r="C913" s="2683"/>
      <c r="D913" s="2683"/>
      <c r="E913" s="2683"/>
      <c r="F913" s="2683"/>
      <c r="G913" s="2683"/>
      <c r="H913" s="2683"/>
      <c r="I913" s="2684"/>
      <c r="K913" s="1766"/>
    </row>
    <row r="914" spans="1:13" ht="33.75">
      <c r="A914" s="187" t="s">
        <v>1034</v>
      </c>
      <c r="B914" s="1499" t="s">
        <v>988</v>
      </c>
      <c r="C914" s="328" t="s">
        <v>1035</v>
      </c>
      <c r="D914" s="1500"/>
      <c r="E914" s="1206" t="s">
        <v>3143</v>
      </c>
      <c r="F914" s="1728" t="s">
        <v>11105</v>
      </c>
      <c r="G914" s="198" t="s">
        <v>2792</v>
      </c>
      <c r="H914" s="419" t="s">
        <v>497</v>
      </c>
      <c r="I914" s="173" t="s">
        <v>4268</v>
      </c>
      <c r="K914" s="1766"/>
      <c r="L914" s="1748"/>
      <c r="M914" s="1749"/>
    </row>
    <row r="915" spans="1:13" ht="13.5" thickBot="1">
      <c r="A915" s="195"/>
      <c r="B915" s="1069" t="s">
        <v>985</v>
      </c>
      <c r="C915" s="1070" t="s">
        <v>986</v>
      </c>
      <c r="D915" s="1480" t="s">
        <v>987</v>
      </c>
      <c r="E915" s="476" t="s">
        <v>2641</v>
      </c>
      <c r="F915" s="1720" t="s">
        <v>265</v>
      </c>
      <c r="G915" s="191">
        <f>'Заказ, cкидки и курсы валют'!$I$12</f>
        <v>0</v>
      </c>
      <c r="H915" s="455"/>
      <c r="I915" s="325"/>
      <c r="K915" s="1766"/>
      <c r="L915" s="1748"/>
      <c r="M915" s="1749"/>
    </row>
    <row r="916" spans="1:13">
      <c r="A916" s="384" t="s">
        <v>663</v>
      </c>
      <c r="B916" s="1227">
        <v>90</v>
      </c>
      <c r="C916" s="1227">
        <v>90</v>
      </c>
      <c r="D916" s="1227">
        <v>40</v>
      </c>
      <c r="E916" s="1059">
        <v>30</v>
      </c>
      <c r="F916" s="1766">
        <v>4192.3908179999989</v>
      </c>
      <c r="G916" s="1450">
        <f>ROUND(F916*(1-$G$11),2)</f>
        <v>4192.3900000000003</v>
      </c>
      <c r="H916" s="1450">
        <f>G916</f>
        <v>4192.3900000000003</v>
      </c>
      <c r="I916" s="336"/>
      <c r="K916" s="1766"/>
      <c r="L916" s="1748"/>
      <c r="M916" s="1749"/>
    </row>
    <row r="917" spans="1:13">
      <c r="A917" s="175" t="s">
        <v>662</v>
      </c>
      <c r="B917" s="11">
        <v>120</v>
      </c>
      <c r="C917" s="11">
        <v>90</v>
      </c>
      <c r="D917" s="11">
        <v>40</v>
      </c>
      <c r="E917" s="1055">
        <v>30</v>
      </c>
      <c r="F917" s="1766">
        <v>3407.8624019999993</v>
      </c>
      <c r="G917" s="1452">
        <f t="shared" ref="G917:G923" si="113">ROUND(F917*(1-$G$11),2)</f>
        <v>3407.86</v>
      </c>
      <c r="H917" s="1452">
        <f>G917</f>
        <v>3407.86</v>
      </c>
      <c r="I917" s="326"/>
      <c r="K917" s="1766"/>
      <c r="L917" s="1748"/>
      <c r="M917" s="1749"/>
    </row>
    <row r="918" spans="1:13">
      <c r="A918" s="175" t="s">
        <v>10478</v>
      </c>
      <c r="B918" s="11">
        <v>120</v>
      </c>
      <c r="C918" s="11">
        <v>90</v>
      </c>
      <c r="D918" s="11">
        <v>40</v>
      </c>
      <c r="E918" s="1055">
        <v>50</v>
      </c>
      <c r="F918" s="1766">
        <v>5679.7796160000007</v>
      </c>
      <c r="G918" s="1452">
        <f t="shared" si="113"/>
        <v>5679.78</v>
      </c>
      <c r="H918" s="1452">
        <f t="shared" ref="H918:H920" si="114">G918</f>
        <v>5679.78</v>
      </c>
      <c r="I918" s="326"/>
      <c r="K918" s="1766"/>
      <c r="L918" s="1748"/>
    </row>
    <row r="919" spans="1:13">
      <c r="A919" s="175" t="s">
        <v>11852</v>
      </c>
      <c r="B919" s="11">
        <v>120</v>
      </c>
      <c r="C919" s="11">
        <v>90</v>
      </c>
      <c r="D919" s="11">
        <v>40</v>
      </c>
      <c r="E919" s="1055">
        <v>20</v>
      </c>
      <c r="F919" s="1766">
        <v>2271.9112500000001</v>
      </c>
      <c r="G919" s="1452">
        <f t="shared" ref="G919" si="115">ROUND(F919*(1-$G$11),2)</f>
        <v>2271.91</v>
      </c>
      <c r="H919" s="1452">
        <f t="shared" ref="H919" si="116">G919</f>
        <v>2271.91</v>
      </c>
      <c r="I919" s="326"/>
      <c r="K919" s="1766"/>
      <c r="L919" s="1748"/>
    </row>
    <row r="920" spans="1:13">
      <c r="A920" s="175" t="s">
        <v>664</v>
      </c>
      <c r="B920" s="11">
        <v>160</v>
      </c>
      <c r="C920" s="11">
        <v>90</v>
      </c>
      <c r="D920" s="11">
        <v>40</v>
      </c>
      <c r="E920" s="1055">
        <v>30</v>
      </c>
      <c r="F920" s="1766">
        <v>4350.8423700000003</v>
      </c>
      <c r="G920" s="1452">
        <f t="shared" si="113"/>
        <v>4350.84</v>
      </c>
      <c r="H920" s="1452">
        <f t="shared" si="114"/>
        <v>4350.84</v>
      </c>
      <c r="I920" s="326"/>
      <c r="K920" s="1766"/>
      <c r="L920" s="1748"/>
    </row>
    <row r="921" spans="1:13">
      <c r="A921" s="175" t="s">
        <v>11851</v>
      </c>
      <c r="B921" s="11">
        <v>160</v>
      </c>
      <c r="C921" s="11">
        <v>90</v>
      </c>
      <c r="D921" s="11">
        <v>40</v>
      </c>
      <c r="E921" s="1055">
        <v>20</v>
      </c>
      <c r="F921" s="1766">
        <v>2900.5594500000002</v>
      </c>
      <c r="G921" s="1452">
        <f t="shared" ref="G921" si="117">ROUND(F921*(1-$G$11),2)</f>
        <v>2900.56</v>
      </c>
      <c r="H921" s="1452">
        <f t="shared" ref="H921" si="118">G921</f>
        <v>2900.56</v>
      </c>
      <c r="I921" s="1309"/>
      <c r="K921" s="1766"/>
      <c r="L921" s="1748"/>
    </row>
    <row r="922" spans="1:13">
      <c r="A922" s="175" t="s">
        <v>665</v>
      </c>
      <c r="B922" s="11">
        <v>200</v>
      </c>
      <c r="C922" s="11">
        <v>90</v>
      </c>
      <c r="D922" s="11">
        <v>40</v>
      </c>
      <c r="E922" s="1055">
        <v>30</v>
      </c>
      <c r="F922" s="1766">
        <v>4936.1791499999999</v>
      </c>
      <c r="G922" s="1452">
        <f t="shared" si="113"/>
        <v>4936.18</v>
      </c>
      <c r="H922" s="1452">
        <f>G922</f>
        <v>4936.18</v>
      </c>
      <c r="I922" s="1309"/>
      <c r="K922" s="1766"/>
      <c r="L922" s="1748"/>
    </row>
    <row r="923" spans="1:13" ht="13.5" thickBot="1">
      <c r="A923" s="1331" t="s">
        <v>10479</v>
      </c>
      <c r="B923" s="1517">
        <v>200</v>
      </c>
      <c r="C923" s="1517">
        <v>90</v>
      </c>
      <c r="D923" s="1517">
        <v>40</v>
      </c>
      <c r="E923" s="1322">
        <v>50</v>
      </c>
      <c r="F923" s="1766">
        <v>8226.9652499999993</v>
      </c>
      <c r="G923" s="1483">
        <f t="shared" si="113"/>
        <v>8226.9699999999993</v>
      </c>
      <c r="H923" s="1483">
        <f>G923</f>
        <v>8226.9699999999993</v>
      </c>
      <c r="I923" s="327"/>
      <c r="K923" s="1766"/>
      <c r="L923" s="1748"/>
    </row>
    <row r="924" spans="1:13">
      <c r="A924" s="1"/>
      <c r="B924" s="1"/>
      <c r="C924" s="1"/>
      <c r="D924" s="1"/>
      <c r="E924" s="1460"/>
      <c r="F924" s="630"/>
      <c r="G924" s="1461"/>
      <c r="K924" s="1766"/>
    </row>
    <row r="925" spans="1:13" ht="20.25" hidden="1">
      <c r="A925" s="1507" t="s">
        <v>1298</v>
      </c>
      <c r="B925" s="409" t="s">
        <v>1704</v>
      </c>
      <c r="C925" s="409"/>
      <c r="D925" s="409"/>
      <c r="E925" s="409"/>
      <c r="F925" s="1723"/>
      <c r="G925" s="152"/>
      <c r="H925" s="324" t="s">
        <v>70</v>
      </c>
      <c r="I925" s="95"/>
      <c r="K925" s="1766"/>
    </row>
    <row r="926" spans="1:13" ht="18" hidden="1">
      <c r="A926" s="1508"/>
      <c r="B926" s="109"/>
      <c r="C926" s="319"/>
      <c r="D926" s="319"/>
      <c r="E926" s="318"/>
      <c r="F926" s="1179"/>
      <c r="G926" s="318"/>
      <c r="H926" s="318"/>
      <c r="I926" s="167"/>
      <c r="K926" s="1766"/>
    </row>
    <row r="927" spans="1:13" hidden="1">
      <c r="A927" s="305"/>
      <c r="B927" s="17"/>
      <c r="C927" s="17"/>
      <c r="D927" s="183"/>
      <c r="E927" s="183"/>
      <c r="F927" s="630"/>
      <c r="G927" s="98"/>
      <c r="H927" s="168"/>
      <c r="I927" s="167"/>
      <c r="K927" s="1766"/>
    </row>
    <row r="928" spans="1:13" hidden="1">
      <c r="A928" s="305"/>
      <c r="B928" s="17"/>
      <c r="C928" s="17"/>
      <c r="D928" s="183"/>
      <c r="E928" s="183"/>
      <c r="F928" s="630"/>
      <c r="G928" s="309"/>
      <c r="H928" s="304"/>
      <c r="I928" s="167"/>
      <c r="K928" s="1766"/>
    </row>
    <row r="929" spans="1:13" hidden="1">
      <c r="A929" s="305"/>
      <c r="B929" s="17"/>
      <c r="C929" s="17"/>
      <c r="D929" s="183"/>
      <c r="E929" s="183"/>
      <c r="F929" s="630"/>
      <c r="G929" s="309"/>
      <c r="H929" s="304"/>
      <c r="I929" s="167"/>
      <c r="K929" s="1766"/>
    </row>
    <row r="930" spans="1:13" ht="18.75" hidden="1" thickBot="1">
      <c r="A930" s="1152" t="s">
        <v>7712</v>
      </c>
      <c r="B930" s="184"/>
      <c r="C930" s="885"/>
      <c r="D930" s="184"/>
      <c r="E930" s="184"/>
      <c r="F930" s="1180"/>
      <c r="G930" s="101"/>
      <c r="H930" s="170"/>
      <c r="I930" s="172"/>
      <c r="K930" s="1766"/>
    </row>
    <row r="931" spans="1:13" ht="33.75" hidden="1">
      <c r="A931" s="187" t="s">
        <v>1034</v>
      </c>
      <c r="B931" s="1499" t="s">
        <v>988</v>
      </c>
      <c r="C931" s="328" t="s">
        <v>1035</v>
      </c>
      <c r="D931" s="1500"/>
      <c r="E931" s="1206" t="s">
        <v>3143</v>
      </c>
      <c r="F931" s="1728" t="s">
        <v>1702</v>
      </c>
      <c r="G931" s="1310" t="s">
        <v>2792</v>
      </c>
      <c r="H931" s="419" t="s">
        <v>497</v>
      </c>
      <c r="I931" s="173" t="s">
        <v>4268</v>
      </c>
      <c r="K931" s="1766"/>
    </row>
    <row r="932" spans="1:13" ht="13.5" hidden="1" thickBot="1">
      <c r="A932" s="188"/>
      <c r="B932" s="331" t="s">
        <v>985</v>
      </c>
      <c r="C932" s="329" t="s">
        <v>986</v>
      </c>
      <c r="D932" s="1484" t="s">
        <v>987</v>
      </c>
      <c r="E932" s="382" t="s">
        <v>2641</v>
      </c>
      <c r="F932" s="1721" t="s">
        <v>265</v>
      </c>
      <c r="G932" s="317">
        <f>'[5]Заказ, cкидки и курсы валют'!$I$12</f>
        <v>0</v>
      </c>
      <c r="H932" s="339"/>
      <c r="I932" s="186"/>
      <c r="K932" s="1766"/>
    </row>
    <row r="933" spans="1:13" ht="13.5" hidden="1" thickBot="1">
      <c r="A933" s="1331" t="s">
        <v>8844</v>
      </c>
      <c r="B933" s="1517">
        <v>200</v>
      </c>
      <c r="C933" s="1517">
        <v>90</v>
      </c>
      <c r="D933" s="1517">
        <v>40</v>
      </c>
      <c r="E933" s="1322">
        <v>1</v>
      </c>
      <c r="F933" s="2466">
        <f>F923+15</f>
        <v>8241.9652499999993</v>
      </c>
      <c r="G933" s="1486">
        <f t="shared" ref="G933" si="119">ROUND(F933*(1-$G$11),2)</f>
        <v>8241.9699999999993</v>
      </c>
      <c r="H933" s="1483">
        <f t="shared" ref="H933" si="120">G933*E933</f>
        <v>8241.9699999999993</v>
      </c>
      <c r="I933" s="1075"/>
      <c r="K933" s="1766"/>
    </row>
    <row r="934" spans="1:13" ht="13.5" thickBot="1">
      <c r="A934" s="1"/>
      <c r="B934" s="1"/>
      <c r="C934" s="1"/>
      <c r="D934" s="1"/>
      <c r="E934" s="1460"/>
      <c r="F934" s="630"/>
      <c r="G934" s="1461"/>
      <c r="K934" s="1766"/>
    </row>
    <row r="935" spans="1:13" ht="20.25" customHeight="1">
      <c r="A935" s="2670" t="s">
        <v>11489</v>
      </c>
      <c r="B935" s="2671"/>
      <c r="C935" s="2671"/>
      <c r="D935" s="2671"/>
      <c r="E935" s="2671"/>
      <c r="F935" s="2671"/>
      <c r="G935" s="2671"/>
      <c r="H935" s="2671"/>
      <c r="I935" s="2672"/>
      <c r="K935" s="1766"/>
    </row>
    <row r="936" spans="1:13">
      <c r="A936" s="2673"/>
      <c r="B936" s="2674"/>
      <c r="C936" s="2674"/>
      <c r="D936" s="2674"/>
      <c r="E936" s="2674"/>
      <c r="F936" s="2674"/>
      <c r="G936" s="2674"/>
      <c r="H936" s="2674"/>
      <c r="I936" s="2675"/>
      <c r="K936" s="1766"/>
    </row>
    <row r="937" spans="1:13">
      <c r="A937" s="2673"/>
      <c r="B937" s="2674"/>
      <c r="C937" s="2674"/>
      <c r="D937" s="2674"/>
      <c r="E937" s="2674"/>
      <c r="F937" s="2674"/>
      <c r="G937" s="2674"/>
      <c r="H937" s="2674"/>
      <c r="I937" s="2675"/>
      <c r="K937" s="1766"/>
    </row>
    <row r="938" spans="1:13">
      <c r="A938" s="2673"/>
      <c r="B938" s="2674"/>
      <c r="C938" s="2674"/>
      <c r="D938" s="2674"/>
      <c r="E938" s="2674"/>
      <c r="F938" s="2674"/>
      <c r="G938" s="2674"/>
      <c r="H938" s="2674"/>
      <c r="I938" s="2675"/>
      <c r="K938" s="1766"/>
    </row>
    <row r="939" spans="1:13">
      <c r="A939" s="2673"/>
      <c r="B939" s="2674"/>
      <c r="C939" s="2674"/>
      <c r="D939" s="2674"/>
      <c r="E939" s="2674"/>
      <c r="F939" s="2674"/>
      <c r="G939" s="2674"/>
      <c r="H939" s="2674"/>
      <c r="I939" s="2675"/>
      <c r="K939" s="1766"/>
    </row>
    <row r="940" spans="1:13" ht="13.5" thickBot="1">
      <c r="A940" s="2676"/>
      <c r="B940" s="2677"/>
      <c r="C940" s="2677"/>
      <c r="D940" s="2677"/>
      <c r="E940" s="2677"/>
      <c r="F940" s="2677"/>
      <c r="G940" s="2677"/>
      <c r="H940" s="2677"/>
      <c r="I940" s="2678"/>
      <c r="K940" s="1766"/>
    </row>
    <row r="941" spans="1:13" ht="33.75">
      <c r="A941" s="187" t="s">
        <v>1034</v>
      </c>
      <c r="B941" s="1499" t="s">
        <v>988</v>
      </c>
      <c r="C941" s="328" t="s">
        <v>1035</v>
      </c>
      <c r="D941" s="1500"/>
      <c r="E941" s="1206" t="s">
        <v>3143</v>
      </c>
      <c r="F941" s="1728" t="s">
        <v>11096</v>
      </c>
      <c r="G941" s="198" t="s">
        <v>2792</v>
      </c>
      <c r="H941" s="419" t="s">
        <v>497</v>
      </c>
      <c r="I941" s="173" t="s">
        <v>4268</v>
      </c>
      <c r="K941" s="1766"/>
      <c r="L941" s="1748"/>
      <c r="M941" s="1749"/>
    </row>
    <row r="942" spans="1:13" ht="13.5" thickBot="1">
      <c r="A942" s="188"/>
      <c r="B942" s="331" t="s">
        <v>985</v>
      </c>
      <c r="C942" s="329" t="s">
        <v>986</v>
      </c>
      <c r="D942" s="1484" t="s">
        <v>987</v>
      </c>
      <c r="E942" s="382" t="s">
        <v>2641</v>
      </c>
      <c r="F942" s="1721" t="s">
        <v>265</v>
      </c>
      <c r="G942" s="191">
        <f>'Заказ, cкидки и курсы валют'!$I$12</f>
        <v>0</v>
      </c>
      <c r="H942" s="339"/>
      <c r="I942" s="186"/>
      <c r="K942" s="1766"/>
      <c r="L942" s="1748"/>
      <c r="M942" s="1749"/>
    </row>
    <row r="943" spans="1:13">
      <c r="A943" s="209" t="s">
        <v>11492</v>
      </c>
      <c r="B943" s="11">
        <v>40</v>
      </c>
      <c r="C943" s="11">
        <v>40</v>
      </c>
      <c r="D943" s="11">
        <v>120</v>
      </c>
      <c r="E943" s="11">
        <v>50</v>
      </c>
      <c r="F943" s="1766">
        <v>2941.5118950000001</v>
      </c>
      <c r="G943" s="1452">
        <f>ROUND(F943*(1-$G$11),2)</f>
        <v>2941.51</v>
      </c>
      <c r="H943" s="1452">
        <f>G943</f>
        <v>2941.51</v>
      </c>
      <c r="I943" s="326"/>
      <c r="K943" s="1766"/>
    </row>
    <row r="944" spans="1:13">
      <c r="A944" s="209" t="s">
        <v>11853</v>
      </c>
      <c r="B944" s="11">
        <v>40</v>
      </c>
      <c r="C944" s="11">
        <v>40</v>
      </c>
      <c r="D944" s="11">
        <v>120</v>
      </c>
      <c r="E944" s="11">
        <v>100</v>
      </c>
      <c r="F944" s="1766">
        <v>5883.0173999999997</v>
      </c>
      <c r="G944" s="1452">
        <f>ROUND(F944*(1-$G$11),2)</f>
        <v>5883.02</v>
      </c>
      <c r="H944" s="1452">
        <f>G944</f>
        <v>5883.02</v>
      </c>
      <c r="I944" s="326"/>
      <c r="K944" s="1766"/>
    </row>
    <row r="945" spans="1:13">
      <c r="A945" s="209" t="s">
        <v>11854</v>
      </c>
      <c r="B945" s="11">
        <v>60</v>
      </c>
      <c r="C945" s="11">
        <v>60</v>
      </c>
      <c r="D945" s="11">
        <v>220</v>
      </c>
      <c r="E945" s="11">
        <v>10</v>
      </c>
      <c r="F945" s="1766">
        <v>1617.7563</v>
      </c>
      <c r="G945" s="1452">
        <f>ROUND(F945*(1-$G$11),2)</f>
        <v>1617.76</v>
      </c>
      <c r="H945" s="1452">
        <f>G945</f>
        <v>1617.76</v>
      </c>
      <c r="I945" s="326"/>
      <c r="K945" s="1766"/>
    </row>
    <row r="946" spans="1:13">
      <c r="A946" s="520" t="s">
        <v>10480</v>
      </c>
      <c r="B946" s="11">
        <v>60</v>
      </c>
      <c r="C946" s="11">
        <v>60</v>
      </c>
      <c r="D946" s="11">
        <v>220</v>
      </c>
      <c r="E946" s="11">
        <v>25</v>
      </c>
      <c r="F946" s="1766">
        <v>4044.3792480000002</v>
      </c>
      <c r="G946" s="1452">
        <f>ROUND(F946*(1-$G$11),2)</f>
        <v>4044.38</v>
      </c>
      <c r="H946" s="1452">
        <f>G946</f>
        <v>4044.38</v>
      </c>
      <c r="I946" s="326"/>
      <c r="K946" s="1766"/>
    </row>
    <row r="947" spans="1:13" ht="13.5" thickBot="1">
      <c r="A947" s="1169" t="s">
        <v>8963</v>
      </c>
      <c r="B947" s="1517">
        <v>60</v>
      </c>
      <c r="C947" s="1517">
        <v>60</v>
      </c>
      <c r="D947" s="1517">
        <v>220</v>
      </c>
      <c r="E947" s="1522">
        <v>50</v>
      </c>
      <c r="F947" s="1766">
        <v>8088.7584960000004</v>
      </c>
      <c r="G947" s="1486">
        <f>ROUND(F947*(1-$G$11),2)</f>
        <v>8088.76</v>
      </c>
      <c r="H947" s="1483">
        <f>G947</f>
        <v>8088.76</v>
      </c>
      <c r="I947" s="1075"/>
      <c r="K947" s="1766"/>
    </row>
    <row r="948" spans="1:13" ht="13.5" thickBot="1">
      <c r="A948" s="1"/>
      <c r="B948" s="1"/>
      <c r="C948" s="1"/>
      <c r="D948" s="1"/>
      <c r="E948" s="1460"/>
      <c r="F948" s="630"/>
      <c r="G948" s="1461"/>
      <c r="K948" s="1766"/>
    </row>
    <row r="949" spans="1:13" ht="20.25" customHeight="1">
      <c r="A949" s="2670" t="s">
        <v>11490</v>
      </c>
      <c r="B949" s="2671"/>
      <c r="C949" s="2671"/>
      <c r="D949" s="2671"/>
      <c r="E949" s="2671"/>
      <c r="F949" s="2671"/>
      <c r="G949" s="2671"/>
      <c r="H949" s="2671"/>
      <c r="I949" s="2672"/>
      <c r="K949" s="1766"/>
    </row>
    <row r="950" spans="1:13">
      <c r="A950" s="2673"/>
      <c r="B950" s="2674"/>
      <c r="C950" s="2674"/>
      <c r="D950" s="2674"/>
      <c r="E950" s="2674"/>
      <c r="F950" s="2674"/>
      <c r="G950" s="2674"/>
      <c r="H950" s="2674"/>
      <c r="I950" s="2675"/>
      <c r="K950" s="1766"/>
    </row>
    <row r="951" spans="1:13">
      <c r="A951" s="2673"/>
      <c r="B951" s="2674"/>
      <c r="C951" s="2674"/>
      <c r="D951" s="2674"/>
      <c r="E951" s="2674"/>
      <c r="F951" s="2674"/>
      <c r="G951" s="2674"/>
      <c r="H951" s="2674"/>
      <c r="I951" s="2675"/>
      <c r="K951" s="1766"/>
    </row>
    <row r="952" spans="1:13">
      <c r="A952" s="2673"/>
      <c r="B952" s="2674"/>
      <c r="C952" s="2674"/>
      <c r="D952" s="2674"/>
      <c r="E952" s="2674"/>
      <c r="F952" s="2674"/>
      <c r="G952" s="2674"/>
      <c r="H952" s="2674"/>
      <c r="I952" s="2675"/>
      <c r="K952" s="1766"/>
    </row>
    <row r="953" spans="1:13" ht="13.5" thickBot="1">
      <c r="A953" s="2676"/>
      <c r="B953" s="2677"/>
      <c r="C953" s="2677"/>
      <c r="D953" s="2677"/>
      <c r="E953" s="2677"/>
      <c r="F953" s="2677"/>
      <c r="G953" s="2677"/>
      <c r="H953" s="2677"/>
      <c r="I953" s="2678"/>
      <c r="K953" s="1766"/>
    </row>
    <row r="954" spans="1:13" ht="33.75">
      <c r="A954" s="187" t="s">
        <v>1034</v>
      </c>
      <c r="B954" s="1499" t="s">
        <v>988</v>
      </c>
      <c r="C954" s="328" t="s">
        <v>1035</v>
      </c>
      <c r="D954" s="1500"/>
      <c r="E954" s="1206" t="s">
        <v>3143</v>
      </c>
      <c r="F954" s="1728" t="s">
        <v>11096</v>
      </c>
      <c r="G954" s="198" t="s">
        <v>2792</v>
      </c>
      <c r="H954" s="419" t="s">
        <v>497</v>
      </c>
      <c r="I954" s="173" t="s">
        <v>4268</v>
      </c>
      <c r="K954" s="1766"/>
    </row>
    <row r="955" spans="1:13" ht="13.5" thickBot="1">
      <c r="A955" s="195"/>
      <c r="B955" s="1069" t="s">
        <v>985</v>
      </c>
      <c r="C955" s="1070" t="s">
        <v>986</v>
      </c>
      <c r="D955" s="1480" t="s">
        <v>987</v>
      </c>
      <c r="E955" s="476" t="s">
        <v>2641</v>
      </c>
      <c r="F955" s="1720" t="s">
        <v>265</v>
      </c>
      <c r="G955" s="191">
        <f>'Заказ, cкидки и курсы валют'!$I$12</f>
        <v>0</v>
      </c>
      <c r="H955" s="455"/>
      <c r="I955" s="325"/>
      <c r="K955" s="1766"/>
      <c r="L955" s="1748"/>
      <c r="M955" s="1749"/>
    </row>
    <row r="956" spans="1:13" ht="13.5" thickBot="1">
      <c r="A956" s="1167" t="s">
        <v>8964</v>
      </c>
      <c r="B956" s="1227">
        <v>120</v>
      </c>
      <c r="C956" s="1227">
        <v>120</v>
      </c>
      <c r="D956" s="1227">
        <v>35</v>
      </c>
      <c r="E956" s="1227">
        <v>100</v>
      </c>
      <c r="F956" s="1766">
        <v>3704.9859000000001</v>
      </c>
      <c r="G956" s="1450">
        <f>ROUND(F956*(1-$G$11),2)</f>
        <v>3704.99</v>
      </c>
      <c r="H956" s="1450">
        <f t="shared" ref="H956:H962" si="121">G956</f>
        <v>3704.99</v>
      </c>
      <c r="I956" s="336"/>
      <c r="K956" s="1766"/>
      <c r="L956" s="1748"/>
      <c r="M956" s="1749"/>
    </row>
    <row r="957" spans="1:13">
      <c r="A957" s="1862" t="s">
        <v>11855</v>
      </c>
      <c r="B957" s="1516">
        <v>120</v>
      </c>
      <c r="C957" s="1516">
        <v>120</v>
      </c>
      <c r="D957" s="1516">
        <v>35</v>
      </c>
      <c r="E957" s="1516">
        <v>25</v>
      </c>
      <c r="F957" s="1766">
        <v>926.2518</v>
      </c>
      <c r="G957" s="1450">
        <f>ROUND(F957*(1-$G$11),2)</f>
        <v>926.25</v>
      </c>
      <c r="H957" s="1450">
        <f t="shared" si="121"/>
        <v>926.25</v>
      </c>
      <c r="I957" s="1332"/>
      <c r="K957" s="1766"/>
      <c r="L957" s="1748"/>
      <c r="M957" s="1749"/>
    </row>
    <row r="958" spans="1:13">
      <c r="A958" s="175" t="s">
        <v>8965</v>
      </c>
      <c r="B958" s="11">
        <v>145</v>
      </c>
      <c r="C958" s="11">
        <v>145</v>
      </c>
      <c r="D958" s="11">
        <v>35</v>
      </c>
      <c r="E958" s="11">
        <v>100</v>
      </c>
      <c r="F958" s="1766">
        <v>5011.3523880000002</v>
      </c>
      <c r="G958" s="1452">
        <f t="shared" ref="G958:G962" si="122">ROUND(F958*(1-$G$11),2)</f>
        <v>5011.3500000000004</v>
      </c>
      <c r="H958" s="1452">
        <f t="shared" si="121"/>
        <v>5011.3500000000004</v>
      </c>
      <c r="I958" s="326"/>
      <c r="K958" s="1766"/>
      <c r="L958" s="1748"/>
      <c r="M958" s="1749"/>
    </row>
    <row r="959" spans="1:13">
      <c r="A959" s="1330" t="s">
        <v>11856</v>
      </c>
      <c r="B959" s="11">
        <v>145</v>
      </c>
      <c r="C959" s="11">
        <v>145</v>
      </c>
      <c r="D959" s="11">
        <v>35</v>
      </c>
      <c r="E959" s="1523">
        <v>25</v>
      </c>
      <c r="F959" s="1766">
        <v>1252.8447000000001</v>
      </c>
      <c r="G959" s="1452">
        <f t="shared" si="122"/>
        <v>1252.8399999999999</v>
      </c>
      <c r="H959" s="1452">
        <f t="shared" si="121"/>
        <v>1252.8399999999999</v>
      </c>
      <c r="I959" s="1309"/>
      <c r="K959" s="1766"/>
      <c r="L959" s="1748"/>
      <c r="M959" s="1749"/>
    </row>
    <row r="960" spans="1:13">
      <c r="A960" s="1330" t="s">
        <v>11857</v>
      </c>
      <c r="B960" s="11">
        <v>145</v>
      </c>
      <c r="C960" s="11">
        <v>145</v>
      </c>
      <c r="D960" s="11">
        <v>35</v>
      </c>
      <c r="E960" s="1523">
        <v>50</v>
      </c>
      <c r="F960" s="1766">
        <v>2505.67875</v>
      </c>
      <c r="G960" s="1492">
        <f t="shared" si="122"/>
        <v>2505.6799999999998</v>
      </c>
      <c r="H960" s="1492">
        <f t="shared" si="121"/>
        <v>2505.6799999999998</v>
      </c>
      <c r="I960" s="1309"/>
      <c r="K960" s="1766"/>
      <c r="L960" s="1748"/>
      <c r="M960" s="1749"/>
    </row>
    <row r="961" spans="1:12">
      <c r="A961" s="1330" t="s">
        <v>10481</v>
      </c>
      <c r="B961" s="1523">
        <v>175</v>
      </c>
      <c r="C961" s="1523">
        <v>175</v>
      </c>
      <c r="D961" s="1523">
        <v>35</v>
      </c>
      <c r="E961" s="1523">
        <v>70</v>
      </c>
      <c r="F961" s="1766">
        <v>4271.1335099999997</v>
      </c>
      <c r="G961" s="1492">
        <f t="shared" si="122"/>
        <v>4271.13</v>
      </c>
      <c r="H961" s="1492">
        <f t="shared" si="121"/>
        <v>4271.13</v>
      </c>
      <c r="I961" s="1309"/>
      <c r="K961" s="1766"/>
      <c r="L961" s="1748"/>
    </row>
    <row r="962" spans="1:12" ht="13.5" thickBot="1">
      <c r="A962" s="177" t="s">
        <v>11108</v>
      </c>
      <c r="B962" s="314">
        <v>175</v>
      </c>
      <c r="C962" s="314">
        <v>175</v>
      </c>
      <c r="D962" s="314">
        <v>35</v>
      </c>
      <c r="E962" s="314">
        <v>25</v>
      </c>
      <c r="F962" s="1766">
        <v>1525.4048250000001</v>
      </c>
      <c r="G962" s="1458">
        <f t="shared" si="122"/>
        <v>1525.4</v>
      </c>
      <c r="H962" s="1458">
        <f t="shared" si="121"/>
        <v>1525.4</v>
      </c>
      <c r="I962" s="327"/>
      <c r="K962" s="1766"/>
      <c r="L962" s="1748"/>
    </row>
    <row r="963" spans="1:12">
      <c r="A963" s="1"/>
      <c r="B963" s="1"/>
      <c r="C963" s="1"/>
      <c r="D963" s="1"/>
      <c r="E963" s="1460"/>
      <c r="F963" s="630"/>
      <c r="G963" s="1461"/>
      <c r="K963" s="1766"/>
    </row>
    <row r="964" spans="1:12" ht="12.75" customHeight="1">
      <c r="A964" s="1"/>
      <c r="B964" s="1"/>
      <c r="C964" s="1"/>
      <c r="D964" s="1"/>
      <c r="E964" s="1460"/>
      <c r="F964" s="630"/>
      <c r="G964" s="1461"/>
      <c r="K964" s="1766"/>
    </row>
    <row r="965" spans="1:12" ht="12.75" customHeight="1" thickBot="1">
      <c r="A965" s="1"/>
      <c r="B965" s="1"/>
      <c r="C965" s="1"/>
      <c r="D965" s="1"/>
      <c r="E965" s="1460"/>
      <c r="F965" s="630"/>
      <c r="G965" s="1461"/>
      <c r="K965" s="1766"/>
    </row>
    <row r="966" spans="1:12" ht="12.75" customHeight="1">
      <c r="A966" s="2670" t="s">
        <v>266</v>
      </c>
      <c r="B966" s="2671"/>
      <c r="C966" s="2671"/>
      <c r="D966" s="2671"/>
      <c r="E966" s="2671"/>
      <c r="F966" s="2671"/>
      <c r="G966" s="2671"/>
      <c r="H966" s="2671"/>
      <c r="I966" s="2672"/>
      <c r="K966" s="1766"/>
    </row>
    <row r="967" spans="1:12" ht="12.75" customHeight="1">
      <c r="A967" s="2673"/>
      <c r="B967" s="2674"/>
      <c r="C967" s="2674"/>
      <c r="D967" s="2674"/>
      <c r="E967" s="2674"/>
      <c r="F967" s="2674"/>
      <c r="G967" s="2674"/>
      <c r="H967" s="2674"/>
      <c r="I967" s="2675"/>
      <c r="K967" s="1766"/>
    </row>
    <row r="968" spans="1:12" ht="12.75" customHeight="1">
      <c r="A968" s="2673"/>
      <c r="B968" s="2674"/>
      <c r="C968" s="2674"/>
      <c r="D968" s="2674"/>
      <c r="E968" s="2674"/>
      <c r="F968" s="2674"/>
      <c r="G968" s="2674"/>
      <c r="H968" s="2674"/>
      <c r="I968" s="2675"/>
      <c r="K968" s="1766"/>
    </row>
    <row r="969" spans="1:12" ht="13.5" customHeight="1">
      <c r="A969" s="2673"/>
      <c r="B969" s="2674"/>
      <c r="C969" s="2674"/>
      <c r="D969" s="2674"/>
      <c r="E969" s="2674"/>
      <c r="F969" s="2674"/>
      <c r="G969" s="2674"/>
      <c r="H969" s="2674"/>
      <c r="I969" s="2675"/>
      <c r="K969" s="1766"/>
    </row>
    <row r="970" spans="1:12" ht="12.75" customHeight="1">
      <c r="A970" s="2673"/>
      <c r="B970" s="2674"/>
      <c r="C970" s="2674"/>
      <c r="D970" s="2674"/>
      <c r="E970" s="2674"/>
      <c r="F970" s="2674"/>
      <c r="G970" s="2674"/>
      <c r="H970" s="2674"/>
      <c r="I970" s="2675"/>
      <c r="K970" s="1766"/>
    </row>
    <row r="971" spans="1:12" ht="13.5" customHeight="1" thickBot="1">
      <c r="A971" s="2676"/>
      <c r="B971" s="2677"/>
      <c r="C971" s="2677"/>
      <c r="D971" s="2677"/>
      <c r="E971" s="2677"/>
      <c r="F971" s="2677"/>
      <c r="G971" s="2677"/>
      <c r="H971" s="2677"/>
      <c r="I971" s="2678"/>
      <c r="K971" s="1766"/>
    </row>
    <row r="972" spans="1:12" ht="33.75">
      <c r="A972" s="295" t="s">
        <v>1034</v>
      </c>
      <c r="B972" s="1333"/>
      <c r="C972" s="423" t="s">
        <v>1034</v>
      </c>
      <c r="D972" s="389" t="s">
        <v>1035</v>
      </c>
      <c r="E972" s="475" t="s">
        <v>3143</v>
      </c>
      <c r="F972" s="1719" t="s">
        <v>3970</v>
      </c>
      <c r="G972" s="198" t="s">
        <v>2792</v>
      </c>
      <c r="H972" s="338" t="s">
        <v>497</v>
      </c>
      <c r="I972" s="199" t="s">
        <v>4268</v>
      </c>
      <c r="K972" s="1766"/>
    </row>
    <row r="973" spans="1:12" ht="13.5" thickBot="1">
      <c r="A973" s="295"/>
      <c r="B973" s="1334"/>
      <c r="C973" s="423"/>
      <c r="D973" s="389"/>
      <c r="E973" s="476" t="s">
        <v>2641</v>
      </c>
      <c r="F973" s="1720" t="s">
        <v>265</v>
      </c>
      <c r="G973" s="191">
        <f>'Заказ, cкидки и курсы валют'!$I$12</f>
        <v>0</v>
      </c>
      <c r="H973" s="455"/>
      <c r="I973" s="325"/>
      <c r="K973" s="1766"/>
    </row>
    <row r="974" spans="1:12">
      <c r="A974" s="1335" t="s">
        <v>666</v>
      </c>
      <c r="B974" s="1336"/>
      <c r="C974" s="1337" t="s">
        <v>666</v>
      </c>
      <c r="D974" s="542" t="s">
        <v>69</v>
      </c>
      <c r="E974" s="1338">
        <v>100</v>
      </c>
      <c r="F974" s="1766">
        <v>101.12814</v>
      </c>
      <c r="G974" s="1339">
        <f>ROUND($F$974*(1-$G$973),2)</f>
        <v>101.13</v>
      </c>
      <c r="H974" s="1339">
        <f>ROUND($F$974*(1-$G$973),2)</f>
        <v>101.13</v>
      </c>
      <c r="I974" s="336"/>
      <c r="K974" s="1766"/>
    </row>
    <row r="975" spans="1:12">
      <c r="A975" s="1340" t="s">
        <v>8969</v>
      </c>
      <c r="B975" s="1170"/>
      <c r="C975" s="413" t="s">
        <v>667</v>
      </c>
      <c r="D975" s="6" t="s">
        <v>70</v>
      </c>
      <c r="E975" s="452">
        <v>100</v>
      </c>
      <c r="F975" s="1766">
        <v>101.12814</v>
      </c>
      <c r="G975" s="417">
        <f>ROUND($F$975*(1-$G$973),2)</f>
        <v>101.13</v>
      </c>
      <c r="H975" s="417">
        <f>ROUND($F$975*(1-$G$973),2)</f>
        <v>101.13</v>
      </c>
      <c r="I975" s="326"/>
      <c r="K975" s="1766"/>
    </row>
    <row r="976" spans="1:12">
      <c r="A976" s="1340" t="s">
        <v>8970</v>
      </c>
      <c r="B976" s="1170"/>
      <c r="C976" s="413" t="s">
        <v>668</v>
      </c>
      <c r="D976" s="6" t="s">
        <v>71</v>
      </c>
      <c r="E976" s="452">
        <v>100</v>
      </c>
      <c r="F976" s="1766">
        <v>101.12814</v>
      </c>
      <c r="G976" s="417">
        <f>ROUND($F$976*(1-$G$973),2)</f>
        <v>101.13</v>
      </c>
      <c r="H976" s="417">
        <f>ROUND($F$976*(1-$G$973),2)</f>
        <v>101.13</v>
      </c>
      <c r="I976" s="326"/>
      <c r="K976" s="1766"/>
    </row>
    <row r="977" spans="1:11">
      <c r="A977" s="310" t="s">
        <v>10482</v>
      </c>
      <c r="B977" s="585"/>
      <c r="C977" s="12" t="s">
        <v>10482</v>
      </c>
      <c r="D977" s="6" t="s">
        <v>991</v>
      </c>
      <c r="E977" s="452">
        <v>100</v>
      </c>
      <c r="F977" s="1766">
        <v>101.12814</v>
      </c>
      <c r="G977" s="417">
        <f>ROUND($F$977*(1-$G$973),2)</f>
        <v>101.13</v>
      </c>
      <c r="H977" s="417">
        <f>ROUND($F$977*(1-$G$973),2)</f>
        <v>101.13</v>
      </c>
      <c r="I977" s="326"/>
      <c r="K977" s="1766"/>
    </row>
    <row r="978" spans="1:11">
      <c r="A978" s="310" t="s">
        <v>10483</v>
      </c>
      <c r="B978" s="1170"/>
      <c r="C978" s="524" t="s">
        <v>10483</v>
      </c>
      <c r="D978" s="6" t="s">
        <v>72</v>
      </c>
      <c r="E978" s="452">
        <v>100</v>
      </c>
      <c r="F978" s="1766">
        <v>101.12814</v>
      </c>
      <c r="G978" s="417">
        <f>ROUND($F$978*(1-$G$973),2)</f>
        <v>101.13</v>
      </c>
      <c r="H978" s="417">
        <f>ROUND($F$978*(1-$G$973),2)</f>
        <v>101.13</v>
      </c>
      <c r="I978" s="326"/>
      <c r="K978" s="1766"/>
    </row>
    <row r="979" spans="1:11">
      <c r="A979" s="310" t="s">
        <v>10484</v>
      </c>
      <c r="B979" s="1170"/>
      <c r="C979" s="524" t="s">
        <v>10484</v>
      </c>
      <c r="D979" s="6" t="s">
        <v>73</v>
      </c>
      <c r="E979" s="452">
        <v>100</v>
      </c>
      <c r="F979" s="1766">
        <v>112.34898</v>
      </c>
      <c r="G979" s="417">
        <f>ROUND($F$979*(1-$G$973),2)</f>
        <v>112.35</v>
      </c>
      <c r="H979" s="417">
        <f>ROUND($F$979*(1-$G$973),2)</f>
        <v>112.35</v>
      </c>
      <c r="I979" s="326"/>
      <c r="K979" s="1766"/>
    </row>
    <row r="980" spans="1:11">
      <c r="A980" s="310" t="s">
        <v>10485</v>
      </c>
      <c r="B980" s="1170"/>
      <c r="C980" s="524" t="s">
        <v>10485</v>
      </c>
      <c r="D980" s="6" t="s">
        <v>74</v>
      </c>
      <c r="E980" s="452">
        <v>100</v>
      </c>
      <c r="F980" s="1766">
        <v>112.34898</v>
      </c>
      <c r="G980" s="417">
        <f>ROUND($F$980*(1-$G$973),2)</f>
        <v>112.35</v>
      </c>
      <c r="H980" s="417">
        <f>ROUND($F$980*(1-$G$973),2)</f>
        <v>112.35</v>
      </c>
      <c r="I980" s="326"/>
      <c r="K980" s="1766"/>
    </row>
    <row r="981" spans="1:11">
      <c r="A981" s="310" t="s">
        <v>10486</v>
      </c>
      <c r="B981" s="1170"/>
      <c r="C981" s="12" t="s">
        <v>10486</v>
      </c>
      <c r="D981" s="12" t="s">
        <v>4327</v>
      </c>
      <c r="E981" s="452">
        <v>50</v>
      </c>
      <c r="F981" s="1766">
        <v>127.83194999999999</v>
      </c>
      <c r="G981" s="417">
        <f>ROUND($F$981*(1-$G$973),2)</f>
        <v>127.83</v>
      </c>
      <c r="H981" s="417">
        <f>ROUND($F$981*(1-$G$973),2)</f>
        <v>127.83</v>
      </c>
      <c r="I981" s="326"/>
      <c r="K981" s="1766"/>
    </row>
    <row r="982" spans="1:11" ht="14.45" customHeight="1" thickBot="1">
      <c r="A982" s="1341" t="s">
        <v>10487</v>
      </c>
      <c r="B982" s="1275"/>
      <c r="C982" s="1344" t="s">
        <v>10487</v>
      </c>
      <c r="D982" s="282" t="s">
        <v>3987</v>
      </c>
      <c r="E982" s="1342">
        <v>50</v>
      </c>
      <c r="F982" s="1766">
        <v>127.83194999999999</v>
      </c>
      <c r="G982" s="1343">
        <f>ROUND($F$982*(1-$G$973),2)</f>
        <v>127.83</v>
      </c>
      <c r="H982" s="1343">
        <f>ROUND($F$982*(1-$G$973),2)</f>
        <v>127.83</v>
      </c>
      <c r="I982" s="327"/>
      <c r="K982" s="1766"/>
    </row>
    <row r="983" spans="1:11" ht="12.75" customHeight="1" thickBot="1">
      <c r="C983" s="670"/>
      <c r="D983" s="9"/>
      <c r="E983" s="9"/>
      <c r="F983" s="1174"/>
      <c r="G983" s="1524"/>
      <c r="K983" s="1766"/>
    </row>
    <row r="984" spans="1:11" ht="12.75" customHeight="1">
      <c r="A984" s="2670" t="s">
        <v>11491</v>
      </c>
      <c r="B984" s="2671"/>
      <c r="C984" s="2671"/>
      <c r="D984" s="2671"/>
      <c r="E984" s="2671"/>
      <c r="F984" s="2671"/>
      <c r="G984" s="2671"/>
      <c r="H984" s="2671"/>
      <c r="I984" s="1525"/>
      <c r="K984" s="1766"/>
    </row>
    <row r="985" spans="1:11" ht="12.75" customHeight="1">
      <c r="A985" s="2673"/>
      <c r="B985" s="2674"/>
      <c r="C985" s="2674"/>
      <c r="D985" s="2674"/>
      <c r="E985" s="2674"/>
      <c r="F985" s="2674"/>
      <c r="G985" s="2674"/>
      <c r="H985" s="2674"/>
      <c r="I985" s="1526"/>
      <c r="K985" s="1766"/>
    </row>
    <row r="986" spans="1:11" ht="12.75" customHeight="1">
      <c r="A986" s="2673"/>
      <c r="B986" s="2674"/>
      <c r="C986" s="2674"/>
      <c r="D986" s="2674"/>
      <c r="E986" s="2674"/>
      <c r="F986" s="2674"/>
      <c r="G986" s="2674"/>
      <c r="H986" s="2674"/>
      <c r="I986" s="1526"/>
      <c r="K986" s="1766"/>
    </row>
    <row r="987" spans="1:11" ht="13.5" customHeight="1">
      <c r="A987" s="2673"/>
      <c r="B987" s="2674"/>
      <c r="C987" s="2674"/>
      <c r="D987" s="2674"/>
      <c r="E987" s="2674"/>
      <c r="F987" s="2674"/>
      <c r="G987" s="2674"/>
      <c r="H987" s="2674"/>
      <c r="I987" s="1526"/>
      <c r="K987" s="1766"/>
    </row>
    <row r="988" spans="1:11" ht="20.25">
      <c r="A988" s="2673"/>
      <c r="B988" s="2674"/>
      <c r="C988" s="2674"/>
      <c r="D988" s="2674"/>
      <c r="E988" s="2674"/>
      <c r="F988" s="2674"/>
      <c r="G988" s="2674"/>
      <c r="H988" s="2674"/>
      <c r="I988" s="1526"/>
      <c r="K988" s="1766"/>
    </row>
    <row r="989" spans="1:11" ht="21" thickBot="1">
      <c r="A989" s="1527"/>
      <c r="B989" s="1528"/>
      <c r="C989" s="1528"/>
      <c r="D989" s="1528"/>
      <c r="E989" s="1528"/>
      <c r="F989" s="2470"/>
      <c r="G989" s="1528"/>
      <c r="H989" s="1528"/>
      <c r="I989" s="1529"/>
      <c r="K989" s="1766"/>
    </row>
    <row r="990" spans="1:11" ht="33.75">
      <c r="A990" s="345" t="s">
        <v>1034</v>
      </c>
      <c r="B990" s="1345"/>
      <c r="C990" s="422" t="s">
        <v>1034</v>
      </c>
      <c r="D990" s="473" t="s">
        <v>1035</v>
      </c>
      <c r="E990" s="1206" t="s">
        <v>3143</v>
      </c>
      <c r="F990" s="1728" t="s">
        <v>3970</v>
      </c>
      <c r="G990" s="1310" t="s">
        <v>2792</v>
      </c>
      <c r="H990" s="419" t="s">
        <v>497</v>
      </c>
      <c r="I990" s="173" t="s">
        <v>4268</v>
      </c>
      <c r="K990" s="1766"/>
    </row>
    <row r="991" spans="1:11" ht="13.5" thickBot="1">
      <c r="A991" s="188"/>
      <c r="B991" s="1788"/>
      <c r="C991" s="188"/>
      <c r="D991" s="190"/>
      <c r="E991" s="382" t="s">
        <v>2641</v>
      </c>
      <c r="F991" s="1721" t="s">
        <v>265</v>
      </c>
      <c r="G991" s="191">
        <f>'Заказ, cкидки и курсы валют'!$I$12</f>
        <v>0</v>
      </c>
      <c r="H991" s="339"/>
      <c r="I991" s="186"/>
      <c r="K991" s="1766"/>
    </row>
    <row r="992" spans="1:11">
      <c r="A992" s="1784" t="s">
        <v>7009</v>
      </c>
      <c r="B992" s="1785"/>
      <c r="C992" s="1681" t="s">
        <v>7009</v>
      </c>
      <c r="D992" s="1532" t="s">
        <v>69</v>
      </c>
      <c r="E992" s="1786" t="s">
        <v>7005</v>
      </c>
      <c r="F992" s="1766">
        <v>5290.2596999999996</v>
      </c>
      <c r="G992" s="1787">
        <f>ROUND($F$992*(1-$G$991),2)</f>
        <v>5290.26</v>
      </c>
      <c r="H992" s="1787">
        <f>G992</f>
        <v>5290.26</v>
      </c>
      <c r="I992" s="1332"/>
      <c r="K992" s="1766"/>
    </row>
    <row r="993" spans="1:11">
      <c r="A993" s="310" t="s">
        <v>7010</v>
      </c>
      <c r="B993" s="411"/>
      <c r="C993" s="413" t="s">
        <v>7010</v>
      </c>
      <c r="D993" s="6" t="s">
        <v>70</v>
      </c>
      <c r="E993" s="819" t="s">
        <v>7005</v>
      </c>
      <c r="F993" s="1766">
        <v>5290.2596999999996</v>
      </c>
      <c r="G993" s="417">
        <f>ROUND($F$993*(1-$G$991),2)</f>
        <v>5290.26</v>
      </c>
      <c r="H993" s="417">
        <f t="shared" ref="H993:H999" si="123">G993</f>
        <v>5290.26</v>
      </c>
      <c r="I993" s="326"/>
      <c r="K993" s="1766"/>
    </row>
    <row r="994" spans="1:11">
      <c r="A994" s="310" t="s">
        <v>5987</v>
      </c>
      <c r="B994" s="411"/>
      <c r="C994" s="413" t="s">
        <v>5987</v>
      </c>
      <c r="D994" s="6" t="s">
        <v>71</v>
      </c>
      <c r="E994" s="819" t="s">
        <v>7005</v>
      </c>
      <c r="F994" s="1766">
        <v>5842.0063799999998</v>
      </c>
      <c r="G994" s="417">
        <f>ROUND($F$994*(1-$G$991),2)</f>
        <v>5842.01</v>
      </c>
      <c r="H994" s="417">
        <f t="shared" si="123"/>
        <v>5842.01</v>
      </c>
      <c r="I994" s="326"/>
      <c r="K994" s="1766"/>
    </row>
    <row r="995" spans="1:11">
      <c r="A995" s="310" t="s">
        <v>5988</v>
      </c>
      <c r="B995" s="16"/>
      <c r="C995" s="413" t="s">
        <v>5988</v>
      </c>
      <c r="D995" s="6" t="s">
        <v>991</v>
      </c>
      <c r="E995" s="819" t="s">
        <v>7005</v>
      </c>
      <c r="F995" s="1766">
        <v>5290.2596999999996</v>
      </c>
      <c r="G995" s="417">
        <f>ROUND($F$995*(1-$G$991),2)</f>
        <v>5290.26</v>
      </c>
      <c r="H995" s="417">
        <f t="shared" si="123"/>
        <v>5290.26</v>
      </c>
      <c r="I995" s="326"/>
      <c r="K995" s="1766"/>
    </row>
    <row r="996" spans="1:11">
      <c r="A996" s="310" t="s">
        <v>5625</v>
      </c>
      <c r="B996" s="411"/>
      <c r="C996" s="413" t="s">
        <v>5625</v>
      </c>
      <c r="D996" s="6" t="s">
        <v>72</v>
      </c>
      <c r="E996" s="819" t="s">
        <v>7005</v>
      </c>
      <c r="F996" s="1766">
        <v>5842.0063799999998</v>
      </c>
      <c r="G996" s="417">
        <f>ROUND($F$994*(1-$G$991),2)</f>
        <v>5842.01</v>
      </c>
      <c r="H996" s="417">
        <f t="shared" si="123"/>
        <v>5842.01</v>
      </c>
      <c r="I996" s="326"/>
      <c r="K996" s="1766"/>
    </row>
    <row r="997" spans="1:11">
      <c r="A997" s="310" t="s">
        <v>5989</v>
      </c>
      <c r="B997" s="411"/>
      <c r="C997" s="413" t="s">
        <v>5989</v>
      </c>
      <c r="D997" s="6" t="s">
        <v>73</v>
      </c>
      <c r="E997" s="819" t="s">
        <v>7006</v>
      </c>
      <c r="F997" s="1766">
        <v>5207.4665999999997</v>
      </c>
      <c r="G997" s="417">
        <f>ROUND($F$997*(1-$G$991),2)</f>
        <v>5207.47</v>
      </c>
      <c r="H997" s="417">
        <f t="shared" si="123"/>
        <v>5207.47</v>
      </c>
      <c r="I997" s="326"/>
      <c r="K997" s="1766"/>
    </row>
    <row r="998" spans="1:11">
      <c r="A998" s="310" t="s">
        <v>5990</v>
      </c>
      <c r="B998" s="411"/>
      <c r="C998" s="413" t="s">
        <v>5990</v>
      </c>
      <c r="D998" s="6" t="s">
        <v>74</v>
      </c>
      <c r="E998" s="819" t="s">
        <v>7006</v>
      </c>
      <c r="F998" s="1766">
        <v>5207.4665999999997</v>
      </c>
      <c r="G998" s="417">
        <f>ROUND($F$998*(1-$G$991),2)</f>
        <v>5207.47</v>
      </c>
      <c r="H998" s="417">
        <f t="shared" si="123"/>
        <v>5207.47</v>
      </c>
      <c r="I998" s="326"/>
      <c r="K998" s="1766"/>
    </row>
    <row r="999" spans="1:11" ht="13.5" thickBot="1">
      <c r="A999" s="1347" t="s">
        <v>7008</v>
      </c>
      <c r="B999" s="1348"/>
      <c r="C999" s="1349" t="s">
        <v>7008</v>
      </c>
      <c r="D999" s="1188" t="s">
        <v>3987</v>
      </c>
      <c r="E999" s="1350" t="s">
        <v>7007</v>
      </c>
      <c r="F999" s="1766">
        <v>132.42635999999999</v>
      </c>
      <c r="G999" s="1343">
        <f>ROUND($F$999*(1-$G$991),2)</f>
        <v>132.43</v>
      </c>
      <c r="H999" s="1343">
        <f t="shared" si="123"/>
        <v>132.43</v>
      </c>
      <c r="I999" s="327"/>
      <c r="K999" s="1766"/>
    </row>
    <row r="1000" spans="1:11" ht="12.75" customHeight="1" thickBot="1">
      <c r="K1000" s="1766"/>
    </row>
    <row r="1001" spans="1:11" ht="12.75" customHeight="1">
      <c r="A1001" s="2670" t="s">
        <v>1722</v>
      </c>
      <c r="B1001" s="2671"/>
      <c r="C1001" s="2671"/>
      <c r="D1001" s="2671"/>
      <c r="E1001" s="2671"/>
      <c r="F1001" s="2671"/>
      <c r="G1001" s="2671"/>
      <c r="H1001" s="2671"/>
      <c r="I1001" s="1353"/>
      <c r="K1001" s="1766"/>
    </row>
    <row r="1002" spans="1:11" ht="12.75" customHeight="1">
      <c r="A1002" s="2673"/>
      <c r="B1002" s="2674"/>
      <c r="C1002" s="2674"/>
      <c r="D1002" s="2674"/>
      <c r="E1002" s="2674"/>
      <c r="F1002" s="2674"/>
      <c r="G1002" s="2674"/>
      <c r="H1002" s="2674"/>
      <c r="I1002" s="1352"/>
      <c r="K1002" s="1766"/>
    </row>
    <row r="1003" spans="1:11" ht="12.75" customHeight="1">
      <c r="A1003" s="2673"/>
      <c r="B1003" s="2674"/>
      <c r="C1003" s="2674"/>
      <c r="D1003" s="2674"/>
      <c r="E1003" s="2674"/>
      <c r="F1003" s="2674"/>
      <c r="G1003" s="2674"/>
      <c r="H1003" s="2674"/>
      <c r="I1003" s="1352"/>
      <c r="K1003" s="1766"/>
    </row>
    <row r="1004" spans="1:11" ht="13.5" customHeight="1">
      <c r="A1004" s="2673"/>
      <c r="B1004" s="2674"/>
      <c r="C1004" s="2674"/>
      <c r="D1004" s="2674"/>
      <c r="E1004" s="2674"/>
      <c r="F1004" s="2674"/>
      <c r="G1004" s="2674"/>
      <c r="H1004" s="2674"/>
      <c r="I1004" s="1352"/>
      <c r="K1004" s="1766"/>
    </row>
    <row r="1005" spans="1:11" ht="20.25">
      <c r="A1005" s="2673"/>
      <c r="B1005" s="2674"/>
      <c r="C1005" s="2674"/>
      <c r="D1005" s="2674"/>
      <c r="E1005" s="2674"/>
      <c r="F1005" s="2674"/>
      <c r="G1005" s="2674"/>
      <c r="H1005" s="2674"/>
      <c r="I1005" s="1352"/>
      <c r="K1005" s="1766"/>
    </row>
    <row r="1006" spans="1:11" ht="21" thickBot="1">
      <c r="A1006" s="2676"/>
      <c r="B1006" s="2677"/>
      <c r="C1006" s="2677"/>
      <c r="D1006" s="2677"/>
      <c r="E1006" s="2677"/>
      <c r="F1006" s="2677"/>
      <c r="G1006" s="2677"/>
      <c r="H1006" s="2677"/>
      <c r="I1006" s="1355"/>
      <c r="K1006" s="1766"/>
    </row>
    <row r="1007" spans="1:11" ht="33.75">
      <c r="A1007" s="345" t="s">
        <v>1034</v>
      </c>
      <c r="B1007" s="335"/>
      <c r="C1007" s="422" t="s">
        <v>1034</v>
      </c>
      <c r="D1007" s="473" t="s">
        <v>1035</v>
      </c>
      <c r="E1007" s="1206" t="s">
        <v>3143</v>
      </c>
      <c r="F1007" s="1728" t="s">
        <v>11093</v>
      </c>
      <c r="G1007" s="1310" t="s">
        <v>2792</v>
      </c>
      <c r="H1007" s="419" t="s">
        <v>497</v>
      </c>
      <c r="I1007" s="173" t="s">
        <v>4268</v>
      </c>
      <c r="K1007" s="1766"/>
    </row>
    <row r="1008" spans="1:11" ht="13.5" thickBot="1">
      <c r="A1008" s="188"/>
      <c r="B1008" s="255"/>
      <c r="C1008" s="188"/>
      <c r="D1008" s="190"/>
      <c r="E1008" s="382" t="s">
        <v>2641</v>
      </c>
      <c r="F1008" s="1721" t="s">
        <v>265</v>
      </c>
      <c r="G1008" s="191">
        <f>'Заказ, cкидки и курсы валют'!$I$12</f>
        <v>0</v>
      </c>
      <c r="H1008" s="339"/>
      <c r="I1008" s="186"/>
      <c r="K1008" s="1766"/>
    </row>
    <row r="1009" spans="1:13">
      <c r="A1009" s="1356" t="s">
        <v>8966</v>
      </c>
      <c r="B1009" s="1357"/>
      <c r="C1009" s="387" t="s">
        <v>8966</v>
      </c>
      <c r="D1009" s="542" t="s">
        <v>75</v>
      </c>
      <c r="E1009" s="1227">
        <v>50</v>
      </c>
      <c r="F1009" s="1766">
        <v>1605.6792</v>
      </c>
      <c r="G1009" s="1450">
        <f t="shared" ref="G1009:G1012" si="124">ROUND(F1009*(1-$G$11),2)</f>
        <v>1605.68</v>
      </c>
      <c r="H1009" s="1450">
        <f>G1009</f>
        <v>1605.68</v>
      </c>
      <c r="I1009" s="336"/>
      <c r="K1009" s="1766"/>
    </row>
    <row r="1010" spans="1:13" hidden="1">
      <c r="A1010" s="1530" t="s">
        <v>10748</v>
      </c>
      <c r="B1010" s="1531"/>
      <c r="C1010" s="694" t="s">
        <v>10748</v>
      </c>
      <c r="D1010" s="1532" t="s">
        <v>75</v>
      </c>
      <c r="E1010" s="1516">
        <v>1</v>
      </c>
      <c r="F1010" s="1766">
        <v>49.033025999999992</v>
      </c>
      <c r="G1010" s="1473">
        <f t="shared" si="124"/>
        <v>49.03</v>
      </c>
      <c r="H1010" s="1473">
        <f t="shared" ref="H1010:H1011" si="125">G1010</f>
        <v>49.03</v>
      </c>
      <c r="I1010" s="1332"/>
      <c r="K1010" s="1766"/>
    </row>
    <row r="1011" spans="1:13">
      <c r="A1011" s="310" t="s">
        <v>11082</v>
      </c>
      <c r="B1011" s="411"/>
      <c r="C1011" s="1694" t="s">
        <v>8967</v>
      </c>
      <c r="D1011" s="6" t="s">
        <v>75</v>
      </c>
      <c r="E1011" s="11">
        <v>50</v>
      </c>
      <c r="F1011" s="1766">
        <v>2077.1759999999999</v>
      </c>
      <c r="G1011" s="1452">
        <f t="shared" si="124"/>
        <v>2077.1799999999998</v>
      </c>
      <c r="H1011" s="1473">
        <f t="shared" si="125"/>
        <v>2077.1799999999998</v>
      </c>
      <c r="I1011" s="326"/>
      <c r="K1011" s="1766"/>
    </row>
    <row r="1012" spans="1:13" ht="12.75" customHeight="1" thickBot="1">
      <c r="A1012" s="1347" t="s">
        <v>10749</v>
      </c>
      <c r="B1012" s="1348"/>
      <c r="C1012" s="1695" t="s">
        <v>10749</v>
      </c>
      <c r="D1012" s="1533" t="s">
        <v>75</v>
      </c>
      <c r="E1012" s="314">
        <v>50</v>
      </c>
      <c r="F1012" s="1766">
        <v>3246.3244799999993</v>
      </c>
      <c r="G1012" s="1458">
        <f t="shared" si="124"/>
        <v>3246.32</v>
      </c>
      <c r="H1012" s="1458">
        <f>G1012</f>
        <v>3246.32</v>
      </c>
      <c r="I1012" s="327"/>
      <c r="K1012" s="1766"/>
    </row>
    <row r="1013" spans="1:13" ht="12.75" customHeight="1" thickBot="1">
      <c r="K1013" s="1766"/>
    </row>
    <row r="1014" spans="1:13" ht="12.75" customHeight="1">
      <c r="A1014" s="2670" t="s">
        <v>4173</v>
      </c>
      <c r="B1014" s="2671"/>
      <c r="C1014" s="2671"/>
      <c r="D1014" s="2671"/>
      <c r="E1014" s="2671"/>
      <c r="F1014" s="2671"/>
      <c r="G1014" s="2671"/>
      <c r="H1014" s="409"/>
      <c r="I1014" s="1353"/>
      <c r="K1014" s="1766"/>
    </row>
    <row r="1015" spans="1:13" ht="13.5" customHeight="1">
      <c r="A1015" s="2673"/>
      <c r="B1015" s="2674"/>
      <c r="C1015" s="2674"/>
      <c r="D1015" s="2674"/>
      <c r="E1015" s="2674"/>
      <c r="F1015" s="2674"/>
      <c r="G1015" s="2674"/>
      <c r="H1015" s="1351"/>
      <c r="I1015" s="1352"/>
      <c r="K1015" s="1766"/>
    </row>
    <row r="1016" spans="1:13" ht="20.25">
      <c r="A1016" s="2673"/>
      <c r="B1016" s="2674"/>
      <c r="C1016" s="2674"/>
      <c r="D1016" s="2674"/>
      <c r="E1016" s="2674"/>
      <c r="F1016" s="2674"/>
      <c r="G1016" s="2674"/>
      <c r="H1016" s="1351"/>
      <c r="I1016" s="1352"/>
      <c r="K1016" s="1766"/>
    </row>
    <row r="1017" spans="1:13" ht="20.25">
      <c r="A1017" s="2673"/>
      <c r="B1017" s="2674"/>
      <c r="C1017" s="2674"/>
      <c r="D1017" s="2674"/>
      <c r="E1017" s="2674"/>
      <c r="F1017" s="2674"/>
      <c r="G1017" s="2674"/>
      <c r="H1017" s="1351"/>
      <c r="I1017" s="1352"/>
      <c r="K1017" s="1766"/>
    </row>
    <row r="1018" spans="1:13" ht="20.25">
      <c r="A1018" s="2673"/>
      <c r="B1018" s="2674"/>
      <c r="C1018" s="2674"/>
      <c r="D1018" s="2674"/>
      <c r="E1018" s="2674"/>
      <c r="F1018" s="2674"/>
      <c r="G1018" s="2674"/>
      <c r="H1018" s="1351"/>
      <c r="I1018" s="1352"/>
      <c r="K1018" s="1766"/>
    </row>
    <row r="1019" spans="1:13" ht="21" thickBot="1">
      <c r="A1019" s="2676"/>
      <c r="B1019" s="2677"/>
      <c r="C1019" s="2677"/>
      <c r="D1019" s="2677"/>
      <c r="E1019" s="2677"/>
      <c r="F1019" s="2677"/>
      <c r="G1019" s="2677"/>
      <c r="H1019" s="1354"/>
      <c r="I1019" s="1355"/>
      <c r="K1019" s="1766"/>
    </row>
    <row r="1020" spans="1:13" ht="33.75">
      <c r="A1020" s="345" t="s">
        <v>1034</v>
      </c>
      <c r="B1020" s="2691"/>
      <c r="C1020" s="422" t="s">
        <v>4174</v>
      </c>
      <c r="D1020" s="473" t="s">
        <v>1035</v>
      </c>
      <c r="E1020" s="1206" t="s">
        <v>3143</v>
      </c>
      <c r="F1020" s="1728" t="s">
        <v>11093</v>
      </c>
      <c r="G1020" s="1310" t="s">
        <v>2792</v>
      </c>
      <c r="H1020" s="419" t="s">
        <v>497</v>
      </c>
      <c r="I1020" s="173" t="s">
        <v>4268</v>
      </c>
      <c r="K1020" s="1766"/>
    </row>
    <row r="1021" spans="1:13" ht="13.5" thickBot="1">
      <c r="A1021" s="296"/>
      <c r="B1021" s="2692"/>
      <c r="C1021" s="2444" t="s">
        <v>1826</v>
      </c>
      <c r="D1021" s="407" t="s">
        <v>1826</v>
      </c>
      <c r="E1021" s="382" t="s">
        <v>2641</v>
      </c>
      <c r="F1021" s="1721" t="s">
        <v>265</v>
      </c>
      <c r="G1021" s="191">
        <f>'Заказ, cкидки и курсы валют'!$I$12</f>
        <v>0</v>
      </c>
      <c r="H1021" s="339"/>
      <c r="I1021" s="186"/>
      <c r="K1021" s="1766"/>
    </row>
    <row r="1022" spans="1:13" ht="12" customHeight="1">
      <c r="A1022" s="333" t="s">
        <v>10750</v>
      </c>
      <c r="B1022" s="335"/>
      <c r="C1022" s="387">
        <v>0.5</v>
      </c>
      <c r="D1022" s="1181" t="s">
        <v>10866</v>
      </c>
      <c r="E1022" s="1227">
        <v>50</v>
      </c>
      <c r="F1022" s="1766">
        <v>562.69624320000003</v>
      </c>
      <c r="G1022" s="1450">
        <f>ROUND(F1022*(1-$G$11),2)</f>
        <v>562.70000000000005</v>
      </c>
      <c r="H1022" s="1450">
        <f>G1022</f>
        <v>562.70000000000005</v>
      </c>
      <c r="I1022" s="1067"/>
      <c r="K1022" s="1766"/>
      <c r="L1022" s="1748"/>
      <c r="M1022" s="1749"/>
    </row>
    <row r="1023" spans="1:13">
      <c r="A1023" s="216" t="s">
        <v>10752</v>
      </c>
      <c r="B1023" s="16"/>
      <c r="C1023" s="128">
        <v>0.5</v>
      </c>
      <c r="D1023" s="408" t="s">
        <v>10866</v>
      </c>
      <c r="E1023" s="11">
        <v>100</v>
      </c>
      <c r="F1023" s="1766">
        <v>1125.3924864000001</v>
      </c>
      <c r="G1023" s="1452">
        <f>ROUND(F1023*(1-$G$11),2)</f>
        <v>1125.3900000000001</v>
      </c>
      <c r="H1023" s="1452">
        <f>G1023</f>
        <v>1125.3900000000001</v>
      </c>
      <c r="I1023" s="418"/>
      <c r="K1023" s="1766"/>
      <c r="L1023" s="1748"/>
      <c r="M1023" s="1749"/>
    </row>
    <row r="1024" spans="1:13">
      <c r="A1024" s="216" t="s">
        <v>10863</v>
      </c>
      <c r="B1024" s="16"/>
      <c r="C1024" s="128">
        <v>0.5</v>
      </c>
      <c r="D1024" s="408" t="s">
        <v>8968</v>
      </c>
      <c r="E1024" s="11">
        <v>200</v>
      </c>
      <c r="F1024" s="1766">
        <v>2250.7849728000001</v>
      </c>
      <c r="G1024" s="1452">
        <f>ROUND(F1024*(1-$G$11),2)</f>
        <v>2250.7800000000002</v>
      </c>
      <c r="H1024" s="1452">
        <f t="shared" ref="H1024:H1028" si="126">G1024</f>
        <v>2250.7800000000002</v>
      </c>
      <c r="I1024" s="418"/>
      <c r="K1024" s="1766"/>
      <c r="L1024" s="1748"/>
    </row>
    <row r="1025" spans="1:12" hidden="1">
      <c r="A1025" s="216" t="s">
        <v>10753</v>
      </c>
      <c r="B1025" s="16"/>
      <c r="C1025" s="128">
        <v>0.5</v>
      </c>
      <c r="D1025" s="408" t="s">
        <v>10751</v>
      </c>
      <c r="E1025" s="11">
        <v>1</v>
      </c>
      <c r="F1025" s="1766">
        <v>36.719480536199995</v>
      </c>
      <c r="G1025" s="1452">
        <f>ROUND(F1025*(1-$G$11),2)</f>
        <v>36.72</v>
      </c>
      <c r="H1025" s="1452">
        <f t="shared" si="126"/>
        <v>36.72</v>
      </c>
      <c r="I1025" s="418"/>
      <c r="K1025" s="1766"/>
      <c r="L1025" s="1748"/>
    </row>
    <row r="1026" spans="1:12" hidden="1">
      <c r="A1026" s="1389" t="s">
        <v>10859</v>
      </c>
      <c r="B1026" s="1623"/>
      <c r="C1026" s="1624">
        <v>0.7</v>
      </c>
      <c r="D1026" s="1656" t="s">
        <v>8968</v>
      </c>
      <c r="E1026" s="1657">
        <v>1</v>
      </c>
      <c r="F1026" s="1766">
        <v>20.504434680576004</v>
      </c>
      <c r="G1026" s="1492">
        <f t="shared" ref="G1026:G1031" si="127">ROUND(F1026*(1-$G$11),2)</f>
        <v>20.5</v>
      </c>
      <c r="H1026" s="1452">
        <f t="shared" si="126"/>
        <v>20.5</v>
      </c>
      <c r="I1026" s="1658"/>
      <c r="K1026" s="1766"/>
      <c r="L1026" s="1748"/>
    </row>
    <row r="1027" spans="1:12">
      <c r="A1027" s="15" t="s">
        <v>12305</v>
      </c>
      <c r="B1027" s="16"/>
      <c r="C1027" s="128">
        <v>0.5</v>
      </c>
      <c r="D1027" s="408" t="s">
        <v>12306</v>
      </c>
      <c r="E1027" s="11">
        <v>100</v>
      </c>
      <c r="F1027" s="1766">
        <v>1690.155</v>
      </c>
      <c r="G1027" s="1492">
        <f t="shared" si="127"/>
        <v>1690.16</v>
      </c>
      <c r="H1027" s="1452">
        <f t="shared" si="126"/>
        <v>1690.16</v>
      </c>
      <c r="I1027" s="2445"/>
      <c r="K1027" s="1766"/>
      <c r="L1027" s="1748"/>
    </row>
    <row r="1028" spans="1:12">
      <c r="A1028" s="15" t="s">
        <v>12307</v>
      </c>
      <c r="B1028" s="16"/>
      <c r="C1028" s="128">
        <v>0.7</v>
      </c>
      <c r="D1028" s="408" t="s">
        <v>8968</v>
      </c>
      <c r="E1028" s="11">
        <v>250</v>
      </c>
      <c r="F1028" s="1766">
        <v>3290.85</v>
      </c>
      <c r="G1028" s="1492">
        <f t="shared" si="127"/>
        <v>3290.85</v>
      </c>
      <c r="H1028" s="1452">
        <f t="shared" si="126"/>
        <v>3290.85</v>
      </c>
      <c r="I1028" s="2445"/>
      <c r="K1028" s="1766"/>
      <c r="L1028" s="1748"/>
    </row>
    <row r="1029" spans="1:12">
      <c r="A1029" s="216" t="s">
        <v>10864</v>
      </c>
      <c r="B1029" s="16"/>
      <c r="C1029" s="128">
        <v>0.8</v>
      </c>
      <c r="D1029" s="408" t="s">
        <v>8968</v>
      </c>
      <c r="E1029" s="11">
        <v>200</v>
      </c>
      <c r="F1029" s="1766">
        <v>4243.0475429999997</v>
      </c>
      <c r="G1029" s="1452">
        <f t="shared" si="127"/>
        <v>4243.05</v>
      </c>
      <c r="H1029" s="1452">
        <f>G1029</f>
        <v>4243.05</v>
      </c>
      <c r="I1029" s="16"/>
      <c r="K1029" s="1766"/>
      <c r="L1029" s="1748"/>
    </row>
    <row r="1030" spans="1:12">
      <c r="A1030" s="341" t="s">
        <v>11858</v>
      </c>
      <c r="B1030" s="1612"/>
      <c r="C1030" s="128">
        <v>0.8</v>
      </c>
      <c r="D1030" s="408" t="s">
        <v>8968</v>
      </c>
      <c r="E1030" s="11">
        <v>100</v>
      </c>
      <c r="F1030" s="1766">
        <v>2121.5225999999998</v>
      </c>
      <c r="G1030" s="1492">
        <f t="shared" si="127"/>
        <v>2121.52</v>
      </c>
      <c r="H1030" s="1492">
        <f>G1030</f>
        <v>2121.52</v>
      </c>
      <c r="I1030" s="1309"/>
      <c r="K1030" s="1766"/>
      <c r="L1030" s="1748"/>
    </row>
    <row r="1031" spans="1:12" ht="13.5" thickBot="1">
      <c r="A1031" s="241" t="s">
        <v>10865</v>
      </c>
      <c r="B1031" s="1602"/>
      <c r="C1031" s="181">
        <v>0.9</v>
      </c>
      <c r="D1031" s="1188" t="s">
        <v>10866</v>
      </c>
      <c r="E1031" s="314">
        <v>100</v>
      </c>
      <c r="F1031" s="1766">
        <v>2343.4404840000002</v>
      </c>
      <c r="G1031" s="1458">
        <f t="shared" si="127"/>
        <v>2343.44</v>
      </c>
      <c r="H1031" s="1458">
        <f>G1031</f>
        <v>2343.44</v>
      </c>
      <c r="I1031" s="327"/>
      <c r="K1031" s="1766"/>
      <c r="L1031" s="1748"/>
    </row>
    <row r="1124" spans="6:6">
      <c r="F1124" s="548">
        <f>$E$1124*(1-$F$1110)</f>
        <v>0</v>
      </c>
    </row>
  </sheetData>
  <mergeCells count="44">
    <mergeCell ref="B1020:B1021"/>
    <mergeCell ref="J1:L1"/>
    <mergeCell ref="A1:I1"/>
    <mergeCell ref="H30:H31"/>
    <mergeCell ref="H87:H88"/>
    <mergeCell ref="H10:H11"/>
    <mergeCell ref="H44:H45"/>
    <mergeCell ref="H55:H56"/>
    <mergeCell ref="A4:I9"/>
    <mergeCell ref="A24:I29"/>
    <mergeCell ref="A38:I43"/>
    <mergeCell ref="A50:I54"/>
    <mergeCell ref="A71:I75"/>
    <mergeCell ref="A82:I86"/>
    <mergeCell ref="A1001:H1006"/>
    <mergeCell ref="A1014:G1019"/>
    <mergeCell ref="C440:I445"/>
    <mergeCell ref="C471:I476"/>
    <mergeCell ref="C93:I98"/>
    <mergeCell ref="C126:I131"/>
    <mergeCell ref="C161:I166"/>
    <mergeCell ref="H185:H186"/>
    <mergeCell ref="H315:H316"/>
    <mergeCell ref="C179:I184"/>
    <mergeCell ref="C352:I357"/>
    <mergeCell ref="C409:I414"/>
    <mergeCell ref="H99:H100"/>
    <mergeCell ref="H117:H118"/>
    <mergeCell ref="H132:H133"/>
    <mergeCell ref="H153:H154"/>
    <mergeCell ref="H167:H168"/>
    <mergeCell ref="A966:I971"/>
    <mergeCell ref="A984:H988"/>
    <mergeCell ref="C496:I501"/>
    <mergeCell ref="C729:I734"/>
    <mergeCell ref="C758:I763"/>
    <mergeCell ref="C797:I802"/>
    <mergeCell ref="C822:I824"/>
    <mergeCell ref="C831:I836"/>
    <mergeCell ref="A856:I861"/>
    <mergeCell ref="C908:I913"/>
    <mergeCell ref="A935:I940"/>
    <mergeCell ref="A949:I953"/>
    <mergeCell ref="A873:I878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K1464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E288" sqref="E288"/>
    </sheetView>
  </sheetViews>
  <sheetFormatPr defaultRowHeight="12.75"/>
  <cols>
    <col min="1" max="1" width="13" customWidth="1"/>
    <col min="2" max="2" width="18.42578125" customWidth="1"/>
    <col min="3" max="3" width="12.140625" customWidth="1"/>
    <col min="4" max="4" width="13.5703125" customWidth="1"/>
    <col min="5" max="5" width="17.42578125" style="548" customWidth="1"/>
    <col min="6" max="6" width="13.42578125" customWidth="1"/>
    <col min="7" max="7" width="14.42578125" customWidth="1"/>
    <col min="8" max="8" width="13.5703125" customWidth="1"/>
  </cols>
  <sheetData>
    <row r="1" spans="1:11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93" t="s">
        <v>12313</v>
      </c>
      <c r="J1" s="2693"/>
      <c r="K1" s="2693"/>
    </row>
    <row r="2" spans="1:11" ht="30.75">
      <c r="A2" s="158" t="s">
        <v>3973</v>
      </c>
      <c r="B2" s="158"/>
      <c r="C2" s="158"/>
      <c r="D2" s="158"/>
      <c r="E2" s="551"/>
      <c r="F2" s="161"/>
      <c r="G2" s="162"/>
      <c r="H2" s="161"/>
    </row>
    <row r="3" spans="1:11" ht="13.5" thickBot="1"/>
    <row r="4" spans="1:11" ht="21.75" customHeight="1">
      <c r="A4" s="247"/>
      <c r="B4" s="2712" t="s">
        <v>4865</v>
      </c>
      <c r="C4" s="2712"/>
      <c r="D4" s="2712"/>
      <c r="E4" s="2712"/>
      <c r="F4" s="2712"/>
      <c r="G4" s="2712"/>
      <c r="H4" s="2713"/>
    </row>
    <row r="5" spans="1:11" ht="18.75">
      <c r="A5" s="248"/>
      <c r="B5" s="17"/>
      <c r="C5" s="1441"/>
      <c r="D5" s="1441"/>
      <c r="E5" s="2471" t="s">
        <v>4866</v>
      </c>
      <c r="F5" s="286"/>
      <c r="G5" s="17"/>
      <c r="H5" s="289"/>
    </row>
    <row r="6" spans="1:11">
      <c r="A6" s="248"/>
      <c r="B6" s="17"/>
      <c r="C6" s="183"/>
      <c r="D6" s="183"/>
      <c r="E6" s="557"/>
      <c r="F6" s="98"/>
      <c r="G6" s="168"/>
      <c r="H6" s="167"/>
    </row>
    <row r="7" spans="1:11">
      <c r="A7" s="248"/>
      <c r="B7" s="17"/>
      <c r="C7" s="183"/>
      <c r="D7" s="183"/>
      <c r="E7" s="557"/>
      <c r="F7" s="98"/>
      <c r="G7" s="168"/>
      <c r="H7" s="167"/>
    </row>
    <row r="8" spans="1:11">
      <c r="A8" s="248"/>
      <c r="B8" s="17"/>
      <c r="C8" s="183"/>
      <c r="D8" s="183"/>
      <c r="E8" s="557"/>
      <c r="F8" s="98"/>
      <c r="G8" s="168"/>
      <c r="H8" s="167"/>
    </row>
    <row r="9" spans="1:11" ht="13.5" thickBot="1">
      <c r="A9" s="249"/>
      <c r="B9" s="171"/>
      <c r="C9" s="184"/>
      <c r="D9" s="184"/>
      <c r="E9" s="558"/>
      <c r="F9" s="101"/>
      <c r="G9" s="170"/>
      <c r="H9" s="172"/>
    </row>
    <row r="10" spans="1:11" ht="31.5" customHeight="1">
      <c r="A10" s="195" t="s">
        <v>1034</v>
      </c>
      <c r="B10" s="389" t="s">
        <v>1035</v>
      </c>
      <c r="C10" s="475" t="s">
        <v>3971</v>
      </c>
      <c r="D10" s="475" t="s">
        <v>3143</v>
      </c>
      <c r="E10" s="1173" t="s">
        <v>3970</v>
      </c>
      <c r="F10" s="198" t="s">
        <v>2792</v>
      </c>
      <c r="G10" s="2601" t="s">
        <v>497</v>
      </c>
      <c r="H10" s="199" t="s">
        <v>4268</v>
      </c>
    </row>
    <row r="11" spans="1:11" ht="17.25" customHeight="1" thickBot="1">
      <c r="A11" s="195"/>
      <c r="B11" s="389"/>
      <c r="C11" s="475" t="s">
        <v>3256</v>
      </c>
      <c r="D11" s="476" t="s">
        <v>2641</v>
      </c>
      <c r="E11" s="564" t="s">
        <v>265</v>
      </c>
      <c r="F11" s="191">
        <f>'Заказ, cкидки и курсы валют'!$I$12</f>
        <v>0</v>
      </c>
      <c r="G11" s="2599"/>
      <c r="H11" s="325"/>
    </row>
    <row r="12" spans="1:11">
      <c r="A12" s="333" t="s">
        <v>4669</v>
      </c>
      <c r="B12" s="542" t="s">
        <v>619</v>
      </c>
      <c r="C12" s="334">
        <v>40</v>
      </c>
      <c r="D12" s="542">
        <v>100</v>
      </c>
      <c r="E12" s="2490">
        <v>377.87903999999997</v>
      </c>
      <c r="F12" s="1400">
        <f>ROUND(E12*(1-$F$11),2)</f>
        <v>377.88</v>
      </c>
      <c r="G12" s="1182">
        <f>F12</f>
        <v>377.88</v>
      </c>
      <c r="H12" s="337"/>
      <c r="J12" s="2490"/>
    </row>
    <row r="13" spans="1:11" ht="13.5" thickBot="1">
      <c r="A13" s="241" t="s">
        <v>4670</v>
      </c>
      <c r="B13" s="282" t="s">
        <v>620</v>
      </c>
      <c r="C13" s="19">
        <v>20</v>
      </c>
      <c r="D13" s="282">
        <v>100</v>
      </c>
      <c r="E13" s="2490">
        <v>649.50516000000005</v>
      </c>
      <c r="F13" s="1403">
        <f>ROUND(E13*(1-$F$11),2)</f>
        <v>649.51</v>
      </c>
      <c r="G13" s="1183">
        <f>F13</f>
        <v>649.51</v>
      </c>
      <c r="H13" s="214"/>
      <c r="J13" s="2490"/>
    </row>
    <row r="14" spans="1:11" ht="11.25" customHeight="1" thickBot="1">
      <c r="J14" s="2490"/>
    </row>
    <row r="15" spans="1:11" ht="23.25" customHeight="1">
      <c r="A15" s="247"/>
      <c r="B15" s="2712" t="s">
        <v>4865</v>
      </c>
      <c r="C15" s="2712"/>
      <c r="D15" s="2712"/>
      <c r="E15" s="2712"/>
      <c r="F15" s="2712"/>
      <c r="G15" s="2712"/>
      <c r="H15" s="2713"/>
      <c r="J15" s="2490"/>
    </row>
    <row r="16" spans="1:11" ht="18.75">
      <c r="A16" s="248"/>
      <c r="B16" s="17"/>
      <c r="C16" s="1441"/>
      <c r="D16" s="1441"/>
      <c r="E16" s="2471" t="s">
        <v>4867</v>
      </c>
      <c r="F16" s="286"/>
      <c r="G16" s="17"/>
      <c r="H16" s="289"/>
      <c r="J16" s="2490"/>
    </row>
    <row r="17" spans="1:10">
      <c r="A17" s="248"/>
      <c r="B17" s="17"/>
      <c r="C17" s="183"/>
      <c r="D17" s="183"/>
      <c r="E17" s="557"/>
      <c r="F17" s="98"/>
      <c r="G17" s="168"/>
      <c r="H17" s="167"/>
      <c r="J17" s="2490"/>
    </row>
    <row r="18" spans="1:10">
      <c r="A18" s="248"/>
      <c r="B18" s="17"/>
      <c r="C18" s="183"/>
      <c r="D18" s="183"/>
      <c r="E18" s="557"/>
      <c r="F18" s="98"/>
      <c r="G18" s="168"/>
      <c r="H18" s="167"/>
      <c r="J18" s="2490"/>
    </row>
    <row r="19" spans="1:10">
      <c r="A19" s="248"/>
      <c r="B19" s="17"/>
      <c r="C19" s="183"/>
      <c r="D19" s="183"/>
      <c r="E19" s="557"/>
      <c r="F19" s="98"/>
      <c r="G19" s="168"/>
      <c r="H19" s="167"/>
      <c r="J19" s="2490"/>
    </row>
    <row r="20" spans="1:10" ht="13.5" thickBot="1">
      <c r="A20" s="249"/>
      <c r="B20" s="171"/>
      <c r="C20" s="184"/>
      <c r="D20" s="184"/>
      <c r="E20" s="558"/>
      <c r="F20" s="101"/>
      <c r="G20" s="170"/>
      <c r="H20" s="172"/>
      <c r="J20" s="2490"/>
    </row>
    <row r="21" spans="1:10" ht="32.25" customHeight="1">
      <c r="A21" s="195" t="s">
        <v>1034</v>
      </c>
      <c r="B21" s="389" t="s">
        <v>1035</v>
      </c>
      <c r="C21" s="475" t="s">
        <v>3971</v>
      </c>
      <c r="D21" s="475" t="s">
        <v>3143</v>
      </c>
      <c r="E21" s="1173" t="s">
        <v>3970</v>
      </c>
      <c r="F21" s="198" t="s">
        <v>2792</v>
      </c>
      <c r="G21" s="2601" t="s">
        <v>497</v>
      </c>
      <c r="H21" s="199" t="s">
        <v>4268</v>
      </c>
      <c r="J21" s="2490"/>
    </row>
    <row r="22" spans="1:10" ht="17.25" customHeight="1" thickBot="1">
      <c r="A22" s="195"/>
      <c r="B22" s="389"/>
      <c r="C22" s="475" t="s">
        <v>3256</v>
      </c>
      <c r="D22" s="476" t="s">
        <v>2641</v>
      </c>
      <c r="E22" s="564" t="s">
        <v>265</v>
      </c>
      <c r="F22" s="191">
        <f>'Заказ, cкидки и курсы валют'!$I$12</f>
        <v>0</v>
      </c>
      <c r="G22" s="2599"/>
      <c r="H22" s="325"/>
      <c r="J22" s="2490"/>
    </row>
    <row r="23" spans="1:10">
      <c r="A23" s="333" t="s">
        <v>4671</v>
      </c>
      <c r="B23" s="542" t="s">
        <v>619</v>
      </c>
      <c r="C23" s="334">
        <v>40</v>
      </c>
      <c r="D23" s="542">
        <v>100</v>
      </c>
      <c r="E23" s="2490">
        <v>377.87903999999997</v>
      </c>
      <c r="F23" s="1400">
        <f>ROUND(E23*(1-$F$11),2)</f>
        <v>377.88</v>
      </c>
      <c r="G23" s="1182">
        <f>F23</f>
        <v>377.88</v>
      </c>
      <c r="H23" s="337"/>
      <c r="J23" s="2490"/>
    </row>
    <row r="24" spans="1:10" ht="13.5" thickBot="1">
      <c r="A24" s="241" t="s">
        <v>4672</v>
      </c>
      <c r="B24" s="282" t="s">
        <v>620</v>
      </c>
      <c r="C24" s="19">
        <v>20</v>
      </c>
      <c r="D24" s="282">
        <v>100</v>
      </c>
      <c r="E24" s="2490">
        <v>649.50516000000005</v>
      </c>
      <c r="F24" s="1403">
        <f>ROUND(E24*(1-$F$11),2)</f>
        <v>649.51</v>
      </c>
      <c r="G24" s="1183">
        <f>F24</f>
        <v>649.51</v>
      </c>
      <c r="H24" s="214"/>
      <c r="J24" s="2490"/>
    </row>
    <row r="25" spans="1:10" ht="11.25" customHeight="1" thickBot="1">
      <c r="J25" s="2490"/>
    </row>
    <row r="26" spans="1:10" ht="18.75">
      <c r="A26" s="247"/>
      <c r="B26" s="163"/>
      <c r="C26" s="1440" t="s">
        <v>4868</v>
      </c>
      <c r="D26" s="1440"/>
      <c r="E26" s="2472"/>
      <c r="F26" s="1440"/>
      <c r="G26" s="1440"/>
      <c r="H26" s="288"/>
      <c r="J26" s="2490"/>
    </row>
    <row r="27" spans="1:10" ht="18.75">
      <c r="A27" s="248"/>
      <c r="B27" s="17"/>
      <c r="C27" s="1441"/>
      <c r="D27" s="1441"/>
      <c r="E27" s="2471" t="s">
        <v>4866</v>
      </c>
      <c r="F27" s="286"/>
      <c r="G27" s="17"/>
      <c r="H27" s="289"/>
      <c r="J27" s="2490"/>
    </row>
    <row r="28" spans="1:10">
      <c r="A28" s="248"/>
      <c r="B28" s="17"/>
      <c r="C28" s="183"/>
      <c r="D28" s="183"/>
      <c r="E28" s="557"/>
      <c r="F28" s="98"/>
      <c r="G28" s="168"/>
      <c r="H28" s="167"/>
      <c r="J28" s="2490"/>
    </row>
    <row r="29" spans="1:10">
      <c r="A29" s="248"/>
      <c r="B29" s="17"/>
      <c r="C29" s="183"/>
      <c r="D29" s="183"/>
      <c r="E29" s="557"/>
      <c r="F29" s="98"/>
      <c r="G29" s="168"/>
      <c r="H29" s="167"/>
      <c r="J29" s="2490"/>
    </row>
    <row r="30" spans="1:10">
      <c r="A30" s="248"/>
      <c r="B30" s="17"/>
      <c r="C30" s="183"/>
      <c r="D30" s="183"/>
      <c r="E30" s="557"/>
      <c r="F30" s="98"/>
      <c r="G30" s="168"/>
      <c r="H30" s="167"/>
      <c r="J30" s="2490"/>
    </row>
    <row r="31" spans="1:10" ht="13.5" thickBot="1">
      <c r="A31" s="249"/>
      <c r="B31" s="171"/>
      <c r="C31" s="184"/>
      <c r="D31" s="184"/>
      <c r="E31" s="558"/>
      <c r="F31" s="101"/>
      <c r="G31" s="170"/>
      <c r="H31" s="172"/>
      <c r="J31" s="2490"/>
    </row>
    <row r="32" spans="1:10" ht="31.5" customHeight="1">
      <c r="A32" s="195" t="s">
        <v>1034</v>
      </c>
      <c r="B32" s="389" t="s">
        <v>1035</v>
      </c>
      <c r="C32" s="475" t="s">
        <v>3971</v>
      </c>
      <c r="D32" s="475" t="s">
        <v>3143</v>
      </c>
      <c r="E32" s="1173" t="s">
        <v>3970</v>
      </c>
      <c r="F32" s="198" t="s">
        <v>2792</v>
      </c>
      <c r="G32" s="2601" t="s">
        <v>497</v>
      </c>
      <c r="H32" s="199" t="s">
        <v>4268</v>
      </c>
      <c r="J32" s="2490"/>
    </row>
    <row r="33" spans="1:10" ht="17.25" customHeight="1" thickBot="1">
      <c r="A33" s="195"/>
      <c r="B33" s="389"/>
      <c r="C33" s="475" t="s">
        <v>3256</v>
      </c>
      <c r="D33" s="476" t="s">
        <v>2641</v>
      </c>
      <c r="E33" s="564" t="s">
        <v>4247</v>
      </c>
      <c r="F33" s="191">
        <f>'Заказ, cкидки и курсы валют'!$I$12</f>
        <v>0</v>
      </c>
      <c r="G33" s="2599"/>
      <c r="H33" s="325"/>
      <c r="J33" s="2490"/>
    </row>
    <row r="34" spans="1:10">
      <c r="A34" s="333" t="s">
        <v>1290</v>
      </c>
      <c r="B34" s="1407" t="s">
        <v>619</v>
      </c>
      <c r="C34" s="1076">
        <v>40</v>
      </c>
      <c r="D34" s="1407">
        <v>1000</v>
      </c>
      <c r="E34" s="2490">
        <v>1393.4928599999998</v>
      </c>
      <c r="F34" s="1400">
        <f>ROUND(E34*(1-$F$11),2)</f>
        <v>1393.49</v>
      </c>
      <c r="G34" s="1182">
        <f>F34</f>
        <v>1393.49</v>
      </c>
      <c r="H34" s="337"/>
      <c r="J34" s="2490"/>
    </row>
    <row r="35" spans="1:10">
      <c r="A35" s="216" t="s">
        <v>1291</v>
      </c>
      <c r="B35" s="12" t="s">
        <v>620</v>
      </c>
      <c r="C35" s="20">
        <v>20</v>
      </c>
      <c r="D35" s="12">
        <v>500</v>
      </c>
      <c r="E35" s="2490">
        <v>1615.4452499999998</v>
      </c>
      <c r="F35" s="581">
        <f t="shared" ref="F35:F36" si="0">ROUND(E35*(1-$F$11),2)</f>
        <v>1615.45</v>
      </c>
      <c r="G35" s="332">
        <f t="shared" ref="G35:G36" si="1">F35</f>
        <v>1615.45</v>
      </c>
      <c r="H35" s="212"/>
      <c r="J35" s="2490"/>
    </row>
    <row r="36" spans="1:10" ht="13.5" thickBot="1">
      <c r="A36" s="241" t="s">
        <v>4673</v>
      </c>
      <c r="B36" s="280" t="s">
        <v>3258</v>
      </c>
      <c r="C36" s="283">
        <v>20</v>
      </c>
      <c r="D36" s="283">
        <v>500</v>
      </c>
      <c r="E36" s="2490">
        <v>1243.5706799999998</v>
      </c>
      <c r="F36" s="1403">
        <f t="shared" si="0"/>
        <v>1243.57</v>
      </c>
      <c r="G36" s="1183">
        <f t="shared" si="1"/>
        <v>1243.57</v>
      </c>
      <c r="H36" s="214"/>
      <c r="J36" s="2490"/>
    </row>
    <row r="37" spans="1:10" ht="11.25" customHeight="1" thickBot="1">
      <c r="J37" s="2490"/>
    </row>
    <row r="38" spans="1:10" ht="18.75">
      <c r="A38" s="247"/>
      <c r="B38" s="163"/>
      <c r="C38" s="1440" t="s">
        <v>4868</v>
      </c>
      <c r="D38" s="1440"/>
      <c r="E38" s="2472"/>
      <c r="F38" s="1440"/>
      <c r="G38" s="1440"/>
      <c r="H38" s="288"/>
      <c r="J38" s="2490"/>
    </row>
    <row r="39" spans="1:10" ht="18.75">
      <c r="A39" s="248"/>
      <c r="B39" s="17"/>
      <c r="C39" s="1441"/>
      <c r="D39" s="1441"/>
      <c r="E39" s="2471" t="s">
        <v>4663</v>
      </c>
      <c r="F39" s="286"/>
      <c r="G39" s="17"/>
      <c r="H39" s="289"/>
      <c r="J39" s="2490"/>
    </row>
    <row r="40" spans="1:10">
      <c r="A40" s="248"/>
      <c r="B40" s="17"/>
      <c r="C40" s="183"/>
      <c r="D40" s="183"/>
      <c r="E40" s="557"/>
      <c r="F40" s="98"/>
      <c r="G40" s="168"/>
      <c r="H40" s="167"/>
      <c r="J40" s="2490"/>
    </row>
    <row r="41" spans="1:10">
      <c r="A41" s="248"/>
      <c r="B41" s="17"/>
      <c r="C41" s="183"/>
      <c r="D41" s="183"/>
      <c r="E41" s="557"/>
      <c r="F41" s="98"/>
      <c r="G41" s="168"/>
      <c r="H41" s="167"/>
      <c r="J41" s="2490"/>
    </row>
    <row r="42" spans="1:10">
      <c r="A42" s="248"/>
      <c r="B42" s="17"/>
      <c r="C42" s="183"/>
      <c r="D42" s="183"/>
      <c r="E42" s="557"/>
      <c r="F42" s="98"/>
      <c r="G42" s="168"/>
      <c r="H42" s="167"/>
      <c r="J42" s="2490"/>
    </row>
    <row r="43" spans="1:10" ht="13.5" thickBot="1">
      <c r="A43" s="249"/>
      <c r="B43" s="171"/>
      <c r="C43" s="184"/>
      <c r="D43" s="184"/>
      <c r="E43" s="558"/>
      <c r="F43" s="101"/>
      <c r="G43" s="170"/>
      <c r="H43" s="172"/>
      <c r="J43" s="2490"/>
    </row>
    <row r="44" spans="1:10" ht="32.25" customHeight="1">
      <c r="A44" s="195" t="s">
        <v>1034</v>
      </c>
      <c r="B44" s="389" t="s">
        <v>1035</v>
      </c>
      <c r="C44" s="475" t="s">
        <v>3971</v>
      </c>
      <c r="D44" s="475" t="s">
        <v>3143</v>
      </c>
      <c r="E44" s="1173" t="s">
        <v>3970</v>
      </c>
      <c r="F44" s="198" t="s">
        <v>2792</v>
      </c>
      <c r="G44" s="2601" t="s">
        <v>497</v>
      </c>
      <c r="H44" s="199" t="s">
        <v>4268</v>
      </c>
      <c r="J44" s="2490"/>
    </row>
    <row r="45" spans="1:10" ht="15.75" customHeight="1" thickBot="1">
      <c r="A45" s="195"/>
      <c r="B45" s="389"/>
      <c r="C45" s="475" t="s">
        <v>3256</v>
      </c>
      <c r="D45" s="476" t="s">
        <v>2641</v>
      </c>
      <c r="E45" s="564" t="s">
        <v>265</v>
      </c>
      <c r="F45" s="191">
        <f>'Заказ, cкидки и курсы валют'!$I$12</f>
        <v>0</v>
      </c>
      <c r="G45" s="2599"/>
      <c r="H45" s="325"/>
      <c r="J45" s="2490"/>
    </row>
    <row r="46" spans="1:10">
      <c r="A46" s="333" t="s">
        <v>1292</v>
      </c>
      <c r="B46" s="1407" t="s">
        <v>619</v>
      </c>
      <c r="C46" s="1076">
        <v>40</v>
      </c>
      <c r="D46" s="1407">
        <v>1000</v>
      </c>
      <c r="E46" s="2490">
        <v>1393.4928599999998</v>
      </c>
      <c r="F46" s="1400">
        <f>ROUND(E46*(1-$F$11),2)</f>
        <v>1393.49</v>
      </c>
      <c r="G46" s="1182">
        <f>F46</f>
        <v>1393.49</v>
      </c>
      <c r="H46" s="337"/>
      <c r="J46" s="2490"/>
    </row>
    <row r="47" spans="1:10">
      <c r="A47" s="216" t="s">
        <v>1293</v>
      </c>
      <c r="B47" s="12" t="s">
        <v>620</v>
      </c>
      <c r="C47" s="20">
        <v>20</v>
      </c>
      <c r="D47" s="12">
        <v>500</v>
      </c>
      <c r="E47" s="2490">
        <v>1615.4452499999998</v>
      </c>
      <c r="F47" s="581">
        <f t="shared" ref="F47:F48" si="2">ROUND(E47*(1-$F$11),2)</f>
        <v>1615.45</v>
      </c>
      <c r="G47" s="332">
        <f t="shared" ref="G47:G48" si="3">F47</f>
        <v>1615.45</v>
      </c>
      <c r="H47" s="212"/>
      <c r="J47" s="2490"/>
    </row>
    <row r="48" spans="1:10" ht="13.5" thickBot="1">
      <c r="A48" s="241" t="s">
        <v>4674</v>
      </c>
      <c r="B48" s="280" t="s">
        <v>3258</v>
      </c>
      <c r="C48" s="283">
        <v>20</v>
      </c>
      <c r="D48" s="283">
        <v>500</v>
      </c>
      <c r="E48" s="2490">
        <v>1243.5706799999998</v>
      </c>
      <c r="F48" s="1403">
        <f t="shared" si="2"/>
        <v>1243.57</v>
      </c>
      <c r="G48" s="1183">
        <f t="shared" si="3"/>
        <v>1243.57</v>
      </c>
      <c r="H48" s="214"/>
      <c r="J48" s="2490"/>
    </row>
    <row r="49" spans="1:10" ht="11.25" customHeight="1" thickBot="1">
      <c r="J49" s="2490"/>
    </row>
    <row r="50" spans="1:10" ht="18.75">
      <c r="A50" s="247"/>
      <c r="B50" s="163"/>
      <c r="C50" s="1440" t="s">
        <v>4869</v>
      </c>
      <c r="D50" s="1440"/>
      <c r="E50" s="2472"/>
      <c r="F50" s="1440"/>
      <c r="G50" s="163"/>
      <c r="H50" s="288"/>
      <c r="J50" s="2490"/>
    </row>
    <row r="51" spans="1:10">
      <c r="A51" s="248"/>
      <c r="B51" s="17"/>
      <c r="C51" s="183"/>
      <c r="D51" s="183"/>
      <c r="E51" s="557"/>
      <c r="F51" s="98"/>
      <c r="G51" s="168"/>
      <c r="H51" s="167"/>
      <c r="J51" s="2490"/>
    </row>
    <row r="52" spans="1:10">
      <c r="A52" s="248"/>
      <c r="B52" s="17"/>
      <c r="C52" s="183"/>
      <c r="D52" s="183"/>
      <c r="E52" s="557"/>
      <c r="F52" s="98"/>
      <c r="G52" s="168"/>
      <c r="H52" s="167"/>
      <c r="J52" s="2490"/>
    </row>
    <row r="53" spans="1:10">
      <c r="A53" s="248"/>
      <c r="B53" s="17"/>
      <c r="C53" s="183"/>
      <c r="D53" s="183"/>
      <c r="E53" s="557"/>
      <c r="F53" s="98"/>
      <c r="G53" s="168"/>
      <c r="H53" s="167"/>
      <c r="J53" s="2490"/>
    </row>
    <row r="54" spans="1:10" ht="13.5" thickBot="1">
      <c r="A54" s="249"/>
      <c r="B54" s="171"/>
      <c r="C54" s="184"/>
      <c r="D54" s="184"/>
      <c r="E54" s="558"/>
      <c r="F54" s="101"/>
      <c r="G54" s="170"/>
      <c r="H54" s="172"/>
      <c r="J54" s="2490"/>
    </row>
    <row r="55" spans="1:10" ht="31.5" customHeight="1">
      <c r="A55" s="195" t="s">
        <v>1034</v>
      </c>
      <c r="B55" s="389" t="s">
        <v>1035</v>
      </c>
      <c r="C55" s="475" t="s">
        <v>3971</v>
      </c>
      <c r="D55" s="475" t="s">
        <v>3143</v>
      </c>
      <c r="E55" s="1173" t="s">
        <v>3970</v>
      </c>
      <c r="F55" s="198" t="s">
        <v>2792</v>
      </c>
      <c r="G55" s="2601" t="s">
        <v>497</v>
      </c>
      <c r="H55" s="199" t="s">
        <v>4268</v>
      </c>
      <c r="J55" s="2490"/>
    </row>
    <row r="56" spans="1:10" ht="16.5" customHeight="1" thickBot="1">
      <c r="A56" s="195"/>
      <c r="B56" s="389"/>
      <c r="C56" s="475" t="s">
        <v>3256</v>
      </c>
      <c r="D56" s="476" t="s">
        <v>2641</v>
      </c>
      <c r="E56" s="564" t="s">
        <v>265</v>
      </c>
      <c r="F56" s="191">
        <f>'Заказ, cкидки и курсы валют'!$I$12</f>
        <v>0</v>
      </c>
      <c r="G56" s="2599"/>
      <c r="H56" s="325"/>
      <c r="J56" s="2490"/>
    </row>
    <row r="57" spans="1:10">
      <c r="A57" s="333" t="s">
        <v>1294</v>
      </c>
      <c r="B57" s="542" t="s">
        <v>616</v>
      </c>
      <c r="C57" s="334">
        <v>20</v>
      </c>
      <c r="D57" s="1407">
        <v>500</v>
      </c>
      <c r="E57" s="2490">
        <v>1135.3496399999999</v>
      </c>
      <c r="F57" s="1400">
        <f>ROUND(E57*(1-$F$11),2)</f>
        <v>1135.3499999999999</v>
      </c>
      <c r="G57" s="1182">
        <f>F57</f>
        <v>1135.3499999999999</v>
      </c>
      <c r="H57" s="337"/>
      <c r="J57" s="2490"/>
    </row>
    <row r="58" spans="1:10" ht="13.5" thickBot="1">
      <c r="A58" s="241" t="s">
        <v>1295</v>
      </c>
      <c r="B58" s="282" t="s">
        <v>1338</v>
      </c>
      <c r="C58" s="19">
        <v>12</v>
      </c>
      <c r="D58" s="280">
        <v>500</v>
      </c>
      <c r="E58" s="2490">
        <v>2367.4417499999995</v>
      </c>
      <c r="F58" s="1403">
        <f>ROUND(E58*(1-$F$11),2)</f>
        <v>2367.44</v>
      </c>
      <c r="G58" s="1183">
        <f>F58</f>
        <v>2367.44</v>
      </c>
      <c r="H58" s="214"/>
      <c r="J58" s="2490"/>
    </row>
    <row r="59" spans="1:10" ht="11.25" customHeight="1" thickBot="1">
      <c r="J59" s="2490"/>
    </row>
    <row r="60" spans="1:10" ht="18.75">
      <c r="A60" s="247"/>
      <c r="B60" s="1440" t="s">
        <v>509</v>
      </c>
      <c r="C60" s="1440"/>
      <c r="D60" s="1440"/>
      <c r="E60" s="2472"/>
      <c r="F60" s="1440"/>
      <c r="G60" s="140"/>
      <c r="H60" s="95"/>
      <c r="J60" s="2490"/>
    </row>
    <row r="61" spans="1:10" ht="18.75">
      <c r="A61" s="248"/>
      <c r="B61" s="1441"/>
      <c r="C61" s="1441"/>
      <c r="D61" s="1441" t="s">
        <v>510</v>
      </c>
      <c r="E61" s="2471"/>
      <c r="F61" s="286"/>
      <c r="G61" s="286"/>
      <c r="H61" s="167"/>
      <c r="J61" s="2490"/>
    </row>
    <row r="62" spans="1:10">
      <c r="A62" s="248"/>
      <c r="B62" s="17"/>
      <c r="C62" s="183"/>
      <c r="D62" s="183"/>
      <c r="E62" s="557"/>
      <c r="F62" s="98"/>
      <c r="G62" s="168"/>
      <c r="H62" s="167"/>
      <c r="J62" s="2490"/>
    </row>
    <row r="63" spans="1:10">
      <c r="A63" s="248"/>
      <c r="B63" s="17"/>
      <c r="C63" s="183"/>
      <c r="D63" s="183"/>
      <c r="E63" s="557"/>
      <c r="F63" s="98"/>
      <c r="G63" s="168"/>
      <c r="H63" s="167"/>
      <c r="J63" s="2490"/>
    </row>
    <row r="64" spans="1:10">
      <c r="A64" s="248"/>
      <c r="B64" s="17"/>
      <c r="C64" s="183"/>
      <c r="D64" s="183"/>
      <c r="E64" s="557"/>
      <c r="F64" s="98"/>
      <c r="G64" s="168"/>
      <c r="H64" s="167"/>
      <c r="J64" s="2490"/>
    </row>
    <row r="65" spans="1:10" ht="13.5" thickBot="1">
      <c r="A65" s="249"/>
      <c r="B65" s="171"/>
      <c r="C65" s="184"/>
      <c r="D65" s="184"/>
      <c r="E65" s="558"/>
      <c r="F65" s="101"/>
      <c r="G65" s="170"/>
      <c r="H65" s="172"/>
      <c r="J65" s="2490"/>
    </row>
    <row r="66" spans="1:10" ht="31.5" customHeight="1">
      <c r="A66" s="195" t="s">
        <v>1034</v>
      </c>
      <c r="B66" s="389" t="s">
        <v>1035</v>
      </c>
      <c r="C66" s="475" t="s">
        <v>3971</v>
      </c>
      <c r="D66" s="475" t="s">
        <v>3143</v>
      </c>
      <c r="E66" s="1173" t="s">
        <v>3970</v>
      </c>
      <c r="F66" s="198" t="s">
        <v>2792</v>
      </c>
      <c r="G66" s="2601" t="s">
        <v>497</v>
      </c>
      <c r="H66" s="199" t="s">
        <v>4268</v>
      </c>
      <c r="J66" s="2490"/>
    </row>
    <row r="67" spans="1:10" ht="15.75" customHeight="1" thickBot="1">
      <c r="A67" s="195"/>
      <c r="B67" s="389"/>
      <c r="C67" s="475" t="s">
        <v>3256</v>
      </c>
      <c r="D67" s="476" t="s">
        <v>2641</v>
      </c>
      <c r="E67" s="564" t="s">
        <v>265</v>
      </c>
      <c r="F67" s="191">
        <f>'Заказ, cкидки и курсы валют'!$I$12</f>
        <v>0</v>
      </c>
      <c r="G67" s="2599"/>
      <c r="H67" s="325"/>
      <c r="J67" s="2490"/>
    </row>
    <row r="68" spans="1:10">
      <c r="A68" s="997" t="s">
        <v>5528</v>
      </c>
      <c r="B68" s="1184" t="s">
        <v>3259</v>
      </c>
      <c r="C68" s="1076">
        <v>80</v>
      </c>
      <c r="D68" s="1076">
        <v>100</v>
      </c>
      <c r="E68" s="2490">
        <v>99.694649999999996</v>
      </c>
      <c r="F68" s="1400">
        <f>ROUND(E68*(1-$F$11),2)</f>
        <v>99.69</v>
      </c>
      <c r="G68" s="1182">
        <f>F68</f>
        <v>99.69</v>
      </c>
      <c r="H68" s="337"/>
      <c r="J68" s="2490"/>
    </row>
    <row r="69" spans="1:10">
      <c r="A69" s="625" t="s">
        <v>5529</v>
      </c>
      <c r="B69" s="20" t="s">
        <v>3260</v>
      </c>
      <c r="C69" s="20">
        <v>70</v>
      </c>
      <c r="D69" s="20">
        <v>100</v>
      </c>
      <c r="E69" s="2490">
        <v>113.1669</v>
      </c>
      <c r="F69" s="581">
        <f t="shared" ref="F69:F70" si="4">ROUND(E69*(1-$F$11),2)</f>
        <v>113.17</v>
      </c>
      <c r="G69" s="332">
        <f t="shared" ref="G69:G70" si="5">F69</f>
        <v>113.17</v>
      </c>
      <c r="H69" s="212"/>
      <c r="J69" s="2490"/>
    </row>
    <row r="70" spans="1:10" ht="13.5" thickBot="1">
      <c r="A70" s="655" t="s">
        <v>5530</v>
      </c>
      <c r="B70" s="283" t="s">
        <v>3261</v>
      </c>
      <c r="C70" s="283">
        <v>50</v>
      </c>
      <c r="D70" s="283">
        <v>100</v>
      </c>
      <c r="E70" s="2490">
        <v>148.19475</v>
      </c>
      <c r="F70" s="1403">
        <f t="shared" si="4"/>
        <v>148.19</v>
      </c>
      <c r="G70" s="1183">
        <f t="shared" si="5"/>
        <v>148.19</v>
      </c>
      <c r="H70" s="214"/>
      <c r="J70" s="2490"/>
    </row>
    <row r="71" spans="1:10" ht="11.25" customHeight="1" thickBot="1">
      <c r="J71" s="2490"/>
    </row>
    <row r="72" spans="1:10" ht="18.75">
      <c r="A72" s="247"/>
      <c r="B72" s="1440" t="s">
        <v>511</v>
      </c>
      <c r="C72" s="1440"/>
      <c r="D72" s="1440"/>
      <c r="E72" s="2472"/>
      <c r="F72" s="1440"/>
      <c r="G72" s="140"/>
      <c r="H72" s="290"/>
      <c r="J72" s="2490"/>
    </row>
    <row r="73" spans="1:10" ht="18.75">
      <c r="A73" s="248"/>
      <c r="B73" s="1441"/>
      <c r="C73" s="1441"/>
      <c r="D73" s="1441" t="s">
        <v>510</v>
      </c>
      <c r="E73" s="2471"/>
      <c r="F73" s="286"/>
      <c r="G73" s="286"/>
      <c r="H73" s="291"/>
      <c r="J73" s="2490"/>
    </row>
    <row r="74" spans="1:10">
      <c r="A74" s="248"/>
      <c r="B74" s="17"/>
      <c r="C74" s="183"/>
      <c r="D74" s="183"/>
      <c r="E74" s="557"/>
      <c r="F74" s="98"/>
      <c r="G74" s="168"/>
      <c r="H74" s="167"/>
      <c r="J74" s="2490"/>
    </row>
    <row r="75" spans="1:10">
      <c r="A75" s="248"/>
      <c r="B75" s="17"/>
      <c r="C75" s="183"/>
      <c r="D75" s="183"/>
      <c r="E75" s="557"/>
      <c r="F75" s="98"/>
      <c r="G75" s="168"/>
      <c r="H75" s="167"/>
      <c r="J75" s="2490"/>
    </row>
    <row r="76" spans="1:10">
      <c r="A76" s="248"/>
      <c r="B76" s="17"/>
      <c r="C76" s="183"/>
      <c r="D76" s="183"/>
      <c r="E76" s="557"/>
      <c r="F76" s="98"/>
      <c r="G76" s="168"/>
      <c r="H76" s="167"/>
      <c r="J76" s="2490"/>
    </row>
    <row r="77" spans="1:10" ht="13.5" thickBot="1">
      <c r="A77" s="249"/>
      <c r="B77" s="171"/>
      <c r="C77" s="184"/>
      <c r="D77" s="184"/>
      <c r="E77" s="558"/>
      <c r="F77" s="101"/>
      <c r="G77" s="170"/>
      <c r="H77" s="172"/>
      <c r="J77" s="2490"/>
    </row>
    <row r="78" spans="1:10" ht="31.5" customHeight="1">
      <c r="A78" s="195" t="s">
        <v>1034</v>
      </c>
      <c r="B78" s="389" t="s">
        <v>1035</v>
      </c>
      <c r="C78" s="475" t="s">
        <v>3971</v>
      </c>
      <c r="D78" s="475" t="s">
        <v>3143</v>
      </c>
      <c r="E78" s="1173" t="s">
        <v>3970</v>
      </c>
      <c r="F78" s="198" t="s">
        <v>2792</v>
      </c>
      <c r="G78" s="2601" t="s">
        <v>497</v>
      </c>
      <c r="H78" s="199" t="s">
        <v>4268</v>
      </c>
      <c r="J78" s="2490"/>
    </row>
    <row r="79" spans="1:10" ht="16.5" customHeight="1" thickBot="1">
      <c r="A79" s="195"/>
      <c r="B79" s="389"/>
      <c r="C79" s="475" t="s">
        <v>3256</v>
      </c>
      <c r="D79" s="476" t="s">
        <v>2641</v>
      </c>
      <c r="E79" s="564" t="s">
        <v>265</v>
      </c>
      <c r="F79" s="191">
        <f>'Заказ, cкидки и курсы валют'!$I$12</f>
        <v>0</v>
      </c>
      <c r="G79" s="2599"/>
      <c r="H79" s="325"/>
      <c r="J79" s="2490"/>
    </row>
    <row r="80" spans="1:10">
      <c r="A80" s="997" t="s">
        <v>5531</v>
      </c>
      <c r="B80" s="1184" t="s">
        <v>3259</v>
      </c>
      <c r="C80" s="1076">
        <v>80</v>
      </c>
      <c r="D80" s="1076">
        <v>100</v>
      </c>
      <c r="E80" s="2490">
        <v>99.694649999999996</v>
      </c>
      <c r="F80" s="1400">
        <f>ROUND(E80*(1-$F$11),2)</f>
        <v>99.69</v>
      </c>
      <c r="G80" s="1182">
        <f>F80</f>
        <v>99.69</v>
      </c>
      <c r="H80" s="337"/>
      <c r="J80" s="2490"/>
    </row>
    <row r="81" spans="1:10">
      <c r="A81" s="625" t="s">
        <v>5532</v>
      </c>
      <c r="B81" s="20" t="s">
        <v>3260</v>
      </c>
      <c r="C81" s="20">
        <v>70</v>
      </c>
      <c r="D81" s="20">
        <v>100</v>
      </c>
      <c r="E81" s="2490">
        <v>116.56425</v>
      </c>
      <c r="F81" s="581">
        <f t="shared" ref="F81:F82" si="6">ROUND(E81*(1-$F$11),2)</f>
        <v>116.56</v>
      </c>
      <c r="G81" s="332">
        <f t="shared" ref="G81:G82" si="7">F81</f>
        <v>116.56</v>
      </c>
      <c r="H81" s="212"/>
      <c r="J81" s="2490"/>
    </row>
    <row r="82" spans="1:10" ht="13.5" thickBot="1">
      <c r="A82" s="655" t="s">
        <v>5533</v>
      </c>
      <c r="B82" s="283" t="s">
        <v>3261</v>
      </c>
      <c r="C82" s="283">
        <v>50</v>
      </c>
      <c r="D82" s="283">
        <v>100</v>
      </c>
      <c r="E82" s="2490">
        <v>148.19475</v>
      </c>
      <c r="F82" s="1403">
        <f t="shared" si="6"/>
        <v>148.19</v>
      </c>
      <c r="G82" s="1183">
        <f t="shared" si="7"/>
        <v>148.19</v>
      </c>
      <c r="H82" s="214"/>
      <c r="J82" s="2490"/>
    </row>
    <row r="83" spans="1:10" ht="11.25" customHeight="1" thickBot="1">
      <c r="A83" s="14"/>
      <c r="B83" s="139"/>
      <c r="C83" s="139"/>
      <c r="D83" s="139"/>
      <c r="F83" s="139"/>
      <c r="G83" s="14"/>
      <c r="H83" s="14"/>
      <c r="J83" s="2490"/>
    </row>
    <row r="84" spans="1:10" ht="18.75">
      <c r="A84" s="247"/>
      <c r="B84" s="1440" t="s">
        <v>509</v>
      </c>
      <c r="C84" s="1440"/>
      <c r="D84" s="1440"/>
      <c r="E84" s="2472"/>
      <c r="F84" s="1440"/>
      <c r="G84" s="140"/>
      <c r="H84" s="290"/>
      <c r="J84" s="2490"/>
    </row>
    <row r="85" spans="1:10" ht="18.75">
      <c r="A85" s="248"/>
      <c r="B85" s="1441"/>
      <c r="C85" s="1441"/>
      <c r="D85" s="1441" t="s">
        <v>3626</v>
      </c>
      <c r="E85" s="2471"/>
      <c r="F85" s="286"/>
      <c r="G85" s="286"/>
      <c r="H85" s="291"/>
      <c r="J85" s="2490"/>
    </row>
    <row r="86" spans="1:10">
      <c r="A86" s="248"/>
      <c r="B86" s="17"/>
      <c r="C86" s="183"/>
      <c r="D86" s="183"/>
      <c r="E86" s="557"/>
      <c r="F86" s="98"/>
      <c r="G86" s="168"/>
      <c r="H86" s="167"/>
      <c r="J86" s="2490"/>
    </row>
    <row r="87" spans="1:10">
      <c r="A87" s="248"/>
      <c r="B87" s="17"/>
      <c r="C87" s="183"/>
      <c r="D87" s="183"/>
      <c r="E87" s="557"/>
      <c r="F87" s="98"/>
      <c r="G87" s="168"/>
      <c r="H87" s="167"/>
      <c r="J87" s="2490"/>
    </row>
    <row r="88" spans="1:10">
      <c r="A88" s="248"/>
      <c r="B88" s="17"/>
      <c r="C88" s="183"/>
      <c r="D88" s="183"/>
      <c r="E88" s="557"/>
      <c r="F88" s="98"/>
      <c r="G88" s="168"/>
      <c r="H88" s="167"/>
      <c r="J88" s="2490"/>
    </row>
    <row r="89" spans="1:10" ht="13.5" thickBot="1">
      <c r="A89" s="249"/>
      <c r="B89" s="171"/>
      <c r="C89" s="184"/>
      <c r="D89" s="184"/>
      <c r="E89" s="558"/>
      <c r="F89" s="101"/>
      <c r="G89" s="170"/>
      <c r="H89" s="172"/>
      <c r="J89" s="2490"/>
    </row>
    <row r="90" spans="1:10" ht="31.5" customHeight="1">
      <c r="A90" s="195" t="s">
        <v>1034</v>
      </c>
      <c r="B90" s="389" t="s">
        <v>1035</v>
      </c>
      <c r="C90" s="475" t="s">
        <v>3971</v>
      </c>
      <c r="D90" s="475" t="s">
        <v>3143</v>
      </c>
      <c r="E90" s="1173" t="s">
        <v>3970</v>
      </c>
      <c r="F90" s="198" t="s">
        <v>2792</v>
      </c>
      <c r="G90" s="2601" t="s">
        <v>497</v>
      </c>
      <c r="H90" s="199" t="s">
        <v>4268</v>
      </c>
      <c r="J90" s="2490"/>
    </row>
    <row r="91" spans="1:10" ht="17.25" customHeight="1" thickBot="1">
      <c r="A91" s="195"/>
      <c r="B91" s="389"/>
      <c r="C91" s="475" t="s">
        <v>3256</v>
      </c>
      <c r="D91" s="476" t="s">
        <v>2641</v>
      </c>
      <c r="E91" s="564" t="s">
        <v>265</v>
      </c>
      <c r="F91" s="191">
        <f>'Заказ, cкидки и курсы валют'!$I$12</f>
        <v>0</v>
      </c>
      <c r="G91" s="2599"/>
      <c r="H91" s="325"/>
      <c r="J91" s="2490"/>
    </row>
    <row r="92" spans="1:10">
      <c r="A92" s="333" t="s">
        <v>4675</v>
      </c>
      <c r="B92" s="1184" t="s">
        <v>3627</v>
      </c>
      <c r="C92" s="1076">
        <v>80</v>
      </c>
      <c r="D92" s="1076">
        <v>100</v>
      </c>
      <c r="E92" s="2490">
        <v>99.862920000000003</v>
      </c>
      <c r="F92" s="1400">
        <f>ROUND(E92*(1-$F$11),2)</f>
        <v>99.86</v>
      </c>
      <c r="G92" s="1182">
        <f>F92</f>
        <v>99.86</v>
      </c>
      <c r="H92" s="337"/>
      <c r="J92" s="2490"/>
    </row>
    <row r="93" spans="1:10">
      <c r="A93" s="216" t="s">
        <v>4676</v>
      </c>
      <c r="B93" s="20" t="s">
        <v>3628</v>
      </c>
      <c r="C93" s="20">
        <v>80</v>
      </c>
      <c r="D93" s="20">
        <v>100</v>
      </c>
      <c r="E93" s="2490">
        <v>99.862920000000003</v>
      </c>
      <c r="F93" s="581">
        <f t="shared" ref="F93:F95" si="8">ROUND(E93*(1-$F$11),2)</f>
        <v>99.86</v>
      </c>
      <c r="G93" s="332">
        <f t="shared" ref="G93:G95" si="9">F93</f>
        <v>99.86</v>
      </c>
      <c r="H93" s="212"/>
      <c r="J93" s="2490"/>
    </row>
    <row r="94" spans="1:10">
      <c r="A94" s="216" t="s">
        <v>4677</v>
      </c>
      <c r="B94" s="20" t="s">
        <v>3629</v>
      </c>
      <c r="C94" s="20">
        <v>80</v>
      </c>
      <c r="D94" s="20">
        <v>100</v>
      </c>
      <c r="E94" s="2490">
        <v>110.66202</v>
      </c>
      <c r="F94" s="581">
        <f t="shared" si="8"/>
        <v>110.66</v>
      </c>
      <c r="G94" s="332">
        <f t="shared" si="9"/>
        <v>110.66</v>
      </c>
      <c r="H94" s="212"/>
      <c r="J94" s="2490"/>
    </row>
    <row r="95" spans="1:10" ht="13.5" thickBot="1">
      <c r="A95" s="241" t="s">
        <v>4678</v>
      </c>
      <c r="B95" s="283" t="s">
        <v>3630</v>
      </c>
      <c r="C95" s="283">
        <v>80</v>
      </c>
      <c r="D95" s="283">
        <v>100</v>
      </c>
      <c r="E95" s="2490">
        <v>113.3586</v>
      </c>
      <c r="F95" s="1403">
        <f t="shared" si="8"/>
        <v>113.36</v>
      </c>
      <c r="G95" s="1183">
        <f t="shared" si="9"/>
        <v>113.36</v>
      </c>
      <c r="H95" s="214"/>
      <c r="J95" s="2490"/>
    </row>
    <row r="96" spans="1:10" ht="11.25" customHeight="1">
      <c r="J96" s="2490"/>
    </row>
    <row r="97" spans="1:10" ht="11.25" customHeight="1" thickBot="1">
      <c r="A97" s="14"/>
      <c r="B97" s="139"/>
      <c r="C97" s="139"/>
      <c r="D97" s="139"/>
      <c r="E97" s="740"/>
      <c r="F97" s="139"/>
      <c r="G97" s="14"/>
      <c r="H97" s="14"/>
      <c r="J97" s="2490"/>
    </row>
    <row r="98" spans="1:10" ht="18.75">
      <c r="A98" s="247"/>
      <c r="B98" s="163"/>
      <c r="C98" s="1440"/>
      <c r="D98" s="2712" t="s">
        <v>512</v>
      </c>
      <c r="E98" s="2712"/>
      <c r="F98" s="2712"/>
      <c r="G98" s="140"/>
      <c r="H98" s="95"/>
      <c r="J98" s="2490"/>
    </row>
    <row r="99" spans="1:10">
      <c r="A99" s="248"/>
      <c r="C99" s="183"/>
      <c r="D99" s="183"/>
      <c r="E99" s="557"/>
      <c r="F99" s="98"/>
      <c r="G99" s="168"/>
      <c r="H99" s="167"/>
      <c r="J99" s="2490"/>
    </row>
    <row r="100" spans="1:10">
      <c r="A100" s="248"/>
      <c r="B100" s="17"/>
      <c r="C100" s="183"/>
      <c r="D100" s="183"/>
      <c r="E100" s="557"/>
      <c r="F100" s="98"/>
      <c r="G100" s="168"/>
      <c r="H100" s="167"/>
      <c r="J100" s="2490"/>
    </row>
    <row r="101" spans="1:10">
      <c r="A101" s="248"/>
      <c r="B101" s="17"/>
      <c r="C101" s="183"/>
      <c r="D101" s="183"/>
      <c r="E101" s="557"/>
      <c r="F101" s="98"/>
      <c r="G101" s="168"/>
      <c r="H101" s="167"/>
      <c r="J101" s="2490"/>
    </row>
    <row r="102" spans="1:10" ht="13.5" thickBot="1">
      <c r="A102" s="249"/>
      <c r="B102" s="171"/>
      <c r="C102" s="184"/>
      <c r="D102" s="184"/>
      <c r="E102" s="558"/>
      <c r="F102" s="101"/>
      <c r="G102" s="170"/>
      <c r="H102" s="172"/>
      <c r="J102" s="2490"/>
    </row>
    <row r="103" spans="1:10" ht="31.5" customHeight="1">
      <c r="A103" s="195" t="s">
        <v>1034</v>
      </c>
      <c r="B103" s="389" t="s">
        <v>1035</v>
      </c>
      <c r="C103" s="475" t="s">
        <v>3971</v>
      </c>
      <c r="D103" s="475" t="s">
        <v>3143</v>
      </c>
      <c r="E103" s="1173" t="s">
        <v>3970</v>
      </c>
      <c r="F103" s="198" t="s">
        <v>2792</v>
      </c>
      <c r="G103" s="2601" t="s">
        <v>497</v>
      </c>
      <c r="H103" s="199" t="s">
        <v>4268</v>
      </c>
      <c r="J103" s="2490"/>
    </row>
    <row r="104" spans="1:10" ht="17.25" customHeight="1" thickBot="1">
      <c r="A104" s="188"/>
      <c r="B104" s="190"/>
      <c r="C104" s="1140" t="s">
        <v>3256</v>
      </c>
      <c r="D104" s="382" t="s">
        <v>2641</v>
      </c>
      <c r="E104" s="560" t="s">
        <v>265</v>
      </c>
      <c r="F104" s="191">
        <f>'Заказ, cкидки и курсы валют'!$I$12</f>
        <v>0</v>
      </c>
      <c r="G104" s="2605"/>
      <c r="H104" s="186"/>
      <c r="J104" s="2490"/>
    </row>
    <row r="105" spans="1:10" ht="13.5" thickBot="1">
      <c r="A105" s="999" t="s">
        <v>4679</v>
      </c>
      <c r="B105" s="1078">
        <v>6</v>
      </c>
      <c r="C105" s="1078">
        <v>30</v>
      </c>
      <c r="D105" s="1078">
        <v>500</v>
      </c>
      <c r="E105" s="2490">
        <v>1249.0000499999999</v>
      </c>
      <c r="F105" s="1414">
        <f>ROUND(E105*(1-$F$11),2)</f>
        <v>1249</v>
      </c>
      <c r="G105" s="1185">
        <f>F105</f>
        <v>1249</v>
      </c>
      <c r="H105" s="994"/>
      <c r="J105" s="2490"/>
    </row>
    <row r="106" spans="1:10" ht="11.25" customHeight="1" thickBot="1">
      <c r="J106" s="2490"/>
    </row>
    <row r="107" spans="1:10" ht="18.75">
      <c r="A107" s="247"/>
      <c r="B107" s="163"/>
      <c r="C107" s="1440"/>
      <c r="D107" s="1440" t="s">
        <v>3631</v>
      </c>
      <c r="E107" s="2472"/>
      <c r="F107" s="1440"/>
      <c r="G107" s="1440"/>
      <c r="H107" s="288"/>
      <c r="J107" s="2490"/>
    </row>
    <row r="108" spans="1:10" ht="18.75">
      <c r="A108" s="248"/>
      <c r="B108" s="17"/>
      <c r="C108" s="1441"/>
      <c r="D108" s="1441"/>
      <c r="E108" s="2471" t="s">
        <v>3632</v>
      </c>
      <c r="F108" s="286"/>
      <c r="G108" s="17"/>
      <c r="H108" s="289"/>
      <c r="J108" s="2490"/>
    </row>
    <row r="109" spans="1:10">
      <c r="A109" s="248"/>
      <c r="B109" s="17"/>
      <c r="C109" s="183"/>
      <c r="D109" s="183"/>
      <c r="E109" s="557"/>
      <c r="F109" s="98"/>
      <c r="G109" s="168"/>
      <c r="H109" s="167"/>
      <c r="J109" s="2490"/>
    </row>
    <row r="110" spans="1:10">
      <c r="A110" s="248"/>
      <c r="B110" s="17"/>
      <c r="C110" s="183"/>
      <c r="D110" s="183"/>
      <c r="E110" s="557"/>
      <c r="F110" s="98"/>
      <c r="G110" s="168"/>
      <c r="H110" s="167"/>
      <c r="J110" s="2490"/>
    </row>
    <row r="111" spans="1:10">
      <c r="A111" s="248"/>
      <c r="B111" s="17"/>
      <c r="C111" s="183"/>
      <c r="D111" s="183"/>
      <c r="E111" s="557"/>
      <c r="F111" s="98"/>
      <c r="G111" s="168"/>
      <c r="H111" s="167"/>
      <c r="J111" s="2490"/>
    </row>
    <row r="112" spans="1:10" ht="13.5" thickBot="1">
      <c r="A112" s="249"/>
      <c r="B112" s="171"/>
      <c r="C112" s="184"/>
      <c r="D112" s="184"/>
      <c r="E112" s="558"/>
      <c r="F112" s="101"/>
      <c r="G112" s="170"/>
      <c r="H112" s="172"/>
      <c r="J112" s="2490"/>
    </row>
    <row r="113" spans="1:10" ht="31.5" customHeight="1">
      <c r="A113" s="195" t="s">
        <v>1034</v>
      </c>
      <c r="B113" s="389" t="s">
        <v>1035</v>
      </c>
      <c r="C113" s="475" t="s">
        <v>3971</v>
      </c>
      <c r="D113" s="475" t="s">
        <v>3143</v>
      </c>
      <c r="E113" s="1173" t="s">
        <v>3970</v>
      </c>
      <c r="F113" s="198" t="s">
        <v>2792</v>
      </c>
      <c r="G113" s="2601" t="s">
        <v>497</v>
      </c>
      <c r="H113" s="199" t="s">
        <v>4268</v>
      </c>
      <c r="J113" s="2490"/>
    </row>
    <row r="114" spans="1:10" ht="17.25" customHeight="1" thickBot="1">
      <c r="A114" s="195"/>
      <c r="B114" s="389"/>
      <c r="C114" s="475" t="s">
        <v>3256</v>
      </c>
      <c r="D114" s="476" t="s">
        <v>2641</v>
      </c>
      <c r="E114" s="564" t="s">
        <v>265</v>
      </c>
      <c r="F114" s="191">
        <f>'Заказ, cкидки и курсы валют'!$I$12</f>
        <v>0</v>
      </c>
      <c r="G114" s="2599"/>
      <c r="H114" s="325"/>
      <c r="J114" s="2490"/>
    </row>
    <row r="115" spans="1:10">
      <c r="A115" s="333" t="s">
        <v>4680</v>
      </c>
      <c r="B115" s="1076">
        <v>5</v>
      </c>
      <c r="C115" s="1076">
        <v>20</v>
      </c>
      <c r="D115" s="1076">
        <v>1000</v>
      </c>
      <c r="E115" s="2490">
        <v>1269.8208</v>
      </c>
      <c r="F115" s="1400">
        <f>ROUND(E115*(1-$F$11),2)</f>
        <v>1269.82</v>
      </c>
      <c r="G115" s="1182">
        <f>F115</f>
        <v>1269.82</v>
      </c>
      <c r="H115" s="337"/>
      <c r="J115" s="2490"/>
    </row>
    <row r="116" spans="1:10">
      <c r="A116" s="216" t="s">
        <v>4681</v>
      </c>
      <c r="B116" s="20">
        <v>6</v>
      </c>
      <c r="C116" s="20">
        <v>20</v>
      </c>
      <c r="D116" s="20">
        <v>1000</v>
      </c>
      <c r="E116" s="2490">
        <v>1964.4777000000001</v>
      </c>
      <c r="F116" s="581">
        <f t="shared" ref="F116:F120" si="10">ROUND(E116*(1-$F$11),2)</f>
        <v>1964.48</v>
      </c>
      <c r="G116" s="332">
        <f t="shared" ref="G116:G120" si="11">F116</f>
        <v>1964.48</v>
      </c>
      <c r="H116" s="212"/>
      <c r="J116" s="2490"/>
    </row>
    <row r="117" spans="1:10">
      <c r="A117" s="216" t="s">
        <v>4682</v>
      </c>
      <c r="B117" s="20">
        <v>9</v>
      </c>
      <c r="C117" s="20">
        <v>12</v>
      </c>
      <c r="D117" s="20">
        <v>1000</v>
      </c>
      <c r="E117" s="2490">
        <v>2231.4518999999996</v>
      </c>
      <c r="F117" s="581">
        <f t="shared" si="10"/>
        <v>2231.4499999999998</v>
      </c>
      <c r="G117" s="332">
        <f t="shared" si="11"/>
        <v>2231.4499999999998</v>
      </c>
      <c r="H117" s="212"/>
      <c r="J117" s="2490"/>
    </row>
    <row r="118" spans="1:10">
      <c r="A118" s="216" t="s">
        <v>4683</v>
      </c>
      <c r="B118" s="20">
        <v>12</v>
      </c>
      <c r="C118" s="20">
        <v>15</v>
      </c>
      <c r="D118" s="20">
        <v>500</v>
      </c>
      <c r="E118" s="2490">
        <v>994.0156199999999</v>
      </c>
      <c r="F118" s="581">
        <f t="shared" si="10"/>
        <v>994.02</v>
      </c>
      <c r="G118" s="332">
        <f t="shared" si="11"/>
        <v>994.02</v>
      </c>
      <c r="H118" s="212"/>
      <c r="J118" s="2490"/>
    </row>
    <row r="119" spans="1:10">
      <c r="A119" s="216" t="s">
        <v>4684</v>
      </c>
      <c r="B119" s="20">
        <v>16</v>
      </c>
      <c r="C119" s="20">
        <v>12</v>
      </c>
      <c r="D119" s="20">
        <v>500</v>
      </c>
      <c r="E119" s="2490">
        <v>1037.1992399999999</v>
      </c>
      <c r="F119" s="581">
        <f t="shared" si="10"/>
        <v>1037.2</v>
      </c>
      <c r="G119" s="332">
        <f t="shared" si="11"/>
        <v>1037.2</v>
      </c>
      <c r="H119" s="212"/>
      <c r="J119" s="2490"/>
    </row>
    <row r="120" spans="1:10" ht="13.5" thickBot="1">
      <c r="A120" s="241" t="s">
        <v>4685</v>
      </c>
      <c r="B120" s="283">
        <v>20</v>
      </c>
      <c r="C120" s="283">
        <v>12</v>
      </c>
      <c r="D120" s="283">
        <v>500</v>
      </c>
      <c r="E120" s="2490">
        <v>1261.9738800000002</v>
      </c>
      <c r="F120" s="1403">
        <f t="shared" si="10"/>
        <v>1261.97</v>
      </c>
      <c r="G120" s="1183">
        <f t="shared" si="11"/>
        <v>1261.97</v>
      </c>
      <c r="H120" s="214"/>
      <c r="J120" s="2490"/>
    </row>
    <row r="121" spans="1:10" ht="13.5" thickBot="1">
      <c r="J121" s="2490"/>
    </row>
    <row r="122" spans="1:10" ht="22.5" customHeight="1">
      <c r="A122" s="247"/>
      <c r="B122" s="163"/>
      <c r="C122" s="1440"/>
      <c r="D122" s="1440" t="s">
        <v>3631</v>
      </c>
      <c r="E122" s="2472"/>
      <c r="F122" s="1440"/>
      <c r="G122" s="1440"/>
      <c r="H122" s="288"/>
      <c r="J122" s="2490"/>
    </row>
    <row r="123" spans="1:10" ht="18.75">
      <c r="A123" s="248"/>
      <c r="B123" s="17"/>
      <c r="C123" s="1441"/>
      <c r="D123" s="1441"/>
      <c r="E123" s="2471" t="s">
        <v>3633</v>
      </c>
      <c r="F123" s="286"/>
      <c r="G123" s="17"/>
      <c r="H123" s="289"/>
      <c r="J123" s="2490"/>
    </row>
    <row r="124" spans="1:10">
      <c r="A124" s="248"/>
      <c r="B124" s="17"/>
      <c r="C124" s="183"/>
      <c r="D124" s="183"/>
      <c r="E124" s="557"/>
      <c r="F124" s="98"/>
      <c r="G124" s="168"/>
      <c r="H124" s="167"/>
      <c r="J124" s="2490"/>
    </row>
    <row r="125" spans="1:10">
      <c r="A125" s="248"/>
      <c r="B125" s="17"/>
      <c r="C125" s="183"/>
      <c r="D125" s="183"/>
      <c r="E125" s="557"/>
      <c r="F125" s="98"/>
      <c r="G125" s="168"/>
      <c r="H125" s="167"/>
      <c r="J125" s="2490"/>
    </row>
    <row r="126" spans="1:10" ht="13.5" thickBot="1">
      <c r="A126" s="249"/>
      <c r="B126" s="171"/>
      <c r="C126" s="184"/>
      <c r="D126" s="184"/>
      <c r="E126" s="558"/>
      <c r="F126" s="101"/>
      <c r="G126" s="170"/>
      <c r="H126" s="172"/>
      <c r="J126" s="2490"/>
    </row>
    <row r="127" spans="1:10" ht="31.5" customHeight="1">
      <c r="A127" s="195" t="s">
        <v>1034</v>
      </c>
      <c r="B127" s="389" t="s">
        <v>1035</v>
      </c>
      <c r="C127" s="475" t="s">
        <v>3971</v>
      </c>
      <c r="D127" s="475" t="s">
        <v>3143</v>
      </c>
      <c r="E127" s="1173" t="s">
        <v>3970</v>
      </c>
      <c r="F127" s="198" t="s">
        <v>2792</v>
      </c>
      <c r="G127" s="2601" t="s">
        <v>497</v>
      </c>
      <c r="H127" s="199" t="s">
        <v>4268</v>
      </c>
      <c r="J127" s="2490"/>
    </row>
    <row r="128" spans="1:10" ht="17.25" customHeight="1" thickBot="1">
      <c r="A128" s="195"/>
      <c r="B128" s="389"/>
      <c r="C128" s="475" t="s">
        <v>3256</v>
      </c>
      <c r="D128" s="476" t="s">
        <v>2641</v>
      </c>
      <c r="E128" s="564" t="s">
        <v>265</v>
      </c>
      <c r="F128" s="191">
        <f>'Заказ, cкидки и курсы валют'!$I$12</f>
        <v>0</v>
      </c>
      <c r="G128" s="2599"/>
      <c r="H128" s="325"/>
      <c r="J128" s="2490"/>
    </row>
    <row r="129" spans="1:10">
      <c r="A129" s="333" t="s">
        <v>4686</v>
      </c>
      <c r="B129" s="1076">
        <v>5</v>
      </c>
      <c r="C129" s="1076">
        <v>20</v>
      </c>
      <c r="D129" s="1076">
        <v>1000</v>
      </c>
      <c r="E129" s="2490">
        <v>1269.8208</v>
      </c>
      <c r="F129" s="1400">
        <f>ROUND(E129*(1-$F$11),2)</f>
        <v>1269.82</v>
      </c>
      <c r="G129" s="1182">
        <f>F129</f>
        <v>1269.82</v>
      </c>
      <c r="H129" s="337"/>
      <c r="J129" s="2490"/>
    </row>
    <row r="130" spans="1:10">
      <c r="A130" s="216" t="s">
        <v>4687</v>
      </c>
      <c r="B130" s="20">
        <v>6</v>
      </c>
      <c r="C130" s="20">
        <v>20</v>
      </c>
      <c r="D130" s="20">
        <v>1000</v>
      </c>
      <c r="E130" s="2490">
        <v>1964.4777000000001</v>
      </c>
      <c r="F130" s="581">
        <f t="shared" ref="F130:F134" si="12">ROUND(E130*(1-$F$11),2)</f>
        <v>1964.48</v>
      </c>
      <c r="G130" s="332">
        <f t="shared" ref="G130:G134" si="13">F130</f>
        <v>1964.48</v>
      </c>
      <c r="H130" s="212"/>
      <c r="J130" s="2490"/>
    </row>
    <row r="131" spans="1:10">
      <c r="A131" s="216" t="s">
        <v>4688</v>
      </c>
      <c r="B131" s="20">
        <v>9</v>
      </c>
      <c r="C131" s="20">
        <v>12</v>
      </c>
      <c r="D131" s="20">
        <v>1000</v>
      </c>
      <c r="E131" s="2490">
        <v>2231.4518999999996</v>
      </c>
      <c r="F131" s="581">
        <f t="shared" si="12"/>
        <v>2231.4499999999998</v>
      </c>
      <c r="G131" s="332">
        <f t="shared" si="13"/>
        <v>2231.4499999999998</v>
      </c>
      <c r="H131" s="212"/>
      <c r="J131" s="2490"/>
    </row>
    <row r="132" spans="1:10">
      <c r="A132" s="216" t="s">
        <v>944</v>
      </c>
      <c r="B132" s="20">
        <v>12</v>
      </c>
      <c r="C132" s="20">
        <v>15</v>
      </c>
      <c r="D132" s="20">
        <v>500</v>
      </c>
      <c r="E132" s="2490">
        <v>994.0156199999999</v>
      </c>
      <c r="F132" s="581">
        <f t="shared" si="12"/>
        <v>994.02</v>
      </c>
      <c r="G132" s="332">
        <f t="shared" si="13"/>
        <v>994.02</v>
      </c>
      <c r="H132" s="212"/>
      <c r="J132" s="2490"/>
    </row>
    <row r="133" spans="1:10">
      <c r="A133" s="216" t="s">
        <v>945</v>
      </c>
      <c r="B133" s="20">
        <v>16</v>
      </c>
      <c r="C133" s="20">
        <v>12</v>
      </c>
      <c r="D133" s="20">
        <v>500</v>
      </c>
      <c r="E133" s="2490">
        <v>1037.1992399999999</v>
      </c>
      <c r="F133" s="581">
        <f t="shared" si="12"/>
        <v>1037.2</v>
      </c>
      <c r="G133" s="332">
        <f t="shared" si="13"/>
        <v>1037.2</v>
      </c>
      <c r="H133" s="212"/>
      <c r="J133" s="2490"/>
    </row>
    <row r="134" spans="1:10" ht="13.5" thickBot="1">
      <c r="A134" s="241" t="s">
        <v>946</v>
      </c>
      <c r="B134" s="283">
        <v>20</v>
      </c>
      <c r="C134" s="283">
        <v>12</v>
      </c>
      <c r="D134" s="283">
        <v>500</v>
      </c>
      <c r="E134" s="2490">
        <v>1261.9738800000002</v>
      </c>
      <c r="F134" s="1403">
        <f t="shared" si="12"/>
        <v>1261.97</v>
      </c>
      <c r="G134" s="1183">
        <f t="shared" si="13"/>
        <v>1261.97</v>
      </c>
      <c r="H134" s="214"/>
      <c r="J134" s="2490"/>
    </row>
    <row r="135" spans="1:10" ht="13.5" thickBot="1">
      <c r="J135" s="2490"/>
    </row>
    <row r="136" spans="1:10" ht="18.75">
      <c r="A136" s="247"/>
      <c r="B136" s="163"/>
      <c r="C136" s="1440" t="s">
        <v>3634</v>
      </c>
      <c r="D136" s="1440"/>
      <c r="E136" s="2472"/>
      <c r="F136" s="1440"/>
      <c r="G136" s="163"/>
      <c r="H136" s="288"/>
      <c r="J136" s="2490"/>
    </row>
    <row r="137" spans="1:10" ht="18.75">
      <c r="A137" s="248"/>
      <c r="B137" s="17"/>
      <c r="C137" s="1441"/>
      <c r="D137" s="285" t="s">
        <v>3635</v>
      </c>
      <c r="E137" s="2473"/>
      <c r="F137" s="17"/>
      <c r="G137" s="17"/>
      <c r="H137" s="289"/>
      <c r="J137" s="2490"/>
    </row>
    <row r="138" spans="1:10">
      <c r="A138" s="248"/>
      <c r="B138" s="17"/>
      <c r="C138" s="183"/>
      <c r="D138" s="183"/>
      <c r="E138" s="557"/>
      <c r="F138" s="98"/>
      <c r="G138" s="168"/>
      <c r="H138" s="167"/>
      <c r="J138" s="2490"/>
    </row>
    <row r="139" spans="1:10">
      <c r="A139" s="248"/>
      <c r="B139" s="17"/>
      <c r="C139" s="183"/>
      <c r="D139" s="183"/>
      <c r="E139" s="557"/>
      <c r="F139" s="98"/>
      <c r="G139" s="168"/>
      <c r="H139" s="167"/>
      <c r="J139" s="2490"/>
    </row>
    <row r="140" spans="1:10">
      <c r="A140" s="248"/>
      <c r="B140" s="17"/>
      <c r="C140" s="183"/>
      <c r="D140" s="183"/>
      <c r="E140" s="557"/>
      <c r="F140" s="98"/>
      <c r="G140" s="168"/>
      <c r="H140" s="167"/>
      <c r="J140" s="2490"/>
    </row>
    <row r="141" spans="1:10" ht="13.5" thickBot="1">
      <c r="A141" s="249"/>
      <c r="B141" s="171"/>
      <c r="C141" s="184"/>
      <c r="D141" s="184"/>
      <c r="E141" s="558"/>
      <c r="F141" s="101"/>
      <c r="G141" s="170"/>
      <c r="H141" s="172"/>
      <c r="J141" s="2490"/>
    </row>
    <row r="142" spans="1:10" ht="31.5" customHeight="1">
      <c r="A142" s="195" t="s">
        <v>1034</v>
      </c>
      <c r="B142" s="389" t="s">
        <v>1035</v>
      </c>
      <c r="C142" s="475" t="s">
        <v>3971</v>
      </c>
      <c r="D142" s="475" t="s">
        <v>3143</v>
      </c>
      <c r="E142" s="1173" t="s">
        <v>3970</v>
      </c>
      <c r="F142" s="198" t="s">
        <v>2792</v>
      </c>
      <c r="G142" s="2601" t="s">
        <v>497</v>
      </c>
      <c r="H142" s="199" t="s">
        <v>4268</v>
      </c>
      <c r="J142" s="2490"/>
    </row>
    <row r="143" spans="1:10" ht="17.25" customHeight="1" thickBot="1">
      <c r="A143" s="195"/>
      <c r="B143" s="389"/>
      <c r="C143" s="475" t="s">
        <v>3256</v>
      </c>
      <c r="D143" s="476" t="s">
        <v>2641</v>
      </c>
      <c r="E143" s="564" t="s">
        <v>265</v>
      </c>
      <c r="F143" s="191">
        <f>'Заказ, cкидки и курсы валют'!$I$12</f>
        <v>0</v>
      </c>
      <c r="G143" s="2599"/>
      <c r="H143" s="325"/>
      <c r="J143" s="2490"/>
    </row>
    <row r="144" spans="1:10">
      <c r="A144" s="333" t="s">
        <v>947</v>
      </c>
      <c r="B144" s="1076">
        <v>4</v>
      </c>
      <c r="C144" s="1076">
        <v>60</v>
      </c>
      <c r="D144" s="1076">
        <v>1000</v>
      </c>
      <c r="E144" s="2490">
        <v>403.88633999999996</v>
      </c>
      <c r="F144" s="1400">
        <f>ROUND(E144*(1-$F$11),2)</f>
        <v>403.89</v>
      </c>
      <c r="G144" s="1182">
        <f>F144</f>
        <v>403.89</v>
      </c>
      <c r="H144" s="337"/>
      <c r="J144" s="2490"/>
    </row>
    <row r="145" spans="1:10">
      <c r="A145" s="216" t="s">
        <v>948</v>
      </c>
      <c r="B145" s="20">
        <v>6</v>
      </c>
      <c r="C145" s="20">
        <v>40</v>
      </c>
      <c r="D145" s="20">
        <v>1000</v>
      </c>
      <c r="E145" s="2490">
        <v>425.72735999999998</v>
      </c>
      <c r="F145" s="581">
        <f t="shared" ref="F145:F148" si="14">ROUND(E145*(1-$F$11),2)</f>
        <v>425.73</v>
      </c>
      <c r="G145" s="332">
        <f t="shared" ref="G145:G148" si="15">F145</f>
        <v>425.73</v>
      </c>
      <c r="H145" s="212"/>
      <c r="J145" s="2490"/>
    </row>
    <row r="146" spans="1:10">
      <c r="A146" s="216" t="s">
        <v>949</v>
      </c>
      <c r="B146" s="20">
        <v>8</v>
      </c>
      <c r="C146" s="20">
        <v>30</v>
      </c>
      <c r="D146" s="20">
        <v>1000</v>
      </c>
      <c r="E146" s="2490">
        <v>499.82579999999996</v>
      </c>
      <c r="F146" s="581">
        <f t="shared" si="14"/>
        <v>499.83</v>
      </c>
      <c r="G146" s="332">
        <f t="shared" si="15"/>
        <v>499.83</v>
      </c>
      <c r="H146" s="212"/>
      <c r="J146" s="2490"/>
    </row>
    <row r="147" spans="1:10">
      <c r="A147" s="216" t="s">
        <v>1855</v>
      </c>
      <c r="B147" s="20">
        <v>10</v>
      </c>
      <c r="C147" s="20">
        <v>20</v>
      </c>
      <c r="D147" s="20">
        <v>1000</v>
      </c>
      <c r="E147" s="2490">
        <v>808.99955999999986</v>
      </c>
      <c r="F147" s="581">
        <f t="shared" si="14"/>
        <v>809</v>
      </c>
      <c r="G147" s="332">
        <f t="shared" si="15"/>
        <v>809</v>
      </c>
      <c r="H147" s="212"/>
      <c r="J147" s="2490"/>
    </row>
    <row r="148" spans="1:10" ht="13.5" thickBot="1">
      <c r="A148" s="241" t="s">
        <v>1856</v>
      </c>
      <c r="B148" s="283">
        <v>12</v>
      </c>
      <c r="C148" s="283">
        <v>15</v>
      </c>
      <c r="D148" s="283">
        <v>1000</v>
      </c>
      <c r="E148" s="2490">
        <v>808.99955999999986</v>
      </c>
      <c r="F148" s="1403">
        <f t="shared" si="14"/>
        <v>809</v>
      </c>
      <c r="G148" s="1183">
        <f t="shared" si="15"/>
        <v>809</v>
      </c>
      <c r="H148" s="214"/>
      <c r="J148" s="2490"/>
    </row>
    <row r="149" spans="1:10" ht="13.5" thickBot="1">
      <c r="J149" s="2490"/>
    </row>
    <row r="150" spans="1:10" ht="18.75">
      <c r="A150" s="247"/>
      <c r="B150" s="163"/>
      <c r="C150" s="1440" t="s">
        <v>3636</v>
      </c>
      <c r="D150" s="1440"/>
      <c r="E150" s="2472"/>
      <c r="F150" s="1440"/>
      <c r="G150" s="140"/>
      <c r="H150" s="290"/>
      <c r="J150" s="2490"/>
    </row>
    <row r="151" spans="1:10" ht="18.75">
      <c r="A151" s="248"/>
      <c r="B151" s="17"/>
      <c r="C151" s="1441"/>
      <c r="D151" s="1441"/>
      <c r="E151" s="2471" t="s">
        <v>3635</v>
      </c>
      <c r="F151" s="286"/>
      <c r="G151" s="286"/>
      <c r="H151" s="291"/>
      <c r="J151" s="2490"/>
    </row>
    <row r="152" spans="1:10">
      <c r="A152" s="248"/>
      <c r="B152" s="17"/>
      <c r="C152" s="183"/>
      <c r="D152" s="183"/>
      <c r="E152" s="557"/>
      <c r="F152" s="98"/>
      <c r="G152" s="168"/>
      <c r="H152" s="167"/>
      <c r="J152" s="2490"/>
    </row>
    <row r="153" spans="1:10">
      <c r="A153" s="248"/>
      <c r="B153" s="17"/>
      <c r="C153" s="183"/>
      <c r="D153" s="183"/>
      <c r="E153" s="557"/>
      <c r="F153" s="98"/>
      <c r="G153" s="168"/>
      <c r="H153" s="167"/>
      <c r="J153" s="2490"/>
    </row>
    <row r="154" spans="1:10">
      <c r="A154" s="248"/>
      <c r="B154" s="17"/>
      <c r="C154" s="183"/>
      <c r="D154" s="183"/>
      <c r="E154" s="557"/>
      <c r="F154" s="98"/>
      <c r="G154" s="168"/>
      <c r="H154" s="167"/>
      <c r="J154" s="2490"/>
    </row>
    <row r="155" spans="1:10" ht="13.5" thickBot="1">
      <c r="A155" s="249"/>
      <c r="B155" s="171"/>
      <c r="C155" s="184"/>
      <c r="D155" s="184"/>
      <c r="E155" s="558"/>
      <c r="F155" s="101"/>
      <c r="G155" s="170"/>
      <c r="H155" s="172"/>
      <c r="J155" s="2490"/>
    </row>
    <row r="156" spans="1:10" ht="31.5" customHeight="1">
      <c r="A156" s="195" t="s">
        <v>1034</v>
      </c>
      <c r="B156" s="389" t="s">
        <v>1035</v>
      </c>
      <c r="C156" s="475" t="s">
        <v>3971</v>
      </c>
      <c r="D156" s="475" t="s">
        <v>3143</v>
      </c>
      <c r="E156" s="1173" t="s">
        <v>3970</v>
      </c>
      <c r="F156" s="198" t="s">
        <v>2792</v>
      </c>
      <c r="G156" s="2601" t="s">
        <v>497</v>
      </c>
      <c r="H156" s="199" t="s">
        <v>4268</v>
      </c>
      <c r="J156" s="2490"/>
    </row>
    <row r="157" spans="1:10" ht="16.5" customHeight="1" thickBot="1">
      <c r="A157" s="195"/>
      <c r="B157" s="389"/>
      <c r="C157" s="475" t="s">
        <v>3256</v>
      </c>
      <c r="D157" s="476" t="s">
        <v>2641</v>
      </c>
      <c r="E157" s="564" t="s">
        <v>265</v>
      </c>
      <c r="F157" s="191">
        <f>'Заказ, cкидки и курсы валют'!$I$12</f>
        <v>0</v>
      </c>
      <c r="G157" s="2599"/>
      <c r="H157" s="325"/>
      <c r="J157" s="2490"/>
    </row>
    <row r="158" spans="1:10">
      <c r="A158" s="333" t="s">
        <v>1857</v>
      </c>
      <c r="B158" s="1076">
        <v>4</v>
      </c>
      <c r="C158" s="1076">
        <v>60</v>
      </c>
      <c r="D158" s="1076">
        <v>1000</v>
      </c>
      <c r="E158" s="2490">
        <v>403.88633999999996</v>
      </c>
      <c r="F158" s="1400">
        <f>ROUND(E158*(1-$F$11),2)</f>
        <v>403.89</v>
      </c>
      <c r="G158" s="1182">
        <f>F158</f>
        <v>403.89</v>
      </c>
      <c r="H158" s="337"/>
      <c r="J158" s="2490"/>
    </row>
    <row r="159" spans="1:10">
      <c r="A159" s="216" t="s">
        <v>1858</v>
      </c>
      <c r="B159" s="20">
        <v>6</v>
      </c>
      <c r="C159" s="20">
        <v>40</v>
      </c>
      <c r="D159" s="20">
        <v>1000</v>
      </c>
      <c r="E159" s="2490">
        <v>425.72735999999998</v>
      </c>
      <c r="F159" s="581">
        <f t="shared" ref="F159:F162" si="16">ROUND(E159*(1-$F$11),2)</f>
        <v>425.73</v>
      </c>
      <c r="G159" s="332">
        <f t="shared" ref="G159:G162" si="17">F159</f>
        <v>425.73</v>
      </c>
      <c r="H159" s="212"/>
      <c r="J159" s="2490"/>
    </row>
    <row r="160" spans="1:10">
      <c r="A160" s="216" t="s">
        <v>1859</v>
      </c>
      <c r="B160" s="20">
        <v>8</v>
      </c>
      <c r="C160" s="20">
        <v>30</v>
      </c>
      <c r="D160" s="20">
        <v>1000</v>
      </c>
      <c r="E160" s="2490">
        <v>499.82579999999996</v>
      </c>
      <c r="F160" s="581">
        <f t="shared" si="16"/>
        <v>499.83</v>
      </c>
      <c r="G160" s="332">
        <f t="shared" si="17"/>
        <v>499.83</v>
      </c>
      <c r="H160" s="212"/>
      <c r="J160" s="2490"/>
    </row>
    <row r="161" spans="1:10">
      <c r="A161" s="216" t="s">
        <v>1860</v>
      </c>
      <c r="B161" s="20">
        <v>10</v>
      </c>
      <c r="C161" s="20">
        <v>20</v>
      </c>
      <c r="D161" s="20">
        <v>1000</v>
      </c>
      <c r="E161" s="2490">
        <v>808.99955999999986</v>
      </c>
      <c r="F161" s="581">
        <f t="shared" si="16"/>
        <v>809</v>
      </c>
      <c r="G161" s="332">
        <f t="shared" si="17"/>
        <v>809</v>
      </c>
      <c r="H161" s="212"/>
      <c r="J161" s="2490"/>
    </row>
    <row r="162" spans="1:10" ht="13.5" thickBot="1">
      <c r="A162" s="241" t="s">
        <v>1861</v>
      </c>
      <c r="B162" s="283">
        <v>12</v>
      </c>
      <c r="C162" s="283">
        <v>20</v>
      </c>
      <c r="D162" s="283">
        <v>1000</v>
      </c>
      <c r="E162" s="2490">
        <v>808.99955999999986</v>
      </c>
      <c r="F162" s="1403">
        <f t="shared" si="16"/>
        <v>809</v>
      </c>
      <c r="G162" s="1183">
        <f t="shared" si="17"/>
        <v>809</v>
      </c>
      <c r="H162" s="214"/>
      <c r="J162" s="2490"/>
    </row>
    <row r="163" spans="1:10" ht="13.5" thickBot="1">
      <c r="J163" s="2490"/>
    </row>
    <row r="164" spans="1:10" ht="18.75">
      <c r="A164" s="247"/>
      <c r="B164" s="163"/>
      <c r="C164" s="1440" t="s">
        <v>3634</v>
      </c>
      <c r="D164" s="1440"/>
      <c r="E164" s="2472"/>
      <c r="F164" s="1440"/>
      <c r="G164" s="163"/>
      <c r="H164" s="288"/>
      <c r="J164" s="2490"/>
    </row>
    <row r="165" spans="1:10" ht="18.75">
      <c r="A165" s="248"/>
      <c r="B165" s="17"/>
      <c r="C165" s="1441"/>
      <c r="D165" s="1441" t="s">
        <v>1061</v>
      </c>
      <c r="E165" s="2471"/>
      <c r="F165" s="286"/>
      <c r="G165" s="17"/>
      <c r="H165" s="289"/>
      <c r="J165" s="2490"/>
    </row>
    <row r="166" spans="1:10">
      <c r="A166" s="248"/>
      <c r="B166" s="17"/>
      <c r="C166" s="183"/>
      <c r="D166" s="183"/>
      <c r="E166" s="557"/>
      <c r="F166" s="98"/>
      <c r="G166" s="168"/>
      <c r="H166" s="167"/>
      <c r="J166" s="2490"/>
    </row>
    <row r="167" spans="1:10">
      <c r="A167" s="248"/>
      <c r="B167" s="17"/>
      <c r="C167" s="183"/>
      <c r="D167" s="183"/>
      <c r="E167" s="557"/>
      <c r="F167" s="98"/>
      <c r="G167" s="168"/>
      <c r="H167" s="167"/>
      <c r="J167" s="2490"/>
    </row>
    <row r="168" spans="1:10">
      <c r="A168" s="248"/>
      <c r="B168" s="17"/>
      <c r="C168" s="183"/>
      <c r="D168" s="183"/>
      <c r="E168" s="557"/>
      <c r="F168" s="98"/>
      <c r="G168" s="168"/>
      <c r="H168" s="167"/>
      <c r="J168" s="2490"/>
    </row>
    <row r="169" spans="1:10" ht="13.5" thickBot="1">
      <c r="A169" s="249"/>
      <c r="B169" s="171"/>
      <c r="C169" s="184"/>
      <c r="D169" s="184"/>
      <c r="E169" s="558"/>
      <c r="F169" s="101"/>
      <c r="G169" s="170"/>
      <c r="H169" s="172"/>
      <c r="J169" s="2490"/>
    </row>
    <row r="170" spans="1:10" ht="31.5" customHeight="1">
      <c r="A170" s="195" t="s">
        <v>1034</v>
      </c>
      <c r="B170" s="389" t="s">
        <v>1035</v>
      </c>
      <c r="C170" s="475" t="s">
        <v>3971</v>
      </c>
      <c r="D170" s="475" t="s">
        <v>3143</v>
      </c>
      <c r="E170" s="1173" t="s">
        <v>3970</v>
      </c>
      <c r="F170" s="198" t="s">
        <v>2792</v>
      </c>
      <c r="G170" s="2601" t="s">
        <v>497</v>
      </c>
      <c r="H170" s="199" t="s">
        <v>4268</v>
      </c>
      <c r="J170" s="2490"/>
    </row>
    <row r="171" spans="1:10" ht="15.75" customHeight="1" thickBot="1">
      <c r="A171" s="195"/>
      <c r="B171" s="389"/>
      <c r="C171" s="475" t="s">
        <v>3256</v>
      </c>
      <c r="D171" s="476" t="s">
        <v>2641</v>
      </c>
      <c r="E171" s="564" t="s">
        <v>265</v>
      </c>
      <c r="F171" s="191">
        <f>'Заказ, cкидки и курсы валют'!$I$12</f>
        <v>0</v>
      </c>
      <c r="G171" s="2599"/>
      <c r="H171" s="325"/>
      <c r="J171" s="2490"/>
    </row>
    <row r="172" spans="1:10">
      <c r="A172" s="333" t="s">
        <v>1862</v>
      </c>
      <c r="B172" s="1076">
        <v>4</v>
      </c>
      <c r="C172" s="1076">
        <v>100</v>
      </c>
      <c r="D172" s="1076">
        <v>50</v>
      </c>
      <c r="E172" s="2490">
        <v>68.462459999999993</v>
      </c>
      <c r="F172" s="1400">
        <f>ROUND(E172*(1-$F$11),2)</f>
        <v>68.459999999999994</v>
      </c>
      <c r="G172" s="1182">
        <f>F172</f>
        <v>68.459999999999994</v>
      </c>
      <c r="H172" s="337"/>
      <c r="J172" s="2490"/>
    </row>
    <row r="173" spans="1:10">
      <c r="A173" s="216" t="s">
        <v>1863</v>
      </c>
      <c r="B173" s="20">
        <v>6</v>
      </c>
      <c r="C173" s="20">
        <v>100</v>
      </c>
      <c r="D173" s="20">
        <v>50</v>
      </c>
      <c r="E173" s="2490">
        <v>68.462459999999993</v>
      </c>
      <c r="F173" s="581">
        <f t="shared" ref="F173:F176" si="18">ROUND(E173*(1-$F$11),2)</f>
        <v>68.459999999999994</v>
      </c>
      <c r="G173" s="332">
        <f t="shared" ref="G173:G176" si="19">F173</f>
        <v>68.459999999999994</v>
      </c>
      <c r="H173" s="212"/>
      <c r="J173" s="2490"/>
    </row>
    <row r="174" spans="1:10">
      <c r="A174" s="216" t="s">
        <v>1864</v>
      </c>
      <c r="B174" s="20">
        <v>8</v>
      </c>
      <c r="C174" s="20">
        <v>100</v>
      </c>
      <c r="D174" s="20">
        <v>50</v>
      </c>
      <c r="E174" s="2490">
        <v>68.462459999999993</v>
      </c>
      <c r="F174" s="581">
        <f t="shared" si="18"/>
        <v>68.459999999999994</v>
      </c>
      <c r="G174" s="332">
        <f t="shared" si="19"/>
        <v>68.459999999999994</v>
      </c>
      <c r="H174" s="212"/>
      <c r="J174" s="2490"/>
    </row>
    <row r="175" spans="1:10">
      <c r="A175" s="216" t="s">
        <v>1865</v>
      </c>
      <c r="B175" s="20">
        <v>10</v>
      </c>
      <c r="C175" s="20">
        <v>100</v>
      </c>
      <c r="D175" s="20">
        <v>30</v>
      </c>
      <c r="E175" s="2490">
        <v>68.462459999999993</v>
      </c>
      <c r="F175" s="581">
        <f t="shared" si="18"/>
        <v>68.459999999999994</v>
      </c>
      <c r="G175" s="332">
        <f t="shared" si="19"/>
        <v>68.459999999999994</v>
      </c>
      <c r="H175" s="212"/>
      <c r="J175" s="2490"/>
    </row>
    <row r="176" spans="1:10" ht="13.5" thickBot="1">
      <c r="A176" s="241" t="s">
        <v>1866</v>
      </c>
      <c r="B176" s="283">
        <v>12</v>
      </c>
      <c r="C176" s="283">
        <v>100</v>
      </c>
      <c r="D176" s="283">
        <v>30</v>
      </c>
      <c r="E176" s="2490">
        <v>68.462459999999993</v>
      </c>
      <c r="F176" s="1403">
        <f t="shared" si="18"/>
        <v>68.459999999999994</v>
      </c>
      <c r="G176" s="1183">
        <f t="shared" si="19"/>
        <v>68.459999999999994</v>
      </c>
      <c r="H176" s="214"/>
      <c r="J176" s="2490"/>
    </row>
    <row r="177" spans="1:10" ht="13.5" thickBot="1">
      <c r="J177" s="2490"/>
    </row>
    <row r="178" spans="1:10" ht="18.75">
      <c r="A178" s="247"/>
      <c r="B178" s="163"/>
      <c r="C178" s="1440" t="s">
        <v>3636</v>
      </c>
      <c r="D178" s="1440"/>
      <c r="E178" s="2472"/>
      <c r="F178" s="1440"/>
      <c r="G178" s="140"/>
      <c r="H178" s="290"/>
      <c r="J178" s="2490"/>
    </row>
    <row r="179" spans="1:10" ht="18.75">
      <c r="A179" s="248"/>
      <c r="B179" s="17"/>
      <c r="C179" s="1441"/>
      <c r="D179" s="1441" t="s">
        <v>1061</v>
      </c>
      <c r="E179" s="2471"/>
      <c r="F179" s="286"/>
      <c r="G179" s="286"/>
      <c r="H179" s="291"/>
      <c r="J179" s="2490"/>
    </row>
    <row r="180" spans="1:10">
      <c r="A180" s="248"/>
      <c r="B180" s="17"/>
      <c r="C180" s="183"/>
      <c r="D180" s="183"/>
      <c r="E180" s="557"/>
      <c r="F180" s="98"/>
      <c r="G180" s="168"/>
      <c r="H180" s="167"/>
      <c r="J180" s="2490"/>
    </row>
    <row r="181" spans="1:10">
      <c r="A181" s="248"/>
      <c r="B181" s="17"/>
      <c r="C181" s="183"/>
      <c r="D181" s="183"/>
      <c r="E181" s="557"/>
      <c r="F181" s="98"/>
      <c r="G181" s="168"/>
      <c r="H181" s="167"/>
      <c r="J181" s="2490"/>
    </row>
    <row r="182" spans="1:10">
      <c r="A182" s="248"/>
      <c r="B182" s="17"/>
      <c r="C182" s="183"/>
      <c r="D182" s="183"/>
      <c r="E182" s="557"/>
      <c r="F182" s="98"/>
      <c r="G182" s="168"/>
      <c r="H182" s="167"/>
      <c r="J182" s="2490"/>
    </row>
    <row r="183" spans="1:10" ht="13.5" thickBot="1">
      <c r="A183" s="249"/>
      <c r="B183" s="171"/>
      <c r="C183" s="184"/>
      <c r="D183" s="184"/>
      <c r="E183" s="558"/>
      <c r="F183" s="101"/>
      <c r="G183" s="170"/>
      <c r="H183" s="172"/>
      <c r="J183" s="2490"/>
    </row>
    <row r="184" spans="1:10" ht="31.5" customHeight="1">
      <c r="A184" s="195" t="s">
        <v>1034</v>
      </c>
      <c r="B184" s="389" t="s">
        <v>1035</v>
      </c>
      <c r="C184" s="475" t="s">
        <v>3971</v>
      </c>
      <c r="D184" s="475" t="s">
        <v>3143</v>
      </c>
      <c r="E184" s="1173" t="s">
        <v>3970</v>
      </c>
      <c r="F184" s="198" t="s">
        <v>2792</v>
      </c>
      <c r="G184" s="2601" t="s">
        <v>497</v>
      </c>
      <c r="H184" s="199" t="s">
        <v>4268</v>
      </c>
      <c r="J184" s="2490"/>
    </row>
    <row r="185" spans="1:10" ht="17.25" customHeight="1" thickBot="1">
      <c r="A185" s="195"/>
      <c r="B185" s="389"/>
      <c r="C185" s="475" t="s">
        <v>3256</v>
      </c>
      <c r="D185" s="476" t="s">
        <v>2641</v>
      </c>
      <c r="E185" s="564" t="s">
        <v>265</v>
      </c>
      <c r="F185" s="191">
        <f>'Заказ, cкидки и курсы валют'!$I$12</f>
        <v>0</v>
      </c>
      <c r="G185" s="2599"/>
      <c r="H185" s="325"/>
      <c r="J185" s="2490"/>
    </row>
    <row r="186" spans="1:10">
      <c r="A186" s="333" t="s">
        <v>1867</v>
      </c>
      <c r="B186" s="1076">
        <v>4</v>
      </c>
      <c r="C186" s="1076">
        <v>100</v>
      </c>
      <c r="D186" s="1076">
        <v>50</v>
      </c>
      <c r="E186" s="2490">
        <v>68.462459999999993</v>
      </c>
      <c r="F186" s="1400">
        <f>ROUND(E186*(1-$F$11),2)</f>
        <v>68.459999999999994</v>
      </c>
      <c r="G186" s="1182">
        <f>F186</f>
        <v>68.459999999999994</v>
      </c>
      <c r="H186" s="337"/>
      <c r="J186" s="2490"/>
    </row>
    <row r="187" spans="1:10">
      <c r="A187" s="216" t="s">
        <v>1868</v>
      </c>
      <c r="B187" s="20">
        <v>6</v>
      </c>
      <c r="C187" s="20">
        <v>100</v>
      </c>
      <c r="D187" s="20">
        <v>50</v>
      </c>
      <c r="E187" s="2490">
        <v>68.462459999999993</v>
      </c>
      <c r="F187" s="581">
        <f t="shared" ref="F187:F190" si="20">ROUND(E187*(1-$F$11),2)</f>
        <v>68.459999999999994</v>
      </c>
      <c r="G187" s="332">
        <f t="shared" ref="G187:G190" si="21">F187</f>
        <v>68.459999999999994</v>
      </c>
      <c r="H187" s="212"/>
      <c r="J187" s="2490"/>
    </row>
    <row r="188" spans="1:10">
      <c r="A188" s="216" t="s">
        <v>1869</v>
      </c>
      <c r="B188" s="20">
        <v>8</v>
      </c>
      <c r="C188" s="20">
        <v>100</v>
      </c>
      <c r="D188" s="20">
        <v>50</v>
      </c>
      <c r="E188" s="2490">
        <v>68.462459999999993</v>
      </c>
      <c r="F188" s="581">
        <f t="shared" si="20"/>
        <v>68.459999999999994</v>
      </c>
      <c r="G188" s="332">
        <f t="shared" si="21"/>
        <v>68.459999999999994</v>
      </c>
      <c r="H188" s="212"/>
      <c r="J188" s="2490"/>
    </row>
    <row r="189" spans="1:10">
      <c r="A189" s="216" t="s">
        <v>1870</v>
      </c>
      <c r="B189" s="20">
        <v>10</v>
      </c>
      <c r="C189" s="20">
        <v>100</v>
      </c>
      <c r="D189" s="20">
        <v>30</v>
      </c>
      <c r="E189" s="2490">
        <v>68.462459999999993</v>
      </c>
      <c r="F189" s="581">
        <f t="shared" si="20"/>
        <v>68.459999999999994</v>
      </c>
      <c r="G189" s="332">
        <f t="shared" si="21"/>
        <v>68.459999999999994</v>
      </c>
      <c r="H189" s="212"/>
      <c r="J189" s="2490"/>
    </row>
    <row r="190" spans="1:10" ht="13.5" thickBot="1">
      <c r="A190" s="241" t="s">
        <v>1871</v>
      </c>
      <c r="B190" s="283">
        <v>12</v>
      </c>
      <c r="C190" s="283">
        <v>100</v>
      </c>
      <c r="D190" s="283">
        <v>30</v>
      </c>
      <c r="E190" s="2490">
        <v>68.462459999999993</v>
      </c>
      <c r="F190" s="1403">
        <f t="shared" si="20"/>
        <v>68.459999999999994</v>
      </c>
      <c r="G190" s="1183">
        <f t="shared" si="21"/>
        <v>68.459999999999994</v>
      </c>
      <c r="H190" s="214"/>
      <c r="J190" s="2490"/>
    </row>
    <row r="191" spans="1:10" ht="13.5" thickBot="1">
      <c r="J191" s="2490"/>
    </row>
    <row r="192" spans="1:10" ht="20.25" customHeight="1">
      <c r="A192" s="247"/>
      <c r="B192" s="2712" t="s">
        <v>1062</v>
      </c>
      <c r="C192" s="2712"/>
      <c r="D192" s="2712"/>
      <c r="E192" s="2712"/>
      <c r="F192" s="2712"/>
      <c r="G192" s="2712"/>
      <c r="H192" s="2713"/>
      <c r="J192" s="2490"/>
    </row>
    <row r="193" spans="1:10" ht="18.75">
      <c r="A193" s="248"/>
      <c r="B193" s="17"/>
      <c r="C193" s="1441"/>
      <c r="D193" s="1441"/>
      <c r="E193" s="2474"/>
      <c r="F193" s="285" t="s">
        <v>3262</v>
      </c>
      <c r="G193" s="286"/>
      <c r="H193" s="289"/>
      <c r="J193" s="2490"/>
    </row>
    <row r="194" spans="1:10">
      <c r="A194" s="248"/>
      <c r="B194" s="17"/>
      <c r="C194" s="183"/>
      <c r="D194" s="183"/>
      <c r="E194" s="557"/>
      <c r="F194" s="98"/>
      <c r="G194" s="168"/>
      <c r="H194" s="167"/>
      <c r="J194" s="2490"/>
    </row>
    <row r="195" spans="1:10">
      <c r="A195" s="248"/>
      <c r="B195" s="17"/>
      <c r="C195" s="183"/>
      <c r="D195" s="183"/>
      <c r="E195" s="557"/>
      <c r="F195" s="98"/>
      <c r="G195" s="168"/>
      <c r="H195" s="167"/>
      <c r="J195" s="2490"/>
    </row>
    <row r="196" spans="1:10">
      <c r="A196" s="248"/>
      <c r="B196" s="17"/>
      <c r="C196" s="183"/>
      <c r="D196" s="183"/>
      <c r="E196" s="557"/>
      <c r="F196" s="98"/>
      <c r="G196" s="168"/>
      <c r="H196" s="167"/>
      <c r="J196" s="2490"/>
    </row>
    <row r="197" spans="1:10" ht="13.5" thickBot="1">
      <c r="A197" s="249"/>
      <c r="B197" s="171"/>
      <c r="C197" s="184"/>
      <c r="D197" s="184"/>
      <c r="E197" s="558"/>
      <c r="F197" s="101"/>
      <c r="G197" s="170"/>
      <c r="H197" s="172"/>
      <c r="J197" s="2490"/>
    </row>
    <row r="198" spans="1:10" ht="31.5" customHeight="1">
      <c r="A198" s="195" t="s">
        <v>1034</v>
      </c>
      <c r="B198" s="389" t="s">
        <v>1035</v>
      </c>
      <c r="C198" s="475" t="s">
        <v>3971</v>
      </c>
      <c r="D198" s="475" t="s">
        <v>3143</v>
      </c>
      <c r="E198" s="1173" t="s">
        <v>3970</v>
      </c>
      <c r="F198" s="198" t="s">
        <v>2792</v>
      </c>
      <c r="G198" s="2601" t="s">
        <v>497</v>
      </c>
      <c r="H198" s="199" t="s">
        <v>4268</v>
      </c>
      <c r="J198" s="2490"/>
    </row>
    <row r="199" spans="1:10" ht="17.25" customHeight="1" thickBot="1">
      <c r="A199" s="195"/>
      <c r="B199" s="389"/>
      <c r="C199" s="475" t="s">
        <v>3256</v>
      </c>
      <c r="D199" s="476" t="s">
        <v>2641</v>
      </c>
      <c r="E199" s="564" t="s">
        <v>265</v>
      </c>
      <c r="F199" s="191">
        <f>'Заказ, cкидки и курсы валют'!$I$12</f>
        <v>0</v>
      </c>
      <c r="G199" s="2599"/>
      <c r="H199" s="325"/>
      <c r="J199" s="2490"/>
    </row>
    <row r="200" spans="1:10">
      <c r="A200" s="333" t="s">
        <v>1872</v>
      </c>
      <c r="B200" s="1076" t="s">
        <v>3263</v>
      </c>
      <c r="C200" s="1076"/>
      <c r="D200" s="1076">
        <v>160</v>
      </c>
      <c r="E200" s="2490">
        <v>11155.035779999998</v>
      </c>
      <c r="F200" s="1400">
        <f>ROUND(E200*(1-$F$11),2)</f>
        <v>11155.04</v>
      </c>
      <c r="G200" s="1182">
        <f>F200</f>
        <v>11155.04</v>
      </c>
      <c r="H200" s="337"/>
      <c r="J200" s="2490"/>
    </row>
    <row r="201" spans="1:10">
      <c r="A201" s="216" t="s">
        <v>1873</v>
      </c>
      <c r="B201" s="20" t="s">
        <v>3264</v>
      </c>
      <c r="C201" s="20"/>
      <c r="D201" s="20">
        <v>120</v>
      </c>
      <c r="E201" s="2490">
        <v>10290.328199999998</v>
      </c>
      <c r="F201" s="581">
        <f t="shared" ref="F201:F202" si="22">ROUND(E201*(1-$F$11),2)</f>
        <v>10290.33</v>
      </c>
      <c r="G201" s="332">
        <f t="shared" ref="G201:G202" si="23">F201</f>
        <v>10290.33</v>
      </c>
      <c r="H201" s="212"/>
      <c r="J201" s="2490"/>
    </row>
    <row r="202" spans="1:10" ht="13.5" thickBot="1">
      <c r="A202" s="241" t="s">
        <v>1874</v>
      </c>
      <c r="B202" s="283" t="s">
        <v>3265</v>
      </c>
      <c r="C202" s="283"/>
      <c r="D202" s="283">
        <v>90</v>
      </c>
      <c r="E202" s="2490">
        <v>8679.6903600000005</v>
      </c>
      <c r="F202" s="1403">
        <f t="shared" si="22"/>
        <v>8679.69</v>
      </c>
      <c r="G202" s="1183">
        <f t="shared" si="23"/>
        <v>8679.69</v>
      </c>
      <c r="H202" s="214"/>
      <c r="J202" s="2490"/>
    </row>
    <row r="203" spans="1:10" ht="13.5" thickBot="1">
      <c r="J203" s="2490"/>
    </row>
    <row r="204" spans="1:10" ht="27.75" customHeight="1">
      <c r="A204" s="247"/>
      <c r="B204" s="2712" t="s">
        <v>1062</v>
      </c>
      <c r="C204" s="2712"/>
      <c r="D204" s="2712"/>
      <c r="E204" s="2712"/>
      <c r="F204" s="2712"/>
      <c r="G204" s="2712"/>
      <c r="H204" s="2713"/>
      <c r="J204" s="2490"/>
    </row>
    <row r="205" spans="1:10" ht="18.75">
      <c r="A205" s="248"/>
      <c r="B205" s="17"/>
      <c r="C205" s="1441"/>
      <c r="D205" s="1441"/>
      <c r="E205" s="2474"/>
      <c r="F205" s="285" t="s">
        <v>3266</v>
      </c>
      <c r="G205" s="286"/>
      <c r="H205" s="289"/>
      <c r="J205" s="2490"/>
    </row>
    <row r="206" spans="1:10">
      <c r="A206" s="248"/>
      <c r="B206" s="17"/>
      <c r="C206" s="183"/>
      <c r="D206" s="183"/>
      <c r="E206" s="557"/>
      <c r="F206" s="98"/>
      <c r="G206" s="168"/>
      <c r="H206" s="167"/>
      <c r="J206" s="2490"/>
    </row>
    <row r="207" spans="1:10">
      <c r="A207" s="248"/>
      <c r="B207" s="17"/>
      <c r="C207" s="183"/>
      <c r="D207" s="183"/>
      <c r="E207" s="557"/>
      <c r="F207" s="98"/>
      <c r="G207" s="168"/>
      <c r="H207" s="167"/>
      <c r="J207" s="2490"/>
    </row>
    <row r="208" spans="1:10">
      <c r="A208" s="248"/>
      <c r="B208" s="17"/>
      <c r="C208" s="183"/>
      <c r="D208" s="183"/>
      <c r="E208" s="557"/>
      <c r="F208" s="98"/>
      <c r="G208" s="168"/>
      <c r="H208" s="167"/>
      <c r="J208" s="2490"/>
    </row>
    <row r="209" spans="1:10" ht="13.5" thickBot="1">
      <c r="A209" s="249"/>
      <c r="B209" s="171"/>
      <c r="C209" s="184"/>
      <c r="D209" s="184"/>
      <c r="E209" s="558"/>
      <c r="F209" s="101"/>
      <c r="G209" s="170"/>
      <c r="H209" s="172"/>
      <c r="J209" s="2490"/>
    </row>
    <row r="210" spans="1:10" ht="31.5" customHeight="1">
      <c r="A210" s="195" t="s">
        <v>1034</v>
      </c>
      <c r="B210" s="389" t="s">
        <v>1035</v>
      </c>
      <c r="C210" s="475" t="s">
        <v>3971</v>
      </c>
      <c r="D210" s="475" t="s">
        <v>3143</v>
      </c>
      <c r="E210" s="1173" t="s">
        <v>3970</v>
      </c>
      <c r="F210" s="198" t="s">
        <v>2792</v>
      </c>
      <c r="G210" s="2601" t="s">
        <v>497</v>
      </c>
      <c r="H210" s="199" t="s">
        <v>4268</v>
      </c>
      <c r="J210" s="2490"/>
    </row>
    <row r="211" spans="1:10" ht="17.25" customHeight="1" thickBot="1">
      <c r="A211" s="195"/>
      <c r="B211" s="389"/>
      <c r="C211" s="475" t="s">
        <v>3256</v>
      </c>
      <c r="D211" s="476" t="s">
        <v>2641</v>
      </c>
      <c r="E211" s="564" t="s">
        <v>265</v>
      </c>
      <c r="F211" s="191">
        <f>'Заказ, cкидки и курсы валют'!$I$12</f>
        <v>0</v>
      </c>
      <c r="G211" s="2599"/>
      <c r="H211" s="325"/>
      <c r="J211" s="2490"/>
    </row>
    <row r="212" spans="1:10">
      <c r="A212" s="333" t="s">
        <v>1875</v>
      </c>
      <c r="B212" s="1076" t="s">
        <v>3267</v>
      </c>
      <c r="C212" s="1076"/>
      <c r="D212" s="1076">
        <v>120</v>
      </c>
      <c r="E212" s="2490">
        <v>11937.299580000001</v>
      </c>
      <c r="F212" s="1400">
        <f>ROUND(E212*(1-$F$11),2)</f>
        <v>11937.3</v>
      </c>
      <c r="G212" s="1182">
        <f>F212</f>
        <v>11937.3</v>
      </c>
      <c r="H212" s="337"/>
      <c r="J212" s="2490"/>
    </row>
    <row r="213" spans="1:10">
      <c r="A213" s="216" t="s">
        <v>1876</v>
      </c>
      <c r="B213" s="20" t="s">
        <v>3268</v>
      </c>
      <c r="C213" s="20"/>
      <c r="D213" s="20">
        <v>90</v>
      </c>
      <c r="E213" s="2490">
        <v>10669.1913</v>
      </c>
      <c r="F213" s="581">
        <f t="shared" ref="F213:F214" si="24">ROUND(E213*(1-$F$11),2)</f>
        <v>10669.19</v>
      </c>
      <c r="G213" s="332">
        <f t="shared" ref="G213:G214" si="25">F213</f>
        <v>10669.19</v>
      </c>
      <c r="H213" s="212"/>
      <c r="J213" s="2490"/>
    </row>
    <row r="214" spans="1:10" ht="13.5" thickBot="1">
      <c r="A214" s="241" t="s">
        <v>1877</v>
      </c>
      <c r="B214" s="283" t="s">
        <v>3269</v>
      </c>
      <c r="C214" s="283"/>
      <c r="D214" s="283">
        <v>50</v>
      </c>
      <c r="E214" s="2490">
        <v>8368.7913000000008</v>
      </c>
      <c r="F214" s="1403">
        <f t="shared" si="24"/>
        <v>8368.7900000000009</v>
      </c>
      <c r="G214" s="1183">
        <f t="shared" si="25"/>
        <v>8368.7900000000009</v>
      </c>
      <c r="H214" s="214"/>
      <c r="J214" s="2490"/>
    </row>
    <row r="215" spans="1:10" ht="13.5" thickBot="1">
      <c r="J215" s="2490"/>
    </row>
    <row r="216" spans="1:10" ht="28.5" customHeight="1">
      <c r="A216" s="247"/>
      <c r="B216" s="2712" t="s">
        <v>1063</v>
      </c>
      <c r="C216" s="2712"/>
      <c r="D216" s="2712"/>
      <c r="E216" s="2712"/>
      <c r="F216" s="2712"/>
      <c r="G216" s="2712"/>
      <c r="H216" s="2713"/>
      <c r="J216" s="2490"/>
    </row>
    <row r="217" spans="1:10">
      <c r="A217" s="248"/>
      <c r="B217" s="17"/>
      <c r="C217" s="183"/>
      <c r="D217" s="183"/>
      <c r="E217" s="557"/>
      <c r="F217" s="98"/>
      <c r="G217" s="168"/>
      <c r="H217" s="167"/>
      <c r="J217" s="2490"/>
    </row>
    <row r="218" spans="1:10">
      <c r="A218" s="248"/>
      <c r="B218" s="17"/>
      <c r="C218" s="183"/>
      <c r="D218" s="183"/>
      <c r="E218" s="557"/>
      <c r="F218" s="98"/>
      <c r="G218" s="168"/>
      <c r="H218" s="167"/>
      <c r="J218" s="2490"/>
    </row>
    <row r="219" spans="1:10">
      <c r="A219" s="248"/>
      <c r="B219" s="17"/>
      <c r="C219" s="183"/>
      <c r="D219" s="183"/>
      <c r="E219" s="557"/>
      <c r="F219" s="98"/>
      <c r="G219" s="168"/>
      <c r="H219" s="167"/>
      <c r="J219" s="2490"/>
    </row>
    <row r="220" spans="1:10" ht="13.5" thickBot="1">
      <c r="A220" s="249"/>
      <c r="B220" s="171"/>
      <c r="C220" s="184"/>
      <c r="D220" s="184"/>
      <c r="E220" s="558"/>
      <c r="F220" s="101"/>
      <c r="G220" s="170"/>
      <c r="H220" s="172"/>
      <c r="J220" s="2490"/>
    </row>
    <row r="221" spans="1:10" ht="31.5" customHeight="1">
      <c r="A221" s="195" t="s">
        <v>1034</v>
      </c>
      <c r="B221" s="389" t="s">
        <v>1035</v>
      </c>
      <c r="C221" s="475" t="s">
        <v>3971</v>
      </c>
      <c r="D221" s="475" t="s">
        <v>3143</v>
      </c>
      <c r="E221" s="1173" t="s">
        <v>3970</v>
      </c>
      <c r="F221" s="198" t="s">
        <v>2792</v>
      </c>
      <c r="G221" s="2601" t="s">
        <v>497</v>
      </c>
      <c r="H221" s="199" t="s">
        <v>4268</v>
      </c>
      <c r="J221" s="2490"/>
    </row>
    <row r="222" spans="1:10" ht="17.25" customHeight="1" thickBot="1">
      <c r="A222" s="188"/>
      <c r="B222" s="190"/>
      <c r="C222" s="1140" t="s">
        <v>3256</v>
      </c>
      <c r="D222" s="382" t="s">
        <v>2641</v>
      </c>
      <c r="E222" s="564" t="s">
        <v>265</v>
      </c>
      <c r="F222" s="191">
        <f>'Заказ, cкидки и курсы валют'!$I$12</f>
        <v>0</v>
      </c>
      <c r="G222" s="2605"/>
      <c r="H222" s="186"/>
      <c r="J222" s="2490"/>
    </row>
    <row r="223" spans="1:10" ht="13.5" thickBot="1">
      <c r="A223" s="241" t="s">
        <v>1878</v>
      </c>
      <c r="B223" s="283" t="s">
        <v>3270</v>
      </c>
      <c r="C223" s="283"/>
      <c r="D223" s="283">
        <v>170</v>
      </c>
      <c r="E223" s="2490">
        <v>3331.4690999999998</v>
      </c>
      <c r="F223" s="1403">
        <f>ROUND(E223*(1-$F$11),2)</f>
        <v>3331.47</v>
      </c>
      <c r="G223" s="1183">
        <f>F223</f>
        <v>3331.47</v>
      </c>
      <c r="H223" s="214"/>
      <c r="J223" s="2490"/>
    </row>
    <row r="224" spans="1:10" ht="13.5" thickBot="1">
      <c r="J224" s="2490"/>
    </row>
    <row r="225" spans="1:10" ht="18.75">
      <c r="A225" s="247"/>
      <c r="B225" s="163"/>
      <c r="C225" s="236"/>
      <c r="D225" s="1440" t="s">
        <v>1064</v>
      </c>
      <c r="E225" s="2472"/>
      <c r="F225" s="1440"/>
      <c r="G225" s="140"/>
      <c r="H225" s="95"/>
      <c r="J225" s="2490"/>
    </row>
    <row r="226" spans="1:10">
      <c r="A226" s="248"/>
      <c r="B226" s="17"/>
      <c r="C226" s="183"/>
      <c r="D226" s="183"/>
      <c r="E226" s="557"/>
      <c r="F226" s="98"/>
      <c r="G226" s="168"/>
      <c r="H226" s="167"/>
      <c r="J226" s="2490"/>
    </row>
    <row r="227" spans="1:10">
      <c r="A227" s="248"/>
      <c r="B227" s="17"/>
      <c r="C227" s="183"/>
      <c r="D227" s="183"/>
      <c r="E227" s="557"/>
      <c r="F227" s="98"/>
      <c r="G227" s="168"/>
      <c r="H227" s="167"/>
      <c r="J227" s="2490"/>
    </row>
    <row r="228" spans="1:10">
      <c r="A228" s="248"/>
      <c r="B228" s="17"/>
      <c r="C228" s="183"/>
      <c r="D228" s="183"/>
      <c r="E228" s="557"/>
      <c r="F228" s="98"/>
      <c r="G228" s="168"/>
      <c r="H228" s="167"/>
      <c r="J228" s="2490"/>
    </row>
    <row r="229" spans="1:10" ht="13.5" thickBot="1">
      <c r="A229" s="249"/>
      <c r="B229" s="171"/>
      <c r="C229" s="184"/>
      <c r="D229" s="184"/>
      <c r="E229" s="558"/>
      <c r="F229" s="101"/>
      <c r="G229" s="170"/>
      <c r="H229" s="172"/>
      <c r="J229" s="2490"/>
    </row>
    <row r="230" spans="1:10" ht="32.25" customHeight="1">
      <c r="A230" s="195" t="s">
        <v>1034</v>
      </c>
      <c r="B230" s="389" t="s">
        <v>1035</v>
      </c>
      <c r="C230" s="475" t="s">
        <v>3971</v>
      </c>
      <c r="D230" s="475" t="s">
        <v>3143</v>
      </c>
      <c r="E230" s="1173" t="s">
        <v>3970</v>
      </c>
      <c r="F230" s="198" t="s">
        <v>2792</v>
      </c>
      <c r="G230" s="2601" t="s">
        <v>497</v>
      </c>
      <c r="H230" s="199" t="s">
        <v>4268</v>
      </c>
      <c r="J230" s="2490"/>
    </row>
    <row r="231" spans="1:10" ht="17.25" customHeight="1" thickBot="1">
      <c r="A231" s="195"/>
      <c r="B231" s="389"/>
      <c r="C231" s="475" t="s">
        <v>3256</v>
      </c>
      <c r="D231" s="476" t="s">
        <v>2641</v>
      </c>
      <c r="E231" s="564" t="s">
        <v>265</v>
      </c>
      <c r="F231" s="191">
        <f>'Заказ, cкидки и курсы валют'!$I$12</f>
        <v>0</v>
      </c>
      <c r="G231" s="2599"/>
      <c r="H231" s="325"/>
      <c r="J231" s="2490"/>
    </row>
    <row r="232" spans="1:10" ht="13.5" thickBot="1">
      <c r="A232" s="999" t="s">
        <v>1879</v>
      </c>
      <c r="B232" s="1078" t="s">
        <v>3270</v>
      </c>
      <c r="C232" s="1078"/>
      <c r="D232" s="1078">
        <v>150</v>
      </c>
      <c r="E232" s="2490">
        <v>4719.3238499999998</v>
      </c>
      <c r="F232" s="1414">
        <f>ROUND(E232*(1-$F$11),2)</f>
        <v>4719.32</v>
      </c>
      <c r="G232" s="1185">
        <f>F232</f>
        <v>4719.32</v>
      </c>
      <c r="H232" s="994"/>
      <c r="J232" s="2490"/>
    </row>
    <row r="233" spans="1:10">
      <c r="A233" s="14"/>
      <c r="B233" s="139"/>
      <c r="C233" s="139"/>
      <c r="D233" s="139"/>
      <c r="E233" s="740"/>
      <c r="F233" s="139"/>
      <c r="G233" s="14"/>
      <c r="H233" s="14"/>
      <c r="J233" s="2490"/>
    </row>
    <row r="234" spans="1:10" ht="13.5" thickBot="1">
      <c r="J234" s="2490"/>
    </row>
    <row r="235" spans="1:10" ht="18.75">
      <c r="A235" s="247"/>
      <c r="B235" s="163"/>
      <c r="C235" s="236"/>
      <c r="D235" s="1440" t="s">
        <v>1065</v>
      </c>
      <c r="E235" s="2472"/>
      <c r="F235" s="1440"/>
      <c r="G235" s="140"/>
      <c r="H235" s="95"/>
      <c r="J235" s="2490"/>
    </row>
    <row r="236" spans="1:10">
      <c r="A236" s="248"/>
      <c r="B236" s="17"/>
      <c r="C236" s="183"/>
      <c r="D236" s="183"/>
      <c r="E236" s="557"/>
      <c r="F236" s="98"/>
      <c r="G236" s="168"/>
      <c r="H236" s="167"/>
      <c r="J236" s="2490"/>
    </row>
    <row r="237" spans="1:10">
      <c r="A237" s="248"/>
      <c r="B237" s="17"/>
      <c r="C237" s="183"/>
      <c r="D237" s="183"/>
      <c r="E237" s="557"/>
      <c r="F237" s="98"/>
      <c r="G237" s="168"/>
      <c r="H237" s="167"/>
      <c r="J237" s="2490"/>
    </row>
    <row r="238" spans="1:10">
      <c r="A238" s="248"/>
      <c r="B238" s="17"/>
      <c r="C238" s="183"/>
      <c r="D238" s="183"/>
      <c r="E238" s="557"/>
      <c r="F238" s="98"/>
      <c r="G238" s="168"/>
      <c r="H238" s="167"/>
      <c r="J238" s="2490"/>
    </row>
    <row r="239" spans="1:10" ht="13.5" thickBot="1">
      <c r="A239" s="249"/>
      <c r="B239" s="171"/>
      <c r="C239" s="184"/>
      <c r="D239" s="184"/>
      <c r="E239" s="558"/>
      <c r="F239" s="101"/>
      <c r="G239" s="170"/>
      <c r="H239" s="172"/>
      <c r="J239" s="2490"/>
    </row>
    <row r="240" spans="1:10" ht="31.5" customHeight="1">
      <c r="A240" s="195" t="s">
        <v>1034</v>
      </c>
      <c r="B240" s="389" t="s">
        <v>1035</v>
      </c>
      <c r="C240" s="475" t="s">
        <v>3971</v>
      </c>
      <c r="D240" s="475" t="s">
        <v>3143</v>
      </c>
      <c r="E240" s="1173" t="s">
        <v>3970</v>
      </c>
      <c r="F240" s="198" t="s">
        <v>2792</v>
      </c>
      <c r="G240" s="2601" t="s">
        <v>497</v>
      </c>
      <c r="H240" s="199" t="s">
        <v>4268</v>
      </c>
      <c r="J240" s="2490"/>
    </row>
    <row r="241" spans="1:10" ht="17.25" customHeight="1" thickBot="1">
      <c r="A241" s="195"/>
      <c r="B241" s="389"/>
      <c r="C241" s="475" t="s">
        <v>3256</v>
      </c>
      <c r="D241" s="476" t="s">
        <v>2641</v>
      </c>
      <c r="E241" s="564" t="s">
        <v>265</v>
      </c>
      <c r="F241" s="191">
        <f>'Заказ, cкидки и курсы валют'!$I$12</f>
        <v>0</v>
      </c>
      <c r="G241" s="2599"/>
      <c r="H241" s="325"/>
      <c r="J241" s="2490"/>
    </row>
    <row r="242" spans="1:10" ht="13.5" thickBot="1">
      <c r="A242" s="999" t="s">
        <v>1880</v>
      </c>
      <c r="B242" s="1442"/>
      <c r="C242" s="1442"/>
      <c r="D242" s="1078">
        <v>100</v>
      </c>
      <c r="E242" s="2490">
        <v>1168.731</v>
      </c>
      <c r="F242" s="1414">
        <f>ROUND(E242*(1-$F$11),2)</f>
        <v>1168.73</v>
      </c>
      <c r="G242" s="1185">
        <f>F242</f>
        <v>1168.73</v>
      </c>
      <c r="H242" s="994"/>
      <c r="J242" s="2490"/>
    </row>
    <row r="243" spans="1:10">
      <c r="A243" s="14"/>
      <c r="B243" s="1443"/>
      <c r="C243" s="1443"/>
      <c r="D243" s="139"/>
      <c r="E243" s="740"/>
      <c r="F243" s="139"/>
      <c r="G243" s="14"/>
      <c r="H243" s="14"/>
      <c r="J243" s="2490"/>
    </row>
    <row r="244" spans="1:10" ht="13.5" thickBot="1">
      <c r="J244" s="2490"/>
    </row>
    <row r="245" spans="1:10" ht="18.75">
      <c r="A245" s="247"/>
      <c r="B245" s="163"/>
      <c r="C245" s="1440"/>
      <c r="D245" s="1440" t="s">
        <v>1066</v>
      </c>
      <c r="E245" s="2472"/>
      <c r="F245" s="1440"/>
      <c r="G245" s="140"/>
      <c r="H245" s="95"/>
      <c r="J245" s="2490"/>
    </row>
    <row r="246" spans="1:10">
      <c r="A246" s="248"/>
      <c r="B246" s="17"/>
      <c r="C246" s="183"/>
      <c r="D246" s="183"/>
      <c r="E246" s="557"/>
      <c r="F246" s="98"/>
      <c r="G246" s="168"/>
      <c r="H246" s="167"/>
      <c r="J246" s="2490"/>
    </row>
    <row r="247" spans="1:10">
      <c r="A247" s="248"/>
      <c r="B247" s="17"/>
      <c r="C247" s="183"/>
      <c r="D247" s="183"/>
      <c r="E247" s="557"/>
      <c r="F247" s="98"/>
      <c r="G247" s="168"/>
      <c r="H247" s="167"/>
      <c r="J247" s="2490"/>
    </row>
    <row r="248" spans="1:10">
      <c r="A248" s="248"/>
      <c r="B248" s="17"/>
      <c r="C248" s="183"/>
      <c r="D248" s="183"/>
      <c r="E248" s="557"/>
      <c r="F248" s="98"/>
      <c r="G248" s="168"/>
      <c r="H248" s="167"/>
      <c r="J248" s="2490"/>
    </row>
    <row r="249" spans="1:10" ht="13.5" thickBot="1">
      <c r="A249" s="249"/>
      <c r="B249" s="171"/>
      <c r="C249" s="184"/>
      <c r="D249" s="184"/>
      <c r="E249" s="558"/>
      <c r="F249" s="101"/>
      <c r="G249" s="170"/>
      <c r="H249" s="172"/>
      <c r="J249" s="2490"/>
    </row>
    <row r="250" spans="1:10" ht="32.25" customHeight="1">
      <c r="A250" s="195" t="s">
        <v>1034</v>
      </c>
      <c r="B250" s="389" t="s">
        <v>1035</v>
      </c>
      <c r="C250" s="475" t="s">
        <v>3971</v>
      </c>
      <c r="D250" s="475" t="s">
        <v>3143</v>
      </c>
      <c r="E250" s="1173" t="s">
        <v>3970</v>
      </c>
      <c r="F250" s="198" t="s">
        <v>2792</v>
      </c>
      <c r="G250" s="2601" t="s">
        <v>497</v>
      </c>
      <c r="H250" s="199" t="s">
        <v>4268</v>
      </c>
      <c r="J250" s="2490"/>
    </row>
    <row r="251" spans="1:10" ht="17.25" customHeight="1" thickBot="1">
      <c r="A251" s="195"/>
      <c r="B251" s="389"/>
      <c r="C251" s="475" t="s">
        <v>3256</v>
      </c>
      <c r="D251" s="476" t="s">
        <v>2641</v>
      </c>
      <c r="E251" s="564" t="s">
        <v>265</v>
      </c>
      <c r="F251" s="191">
        <f>'Заказ, cкидки и курсы валют'!$I$12</f>
        <v>0</v>
      </c>
      <c r="G251" s="2599"/>
      <c r="H251" s="325"/>
      <c r="J251" s="2490"/>
    </row>
    <row r="252" spans="1:10" ht="13.5" thickBot="1">
      <c r="A252" s="999" t="s">
        <v>1881</v>
      </c>
      <c r="B252" s="1078">
        <v>76</v>
      </c>
      <c r="C252" s="1078"/>
      <c r="D252" s="1078">
        <v>50</v>
      </c>
      <c r="E252" s="2490">
        <v>799.44224999999994</v>
      </c>
      <c r="F252" s="1414">
        <f>ROUND(E252*(1-$F$11),2)</f>
        <v>799.44</v>
      </c>
      <c r="G252" s="1185">
        <f>F252</f>
        <v>799.44</v>
      </c>
      <c r="H252" s="994"/>
      <c r="J252" s="2490"/>
    </row>
    <row r="253" spans="1:10">
      <c r="A253" s="14"/>
      <c r="B253" s="139"/>
      <c r="C253" s="139"/>
      <c r="D253" s="139"/>
      <c r="E253" s="740"/>
      <c r="F253" s="139"/>
      <c r="G253" s="14"/>
      <c r="H253" s="14"/>
      <c r="J253" s="2490"/>
    </row>
    <row r="254" spans="1:10" ht="13.5" thickBot="1">
      <c r="J254" s="2490"/>
    </row>
    <row r="255" spans="1:10" ht="18.75">
      <c r="A255" s="247"/>
      <c r="B255" s="163"/>
      <c r="C255" s="1440"/>
      <c r="D255" s="1440" t="s">
        <v>1067</v>
      </c>
      <c r="E255" s="2472"/>
      <c r="F255" s="1440"/>
      <c r="G255" s="140"/>
      <c r="H255" s="95"/>
      <c r="J255" s="2490"/>
    </row>
    <row r="256" spans="1:10">
      <c r="A256" s="248"/>
      <c r="B256" s="17"/>
      <c r="C256" s="183"/>
      <c r="D256" s="183"/>
      <c r="E256" s="557"/>
      <c r="F256" s="98"/>
      <c r="G256" s="168"/>
      <c r="H256" s="167"/>
      <c r="J256" s="2490"/>
    </row>
    <row r="257" spans="1:10">
      <c r="A257" s="248"/>
      <c r="B257" s="17"/>
      <c r="C257" s="183"/>
      <c r="D257" s="183"/>
      <c r="E257" s="557"/>
      <c r="F257" s="98"/>
      <c r="G257" s="168"/>
      <c r="H257" s="167"/>
      <c r="J257" s="2490"/>
    </row>
    <row r="258" spans="1:10">
      <c r="A258" s="248"/>
      <c r="B258" s="17"/>
      <c r="C258" s="183"/>
      <c r="D258" s="183"/>
      <c r="E258" s="557"/>
      <c r="F258" s="98"/>
      <c r="G258" s="168"/>
      <c r="H258" s="167"/>
      <c r="J258" s="2490"/>
    </row>
    <row r="259" spans="1:10" ht="13.5" thickBot="1">
      <c r="A259" s="249"/>
      <c r="B259" s="171"/>
      <c r="C259" s="184"/>
      <c r="D259" s="184"/>
      <c r="E259" s="558"/>
      <c r="F259" s="101"/>
      <c r="G259" s="170"/>
      <c r="H259" s="172"/>
      <c r="J259" s="2490"/>
    </row>
    <row r="260" spans="1:10" ht="32.25" customHeight="1">
      <c r="A260" s="195" t="s">
        <v>1034</v>
      </c>
      <c r="B260" s="389" t="s">
        <v>1035</v>
      </c>
      <c r="C260" s="475" t="s">
        <v>3971</v>
      </c>
      <c r="D260" s="475" t="s">
        <v>3143</v>
      </c>
      <c r="E260" s="1173" t="s">
        <v>3970</v>
      </c>
      <c r="F260" s="198" t="s">
        <v>2792</v>
      </c>
      <c r="G260" s="2601" t="s">
        <v>497</v>
      </c>
      <c r="H260" s="199" t="s">
        <v>4268</v>
      </c>
      <c r="J260" s="2490"/>
    </row>
    <row r="261" spans="1:10" ht="17.25" customHeight="1" thickBot="1">
      <c r="A261" s="195"/>
      <c r="B261" s="389"/>
      <c r="C261" s="475" t="s">
        <v>3256</v>
      </c>
      <c r="D261" s="476" t="s">
        <v>2641</v>
      </c>
      <c r="E261" s="564" t="s">
        <v>265</v>
      </c>
      <c r="F261" s="191">
        <f>'Заказ, cкидки и курсы валют'!$I$12</f>
        <v>0</v>
      </c>
      <c r="G261" s="2599"/>
      <c r="H261" s="325"/>
      <c r="J261" s="2490"/>
    </row>
    <row r="262" spans="1:10" ht="13.5" thickBot="1">
      <c r="A262" s="1769" t="s">
        <v>5534</v>
      </c>
      <c r="B262" s="1375" t="s">
        <v>84</v>
      </c>
      <c r="C262" s="1078">
        <v>30</v>
      </c>
      <c r="D262" s="1078">
        <v>500</v>
      </c>
      <c r="E262" s="2490">
        <v>1267.8505499999999</v>
      </c>
      <c r="F262" s="1414">
        <f>ROUND(E262*(1-$F$11),2)</f>
        <v>1267.8499999999999</v>
      </c>
      <c r="G262" s="1185">
        <f>F262</f>
        <v>1267.8499999999999</v>
      </c>
      <c r="H262" s="994"/>
      <c r="J262" s="2490"/>
    </row>
    <row r="263" spans="1:10">
      <c r="A263" s="817"/>
      <c r="B263" s="818"/>
      <c r="C263" s="139"/>
      <c r="D263" s="139"/>
      <c r="E263" s="579"/>
      <c r="F263" s="1412"/>
      <c r="G263" s="346"/>
      <c r="H263" s="14"/>
      <c r="J263" s="2490"/>
    </row>
    <row r="264" spans="1:10" ht="13.5" thickBot="1">
      <c r="J264" s="2490"/>
    </row>
    <row r="265" spans="1:10" ht="18.75">
      <c r="A265" s="247"/>
      <c r="B265" s="163"/>
      <c r="C265" s="1440"/>
      <c r="D265" s="1440" t="s">
        <v>1068</v>
      </c>
      <c r="E265" s="2472"/>
      <c r="F265" s="1440"/>
      <c r="G265" s="140"/>
      <c r="H265" s="290"/>
      <c r="J265" s="2490"/>
    </row>
    <row r="266" spans="1:10">
      <c r="A266" s="248"/>
      <c r="B266" s="17"/>
      <c r="C266" s="183"/>
      <c r="D266" s="183"/>
      <c r="E266" s="557"/>
      <c r="F266" s="98"/>
      <c r="G266" s="168"/>
      <c r="H266" s="167"/>
      <c r="J266" s="2490"/>
    </row>
    <row r="267" spans="1:10">
      <c r="A267" s="248"/>
      <c r="B267" s="17"/>
      <c r="C267" s="183"/>
      <c r="D267" s="183"/>
      <c r="E267" s="557"/>
      <c r="F267" s="98"/>
      <c r="G267" s="168"/>
      <c r="H267" s="167"/>
      <c r="J267" s="2490"/>
    </row>
    <row r="268" spans="1:10" ht="13.5" thickBot="1">
      <c r="A268" s="249"/>
      <c r="B268" s="171"/>
      <c r="C268" s="184"/>
      <c r="D268" s="184"/>
      <c r="E268" s="558"/>
      <c r="F268" s="101"/>
      <c r="G268" s="170"/>
      <c r="H268" s="172"/>
      <c r="J268" s="2490"/>
    </row>
    <row r="269" spans="1:10" ht="31.5" customHeight="1">
      <c r="A269" s="195" t="s">
        <v>1034</v>
      </c>
      <c r="B269" s="389" t="s">
        <v>1035</v>
      </c>
      <c r="C269" s="475" t="s">
        <v>3971</v>
      </c>
      <c r="D269" s="475" t="s">
        <v>3143</v>
      </c>
      <c r="E269" s="1173" t="s">
        <v>3970</v>
      </c>
      <c r="F269" s="198" t="s">
        <v>2792</v>
      </c>
      <c r="G269" s="2601" t="s">
        <v>497</v>
      </c>
      <c r="H269" s="199" t="s">
        <v>4268</v>
      </c>
      <c r="J269" s="2490"/>
    </row>
    <row r="270" spans="1:10" ht="16.5" customHeight="1" thickBot="1">
      <c r="A270" s="188"/>
      <c r="B270" s="190"/>
      <c r="C270" s="1140" t="s">
        <v>3256</v>
      </c>
      <c r="D270" s="382" t="s">
        <v>1059</v>
      </c>
      <c r="E270" s="564" t="s">
        <v>265</v>
      </c>
      <c r="F270" s="191">
        <f>'Заказ, cкидки и курсы валют'!$I$12</f>
        <v>0</v>
      </c>
      <c r="G270" s="2605"/>
      <c r="H270" s="186"/>
      <c r="J270" s="2490"/>
    </row>
    <row r="271" spans="1:10">
      <c r="A271" s="216" t="s">
        <v>1882</v>
      </c>
      <c r="B271" s="20">
        <v>16</v>
      </c>
      <c r="C271" s="20"/>
      <c r="D271" s="20">
        <v>100</v>
      </c>
      <c r="E271" s="2490">
        <v>2751.4061999999999</v>
      </c>
      <c r="F271" s="581">
        <f>ROUND(E271*(1-$F$11),2)</f>
        <v>2751.41</v>
      </c>
      <c r="G271" s="332">
        <f>F271</f>
        <v>2751.41</v>
      </c>
      <c r="H271" s="212"/>
      <c r="J271" s="2490"/>
    </row>
    <row r="272" spans="1:10">
      <c r="A272" s="216" t="s">
        <v>1883</v>
      </c>
      <c r="B272" s="20">
        <v>20</v>
      </c>
      <c r="C272" s="20"/>
      <c r="D272" s="20">
        <v>100</v>
      </c>
      <c r="E272" s="2490">
        <v>3362.87808</v>
      </c>
      <c r="F272" s="581">
        <f t="shared" ref="F272:F274" si="26">ROUND(E272*(1-$F$11),2)</f>
        <v>3362.88</v>
      </c>
      <c r="G272" s="332">
        <f t="shared" ref="G272:G274" si="27">F272</f>
        <v>3362.88</v>
      </c>
      <c r="H272" s="212"/>
      <c r="J272" s="2490"/>
    </row>
    <row r="273" spans="1:10">
      <c r="A273" s="216" t="s">
        <v>1884</v>
      </c>
      <c r="B273" s="20">
        <v>25</v>
      </c>
      <c r="C273" s="20"/>
      <c r="D273" s="20">
        <v>50</v>
      </c>
      <c r="E273" s="2490">
        <v>2312.18316</v>
      </c>
      <c r="F273" s="581">
        <f t="shared" si="26"/>
        <v>2312.1799999999998</v>
      </c>
      <c r="G273" s="332">
        <f t="shared" si="27"/>
        <v>2312.1799999999998</v>
      </c>
      <c r="H273" s="212"/>
      <c r="J273" s="2490"/>
    </row>
    <row r="274" spans="1:10" ht="13.5" thickBot="1">
      <c r="A274" s="241" t="s">
        <v>1885</v>
      </c>
      <c r="B274" s="283">
        <v>32</v>
      </c>
      <c r="C274" s="283"/>
      <c r="D274" s="283">
        <v>50</v>
      </c>
      <c r="E274" s="2490">
        <v>3479.91732</v>
      </c>
      <c r="F274" s="1403">
        <f t="shared" si="26"/>
        <v>3479.92</v>
      </c>
      <c r="G274" s="1183">
        <f t="shared" si="27"/>
        <v>3479.92</v>
      </c>
      <c r="H274" s="214"/>
      <c r="J274" s="2490"/>
    </row>
    <row r="275" spans="1:10">
      <c r="J275" s="2490"/>
    </row>
    <row r="276" spans="1:10" ht="13.5" thickBot="1">
      <c r="J276" s="2490"/>
    </row>
    <row r="277" spans="1:10" ht="18.75">
      <c r="A277" s="247"/>
      <c r="B277" s="163"/>
      <c r="C277" s="1440"/>
      <c r="D277" s="1440" t="s">
        <v>1069</v>
      </c>
      <c r="E277" s="2472"/>
      <c r="F277" s="1440"/>
      <c r="G277" s="140"/>
      <c r="H277" s="290"/>
      <c r="J277" s="2490"/>
    </row>
    <row r="278" spans="1:10">
      <c r="A278" s="248"/>
      <c r="B278" s="17"/>
      <c r="C278" s="183"/>
      <c r="D278" s="183"/>
      <c r="E278" s="557"/>
      <c r="F278" s="98"/>
      <c r="G278" s="168"/>
      <c r="H278" s="167"/>
      <c r="J278" s="2490"/>
    </row>
    <row r="279" spans="1:10">
      <c r="A279" s="248"/>
      <c r="B279" s="17"/>
      <c r="C279" s="183"/>
      <c r="D279" s="183"/>
      <c r="E279" s="557"/>
      <c r="F279" s="98"/>
      <c r="G279" s="168"/>
      <c r="H279" s="167"/>
      <c r="J279" s="2490"/>
    </row>
    <row r="280" spans="1:10">
      <c r="A280" s="248"/>
      <c r="B280" s="17"/>
      <c r="C280" s="183"/>
      <c r="D280" s="183"/>
      <c r="E280" s="557"/>
      <c r="F280" s="98"/>
      <c r="G280" s="168"/>
      <c r="H280" s="167"/>
      <c r="J280" s="2490"/>
    </row>
    <row r="281" spans="1:10" ht="13.5" thickBot="1">
      <c r="A281" s="249"/>
      <c r="B281" s="171"/>
      <c r="C281" s="184"/>
      <c r="D281" s="184"/>
      <c r="E281" s="558"/>
      <c r="F281" s="101"/>
      <c r="G281" s="170"/>
      <c r="H281" s="172"/>
      <c r="J281" s="2490"/>
    </row>
    <row r="282" spans="1:10" ht="31.5" customHeight="1">
      <c r="A282" s="195" t="s">
        <v>1034</v>
      </c>
      <c r="B282" s="389" t="s">
        <v>1035</v>
      </c>
      <c r="C282" s="475" t="s">
        <v>3971</v>
      </c>
      <c r="D282" s="475" t="s">
        <v>3143</v>
      </c>
      <c r="E282" s="1173" t="s">
        <v>3970</v>
      </c>
      <c r="F282" s="198" t="s">
        <v>2792</v>
      </c>
      <c r="G282" s="2601" t="s">
        <v>497</v>
      </c>
      <c r="H282" s="199" t="s">
        <v>4268</v>
      </c>
      <c r="J282" s="2490"/>
    </row>
    <row r="283" spans="1:10" ht="17.25" customHeight="1" thickBot="1">
      <c r="A283" s="195"/>
      <c r="B283" s="389"/>
      <c r="C283" s="475" t="s">
        <v>3256</v>
      </c>
      <c r="D283" s="476" t="s">
        <v>2641</v>
      </c>
      <c r="E283" s="564" t="s">
        <v>265</v>
      </c>
      <c r="F283" s="191">
        <f>'Заказ, cкидки и курсы валют'!$I$12</f>
        <v>0</v>
      </c>
      <c r="G283" s="2599"/>
      <c r="H283" s="325"/>
      <c r="J283" s="2490"/>
    </row>
    <row r="284" spans="1:10">
      <c r="A284" s="333" t="s">
        <v>1886</v>
      </c>
      <c r="B284" s="1076">
        <v>12</v>
      </c>
      <c r="C284" s="1076">
        <v>12</v>
      </c>
      <c r="D284" s="1076">
        <v>350</v>
      </c>
      <c r="E284" s="2490">
        <v>918.44747999999993</v>
      </c>
      <c r="F284" s="1400">
        <f>ROUND(E284*(1-$F$11),2)</f>
        <v>918.45</v>
      </c>
      <c r="G284" s="1182">
        <f>F284</f>
        <v>918.45</v>
      </c>
      <c r="H284" s="337"/>
      <c r="J284" s="2490"/>
    </row>
    <row r="285" spans="1:10">
      <c r="A285" s="216" t="s">
        <v>1887</v>
      </c>
      <c r="B285" s="20">
        <v>16</v>
      </c>
      <c r="C285" s="20">
        <v>12</v>
      </c>
      <c r="D285" s="20">
        <v>300</v>
      </c>
      <c r="E285" s="2490">
        <v>908.63243999999986</v>
      </c>
      <c r="F285" s="581">
        <f t="shared" ref="F285:F289" si="28">ROUND(E285*(1-$F$11),2)</f>
        <v>908.63</v>
      </c>
      <c r="G285" s="332">
        <f t="shared" ref="G285:G289" si="29">F285</f>
        <v>908.63</v>
      </c>
      <c r="H285" s="212"/>
      <c r="J285" s="2490"/>
    </row>
    <row r="286" spans="1:10">
      <c r="A286" s="216" t="s">
        <v>1888</v>
      </c>
      <c r="B286" s="20">
        <v>20</v>
      </c>
      <c r="C286" s="20">
        <v>12</v>
      </c>
      <c r="D286" s="20">
        <v>250</v>
      </c>
      <c r="E286" s="2490">
        <v>1022.7322799999998</v>
      </c>
      <c r="F286" s="581">
        <f t="shared" si="28"/>
        <v>1022.73</v>
      </c>
      <c r="G286" s="332">
        <f t="shared" si="29"/>
        <v>1022.73</v>
      </c>
      <c r="H286" s="212"/>
      <c r="J286" s="2490"/>
    </row>
    <row r="287" spans="1:10">
      <c r="A287" s="216" t="s">
        <v>1889</v>
      </c>
      <c r="B287" s="20">
        <v>25</v>
      </c>
      <c r="C287" s="20">
        <v>12</v>
      </c>
      <c r="D287" s="20">
        <v>250</v>
      </c>
      <c r="E287" s="2490">
        <v>1122.3523799999998</v>
      </c>
      <c r="F287" s="581">
        <f t="shared" si="28"/>
        <v>1122.3499999999999</v>
      </c>
      <c r="G287" s="332">
        <f t="shared" si="29"/>
        <v>1122.3499999999999</v>
      </c>
      <c r="H287" s="212"/>
      <c r="J287" s="2490"/>
    </row>
    <row r="288" spans="1:10">
      <c r="A288" s="216" t="s">
        <v>1890</v>
      </c>
      <c r="B288" s="20">
        <v>32</v>
      </c>
      <c r="C288" s="20">
        <v>12</v>
      </c>
      <c r="D288" s="20">
        <v>150</v>
      </c>
      <c r="E288" s="2490">
        <v>1243.8135</v>
      </c>
      <c r="F288" s="581">
        <f t="shared" si="28"/>
        <v>1243.81</v>
      </c>
      <c r="G288" s="332">
        <f t="shared" si="29"/>
        <v>1243.81</v>
      </c>
      <c r="H288" s="212"/>
      <c r="J288" s="2490"/>
    </row>
    <row r="289" spans="1:10" ht="13.5" thickBot="1">
      <c r="A289" s="241" t="s">
        <v>1891</v>
      </c>
      <c r="B289" s="283">
        <v>40</v>
      </c>
      <c r="C289" s="283">
        <v>12</v>
      </c>
      <c r="D289" s="283">
        <v>100</v>
      </c>
      <c r="E289" s="2490">
        <v>1064.1905999999999</v>
      </c>
      <c r="F289" s="1403">
        <f t="shared" si="28"/>
        <v>1064.19</v>
      </c>
      <c r="G289" s="1183">
        <f t="shared" si="29"/>
        <v>1064.19</v>
      </c>
      <c r="H289" s="214"/>
      <c r="J289" s="2490"/>
    </row>
    <row r="290" spans="1:10">
      <c r="J290" s="2490"/>
    </row>
    <row r="291" spans="1:10">
      <c r="J291" s="2490"/>
    </row>
    <row r="292" spans="1:10" ht="13.5" thickBot="1">
      <c r="J292" s="2490"/>
    </row>
    <row r="293" spans="1:10" ht="18.75">
      <c r="A293" s="247"/>
      <c r="B293" s="163"/>
      <c r="C293" s="1440" t="s">
        <v>3271</v>
      </c>
      <c r="D293" s="1440"/>
      <c r="E293" s="2472"/>
      <c r="F293" s="1440"/>
      <c r="G293" s="140"/>
      <c r="H293" s="95"/>
      <c r="J293" s="2490"/>
    </row>
    <row r="294" spans="1:10">
      <c r="A294" s="248"/>
      <c r="B294" s="17"/>
      <c r="C294" s="183"/>
      <c r="D294" s="183"/>
      <c r="E294" s="557"/>
      <c r="F294" s="98"/>
      <c r="G294" s="168"/>
      <c r="H294" s="167"/>
      <c r="J294" s="2490"/>
    </row>
    <row r="295" spans="1:10">
      <c r="A295" s="248"/>
      <c r="B295" s="17"/>
      <c r="C295" s="183"/>
      <c r="D295" s="183"/>
      <c r="E295" s="557"/>
      <c r="F295" s="98"/>
      <c r="G295" s="168"/>
      <c r="H295" s="167"/>
      <c r="J295" s="2490"/>
    </row>
    <row r="296" spans="1:10">
      <c r="A296" s="248"/>
      <c r="B296" s="17"/>
      <c r="C296" s="183"/>
      <c r="D296" s="183"/>
      <c r="E296" s="557"/>
      <c r="F296" s="98"/>
      <c r="G296" s="168"/>
      <c r="H296" s="167"/>
      <c r="J296" s="2490"/>
    </row>
    <row r="297" spans="1:10" ht="13.5" thickBot="1">
      <c r="A297" s="249"/>
      <c r="B297" s="171"/>
      <c r="C297" s="184"/>
      <c r="D297" s="184"/>
      <c r="E297" s="558"/>
      <c r="F297" s="101"/>
      <c r="G297" s="170"/>
      <c r="H297" s="172"/>
      <c r="J297" s="2490"/>
    </row>
    <row r="298" spans="1:10" ht="32.25" customHeight="1">
      <c r="A298" s="195" t="s">
        <v>1034</v>
      </c>
      <c r="B298" s="389" t="s">
        <v>1035</v>
      </c>
      <c r="C298" s="475" t="s">
        <v>3971</v>
      </c>
      <c r="D298" s="475" t="s">
        <v>3143</v>
      </c>
      <c r="E298" s="1173" t="s">
        <v>3970</v>
      </c>
      <c r="F298" s="198" t="s">
        <v>2792</v>
      </c>
      <c r="G298" s="2601" t="s">
        <v>497</v>
      </c>
      <c r="H298" s="199" t="s">
        <v>4268</v>
      </c>
      <c r="J298" s="2490"/>
    </row>
    <row r="299" spans="1:10" ht="17.25" customHeight="1" thickBot="1">
      <c r="A299" s="195"/>
      <c r="B299" s="389"/>
      <c r="C299" s="475" t="s">
        <v>3256</v>
      </c>
      <c r="D299" s="476" t="s">
        <v>2641</v>
      </c>
      <c r="E299" s="564" t="s">
        <v>265</v>
      </c>
      <c r="F299" s="191">
        <f>'Заказ, cкидки и курсы валют'!$I$12</f>
        <v>0</v>
      </c>
      <c r="G299" s="2599"/>
      <c r="H299" s="325"/>
      <c r="J299" s="2490"/>
    </row>
    <row r="300" spans="1:10">
      <c r="A300" s="333" t="s">
        <v>1892</v>
      </c>
      <c r="B300" s="1076">
        <v>50</v>
      </c>
      <c r="C300" s="1076">
        <v>1</v>
      </c>
      <c r="D300" s="1076">
        <v>100</v>
      </c>
      <c r="E300" s="2490">
        <v>2611.5418799999998</v>
      </c>
      <c r="F300" s="1400">
        <f>ROUND(E300*(1-$F$11),2)</f>
        <v>2611.54</v>
      </c>
      <c r="G300" s="1182">
        <f>F300</f>
        <v>2611.54</v>
      </c>
      <c r="H300" s="337"/>
      <c r="J300" s="2490"/>
    </row>
    <row r="301" spans="1:10">
      <c r="A301" s="216" t="s">
        <v>1893</v>
      </c>
      <c r="B301" s="20">
        <v>63</v>
      </c>
      <c r="C301" s="20">
        <v>1</v>
      </c>
      <c r="D301" s="20">
        <v>60</v>
      </c>
      <c r="E301" s="2490">
        <v>2249.6122799999998</v>
      </c>
      <c r="F301" s="581">
        <f t="shared" ref="F301:F304" si="30">ROUND(E301*(1-$F$11),2)</f>
        <v>2249.61</v>
      </c>
      <c r="G301" s="332">
        <f t="shared" ref="G301:G304" si="31">F301</f>
        <v>2249.61</v>
      </c>
      <c r="H301" s="212"/>
      <c r="J301" s="2490"/>
    </row>
    <row r="302" spans="1:10">
      <c r="A302" s="216" t="s">
        <v>1894</v>
      </c>
      <c r="B302" s="20">
        <v>75</v>
      </c>
      <c r="C302" s="20">
        <v>1</v>
      </c>
      <c r="D302" s="20">
        <v>40</v>
      </c>
      <c r="E302" s="2490">
        <v>2937.1507199999996</v>
      </c>
      <c r="F302" s="581">
        <f t="shared" si="30"/>
        <v>2937.15</v>
      </c>
      <c r="G302" s="332">
        <f t="shared" si="31"/>
        <v>2937.15</v>
      </c>
      <c r="H302" s="212"/>
      <c r="J302" s="2490"/>
    </row>
    <row r="303" spans="1:10">
      <c r="A303" s="216" t="s">
        <v>1895</v>
      </c>
      <c r="B303" s="20">
        <v>90</v>
      </c>
      <c r="C303" s="20">
        <v>1</v>
      </c>
      <c r="D303" s="20">
        <v>100</v>
      </c>
      <c r="E303" s="2490">
        <v>9555</v>
      </c>
      <c r="F303" s="581">
        <f t="shared" si="30"/>
        <v>9555</v>
      </c>
      <c r="G303" s="332">
        <f t="shared" si="31"/>
        <v>9555</v>
      </c>
      <c r="H303" s="212"/>
      <c r="J303" s="2490"/>
    </row>
    <row r="304" spans="1:10" ht="13.5" thickBot="1">
      <c r="A304" s="241" t="s">
        <v>1896</v>
      </c>
      <c r="B304" s="283">
        <v>110</v>
      </c>
      <c r="C304" s="283">
        <v>1</v>
      </c>
      <c r="D304" s="283">
        <v>80</v>
      </c>
      <c r="E304" s="2490">
        <v>12080.23</v>
      </c>
      <c r="F304" s="1403">
        <f t="shared" si="30"/>
        <v>12080.23</v>
      </c>
      <c r="G304" s="1183">
        <f t="shared" si="31"/>
        <v>12080.23</v>
      </c>
      <c r="H304" s="214"/>
      <c r="J304" s="2490"/>
    </row>
    <row r="305" spans="1:10">
      <c r="J305" s="2490"/>
    </row>
    <row r="306" spans="1:10">
      <c r="J306" s="2490"/>
    </row>
    <row r="307" spans="1:10" ht="13.5" thickBot="1">
      <c r="J307" s="2490"/>
    </row>
    <row r="308" spans="1:10" ht="18.75">
      <c r="A308" s="247"/>
      <c r="B308" s="163"/>
      <c r="C308" s="1440" t="s">
        <v>1070</v>
      </c>
      <c r="D308" s="1440"/>
      <c r="E308" s="2472"/>
      <c r="F308" s="1440"/>
      <c r="G308" s="140"/>
      <c r="H308" s="290"/>
      <c r="J308" s="2490"/>
    </row>
    <row r="309" spans="1:10">
      <c r="A309" s="248"/>
      <c r="B309" s="17"/>
      <c r="C309" s="183"/>
      <c r="D309" s="183"/>
      <c r="E309" s="557"/>
      <c r="F309" s="98"/>
      <c r="G309" s="168"/>
      <c r="H309" s="167"/>
      <c r="J309" s="2490"/>
    </row>
    <row r="310" spans="1:10">
      <c r="A310" s="248"/>
      <c r="B310" s="17"/>
      <c r="C310" s="183"/>
      <c r="D310" s="183"/>
      <c r="E310" s="557"/>
      <c r="F310" s="98"/>
      <c r="G310" s="168"/>
      <c r="H310" s="167"/>
      <c r="J310" s="2490"/>
    </row>
    <row r="311" spans="1:10">
      <c r="A311" s="248"/>
      <c r="B311" s="17"/>
      <c r="C311" s="183"/>
      <c r="D311" s="183"/>
      <c r="E311" s="557"/>
      <c r="F311" s="98"/>
      <c r="G311" s="168"/>
      <c r="H311" s="167"/>
      <c r="J311" s="2490"/>
    </row>
    <row r="312" spans="1:10" ht="13.5" thickBot="1">
      <c r="A312" s="249"/>
      <c r="B312" s="171"/>
      <c r="C312" s="184"/>
      <c r="D312" s="184"/>
      <c r="E312" s="558"/>
      <c r="F312" s="101"/>
      <c r="G312" s="170"/>
      <c r="H312" s="172"/>
      <c r="J312" s="2490"/>
    </row>
    <row r="313" spans="1:10" ht="31.5" customHeight="1">
      <c r="A313" s="195" t="s">
        <v>1034</v>
      </c>
      <c r="B313" s="389" t="s">
        <v>1035</v>
      </c>
      <c r="C313" s="475" t="s">
        <v>3971</v>
      </c>
      <c r="D313" s="475" t="s">
        <v>3143</v>
      </c>
      <c r="E313" s="1173" t="s">
        <v>3970</v>
      </c>
      <c r="F313" s="198" t="s">
        <v>2792</v>
      </c>
      <c r="G313" s="2601" t="s">
        <v>497</v>
      </c>
      <c r="H313" s="199" t="s">
        <v>4268</v>
      </c>
      <c r="J313" s="2490"/>
    </row>
    <row r="314" spans="1:10" ht="17.25" customHeight="1" thickBot="1">
      <c r="A314" s="195"/>
      <c r="B314" s="389"/>
      <c r="C314" s="475" t="s">
        <v>3256</v>
      </c>
      <c r="D314" s="476" t="s">
        <v>2641</v>
      </c>
      <c r="E314" s="564" t="s">
        <v>265</v>
      </c>
      <c r="F314" s="191">
        <f>'Заказ, cкидки и курсы валют'!$I$12</f>
        <v>0</v>
      </c>
      <c r="G314" s="2599"/>
      <c r="H314" s="325"/>
      <c r="J314" s="2490"/>
    </row>
    <row r="315" spans="1:10" ht="13.5" thickBot="1">
      <c r="A315" s="999" t="s">
        <v>1897</v>
      </c>
      <c r="B315" s="1442"/>
      <c r="C315" s="1444">
        <v>12</v>
      </c>
      <c r="D315" s="1444">
        <v>100</v>
      </c>
      <c r="E315" s="2490">
        <v>1582.6751999999999</v>
      </c>
      <c r="F315" s="1414">
        <f>ROUND(E315*(1-$F$11),2)</f>
        <v>1582.68</v>
      </c>
      <c r="G315" s="1185">
        <f>F315</f>
        <v>1582.68</v>
      </c>
      <c r="H315" s="994"/>
      <c r="J315" s="2490"/>
    </row>
    <row r="316" spans="1:10">
      <c r="J316" s="2490"/>
    </row>
    <row r="317" spans="1:10">
      <c r="J317" s="2490"/>
    </row>
    <row r="318" spans="1:10" ht="13.5" thickBot="1">
      <c r="J318" s="2490"/>
    </row>
    <row r="319" spans="1:10" ht="18.75">
      <c r="A319" s="247"/>
      <c r="B319" s="163"/>
      <c r="C319" s="1440"/>
      <c r="D319" s="1440" t="s">
        <v>1071</v>
      </c>
      <c r="E319" s="2472"/>
      <c r="F319" s="236"/>
      <c r="G319" s="292"/>
      <c r="H319" s="95"/>
      <c r="J319" s="2490"/>
    </row>
    <row r="320" spans="1:10">
      <c r="A320" s="248"/>
      <c r="B320" s="17"/>
      <c r="C320" s="183"/>
      <c r="D320" s="183"/>
      <c r="E320" s="557"/>
      <c r="F320" s="98"/>
      <c r="G320" s="168"/>
      <c r="H320" s="167"/>
      <c r="J320" s="2490"/>
    </row>
    <row r="321" spans="1:10">
      <c r="A321" s="248"/>
      <c r="B321" s="17"/>
      <c r="C321" s="183"/>
      <c r="D321" s="183"/>
      <c r="E321" s="557"/>
      <c r="F321" s="98"/>
      <c r="G321" s="168"/>
      <c r="H321" s="167"/>
      <c r="J321" s="2490"/>
    </row>
    <row r="322" spans="1:10">
      <c r="A322" s="248"/>
      <c r="B322" s="17"/>
      <c r="C322" s="183"/>
      <c r="D322" s="183"/>
      <c r="E322" s="557"/>
      <c r="F322" s="98"/>
      <c r="G322" s="168"/>
      <c r="H322" s="167"/>
      <c r="J322" s="2490"/>
    </row>
    <row r="323" spans="1:10" ht="13.5" thickBot="1">
      <c r="A323" s="249"/>
      <c r="B323" s="171"/>
      <c r="C323" s="184"/>
      <c r="D323" s="184"/>
      <c r="E323" s="558"/>
      <c r="F323" s="101"/>
      <c r="G323" s="170"/>
      <c r="H323" s="172"/>
      <c r="J323" s="2490"/>
    </row>
    <row r="324" spans="1:10" ht="32.25" customHeight="1">
      <c r="A324" s="195" t="s">
        <v>1034</v>
      </c>
      <c r="B324" s="389" t="s">
        <v>1035</v>
      </c>
      <c r="C324" s="475" t="s">
        <v>3971</v>
      </c>
      <c r="D324" s="475" t="s">
        <v>3143</v>
      </c>
      <c r="E324" s="1173" t="s">
        <v>3970</v>
      </c>
      <c r="F324" s="198" t="s">
        <v>2792</v>
      </c>
      <c r="G324" s="2601" t="s">
        <v>497</v>
      </c>
      <c r="H324" s="199" t="s">
        <v>4268</v>
      </c>
      <c r="J324" s="2490"/>
    </row>
    <row r="325" spans="1:10" ht="16.5" customHeight="1" thickBot="1">
      <c r="A325" s="195"/>
      <c r="B325" s="389"/>
      <c r="C325" s="475" t="s">
        <v>3256</v>
      </c>
      <c r="D325" s="476" t="s">
        <v>2641</v>
      </c>
      <c r="E325" s="564" t="s">
        <v>265</v>
      </c>
      <c r="F325" s="191">
        <f>'Заказ, cкидки и курсы валют'!$I$12</f>
        <v>0</v>
      </c>
      <c r="G325" s="2599"/>
      <c r="H325" s="325"/>
      <c r="J325" s="2490"/>
    </row>
    <row r="326" spans="1:10">
      <c r="A326" s="333" t="s">
        <v>1898</v>
      </c>
      <c r="B326" s="1076" t="s">
        <v>3272</v>
      </c>
      <c r="C326" s="1076">
        <v>60</v>
      </c>
      <c r="D326" s="1076">
        <v>100</v>
      </c>
      <c r="E326" s="2490">
        <v>262.79513999999995</v>
      </c>
      <c r="F326" s="1400">
        <f>ROUND(E326*(1-$F$11),2)</f>
        <v>262.8</v>
      </c>
      <c r="G326" s="1182">
        <f>F326</f>
        <v>262.8</v>
      </c>
      <c r="H326" s="337"/>
      <c r="J326" s="2490"/>
    </row>
    <row r="327" spans="1:10">
      <c r="A327" s="216" t="s">
        <v>1899</v>
      </c>
      <c r="B327" s="20" t="s">
        <v>3273</v>
      </c>
      <c r="C327" s="20">
        <v>60</v>
      </c>
      <c r="D327" s="20">
        <v>100</v>
      </c>
      <c r="E327" s="2490">
        <v>235.56095999999999</v>
      </c>
      <c r="F327" s="581">
        <f t="shared" ref="F327:F329" si="32">ROUND(E327*(1-$F$11),2)</f>
        <v>235.56</v>
      </c>
      <c r="G327" s="332">
        <f t="shared" ref="G327:G329" si="33">F327</f>
        <v>235.56</v>
      </c>
      <c r="H327" s="212"/>
      <c r="J327" s="2490"/>
    </row>
    <row r="328" spans="1:10">
      <c r="A328" s="216" t="s">
        <v>1900</v>
      </c>
      <c r="B328" s="20" t="s">
        <v>3274</v>
      </c>
      <c r="C328" s="20">
        <v>60</v>
      </c>
      <c r="D328" s="20">
        <v>100</v>
      </c>
      <c r="E328" s="2490">
        <v>227.21561999999997</v>
      </c>
      <c r="F328" s="581">
        <f t="shared" si="32"/>
        <v>227.22</v>
      </c>
      <c r="G328" s="332">
        <f t="shared" si="33"/>
        <v>227.22</v>
      </c>
      <c r="H328" s="212"/>
      <c r="J328" s="2490"/>
    </row>
    <row r="329" spans="1:10" ht="13.5" thickBot="1">
      <c r="A329" s="241" t="s">
        <v>1901</v>
      </c>
      <c r="B329" s="283" t="s">
        <v>3275</v>
      </c>
      <c r="C329" s="283">
        <v>60</v>
      </c>
      <c r="D329" s="283">
        <v>250</v>
      </c>
      <c r="E329" s="2490">
        <v>402.65945999999997</v>
      </c>
      <c r="F329" s="1403">
        <f t="shared" si="32"/>
        <v>402.66</v>
      </c>
      <c r="G329" s="1183">
        <f t="shared" si="33"/>
        <v>402.66</v>
      </c>
      <c r="H329" s="214"/>
      <c r="J329" s="2490"/>
    </row>
    <row r="535" ht="50.25" customHeight="1"/>
    <row r="1464" spans="6:6">
      <c r="F1464">
        <f>$E$1464*(1-$F$1450)</f>
        <v>0</v>
      </c>
    </row>
  </sheetData>
  <mergeCells count="35">
    <mergeCell ref="G198:G199"/>
    <mergeCell ref="G78:G79"/>
    <mergeCell ref="G90:G91"/>
    <mergeCell ref="G156:G157"/>
    <mergeCell ref="B192:H192"/>
    <mergeCell ref="G113:G114"/>
    <mergeCell ref="G127:G128"/>
    <mergeCell ref="G103:G104"/>
    <mergeCell ref="G142:G143"/>
    <mergeCell ref="B204:H204"/>
    <mergeCell ref="B216:H216"/>
    <mergeCell ref="I1:K1"/>
    <mergeCell ref="G44:G45"/>
    <mergeCell ref="G55:G56"/>
    <mergeCell ref="G66:G67"/>
    <mergeCell ref="G184:G185"/>
    <mergeCell ref="A1:H1"/>
    <mergeCell ref="G10:G11"/>
    <mergeCell ref="G21:G22"/>
    <mergeCell ref="G32:G33"/>
    <mergeCell ref="G170:G171"/>
    <mergeCell ref="B4:H4"/>
    <mergeCell ref="B15:H15"/>
    <mergeCell ref="D98:F98"/>
    <mergeCell ref="G210:G211"/>
    <mergeCell ref="G324:G325"/>
    <mergeCell ref="G221:G222"/>
    <mergeCell ref="G230:G231"/>
    <mergeCell ref="G240:G241"/>
    <mergeCell ref="G250:G251"/>
    <mergeCell ref="G313:G314"/>
    <mergeCell ref="G269:G270"/>
    <mergeCell ref="G298:G299"/>
    <mergeCell ref="G282:G283"/>
    <mergeCell ref="G260:G261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499984740745262"/>
    <pageSetUpPr fitToPage="1"/>
  </sheetPr>
  <dimension ref="A1:AB146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429" sqref="J429"/>
    </sheetView>
  </sheetViews>
  <sheetFormatPr defaultRowHeight="12.75"/>
  <cols>
    <col min="1" max="1" width="14.42578125" customWidth="1"/>
    <col min="2" max="2" width="19.42578125" customWidth="1"/>
    <col min="3" max="3" width="15.7109375" customWidth="1"/>
    <col min="4" max="4" width="12.5703125" customWidth="1"/>
    <col min="5" max="5" width="14" style="548" customWidth="1"/>
    <col min="6" max="6" width="14.5703125" customWidth="1"/>
    <col min="7" max="7" width="14.42578125" customWidth="1"/>
    <col min="8" max="8" width="12" customWidth="1"/>
  </cols>
  <sheetData>
    <row r="1" spans="1:11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720" t="s">
        <v>12313</v>
      </c>
      <c r="J1" s="2720"/>
      <c r="K1" s="2720"/>
    </row>
    <row r="2" spans="1:11" ht="30.75">
      <c r="A2" s="158" t="s">
        <v>951</v>
      </c>
      <c r="B2" s="158"/>
      <c r="C2" s="158"/>
      <c r="D2" s="158"/>
      <c r="E2" s="551"/>
      <c r="F2" s="161"/>
      <c r="G2" s="162"/>
      <c r="H2" s="161"/>
    </row>
    <row r="3" spans="1:11" ht="13.5" thickBot="1"/>
    <row r="4" spans="1:11" ht="18.75">
      <c r="A4" s="247"/>
      <c r="B4" s="163"/>
      <c r="C4" s="1440" t="s">
        <v>1072</v>
      </c>
      <c r="D4" s="1440"/>
      <c r="E4" s="2472"/>
      <c r="F4" s="236"/>
      <c r="G4" s="163"/>
      <c r="H4" s="288"/>
    </row>
    <row r="5" spans="1:11">
      <c r="A5" s="248"/>
      <c r="B5" s="17"/>
      <c r="C5" s="183"/>
      <c r="D5" s="183"/>
      <c r="E5" s="557"/>
      <c r="F5" s="1149"/>
      <c r="G5" s="98"/>
      <c r="H5" s="293"/>
    </row>
    <row r="6" spans="1:11">
      <c r="A6" s="248"/>
      <c r="B6" s="17"/>
      <c r="C6" s="183"/>
      <c r="D6" s="183"/>
      <c r="E6" s="557"/>
      <c r="F6" s="1149"/>
      <c r="G6" s="98"/>
      <c r="H6" s="293"/>
    </row>
    <row r="7" spans="1:11">
      <c r="A7" s="248"/>
      <c r="B7" s="17"/>
      <c r="C7" s="183"/>
      <c r="D7" s="183"/>
      <c r="E7" s="557"/>
      <c r="F7" s="1149"/>
      <c r="G7" s="98"/>
      <c r="H7" s="293"/>
    </row>
    <row r="8" spans="1:11" ht="13.5" thickBot="1">
      <c r="A8" s="249"/>
      <c r="B8" s="171"/>
      <c r="C8" s="184"/>
      <c r="D8" s="184"/>
      <c r="E8" s="558"/>
      <c r="F8" s="1150"/>
      <c r="G8" s="101"/>
      <c r="H8" s="294"/>
    </row>
    <row r="9" spans="1:11" ht="35.25" customHeight="1">
      <c r="A9" s="295" t="s">
        <v>1034</v>
      </c>
      <c r="B9" s="438" t="s">
        <v>2729</v>
      </c>
      <c r="C9" s="475" t="s">
        <v>3971</v>
      </c>
      <c r="D9" s="475" t="s">
        <v>3143</v>
      </c>
      <c r="E9" s="1173" t="s">
        <v>3970</v>
      </c>
      <c r="F9" s="198" t="s">
        <v>2792</v>
      </c>
      <c r="G9" s="2601" t="s">
        <v>497</v>
      </c>
      <c r="H9" s="199" t="s">
        <v>4268</v>
      </c>
    </row>
    <row r="10" spans="1:11" ht="17.25" customHeight="1" thickBot="1">
      <c r="A10" s="296"/>
      <c r="B10" s="297"/>
      <c r="C10" s="1140" t="s">
        <v>3256</v>
      </c>
      <c r="D10" s="382" t="s">
        <v>2641</v>
      </c>
      <c r="E10" s="560" t="s">
        <v>265</v>
      </c>
      <c r="F10" s="191">
        <f>'Заказ, cкидки и курсы валют'!$I$12</f>
        <v>0</v>
      </c>
      <c r="G10" s="2605"/>
      <c r="H10" s="186"/>
    </row>
    <row r="11" spans="1:11">
      <c r="A11" s="353" t="s">
        <v>1902</v>
      </c>
      <c r="B11" s="216" t="s">
        <v>1073</v>
      </c>
      <c r="C11" s="20">
        <v>20</v>
      </c>
      <c r="D11" s="20">
        <v>100</v>
      </c>
      <c r="E11" s="575">
        <v>785.71500000000003</v>
      </c>
      <c r="F11" s="20">
        <f>ROUND(E11*(1-$F$10),2)</f>
        <v>785.72</v>
      </c>
      <c r="G11" s="20">
        <f>F11</f>
        <v>785.72</v>
      </c>
      <c r="H11" s="212"/>
      <c r="J11" s="575"/>
    </row>
    <row r="12" spans="1:11">
      <c r="A12" s="353" t="s">
        <v>1903</v>
      </c>
      <c r="B12" s="216" t="s">
        <v>1074</v>
      </c>
      <c r="C12" s="20">
        <v>20</v>
      </c>
      <c r="D12" s="20">
        <v>100</v>
      </c>
      <c r="E12" s="575">
        <v>785.71500000000003</v>
      </c>
      <c r="F12" s="20">
        <f t="shared" ref="F12:F28" si="0">ROUND(E12*(1-$F$10),2)</f>
        <v>785.72</v>
      </c>
      <c r="G12" s="20">
        <f t="shared" ref="G12:G28" si="1">F12</f>
        <v>785.72</v>
      </c>
      <c r="H12" s="212"/>
      <c r="J12" s="575"/>
    </row>
    <row r="13" spans="1:11">
      <c r="A13" s="353" t="s">
        <v>1904</v>
      </c>
      <c r="B13" s="216" t="s">
        <v>1075</v>
      </c>
      <c r="C13" s="20">
        <v>20</v>
      </c>
      <c r="D13" s="20">
        <v>100</v>
      </c>
      <c r="E13" s="575">
        <v>785.71500000000003</v>
      </c>
      <c r="F13" s="20">
        <f t="shared" si="0"/>
        <v>785.72</v>
      </c>
      <c r="G13" s="20">
        <f t="shared" si="1"/>
        <v>785.72</v>
      </c>
      <c r="H13" s="212"/>
      <c r="J13" s="575"/>
    </row>
    <row r="14" spans="1:11">
      <c r="A14" s="353" t="s">
        <v>1905</v>
      </c>
      <c r="B14" s="216" t="s">
        <v>1076</v>
      </c>
      <c r="C14" s="20">
        <v>20</v>
      </c>
      <c r="D14" s="20">
        <v>100</v>
      </c>
      <c r="E14" s="575">
        <v>785.71500000000003</v>
      </c>
      <c r="F14" s="20">
        <f t="shared" si="0"/>
        <v>785.72</v>
      </c>
      <c r="G14" s="20">
        <f t="shared" si="1"/>
        <v>785.72</v>
      </c>
      <c r="H14" s="212"/>
      <c r="J14" s="575"/>
    </row>
    <row r="15" spans="1:11">
      <c r="A15" s="353" t="s">
        <v>1906</v>
      </c>
      <c r="B15" s="216" t="s">
        <v>3113</v>
      </c>
      <c r="C15" s="20">
        <v>20</v>
      </c>
      <c r="D15" s="20">
        <v>100</v>
      </c>
      <c r="E15" s="575">
        <v>785.71500000000003</v>
      </c>
      <c r="F15" s="20">
        <f t="shared" si="0"/>
        <v>785.72</v>
      </c>
      <c r="G15" s="20">
        <f t="shared" si="1"/>
        <v>785.72</v>
      </c>
      <c r="H15" s="212"/>
      <c r="J15" s="575"/>
    </row>
    <row r="16" spans="1:11">
      <c r="A16" s="353" t="s">
        <v>1907</v>
      </c>
      <c r="B16" s="216" t="s">
        <v>1077</v>
      </c>
      <c r="C16" s="20">
        <v>20</v>
      </c>
      <c r="D16" s="20">
        <v>100</v>
      </c>
      <c r="E16" s="575">
        <v>785.71500000000003</v>
      </c>
      <c r="F16" s="20">
        <f t="shared" si="0"/>
        <v>785.72</v>
      </c>
      <c r="G16" s="20">
        <f t="shared" si="1"/>
        <v>785.72</v>
      </c>
      <c r="H16" s="212"/>
      <c r="J16" s="575"/>
    </row>
    <row r="17" spans="1:10">
      <c r="A17" s="353" t="s">
        <v>1908</v>
      </c>
      <c r="B17" s="216" t="s">
        <v>1078</v>
      </c>
      <c r="C17" s="20">
        <v>20</v>
      </c>
      <c r="D17" s="20">
        <v>100</v>
      </c>
      <c r="E17" s="575">
        <v>785.71500000000003</v>
      </c>
      <c r="F17" s="20">
        <f t="shared" si="0"/>
        <v>785.72</v>
      </c>
      <c r="G17" s="20">
        <f t="shared" si="1"/>
        <v>785.72</v>
      </c>
      <c r="H17" s="212"/>
      <c r="J17" s="575"/>
    </row>
    <row r="18" spans="1:10">
      <c r="A18" s="353" t="s">
        <v>1909</v>
      </c>
      <c r="B18" s="216" t="s">
        <v>1080</v>
      </c>
      <c r="C18" s="20">
        <v>20</v>
      </c>
      <c r="D18" s="20">
        <v>100</v>
      </c>
      <c r="E18" s="575">
        <v>785.71500000000003</v>
      </c>
      <c r="F18" s="20">
        <f t="shared" si="0"/>
        <v>785.72</v>
      </c>
      <c r="G18" s="20">
        <f t="shared" si="1"/>
        <v>785.72</v>
      </c>
      <c r="H18" s="212"/>
      <c r="J18" s="575"/>
    </row>
    <row r="19" spans="1:10">
      <c r="A19" s="353" t="s">
        <v>1910</v>
      </c>
      <c r="B19" s="216" t="s">
        <v>1081</v>
      </c>
      <c r="C19" s="20">
        <v>20</v>
      </c>
      <c r="D19" s="20">
        <v>100</v>
      </c>
      <c r="E19" s="575">
        <v>785.71500000000003</v>
      </c>
      <c r="F19" s="20">
        <f t="shared" si="0"/>
        <v>785.72</v>
      </c>
      <c r="G19" s="20">
        <f t="shared" si="1"/>
        <v>785.72</v>
      </c>
      <c r="H19" s="212"/>
      <c r="J19" s="575"/>
    </row>
    <row r="20" spans="1:10">
      <c r="A20" s="353" t="s">
        <v>1911</v>
      </c>
      <c r="B20" s="216" t="s">
        <v>4</v>
      </c>
      <c r="C20" s="20">
        <v>20</v>
      </c>
      <c r="D20" s="20">
        <v>100</v>
      </c>
      <c r="E20" s="575">
        <v>785.71500000000003</v>
      </c>
      <c r="F20" s="20">
        <f t="shared" si="0"/>
        <v>785.72</v>
      </c>
      <c r="G20" s="20">
        <f t="shared" si="1"/>
        <v>785.72</v>
      </c>
      <c r="H20" s="212"/>
      <c r="J20" s="575"/>
    </row>
    <row r="21" spans="1:10">
      <c r="A21" s="353" t="s">
        <v>1912</v>
      </c>
      <c r="B21" s="216" t="s">
        <v>3114</v>
      </c>
      <c r="C21" s="20">
        <v>20</v>
      </c>
      <c r="D21" s="20">
        <v>100</v>
      </c>
      <c r="E21" s="575">
        <v>785.71500000000003</v>
      </c>
      <c r="F21" s="20">
        <f t="shared" si="0"/>
        <v>785.72</v>
      </c>
      <c r="G21" s="20">
        <f t="shared" si="1"/>
        <v>785.72</v>
      </c>
      <c r="H21" s="212"/>
      <c r="J21" s="575"/>
    </row>
    <row r="22" spans="1:10">
      <c r="A22" s="353" t="s">
        <v>1913</v>
      </c>
      <c r="B22" s="216" t="s">
        <v>5</v>
      </c>
      <c r="C22" s="20">
        <v>20</v>
      </c>
      <c r="D22" s="20">
        <v>100</v>
      </c>
      <c r="E22" s="575">
        <v>785.71500000000003</v>
      </c>
      <c r="F22" s="20">
        <f t="shared" si="0"/>
        <v>785.72</v>
      </c>
      <c r="G22" s="20">
        <f t="shared" si="1"/>
        <v>785.72</v>
      </c>
      <c r="H22" s="212"/>
      <c r="J22" s="575"/>
    </row>
    <row r="23" spans="1:10">
      <c r="A23" s="353" t="s">
        <v>1914</v>
      </c>
      <c r="B23" s="216" t="s">
        <v>9</v>
      </c>
      <c r="C23" s="20">
        <v>20</v>
      </c>
      <c r="D23" s="20">
        <v>100</v>
      </c>
      <c r="E23" s="575">
        <v>785.71500000000003</v>
      </c>
      <c r="F23" s="20">
        <f t="shared" si="0"/>
        <v>785.72</v>
      </c>
      <c r="G23" s="20">
        <f t="shared" si="1"/>
        <v>785.72</v>
      </c>
      <c r="H23" s="212"/>
      <c r="J23" s="575"/>
    </row>
    <row r="24" spans="1:10">
      <c r="A24" s="353" t="s">
        <v>1915</v>
      </c>
      <c r="B24" s="216" t="s">
        <v>10</v>
      </c>
      <c r="C24" s="20">
        <v>20</v>
      </c>
      <c r="D24" s="20">
        <v>100</v>
      </c>
      <c r="E24" s="575">
        <v>785.71500000000003</v>
      </c>
      <c r="F24" s="20">
        <f t="shared" si="0"/>
        <v>785.72</v>
      </c>
      <c r="G24" s="20">
        <f t="shared" si="1"/>
        <v>785.72</v>
      </c>
      <c r="H24" s="212"/>
      <c r="J24" s="575"/>
    </row>
    <row r="25" spans="1:10">
      <c r="A25" s="353" t="s">
        <v>1916</v>
      </c>
      <c r="B25" s="216" t="s">
        <v>11</v>
      </c>
      <c r="C25" s="20">
        <v>20</v>
      </c>
      <c r="D25" s="20">
        <v>100</v>
      </c>
      <c r="E25" s="575">
        <v>785.71500000000003</v>
      </c>
      <c r="F25" s="20">
        <f t="shared" si="0"/>
        <v>785.72</v>
      </c>
      <c r="G25" s="20">
        <f t="shared" si="1"/>
        <v>785.72</v>
      </c>
      <c r="H25" s="212"/>
      <c r="J25" s="575"/>
    </row>
    <row r="26" spans="1:10">
      <c r="A26" s="353" t="s">
        <v>1917</v>
      </c>
      <c r="B26" s="216" t="s">
        <v>12</v>
      </c>
      <c r="C26" s="20">
        <v>20</v>
      </c>
      <c r="D26" s="20">
        <v>100</v>
      </c>
      <c r="E26" s="575">
        <v>785.71500000000003</v>
      </c>
      <c r="F26" s="20">
        <f t="shared" si="0"/>
        <v>785.72</v>
      </c>
      <c r="G26" s="20">
        <f t="shared" si="1"/>
        <v>785.72</v>
      </c>
      <c r="H26" s="212"/>
      <c r="J26" s="575"/>
    </row>
    <row r="27" spans="1:10">
      <c r="A27" s="353" t="s">
        <v>1918</v>
      </c>
      <c r="B27" s="216" t="s">
        <v>13</v>
      </c>
      <c r="C27" s="20">
        <v>20</v>
      </c>
      <c r="D27" s="20">
        <v>100</v>
      </c>
      <c r="E27" s="575">
        <v>785.71500000000003</v>
      </c>
      <c r="F27" s="20">
        <f t="shared" si="0"/>
        <v>785.72</v>
      </c>
      <c r="G27" s="20">
        <f t="shared" si="1"/>
        <v>785.72</v>
      </c>
      <c r="H27" s="212"/>
      <c r="J27" s="575"/>
    </row>
    <row r="28" spans="1:10" ht="13.5" thickBot="1">
      <c r="A28" s="354" t="s">
        <v>1919</v>
      </c>
      <c r="B28" s="241" t="s">
        <v>14</v>
      </c>
      <c r="C28" s="283">
        <v>20</v>
      </c>
      <c r="D28" s="283">
        <v>100</v>
      </c>
      <c r="E28" s="575">
        <v>785.71500000000003</v>
      </c>
      <c r="F28" s="283">
        <f t="shared" si="0"/>
        <v>785.72</v>
      </c>
      <c r="G28" s="283">
        <f t="shared" si="1"/>
        <v>785.72</v>
      </c>
      <c r="H28" s="214"/>
      <c r="J28" s="575"/>
    </row>
    <row r="29" spans="1:10" ht="13.5" thickBot="1">
      <c r="J29" s="575"/>
    </row>
    <row r="30" spans="1:10" ht="18.75">
      <c r="A30" s="247"/>
      <c r="B30" s="163"/>
      <c r="C30" s="1440" t="s">
        <v>15</v>
      </c>
      <c r="D30" s="1440"/>
      <c r="E30" s="2472"/>
      <c r="F30" s="163"/>
      <c r="G30" s="140"/>
      <c r="H30" s="290"/>
      <c r="J30" s="575"/>
    </row>
    <row r="31" spans="1:10" ht="18.75">
      <c r="A31" s="248"/>
      <c r="B31" s="17"/>
      <c r="C31" s="1441"/>
      <c r="D31" s="285" t="s">
        <v>16</v>
      </c>
      <c r="E31" s="2473"/>
      <c r="F31" s="17"/>
      <c r="G31" s="286"/>
      <c r="H31" s="291"/>
      <c r="J31" s="575"/>
    </row>
    <row r="32" spans="1:10">
      <c r="A32" s="248"/>
      <c r="B32" s="17"/>
      <c r="C32" s="183"/>
      <c r="D32" s="183"/>
      <c r="E32" s="557"/>
      <c r="F32" s="1149"/>
      <c r="G32" s="98"/>
      <c r="H32" s="293"/>
      <c r="J32" s="575"/>
    </row>
    <row r="33" spans="1:10">
      <c r="A33" s="248"/>
      <c r="B33" s="17"/>
      <c r="C33" s="183"/>
      <c r="D33" s="183"/>
      <c r="E33" s="557"/>
      <c r="F33" s="1149"/>
      <c r="G33" s="98"/>
      <c r="H33" s="293"/>
      <c r="J33" s="575"/>
    </row>
    <row r="34" spans="1:10">
      <c r="A34" s="248"/>
      <c r="B34" s="17"/>
      <c r="C34" s="183"/>
      <c r="D34" s="183"/>
      <c r="E34" s="557"/>
      <c r="F34" s="1149"/>
      <c r="G34" s="98"/>
      <c r="H34" s="293"/>
      <c r="J34" s="575"/>
    </row>
    <row r="35" spans="1:10" ht="13.5" thickBot="1">
      <c r="A35" s="249"/>
      <c r="B35" s="171"/>
      <c r="C35" s="184"/>
      <c r="D35" s="184"/>
      <c r="E35" s="558"/>
      <c r="F35" s="1150"/>
      <c r="G35" s="101"/>
      <c r="H35" s="294"/>
      <c r="J35" s="575"/>
    </row>
    <row r="36" spans="1:10" ht="33.75" customHeight="1">
      <c r="A36" s="295" t="s">
        <v>1034</v>
      </c>
      <c r="B36" s="438" t="s">
        <v>2729</v>
      </c>
      <c r="C36" s="475" t="s">
        <v>3971</v>
      </c>
      <c r="D36" s="475" t="s">
        <v>3143</v>
      </c>
      <c r="E36" s="1173" t="s">
        <v>3970</v>
      </c>
      <c r="F36" s="198" t="s">
        <v>2792</v>
      </c>
      <c r="G36" s="2601" t="s">
        <v>497</v>
      </c>
      <c r="H36" s="199" t="s">
        <v>4268</v>
      </c>
      <c r="J36" s="575"/>
    </row>
    <row r="37" spans="1:10" ht="17.25" customHeight="1" thickBot="1">
      <c r="A37" s="296"/>
      <c r="B37" s="297"/>
      <c r="C37" s="1140" t="s">
        <v>3256</v>
      </c>
      <c r="D37" s="382" t="s">
        <v>2641</v>
      </c>
      <c r="E37" s="560" t="s">
        <v>265</v>
      </c>
      <c r="F37" s="191">
        <f>'Заказ, cкидки и курсы валют'!$I$12</f>
        <v>0</v>
      </c>
      <c r="G37" s="2605"/>
      <c r="H37" s="186"/>
      <c r="J37" s="575"/>
    </row>
    <row r="38" spans="1:10">
      <c r="A38" s="216" t="s">
        <v>1920</v>
      </c>
      <c r="B38" s="15" t="s">
        <v>1073</v>
      </c>
      <c r="C38" s="20">
        <v>20</v>
      </c>
      <c r="D38" s="20">
        <v>1000</v>
      </c>
      <c r="E38" s="575">
        <v>400.33</v>
      </c>
      <c r="F38" s="20">
        <f>ROUND(E38*(1-$F$10),2)</f>
        <v>400.33</v>
      </c>
      <c r="G38" s="20">
        <f>F38</f>
        <v>400.33</v>
      </c>
      <c r="H38" s="212"/>
      <c r="J38" s="575"/>
    </row>
    <row r="39" spans="1:10">
      <c r="A39" s="216" t="s">
        <v>1921</v>
      </c>
      <c r="B39" s="15" t="s">
        <v>1074</v>
      </c>
      <c r="C39" s="20">
        <v>20</v>
      </c>
      <c r="D39" s="20">
        <v>1000</v>
      </c>
      <c r="E39" s="575">
        <v>400.33</v>
      </c>
      <c r="F39" s="20">
        <f t="shared" ref="F39:F59" si="2">ROUND(E39*(1-$F$10),2)</f>
        <v>400.33</v>
      </c>
      <c r="G39" s="20">
        <f t="shared" ref="G39:G59" si="3">F39</f>
        <v>400.33</v>
      </c>
      <c r="H39" s="212"/>
      <c r="J39" s="575"/>
    </row>
    <row r="40" spans="1:10">
      <c r="A40" s="216" t="s">
        <v>1922</v>
      </c>
      <c r="B40" s="15" t="s">
        <v>1075</v>
      </c>
      <c r="C40" s="20">
        <v>20</v>
      </c>
      <c r="D40" s="20">
        <v>1000</v>
      </c>
      <c r="E40" s="575">
        <v>400.33</v>
      </c>
      <c r="F40" s="20">
        <f t="shared" si="2"/>
        <v>400.33</v>
      </c>
      <c r="G40" s="20">
        <f t="shared" si="3"/>
        <v>400.33</v>
      </c>
      <c r="H40" s="212"/>
      <c r="J40" s="575"/>
    </row>
    <row r="41" spans="1:10">
      <c r="A41" s="216" t="s">
        <v>1923</v>
      </c>
      <c r="B41" s="15" t="s">
        <v>1076</v>
      </c>
      <c r="C41" s="20">
        <v>20</v>
      </c>
      <c r="D41" s="20">
        <v>1000</v>
      </c>
      <c r="E41" s="575">
        <v>400.33</v>
      </c>
      <c r="F41" s="20">
        <f t="shared" si="2"/>
        <v>400.33</v>
      </c>
      <c r="G41" s="20">
        <f t="shared" si="3"/>
        <v>400.33</v>
      </c>
      <c r="H41" s="212"/>
      <c r="J41" s="575"/>
    </row>
    <row r="42" spans="1:10">
      <c r="A42" s="216" t="s">
        <v>5545</v>
      </c>
      <c r="B42" s="15" t="s">
        <v>3113</v>
      </c>
      <c r="C42" s="20">
        <v>20</v>
      </c>
      <c r="D42" s="20">
        <v>1000</v>
      </c>
      <c r="E42" s="575">
        <v>400.33</v>
      </c>
      <c r="F42" s="20">
        <f t="shared" si="2"/>
        <v>400.33</v>
      </c>
      <c r="G42" s="20">
        <f t="shared" si="3"/>
        <v>400.33</v>
      </c>
      <c r="H42" s="212"/>
      <c r="J42" s="575"/>
    </row>
    <row r="43" spans="1:10">
      <c r="A43" s="216" t="s">
        <v>1924</v>
      </c>
      <c r="B43" s="15" t="s">
        <v>1077</v>
      </c>
      <c r="C43" s="20">
        <v>20</v>
      </c>
      <c r="D43" s="20">
        <v>1000</v>
      </c>
      <c r="E43" s="575">
        <v>400.33</v>
      </c>
      <c r="F43" s="20">
        <f t="shared" si="2"/>
        <v>400.33</v>
      </c>
      <c r="G43" s="20">
        <f t="shared" si="3"/>
        <v>400.33</v>
      </c>
      <c r="H43" s="212"/>
      <c r="J43" s="575"/>
    </row>
    <row r="44" spans="1:10">
      <c r="A44" s="216" t="s">
        <v>1925</v>
      </c>
      <c r="B44" s="15" t="s">
        <v>1078</v>
      </c>
      <c r="C44" s="20">
        <v>20</v>
      </c>
      <c r="D44" s="20">
        <v>1000</v>
      </c>
      <c r="E44" s="575">
        <v>400.33</v>
      </c>
      <c r="F44" s="20">
        <f t="shared" si="2"/>
        <v>400.33</v>
      </c>
      <c r="G44" s="20">
        <f t="shared" si="3"/>
        <v>400.33</v>
      </c>
      <c r="H44" s="212"/>
      <c r="J44" s="575"/>
    </row>
    <row r="45" spans="1:10">
      <c r="A45" s="216" t="s">
        <v>1926</v>
      </c>
      <c r="B45" s="15" t="s">
        <v>1079</v>
      </c>
      <c r="C45" s="20">
        <v>20</v>
      </c>
      <c r="D45" s="20">
        <v>1000</v>
      </c>
      <c r="E45" s="575">
        <v>400.33</v>
      </c>
      <c r="F45" s="20">
        <f t="shared" si="2"/>
        <v>400.33</v>
      </c>
      <c r="G45" s="20">
        <f t="shared" si="3"/>
        <v>400.33</v>
      </c>
      <c r="H45" s="212"/>
      <c r="J45" s="575"/>
    </row>
    <row r="46" spans="1:10">
      <c r="A46" s="216" t="s">
        <v>1927</v>
      </c>
      <c r="B46" s="15" t="s">
        <v>1080</v>
      </c>
      <c r="C46" s="20">
        <v>20</v>
      </c>
      <c r="D46" s="20">
        <v>1000</v>
      </c>
      <c r="E46" s="575">
        <v>400.33</v>
      </c>
      <c r="F46" s="20">
        <f t="shared" si="2"/>
        <v>400.33</v>
      </c>
      <c r="G46" s="20">
        <f t="shared" si="3"/>
        <v>400.33</v>
      </c>
      <c r="H46" s="212"/>
      <c r="J46" s="575"/>
    </row>
    <row r="47" spans="1:10">
      <c r="A47" s="216" t="s">
        <v>1928</v>
      </c>
      <c r="B47" s="15" t="s">
        <v>1081</v>
      </c>
      <c r="C47" s="20">
        <v>20</v>
      </c>
      <c r="D47" s="20">
        <v>1000</v>
      </c>
      <c r="E47" s="575">
        <v>400.33</v>
      </c>
      <c r="F47" s="20">
        <f t="shared" si="2"/>
        <v>400.33</v>
      </c>
      <c r="G47" s="20">
        <f t="shared" si="3"/>
        <v>400.33</v>
      </c>
      <c r="H47" s="212"/>
      <c r="J47" s="575"/>
    </row>
    <row r="48" spans="1:10">
      <c r="A48" s="216" t="s">
        <v>1929</v>
      </c>
      <c r="B48" s="15" t="s">
        <v>4</v>
      </c>
      <c r="C48" s="20">
        <v>20</v>
      </c>
      <c r="D48" s="20">
        <v>1000</v>
      </c>
      <c r="E48" s="575">
        <v>400.33</v>
      </c>
      <c r="F48" s="20">
        <f t="shared" si="2"/>
        <v>400.33</v>
      </c>
      <c r="G48" s="20">
        <f t="shared" si="3"/>
        <v>400.33</v>
      </c>
      <c r="H48" s="212"/>
      <c r="J48" s="575"/>
    </row>
    <row r="49" spans="1:10">
      <c r="A49" s="216" t="s">
        <v>1930</v>
      </c>
      <c r="B49" s="15" t="s">
        <v>3114</v>
      </c>
      <c r="C49" s="20">
        <v>20</v>
      </c>
      <c r="D49" s="20">
        <v>1000</v>
      </c>
      <c r="E49" s="575">
        <v>400.33</v>
      </c>
      <c r="F49" s="20">
        <f t="shared" si="2"/>
        <v>400.33</v>
      </c>
      <c r="G49" s="20">
        <f t="shared" si="3"/>
        <v>400.33</v>
      </c>
      <c r="H49" s="212"/>
      <c r="J49" s="575"/>
    </row>
    <row r="50" spans="1:10">
      <c r="A50" s="216" t="s">
        <v>1931</v>
      </c>
      <c r="B50" s="15" t="s">
        <v>5</v>
      </c>
      <c r="C50" s="20">
        <v>20</v>
      </c>
      <c r="D50" s="20">
        <v>1000</v>
      </c>
      <c r="E50" s="575">
        <v>400.33</v>
      </c>
      <c r="F50" s="20">
        <f t="shared" si="2"/>
        <v>400.33</v>
      </c>
      <c r="G50" s="20">
        <f t="shared" si="3"/>
        <v>400.33</v>
      </c>
      <c r="H50" s="212"/>
      <c r="I50" s="1193"/>
      <c r="J50" s="575"/>
    </row>
    <row r="51" spans="1:10">
      <c r="A51" s="216" t="s">
        <v>1932</v>
      </c>
      <c r="B51" s="15" t="s">
        <v>6</v>
      </c>
      <c r="C51" s="20">
        <v>20</v>
      </c>
      <c r="D51" s="20">
        <v>1000</v>
      </c>
      <c r="E51" s="575">
        <v>400.33</v>
      </c>
      <c r="F51" s="20">
        <f t="shared" si="2"/>
        <v>400.33</v>
      </c>
      <c r="G51" s="20">
        <f t="shared" si="3"/>
        <v>400.33</v>
      </c>
      <c r="H51" s="212"/>
      <c r="J51" s="575"/>
    </row>
    <row r="52" spans="1:10">
      <c r="A52" s="216" t="s">
        <v>1933</v>
      </c>
      <c r="B52" s="15" t="s">
        <v>7</v>
      </c>
      <c r="C52" s="20">
        <v>20</v>
      </c>
      <c r="D52" s="20">
        <v>1000</v>
      </c>
      <c r="E52" s="575">
        <v>400.33</v>
      </c>
      <c r="F52" s="20">
        <f t="shared" si="2"/>
        <v>400.33</v>
      </c>
      <c r="G52" s="20">
        <f t="shared" si="3"/>
        <v>400.33</v>
      </c>
      <c r="H52" s="212"/>
      <c r="J52" s="575"/>
    </row>
    <row r="53" spans="1:10">
      <c r="A53" s="216" t="s">
        <v>1934</v>
      </c>
      <c r="B53" s="15" t="s">
        <v>8</v>
      </c>
      <c r="C53" s="20">
        <v>20</v>
      </c>
      <c r="D53" s="20">
        <v>1000</v>
      </c>
      <c r="E53" s="575">
        <v>400.33</v>
      </c>
      <c r="F53" s="20">
        <f t="shared" si="2"/>
        <v>400.33</v>
      </c>
      <c r="G53" s="20">
        <f t="shared" si="3"/>
        <v>400.33</v>
      </c>
      <c r="H53" s="212"/>
      <c r="J53" s="575"/>
    </row>
    <row r="54" spans="1:10">
      <c r="A54" s="216" t="s">
        <v>1935</v>
      </c>
      <c r="B54" s="15" t="s">
        <v>9</v>
      </c>
      <c r="C54" s="20">
        <v>20</v>
      </c>
      <c r="D54" s="20">
        <v>1000</v>
      </c>
      <c r="E54" s="575">
        <v>400.33</v>
      </c>
      <c r="F54" s="20">
        <f t="shared" si="2"/>
        <v>400.33</v>
      </c>
      <c r="G54" s="20">
        <f t="shared" si="3"/>
        <v>400.33</v>
      </c>
      <c r="H54" s="212"/>
      <c r="J54" s="575"/>
    </row>
    <row r="55" spans="1:10">
      <c r="A55" s="216" t="s">
        <v>1936</v>
      </c>
      <c r="B55" s="15" t="s">
        <v>10</v>
      </c>
      <c r="C55" s="20">
        <v>20</v>
      </c>
      <c r="D55" s="20">
        <v>1000</v>
      </c>
      <c r="E55" s="575">
        <v>400.33</v>
      </c>
      <c r="F55" s="20">
        <f t="shared" si="2"/>
        <v>400.33</v>
      </c>
      <c r="G55" s="20">
        <f t="shared" si="3"/>
        <v>400.33</v>
      </c>
      <c r="H55" s="212"/>
      <c r="J55" s="575"/>
    </row>
    <row r="56" spans="1:10">
      <c r="A56" s="216" t="s">
        <v>4877</v>
      </c>
      <c r="B56" s="15" t="s">
        <v>11</v>
      </c>
      <c r="C56" s="20">
        <v>20</v>
      </c>
      <c r="D56" s="20">
        <v>1000</v>
      </c>
      <c r="E56" s="575">
        <v>400.33</v>
      </c>
      <c r="F56" s="20">
        <f t="shared" si="2"/>
        <v>400.33</v>
      </c>
      <c r="G56" s="20">
        <f t="shared" si="3"/>
        <v>400.33</v>
      </c>
      <c r="H56" s="212"/>
      <c r="J56" s="575"/>
    </row>
    <row r="57" spans="1:10">
      <c r="A57" s="216" t="s">
        <v>4878</v>
      </c>
      <c r="B57" s="15" t="s">
        <v>12</v>
      </c>
      <c r="C57" s="20">
        <v>20</v>
      </c>
      <c r="D57" s="20">
        <v>1000</v>
      </c>
      <c r="E57" s="575">
        <v>400.33</v>
      </c>
      <c r="F57" s="20">
        <f t="shared" si="2"/>
        <v>400.33</v>
      </c>
      <c r="G57" s="20">
        <f t="shared" si="3"/>
        <v>400.33</v>
      </c>
      <c r="H57" s="212"/>
      <c r="J57" s="575"/>
    </row>
    <row r="58" spans="1:10">
      <c r="A58" s="216" t="s">
        <v>4879</v>
      </c>
      <c r="B58" s="15" t="s">
        <v>13</v>
      </c>
      <c r="C58" s="20">
        <v>20</v>
      </c>
      <c r="D58" s="20">
        <v>1000</v>
      </c>
      <c r="E58" s="575">
        <v>400.33</v>
      </c>
      <c r="F58" s="20">
        <f t="shared" si="2"/>
        <v>400.33</v>
      </c>
      <c r="G58" s="20">
        <f t="shared" si="3"/>
        <v>400.33</v>
      </c>
      <c r="H58" s="212"/>
      <c r="J58" s="575"/>
    </row>
    <row r="59" spans="1:10" ht="13.5" thickBot="1">
      <c r="A59" s="241" t="s">
        <v>4880</v>
      </c>
      <c r="B59" s="19" t="s">
        <v>14</v>
      </c>
      <c r="C59" s="283">
        <v>20</v>
      </c>
      <c r="D59" s="283">
        <v>1000</v>
      </c>
      <c r="E59" s="575">
        <v>400.33</v>
      </c>
      <c r="F59" s="283">
        <f t="shared" si="2"/>
        <v>400.33</v>
      </c>
      <c r="G59" s="283">
        <f t="shared" si="3"/>
        <v>400.33</v>
      </c>
      <c r="H59" s="214"/>
      <c r="J59" s="575"/>
    </row>
    <row r="60" spans="1:10" ht="13.5" thickBot="1">
      <c r="J60" s="575"/>
    </row>
    <row r="61" spans="1:10" ht="18.75">
      <c r="A61" s="247"/>
      <c r="B61" s="163"/>
      <c r="C61" s="1440" t="s">
        <v>15</v>
      </c>
      <c r="D61" s="1440"/>
      <c r="E61" s="2472"/>
      <c r="F61" s="140"/>
      <c r="G61" s="141"/>
      <c r="H61" s="142"/>
      <c r="J61" s="575"/>
    </row>
    <row r="62" spans="1:10" ht="18.75">
      <c r="A62" s="248"/>
      <c r="B62" s="17"/>
      <c r="C62" s="1441"/>
      <c r="D62" s="285" t="s">
        <v>17</v>
      </c>
      <c r="E62" s="2473"/>
      <c r="F62" s="286"/>
      <c r="G62" s="287"/>
      <c r="H62" s="291"/>
      <c r="J62" s="575"/>
    </row>
    <row r="63" spans="1:10">
      <c r="A63" s="248"/>
      <c r="B63" s="17"/>
      <c r="C63" s="183"/>
      <c r="D63" s="183"/>
      <c r="E63" s="557"/>
      <c r="F63" s="1149"/>
      <c r="G63" s="98"/>
      <c r="H63" s="293"/>
      <c r="J63" s="575"/>
    </row>
    <row r="64" spans="1:10">
      <c r="A64" s="248"/>
      <c r="B64" s="17"/>
      <c r="C64" s="183"/>
      <c r="D64" s="183"/>
      <c r="E64" s="557"/>
      <c r="F64" s="1149"/>
      <c r="G64" s="98"/>
      <c r="H64" s="293"/>
      <c r="J64" s="575"/>
    </row>
    <row r="65" spans="1:10">
      <c r="A65" s="248"/>
      <c r="B65" s="17"/>
      <c r="C65" s="183"/>
      <c r="D65" s="183"/>
      <c r="E65" s="557"/>
      <c r="F65" s="1149"/>
      <c r="G65" s="98"/>
      <c r="H65" s="293"/>
      <c r="J65" s="575"/>
    </row>
    <row r="66" spans="1:10" ht="13.5" thickBot="1">
      <c r="A66" s="249"/>
      <c r="B66" s="171"/>
      <c r="C66" s="184"/>
      <c r="D66" s="184"/>
      <c r="E66" s="558"/>
      <c r="F66" s="1150"/>
      <c r="G66" s="101"/>
      <c r="H66" s="294"/>
      <c r="J66" s="575"/>
    </row>
    <row r="67" spans="1:10" ht="33.75" customHeight="1">
      <c r="A67" s="295" t="s">
        <v>1034</v>
      </c>
      <c r="B67" s="438" t="s">
        <v>2729</v>
      </c>
      <c r="C67" s="475" t="s">
        <v>3971</v>
      </c>
      <c r="D67" s="475" t="s">
        <v>3143</v>
      </c>
      <c r="E67" s="1173" t="s">
        <v>3970</v>
      </c>
      <c r="F67" s="198" t="s">
        <v>2792</v>
      </c>
      <c r="G67" s="2601" t="s">
        <v>497</v>
      </c>
      <c r="H67" s="199" t="s">
        <v>4268</v>
      </c>
      <c r="J67" s="575"/>
    </row>
    <row r="68" spans="1:10" ht="17.25" customHeight="1" thickBot="1">
      <c r="A68" s="296"/>
      <c r="B68" s="297"/>
      <c r="C68" s="1140" t="s">
        <v>3256</v>
      </c>
      <c r="D68" s="382" t="s">
        <v>2641</v>
      </c>
      <c r="E68" s="560" t="s">
        <v>265</v>
      </c>
      <c r="F68" s="191">
        <f>'Заказ, cкидки и курсы валют'!$I$12</f>
        <v>0</v>
      </c>
      <c r="G68" s="2605"/>
      <c r="H68" s="186"/>
      <c r="J68" s="575"/>
    </row>
    <row r="69" spans="1:10" ht="13.5" customHeight="1">
      <c r="A69" s="625" t="s">
        <v>4926</v>
      </c>
      <c r="B69" s="15" t="s">
        <v>1073</v>
      </c>
      <c r="C69" s="20">
        <v>20</v>
      </c>
      <c r="D69" s="20">
        <v>1000</v>
      </c>
      <c r="E69" s="575">
        <v>501.03</v>
      </c>
      <c r="F69" s="20">
        <f>ROUND(E69*(1-$F$10),2)</f>
        <v>501.03</v>
      </c>
      <c r="G69" s="20">
        <f>F69</f>
        <v>501.03</v>
      </c>
      <c r="H69" s="212"/>
      <c r="J69" s="575"/>
    </row>
    <row r="70" spans="1:10" ht="13.5" customHeight="1">
      <c r="A70" s="625" t="s">
        <v>4927</v>
      </c>
      <c r="B70" s="15" t="s">
        <v>1074</v>
      </c>
      <c r="C70" s="20">
        <v>20</v>
      </c>
      <c r="D70" s="20">
        <v>1000</v>
      </c>
      <c r="E70" s="575">
        <v>501.03</v>
      </c>
      <c r="F70" s="20">
        <f t="shared" ref="F70:F89" si="4">ROUND(E70*(1-$F$10),2)</f>
        <v>501.03</v>
      </c>
      <c r="G70" s="20">
        <f t="shared" ref="G70:G89" si="5">F70</f>
        <v>501.03</v>
      </c>
      <c r="H70" s="212"/>
      <c r="J70" s="575"/>
    </row>
    <row r="71" spans="1:10" ht="13.5" customHeight="1">
      <c r="A71" s="625" t="s">
        <v>4928</v>
      </c>
      <c r="B71" s="15" t="s">
        <v>1075</v>
      </c>
      <c r="C71" s="20">
        <v>20</v>
      </c>
      <c r="D71" s="20">
        <v>1000</v>
      </c>
      <c r="E71" s="575">
        <v>501.03</v>
      </c>
      <c r="F71" s="20">
        <f t="shared" si="4"/>
        <v>501.03</v>
      </c>
      <c r="G71" s="20">
        <f t="shared" si="5"/>
        <v>501.03</v>
      </c>
      <c r="H71" s="212"/>
      <c r="J71" s="575"/>
    </row>
    <row r="72" spans="1:10" ht="13.5" customHeight="1">
      <c r="A72" s="625" t="s">
        <v>4929</v>
      </c>
      <c r="B72" s="15" t="s">
        <v>1076</v>
      </c>
      <c r="C72" s="20">
        <v>20</v>
      </c>
      <c r="D72" s="20">
        <v>1000</v>
      </c>
      <c r="E72" s="575">
        <v>501.03</v>
      </c>
      <c r="F72" s="20">
        <f t="shared" si="4"/>
        <v>501.03</v>
      </c>
      <c r="G72" s="20">
        <f t="shared" si="5"/>
        <v>501.03</v>
      </c>
      <c r="H72" s="212"/>
      <c r="J72" s="575"/>
    </row>
    <row r="73" spans="1:10" ht="13.5" customHeight="1">
      <c r="A73" s="625" t="s">
        <v>4930</v>
      </c>
      <c r="B73" s="15" t="s">
        <v>3113</v>
      </c>
      <c r="C73" s="20">
        <v>20</v>
      </c>
      <c r="D73" s="20">
        <v>1000</v>
      </c>
      <c r="E73" s="575">
        <v>501.03</v>
      </c>
      <c r="F73" s="20">
        <f t="shared" si="4"/>
        <v>501.03</v>
      </c>
      <c r="G73" s="20">
        <f t="shared" si="5"/>
        <v>501.03</v>
      </c>
      <c r="H73" s="212"/>
      <c r="J73" s="575"/>
    </row>
    <row r="74" spans="1:10" ht="13.5" customHeight="1">
      <c r="A74" s="625" t="s">
        <v>11558</v>
      </c>
      <c r="B74" s="15" t="s">
        <v>1077</v>
      </c>
      <c r="C74" s="20">
        <v>20</v>
      </c>
      <c r="D74" s="20">
        <v>1000</v>
      </c>
      <c r="E74" s="575">
        <v>501.03</v>
      </c>
      <c r="F74" s="20">
        <f t="shared" si="4"/>
        <v>501.03</v>
      </c>
      <c r="G74" s="20">
        <f t="shared" si="5"/>
        <v>501.03</v>
      </c>
      <c r="H74" s="212"/>
      <c r="J74" s="575"/>
    </row>
    <row r="75" spans="1:10" ht="13.5" customHeight="1">
      <c r="A75" s="625" t="s">
        <v>11559</v>
      </c>
      <c r="B75" s="15" t="s">
        <v>1078</v>
      </c>
      <c r="C75" s="20">
        <v>20</v>
      </c>
      <c r="D75" s="20">
        <v>1000</v>
      </c>
      <c r="E75" s="575">
        <v>501.03</v>
      </c>
      <c r="F75" s="20">
        <f t="shared" si="4"/>
        <v>501.03</v>
      </c>
      <c r="G75" s="20">
        <f t="shared" si="5"/>
        <v>501.03</v>
      </c>
      <c r="H75" s="212"/>
      <c r="J75" s="575"/>
    </row>
    <row r="76" spans="1:10" ht="13.5" customHeight="1">
      <c r="A76" s="625" t="s">
        <v>4931</v>
      </c>
      <c r="B76" s="15" t="s">
        <v>1080</v>
      </c>
      <c r="C76" s="20">
        <v>20</v>
      </c>
      <c r="D76" s="20">
        <v>1000</v>
      </c>
      <c r="E76" s="575">
        <v>501.03</v>
      </c>
      <c r="F76" s="20">
        <f t="shared" si="4"/>
        <v>501.03</v>
      </c>
      <c r="G76" s="20">
        <f t="shared" si="5"/>
        <v>501.03</v>
      </c>
      <c r="H76" s="212"/>
      <c r="J76" s="575"/>
    </row>
    <row r="77" spans="1:10" ht="13.5" customHeight="1">
      <c r="A77" s="625" t="s">
        <v>4932</v>
      </c>
      <c r="B77" s="15" t="s">
        <v>1081</v>
      </c>
      <c r="C77" s="20">
        <v>20</v>
      </c>
      <c r="D77" s="20">
        <v>1000</v>
      </c>
      <c r="E77" s="575">
        <v>501.03</v>
      </c>
      <c r="F77" s="20">
        <f t="shared" si="4"/>
        <v>501.03</v>
      </c>
      <c r="G77" s="20">
        <f t="shared" si="5"/>
        <v>501.03</v>
      </c>
      <c r="H77" s="212"/>
      <c r="J77" s="575"/>
    </row>
    <row r="78" spans="1:10" ht="13.5" customHeight="1">
      <c r="A78" s="625" t="s">
        <v>4933</v>
      </c>
      <c r="B78" s="15" t="s">
        <v>4</v>
      </c>
      <c r="C78" s="20">
        <v>20</v>
      </c>
      <c r="D78" s="20">
        <v>1000</v>
      </c>
      <c r="E78" s="575">
        <v>501.03</v>
      </c>
      <c r="F78" s="20">
        <f t="shared" si="4"/>
        <v>501.03</v>
      </c>
      <c r="G78" s="20">
        <f t="shared" si="5"/>
        <v>501.03</v>
      </c>
      <c r="H78" s="212"/>
      <c r="J78" s="575"/>
    </row>
    <row r="79" spans="1:10" ht="13.5" customHeight="1">
      <c r="A79" s="625" t="s">
        <v>4934</v>
      </c>
      <c r="B79" s="15" t="s">
        <v>3114</v>
      </c>
      <c r="C79" s="20">
        <v>20</v>
      </c>
      <c r="D79" s="20">
        <v>1000</v>
      </c>
      <c r="E79" s="575">
        <v>501.03</v>
      </c>
      <c r="F79" s="20">
        <f t="shared" si="4"/>
        <v>501.03</v>
      </c>
      <c r="G79" s="20">
        <f t="shared" si="5"/>
        <v>501.03</v>
      </c>
      <c r="H79" s="212"/>
      <c r="J79" s="575"/>
    </row>
    <row r="80" spans="1:10" ht="13.5" customHeight="1">
      <c r="A80" s="625" t="s">
        <v>4935</v>
      </c>
      <c r="B80" s="15" t="s">
        <v>5</v>
      </c>
      <c r="C80" s="20">
        <v>20</v>
      </c>
      <c r="D80" s="20">
        <v>1000</v>
      </c>
      <c r="E80" s="575">
        <v>501.03</v>
      </c>
      <c r="F80" s="20">
        <f t="shared" si="4"/>
        <v>501.03</v>
      </c>
      <c r="G80" s="20">
        <f t="shared" si="5"/>
        <v>501.03</v>
      </c>
      <c r="H80" s="212"/>
      <c r="J80" s="575"/>
    </row>
    <row r="81" spans="1:10" ht="13.5" customHeight="1">
      <c r="A81" s="625" t="s">
        <v>5546</v>
      </c>
      <c r="B81" s="15" t="s">
        <v>6</v>
      </c>
      <c r="C81" s="20">
        <v>20</v>
      </c>
      <c r="D81" s="20">
        <v>1000</v>
      </c>
      <c r="E81" s="575">
        <v>501.03</v>
      </c>
      <c r="F81" s="20">
        <f t="shared" si="4"/>
        <v>501.03</v>
      </c>
      <c r="G81" s="20">
        <f t="shared" si="5"/>
        <v>501.03</v>
      </c>
      <c r="H81" s="212"/>
      <c r="J81" s="575"/>
    </row>
    <row r="82" spans="1:10" ht="13.5" customHeight="1">
      <c r="A82" s="625" t="s">
        <v>11560</v>
      </c>
      <c r="B82" s="15" t="s">
        <v>7</v>
      </c>
      <c r="C82" s="20">
        <v>20</v>
      </c>
      <c r="D82" s="20">
        <v>1000</v>
      </c>
      <c r="E82" s="575">
        <v>501.03</v>
      </c>
      <c r="F82" s="20">
        <f t="shared" si="4"/>
        <v>501.03</v>
      </c>
      <c r="G82" s="20">
        <f t="shared" si="5"/>
        <v>501.03</v>
      </c>
      <c r="H82" s="212"/>
      <c r="J82" s="575"/>
    </row>
    <row r="83" spans="1:10" ht="13.5" customHeight="1">
      <c r="A83" s="625" t="s">
        <v>2504</v>
      </c>
      <c r="B83" s="15" t="s">
        <v>8</v>
      </c>
      <c r="C83" s="20">
        <v>20</v>
      </c>
      <c r="D83" s="20">
        <v>1000</v>
      </c>
      <c r="E83" s="575">
        <v>501.03</v>
      </c>
      <c r="F83" s="20">
        <f t="shared" si="4"/>
        <v>501.03</v>
      </c>
      <c r="G83" s="20">
        <f t="shared" si="5"/>
        <v>501.03</v>
      </c>
      <c r="H83" s="212"/>
      <c r="J83" s="575"/>
    </row>
    <row r="84" spans="1:10" ht="13.5" customHeight="1">
      <c r="A84" s="657" t="s">
        <v>5547</v>
      </c>
      <c r="B84" s="15" t="s">
        <v>9</v>
      </c>
      <c r="C84" s="20">
        <v>20</v>
      </c>
      <c r="D84" s="20">
        <v>1000</v>
      </c>
      <c r="E84" s="575">
        <v>501.03</v>
      </c>
      <c r="F84" s="20">
        <f t="shared" si="4"/>
        <v>501.03</v>
      </c>
      <c r="G84" s="20">
        <f t="shared" si="5"/>
        <v>501.03</v>
      </c>
      <c r="H84" s="212"/>
      <c r="J84" s="575"/>
    </row>
    <row r="85" spans="1:10" ht="13.5" customHeight="1">
      <c r="A85" s="625" t="s">
        <v>5548</v>
      </c>
      <c r="B85" s="586" t="s">
        <v>10</v>
      </c>
      <c r="C85" s="20">
        <v>20</v>
      </c>
      <c r="D85" s="20">
        <v>1000</v>
      </c>
      <c r="E85" s="575">
        <v>501.03</v>
      </c>
      <c r="F85" s="20">
        <f t="shared" si="4"/>
        <v>501.03</v>
      </c>
      <c r="G85" s="20">
        <f t="shared" si="5"/>
        <v>501.03</v>
      </c>
      <c r="H85" s="212"/>
      <c r="J85" s="575"/>
    </row>
    <row r="86" spans="1:10" ht="13.5" customHeight="1">
      <c r="A86" s="625" t="s">
        <v>2505</v>
      </c>
      <c r="B86" s="15" t="s">
        <v>11</v>
      </c>
      <c r="C86" s="20">
        <v>20</v>
      </c>
      <c r="D86" s="20">
        <v>1000</v>
      </c>
      <c r="E86" s="575">
        <v>501.03</v>
      </c>
      <c r="F86" s="20">
        <f t="shared" si="4"/>
        <v>501.03</v>
      </c>
      <c r="G86" s="20">
        <f t="shared" si="5"/>
        <v>501.03</v>
      </c>
      <c r="H86" s="212"/>
      <c r="J86" s="575"/>
    </row>
    <row r="87" spans="1:10" ht="13.5" customHeight="1">
      <c r="A87" s="657" t="s">
        <v>5549</v>
      </c>
      <c r="B87" s="15" t="s">
        <v>12</v>
      </c>
      <c r="C87" s="20">
        <v>20</v>
      </c>
      <c r="D87" s="20">
        <v>1000</v>
      </c>
      <c r="E87" s="575">
        <v>501.03</v>
      </c>
      <c r="F87" s="20">
        <f t="shared" si="4"/>
        <v>501.03</v>
      </c>
      <c r="G87" s="20">
        <f t="shared" si="5"/>
        <v>501.03</v>
      </c>
      <c r="H87" s="212"/>
      <c r="J87" s="575"/>
    </row>
    <row r="88" spans="1:10" ht="13.5" customHeight="1">
      <c r="A88" s="216" t="s">
        <v>2506</v>
      </c>
      <c r="B88" s="15" t="s">
        <v>13</v>
      </c>
      <c r="C88" s="20">
        <v>20</v>
      </c>
      <c r="D88" s="20">
        <v>1000</v>
      </c>
      <c r="E88" s="575">
        <v>501.03</v>
      </c>
      <c r="F88" s="20">
        <f t="shared" si="4"/>
        <v>501.03</v>
      </c>
      <c r="G88" s="20">
        <f t="shared" si="5"/>
        <v>501.03</v>
      </c>
      <c r="H88" s="212"/>
      <c r="J88" s="575"/>
    </row>
    <row r="89" spans="1:10" ht="13.5" customHeight="1" thickBot="1">
      <c r="A89" s="241" t="s">
        <v>4010</v>
      </c>
      <c r="B89" s="19" t="s">
        <v>14</v>
      </c>
      <c r="C89" s="283">
        <v>20</v>
      </c>
      <c r="D89" s="283">
        <v>1000</v>
      </c>
      <c r="E89" s="575">
        <v>501.03</v>
      </c>
      <c r="F89" s="283">
        <f t="shared" si="4"/>
        <v>501.03</v>
      </c>
      <c r="G89" s="283">
        <f t="shared" si="5"/>
        <v>501.03</v>
      </c>
      <c r="H89" s="214"/>
      <c r="J89" s="575"/>
    </row>
    <row r="90" spans="1:10" ht="13.5" thickBot="1">
      <c r="J90" s="575"/>
    </row>
    <row r="91" spans="1:10" ht="18.75">
      <c r="A91" s="247"/>
      <c r="B91" s="163"/>
      <c r="C91" s="1440" t="s">
        <v>15</v>
      </c>
      <c r="D91" s="1440"/>
      <c r="E91" s="2472"/>
      <c r="F91" s="163"/>
      <c r="G91" s="140"/>
      <c r="H91" s="290"/>
      <c r="J91" s="575"/>
    </row>
    <row r="92" spans="1:10" ht="18.75">
      <c r="A92" s="248"/>
      <c r="B92" s="17"/>
      <c r="C92" s="1441"/>
      <c r="D92" s="285" t="s">
        <v>18</v>
      </c>
      <c r="E92" s="2473"/>
      <c r="F92" s="17"/>
      <c r="G92" s="286"/>
      <c r="H92" s="291"/>
      <c r="J92" s="575"/>
    </row>
    <row r="93" spans="1:10">
      <c r="A93" s="248"/>
      <c r="B93" s="17"/>
      <c r="C93" s="183"/>
      <c r="D93" s="183"/>
      <c r="E93" s="557"/>
      <c r="F93" s="1149"/>
      <c r="G93" s="98"/>
      <c r="H93" s="293"/>
      <c r="J93" s="575"/>
    </row>
    <row r="94" spans="1:10">
      <c r="A94" s="248"/>
      <c r="B94" s="17"/>
      <c r="C94" s="183"/>
      <c r="D94" s="183"/>
      <c r="E94" s="557"/>
      <c r="F94" s="1149"/>
      <c r="G94" s="98"/>
      <c r="H94" s="293"/>
      <c r="J94" s="575"/>
    </row>
    <row r="95" spans="1:10">
      <c r="A95" s="248"/>
      <c r="B95" s="17"/>
      <c r="C95" s="183"/>
      <c r="D95" s="183"/>
      <c r="E95" s="557"/>
      <c r="F95" s="1149"/>
      <c r="G95" s="98"/>
      <c r="H95" s="293"/>
      <c r="J95" s="575"/>
    </row>
    <row r="96" spans="1:10" ht="13.5" thickBot="1">
      <c r="A96" s="249"/>
      <c r="B96" s="171"/>
      <c r="C96" s="184"/>
      <c r="D96" s="184"/>
      <c r="E96" s="558"/>
      <c r="F96" s="1150"/>
      <c r="G96" s="101"/>
      <c r="H96" s="294"/>
      <c r="J96" s="575"/>
    </row>
    <row r="97" spans="1:10" ht="33.75" customHeight="1">
      <c r="A97" s="295" t="s">
        <v>1034</v>
      </c>
      <c r="B97" s="438" t="s">
        <v>2729</v>
      </c>
      <c r="C97" s="475" t="s">
        <v>3971</v>
      </c>
      <c r="D97" s="475" t="s">
        <v>3143</v>
      </c>
      <c r="E97" s="1173" t="s">
        <v>3970</v>
      </c>
      <c r="F97" s="198" t="s">
        <v>2792</v>
      </c>
      <c r="G97" s="2601" t="s">
        <v>497</v>
      </c>
      <c r="H97" s="199" t="s">
        <v>4268</v>
      </c>
      <c r="J97" s="575"/>
    </row>
    <row r="98" spans="1:10" ht="17.25" customHeight="1" thickBot="1">
      <c r="A98" s="296"/>
      <c r="B98" s="297"/>
      <c r="C98" s="1140" t="s">
        <v>3256</v>
      </c>
      <c r="D98" s="382" t="s">
        <v>2641</v>
      </c>
      <c r="E98" s="560" t="s">
        <v>265</v>
      </c>
      <c r="F98" s="191">
        <f>'Заказ, cкидки и курсы валют'!$I$12</f>
        <v>0</v>
      </c>
      <c r="G98" s="2605"/>
      <c r="H98" s="186"/>
      <c r="J98" s="575"/>
    </row>
    <row r="99" spans="1:10">
      <c r="A99" s="216" t="s">
        <v>4904</v>
      </c>
      <c r="B99" s="15" t="s">
        <v>1073</v>
      </c>
      <c r="C99" s="20">
        <v>10</v>
      </c>
      <c r="D99" s="20">
        <v>1000</v>
      </c>
      <c r="E99" s="575">
        <v>429.49</v>
      </c>
      <c r="F99" s="20">
        <f>ROUND(E99*(1-$F$10),2)</f>
        <v>429.49</v>
      </c>
      <c r="G99" s="20">
        <f>F99</f>
        <v>429.49</v>
      </c>
      <c r="H99" s="212"/>
      <c r="J99" s="575"/>
    </row>
    <row r="100" spans="1:10">
      <c r="A100" s="216" t="s">
        <v>4905</v>
      </c>
      <c r="B100" s="15" t="s">
        <v>1074</v>
      </c>
      <c r="C100" s="20">
        <v>10</v>
      </c>
      <c r="D100" s="20">
        <v>1000</v>
      </c>
      <c r="E100" s="575">
        <v>429.49</v>
      </c>
      <c r="F100" s="20">
        <f t="shared" ref="F100:F120" si="6">ROUND(E100*(1-$F$10),2)</f>
        <v>429.49</v>
      </c>
      <c r="G100" s="20">
        <f t="shared" ref="G100:G120" si="7">F100</f>
        <v>429.49</v>
      </c>
      <c r="H100" s="212"/>
      <c r="J100" s="575"/>
    </row>
    <row r="101" spans="1:10">
      <c r="A101" s="216" t="s">
        <v>4906</v>
      </c>
      <c r="B101" s="15" t="s">
        <v>1075</v>
      </c>
      <c r="C101" s="20">
        <v>10</v>
      </c>
      <c r="D101" s="20">
        <v>1000</v>
      </c>
      <c r="E101" s="575">
        <v>429.49</v>
      </c>
      <c r="F101" s="20">
        <f t="shared" si="6"/>
        <v>429.49</v>
      </c>
      <c r="G101" s="20">
        <f t="shared" si="7"/>
        <v>429.49</v>
      </c>
      <c r="H101" s="212"/>
      <c r="J101" s="575"/>
    </row>
    <row r="102" spans="1:10">
      <c r="A102" s="216" t="s">
        <v>4907</v>
      </c>
      <c r="B102" s="15" t="s">
        <v>1076</v>
      </c>
      <c r="C102" s="20">
        <v>10</v>
      </c>
      <c r="D102" s="20">
        <v>1000</v>
      </c>
      <c r="E102" s="575">
        <v>429.49</v>
      </c>
      <c r="F102" s="20">
        <f t="shared" si="6"/>
        <v>429.49</v>
      </c>
      <c r="G102" s="20">
        <f t="shared" si="7"/>
        <v>429.49</v>
      </c>
      <c r="H102" s="212"/>
      <c r="J102" s="575"/>
    </row>
    <row r="103" spans="1:10">
      <c r="A103" s="216" t="s">
        <v>4908</v>
      </c>
      <c r="B103" s="15" t="s">
        <v>3113</v>
      </c>
      <c r="C103" s="20">
        <v>10</v>
      </c>
      <c r="D103" s="20">
        <v>1000</v>
      </c>
      <c r="E103" s="575">
        <v>429.49</v>
      </c>
      <c r="F103" s="20">
        <f t="shared" si="6"/>
        <v>429.49</v>
      </c>
      <c r="G103" s="20">
        <f t="shared" si="7"/>
        <v>429.49</v>
      </c>
      <c r="H103" s="212"/>
      <c r="J103" s="575"/>
    </row>
    <row r="104" spans="1:10">
      <c r="A104" s="216" t="s">
        <v>4909</v>
      </c>
      <c r="B104" s="15" t="s">
        <v>1077</v>
      </c>
      <c r="C104" s="20">
        <v>10</v>
      </c>
      <c r="D104" s="20">
        <v>1000</v>
      </c>
      <c r="E104" s="575">
        <v>429.49</v>
      </c>
      <c r="F104" s="20">
        <f t="shared" si="6"/>
        <v>429.49</v>
      </c>
      <c r="G104" s="20">
        <f t="shared" si="7"/>
        <v>429.49</v>
      </c>
      <c r="H104" s="212"/>
      <c r="J104" s="575"/>
    </row>
    <row r="105" spans="1:10">
      <c r="A105" s="216" t="s">
        <v>4910</v>
      </c>
      <c r="B105" s="15" t="s">
        <v>1078</v>
      </c>
      <c r="C105" s="20">
        <v>10</v>
      </c>
      <c r="D105" s="20">
        <v>1000</v>
      </c>
      <c r="E105" s="575">
        <v>429.49</v>
      </c>
      <c r="F105" s="20">
        <f t="shared" si="6"/>
        <v>429.49</v>
      </c>
      <c r="G105" s="20">
        <f t="shared" si="7"/>
        <v>429.49</v>
      </c>
      <c r="H105" s="212"/>
      <c r="J105" s="575"/>
    </row>
    <row r="106" spans="1:10">
      <c r="A106" s="216" t="s">
        <v>4911</v>
      </c>
      <c r="B106" s="15" t="s">
        <v>1079</v>
      </c>
      <c r="C106" s="20">
        <v>10</v>
      </c>
      <c r="D106" s="20">
        <v>1000</v>
      </c>
      <c r="E106" s="575">
        <v>429.49</v>
      </c>
      <c r="F106" s="20">
        <f t="shared" si="6"/>
        <v>429.49</v>
      </c>
      <c r="G106" s="20">
        <f t="shared" si="7"/>
        <v>429.49</v>
      </c>
      <c r="H106" s="212"/>
      <c r="J106" s="575"/>
    </row>
    <row r="107" spans="1:10">
      <c r="A107" s="216" t="s">
        <v>4912</v>
      </c>
      <c r="B107" s="15" t="s">
        <v>1080</v>
      </c>
      <c r="C107" s="20">
        <v>10</v>
      </c>
      <c r="D107" s="20">
        <v>1000</v>
      </c>
      <c r="E107" s="575">
        <v>429.49</v>
      </c>
      <c r="F107" s="20">
        <f t="shared" si="6"/>
        <v>429.49</v>
      </c>
      <c r="G107" s="20">
        <f t="shared" si="7"/>
        <v>429.49</v>
      </c>
      <c r="H107" s="212"/>
      <c r="J107" s="575"/>
    </row>
    <row r="108" spans="1:10">
      <c r="A108" s="216" t="s">
        <v>4913</v>
      </c>
      <c r="B108" s="15" t="s">
        <v>1081</v>
      </c>
      <c r="C108" s="20">
        <v>10</v>
      </c>
      <c r="D108" s="20">
        <v>1000</v>
      </c>
      <c r="E108" s="575">
        <v>429.49</v>
      </c>
      <c r="F108" s="20">
        <f t="shared" si="6"/>
        <v>429.49</v>
      </c>
      <c r="G108" s="20">
        <f t="shared" si="7"/>
        <v>429.49</v>
      </c>
      <c r="H108" s="212"/>
      <c r="J108" s="575"/>
    </row>
    <row r="109" spans="1:10">
      <c r="A109" s="216" t="s">
        <v>4914</v>
      </c>
      <c r="B109" s="15" t="s">
        <v>4</v>
      </c>
      <c r="C109" s="20">
        <v>10</v>
      </c>
      <c r="D109" s="20">
        <v>1000</v>
      </c>
      <c r="E109" s="575">
        <v>429.49</v>
      </c>
      <c r="F109" s="20">
        <f t="shared" si="6"/>
        <v>429.49</v>
      </c>
      <c r="G109" s="20">
        <f t="shared" si="7"/>
        <v>429.49</v>
      </c>
      <c r="H109" s="212"/>
      <c r="J109" s="575"/>
    </row>
    <row r="110" spans="1:10">
      <c r="A110" s="216" t="s">
        <v>4915</v>
      </c>
      <c r="B110" s="15" t="s">
        <v>3114</v>
      </c>
      <c r="C110" s="20">
        <v>10</v>
      </c>
      <c r="D110" s="20">
        <v>1000</v>
      </c>
      <c r="E110" s="575">
        <v>429.49</v>
      </c>
      <c r="F110" s="20">
        <f t="shared" si="6"/>
        <v>429.49</v>
      </c>
      <c r="G110" s="20">
        <f t="shared" si="7"/>
        <v>429.49</v>
      </c>
      <c r="H110" s="212"/>
      <c r="I110" s="584"/>
      <c r="J110" s="575"/>
    </row>
    <row r="111" spans="1:10">
      <c r="A111" s="216" t="s">
        <v>4916</v>
      </c>
      <c r="B111" s="15" t="s">
        <v>5</v>
      </c>
      <c r="C111" s="20">
        <v>10</v>
      </c>
      <c r="D111" s="20">
        <v>1000</v>
      </c>
      <c r="E111" s="575">
        <v>429.49</v>
      </c>
      <c r="F111" s="20">
        <f t="shared" si="6"/>
        <v>429.49</v>
      </c>
      <c r="G111" s="20">
        <f t="shared" si="7"/>
        <v>429.49</v>
      </c>
      <c r="H111" s="212"/>
      <c r="J111" s="575"/>
    </row>
    <row r="112" spans="1:10">
      <c r="A112" s="216" t="s">
        <v>4917</v>
      </c>
      <c r="B112" s="15" t="s">
        <v>6</v>
      </c>
      <c r="C112" s="20">
        <v>10</v>
      </c>
      <c r="D112" s="20">
        <v>1000</v>
      </c>
      <c r="E112" s="575">
        <v>429.49</v>
      </c>
      <c r="F112" s="20">
        <f t="shared" si="6"/>
        <v>429.49</v>
      </c>
      <c r="G112" s="20">
        <f t="shared" si="7"/>
        <v>429.49</v>
      </c>
      <c r="H112" s="212"/>
      <c r="J112" s="575"/>
    </row>
    <row r="113" spans="1:10">
      <c r="A113" s="216" t="s">
        <v>4918</v>
      </c>
      <c r="B113" s="15" t="s">
        <v>7</v>
      </c>
      <c r="C113" s="20">
        <v>10</v>
      </c>
      <c r="D113" s="20">
        <v>1000</v>
      </c>
      <c r="E113" s="575">
        <v>429.49</v>
      </c>
      <c r="F113" s="20">
        <f t="shared" si="6"/>
        <v>429.49</v>
      </c>
      <c r="G113" s="20">
        <f t="shared" si="7"/>
        <v>429.49</v>
      </c>
      <c r="H113" s="212"/>
      <c r="J113" s="575"/>
    </row>
    <row r="114" spans="1:10">
      <c r="A114" s="216" t="s">
        <v>4919</v>
      </c>
      <c r="B114" s="15" t="s">
        <v>8</v>
      </c>
      <c r="C114" s="20">
        <v>10</v>
      </c>
      <c r="D114" s="20">
        <v>1000</v>
      </c>
      <c r="E114" s="575">
        <v>429.49</v>
      </c>
      <c r="F114" s="20">
        <f t="shared" si="6"/>
        <v>429.49</v>
      </c>
      <c r="G114" s="20">
        <f t="shared" si="7"/>
        <v>429.49</v>
      </c>
      <c r="H114" s="212"/>
      <c r="J114" s="575"/>
    </row>
    <row r="115" spans="1:10">
      <c r="A115" s="216" t="s">
        <v>4920</v>
      </c>
      <c r="B115" s="15" t="s">
        <v>9</v>
      </c>
      <c r="C115" s="20">
        <v>10</v>
      </c>
      <c r="D115" s="20">
        <v>1000</v>
      </c>
      <c r="E115" s="575">
        <v>429.49</v>
      </c>
      <c r="F115" s="20">
        <f t="shared" si="6"/>
        <v>429.49</v>
      </c>
      <c r="G115" s="20">
        <f t="shared" si="7"/>
        <v>429.49</v>
      </c>
      <c r="H115" s="212"/>
      <c r="J115" s="575"/>
    </row>
    <row r="116" spans="1:10">
      <c r="A116" s="216" t="s">
        <v>4921</v>
      </c>
      <c r="B116" s="15" t="s">
        <v>10</v>
      </c>
      <c r="C116" s="20">
        <v>10</v>
      </c>
      <c r="D116" s="20">
        <v>1000</v>
      </c>
      <c r="E116" s="575">
        <v>429.49</v>
      </c>
      <c r="F116" s="20">
        <f t="shared" si="6"/>
        <v>429.49</v>
      </c>
      <c r="G116" s="20">
        <f t="shared" si="7"/>
        <v>429.49</v>
      </c>
      <c r="H116" s="212"/>
      <c r="J116" s="575"/>
    </row>
    <row r="117" spans="1:10">
      <c r="A117" s="216" t="s">
        <v>4922</v>
      </c>
      <c r="B117" s="15" t="s">
        <v>11</v>
      </c>
      <c r="C117" s="20">
        <v>10</v>
      </c>
      <c r="D117" s="20">
        <v>1000</v>
      </c>
      <c r="E117" s="575">
        <v>429.49</v>
      </c>
      <c r="F117" s="20">
        <f t="shared" si="6"/>
        <v>429.49</v>
      </c>
      <c r="G117" s="20">
        <f t="shared" si="7"/>
        <v>429.49</v>
      </c>
      <c r="H117" s="212"/>
      <c r="J117" s="575"/>
    </row>
    <row r="118" spans="1:10">
      <c r="A118" s="216" t="s">
        <v>4923</v>
      </c>
      <c r="B118" s="15" t="s">
        <v>12</v>
      </c>
      <c r="C118" s="20">
        <v>10</v>
      </c>
      <c r="D118" s="20">
        <v>1000</v>
      </c>
      <c r="E118" s="575">
        <v>429.49</v>
      </c>
      <c r="F118" s="20">
        <f t="shared" si="6"/>
        <v>429.49</v>
      </c>
      <c r="G118" s="20">
        <f t="shared" si="7"/>
        <v>429.49</v>
      </c>
      <c r="H118" s="212"/>
      <c r="J118" s="575"/>
    </row>
    <row r="119" spans="1:10">
      <c r="A119" s="216" t="s">
        <v>4924</v>
      </c>
      <c r="B119" s="15" t="s">
        <v>13</v>
      </c>
      <c r="C119" s="20">
        <v>10</v>
      </c>
      <c r="D119" s="20">
        <v>1000</v>
      </c>
      <c r="E119" s="575">
        <v>429.49</v>
      </c>
      <c r="F119" s="20">
        <f t="shared" si="6"/>
        <v>429.49</v>
      </c>
      <c r="G119" s="20">
        <f t="shared" si="7"/>
        <v>429.49</v>
      </c>
      <c r="H119" s="212"/>
      <c r="J119" s="575"/>
    </row>
    <row r="120" spans="1:10" ht="13.5" thickBot="1">
      <c r="A120" s="241" t="s">
        <v>4925</v>
      </c>
      <c r="B120" s="19" t="s">
        <v>14</v>
      </c>
      <c r="C120" s="283">
        <v>10</v>
      </c>
      <c r="D120" s="283">
        <v>1000</v>
      </c>
      <c r="E120" s="575">
        <v>429.49</v>
      </c>
      <c r="F120" s="283">
        <f t="shared" si="6"/>
        <v>429.49</v>
      </c>
      <c r="G120" s="283">
        <f t="shared" si="7"/>
        <v>429.49</v>
      </c>
      <c r="H120" s="214"/>
      <c r="J120" s="575"/>
    </row>
    <row r="121" spans="1:10" ht="13.5" thickBot="1">
      <c r="J121" s="575"/>
    </row>
    <row r="122" spans="1:10" ht="18.75">
      <c r="A122" s="247"/>
      <c r="B122" s="163"/>
      <c r="C122" s="1440" t="s">
        <v>15</v>
      </c>
      <c r="D122" s="1440"/>
      <c r="E122" s="2472"/>
      <c r="F122" s="140"/>
      <c r="G122" s="141"/>
      <c r="H122" s="142"/>
      <c r="J122" s="575"/>
    </row>
    <row r="123" spans="1:10" ht="18.75">
      <c r="A123" s="248"/>
      <c r="B123" s="17"/>
      <c r="C123" s="1441"/>
      <c r="D123" s="285" t="s">
        <v>19</v>
      </c>
      <c r="E123" s="2473"/>
      <c r="F123" s="286"/>
      <c r="G123" s="287"/>
      <c r="H123" s="291"/>
      <c r="J123" s="575"/>
    </row>
    <row r="124" spans="1:10">
      <c r="A124" s="248"/>
      <c r="B124" s="17"/>
      <c r="C124" s="183"/>
      <c r="D124" s="183"/>
      <c r="E124" s="557"/>
      <c r="F124" s="1149"/>
      <c r="G124" s="98"/>
      <c r="H124" s="293"/>
      <c r="J124" s="575"/>
    </row>
    <row r="125" spans="1:10">
      <c r="A125" s="248"/>
      <c r="B125" s="17"/>
      <c r="C125" s="183"/>
      <c r="D125" s="183"/>
      <c r="E125" s="557"/>
      <c r="F125" s="1149"/>
      <c r="G125" s="98"/>
      <c r="H125" s="293"/>
      <c r="J125" s="575"/>
    </row>
    <row r="126" spans="1:10">
      <c r="A126" s="248"/>
      <c r="B126" s="17"/>
      <c r="C126" s="183"/>
      <c r="D126" s="183"/>
      <c r="E126" s="557"/>
      <c r="F126" s="1149"/>
      <c r="G126" s="98"/>
      <c r="H126" s="293"/>
      <c r="J126" s="575"/>
    </row>
    <row r="127" spans="1:10" ht="13.5" thickBot="1">
      <c r="A127" s="249"/>
      <c r="B127" s="171"/>
      <c r="C127" s="184"/>
      <c r="D127" s="184"/>
      <c r="E127" s="558"/>
      <c r="F127" s="1150"/>
      <c r="G127" s="101"/>
      <c r="H127" s="294"/>
      <c r="J127" s="575"/>
    </row>
    <row r="128" spans="1:10" ht="33.75" customHeight="1">
      <c r="A128" s="295" t="s">
        <v>1034</v>
      </c>
      <c r="B128" s="438" t="s">
        <v>2729</v>
      </c>
      <c r="C128" s="475" t="s">
        <v>3971</v>
      </c>
      <c r="D128" s="475" t="s">
        <v>3143</v>
      </c>
      <c r="E128" s="1173" t="s">
        <v>3970</v>
      </c>
      <c r="F128" s="198" t="s">
        <v>2792</v>
      </c>
      <c r="G128" s="2601" t="s">
        <v>497</v>
      </c>
      <c r="H128" s="199" t="s">
        <v>4268</v>
      </c>
      <c r="J128" s="575"/>
    </row>
    <row r="129" spans="1:10" ht="17.25" customHeight="1" thickBot="1">
      <c r="A129" s="296"/>
      <c r="B129" s="297"/>
      <c r="C129" s="1140" t="s">
        <v>3256</v>
      </c>
      <c r="D129" s="382" t="s">
        <v>2641</v>
      </c>
      <c r="E129" s="560" t="s">
        <v>265</v>
      </c>
      <c r="F129" s="191">
        <f>'Заказ, cкидки и курсы валют'!$I$12</f>
        <v>0</v>
      </c>
      <c r="G129" s="2605"/>
      <c r="H129" s="186"/>
      <c r="J129" s="575"/>
    </row>
    <row r="130" spans="1:10">
      <c r="A130" s="216" t="s">
        <v>4881</v>
      </c>
      <c r="B130" s="15" t="s">
        <v>1073</v>
      </c>
      <c r="C130" s="20">
        <v>20</v>
      </c>
      <c r="D130" s="20">
        <v>1000</v>
      </c>
      <c r="E130" s="575">
        <v>592.9</v>
      </c>
      <c r="F130" s="20">
        <f>ROUND(E130*(1-$F$10),2)</f>
        <v>592.9</v>
      </c>
      <c r="G130" s="20">
        <f>F130</f>
        <v>592.9</v>
      </c>
      <c r="H130" s="212"/>
      <c r="J130" s="575"/>
    </row>
    <row r="131" spans="1:10">
      <c r="A131" s="216" t="s">
        <v>4882</v>
      </c>
      <c r="B131" s="15" t="s">
        <v>1074</v>
      </c>
      <c r="C131" s="20">
        <v>20</v>
      </c>
      <c r="D131" s="20">
        <v>1000</v>
      </c>
      <c r="E131" s="575">
        <v>592.9</v>
      </c>
      <c r="F131" s="20">
        <f t="shared" ref="F131:F152" si="8">ROUND(E131*(1-$F$10),2)</f>
        <v>592.9</v>
      </c>
      <c r="G131" s="20">
        <f t="shared" ref="G131:G152" si="9">F131</f>
        <v>592.9</v>
      </c>
      <c r="H131" s="212"/>
      <c r="J131" s="575"/>
    </row>
    <row r="132" spans="1:10">
      <c r="A132" s="216" t="s">
        <v>4883</v>
      </c>
      <c r="B132" s="15" t="s">
        <v>1075</v>
      </c>
      <c r="C132" s="20">
        <v>20</v>
      </c>
      <c r="D132" s="20">
        <v>1000</v>
      </c>
      <c r="E132" s="575">
        <v>592.9</v>
      </c>
      <c r="F132" s="20">
        <f t="shared" si="8"/>
        <v>592.9</v>
      </c>
      <c r="G132" s="20">
        <f t="shared" si="9"/>
        <v>592.9</v>
      </c>
      <c r="H132" s="212"/>
      <c r="J132" s="575"/>
    </row>
    <row r="133" spans="1:10">
      <c r="A133" s="216" t="s">
        <v>4884</v>
      </c>
      <c r="B133" s="15" t="s">
        <v>1076</v>
      </c>
      <c r="C133" s="20">
        <v>20</v>
      </c>
      <c r="D133" s="20">
        <v>1000</v>
      </c>
      <c r="E133" s="575">
        <v>592.9</v>
      </c>
      <c r="F133" s="20">
        <f t="shared" si="8"/>
        <v>592.9</v>
      </c>
      <c r="G133" s="20">
        <f t="shared" si="9"/>
        <v>592.9</v>
      </c>
      <c r="H133" s="212"/>
      <c r="J133" s="575"/>
    </row>
    <row r="134" spans="1:10">
      <c r="A134" s="216" t="s">
        <v>4885</v>
      </c>
      <c r="B134" s="15" t="s">
        <v>3113</v>
      </c>
      <c r="C134" s="20">
        <v>20</v>
      </c>
      <c r="D134" s="20">
        <v>1000</v>
      </c>
      <c r="E134" s="575">
        <v>592.9</v>
      </c>
      <c r="F134" s="20">
        <f t="shared" si="8"/>
        <v>592.9</v>
      </c>
      <c r="G134" s="20">
        <f t="shared" si="9"/>
        <v>592.9</v>
      </c>
      <c r="H134" s="212"/>
      <c r="J134" s="575"/>
    </row>
    <row r="135" spans="1:10">
      <c r="A135" s="216" t="s">
        <v>4886</v>
      </c>
      <c r="B135" s="15" t="s">
        <v>3115</v>
      </c>
      <c r="C135" s="20">
        <v>20</v>
      </c>
      <c r="D135" s="20">
        <v>1000</v>
      </c>
      <c r="E135" s="575">
        <v>592.9</v>
      </c>
      <c r="F135" s="20">
        <f t="shared" si="8"/>
        <v>592.9</v>
      </c>
      <c r="G135" s="20">
        <f t="shared" si="9"/>
        <v>592.9</v>
      </c>
      <c r="H135" s="212"/>
      <c r="J135" s="575"/>
    </row>
    <row r="136" spans="1:10">
      <c r="A136" s="216" t="s">
        <v>4887</v>
      </c>
      <c r="B136" s="15" t="s">
        <v>1077</v>
      </c>
      <c r="C136" s="20">
        <v>20</v>
      </c>
      <c r="D136" s="20">
        <v>1000</v>
      </c>
      <c r="E136" s="575">
        <v>592.9</v>
      </c>
      <c r="F136" s="20">
        <f t="shared" si="8"/>
        <v>592.9</v>
      </c>
      <c r="G136" s="20">
        <f t="shared" si="9"/>
        <v>592.9</v>
      </c>
      <c r="H136" s="212"/>
      <c r="J136" s="575"/>
    </row>
    <row r="137" spans="1:10">
      <c r="A137" s="216" t="s">
        <v>4888</v>
      </c>
      <c r="B137" s="15" t="s">
        <v>1078</v>
      </c>
      <c r="C137" s="20">
        <v>20</v>
      </c>
      <c r="D137" s="20">
        <v>1000</v>
      </c>
      <c r="E137" s="575">
        <v>592.9</v>
      </c>
      <c r="F137" s="20">
        <f t="shared" si="8"/>
        <v>592.9</v>
      </c>
      <c r="G137" s="20">
        <f t="shared" si="9"/>
        <v>592.9</v>
      </c>
      <c r="H137" s="212"/>
      <c r="J137" s="575"/>
    </row>
    <row r="138" spans="1:10">
      <c r="A138" s="216" t="s">
        <v>4889</v>
      </c>
      <c r="B138" s="15" t="s">
        <v>1079</v>
      </c>
      <c r="C138" s="20">
        <v>20</v>
      </c>
      <c r="D138" s="20">
        <v>1000</v>
      </c>
      <c r="E138" s="575">
        <v>592.9</v>
      </c>
      <c r="F138" s="20">
        <f t="shared" si="8"/>
        <v>592.9</v>
      </c>
      <c r="G138" s="20">
        <f t="shared" si="9"/>
        <v>592.9</v>
      </c>
      <c r="H138" s="212"/>
      <c r="J138" s="575"/>
    </row>
    <row r="139" spans="1:10">
      <c r="A139" s="216" t="s">
        <v>4891</v>
      </c>
      <c r="B139" s="15" t="s">
        <v>1080</v>
      </c>
      <c r="C139" s="20">
        <v>20</v>
      </c>
      <c r="D139" s="20">
        <v>1000</v>
      </c>
      <c r="E139" s="575">
        <v>592.9</v>
      </c>
      <c r="F139" s="20">
        <f t="shared" si="8"/>
        <v>592.9</v>
      </c>
      <c r="G139" s="20">
        <f t="shared" si="9"/>
        <v>592.9</v>
      </c>
      <c r="H139" s="212"/>
      <c r="J139" s="575"/>
    </row>
    <row r="140" spans="1:10">
      <c r="A140" s="216" t="s">
        <v>4890</v>
      </c>
      <c r="B140" s="15" t="s">
        <v>1081</v>
      </c>
      <c r="C140" s="20">
        <v>20</v>
      </c>
      <c r="D140" s="20">
        <v>1000</v>
      </c>
      <c r="E140" s="575">
        <v>592.9</v>
      </c>
      <c r="F140" s="20">
        <f t="shared" si="8"/>
        <v>592.9</v>
      </c>
      <c r="G140" s="20">
        <f t="shared" si="9"/>
        <v>592.9</v>
      </c>
      <c r="H140" s="212"/>
      <c r="J140" s="575"/>
    </row>
    <row r="141" spans="1:10">
      <c r="A141" s="216" t="s">
        <v>4892</v>
      </c>
      <c r="B141" s="15" t="s">
        <v>4</v>
      </c>
      <c r="C141" s="20">
        <v>20</v>
      </c>
      <c r="D141" s="20">
        <v>1000</v>
      </c>
      <c r="E141" s="575">
        <v>592.9</v>
      </c>
      <c r="F141" s="20">
        <f t="shared" si="8"/>
        <v>592.9</v>
      </c>
      <c r="G141" s="20">
        <f t="shared" si="9"/>
        <v>592.9</v>
      </c>
      <c r="H141" s="212"/>
      <c r="J141" s="575"/>
    </row>
    <row r="142" spans="1:10">
      <c r="A142" s="216" t="s">
        <v>4893</v>
      </c>
      <c r="B142" s="15" t="s">
        <v>3114</v>
      </c>
      <c r="C142" s="20">
        <v>20</v>
      </c>
      <c r="D142" s="20">
        <v>1000</v>
      </c>
      <c r="E142" s="575">
        <v>592.9</v>
      </c>
      <c r="F142" s="20">
        <f t="shared" si="8"/>
        <v>592.9</v>
      </c>
      <c r="G142" s="20">
        <f t="shared" si="9"/>
        <v>592.9</v>
      </c>
      <c r="H142" s="212"/>
      <c r="J142" s="575"/>
    </row>
    <row r="143" spans="1:10">
      <c r="A143" s="216" t="s">
        <v>4894</v>
      </c>
      <c r="B143" s="15" t="s">
        <v>5</v>
      </c>
      <c r="C143" s="20">
        <v>20</v>
      </c>
      <c r="D143" s="20">
        <v>1000</v>
      </c>
      <c r="E143" s="575">
        <v>592.9</v>
      </c>
      <c r="F143" s="20">
        <f t="shared" si="8"/>
        <v>592.9</v>
      </c>
      <c r="G143" s="20">
        <f t="shared" si="9"/>
        <v>592.9</v>
      </c>
      <c r="H143" s="212"/>
      <c r="J143" s="575"/>
    </row>
    <row r="144" spans="1:10">
      <c r="A144" s="216" t="s">
        <v>4895</v>
      </c>
      <c r="B144" s="15" t="s">
        <v>6</v>
      </c>
      <c r="C144" s="20">
        <v>20</v>
      </c>
      <c r="D144" s="20">
        <v>1000</v>
      </c>
      <c r="E144" s="575">
        <v>592.9</v>
      </c>
      <c r="F144" s="20">
        <f t="shared" si="8"/>
        <v>592.9</v>
      </c>
      <c r="G144" s="20">
        <f t="shared" si="9"/>
        <v>592.9</v>
      </c>
      <c r="H144" s="212"/>
      <c r="J144" s="575"/>
    </row>
    <row r="145" spans="1:10">
      <c r="A145" s="216" t="s">
        <v>4896</v>
      </c>
      <c r="B145" s="15" t="s">
        <v>7</v>
      </c>
      <c r="C145" s="20">
        <v>20</v>
      </c>
      <c r="D145" s="20">
        <v>1000</v>
      </c>
      <c r="E145" s="575">
        <v>592.9</v>
      </c>
      <c r="F145" s="20">
        <f t="shared" si="8"/>
        <v>592.9</v>
      </c>
      <c r="G145" s="20">
        <f t="shared" si="9"/>
        <v>592.9</v>
      </c>
      <c r="H145" s="212"/>
      <c r="J145" s="575"/>
    </row>
    <row r="146" spans="1:10">
      <c r="A146" s="216" t="s">
        <v>4897</v>
      </c>
      <c r="B146" s="15" t="s">
        <v>8</v>
      </c>
      <c r="C146" s="20">
        <v>20</v>
      </c>
      <c r="D146" s="20">
        <v>1000</v>
      </c>
      <c r="E146" s="575">
        <v>592.9</v>
      </c>
      <c r="F146" s="20">
        <f t="shared" si="8"/>
        <v>592.9</v>
      </c>
      <c r="G146" s="20">
        <f t="shared" si="9"/>
        <v>592.9</v>
      </c>
      <c r="H146" s="212"/>
      <c r="J146" s="575"/>
    </row>
    <row r="147" spans="1:10">
      <c r="A147" s="216" t="s">
        <v>4898</v>
      </c>
      <c r="B147" s="15" t="s">
        <v>9</v>
      </c>
      <c r="C147" s="20">
        <v>20</v>
      </c>
      <c r="D147" s="20">
        <v>1000</v>
      </c>
      <c r="E147" s="575">
        <v>592.9</v>
      </c>
      <c r="F147" s="20">
        <f t="shared" si="8"/>
        <v>592.9</v>
      </c>
      <c r="G147" s="20">
        <f t="shared" si="9"/>
        <v>592.9</v>
      </c>
      <c r="H147" s="212"/>
      <c r="J147" s="575"/>
    </row>
    <row r="148" spans="1:10">
      <c r="A148" s="216" t="s">
        <v>4899</v>
      </c>
      <c r="B148" s="15" t="s">
        <v>10</v>
      </c>
      <c r="C148" s="20">
        <v>20</v>
      </c>
      <c r="D148" s="20">
        <v>1000</v>
      </c>
      <c r="E148" s="575">
        <v>592.9</v>
      </c>
      <c r="F148" s="20">
        <f t="shared" si="8"/>
        <v>592.9</v>
      </c>
      <c r="G148" s="20">
        <f t="shared" si="9"/>
        <v>592.9</v>
      </c>
      <c r="H148" s="212"/>
      <c r="J148" s="575"/>
    </row>
    <row r="149" spans="1:10">
      <c r="A149" s="216" t="s">
        <v>4900</v>
      </c>
      <c r="B149" s="15" t="s">
        <v>11</v>
      </c>
      <c r="C149" s="20">
        <v>20</v>
      </c>
      <c r="D149" s="20">
        <v>1000</v>
      </c>
      <c r="E149" s="575">
        <v>592.9</v>
      </c>
      <c r="F149" s="20">
        <f t="shared" si="8"/>
        <v>592.9</v>
      </c>
      <c r="G149" s="20">
        <f t="shared" si="9"/>
        <v>592.9</v>
      </c>
      <c r="H149" s="212"/>
      <c r="J149" s="575"/>
    </row>
    <row r="150" spans="1:10">
      <c r="A150" s="216" t="s">
        <v>4901</v>
      </c>
      <c r="B150" s="15" t="s">
        <v>12</v>
      </c>
      <c r="C150" s="20">
        <v>20</v>
      </c>
      <c r="D150" s="20">
        <v>1000</v>
      </c>
      <c r="E150" s="575">
        <v>592.9</v>
      </c>
      <c r="F150" s="20">
        <f t="shared" si="8"/>
        <v>592.9</v>
      </c>
      <c r="G150" s="20">
        <f t="shared" si="9"/>
        <v>592.9</v>
      </c>
      <c r="H150" s="212"/>
      <c r="J150" s="575"/>
    </row>
    <row r="151" spans="1:10">
      <c r="A151" s="216" t="s">
        <v>4902</v>
      </c>
      <c r="B151" s="15" t="s">
        <v>13</v>
      </c>
      <c r="C151" s="20">
        <v>20</v>
      </c>
      <c r="D151" s="20">
        <v>1000</v>
      </c>
      <c r="E151" s="575">
        <v>592.9</v>
      </c>
      <c r="F151" s="20">
        <f t="shared" si="8"/>
        <v>592.9</v>
      </c>
      <c r="G151" s="20">
        <f t="shared" si="9"/>
        <v>592.9</v>
      </c>
      <c r="H151" s="212"/>
      <c r="J151" s="575"/>
    </row>
    <row r="152" spans="1:10" ht="13.5" thickBot="1">
      <c r="A152" s="241" t="s">
        <v>4903</v>
      </c>
      <c r="B152" s="19" t="s">
        <v>14</v>
      </c>
      <c r="C152" s="283">
        <v>20</v>
      </c>
      <c r="D152" s="283">
        <v>1000</v>
      </c>
      <c r="E152" s="575">
        <v>592.9</v>
      </c>
      <c r="F152" s="283">
        <f t="shared" si="8"/>
        <v>592.9</v>
      </c>
      <c r="G152" s="283">
        <f t="shared" si="9"/>
        <v>592.9</v>
      </c>
      <c r="H152" s="214"/>
      <c r="J152" s="575"/>
    </row>
    <row r="153" spans="1:10" ht="13.5" thickBot="1">
      <c r="J153" s="575"/>
    </row>
    <row r="154" spans="1:10" ht="18.75">
      <c r="A154" s="247"/>
      <c r="B154" s="163"/>
      <c r="C154" s="1440" t="s">
        <v>15</v>
      </c>
      <c r="D154" s="1440"/>
      <c r="E154" s="2472"/>
      <c r="F154" s="140"/>
      <c r="G154" s="141"/>
      <c r="H154" s="142"/>
      <c r="J154" s="575"/>
    </row>
    <row r="155" spans="1:10" ht="18.75">
      <c r="A155" s="248"/>
      <c r="B155" s="17"/>
      <c r="C155" s="1441"/>
      <c r="D155" s="285" t="s">
        <v>20</v>
      </c>
      <c r="E155" s="2473"/>
      <c r="F155" s="286"/>
      <c r="G155" s="287"/>
      <c r="H155" s="291"/>
      <c r="J155" s="575"/>
    </row>
    <row r="156" spans="1:10">
      <c r="A156" s="248"/>
      <c r="B156" s="17"/>
      <c r="C156" s="183"/>
      <c r="D156" s="183"/>
      <c r="E156" s="557"/>
      <c r="F156" s="1149"/>
      <c r="G156" s="98"/>
      <c r="H156" s="293"/>
      <c r="J156" s="575"/>
    </row>
    <row r="157" spans="1:10">
      <c r="A157" s="248"/>
      <c r="B157" s="17"/>
      <c r="C157" s="183"/>
      <c r="D157" s="183"/>
      <c r="E157" s="557"/>
      <c r="F157" s="1149"/>
      <c r="G157" s="98"/>
      <c r="H157" s="293"/>
      <c r="J157" s="575"/>
    </row>
    <row r="158" spans="1:10">
      <c r="A158" s="248"/>
      <c r="B158" s="17"/>
      <c r="C158" s="183"/>
      <c r="D158" s="183"/>
      <c r="E158" s="557"/>
      <c r="F158" s="1149"/>
      <c r="G158" s="98"/>
      <c r="H158" s="293"/>
      <c r="J158" s="575"/>
    </row>
    <row r="159" spans="1:10" ht="13.5" thickBot="1">
      <c r="A159" s="249"/>
      <c r="B159" s="171"/>
      <c r="C159" s="184"/>
      <c r="D159" s="184"/>
      <c r="E159" s="558"/>
      <c r="F159" s="1150"/>
      <c r="G159" s="101"/>
      <c r="H159" s="294"/>
      <c r="J159" s="575"/>
    </row>
    <row r="160" spans="1:10" ht="33.75" customHeight="1">
      <c r="A160" s="295" t="s">
        <v>1034</v>
      </c>
      <c r="B160" s="438" t="s">
        <v>2729</v>
      </c>
      <c r="C160" s="475" t="s">
        <v>3971</v>
      </c>
      <c r="D160" s="475" t="s">
        <v>3143</v>
      </c>
      <c r="E160" s="1173" t="s">
        <v>3970</v>
      </c>
      <c r="F160" s="198" t="s">
        <v>2792</v>
      </c>
      <c r="G160" s="2601" t="s">
        <v>497</v>
      </c>
      <c r="H160" s="199" t="s">
        <v>4268</v>
      </c>
      <c r="J160" s="575"/>
    </row>
    <row r="161" spans="1:10" ht="16.5" customHeight="1" thickBot="1">
      <c r="A161" s="296"/>
      <c r="B161" s="297"/>
      <c r="C161" s="1140" t="s">
        <v>3256</v>
      </c>
      <c r="D161" s="382" t="s">
        <v>2641</v>
      </c>
      <c r="E161" s="560" t="s">
        <v>265</v>
      </c>
      <c r="F161" s="191">
        <f>'Заказ, cкидки и курсы валют'!$I$12</f>
        <v>0</v>
      </c>
      <c r="G161" s="2605"/>
      <c r="H161" s="186"/>
      <c r="J161" s="575"/>
    </row>
    <row r="162" spans="1:10">
      <c r="A162" s="216" t="s">
        <v>4011</v>
      </c>
      <c r="B162" s="15" t="s">
        <v>1073</v>
      </c>
      <c r="C162" s="20">
        <v>15</v>
      </c>
      <c r="D162" s="20">
        <v>500</v>
      </c>
      <c r="E162" s="575">
        <v>456.68</v>
      </c>
      <c r="F162" s="20">
        <f>ROUND(E162*(1-$F$10),2)</f>
        <v>456.68</v>
      </c>
      <c r="G162" s="20">
        <f>F162</f>
        <v>456.68</v>
      </c>
      <c r="H162" s="212"/>
      <c r="J162" s="575"/>
    </row>
    <row r="163" spans="1:10">
      <c r="A163" s="216" t="s">
        <v>4012</v>
      </c>
      <c r="B163" s="15" t="s">
        <v>1074</v>
      </c>
      <c r="C163" s="20">
        <v>15</v>
      </c>
      <c r="D163" s="20">
        <v>500</v>
      </c>
      <c r="E163" s="575">
        <v>456.68</v>
      </c>
      <c r="F163" s="20">
        <f t="shared" ref="F163:F184" si="10">ROUND(E163*(1-$F$10),2)</f>
        <v>456.68</v>
      </c>
      <c r="G163" s="20">
        <f t="shared" ref="G163:G184" si="11">F163</f>
        <v>456.68</v>
      </c>
      <c r="H163" s="212"/>
      <c r="J163" s="575"/>
    </row>
    <row r="164" spans="1:10">
      <c r="A164" s="216" t="s">
        <v>4013</v>
      </c>
      <c r="B164" s="15" t="s">
        <v>1075</v>
      </c>
      <c r="C164" s="20">
        <v>15</v>
      </c>
      <c r="D164" s="20">
        <v>500</v>
      </c>
      <c r="E164" s="575">
        <v>456.68</v>
      </c>
      <c r="F164" s="20">
        <f t="shared" si="10"/>
        <v>456.68</v>
      </c>
      <c r="G164" s="20">
        <f t="shared" si="11"/>
        <v>456.68</v>
      </c>
      <c r="H164" s="212"/>
      <c r="J164" s="575"/>
    </row>
    <row r="165" spans="1:10">
      <c r="A165" s="216" t="s">
        <v>4014</v>
      </c>
      <c r="B165" s="15" t="s">
        <v>1076</v>
      </c>
      <c r="C165" s="20">
        <v>15</v>
      </c>
      <c r="D165" s="20">
        <v>500</v>
      </c>
      <c r="E165" s="575">
        <v>456.68</v>
      </c>
      <c r="F165" s="20">
        <f t="shared" si="10"/>
        <v>456.68</v>
      </c>
      <c r="G165" s="20">
        <f t="shared" si="11"/>
        <v>456.68</v>
      </c>
      <c r="H165" s="212"/>
      <c r="J165" s="575"/>
    </row>
    <row r="166" spans="1:10">
      <c r="A166" s="216" t="s">
        <v>4015</v>
      </c>
      <c r="B166" s="15" t="s">
        <v>3113</v>
      </c>
      <c r="C166" s="20">
        <v>15</v>
      </c>
      <c r="D166" s="20">
        <v>500</v>
      </c>
      <c r="E166" s="575">
        <v>456.68</v>
      </c>
      <c r="F166" s="20">
        <f t="shared" si="10"/>
        <v>456.68</v>
      </c>
      <c r="G166" s="20">
        <f t="shared" si="11"/>
        <v>456.68</v>
      </c>
      <c r="H166" s="212"/>
      <c r="J166" s="575"/>
    </row>
    <row r="167" spans="1:10">
      <c r="A167" s="216" t="s">
        <v>4016</v>
      </c>
      <c r="B167" s="15" t="s">
        <v>3115</v>
      </c>
      <c r="C167" s="20">
        <v>15</v>
      </c>
      <c r="D167" s="20">
        <v>500</v>
      </c>
      <c r="E167" s="575">
        <v>456.68</v>
      </c>
      <c r="F167" s="20">
        <f t="shared" si="10"/>
        <v>456.68</v>
      </c>
      <c r="G167" s="20">
        <f t="shared" si="11"/>
        <v>456.68</v>
      </c>
      <c r="H167" s="212"/>
      <c r="J167" s="575"/>
    </row>
    <row r="168" spans="1:10">
      <c r="A168" s="216" t="s">
        <v>4017</v>
      </c>
      <c r="B168" s="15" t="s">
        <v>1077</v>
      </c>
      <c r="C168" s="20">
        <v>15</v>
      </c>
      <c r="D168" s="20">
        <v>500</v>
      </c>
      <c r="E168" s="575">
        <v>456.68</v>
      </c>
      <c r="F168" s="20">
        <f t="shared" si="10"/>
        <v>456.68</v>
      </c>
      <c r="G168" s="20">
        <f t="shared" si="11"/>
        <v>456.68</v>
      </c>
      <c r="H168" s="212"/>
      <c r="J168" s="575"/>
    </row>
    <row r="169" spans="1:10">
      <c r="A169" s="216" t="s">
        <v>4018</v>
      </c>
      <c r="B169" s="15" t="s">
        <v>1078</v>
      </c>
      <c r="C169" s="20">
        <v>15</v>
      </c>
      <c r="D169" s="20">
        <v>500</v>
      </c>
      <c r="E169" s="575">
        <v>456.68</v>
      </c>
      <c r="F169" s="20">
        <f t="shared" si="10"/>
        <v>456.68</v>
      </c>
      <c r="G169" s="20">
        <f t="shared" si="11"/>
        <v>456.68</v>
      </c>
      <c r="H169" s="212"/>
      <c r="J169" s="575"/>
    </row>
    <row r="170" spans="1:10">
      <c r="A170" s="216" t="s">
        <v>4019</v>
      </c>
      <c r="B170" s="15" t="s">
        <v>1079</v>
      </c>
      <c r="C170" s="20">
        <v>15</v>
      </c>
      <c r="D170" s="20">
        <v>500</v>
      </c>
      <c r="E170" s="575">
        <v>456.68</v>
      </c>
      <c r="F170" s="20">
        <f t="shared" si="10"/>
        <v>456.68</v>
      </c>
      <c r="G170" s="20">
        <f t="shared" si="11"/>
        <v>456.68</v>
      </c>
      <c r="H170" s="212"/>
      <c r="J170" s="575"/>
    </row>
    <row r="171" spans="1:10">
      <c r="A171" s="216" t="s">
        <v>4020</v>
      </c>
      <c r="B171" s="15" t="s">
        <v>1080</v>
      </c>
      <c r="C171" s="20">
        <v>15</v>
      </c>
      <c r="D171" s="20">
        <v>500</v>
      </c>
      <c r="E171" s="575">
        <v>456.68</v>
      </c>
      <c r="F171" s="20">
        <f t="shared" si="10"/>
        <v>456.68</v>
      </c>
      <c r="G171" s="20">
        <f t="shared" si="11"/>
        <v>456.68</v>
      </c>
      <c r="H171" s="212"/>
      <c r="J171" s="575"/>
    </row>
    <row r="172" spans="1:10">
      <c r="A172" s="216" t="s">
        <v>4021</v>
      </c>
      <c r="B172" s="15" t="s">
        <v>1081</v>
      </c>
      <c r="C172" s="20">
        <v>15</v>
      </c>
      <c r="D172" s="20">
        <v>500</v>
      </c>
      <c r="E172" s="575">
        <v>456.68</v>
      </c>
      <c r="F172" s="20">
        <f t="shared" si="10"/>
        <v>456.68</v>
      </c>
      <c r="G172" s="20">
        <f t="shared" si="11"/>
        <v>456.68</v>
      </c>
      <c r="H172" s="212"/>
      <c r="J172" s="575"/>
    </row>
    <row r="173" spans="1:10">
      <c r="A173" s="216" t="s">
        <v>4022</v>
      </c>
      <c r="B173" s="15" t="s">
        <v>4</v>
      </c>
      <c r="C173" s="20">
        <v>15</v>
      </c>
      <c r="D173" s="20">
        <v>500</v>
      </c>
      <c r="E173" s="575">
        <v>456.68</v>
      </c>
      <c r="F173" s="20">
        <f t="shared" si="10"/>
        <v>456.68</v>
      </c>
      <c r="G173" s="20">
        <f t="shared" si="11"/>
        <v>456.68</v>
      </c>
      <c r="H173" s="212"/>
      <c r="J173" s="575"/>
    </row>
    <row r="174" spans="1:10">
      <c r="A174" s="216" t="s">
        <v>4023</v>
      </c>
      <c r="B174" s="15" t="s">
        <v>3114</v>
      </c>
      <c r="C174" s="20">
        <v>15</v>
      </c>
      <c r="D174" s="20">
        <v>500</v>
      </c>
      <c r="E174" s="575">
        <v>456.68</v>
      </c>
      <c r="F174" s="20">
        <f t="shared" si="10"/>
        <v>456.68</v>
      </c>
      <c r="G174" s="20">
        <f t="shared" si="11"/>
        <v>456.68</v>
      </c>
      <c r="H174" s="212"/>
      <c r="J174" s="575"/>
    </row>
    <row r="175" spans="1:10">
      <c r="A175" s="216" t="s">
        <v>4024</v>
      </c>
      <c r="B175" s="15" t="s">
        <v>5</v>
      </c>
      <c r="C175" s="20">
        <v>15</v>
      </c>
      <c r="D175" s="20">
        <v>500</v>
      </c>
      <c r="E175" s="575">
        <v>456.68</v>
      </c>
      <c r="F175" s="20">
        <f t="shared" si="10"/>
        <v>456.68</v>
      </c>
      <c r="G175" s="20">
        <f t="shared" si="11"/>
        <v>456.68</v>
      </c>
      <c r="H175" s="212"/>
      <c r="J175" s="575"/>
    </row>
    <row r="176" spans="1:10">
      <c r="A176" s="216" t="s">
        <v>4025</v>
      </c>
      <c r="B176" s="15" t="s">
        <v>6</v>
      </c>
      <c r="C176" s="20">
        <v>15</v>
      </c>
      <c r="D176" s="20">
        <v>500</v>
      </c>
      <c r="E176" s="575">
        <v>456.68</v>
      </c>
      <c r="F176" s="20">
        <f t="shared" si="10"/>
        <v>456.68</v>
      </c>
      <c r="G176" s="20">
        <f t="shared" si="11"/>
        <v>456.68</v>
      </c>
      <c r="H176" s="212"/>
      <c r="J176" s="575"/>
    </row>
    <row r="177" spans="1:10">
      <c r="A177" s="216" t="s">
        <v>4026</v>
      </c>
      <c r="B177" s="15" t="s">
        <v>7</v>
      </c>
      <c r="C177" s="20">
        <v>15</v>
      </c>
      <c r="D177" s="20">
        <v>500</v>
      </c>
      <c r="E177" s="575">
        <v>456.68</v>
      </c>
      <c r="F177" s="20">
        <f t="shared" si="10"/>
        <v>456.68</v>
      </c>
      <c r="G177" s="20">
        <f t="shared" si="11"/>
        <v>456.68</v>
      </c>
      <c r="H177" s="212"/>
      <c r="J177" s="575"/>
    </row>
    <row r="178" spans="1:10">
      <c r="A178" s="216" t="s">
        <v>4027</v>
      </c>
      <c r="B178" s="15" t="s">
        <v>8</v>
      </c>
      <c r="C178" s="20">
        <v>15</v>
      </c>
      <c r="D178" s="20">
        <v>500</v>
      </c>
      <c r="E178" s="575">
        <v>456.68</v>
      </c>
      <c r="F178" s="20">
        <f t="shared" si="10"/>
        <v>456.68</v>
      </c>
      <c r="G178" s="20">
        <f t="shared" si="11"/>
        <v>456.68</v>
      </c>
      <c r="H178" s="212"/>
      <c r="J178" s="575"/>
    </row>
    <row r="179" spans="1:10">
      <c r="A179" s="216" t="s">
        <v>4028</v>
      </c>
      <c r="B179" s="15" t="s">
        <v>9</v>
      </c>
      <c r="C179" s="20">
        <v>15</v>
      </c>
      <c r="D179" s="20">
        <v>500</v>
      </c>
      <c r="E179" s="575">
        <v>456.68</v>
      </c>
      <c r="F179" s="20">
        <f t="shared" si="10"/>
        <v>456.68</v>
      </c>
      <c r="G179" s="20">
        <f t="shared" si="11"/>
        <v>456.68</v>
      </c>
      <c r="H179" s="212"/>
      <c r="J179" s="575"/>
    </row>
    <row r="180" spans="1:10">
      <c r="A180" s="216" t="s">
        <v>4029</v>
      </c>
      <c r="B180" s="15" t="s">
        <v>10</v>
      </c>
      <c r="C180" s="20">
        <v>15</v>
      </c>
      <c r="D180" s="20">
        <v>500</v>
      </c>
      <c r="E180" s="575">
        <v>456.68</v>
      </c>
      <c r="F180" s="20">
        <f t="shared" si="10"/>
        <v>456.68</v>
      </c>
      <c r="G180" s="20">
        <f t="shared" si="11"/>
        <v>456.68</v>
      </c>
      <c r="H180" s="212"/>
      <c r="J180" s="575"/>
    </row>
    <row r="181" spans="1:10">
      <c r="A181" s="216" t="s">
        <v>4030</v>
      </c>
      <c r="B181" s="15" t="s">
        <v>11</v>
      </c>
      <c r="C181" s="20">
        <v>15</v>
      </c>
      <c r="D181" s="20">
        <v>500</v>
      </c>
      <c r="E181" s="575">
        <v>456.68</v>
      </c>
      <c r="F181" s="20">
        <f t="shared" si="10"/>
        <v>456.68</v>
      </c>
      <c r="G181" s="20">
        <f t="shared" si="11"/>
        <v>456.68</v>
      </c>
      <c r="H181" s="212"/>
      <c r="J181" s="575"/>
    </row>
    <row r="182" spans="1:10">
      <c r="A182" s="216" t="s">
        <v>4031</v>
      </c>
      <c r="B182" s="15" t="s">
        <v>12</v>
      </c>
      <c r="C182" s="20">
        <v>15</v>
      </c>
      <c r="D182" s="20">
        <v>500</v>
      </c>
      <c r="E182" s="575">
        <v>456.68</v>
      </c>
      <c r="F182" s="20">
        <f t="shared" si="10"/>
        <v>456.68</v>
      </c>
      <c r="G182" s="20">
        <f t="shared" si="11"/>
        <v>456.68</v>
      </c>
      <c r="H182" s="212"/>
      <c r="J182" s="575"/>
    </row>
    <row r="183" spans="1:10">
      <c r="A183" s="216" t="s">
        <v>4032</v>
      </c>
      <c r="B183" s="15" t="s">
        <v>13</v>
      </c>
      <c r="C183" s="20">
        <v>15</v>
      </c>
      <c r="D183" s="20">
        <v>500</v>
      </c>
      <c r="E183" s="575">
        <v>456.68</v>
      </c>
      <c r="F183" s="20">
        <f t="shared" si="10"/>
        <v>456.68</v>
      </c>
      <c r="G183" s="20">
        <f t="shared" si="11"/>
        <v>456.68</v>
      </c>
      <c r="H183" s="212"/>
      <c r="J183" s="575"/>
    </row>
    <row r="184" spans="1:10" ht="13.5" thickBot="1">
      <c r="A184" s="241" t="s">
        <v>4033</v>
      </c>
      <c r="B184" s="19" t="s">
        <v>14</v>
      </c>
      <c r="C184" s="283">
        <v>15</v>
      </c>
      <c r="D184" s="283">
        <v>500</v>
      </c>
      <c r="E184" s="575">
        <v>456.68</v>
      </c>
      <c r="F184" s="283">
        <f t="shared" si="10"/>
        <v>456.68</v>
      </c>
      <c r="G184" s="283">
        <f t="shared" si="11"/>
        <v>456.68</v>
      </c>
      <c r="H184" s="214"/>
      <c r="J184" s="575"/>
    </row>
    <row r="185" spans="1:10" ht="13.5" thickBot="1">
      <c r="J185" s="575"/>
    </row>
    <row r="186" spans="1:10" ht="18.75">
      <c r="A186" s="247"/>
      <c r="B186" s="163"/>
      <c r="C186" s="1440" t="s">
        <v>15</v>
      </c>
      <c r="D186" s="1440"/>
      <c r="E186" s="2472"/>
      <c r="F186" s="140"/>
      <c r="G186" s="141"/>
      <c r="H186" s="95"/>
      <c r="J186" s="575"/>
    </row>
    <row r="187" spans="1:10" ht="18.75">
      <c r="A187" s="248"/>
      <c r="B187" s="17"/>
      <c r="C187" s="1441"/>
      <c r="D187" s="285" t="s">
        <v>21</v>
      </c>
      <c r="E187" s="2473"/>
      <c r="F187" s="286"/>
      <c r="G187" s="286" t="s">
        <v>3987</v>
      </c>
      <c r="H187" s="112"/>
      <c r="J187" s="575"/>
    </row>
    <row r="188" spans="1:10">
      <c r="A188" s="248"/>
      <c r="B188" s="17"/>
      <c r="C188" s="183"/>
      <c r="D188" s="183"/>
      <c r="E188" s="557"/>
      <c r="F188" s="1149"/>
      <c r="G188" s="98"/>
      <c r="H188" s="293"/>
      <c r="J188" s="575"/>
    </row>
    <row r="189" spans="1:10">
      <c r="A189" s="248"/>
      <c r="B189" s="17"/>
      <c r="C189" s="183"/>
      <c r="D189" s="183"/>
      <c r="E189" s="557"/>
      <c r="F189" s="1149"/>
      <c r="G189" s="98"/>
      <c r="H189" s="293"/>
      <c r="J189" s="575"/>
    </row>
    <row r="190" spans="1:10">
      <c r="A190" s="248"/>
      <c r="B190" s="17"/>
      <c r="C190" s="183"/>
      <c r="D190" s="183"/>
      <c r="E190" s="557"/>
      <c r="F190" s="1149"/>
      <c r="G190" s="98"/>
      <c r="H190" s="293"/>
      <c r="J190" s="575"/>
    </row>
    <row r="191" spans="1:10" ht="13.5" thickBot="1">
      <c r="A191" s="249"/>
      <c r="B191" s="171"/>
      <c r="C191" s="184"/>
      <c r="D191" s="184"/>
      <c r="E191" s="558"/>
      <c r="F191" s="1150"/>
      <c r="G191" s="101"/>
      <c r="H191" s="294"/>
      <c r="J191" s="575"/>
    </row>
    <row r="192" spans="1:10" ht="33.75" customHeight="1">
      <c r="A192" s="295" t="s">
        <v>1034</v>
      </c>
      <c r="B192" s="438" t="s">
        <v>2729</v>
      </c>
      <c r="C192" s="475" t="s">
        <v>3971</v>
      </c>
      <c r="D192" s="475" t="s">
        <v>3143</v>
      </c>
      <c r="E192" s="1173" t="s">
        <v>3970</v>
      </c>
      <c r="F192" s="198" t="s">
        <v>2792</v>
      </c>
      <c r="G192" s="2601" t="s">
        <v>497</v>
      </c>
      <c r="H192" s="199" t="s">
        <v>4268</v>
      </c>
      <c r="J192" s="575"/>
    </row>
    <row r="193" spans="1:10" ht="17.25" customHeight="1" thickBot="1">
      <c r="A193" s="296"/>
      <c r="B193" s="297"/>
      <c r="C193" s="1140" t="s">
        <v>3256</v>
      </c>
      <c r="D193" s="382" t="s">
        <v>2641</v>
      </c>
      <c r="E193" s="560" t="s">
        <v>265</v>
      </c>
      <c r="F193" s="191">
        <f>'Заказ, cкидки и курсы валют'!$I$12</f>
        <v>0</v>
      </c>
      <c r="G193" s="2605"/>
      <c r="H193" s="186"/>
      <c r="J193" s="575"/>
    </row>
    <row r="194" spans="1:10">
      <c r="A194" s="216" t="s">
        <v>4034</v>
      </c>
      <c r="B194" s="15" t="s">
        <v>1073</v>
      </c>
      <c r="C194" s="20">
        <v>20</v>
      </c>
      <c r="D194" s="20">
        <v>1000</v>
      </c>
      <c r="E194" s="575">
        <v>756.07</v>
      </c>
      <c r="F194" s="20">
        <f>ROUND(E194*(1-$F$10),2)</f>
        <v>756.07</v>
      </c>
      <c r="G194" s="20">
        <f>F194</f>
        <v>756.07</v>
      </c>
      <c r="H194" s="212"/>
      <c r="J194" s="575"/>
    </row>
    <row r="195" spans="1:10">
      <c r="A195" s="216" t="s">
        <v>4035</v>
      </c>
      <c r="B195" s="15" t="s">
        <v>1074</v>
      </c>
      <c r="C195" s="20">
        <v>20</v>
      </c>
      <c r="D195" s="20">
        <v>1000</v>
      </c>
      <c r="E195" s="575">
        <v>756.07</v>
      </c>
      <c r="F195" s="20">
        <f t="shared" ref="F195:F215" si="12">ROUND(E195*(1-$F$10),2)</f>
        <v>756.07</v>
      </c>
      <c r="G195" s="20">
        <f t="shared" ref="G195:G215" si="13">F195</f>
        <v>756.07</v>
      </c>
      <c r="H195" s="212"/>
      <c r="J195" s="575"/>
    </row>
    <row r="196" spans="1:10">
      <c r="A196" s="216" t="s">
        <v>4036</v>
      </c>
      <c r="B196" s="15" t="s">
        <v>1075</v>
      </c>
      <c r="C196" s="20">
        <v>20</v>
      </c>
      <c r="D196" s="20">
        <v>1000</v>
      </c>
      <c r="E196" s="575">
        <v>756.07</v>
      </c>
      <c r="F196" s="20">
        <f t="shared" si="12"/>
        <v>756.07</v>
      </c>
      <c r="G196" s="20">
        <f t="shared" si="13"/>
        <v>756.07</v>
      </c>
      <c r="H196" s="212"/>
      <c r="J196" s="575"/>
    </row>
    <row r="197" spans="1:10">
      <c r="A197" s="216" t="s">
        <v>4037</v>
      </c>
      <c r="B197" s="15" t="s">
        <v>1076</v>
      </c>
      <c r="C197" s="20">
        <v>20</v>
      </c>
      <c r="D197" s="20">
        <v>1000</v>
      </c>
      <c r="E197" s="575">
        <v>756.07</v>
      </c>
      <c r="F197" s="20">
        <f t="shared" si="12"/>
        <v>756.07</v>
      </c>
      <c r="G197" s="20">
        <f t="shared" si="13"/>
        <v>756.07</v>
      </c>
      <c r="H197" s="212"/>
      <c r="J197" s="575"/>
    </row>
    <row r="198" spans="1:10">
      <c r="A198" s="216" t="s">
        <v>4038</v>
      </c>
      <c r="B198" s="15" t="s">
        <v>3113</v>
      </c>
      <c r="C198" s="20">
        <v>20</v>
      </c>
      <c r="D198" s="20">
        <v>1000</v>
      </c>
      <c r="E198" s="575">
        <v>756.07</v>
      </c>
      <c r="F198" s="20">
        <f t="shared" si="12"/>
        <v>756.07</v>
      </c>
      <c r="G198" s="20">
        <f t="shared" si="13"/>
        <v>756.07</v>
      </c>
      <c r="H198" s="212"/>
      <c r="J198" s="575"/>
    </row>
    <row r="199" spans="1:10">
      <c r="A199" s="216" t="s">
        <v>4039</v>
      </c>
      <c r="B199" s="15" t="s">
        <v>3115</v>
      </c>
      <c r="C199" s="20">
        <v>20</v>
      </c>
      <c r="D199" s="20">
        <v>1000</v>
      </c>
      <c r="E199" s="575">
        <v>756.07</v>
      </c>
      <c r="F199" s="20">
        <f t="shared" si="12"/>
        <v>756.07</v>
      </c>
      <c r="G199" s="20">
        <f t="shared" si="13"/>
        <v>756.07</v>
      </c>
      <c r="H199" s="212"/>
      <c r="J199" s="575"/>
    </row>
    <row r="200" spans="1:10">
      <c r="A200" s="216" t="s">
        <v>4040</v>
      </c>
      <c r="B200" s="15" t="s">
        <v>1077</v>
      </c>
      <c r="C200" s="20">
        <v>20</v>
      </c>
      <c r="D200" s="20">
        <v>1000</v>
      </c>
      <c r="E200" s="575">
        <v>756.07</v>
      </c>
      <c r="F200" s="20">
        <f t="shared" si="12"/>
        <v>756.07</v>
      </c>
      <c r="G200" s="20">
        <f t="shared" si="13"/>
        <v>756.07</v>
      </c>
      <c r="H200" s="212"/>
      <c r="J200" s="575"/>
    </row>
    <row r="201" spans="1:10">
      <c r="A201" s="216" t="s">
        <v>4041</v>
      </c>
      <c r="B201" s="15" t="s">
        <v>1078</v>
      </c>
      <c r="C201" s="20">
        <v>20</v>
      </c>
      <c r="D201" s="20">
        <v>1000</v>
      </c>
      <c r="E201" s="575">
        <v>756.07</v>
      </c>
      <c r="F201" s="20">
        <f t="shared" si="12"/>
        <v>756.07</v>
      </c>
      <c r="G201" s="20">
        <f t="shared" si="13"/>
        <v>756.07</v>
      </c>
      <c r="H201" s="212"/>
      <c r="J201" s="575"/>
    </row>
    <row r="202" spans="1:10">
      <c r="A202" s="216" t="s">
        <v>4042</v>
      </c>
      <c r="B202" s="15" t="s">
        <v>1080</v>
      </c>
      <c r="C202" s="20">
        <v>20</v>
      </c>
      <c r="D202" s="20">
        <v>1000</v>
      </c>
      <c r="E202" s="575">
        <v>756.07</v>
      </c>
      <c r="F202" s="20">
        <f t="shared" si="12"/>
        <v>756.07</v>
      </c>
      <c r="G202" s="20">
        <f t="shared" si="13"/>
        <v>756.07</v>
      </c>
      <c r="H202" s="212"/>
      <c r="J202" s="575"/>
    </row>
    <row r="203" spans="1:10">
      <c r="A203" s="216" t="s">
        <v>4043</v>
      </c>
      <c r="B203" s="15" t="s">
        <v>1081</v>
      </c>
      <c r="C203" s="20">
        <v>20</v>
      </c>
      <c r="D203" s="20">
        <v>1000</v>
      </c>
      <c r="E203" s="575">
        <v>756.07</v>
      </c>
      <c r="F203" s="20">
        <f t="shared" si="12"/>
        <v>756.07</v>
      </c>
      <c r="G203" s="20">
        <f t="shared" si="13"/>
        <v>756.07</v>
      </c>
      <c r="H203" s="212"/>
      <c r="J203" s="575"/>
    </row>
    <row r="204" spans="1:10">
      <c r="A204" s="216" t="s">
        <v>4044</v>
      </c>
      <c r="B204" s="15" t="s">
        <v>4</v>
      </c>
      <c r="C204" s="20">
        <v>20</v>
      </c>
      <c r="D204" s="20">
        <v>1000</v>
      </c>
      <c r="E204" s="575">
        <v>756.07</v>
      </c>
      <c r="F204" s="20">
        <f t="shared" si="12"/>
        <v>756.07</v>
      </c>
      <c r="G204" s="20">
        <f t="shared" si="13"/>
        <v>756.07</v>
      </c>
      <c r="H204" s="212"/>
      <c r="J204" s="575"/>
    </row>
    <row r="205" spans="1:10">
      <c r="A205" s="216" t="s">
        <v>4045</v>
      </c>
      <c r="B205" s="15" t="s">
        <v>3114</v>
      </c>
      <c r="C205" s="20">
        <v>20</v>
      </c>
      <c r="D205" s="20">
        <v>1000</v>
      </c>
      <c r="E205" s="575">
        <v>756.07</v>
      </c>
      <c r="F205" s="20">
        <f t="shared" si="12"/>
        <v>756.07</v>
      </c>
      <c r="G205" s="20">
        <f t="shared" si="13"/>
        <v>756.07</v>
      </c>
      <c r="H205" s="212"/>
      <c r="J205" s="575"/>
    </row>
    <row r="206" spans="1:10">
      <c r="A206" s="216" t="s">
        <v>4046</v>
      </c>
      <c r="B206" s="15" t="s">
        <v>5</v>
      </c>
      <c r="C206" s="20">
        <v>20</v>
      </c>
      <c r="D206" s="20">
        <v>1000</v>
      </c>
      <c r="E206" s="575">
        <v>756.07</v>
      </c>
      <c r="F206" s="20">
        <f t="shared" si="12"/>
        <v>756.07</v>
      </c>
      <c r="G206" s="20">
        <f t="shared" si="13"/>
        <v>756.07</v>
      </c>
      <c r="H206" s="212"/>
      <c r="J206" s="575"/>
    </row>
    <row r="207" spans="1:10">
      <c r="A207" s="216" t="s">
        <v>4047</v>
      </c>
      <c r="B207" s="15" t="s">
        <v>6</v>
      </c>
      <c r="C207" s="20">
        <v>20</v>
      </c>
      <c r="D207" s="20">
        <v>1000</v>
      </c>
      <c r="E207" s="575">
        <v>756.07</v>
      </c>
      <c r="F207" s="20">
        <f t="shared" si="12"/>
        <v>756.07</v>
      </c>
      <c r="G207" s="20">
        <f t="shared" si="13"/>
        <v>756.07</v>
      </c>
      <c r="H207" s="212"/>
      <c r="J207" s="575"/>
    </row>
    <row r="208" spans="1:10">
      <c r="A208" s="216" t="s">
        <v>4048</v>
      </c>
      <c r="B208" s="15" t="s">
        <v>7</v>
      </c>
      <c r="C208" s="20">
        <v>20</v>
      </c>
      <c r="D208" s="20">
        <v>1000</v>
      </c>
      <c r="E208" s="575">
        <v>756.07</v>
      </c>
      <c r="F208" s="20">
        <f t="shared" si="12"/>
        <v>756.07</v>
      </c>
      <c r="G208" s="20">
        <f t="shared" si="13"/>
        <v>756.07</v>
      </c>
      <c r="H208" s="212"/>
      <c r="J208" s="575"/>
    </row>
    <row r="209" spans="1:10">
      <c r="A209" s="216" t="s">
        <v>4049</v>
      </c>
      <c r="B209" s="15" t="s">
        <v>8</v>
      </c>
      <c r="C209" s="20">
        <v>20</v>
      </c>
      <c r="D209" s="20">
        <v>1000</v>
      </c>
      <c r="E209" s="575">
        <v>756.07</v>
      </c>
      <c r="F209" s="20">
        <f t="shared" si="12"/>
        <v>756.07</v>
      </c>
      <c r="G209" s="20">
        <f t="shared" si="13"/>
        <v>756.07</v>
      </c>
      <c r="H209" s="212"/>
      <c r="J209" s="575"/>
    </row>
    <row r="210" spans="1:10">
      <c r="A210" s="216" t="s">
        <v>4050</v>
      </c>
      <c r="B210" s="15" t="s">
        <v>9</v>
      </c>
      <c r="C210" s="20">
        <v>20</v>
      </c>
      <c r="D210" s="20">
        <v>1000</v>
      </c>
      <c r="E210" s="575">
        <v>756.07</v>
      </c>
      <c r="F210" s="20">
        <f t="shared" si="12"/>
        <v>756.07</v>
      </c>
      <c r="G210" s="20">
        <f t="shared" si="13"/>
        <v>756.07</v>
      </c>
      <c r="H210" s="212"/>
      <c r="J210" s="575"/>
    </row>
    <row r="211" spans="1:10">
      <c r="A211" s="216" t="s">
        <v>4051</v>
      </c>
      <c r="B211" s="15" t="s">
        <v>10</v>
      </c>
      <c r="C211" s="20">
        <v>20</v>
      </c>
      <c r="D211" s="20">
        <v>1000</v>
      </c>
      <c r="E211" s="575">
        <v>756.07</v>
      </c>
      <c r="F211" s="20">
        <f t="shared" si="12"/>
        <v>756.07</v>
      </c>
      <c r="G211" s="20">
        <f t="shared" si="13"/>
        <v>756.07</v>
      </c>
      <c r="H211" s="212"/>
      <c r="J211" s="575"/>
    </row>
    <row r="212" spans="1:10">
      <c r="A212" s="216" t="s">
        <v>4052</v>
      </c>
      <c r="B212" s="15" t="s">
        <v>11</v>
      </c>
      <c r="C212" s="20">
        <v>20</v>
      </c>
      <c r="D212" s="20">
        <v>1000</v>
      </c>
      <c r="E212" s="575">
        <v>756.07</v>
      </c>
      <c r="F212" s="20">
        <f t="shared" si="12"/>
        <v>756.07</v>
      </c>
      <c r="G212" s="20">
        <f t="shared" si="13"/>
        <v>756.07</v>
      </c>
      <c r="H212" s="212"/>
      <c r="J212" s="575"/>
    </row>
    <row r="213" spans="1:10">
      <c r="A213" s="216" t="s">
        <v>4053</v>
      </c>
      <c r="B213" s="15" t="s">
        <v>12</v>
      </c>
      <c r="C213" s="20">
        <v>20</v>
      </c>
      <c r="D213" s="20">
        <v>1000</v>
      </c>
      <c r="E213" s="575">
        <v>756.07</v>
      </c>
      <c r="F213" s="20">
        <f t="shared" si="12"/>
        <v>756.07</v>
      </c>
      <c r="G213" s="20">
        <f t="shared" si="13"/>
        <v>756.07</v>
      </c>
      <c r="H213" s="212"/>
      <c r="J213" s="575"/>
    </row>
    <row r="214" spans="1:10">
      <c r="A214" s="216" t="s">
        <v>4054</v>
      </c>
      <c r="B214" s="15" t="s">
        <v>13</v>
      </c>
      <c r="C214" s="20">
        <v>20</v>
      </c>
      <c r="D214" s="20">
        <v>1000</v>
      </c>
      <c r="E214" s="575">
        <v>756.07</v>
      </c>
      <c r="F214" s="20">
        <f t="shared" si="12"/>
        <v>756.07</v>
      </c>
      <c r="G214" s="20">
        <f t="shared" si="13"/>
        <v>756.07</v>
      </c>
      <c r="H214" s="212"/>
      <c r="J214" s="575"/>
    </row>
    <row r="215" spans="1:10" ht="13.5" thickBot="1">
      <c r="A215" s="241" t="s">
        <v>4055</v>
      </c>
      <c r="B215" s="19" t="s">
        <v>14</v>
      </c>
      <c r="C215" s="283">
        <v>20</v>
      </c>
      <c r="D215" s="283">
        <v>1000</v>
      </c>
      <c r="E215" s="575">
        <v>756.07</v>
      </c>
      <c r="F215" s="283">
        <f t="shared" si="12"/>
        <v>756.07</v>
      </c>
      <c r="G215" s="283">
        <f t="shared" si="13"/>
        <v>756.07</v>
      </c>
      <c r="H215" s="214"/>
      <c r="J215" s="575"/>
    </row>
    <row r="216" spans="1:10" ht="13.5" thickBot="1">
      <c r="J216" s="575"/>
    </row>
    <row r="217" spans="1:10" ht="18.75">
      <c r="A217" s="247"/>
      <c r="B217" s="163"/>
      <c r="C217" s="1440" t="s">
        <v>15</v>
      </c>
      <c r="D217" s="1440"/>
      <c r="E217" s="2472"/>
      <c r="F217" s="140"/>
      <c r="G217" s="141"/>
      <c r="H217" s="95"/>
      <c r="J217" s="575"/>
    </row>
    <row r="218" spans="1:10" ht="18.75">
      <c r="A218" s="248"/>
      <c r="B218" s="17"/>
      <c r="C218" s="1441"/>
      <c r="D218" s="285" t="s">
        <v>21</v>
      </c>
      <c r="E218" s="2473"/>
      <c r="F218" s="286"/>
      <c r="G218" s="286" t="s">
        <v>22</v>
      </c>
      <c r="H218" s="167"/>
      <c r="J218" s="575"/>
    </row>
    <row r="219" spans="1:10">
      <c r="A219" s="248"/>
      <c r="B219" s="17"/>
      <c r="C219" s="183"/>
      <c r="D219" s="183"/>
      <c r="E219" s="557"/>
      <c r="F219" s="1149"/>
      <c r="G219" s="98"/>
      <c r="H219" s="293"/>
      <c r="J219" s="575"/>
    </row>
    <row r="220" spans="1:10">
      <c r="A220" s="248"/>
      <c r="B220" s="17"/>
      <c r="C220" s="183"/>
      <c r="D220" s="183"/>
      <c r="E220" s="557"/>
      <c r="F220" s="1149"/>
      <c r="G220" s="98"/>
      <c r="H220" s="293"/>
      <c r="J220" s="575"/>
    </row>
    <row r="221" spans="1:10">
      <c r="A221" s="248"/>
      <c r="B221" s="17"/>
      <c r="C221" s="183"/>
      <c r="D221" s="183"/>
      <c r="E221" s="557"/>
      <c r="F221" s="1149"/>
      <c r="G221" s="98"/>
      <c r="H221" s="293"/>
      <c r="J221" s="575"/>
    </row>
    <row r="222" spans="1:10" ht="13.5" thickBot="1">
      <c r="A222" s="249"/>
      <c r="B222" s="171"/>
      <c r="C222" s="184"/>
      <c r="D222" s="184"/>
      <c r="E222" s="558"/>
      <c r="F222" s="1150"/>
      <c r="G222" s="101"/>
      <c r="H222" s="294"/>
      <c r="J222" s="575"/>
    </row>
    <row r="223" spans="1:10" ht="33.75" customHeight="1">
      <c r="A223" s="295" t="s">
        <v>1034</v>
      </c>
      <c r="B223" s="438" t="s">
        <v>2729</v>
      </c>
      <c r="C223" s="475" t="s">
        <v>3971</v>
      </c>
      <c r="D223" s="475" t="s">
        <v>3143</v>
      </c>
      <c r="E223" s="1173" t="s">
        <v>3970</v>
      </c>
      <c r="F223" s="198" t="s">
        <v>2792</v>
      </c>
      <c r="G223" s="2601" t="s">
        <v>497</v>
      </c>
      <c r="H223" s="199" t="s">
        <v>4268</v>
      </c>
      <c r="J223" s="575"/>
    </row>
    <row r="224" spans="1:10" ht="18" customHeight="1" thickBot="1">
      <c r="A224" s="296"/>
      <c r="B224" s="297"/>
      <c r="C224" s="1140" t="s">
        <v>3256</v>
      </c>
      <c r="D224" s="382" t="s">
        <v>2641</v>
      </c>
      <c r="E224" s="560" t="s">
        <v>265</v>
      </c>
      <c r="F224" s="191">
        <f>'Заказ, cкидки и курсы валют'!$I$12</f>
        <v>0</v>
      </c>
      <c r="G224" s="2605"/>
      <c r="H224" s="186"/>
      <c r="J224" s="575"/>
    </row>
    <row r="225" spans="1:10">
      <c r="A225" s="216" t="s">
        <v>4056</v>
      </c>
      <c r="B225" s="15" t="s">
        <v>1073</v>
      </c>
      <c r="C225" s="20">
        <v>10</v>
      </c>
      <c r="D225" s="20">
        <v>1000</v>
      </c>
      <c r="E225" s="575">
        <v>756.07</v>
      </c>
      <c r="F225" s="20">
        <f>ROUND(E225*(1-$F$10),2)</f>
        <v>756.07</v>
      </c>
      <c r="G225" s="20">
        <f>F225</f>
        <v>756.07</v>
      </c>
      <c r="H225" s="212"/>
      <c r="J225" s="575"/>
    </row>
    <row r="226" spans="1:10">
      <c r="A226" s="216" t="s">
        <v>4057</v>
      </c>
      <c r="B226" s="15" t="s">
        <v>1074</v>
      </c>
      <c r="C226" s="20">
        <v>10</v>
      </c>
      <c r="D226" s="20">
        <v>1000</v>
      </c>
      <c r="E226" s="575">
        <v>756.07</v>
      </c>
      <c r="F226" s="20">
        <f t="shared" ref="F226:F247" si="14">ROUND(E226*(1-$F$10),2)</f>
        <v>756.07</v>
      </c>
      <c r="G226" s="20">
        <f t="shared" ref="G226:G247" si="15">F226</f>
        <v>756.07</v>
      </c>
      <c r="H226" s="212"/>
      <c r="J226" s="575"/>
    </row>
    <row r="227" spans="1:10">
      <c r="A227" s="216" t="s">
        <v>4058</v>
      </c>
      <c r="B227" s="15" t="s">
        <v>1075</v>
      </c>
      <c r="C227" s="20">
        <v>10</v>
      </c>
      <c r="D227" s="20">
        <v>1000</v>
      </c>
      <c r="E227" s="575">
        <v>756.07</v>
      </c>
      <c r="F227" s="20">
        <f t="shared" si="14"/>
        <v>756.07</v>
      </c>
      <c r="G227" s="20">
        <f t="shared" si="15"/>
        <v>756.07</v>
      </c>
      <c r="H227" s="212"/>
      <c r="J227" s="575"/>
    </row>
    <row r="228" spans="1:10">
      <c r="A228" s="216" t="s">
        <v>4059</v>
      </c>
      <c r="B228" s="15" t="s">
        <v>1076</v>
      </c>
      <c r="C228" s="20">
        <v>10</v>
      </c>
      <c r="D228" s="20">
        <v>1000</v>
      </c>
      <c r="E228" s="575">
        <v>756.07</v>
      </c>
      <c r="F228" s="20">
        <f t="shared" si="14"/>
        <v>756.07</v>
      </c>
      <c r="G228" s="20">
        <f t="shared" si="15"/>
        <v>756.07</v>
      </c>
      <c r="H228" s="212"/>
      <c r="J228" s="575"/>
    </row>
    <row r="229" spans="1:10">
      <c r="A229" s="216" t="s">
        <v>4060</v>
      </c>
      <c r="B229" s="15" t="s">
        <v>3113</v>
      </c>
      <c r="C229" s="20">
        <v>10</v>
      </c>
      <c r="D229" s="20">
        <v>1000</v>
      </c>
      <c r="E229" s="575">
        <v>756.07</v>
      </c>
      <c r="F229" s="20">
        <f t="shared" si="14"/>
        <v>756.07</v>
      </c>
      <c r="G229" s="20">
        <f t="shared" si="15"/>
        <v>756.07</v>
      </c>
      <c r="H229" s="212"/>
      <c r="J229" s="575"/>
    </row>
    <row r="230" spans="1:10">
      <c r="A230" s="216" t="s">
        <v>4061</v>
      </c>
      <c r="B230" s="15" t="s">
        <v>3115</v>
      </c>
      <c r="C230" s="20">
        <v>10</v>
      </c>
      <c r="D230" s="20">
        <v>1000</v>
      </c>
      <c r="E230" s="575">
        <v>756.07</v>
      </c>
      <c r="F230" s="20">
        <f t="shared" si="14"/>
        <v>756.07</v>
      </c>
      <c r="G230" s="20">
        <f t="shared" si="15"/>
        <v>756.07</v>
      </c>
      <c r="H230" s="212"/>
      <c r="J230" s="575"/>
    </row>
    <row r="231" spans="1:10">
      <c r="A231" s="216" t="s">
        <v>4062</v>
      </c>
      <c r="B231" s="15" t="s">
        <v>1077</v>
      </c>
      <c r="C231" s="20">
        <v>10</v>
      </c>
      <c r="D231" s="20">
        <v>1000</v>
      </c>
      <c r="E231" s="575">
        <v>756.07</v>
      </c>
      <c r="F231" s="20">
        <f t="shared" si="14"/>
        <v>756.07</v>
      </c>
      <c r="G231" s="20">
        <f t="shared" si="15"/>
        <v>756.07</v>
      </c>
      <c r="H231" s="212"/>
      <c r="J231" s="575"/>
    </row>
    <row r="232" spans="1:10">
      <c r="A232" s="216" t="s">
        <v>4063</v>
      </c>
      <c r="B232" s="15" t="s">
        <v>1078</v>
      </c>
      <c r="C232" s="20">
        <v>10</v>
      </c>
      <c r="D232" s="20">
        <v>1000</v>
      </c>
      <c r="E232" s="575">
        <v>756.07</v>
      </c>
      <c r="F232" s="20">
        <f t="shared" si="14"/>
        <v>756.07</v>
      </c>
      <c r="G232" s="20">
        <f t="shared" si="15"/>
        <v>756.07</v>
      </c>
      <c r="H232" s="212"/>
      <c r="J232" s="575"/>
    </row>
    <row r="233" spans="1:10">
      <c r="A233" s="216" t="s">
        <v>4064</v>
      </c>
      <c r="B233" s="15" t="s">
        <v>1079</v>
      </c>
      <c r="C233" s="20">
        <v>10</v>
      </c>
      <c r="D233" s="20">
        <v>1000</v>
      </c>
      <c r="E233" s="575">
        <v>756.07</v>
      </c>
      <c r="F233" s="20">
        <f t="shared" si="14"/>
        <v>756.07</v>
      </c>
      <c r="G233" s="20">
        <f t="shared" si="15"/>
        <v>756.07</v>
      </c>
      <c r="H233" s="212"/>
      <c r="J233" s="575"/>
    </row>
    <row r="234" spans="1:10">
      <c r="A234" s="216" t="s">
        <v>4065</v>
      </c>
      <c r="B234" s="15" t="s">
        <v>1080</v>
      </c>
      <c r="C234" s="20">
        <v>10</v>
      </c>
      <c r="D234" s="20">
        <v>1000</v>
      </c>
      <c r="E234" s="575">
        <v>756.07</v>
      </c>
      <c r="F234" s="20">
        <f t="shared" si="14"/>
        <v>756.07</v>
      </c>
      <c r="G234" s="20">
        <f t="shared" si="15"/>
        <v>756.07</v>
      </c>
      <c r="H234" s="212"/>
      <c r="J234" s="575"/>
    </row>
    <row r="235" spans="1:10">
      <c r="A235" s="216" t="s">
        <v>4066</v>
      </c>
      <c r="B235" s="15" t="s">
        <v>1081</v>
      </c>
      <c r="C235" s="20">
        <v>10</v>
      </c>
      <c r="D235" s="20">
        <v>1000</v>
      </c>
      <c r="E235" s="575">
        <v>756.07</v>
      </c>
      <c r="F235" s="20">
        <f t="shared" si="14"/>
        <v>756.07</v>
      </c>
      <c r="G235" s="20">
        <f t="shared" si="15"/>
        <v>756.07</v>
      </c>
      <c r="H235" s="212"/>
      <c r="J235" s="575"/>
    </row>
    <row r="236" spans="1:10">
      <c r="A236" s="216" t="s">
        <v>4067</v>
      </c>
      <c r="B236" s="15" t="s">
        <v>4</v>
      </c>
      <c r="C236" s="20">
        <v>10</v>
      </c>
      <c r="D236" s="20">
        <v>1000</v>
      </c>
      <c r="E236" s="575">
        <v>756.07</v>
      </c>
      <c r="F236" s="20">
        <f t="shared" si="14"/>
        <v>756.07</v>
      </c>
      <c r="G236" s="20">
        <f t="shared" si="15"/>
        <v>756.07</v>
      </c>
      <c r="H236" s="212"/>
      <c r="J236" s="575"/>
    </row>
    <row r="237" spans="1:10">
      <c r="A237" s="216" t="s">
        <v>4068</v>
      </c>
      <c r="B237" s="15" t="s">
        <v>3114</v>
      </c>
      <c r="C237" s="20">
        <v>10</v>
      </c>
      <c r="D237" s="20">
        <v>1000</v>
      </c>
      <c r="E237" s="575">
        <v>756.07</v>
      </c>
      <c r="F237" s="20">
        <f t="shared" si="14"/>
        <v>756.07</v>
      </c>
      <c r="G237" s="20">
        <f t="shared" si="15"/>
        <v>756.07</v>
      </c>
      <c r="H237" s="212"/>
      <c r="J237" s="575"/>
    </row>
    <row r="238" spans="1:10">
      <c r="A238" s="216" t="s">
        <v>4069</v>
      </c>
      <c r="B238" s="15" t="s">
        <v>5</v>
      </c>
      <c r="C238" s="20">
        <v>10</v>
      </c>
      <c r="D238" s="20">
        <v>1000</v>
      </c>
      <c r="E238" s="575">
        <v>756.07</v>
      </c>
      <c r="F238" s="20">
        <f t="shared" si="14"/>
        <v>756.07</v>
      </c>
      <c r="G238" s="20">
        <f t="shared" si="15"/>
        <v>756.07</v>
      </c>
      <c r="H238" s="212"/>
      <c r="J238" s="575"/>
    </row>
    <row r="239" spans="1:10">
      <c r="A239" s="216" t="s">
        <v>4070</v>
      </c>
      <c r="B239" s="15" t="s">
        <v>6</v>
      </c>
      <c r="C239" s="20">
        <v>10</v>
      </c>
      <c r="D239" s="20">
        <v>1000</v>
      </c>
      <c r="E239" s="575">
        <v>756.07</v>
      </c>
      <c r="F239" s="20">
        <f t="shared" si="14"/>
        <v>756.07</v>
      </c>
      <c r="G239" s="20">
        <f t="shared" si="15"/>
        <v>756.07</v>
      </c>
      <c r="H239" s="212"/>
      <c r="J239" s="575"/>
    </row>
    <row r="240" spans="1:10">
      <c r="A240" s="216" t="s">
        <v>4071</v>
      </c>
      <c r="B240" s="15" t="s">
        <v>7</v>
      </c>
      <c r="C240" s="20">
        <v>10</v>
      </c>
      <c r="D240" s="20">
        <v>1000</v>
      </c>
      <c r="E240" s="575">
        <v>756.07</v>
      </c>
      <c r="F240" s="20">
        <f t="shared" si="14"/>
        <v>756.07</v>
      </c>
      <c r="G240" s="20">
        <f t="shared" si="15"/>
        <v>756.07</v>
      </c>
      <c r="H240" s="212"/>
      <c r="J240" s="575"/>
    </row>
    <row r="241" spans="1:10">
      <c r="A241" s="216" t="s">
        <v>4072</v>
      </c>
      <c r="B241" s="15" t="s">
        <v>8</v>
      </c>
      <c r="C241" s="20">
        <v>10</v>
      </c>
      <c r="D241" s="20">
        <v>1000</v>
      </c>
      <c r="E241" s="575">
        <v>756.07</v>
      </c>
      <c r="F241" s="20">
        <f t="shared" si="14"/>
        <v>756.07</v>
      </c>
      <c r="G241" s="20">
        <f t="shared" si="15"/>
        <v>756.07</v>
      </c>
      <c r="H241" s="212"/>
      <c r="J241" s="575"/>
    </row>
    <row r="242" spans="1:10">
      <c r="A242" s="216" t="s">
        <v>4073</v>
      </c>
      <c r="B242" s="15" t="s">
        <v>9</v>
      </c>
      <c r="C242" s="20">
        <v>10</v>
      </c>
      <c r="D242" s="20">
        <v>1000</v>
      </c>
      <c r="E242" s="575">
        <v>756.07</v>
      </c>
      <c r="F242" s="20">
        <f t="shared" si="14"/>
        <v>756.07</v>
      </c>
      <c r="G242" s="20">
        <f t="shared" si="15"/>
        <v>756.07</v>
      </c>
      <c r="H242" s="212"/>
      <c r="J242" s="575"/>
    </row>
    <row r="243" spans="1:10">
      <c r="A243" s="216" t="s">
        <v>4074</v>
      </c>
      <c r="B243" s="15" t="s">
        <v>10</v>
      </c>
      <c r="C243" s="20">
        <v>10</v>
      </c>
      <c r="D243" s="20">
        <v>1000</v>
      </c>
      <c r="E243" s="575">
        <v>756.07</v>
      </c>
      <c r="F243" s="20">
        <f t="shared" si="14"/>
        <v>756.07</v>
      </c>
      <c r="G243" s="20">
        <f t="shared" si="15"/>
        <v>756.07</v>
      </c>
      <c r="H243" s="212"/>
      <c r="J243" s="575"/>
    </row>
    <row r="244" spans="1:10">
      <c r="A244" s="216" t="s">
        <v>4075</v>
      </c>
      <c r="B244" s="15" t="s">
        <v>11</v>
      </c>
      <c r="C244" s="20">
        <v>10</v>
      </c>
      <c r="D244" s="20">
        <v>1000</v>
      </c>
      <c r="E244" s="575">
        <v>756.07</v>
      </c>
      <c r="F244" s="20">
        <f t="shared" si="14"/>
        <v>756.07</v>
      </c>
      <c r="G244" s="20">
        <f t="shared" si="15"/>
        <v>756.07</v>
      </c>
      <c r="H244" s="212"/>
      <c r="J244" s="575"/>
    </row>
    <row r="245" spans="1:10">
      <c r="A245" s="216" t="s">
        <v>4076</v>
      </c>
      <c r="B245" s="15" t="s">
        <v>12</v>
      </c>
      <c r="C245" s="20">
        <v>10</v>
      </c>
      <c r="D245" s="20">
        <v>1000</v>
      </c>
      <c r="E245" s="575">
        <v>756.07</v>
      </c>
      <c r="F245" s="20">
        <f t="shared" si="14"/>
        <v>756.07</v>
      </c>
      <c r="G245" s="20">
        <f t="shared" si="15"/>
        <v>756.07</v>
      </c>
      <c r="H245" s="212"/>
      <c r="J245" s="575"/>
    </row>
    <row r="246" spans="1:10">
      <c r="A246" s="216" t="s">
        <v>4077</v>
      </c>
      <c r="B246" s="15" t="s">
        <v>13</v>
      </c>
      <c r="C246" s="20">
        <v>10</v>
      </c>
      <c r="D246" s="20">
        <v>1000</v>
      </c>
      <c r="E246" s="575">
        <v>756.07</v>
      </c>
      <c r="F246" s="20">
        <f t="shared" si="14"/>
        <v>756.07</v>
      </c>
      <c r="G246" s="20">
        <f t="shared" si="15"/>
        <v>756.07</v>
      </c>
      <c r="H246" s="212"/>
      <c r="J246" s="575"/>
    </row>
    <row r="247" spans="1:10" ht="13.5" thickBot="1">
      <c r="A247" s="241" t="s">
        <v>4078</v>
      </c>
      <c r="B247" s="19" t="s">
        <v>14</v>
      </c>
      <c r="C247" s="283">
        <v>10</v>
      </c>
      <c r="D247" s="283">
        <v>1000</v>
      </c>
      <c r="E247" s="575">
        <v>756.07</v>
      </c>
      <c r="F247" s="283">
        <f t="shared" si="14"/>
        <v>756.07</v>
      </c>
      <c r="G247" s="283">
        <f t="shared" si="15"/>
        <v>756.07</v>
      </c>
      <c r="H247" s="214"/>
      <c r="J247" s="575"/>
    </row>
    <row r="248" spans="1:10" ht="13.5" thickBot="1">
      <c r="J248" s="575"/>
    </row>
    <row r="249" spans="1:10" ht="18.75">
      <c r="A249" s="247"/>
      <c r="B249" s="163"/>
      <c r="C249" s="1440" t="s">
        <v>15</v>
      </c>
      <c r="D249" s="1440"/>
      <c r="E249" s="2472"/>
      <c r="F249" s="140"/>
      <c r="G249" s="141"/>
      <c r="H249" s="95"/>
      <c r="J249" s="575"/>
    </row>
    <row r="250" spans="1:10" ht="18.75">
      <c r="A250" s="248"/>
      <c r="B250" s="17"/>
      <c r="C250" s="1441"/>
      <c r="D250" s="285" t="s">
        <v>21</v>
      </c>
      <c r="E250" s="2473"/>
      <c r="F250" s="286"/>
      <c r="G250" s="286" t="s">
        <v>23</v>
      </c>
      <c r="H250" s="112"/>
      <c r="J250" s="575"/>
    </row>
    <row r="251" spans="1:10">
      <c r="A251" s="248"/>
      <c r="B251" s="17"/>
      <c r="C251" s="183"/>
      <c r="D251" s="183"/>
      <c r="E251" s="557"/>
      <c r="F251" s="1149"/>
      <c r="G251" s="98"/>
      <c r="H251" s="293"/>
      <c r="J251" s="575"/>
    </row>
    <row r="252" spans="1:10">
      <c r="A252" s="248"/>
      <c r="B252" s="17"/>
      <c r="C252" s="183"/>
      <c r="D252" s="183"/>
      <c r="E252" s="557"/>
      <c r="F252" s="1149"/>
      <c r="G252" s="98"/>
      <c r="H252" s="293"/>
      <c r="J252" s="575"/>
    </row>
    <row r="253" spans="1:10">
      <c r="A253" s="248"/>
      <c r="B253" s="17"/>
      <c r="C253" s="183"/>
      <c r="D253" s="183"/>
      <c r="E253" s="557"/>
      <c r="F253" s="1149"/>
      <c r="G253" s="98"/>
      <c r="H253" s="293"/>
      <c r="J253" s="575"/>
    </row>
    <row r="254" spans="1:10" ht="13.5" thickBot="1">
      <c r="A254" s="249"/>
      <c r="B254" s="171"/>
      <c r="C254" s="184"/>
      <c r="D254" s="184"/>
      <c r="E254" s="558"/>
      <c r="F254" s="1150"/>
      <c r="G254" s="101"/>
      <c r="H254" s="294"/>
      <c r="J254" s="575"/>
    </row>
    <row r="255" spans="1:10" ht="33.75" customHeight="1">
      <c r="A255" s="295" t="s">
        <v>1034</v>
      </c>
      <c r="B255" s="438" t="s">
        <v>2729</v>
      </c>
      <c r="C255" s="475" t="s">
        <v>3971</v>
      </c>
      <c r="D255" s="475" t="s">
        <v>3143</v>
      </c>
      <c r="E255" s="1173" t="s">
        <v>3970</v>
      </c>
      <c r="F255" s="198" t="s">
        <v>2792</v>
      </c>
      <c r="G255" s="2601" t="s">
        <v>497</v>
      </c>
      <c r="H255" s="199" t="s">
        <v>4268</v>
      </c>
      <c r="J255" s="575"/>
    </row>
    <row r="256" spans="1:10" ht="17.25" customHeight="1" thickBot="1">
      <c r="A256" s="296"/>
      <c r="B256" s="297"/>
      <c r="C256" s="1140" t="s">
        <v>3256</v>
      </c>
      <c r="D256" s="382" t="s">
        <v>2641</v>
      </c>
      <c r="E256" s="560" t="s">
        <v>265</v>
      </c>
      <c r="F256" s="191">
        <f>'Заказ, cкидки и курсы валют'!$I$12</f>
        <v>0</v>
      </c>
      <c r="G256" s="2605"/>
      <c r="H256" s="186"/>
      <c r="J256" s="575"/>
    </row>
    <row r="257" spans="1:10">
      <c r="A257" s="216" t="s">
        <v>4079</v>
      </c>
      <c r="B257" s="15" t="s">
        <v>1073</v>
      </c>
      <c r="C257" s="20">
        <v>8</v>
      </c>
      <c r="D257" s="20">
        <v>1000</v>
      </c>
      <c r="E257" s="575">
        <v>845.01</v>
      </c>
      <c r="F257" s="20">
        <f>ROUND(E257*(1-$F$10),2)</f>
        <v>845.01</v>
      </c>
      <c r="G257" s="20">
        <f>F257</f>
        <v>845.01</v>
      </c>
      <c r="H257" s="212"/>
      <c r="J257" s="575"/>
    </row>
    <row r="258" spans="1:10">
      <c r="A258" s="216" t="s">
        <v>4080</v>
      </c>
      <c r="B258" s="15" t="s">
        <v>1074</v>
      </c>
      <c r="C258" s="20">
        <v>8</v>
      </c>
      <c r="D258" s="20">
        <v>1000</v>
      </c>
      <c r="E258" s="575">
        <v>845.01</v>
      </c>
      <c r="F258" s="20">
        <f t="shared" ref="F258:F279" si="16">ROUND(E258*(1-$F$10),2)</f>
        <v>845.01</v>
      </c>
      <c r="G258" s="20">
        <f t="shared" ref="G258:G279" si="17">F258</f>
        <v>845.01</v>
      </c>
      <c r="H258" s="212"/>
      <c r="J258" s="575"/>
    </row>
    <row r="259" spans="1:10">
      <c r="A259" s="216" t="s">
        <v>4081</v>
      </c>
      <c r="B259" s="15" t="s">
        <v>1075</v>
      </c>
      <c r="C259" s="20">
        <v>8</v>
      </c>
      <c r="D259" s="20">
        <v>1000</v>
      </c>
      <c r="E259" s="575">
        <v>845.01</v>
      </c>
      <c r="F259" s="20">
        <f t="shared" si="16"/>
        <v>845.01</v>
      </c>
      <c r="G259" s="20">
        <f t="shared" si="17"/>
        <v>845.01</v>
      </c>
      <c r="H259" s="212"/>
      <c r="J259" s="575"/>
    </row>
    <row r="260" spans="1:10">
      <c r="A260" s="216" t="s">
        <v>4082</v>
      </c>
      <c r="B260" s="15" t="s">
        <v>1076</v>
      </c>
      <c r="C260" s="20">
        <v>8</v>
      </c>
      <c r="D260" s="20">
        <v>1000</v>
      </c>
      <c r="E260" s="575">
        <v>845.01</v>
      </c>
      <c r="F260" s="20">
        <f t="shared" si="16"/>
        <v>845.01</v>
      </c>
      <c r="G260" s="20">
        <f t="shared" si="17"/>
        <v>845.01</v>
      </c>
      <c r="H260" s="212"/>
      <c r="J260" s="575"/>
    </row>
    <row r="261" spans="1:10">
      <c r="A261" s="216" t="s">
        <v>4083</v>
      </c>
      <c r="B261" s="15" t="s">
        <v>3113</v>
      </c>
      <c r="C261" s="20">
        <v>8</v>
      </c>
      <c r="D261" s="20">
        <v>1000</v>
      </c>
      <c r="E261" s="575">
        <v>845.01</v>
      </c>
      <c r="F261" s="20">
        <f t="shared" si="16"/>
        <v>845.01</v>
      </c>
      <c r="G261" s="20">
        <f t="shared" si="17"/>
        <v>845.01</v>
      </c>
      <c r="H261" s="212"/>
      <c r="J261" s="575"/>
    </row>
    <row r="262" spans="1:10">
      <c r="A262" s="216" t="s">
        <v>4084</v>
      </c>
      <c r="B262" s="15" t="s">
        <v>3115</v>
      </c>
      <c r="C262" s="20">
        <v>8</v>
      </c>
      <c r="D262" s="20">
        <v>1000</v>
      </c>
      <c r="E262" s="575">
        <v>845.01</v>
      </c>
      <c r="F262" s="20">
        <f t="shared" si="16"/>
        <v>845.01</v>
      </c>
      <c r="G262" s="20">
        <f t="shared" si="17"/>
        <v>845.01</v>
      </c>
      <c r="H262" s="212"/>
      <c r="J262" s="575"/>
    </row>
    <row r="263" spans="1:10">
      <c r="A263" s="216" t="s">
        <v>4085</v>
      </c>
      <c r="B263" s="15" t="s">
        <v>1077</v>
      </c>
      <c r="C263" s="20">
        <v>8</v>
      </c>
      <c r="D263" s="20">
        <v>1000</v>
      </c>
      <c r="E263" s="575">
        <v>845.01</v>
      </c>
      <c r="F263" s="20">
        <f t="shared" si="16"/>
        <v>845.01</v>
      </c>
      <c r="G263" s="20">
        <f t="shared" si="17"/>
        <v>845.01</v>
      </c>
      <c r="H263" s="212"/>
      <c r="J263" s="575"/>
    </row>
    <row r="264" spans="1:10">
      <c r="A264" s="216" t="s">
        <v>4086</v>
      </c>
      <c r="B264" s="15" t="s">
        <v>1078</v>
      </c>
      <c r="C264" s="20">
        <v>8</v>
      </c>
      <c r="D264" s="20">
        <v>1000</v>
      </c>
      <c r="E264" s="575">
        <v>845.01</v>
      </c>
      <c r="F264" s="20">
        <f t="shared" si="16"/>
        <v>845.01</v>
      </c>
      <c r="G264" s="20">
        <f t="shared" si="17"/>
        <v>845.01</v>
      </c>
      <c r="H264" s="212"/>
      <c r="J264" s="575"/>
    </row>
    <row r="265" spans="1:10">
      <c r="A265" s="216" t="s">
        <v>4087</v>
      </c>
      <c r="B265" s="15" t="s">
        <v>1079</v>
      </c>
      <c r="C265" s="20">
        <v>8</v>
      </c>
      <c r="D265" s="20">
        <v>1000</v>
      </c>
      <c r="E265" s="575">
        <v>845.01</v>
      </c>
      <c r="F265" s="20">
        <f t="shared" si="16"/>
        <v>845.01</v>
      </c>
      <c r="G265" s="20">
        <f t="shared" si="17"/>
        <v>845.01</v>
      </c>
      <c r="H265" s="212"/>
      <c r="J265" s="575"/>
    </row>
    <row r="266" spans="1:10">
      <c r="A266" s="216" t="s">
        <v>4088</v>
      </c>
      <c r="B266" s="15" t="s">
        <v>1080</v>
      </c>
      <c r="C266" s="20">
        <v>8</v>
      </c>
      <c r="D266" s="20">
        <v>1000</v>
      </c>
      <c r="E266" s="575">
        <v>845.01</v>
      </c>
      <c r="F266" s="20">
        <f t="shared" si="16"/>
        <v>845.01</v>
      </c>
      <c r="G266" s="20">
        <f t="shared" si="17"/>
        <v>845.01</v>
      </c>
      <c r="H266" s="212"/>
      <c r="J266" s="575"/>
    </row>
    <row r="267" spans="1:10">
      <c r="A267" s="216" t="s">
        <v>4089</v>
      </c>
      <c r="B267" s="15" t="s">
        <v>1081</v>
      </c>
      <c r="C267" s="20">
        <v>8</v>
      </c>
      <c r="D267" s="20">
        <v>1000</v>
      </c>
      <c r="E267" s="575">
        <v>845.01</v>
      </c>
      <c r="F267" s="20">
        <f t="shared" si="16"/>
        <v>845.01</v>
      </c>
      <c r="G267" s="20">
        <f t="shared" si="17"/>
        <v>845.01</v>
      </c>
      <c r="H267" s="212"/>
      <c r="J267" s="575"/>
    </row>
    <row r="268" spans="1:10">
      <c r="A268" s="216" t="s">
        <v>4090</v>
      </c>
      <c r="B268" s="15" t="s">
        <v>4</v>
      </c>
      <c r="C268" s="20">
        <v>8</v>
      </c>
      <c r="D268" s="20">
        <v>1000</v>
      </c>
      <c r="E268" s="575">
        <v>845.01</v>
      </c>
      <c r="F268" s="20">
        <f t="shared" si="16"/>
        <v>845.01</v>
      </c>
      <c r="G268" s="20">
        <f t="shared" si="17"/>
        <v>845.01</v>
      </c>
      <c r="H268" s="212"/>
      <c r="J268" s="575"/>
    </row>
    <row r="269" spans="1:10">
      <c r="A269" s="216" t="s">
        <v>4091</v>
      </c>
      <c r="B269" s="15" t="s">
        <v>3114</v>
      </c>
      <c r="C269" s="20">
        <v>8</v>
      </c>
      <c r="D269" s="20">
        <v>1000</v>
      </c>
      <c r="E269" s="575">
        <v>845.01</v>
      </c>
      <c r="F269" s="20">
        <f t="shared" si="16"/>
        <v>845.01</v>
      </c>
      <c r="G269" s="20">
        <f t="shared" si="17"/>
        <v>845.01</v>
      </c>
      <c r="H269" s="212"/>
      <c r="J269" s="575"/>
    </row>
    <row r="270" spans="1:10">
      <c r="A270" s="216" t="s">
        <v>4092</v>
      </c>
      <c r="B270" s="15" t="s">
        <v>5</v>
      </c>
      <c r="C270" s="20">
        <v>8</v>
      </c>
      <c r="D270" s="20">
        <v>1000</v>
      </c>
      <c r="E270" s="575">
        <v>845.01</v>
      </c>
      <c r="F270" s="20">
        <f t="shared" si="16"/>
        <v>845.01</v>
      </c>
      <c r="G270" s="20">
        <f t="shared" si="17"/>
        <v>845.01</v>
      </c>
      <c r="H270" s="212"/>
      <c r="J270" s="575"/>
    </row>
    <row r="271" spans="1:10">
      <c r="A271" s="216" t="s">
        <v>4093</v>
      </c>
      <c r="B271" s="15" t="s">
        <v>6</v>
      </c>
      <c r="C271" s="20">
        <v>8</v>
      </c>
      <c r="D271" s="20">
        <v>1000</v>
      </c>
      <c r="E271" s="575">
        <v>845.01</v>
      </c>
      <c r="F271" s="20">
        <f t="shared" si="16"/>
        <v>845.01</v>
      </c>
      <c r="G271" s="20">
        <f t="shared" si="17"/>
        <v>845.01</v>
      </c>
      <c r="H271" s="212"/>
      <c r="J271" s="575"/>
    </row>
    <row r="272" spans="1:10">
      <c r="A272" s="216" t="s">
        <v>4094</v>
      </c>
      <c r="B272" s="15" t="s">
        <v>7</v>
      </c>
      <c r="C272" s="20">
        <v>8</v>
      </c>
      <c r="D272" s="20">
        <v>1000</v>
      </c>
      <c r="E272" s="575">
        <v>845.01</v>
      </c>
      <c r="F272" s="20">
        <f t="shared" si="16"/>
        <v>845.01</v>
      </c>
      <c r="G272" s="20">
        <f t="shared" si="17"/>
        <v>845.01</v>
      </c>
      <c r="H272" s="212"/>
      <c r="J272" s="575"/>
    </row>
    <row r="273" spans="1:10">
      <c r="A273" s="216" t="s">
        <v>4095</v>
      </c>
      <c r="B273" s="15" t="s">
        <v>8</v>
      </c>
      <c r="C273" s="20">
        <v>8</v>
      </c>
      <c r="D273" s="20">
        <v>1000</v>
      </c>
      <c r="E273" s="575">
        <v>845.01</v>
      </c>
      <c r="F273" s="20">
        <f t="shared" si="16"/>
        <v>845.01</v>
      </c>
      <c r="G273" s="20">
        <f t="shared" si="17"/>
        <v>845.01</v>
      </c>
      <c r="H273" s="212"/>
      <c r="J273" s="575"/>
    </row>
    <row r="274" spans="1:10">
      <c r="A274" s="216" t="s">
        <v>4096</v>
      </c>
      <c r="B274" s="15" t="s">
        <v>9</v>
      </c>
      <c r="C274" s="20">
        <v>8</v>
      </c>
      <c r="D274" s="20">
        <v>1000</v>
      </c>
      <c r="E274" s="575">
        <v>845.01</v>
      </c>
      <c r="F274" s="20">
        <f t="shared" si="16"/>
        <v>845.01</v>
      </c>
      <c r="G274" s="20">
        <f t="shared" si="17"/>
        <v>845.01</v>
      </c>
      <c r="H274" s="212"/>
      <c r="J274" s="575"/>
    </row>
    <row r="275" spans="1:10">
      <c r="A275" s="216" t="s">
        <v>4097</v>
      </c>
      <c r="B275" s="15" t="s">
        <v>10</v>
      </c>
      <c r="C275" s="20">
        <v>8</v>
      </c>
      <c r="D275" s="20">
        <v>1000</v>
      </c>
      <c r="E275" s="575">
        <v>845.01</v>
      </c>
      <c r="F275" s="20">
        <f t="shared" si="16"/>
        <v>845.01</v>
      </c>
      <c r="G275" s="20">
        <f t="shared" si="17"/>
        <v>845.01</v>
      </c>
      <c r="H275" s="212"/>
      <c r="J275" s="575"/>
    </row>
    <row r="276" spans="1:10">
      <c r="A276" s="216" t="s">
        <v>4098</v>
      </c>
      <c r="B276" s="15" t="s">
        <v>11</v>
      </c>
      <c r="C276" s="20">
        <v>8</v>
      </c>
      <c r="D276" s="20">
        <v>1000</v>
      </c>
      <c r="E276" s="575">
        <v>845.01</v>
      </c>
      <c r="F276" s="20">
        <f t="shared" si="16"/>
        <v>845.01</v>
      </c>
      <c r="G276" s="20">
        <f t="shared" si="17"/>
        <v>845.01</v>
      </c>
      <c r="H276" s="212"/>
      <c r="J276" s="575"/>
    </row>
    <row r="277" spans="1:10">
      <c r="A277" s="216" t="s">
        <v>4099</v>
      </c>
      <c r="B277" s="15" t="s">
        <v>12</v>
      </c>
      <c r="C277" s="20">
        <v>8</v>
      </c>
      <c r="D277" s="20">
        <v>1000</v>
      </c>
      <c r="E277" s="575">
        <v>845.01</v>
      </c>
      <c r="F277" s="20">
        <f t="shared" si="16"/>
        <v>845.01</v>
      </c>
      <c r="G277" s="20">
        <f t="shared" si="17"/>
        <v>845.01</v>
      </c>
      <c r="H277" s="212"/>
      <c r="J277" s="575"/>
    </row>
    <row r="278" spans="1:10">
      <c r="A278" s="216" t="s">
        <v>4100</v>
      </c>
      <c r="B278" s="15" t="s">
        <v>13</v>
      </c>
      <c r="C278" s="20">
        <v>8</v>
      </c>
      <c r="D278" s="20">
        <v>1000</v>
      </c>
      <c r="E278" s="575">
        <v>845.01</v>
      </c>
      <c r="F278" s="20">
        <f t="shared" si="16"/>
        <v>845.01</v>
      </c>
      <c r="G278" s="20">
        <f t="shared" si="17"/>
        <v>845.01</v>
      </c>
      <c r="H278" s="212"/>
      <c r="J278" s="575"/>
    </row>
    <row r="279" spans="1:10" ht="13.5" thickBot="1">
      <c r="A279" s="241" t="s">
        <v>4101</v>
      </c>
      <c r="B279" s="19" t="s">
        <v>14</v>
      </c>
      <c r="C279" s="283">
        <v>8</v>
      </c>
      <c r="D279" s="283">
        <v>1000</v>
      </c>
      <c r="E279" s="575">
        <v>845.01</v>
      </c>
      <c r="F279" s="283">
        <f t="shared" si="16"/>
        <v>845.01</v>
      </c>
      <c r="G279" s="283">
        <f t="shared" si="17"/>
        <v>845.01</v>
      </c>
      <c r="H279" s="214"/>
      <c r="J279" s="575"/>
    </row>
    <row r="280" spans="1:10" ht="13.5" thickBot="1">
      <c r="J280" s="575"/>
    </row>
    <row r="281" spans="1:10" ht="18.75">
      <c r="A281" s="247"/>
      <c r="B281" s="163"/>
      <c r="C281" s="1440" t="s">
        <v>15</v>
      </c>
      <c r="D281" s="1440"/>
      <c r="E281" s="2472"/>
      <c r="F281" s="140"/>
      <c r="G281" s="141"/>
      <c r="H281" s="95"/>
      <c r="J281" s="575"/>
    </row>
    <row r="282" spans="1:10" ht="18.75">
      <c r="A282" s="248"/>
      <c r="B282" s="17"/>
      <c r="C282" s="1441"/>
      <c r="D282" s="285" t="s">
        <v>21</v>
      </c>
      <c r="E282" s="2473"/>
      <c r="F282" s="286"/>
      <c r="G282" s="286" t="s">
        <v>24</v>
      </c>
      <c r="H282" s="112"/>
      <c r="J282" s="575"/>
    </row>
    <row r="283" spans="1:10">
      <c r="A283" s="248"/>
      <c r="B283" s="17"/>
      <c r="C283" s="183"/>
      <c r="D283" s="183"/>
      <c r="E283" s="557"/>
      <c r="F283" s="1149"/>
      <c r="G283" s="98"/>
      <c r="H283" s="293"/>
      <c r="J283" s="575"/>
    </row>
    <row r="284" spans="1:10">
      <c r="A284" s="248"/>
      <c r="B284" s="17"/>
      <c r="C284" s="183"/>
      <c r="D284" s="183"/>
      <c r="E284" s="557"/>
      <c r="F284" s="1149"/>
      <c r="G284" s="98"/>
      <c r="H284" s="293"/>
      <c r="J284" s="575"/>
    </row>
    <row r="285" spans="1:10">
      <c r="A285" s="248"/>
      <c r="B285" s="17"/>
      <c r="C285" s="183"/>
      <c r="D285" s="183"/>
      <c r="E285" s="557"/>
      <c r="F285" s="1149"/>
      <c r="G285" s="98"/>
      <c r="H285" s="293"/>
      <c r="J285" s="575"/>
    </row>
    <row r="286" spans="1:10" ht="13.5" thickBot="1">
      <c r="A286" s="249"/>
      <c r="B286" s="171"/>
      <c r="C286" s="184"/>
      <c r="D286" s="184"/>
      <c r="E286" s="558"/>
      <c r="F286" s="1150"/>
      <c r="G286" s="101"/>
      <c r="H286" s="294"/>
      <c r="J286" s="575"/>
    </row>
    <row r="287" spans="1:10" ht="33.75" customHeight="1">
      <c r="A287" s="295" t="s">
        <v>1034</v>
      </c>
      <c r="B287" s="438" t="s">
        <v>2729</v>
      </c>
      <c r="C287" s="475" t="s">
        <v>3971</v>
      </c>
      <c r="D287" s="475" t="s">
        <v>3143</v>
      </c>
      <c r="E287" s="1173" t="s">
        <v>3970</v>
      </c>
      <c r="F287" s="198" t="s">
        <v>2792</v>
      </c>
      <c r="G287" s="2601" t="s">
        <v>497</v>
      </c>
      <c r="H287" s="199" t="s">
        <v>4268</v>
      </c>
      <c r="J287" s="575"/>
    </row>
    <row r="288" spans="1:10" ht="16.5" customHeight="1" thickBot="1">
      <c r="A288" s="296"/>
      <c r="B288" s="297"/>
      <c r="C288" s="1140" t="s">
        <v>3256</v>
      </c>
      <c r="D288" s="382" t="s">
        <v>2641</v>
      </c>
      <c r="E288" s="560" t="s">
        <v>265</v>
      </c>
      <c r="F288" s="191">
        <f>'Заказ, cкидки и курсы валют'!$I$12</f>
        <v>0</v>
      </c>
      <c r="G288" s="2605"/>
      <c r="H288" s="186"/>
      <c r="J288" s="575"/>
    </row>
    <row r="289" spans="1:10">
      <c r="A289" s="216" t="s">
        <v>4102</v>
      </c>
      <c r="B289" s="15" t="s">
        <v>1073</v>
      </c>
      <c r="C289" s="20">
        <v>6</v>
      </c>
      <c r="D289" s="20">
        <v>1000</v>
      </c>
      <c r="E289" s="575">
        <v>1260.04</v>
      </c>
      <c r="F289" s="20">
        <f>ROUND(E289*(1-$F$10),2)</f>
        <v>1260.04</v>
      </c>
      <c r="G289" s="20">
        <f>F289</f>
        <v>1260.04</v>
      </c>
      <c r="H289" s="212"/>
      <c r="J289" s="575"/>
    </row>
    <row r="290" spans="1:10">
      <c r="A290" s="216" t="s">
        <v>4103</v>
      </c>
      <c r="B290" s="15" t="s">
        <v>1074</v>
      </c>
      <c r="C290" s="20">
        <v>6</v>
      </c>
      <c r="D290" s="20">
        <v>1000</v>
      </c>
      <c r="E290" s="575">
        <v>1260.04</v>
      </c>
      <c r="F290" s="20">
        <f t="shared" ref="F290:F311" si="18">ROUND(E290*(1-$F$10),2)</f>
        <v>1260.04</v>
      </c>
      <c r="G290" s="20">
        <f t="shared" ref="G290:G311" si="19">F290</f>
        <v>1260.04</v>
      </c>
      <c r="H290" s="212"/>
      <c r="J290" s="575"/>
    </row>
    <row r="291" spans="1:10">
      <c r="A291" s="216" t="s">
        <v>4104</v>
      </c>
      <c r="B291" s="15" t="s">
        <v>1075</v>
      </c>
      <c r="C291" s="20">
        <v>6</v>
      </c>
      <c r="D291" s="20">
        <v>1000</v>
      </c>
      <c r="E291" s="575">
        <v>1260.04</v>
      </c>
      <c r="F291" s="20">
        <f t="shared" si="18"/>
        <v>1260.04</v>
      </c>
      <c r="G291" s="20">
        <f t="shared" si="19"/>
        <v>1260.04</v>
      </c>
      <c r="H291" s="212"/>
      <c r="J291" s="575"/>
    </row>
    <row r="292" spans="1:10">
      <c r="A292" s="216" t="s">
        <v>4105</v>
      </c>
      <c r="B292" s="15" t="s">
        <v>1076</v>
      </c>
      <c r="C292" s="20">
        <v>6</v>
      </c>
      <c r="D292" s="20">
        <v>1000</v>
      </c>
      <c r="E292" s="575">
        <v>1260.04</v>
      </c>
      <c r="F292" s="20">
        <f t="shared" si="18"/>
        <v>1260.04</v>
      </c>
      <c r="G292" s="20">
        <f t="shared" si="19"/>
        <v>1260.04</v>
      </c>
      <c r="H292" s="212"/>
      <c r="J292" s="575"/>
    </row>
    <row r="293" spans="1:10">
      <c r="A293" s="216" t="s">
        <v>4106</v>
      </c>
      <c r="B293" s="15" t="s">
        <v>3113</v>
      </c>
      <c r="C293" s="20">
        <v>6</v>
      </c>
      <c r="D293" s="20">
        <v>1000</v>
      </c>
      <c r="E293" s="575">
        <v>1260.04</v>
      </c>
      <c r="F293" s="20">
        <f t="shared" si="18"/>
        <v>1260.04</v>
      </c>
      <c r="G293" s="20">
        <f t="shared" si="19"/>
        <v>1260.04</v>
      </c>
      <c r="H293" s="212"/>
      <c r="J293" s="575"/>
    </row>
    <row r="294" spans="1:10">
      <c r="A294" s="216" t="s">
        <v>4107</v>
      </c>
      <c r="B294" s="15" t="s">
        <v>3115</v>
      </c>
      <c r="C294" s="20">
        <v>6</v>
      </c>
      <c r="D294" s="20">
        <v>1000</v>
      </c>
      <c r="E294" s="575">
        <v>1260.04</v>
      </c>
      <c r="F294" s="20">
        <f t="shared" si="18"/>
        <v>1260.04</v>
      </c>
      <c r="G294" s="20">
        <f t="shared" si="19"/>
        <v>1260.04</v>
      </c>
      <c r="H294" s="212"/>
      <c r="J294" s="575"/>
    </row>
    <row r="295" spans="1:10">
      <c r="A295" s="216" t="s">
        <v>4108</v>
      </c>
      <c r="B295" s="15" t="s">
        <v>1077</v>
      </c>
      <c r="C295" s="20">
        <v>6</v>
      </c>
      <c r="D295" s="20">
        <v>1000</v>
      </c>
      <c r="E295" s="575">
        <v>1260.04</v>
      </c>
      <c r="F295" s="20">
        <f t="shared" si="18"/>
        <v>1260.04</v>
      </c>
      <c r="G295" s="20">
        <f t="shared" si="19"/>
        <v>1260.04</v>
      </c>
      <c r="H295" s="212"/>
      <c r="J295" s="575"/>
    </row>
    <row r="296" spans="1:10">
      <c r="A296" s="216" t="s">
        <v>4109</v>
      </c>
      <c r="B296" s="15" t="s">
        <v>1078</v>
      </c>
      <c r="C296" s="20">
        <v>6</v>
      </c>
      <c r="D296" s="20">
        <v>1000</v>
      </c>
      <c r="E296" s="575">
        <v>1260.04</v>
      </c>
      <c r="F296" s="20">
        <f t="shared" si="18"/>
        <v>1260.04</v>
      </c>
      <c r="G296" s="20">
        <f t="shared" si="19"/>
        <v>1260.04</v>
      </c>
      <c r="H296" s="212"/>
      <c r="J296" s="575"/>
    </row>
    <row r="297" spans="1:10">
      <c r="A297" s="216" t="s">
        <v>4110</v>
      </c>
      <c r="B297" s="15" t="s">
        <v>1079</v>
      </c>
      <c r="C297" s="20">
        <v>6</v>
      </c>
      <c r="D297" s="20">
        <v>1000</v>
      </c>
      <c r="E297" s="575">
        <v>1260.04</v>
      </c>
      <c r="F297" s="20">
        <f t="shared" si="18"/>
        <v>1260.04</v>
      </c>
      <c r="G297" s="20">
        <f t="shared" si="19"/>
        <v>1260.04</v>
      </c>
      <c r="H297" s="212"/>
      <c r="J297" s="575"/>
    </row>
    <row r="298" spans="1:10">
      <c r="A298" s="216" t="s">
        <v>4111</v>
      </c>
      <c r="B298" s="15" t="s">
        <v>1080</v>
      </c>
      <c r="C298" s="20">
        <v>6</v>
      </c>
      <c r="D298" s="20">
        <v>1000</v>
      </c>
      <c r="E298" s="575">
        <v>1260.04</v>
      </c>
      <c r="F298" s="20">
        <f t="shared" si="18"/>
        <v>1260.04</v>
      </c>
      <c r="G298" s="20">
        <f t="shared" si="19"/>
        <v>1260.04</v>
      </c>
      <c r="H298" s="212"/>
      <c r="J298" s="575"/>
    </row>
    <row r="299" spans="1:10">
      <c r="A299" s="216" t="s">
        <v>4112</v>
      </c>
      <c r="B299" s="15" t="s">
        <v>1081</v>
      </c>
      <c r="C299" s="20">
        <v>6</v>
      </c>
      <c r="D299" s="20">
        <v>1000</v>
      </c>
      <c r="E299" s="575">
        <v>1260.04</v>
      </c>
      <c r="F299" s="20">
        <f t="shared" si="18"/>
        <v>1260.04</v>
      </c>
      <c r="G299" s="20">
        <f t="shared" si="19"/>
        <v>1260.04</v>
      </c>
      <c r="H299" s="212"/>
      <c r="J299" s="575"/>
    </row>
    <row r="300" spans="1:10">
      <c r="A300" s="216" t="s">
        <v>4113</v>
      </c>
      <c r="B300" s="15" t="s">
        <v>4</v>
      </c>
      <c r="C300" s="20">
        <v>6</v>
      </c>
      <c r="D300" s="20">
        <v>1000</v>
      </c>
      <c r="E300" s="575">
        <v>1260.04</v>
      </c>
      <c r="F300" s="20">
        <f t="shared" si="18"/>
        <v>1260.04</v>
      </c>
      <c r="G300" s="20">
        <f t="shared" si="19"/>
        <v>1260.04</v>
      </c>
      <c r="H300" s="212"/>
      <c r="J300" s="575"/>
    </row>
    <row r="301" spans="1:10">
      <c r="A301" s="216" t="s">
        <v>4114</v>
      </c>
      <c r="B301" s="15" t="s">
        <v>3114</v>
      </c>
      <c r="C301" s="20">
        <v>6</v>
      </c>
      <c r="D301" s="20">
        <v>1000</v>
      </c>
      <c r="E301" s="575">
        <v>1260.04</v>
      </c>
      <c r="F301" s="20">
        <f t="shared" si="18"/>
        <v>1260.04</v>
      </c>
      <c r="G301" s="20">
        <f t="shared" si="19"/>
        <v>1260.04</v>
      </c>
      <c r="H301" s="212"/>
      <c r="J301" s="575"/>
    </row>
    <row r="302" spans="1:10">
      <c r="A302" s="216" t="s">
        <v>4115</v>
      </c>
      <c r="B302" s="15" t="s">
        <v>5</v>
      </c>
      <c r="C302" s="20">
        <v>6</v>
      </c>
      <c r="D302" s="20">
        <v>1000</v>
      </c>
      <c r="E302" s="575">
        <v>1260.04</v>
      </c>
      <c r="F302" s="20">
        <f t="shared" si="18"/>
        <v>1260.04</v>
      </c>
      <c r="G302" s="20">
        <f t="shared" si="19"/>
        <v>1260.04</v>
      </c>
      <c r="H302" s="212"/>
      <c r="J302" s="575"/>
    </row>
    <row r="303" spans="1:10">
      <c r="A303" s="216" t="s">
        <v>4116</v>
      </c>
      <c r="B303" s="15" t="s">
        <v>6</v>
      </c>
      <c r="C303" s="20">
        <v>6</v>
      </c>
      <c r="D303" s="20">
        <v>1000</v>
      </c>
      <c r="E303" s="575">
        <v>1260.04</v>
      </c>
      <c r="F303" s="20">
        <f t="shared" si="18"/>
        <v>1260.04</v>
      </c>
      <c r="G303" s="20">
        <f t="shared" si="19"/>
        <v>1260.04</v>
      </c>
      <c r="H303" s="212"/>
      <c r="J303" s="575"/>
    </row>
    <row r="304" spans="1:10">
      <c r="A304" s="216" t="s">
        <v>4117</v>
      </c>
      <c r="B304" s="15" t="s">
        <v>7</v>
      </c>
      <c r="C304" s="20">
        <v>6</v>
      </c>
      <c r="D304" s="20">
        <v>1000</v>
      </c>
      <c r="E304" s="575">
        <v>1260.04</v>
      </c>
      <c r="F304" s="20">
        <f t="shared" si="18"/>
        <v>1260.04</v>
      </c>
      <c r="G304" s="20">
        <f t="shared" si="19"/>
        <v>1260.04</v>
      </c>
      <c r="H304" s="212"/>
      <c r="J304" s="575"/>
    </row>
    <row r="305" spans="1:10">
      <c r="A305" s="216" t="s">
        <v>4118</v>
      </c>
      <c r="B305" s="15" t="s">
        <v>8</v>
      </c>
      <c r="C305" s="20">
        <v>6</v>
      </c>
      <c r="D305" s="20">
        <v>1000</v>
      </c>
      <c r="E305" s="575">
        <v>1260.04</v>
      </c>
      <c r="F305" s="20">
        <f t="shared" si="18"/>
        <v>1260.04</v>
      </c>
      <c r="G305" s="20">
        <f t="shared" si="19"/>
        <v>1260.04</v>
      </c>
      <c r="H305" s="212"/>
      <c r="J305" s="575"/>
    </row>
    <row r="306" spans="1:10">
      <c r="A306" s="216" t="s">
        <v>4119</v>
      </c>
      <c r="B306" s="15" t="s">
        <v>9</v>
      </c>
      <c r="C306" s="20">
        <v>6</v>
      </c>
      <c r="D306" s="20">
        <v>1000</v>
      </c>
      <c r="E306" s="575">
        <v>1260.04</v>
      </c>
      <c r="F306" s="20">
        <f t="shared" si="18"/>
        <v>1260.04</v>
      </c>
      <c r="G306" s="20">
        <f t="shared" si="19"/>
        <v>1260.04</v>
      </c>
      <c r="H306" s="212"/>
      <c r="J306" s="575"/>
    </row>
    <row r="307" spans="1:10">
      <c r="A307" s="216" t="s">
        <v>4120</v>
      </c>
      <c r="B307" s="15" t="s">
        <v>10</v>
      </c>
      <c r="C307" s="20">
        <v>6</v>
      </c>
      <c r="D307" s="20">
        <v>1000</v>
      </c>
      <c r="E307" s="575">
        <v>1260.04</v>
      </c>
      <c r="F307" s="20">
        <f t="shared" si="18"/>
        <v>1260.04</v>
      </c>
      <c r="G307" s="20">
        <f t="shared" si="19"/>
        <v>1260.04</v>
      </c>
      <c r="H307" s="212"/>
      <c r="J307" s="575"/>
    </row>
    <row r="308" spans="1:10">
      <c r="A308" s="216" t="s">
        <v>4121</v>
      </c>
      <c r="B308" s="15" t="s">
        <v>11</v>
      </c>
      <c r="C308" s="20">
        <v>6</v>
      </c>
      <c r="D308" s="20">
        <v>1000</v>
      </c>
      <c r="E308" s="575">
        <v>1260.04</v>
      </c>
      <c r="F308" s="20">
        <f t="shared" si="18"/>
        <v>1260.04</v>
      </c>
      <c r="G308" s="20">
        <f t="shared" si="19"/>
        <v>1260.04</v>
      </c>
      <c r="H308" s="212"/>
      <c r="J308" s="575"/>
    </row>
    <row r="309" spans="1:10">
      <c r="A309" s="216" t="s">
        <v>4122</v>
      </c>
      <c r="B309" s="15" t="s">
        <v>12</v>
      </c>
      <c r="C309" s="20">
        <v>6</v>
      </c>
      <c r="D309" s="20">
        <v>1000</v>
      </c>
      <c r="E309" s="575">
        <v>1260.04</v>
      </c>
      <c r="F309" s="20">
        <f t="shared" si="18"/>
        <v>1260.04</v>
      </c>
      <c r="G309" s="20">
        <f t="shared" si="19"/>
        <v>1260.04</v>
      </c>
      <c r="H309" s="212"/>
      <c r="J309" s="575"/>
    </row>
    <row r="310" spans="1:10">
      <c r="A310" s="216" t="s">
        <v>4123</v>
      </c>
      <c r="B310" s="15" t="s">
        <v>13</v>
      </c>
      <c r="C310" s="20">
        <v>6</v>
      </c>
      <c r="D310" s="20">
        <v>1000</v>
      </c>
      <c r="E310" s="575">
        <v>1260.04</v>
      </c>
      <c r="F310" s="20">
        <f t="shared" si="18"/>
        <v>1260.04</v>
      </c>
      <c r="G310" s="20">
        <f t="shared" si="19"/>
        <v>1260.04</v>
      </c>
      <c r="H310" s="212"/>
      <c r="J310" s="575"/>
    </row>
    <row r="311" spans="1:10" ht="13.5" thickBot="1">
      <c r="A311" s="241" t="s">
        <v>4124</v>
      </c>
      <c r="B311" s="19" t="s">
        <v>14</v>
      </c>
      <c r="C311" s="283">
        <v>6</v>
      </c>
      <c r="D311" s="283">
        <v>1000</v>
      </c>
      <c r="E311" s="575">
        <v>1260.04</v>
      </c>
      <c r="F311" s="283">
        <f t="shared" si="18"/>
        <v>1260.04</v>
      </c>
      <c r="G311" s="283">
        <f t="shared" si="19"/>
        <v>1260.04</v>
      </c>
      <c r="H311" s="214"/>
      <c r="J311" s="575"/>
    </row>
    <row r="312" spans="1:10" ht="13.5" thickBot="1">
      <c r="J312" s="575"/>
    </row>
    <row r="313" spans="1:10" ht="18.75">
      <c r="A313" s="247"/>
      <c r="B313" s="163"/>
      <c r="C313" s="1440" t="s">
        <v>15</v>
      </c>
      <c r="D313" s="1440"/>
      <c r="E313" s="2472"/>
      <c r="F313" s="140"/>
      <c r="G313" s="141"/>
      <c r="H313" s="95"/>
      <c r="J313" s="575"/>
    </row>
    <row r="314" spans="1:10" ht="18.75">
      <c r="A314" s="248"/>
      <c r="B314" s="17"/>
      <c r="C314" s="1441"/>
      <c r="D314" s="285" t="s">
        <v>21</v>
      </c>
      <c r="E314" s="2473"/>
      <c r="F314" s="286"/>
      <c r="G314" s="286" t="s">
        <v>25</v>
      </c>
      <c r="H314" s="112"/>
      <c r="J314" s="575"/>
    </row>
    <row r="315" spans="1:10">
      <c r="A315" s="248"/>
      <c r="B315" s="17"/>
      <c r="C315" s="183"/>
      <c r="D315" s="183"/>
      <c r="E315" s="557"/>
      <c r="F315" s="1149"/>
      <c r="G315" s="98"/>
      <c r="H315" s="293"/>
      <c r="J315" s="575"/>
    </row>
    <row r="316" spans="1:10">
      <c r="A316" s="248"/>
      <c r="B316" s="17"/>
      <c r="C316" s="183"/>
      <c r="D316" s="183"/>
      <c r="E316" s="557"/>
      <c r="F316" s="1149"/>
      <c r="G316" s="98"/>
      <c r="H316" s="293"/>
      <c r="J316" s="575"/>
    </row>
    <row r="317" spans="1:10">
      <c r="A317" s="248"/>
      <c r="B317" s="17"/>
      <c r="C317" s="183"/>
      <c r="D317" s="183"/>
      <c r="E317" s="557"/>
      <c r="F317" s="1149"/>
      <c r="G317" s="98"/>
      <c r="H317" s="293"/>
      <c r="J317" s="575"/>
    </row>
    <row r="318" spans="1:10" ht="13.5" thickBot="1">
      <c r="A318" s="249"/>
      <c r="B318" s="171"/>
      <c r="C318" s="184"/>
      <c r="D318" s="184"/>
      <c r="E318" s="558"/>
      <c r="F318" s="1150"/>
      <c r="G318" s="101"/>
      <c r="H318" s="294"/>
      <c r="J318" s="575"/>
    </row>
    <row r="319" spans="1:10" ht="33.75" customHeight="1">
      <c r="A319" s="295" t="s">
        <v>1034</v>
      </c>
      <c r="B319" s="438" t="s">
        <v>2729</v>
      </c>
      <c r="C319" s="475" t="s">
        <v>3971</v>
      </c>
      <c r="D319" s="475" t="s">
        <v>3143</v>
      </c>
      <c r="E319" s="1173" t="s">
        <v>3970</v>
      </c>
      <c r="F319" s="198" t="s">
        <v>2792</v>
      </c>
      <c r="G319" s="2601" t="s">
        <v>497</v>
      </c>
      <c r="H319" s="199" t="s">
        <v>4268</v>
      </c>
      <c r="J319" s="575"/>
    </row>
    <row r="320" spans="1:10" ht="17.25" customHeight="1" thickBot="1">
      <c r="A320" s="296"/>
      <c r="B320" s="297"/>
      <c r="C320" s="1140" t="s">
        <v>3256</v>
      </c>
      <c r="D320" s="382" t="s">
        <v>2641</v>
      </c>
      <c r="E320" s="560" t="s">
        <v>265</v>
      </c>
      <c r="F320" s="191">
        <f>'Заказ, cкидки и курсы валют'!$I$12</f>
        <v>0</v>
      </c>
      <c r="G320" s="2605"/>
      <c r="H320" s="186"/>
      <c r="J320" s="575"/>
    </row>
    <row r="321" spans="1:10">
      <c r="A321" s="216" t="s">
        <v>4125</v>
      </c>
      <c r="B321" s="15" t="s">
        <v>1073</v>
      </c>
      <c r="C321" s="20">
        <v>5</v>
      </c>
      <c r="D321" s="20">
        <v>1000</v>
      </c>
      <c r="E321" s="575">
        <v>1363.67</v>
      </c>
      <c r="F321" s="20">
        <f>ROUND(E321*(1-$F$10),2)</f>
        <v>1363.67</v>
      </c>
      <c r="G321" s="20">
        <f>F321</f>
        <v>1363.67</v>
      </c>
      <c r="H321" s="212"/>
      <c r="J321" s="575"/>
    </row>
    <row r="322" spans="1:10">
      <c r="A322" s="216" t="s">
        <v>4126</v>
      </c>
      <c r="B322" s="15" t="s">
        <v>1074</v>
      </c>
      <c r="C322" s="20">
        <v>5</v>
      </c>
      <c r="D322" s="20">
        <v>1000</v>
      </c>
      <c r="E322" s="575">
        <v>1363.67</v>
      </c>
      <c r="F322" s="20">
        <f t="shared" ref="F322:F343" si="20">ROUND(E322*(1-$F$10),2)</f>
        <v>1363.67</v>
      </c>
      <c r="G322" s="20">
        <f t="shared" ref="G322:G343" si="21">F322</f>
        <v>1363.67</v>
      </c>
      <c r="H322" s="212"/>
      <c r="J322" s="575"/>
    </row>
    <row r="323" spans="1:10">
      <c r="A323" s="216" t="s">
        <v>4127</v>
      </c>
      <c r="B323" s="15" t="s">
        <v>1075</v>
      </c>
      <c r="C323" s="20">
        <v>5</v>
      </c>
      <c r="D323" s="20">
        <v>1000</v>
      </c>
      <c r="E323" s="575">
        <v>1363.67</v>
      </c>
      <c r="F323" s="20">
        <f t="shared" si="20"/>
        <v>1363.67</v>
      </c>
      <c r="G323" s="20">
        <f t="shared" si="21"/>
        <v>1363.67</v>
      </c>
      <c r="H323" s="212"/>
      <c r="J323" s="575"/>
    </row>
    <row r="324" spans="1:10">
      <c r="A324" s="216" t="s">
        <v>4128</v>
      </c>
      <c r="B324" s="15" t="s">
        <v>1076</v>
      </c>
      <c r="C324" s="20">
        <v>5</v>
      </c>
      <c r="D324" s="20">
        <v>1000</v>
      </c>
      <c r="E324" s="575">
        <v>1363.67</v>
      </c>
      <c r="F324" s="20">
        <f t="shared" si="20"/>
        <v>1363.67</v>
      </c>
      <c r="G324" s="20">
        <f t="shared" si="21"/>
        <v>1363.67</v>
      </c>
      <c r="H324" s="212"/>
      <c r="J324" s="575"/>
    </row>
    <row r="325" spans="1:10">
      <c r="A325" s="216" t="s">
        <v>4129</v>
      </c>
      <c r="B325" s="15" t="s">
        <v>3113</v>
      </c>
      <c r="C325" s="20">
        <v>5</v>
      </c>
      <c r="D325" s="20">
        <v>1000</v>
      </c>
      <c r="E325" s="575">
        <v>1363.67</v>
      </c>
      <c r="F325" s="20">
        <f t="shared" si="20"/>
        <v>1363.67</v>
      </c>
      <c r="G325" s="20">
        <f t="shared" si="21"/>
        <v>1363.67</v>
      </c>
      <c r="H325" s="212"/>
      <c r="J325" s="575"/>
    </row>
    <row r="326" spans="1:10">
      <c r="A326" s="216" t="s">
        <v>4130</v>
      </c>
      <c r="B326" s="15" t="s">
        <v>3115</v>
      </c>
      <c r="C326" s="20">
        <v>5</v>
      </c>
      <c r="D326" s="20">
        <v>1000</v>
      </c>
      <c r="E326" s="575">
        <v>1363.67</v>
      </c>
      <c r="F326" s="20">
        <f t="shared" si="20"/>
        <v>1363.67</v>
      </c>
      <c r="G326" s="20">
        <f t="shared" si="21"/>
        <v>1363.67</v>
      </c>
      <c r="H326" s="212"/>
      <c r="J326" s="575"/>
    </row>
    <row r="327" spans="1:10">
      <c r="A327" s="216" t="s">
        <v>4131</v>
      </c>
      <c r="B327" s="15" t="s">
        <v>1077</v>
      </c>
      <c r="C327" s="20">
        <v>5</v>
      </c>
      <c r="D327" s="20">
        <v>1000</v>
      </c>
      <c r="E327" s="575">
        <v>1363.67</v>
      </c>
      <c r="F327" s="20">
        <f t="shared" si="20"/>
        <v>1363.67</v>
      </c>
      <c r="G327" s="20">
        <f t="shared" si="21"/>
        <v>1363.67</v>
      </c>
      <c r="H327" s="212"/>
      <c r="J327" s="575"/>
    </row>
    <row r="328" spans="1:10">
      <c r="A328" s="216" t="s">
        <v>4132</v>
      </c>
      <c r="B328" s="15" t="s">
        <v>1078</v>
      </c>
      <c r="C328" s="20">
        <v>5</v>
      </c>
      <c r="D328" s="20">
        <v>1000</v>
      </c>
      <c r="E328" s="575">
        <v>1363.67</v>
      </c>
      <c r="F328" s="20">
        <f t="shared" si="20"/>
        <v>1363.67</v>
      </c>
      <c r="G328" s="20">
        <f t="shared" si="21"/>
        <v>1363.67</v>
      </c>
      <c r="H328" s="212"/>
      <c r="J328" s="575"/>
    </row>
    <row r="329" spans="1:10">
      <c r="A329" s="216" t="s">
        <v>4133</v>
      </c>
      <c r="B329" s="15" t="s">
        <v>1079</v>
      </c>
      <c r="C329" s="20">
        <v>5</v>
      </c>
      <c r="D329" s="20">
        <v>1000</v>
      </c>
      <c r="E329" s="575">
        <v>1363.67</v>
      </c>
      <c r="F329" s="20">
        <f t="shared" si="20"/>
        <v>1363.67</v>
      </c>
      <c r="G329" s="20">
        <f t="shared" si="21"/>
        <v>1363.67</v>
      </c>
      <c r="H329" s="212"/>
      <c r="J329" s="575"/>
    </row>
    <row r="330" spans="1:10">
      <c r="A330" s="216" t="s">
        <v>4134</v>
      </c>
      <c r="B330" s="15" t="s">
        <v>1080</v>
      </c>
      <c r="C330" s="20">
        <v>5</v>
      </c>
      <c r="D330" s="20">
        <v>1000</v>
      </c>
      <c r="E330" s="575">
        <v>1363.67</v>
      </c>
      <c r="F330" s="20">
        <f t="shared" si="20"/>
        <v>1363.67</v>
      </c>
      <c r="G330" s="20">
        <f t="shared" si="21"/>
        <v>1363.67</v>
      </c>
      <c r="H330" s="212"/>
      <c r="J330" s="575"/>
    </row>
    <row r="331" spans="1:10">
      <c r="A331" s="216" t="s">
        <v>4135</v>
      </c>
      <c r="B331" s="15" t="s">
        <v>1081</v>
      </c>
      <c r="C331" s="20">
        <v>5</v>
      </c>
      <c r="D331" s="20">
        <v>1000</v>
      </c>
      <c r="E331" s="575">
        <v>1363.67</v>
      </c>
      <c r="F331" s="20">
        <f t="shared" si="20"/>
        <v>1363.67</v>
      </c>
      <c r="G331" s="20">
        <f t="shared" si="21"/>
        <v>1363.67</v>
      </c>
      <c r="H331" s="212"/>
      <c r="J331" s="575"/>
    </row>
    <row r="332" spans="1:10">
      <c r="A332" s="216" t="s">
        <v>4136</v>
      </c>
      <c r="B332" s="15" t="s">
        <v>4</v>
      </c>
      <c r="C332" s="20">
        <v>5</v>
      </c>
      <c r="D332" s="20">
        <v>1000</v>
      </c>
      <c r="E332" s="575">
        <v>1363.67</v>
      </c>
      <c r="F332" s="20">
        <f t="shared" si="20"/>
        <v>1363.67</v>
      </c>
      <c r="G332" s="20">
        <f t="shared" si="21"/>
        <v>1363.67</v>
      </c>
      <c r="H332" s="212"/>
      <c r="J332" s="575"/>
    </row>
    <row r="333" spans="1:10">
      <c r="A333" s="216" t="s">
        <v>4137</v>
      </c>
      <c r="B333" s="15" t="s">
        <v>3114</v>
      </c>
      <c r="C333" s="20">
        <v>5</v>
      </c>
      <c r="D333" s="20">
        <v>1000</v>
      </c>
      <c r="E333" s="575">
        <v>1363.67</v>
      </c>
      <c r="F333" s="20">
        <f t="shared" si="20"/>
        <v>1363.67</v>
      </c>
      <c r="G333" s="20">
        <f t="shared" si="21"/>
        <v>1363.67</v>
      </c>
      <c r="H333" s="212"/>
      <c r="J333" s="575"/>
    </row>
    <row r="334" spans="1:10">
      <c r="A334" s="216" t="s">
        <v>4138</v>
      </c>
      <c r="B334" s="15" t="s">
        <v>5</v>
      </c>
      <c r="C334" s="20">
        <v>5</v>
      </c>
      <c r="D334" s="20">
        <v>1000</v>
      </c>
      <c r="E334" s="575">
        <v>1363.67</v>
      </c>
      <c r="F334" s="20">
        <f t="shared" si="20"/>
        <v>1363.67</v>
      </c>
      <c r="G334" s="20">
        <f t="shared" si="21"/>
        <v>1363.67</v>
      </c>
      <c r="H334" s="212"/>
      <c r="J334" s="575"/>
    </row>
    <row r="335" spans="1:10">
      <c r="A335" s="216" t="s">
        <v>4139</v>
      </c>
      <c r="B335" s="15" t="s">
        <v>6</v>
      </c>
      <c r="C335" s="20">
        <v>5</v>
      </c>
      <c r="D335" s="20">
        <v>1000</v>
      </c>
      <c r="E335" s="575">
        <v>1363.67</v>
      </c>
      <c r="F335" s="20">
        <f t="shared" si="20"/>
        <v>1363.67</v>
      </c>
      <c r="G335" s="20">
        <f t="shared" si="21"/>
        <v>1363.67</v>
      </c>
      <c r="H335" s="212"/>
      <c r="J335" s="575"/>
    </row>
    <row r="336" spans="1:10">
      <c r="A336" s="216" t="s">
        <v>4140</v>
      </c>
      <c r="B336" s="15" t="s">
        <v>7</v>
      </c>
      <c r="C336" s="20">
        <v>5</v>
      </c>
      <c r="D336" s="20">
        <v>1000</v>
      </c>
      <c r="E336" s="575">
        <v>1363.67</v>
      </c>
      <c r="F336" s="20">
        <f t="shared" si="20"/>
        <v>1363.67</v>
      </c>
      <c r="G336" s="20">
        <f t="shared" si="21"/>
        <v>1363.67</v>
      </c>
      <c r="H336" s="212"/>
      <c r="J336" s="575"/>
    </row>
    <row r="337" spans="1:10">
      <c r="A337" s="216" t="s">
        <v>4141</v>
      </c>
      <c r="B337" s="15" t="s">
        <v>8</v>
      </c>
      <c r="C337" s="20">
        <v>5</v>
      </c>
      <c r="D337" s="20">
        <v>1000</v>
      </c>
      <c r="E337" s="575">
        <v>1363.67</v>
      </c>
      <c r="F337" s="20">
        <f t="shared" si="20"/>
        <v>1363.67</v>
      </c>
      <c r="G337" s="20">
        <f t="shared" si="21"/>
        <v>1363.67</v>
      </c>
      <c r="H337" s="212"/>
      <c r="J337" s="575"/>
    </row>
    <row r="338" spans="1:10">
      <c r="A338" s="216" t="s">
        <v>4142</v>
      </c>
      <c r="B338" s="15" t="s">
        <v>9</v>
      </c>
      <c r="C338" s="20">
        <v>5</v>
      </c>
      <c r="D338" s="20">
        <v>1000</v>
      </c>
      <c r="E338" s="575">
        <v>1363.67</v>
      </c>
      <c r="F338" s="20">
        <f t="shared" si="20"/>
        <v>1363.67</v>
      </c>
      <c r="G338" s="20">
        <f t="shared" si="21"/>
        <v>1363.67</v>
      </c>
      <c r="H338" s="212"/>
      <c r="J338" s="575"/>
    </row>
    <row r="339" spans="1:10">
      <c r="A339" s="216" t="s">
        <v>4143</v>
      </c>
      <c r="B339" s="15" t="s">
        <v>10</v>
      </c>
      <c r="C339" s="20">
        <v>5</v>
      </c>
      <c r="D339" s="20">
        <v>1000</v>
      </c>
      <c r="E339" s="575">
        <v>1363.67</v>
      </c>
      <c r="F339" s="20">
        <f t="shared" si="20"/>
        <v>1363.67</v>
      </c>
      <c r="G339" s="20">
        <f t="shared" si="21"/>
        <v>1363.67</v>
      </c>
      <c r="H339" s="212"/>
      <c r="J339" s="575"/>
    </row>
    <row r="340" spans="1:10">
      <c r="A340" s="216" t="s">
        <v>4144</v>
      </c>
      <c r="B340" s="15" t="s">
        <v>11</v>
      </c>
      <c r="C340" s="20">
        <v>5</v>
      </c>
      <c r="D340" s="20">
        <v>1000</v>
      </c>
      <c r="E340" s="575">
        <v>1363.67</v>
      </c>
      <c r="F340" s="20">
        <f t="shared" si="20"/>
        <v>1363.67</v>
      </c>
      <c r="G340" s="20">
        <f t="shared" si="21"/>
        <v>1363.67</v>
      </c>
      <c r="H340" s="212"/>
      <c r="J340" s="575"/>
    </row>
    <row r="341" spans="1:10">
      <c r="A341" s="216" t="s">
        <v>4145</v>
      </c>
      <c r="B341" s="15" t="s">
        <v>12</v>
      </c>
      <c r="C341" s="20">
        <v>5</v>
      </c>
      <c r="D341" s="20">
        <v>1000</v>
      </c>
      <c r="E341" s="575">
        <v>1363.67</v>
      </c>
      <c r="F341" s="20">
        <f t="shared" si="20"/>
        <v>1363.67</v>
      </c>
      <c r="G341" s="20">
        <f t="shared" si="21"/>
        <v>1363.67</v>
      </c>
      <c r="H341" s="212"/>
      <c r="J341" s="575"/>
    </row>
    <row r="342" spans="1:10">
      <c r="A342" s="216" t="s">
        <v>4146</v>
      </c>
      <c r="B342" s="15" t="s">
        <v>13</v>
      </c>
      <c r="C342" s="20">
        <v>5</v>
      </c>
      <c r="D342" s="20">
        <v>1000</v>
      </c>
      <c r="E342" s="575">
        <v>1363.67</v>
      </c>
      <c r="F342" s="20">
        <f t="shared" si="20"/>
        <v>1363.67</v>
      </c>
      <c r="G342" s="20">
        <f t="shared" si="21"/>
        <v>1363.67</v>
      </c>
      <c r="H342" s="212"/>
      <c r="J342" s="575"/>
    </row>
    <row r="343" spans="1:10" ht="13.5" thickBot="1">
      <c r="A343" s="241" t="s">
        <v>4147</v>
      </c>
      <c r="B343" s="19" t="s">
        <v>14</v>
      </c>
      <c r="C343" s="283">
        <v>5</v>
      </c>
      <c r="D343" s="283">
        <v>1000</v>
      </c>
      <c r="E343" s="575">
        <v>1363.67</v>
      </c>
      <c r="F343" s="283">
        <f t="shared" si="20"/>
        <v>1363.67</v>
      </c>
      <c r="G343" s="283">
        <f t="shared" si="21"/>
        <v>1363.67</v>
      </c>
      <c r="H343" s="214"/>
      <c r="J343" s="575"/>
    </row>
    <row r="344" spans="1:10">
      <c r="A344" s="14"/>
      <c r="B344" s="14"/>
      <c r="C344" s="139"/>
      <c r="D344" s="139"/>
      <c r="E344" s="740"/>
      <c r="F344" s="139"/>
      <c r="G344" s="139"/>
      <c r="H344" s="14"/>
      <c r="J344" s="575"/>
    </row>
    <row r="345" spans="1:10" ht="13.5" thickBot="1">
      <c r="J345" s="575"/>
    </row>
    <row r="346" spans="1:10" ht="18.75">
      <c r="A346" s="247"/>
      <c r="B346" s="163"/>
      <c r="C346" s="1440" t="s">
        <v>26</v>
      </c>
      <c r="D346" s="140"/>
      <c r="E346" s="2475"/>
      <c r="F346" s="141"/>
      <c r="G346" s="163"/>
      <c r="H346" s="95"/>
      <c r="J346" s="575"/>
    </row>
    <row r="347" spans="1:10">
      <c r="A347" s="248"/>
      <c r="B347" s="17"/>
      <c r="C347" s="183"/>
      <c r="D347" s="183"/>
      <c r="E347" s="557"/>
      <c r="F347" s="1149"/>
      <c r="G347" s="98"/>
      <c r="H347" s="293"/>
      <c r="J347" s="575"/>
    </row>
    <row r="348" spans="1:10">
      <c r="A348" s="248"/>
      <c r="B348" s="17"/>
      <c r="C348" s="183"/>
      <c r="D348" s="183"/>
      <c r="E348" s="557"/>
      <c r="F348" s="1149"/>
      <c r="G348" s="98"/>
      <c r="H348" s="293"/>
      <c r="J348" s="575"/>
    </row>
    <row r="349" spans="1:10">
      <c r="A349" s="248"/>
      <c r="B349" s="17"/>
      <c r="C349" s="183"/>
      <c r="D349" s="183"/>
      <c r="E349" s="557"/>
      <c r="F349" s="1149"/>
      <c r="G349" s="98"/>
      <c r="H349" s="293"/>
      <c r="J349" s="575"/>
    </row>
    <row r="350" spans="1:10" ht="13.5" thickBot="1">
      <c r="A350" s="249"/>
      <c r="B350" s="171"/>
      <c r="C350" s="184"/>
      <c r="D350" s="184"/>
      <c r="E350" s="558"/>
      <c r="F350" s="1150"/>
      <c r="G350" s="101"/>
      <c r="H350" s="294"/>
      <c r="J350" s="575"/>
    </row>
    <row r="351" spans="1:10" ht="33.75" customHeight="1">
      <c r="A351" s="295" t="s">
        <v>1034</v>
      </c>
      <c r="B351" s="438" t="s">
        <v>2729</v>
      </c>
      <c r="C351" s="475" t="s">
        <v>3971</v>
      </c>
      <c r="D351" s="475" t="s">
        <v>3143</v>
      </c>
      <c r="E351" s="1173" t="s">
        <v>3970</v>
      </c>
      <c r="F351" s="198" t="s">
        <v>2792</v>
      </c>
      <c r="G351" s="2601" t="s">
        <v>497</v>
      </c>
      <c r="H351" s="199" t="s">
        <v>4268</v>
      </c>
      <c r="J351" s="575"/>
    </row>
    <row r="352" spans="1:10" ht="17.25" customHeight="1" thickBot="1">
      <c r="A352" s="296"/>
      <c r="B352" s="297"/>
      <c r="C352" s="1140" t="s">
        <v>3256</v>
      </c>
      <c r="D352" s="382" t="s">
        <v>2641</v>
      </c>
      <c r="E352" s="560" t="s">
        <v>265</v>
      </c>
      <c r="F352" s="191">
        <f>'Заказ, cкидки и курсы валют'!$I$12</f>
        <v>0</v>
      </c>
      <c r="G352" s="2605"/>
      <c r="H352" s="186"/>
      <c r="J352" s="575"/>
    </row>
    <row r="353" spans="1:10">
      <c r="A353" s="997" t="s">
        <v>5535</v>
      </c>
      <c r="B353" s="1076">
        <v>1.5</v>
      </c>
      <c r="C353" s="1076">
        <v>100</v>
      </c>
      <c r="D353" s="1076">
        <v>100</v>
      </c>
      <c r="E353" s="575">
        <v>70.545599999999993</v>
      </c>
      <c r="F353" s="1076">
        <f>ROUND(E353*(1-$F$10),2)</f>
        <v>70.55</v>
      </c>
      <c r="G353" s="1076">
        <f>F353</f>
        <v>70.55</v>
      </c>
      <c r="H353" s="337"/>
      <c r="J353" s="575"/>
    </row>
    <row r="354" spans="1:10">
      <c r="A354" s="625" t="s">
        <v>5536</v>
      </c>
      <c r="B354" s="20" t="s">
        <v>4150</v>
      </c>
      <c r="C354" s="20">
        <v>100</v>
      </c>
      <c r="D354" s="20">
        <v>100</v>
      </c>
      <c r="E354" s="575">
        <v>70.545599999999993</v>
      </c>
      <c r="F354" s="20">
        <f t="shared" ref="F354:F358" si="22">ROUND(E354*(1-$F$10),2)</f>
        <v>70.55</v>
      </c>
      <c r="G354" s="20">
        <f t="shared" ref="G354:G358" si="23">F354</f>
        <v>70.55</v>
      </c>
      <c r="H354" s="212"/>
      <c r="J354" s="575"/>
    </row>
    <row r="355" spans="1:10">
      <c r="A355" s="625" t="s">
        <v>5537</v>
      </c>
      <c r="B355" s="20">
        <v>2.5</v>
      </c>
      <c r="C355" s="20">
        <v>100</v>
      </c>
      <c r="D355" s="20">
        <v>100</v>
      </c>
      <c r="E355" s="575">
        <v>70.545599999999993</v>
      </c>
      <c r="F355" s="20">
        <f t="shared" si="22"/>
        <v>70.55</v>
      </c>
      <c r="G355" s="20">
        <f t="shared" si="23"/>
        <v>70.55</v>
      </c>
      <c r="H355" s="212"/>
      <c r="J355" s="575"/>
    </row>
    <row r="356" spans="1:10">
      <c r="A356" s="625" t="s">
        <v>5538</v>
      </c>
      <c r="B356" s="20" t="s">
        <v>3276</v>
      </c>
      <c r="C356" s="20">
        <v>100</v>
      </c>
      <c r="D356" s="20">
        <v>75</v>
      </c>
      <c r="E356" s="575">
        <v>65.646599999999992</v>
      </c>
      <c r="F356" s="20">
        <f t="shared" si="22"/>
        <v>65.650000000000006</v>
      </c>
      <c r="G356" s="20">
        <f t="shared" si="23"/>
        <v>65.650000000000006</v>
      </c>
      <c r="H356" s="212"/>
      <c r="J356" s="575"/>
    </row>
    <row r="357" spans="1:10">
      <c r="A357" s="625" t="s">
        <v>5539</v>
      </c>
      <c r="B357" s="20" t="s">
        <v>4148</v>
      </c>
      <c r="C357" s="20">
        <v>100</v>
      </c>
      <c r="D357" s="20">
        <v>50</v>
      </c>
      <c r="E357" s="575">
        <v>53.399099999999997</v>
      </c>
      <c r="F357" s="20">
        <f t="shared" si="22"/>
        <v>53.4</v>
      </c>
      <c r="G357" s="20">
        <f t="shared" si="23"/>
        <v>53.4</v>
      </c>
      <c r="H357" s="212"/>
      <c r="J357" s="575"/>
    </row>
    <row r="358" spans="1:10" ht="13.5" thickBot="1">
      <c r="A358" s="655" t="s">
        <v>5540</v>
      </c>
      <c r="B358" s="283" t="s">
        <v>4149</v>
      </c>
      <c r="C358" s="283">
        <v>100</v>
      </c>
      <c r="D358" s="283">
        <v>50</v>
      </c>
      <c r="E358" s="575">
        <v>53.399099999999997</v>
      </c>
      <c r="F358" s="283">
        <f t="shared" si="22"/>
        <v>53.4</v>
      </c>
      <c r="G358" s="283">
        <f t="shared" si="23"/>
        <v>53.4</v>
      </c>
      <c r="H358" s="214"/>
      <c r="J358" s="575"/>
    </row>
    <row r="359" spans="1:10">
      <c r="J359" s="575"/>
    </row>
    <row r="360" spans="1:10">
      <c r="J360" s="575"/>
    </row>
    <row r="361" spans="1:10" ht="13.5" thickBot="1">
      <c r="J361" s="575"/>
    </row>
    <row r="362" spans="1:10" ht="18.75">
      <c r="A362" s="247"/>
      <c r="B362" s="163"/>
      <c r="C362" s="1440" t="s">
        <v>3279</v>
      </c>
      <c r="D362" s="1440"/>
      <c r="E362" s="2472"/>
      <c r="F362" s="140"/>
      <c r="G362" s="141"/>
      <c r="H362" s="95"/>
      <c r="J362" s="575"/>
    </row>
    <row r="363" spans="1:10">
      <c r="A363" s="248"/>
      <c r="B363" s="17"/>
      <c r="C363" s="183"/>
      <c r="D363" s="183"/>
      <c r="E363" s="557"/>
      <c r="F363" s="1149"/>
      <c r="G363" s="98"/>
      <c r="H363" s="293"/>
      <c r="J363" s="575"/>
    </row>
    <row r="364" spans="1:10">
      <c r="A364" s="248"/>
      <c r="B364" s="17"/>
      <c r="C364" s="183"/>
      <c r="D364" s="183"/>
      <c r="E364" s="557"/>
      <c r="F364" s="1149"/>
      <c r="G364" s="98"/>
      <c r="H364" s="293"/>
      <c r="J364" s="575"/>
    </row>
    <row r="365" spans="1:10">
      <c r="A365" s="248"/>
      <c r="B365" s="17"/>
      <c r="C365" s="183"/>
      <c r="D365" s="183"/>
      <c r="E365" s="557"/>
      <c r="F365" s="1149"/>
      <c r="G365" s="98"/>
      <c r="H365" s="293"/>
      <c r="J365" s="575"/>
    </row>
    <row r="366" spans="1:10" ht="13.5" thickBot="1">
      <c r="A366" s="249"/>
      <c r="B366" s="171"/>
      <c r="C366" s="184"/>
      <c r="D366" s="184"/>
      <c r="E366" s="558"/>
      <c r="F366" s="1150"/>
      <c r="G366" s="101"/>
      <c r="H366" s="294"/>
      <c r="J366" s="575"/>
    </row>
    <row r="367" spans="1:10" ht="33.75" customHeight="1">
      <c r="A367" s="295" t="s">
        <v>1034</v>
      </c>
      <c r="B367" s="438" t="s">
        <v>2729</v>
      </c>
      <c r="C367" s="475" t="s">
        <v>3971</v>
      </c>
      <c r="D367" s="475" t="s">
        <v>3143</v>
      </c>
      <c r="E367" s="1173" t="s">
        <v>3970</v>
      </c>
      <c r="F367" s="198" t="s">
        <v>2792</v>
      </c>
      <c r="G367" s="2601" t="s">
        <v>497</v>
      </c>
      <c r="H367" s="199" t="s">
        <v>4268</v>
      </c>
      <c r="J367" s="575"/>
    </row>
    <row r="368" spans="1:10" ht="17.25" customHeight="1" thickBot="1">
      <c r="A368" s="296"/>
      <c r="B368" s="297"/>
      <c r="C368" s="1140" t="s">
        <v>3256</v>
      </c>
      <c r="D368" s="382" t="s">
        <v>2641</v>
      </c>
      <c r="E368" s="560" t="s">
        <v>265</v>
      </c>
      <c r="F368" s="191">
        <f>'Заказ, cкидки и курсы валют'!$I$12</f>
        <v>0</v>
      </c>
      <c r="G368" s="2605"/>
      <c r="H368" s="186"/>
      <c r="J368" s="575"/>
    </row>
    <row r="369" spans="1:10">
      <c r="A369" s="333" t="s">
        <v>4151</v>
      </c>
      <c r="B369" s="334" t="s">
        <v>8</v>
      </c>
      <c r="C369" s="1076">
        <v>20</v>
      </c>
      <c r="D369" s="1076">
        <v>250</v>
      </c>
      <c r="E369" s="575">
        <v>630.14</v>
      </c>
      <c r="F369" s="1076">
        <f>ROUND(E369*(1-$F$10),2)</f>
        <v>630.14</v>
      </c>
      <c r="G369" s="1076">
        <f>F369</f>
        <v>630.14</v>
      </c>
      <c r="H369" s="337"/>
      <c r="J369" s="575"/>
    </row>
    <row r="370" spans="1:10">
      <c r="A370" s="216" t="s">
        <v>4152</v>
      </c>
      <c r="B370" s="15" t="s">
        <v>3115</v>
      </c>
      <c r="C370" s="20">
        <v>20</v>
      </c>
      <c r="D370" s="20">
        <v>250</v>
      </c>
      <c r="E370" s="575">
        <v>630.14</v>
      </c>
      <c r="F370" s="20">
        <f t="shared" ref="F370:F375" si="24">ROUND(E370*(1-$F$10),2)</f>
        <v>630.14</v>
      </c>
      <c r="G370" s="20">
        <f t="shared" ref="G370:G375" si="25">F370</f>
        <v>630.14</v>
      </c>
      <c r="H370" s="212"/>
      <c r="J370" s="575"/>
    </row>
    <row r="371" spans="1:10">
      <c r="A371" s="625" t="s">
        <v>5541</v>
      </c>
      <c r="B371" s="525" t="s">
        <v>5542</v>
      </c>
      <c r="C371" s="20">
        <v>20</v>
      </c>
      <c r="D371" s="20">
        <v>250</v>
      </c>
      <c r="E371" s="575">
        <v>630.14</v>
      </c>
      <c r="F371" s="20">
        <f t="shared" si="24"/>
        <v>630.14</v>
      </c>
      <c r="G371" s="20">
        <f t="shared" si="25"/>
        <v>630.14</v>
      </c>
      <c r="H371" s="212"/>
      <c r="J371" s="575"/>
    </row>
    <row r="372" spans="1:10">
      <c r="A372" s="216" t="s">
        <v>4153</v>
      </c>
      <c r="B372" s="15" t="s">
        <v>4</v>
      </c>
      <c r="C372" s="20">
        <v>20</v>
      </c>
      <c r="D372" s="20">
        <v>250</v>
      </c>
      <c r="E372" s="575">
        <v>630.14</v>
      </c>
      <c r="F372" s="20">
        <f t="shared" si="24"/>
        <v>630.14</v>
      </c>
      <c r="G372" s="20">
        <f t="shared" si="25"/>
        <v>630.14</v>
      </c>
      <c r="H372" s="212"/>
      <c r="J372" s="575"/>
    </row>
    <row r="373" spans="1:10">
      <c r="A373" s="216" t="s">
        <v>4154</v>
      </c>
      <c r="B373" s="15" t="s">
        <v>3114</v>
      </c>
      <c r="C373" s="20">
        <v>20</v>
      </c>
      <c r="D373" s="20">
        <v>250</v>
      </c>
      <c r="E373" s="575">
        <v>630.14</v>
      </c>
      <c r="F373" s="20">
        <f t="shared" si="24"/>
        <v>630.14</v>
      </c>
      <c r="G373" s="20">
        <f t="shared" si="25"/>
        <v>630.14</v>
      </c>
      <c r="H373" s="212"/>
      <c r="J373" s="575"/>
    </row>
    <row r="374" spans="1:10">
      <c r="A374" s="216" t="s">
        <v>4155</v>
      </c>
      <c r="B374" s="15" t="s">
        <v>28</v>
      </c>
      <c r="C374" s="20">
        <v>20</v>
      </c>
      <c r="D374" s="20">
        <v>250</v>
      </c>
      <c r="E374" s="575">
        <v>630.14</v>
      </c>
      <c r="F374" s="20">
        <f t="shared" si="24"/>
        <v>630.14</v>
      </c>
      <c r="G374" s="20">
        <f t="shared" si="25"/>
        <v>630.14</v>
      </c>
      <c r="H374" s="212"/>
      <c r="J374" s="575"/>
    </row>
    <row r="375" spans="1:10" ht="13.5" thickBot="1">
      <c r="A375" s="241" t="s">
        <v>11557</v>
      </c>
      <c r="B375" s="19" t="s">
        <v>29</v>
      </c>
      <c r="C375" s="283">
        <v>20</v>
      </c>
      <c r="D375" s="283">
        <v>250</v>
      </c>
      <c r="E375" s="575">
        <v>630.14</v>
      </c>
      <c r="F375" s="283">
        <f t="shared" si="24"/>
        <v>630.14</v>
      </c>
      <c r="G375" s="283">
        <f t="shared" si="25"/>
        <v>630.14</v>
      </c>
      <c r="H375" s="214"/>
      <c r="J375" s="575"/>
    </row>
    <row r="376" spans="1:10">
      <c r="J376" s="575"/>
    </row>
    <row r="377" spans="1:10" ht="13.5" thickBot="1">
      <c r="I377" s="584"/>
      <c r="J377" s="575"/>
    </row>
    <row r="378" spans="1:10" ht="18" customHeight="1">
      <c r="A378" s="1440" t="s">
        <v>2679</v>
      </c>
      <c r="B378" s="1448"/>
      <c r="C378" s="1440"/>
      <c r="D378" s="140"/>
      <c r="E378" s="2476"/>
      <c r="F378" s="95"/>
      <c r="G378" s="236"/>
      <c r="H378" s="79"/>
      <c r="J378" s="575"/>
    </row>
    <row r="379" spans="1:10" ht="24.75" customHeight="1">
      <c r="A379" s="2405"/>
      <c r="B379" s="2405"/>
      <c r="C379" s="183"/>
      <c r="D379" s="183"/>
      <c r="E379" s="557"/>
      <c r="F379" s="1149"/>
      <c r="G379" s="98"/>
      <c r="H379" s="293"/>
      <c r="J379" s="575"/>
    </row>
    <row r="380" spans="1:10">
      <c r="A380" s="2405"/>
      <c r="B380" s="2405"/>
      <c r="C380" s="183"/>
      <c r="D380" s="183"/>
      <c r="E380" s="557"/>
      <c r="F380" s="1149"/>
      <c r="G380" s="98"/>
      <c r="H380" s="293"/>
      <c r="J380" s="575"/>
    </row>
    <row r="381" spans="1:10">
      <c r="A381" s="2405"/>
      <c r="B381" s="2405"/>
      <c r="C381" s="183"/>
      <c r="D381" s="183"/>
      <c r="E381" s="557"/>
      <c r="F381" s="1149"/>
      <c r="G381" s="98"/>
      <c r="H381" s="293"/>
      <c r="J381" s="575"/>
    </row>
    <row r="382" spans="1:10" ht="13.5" thickBot="1">
      <c r="A382" s="2405"/>
      <c r="B382" s="171"/>
      <c r="C382" s="184"/>
      <c r="D382" s="184"/>
      <c r="E382" s="558"/>
      <c r="F382" s="1150"/>
      <c r="G382" s="101"/>
      <c r="H382" s="294"/>
      <c r="J382" s="575"/>
    </row>
    <row r="383" spans="1:10" ht="33.75">
      <c r="A383" s="187" t="s">
        <v>1034</v>
      </c>
      <c r="B383" s="438" t="s">
        <v>2729</v>
      </c>
      <c r="C383" s="475" t="s">
        <v>3971</v>
      </c>
      <c r="D383" s="475" t="s">
        <v>3143</v>
      </c>
      <c r="E383" s="1173" t="s">
        <v>3970</v>
      </c>
      <c r="F383" s="198" t="s">
        <v>2792</v>
      </c>
      <c r="G383" s="2601" t="s">
        <v>497</v>
      </c>
      <c r="H383" s="199" t="s">
        <v>4268</v>
      </c>
      <c r="J383" s="575"/>
    </row>
    <row r="384" spans="1:10" ht="13.5" thickBot="1">
      <c r="A384" s="188"/>
      <c r="B384" s="438"/>
      <c r="C384" s="475" t="s">
        <v>3256</v>
      </c>
      <c r="D384" s="476" t="s">
        <v>2641</v>
      </c>
      <c r="E384" s="564" t="s">
        <v>265</v>
      </c>
      <c r="F384" s="191">
        <f>'Заказ, cкидки и курсы валют'!$I$12</f>
        <v>0</v>
      </c>
      <c r="G384" s="2599"/>
      <c r="H384" s="325"/>
      <c r="J384" s="575"/>
    </row>
    <row r="385" spans="1:28" s="17" customFormat="1">
      <c r="A385" s="1001" t="s">
        <v>2681</v>
      </c>
      <c r="B385" s="1377" t="s">
        <v>8</v>
      </c>
      <c r="C385" s="1445">
        <v>20</v>
      </c>
      <c r="D385" s="1380">
        <v>500</v>
      </c>
      <c r="E385" s="575">
        <v>904.29499999999996</v>
      </c>
      <c r="F385" s="1076">
        <f>ROUND(E385*(1-$F$10),2)</f>
        <v>904.3</v>
      </c>
      <c r="G385" s="1076">
        <f>F385</f>
        <v>904.3</v>
      </c>
      <c r="H385" s="1381"/>
      <c r="I385"/>
      <c r="J385" s="57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</row>
    <row r="386" spans="1:28" s="17" customFormat="1">
      <c r="A386" s="625" t="s">
        <v>5543</v>
      </c>
      <c r="B386" s="525" t="s">
        <v>3113</v>
      </c>
      <c r="C386" s="654">
        <v>20</v>
      </c>
      <c r="D386" s="658">
        <v>500</v>
      </c>
      <c r="E386" s="575">
        <v>904.29499999999996</v>
      </c>
      <c r="F386" s="20">
        <f t="shared" ref="F386:F395" si="26">ROUND(E386*(1-$F$10),2)</f>
        <v>904.3</v>
      </c>
      <c r="G386" s="20">
        <f t="shared" ref="G386:G395" si="27">F386</f>
        <v>904.3</v>
      </c>
      <c r="H386" s="1272"/>
      <c r="I386" s="584"/>
      <c r="J386" s="575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</row>
    <row r="387" spans="1:28" s="17" customFormat="1">
      <c r="A387" s="625" t="s">
        <v>5544</v>
      </c>
      <c r="B387" s="525" t="s">
        <v>1080</v>
      </c>
      <c r="C387" s="654">
        <v>20</v>
      </c>
      <c r="D387" s="658">
        <v>500</v>
      </c>
      <c r="E387" s="575">
        <v>904.29499999999996</v>
      </c>
      <c r="F387" s="20">
        <f t="shared" si="26"/>
        <v>904.3</v>
      </c>
      <c r="G387" s="20">
        <f t="shared" si="27"/>
        <v>904.3</v>
      </c>
      <c r="H387" s="1272"/>
      <c r="I387" s="584"/>
      <c r="J387" s="575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</row>
    <row r="388" spans="1:28" s="17" customFormat="1" ht="15">
      <c r="A388" s="446" t="s">
        <v>2682</v>
      </c>
      <c r="B388" s="442" t="s">
        <v>3115</v>
      </c>
      <c r="C388" s="1446">
        <v>20</v>
      </c>
      <c r="D388" s="443">
        <v>500</v>
      </c>
      <c r="E388" s="575">
        <v>904.29499999999996</v>
      </c>
      <c r="F388" s="20">
        <f t="shared" si="26"/>
        <v>904.3</v>
      </c>
      <c r="G388" s="20">
        <f t="shared" si="27"/>
        <v>904.3</v>
      </c>
      <c r="H388" s="972"/>
      <c r="I388" s="1194"/>
      <c r="J388" s="575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</row>
    <row r="389" spans="1:28" s="17" customFormat="1">
      <c r="A389" s="446" t="s">
        <v>2683</v>
      </c>
      <c r="B389" s="442" t="s">
        <v>10</v>
      </c>
      <c r="C389" s="1446">
        <v>20</v>
      </c>
      <c r="D389" s="443">
        <v>500</v>
      </c>
      <c r="E389" s="575">
        <v>904.29499999999996</v>
      </c>
      <c r="F389" s="20">
        <f t="shared" si="26"/>
        <v>904.3</v>
      </c>
      <c r="G389" s="20">
        <f t="shared" si="27"/>
        <v>904.3</v>
      </c>
      <c r="H389" s="972"/>
      <c r="I389" s="1195"/>
      <c r="J389" s="575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</row>
    <row r="390" spans="1:28" s="17" customFormat="1">
      <c r="A390" s="446" t="s">
        <v>2684</v>
      </c>
      <c r="B390" s="442" t="s">
        <v>4</v>
      </c>
      <c r="C390" s="1446">
        <v>20</v>
      </c>
      <c r="D390" s="443">
        <v>500</v>
      </c>
      <c r="E390" s="575">
        <v>904.29499999999996</v>
      </c>
      <c r="F390" s="20">
        <f t="shared" si="26"/>
        <v>904.3</v>
      </c>
      <c r="G390" s="20">
        <f t="shared" si="27"/>
        <v>904.3</v>
      </c>
      <c r="H390" s="972"/>
      <c r="I390"/>
      <c r="J390" s="575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</row>
    <row r="391" spans="1:28" s="17" customFormat="1">
      <c r="A391" s="446" t="s">
        <v>2685</v>
      </c>
      <c r="B391" s="442" t="s">
        <v>3114</v>
      </c>
      <c r="C391" s="1446">
        <v>20</v>
      </c>
      <c r="D391" s="443">
        <v>500</v>
      </c>
      <c r="E391" s="575">
        <v>904.29499999999996</v>
      </c>
      <c r="F391" s="20">
        <f t="shared" si="26"/>
        <v>904.3</v>
      </c>
      <c r="G391" s="20">
        <f t="shared" si="27"/>
        <v>904.3</v>
      </c>
      <c r="H391" s="972"/>
      <c r="I391"/>
      <c r="J391" s="575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</row>
    <row r="392" spans="1:28" s="17" customFormat="1">
      <c r="A392" s="446" t="s">
        <v>2686</v>
      </c>
      <c r="B392" s="442" t="s">
        <v>28</v>
      </c>
      <c r="C392" s="1446">
        <v>20</v>
      </c>
      <c r="D392" s="443">
        <v>500</v>
      </c>
      <c r="E392" s="575">
        <v>904.29499999999996</v>
      </c>
      <c r="F392" s="20">
        <f t="shared" si="26"/>
        <v>904.3</v>
      </c>
      <c r="G392" s="20">
        <f t="shared" si="27"/>
        <v>904.3</v>
      </c>
      <c r="H392" s="972"/>
      <c r="I392"/>
      <c r="J392" s="575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</row>
    <row r="393" spans="1:28" s="17" customFormat="1">
      <c r="A393" s="446" t="s">
        <v>2687</v>
      </c>
      <c r="B393" s="442" t="s">
        <v>29</v>
      </c>
      <c r="C393" s="1446">
        <v>20</v>
      </c>
      <c r="D393" s="443">
        <v>500</v>
      </c>
      <c r="E393" s="575">
        <v>904.29499999999996</v>
      </c>
      <c r="F393" s="20">
        <f t="shared" si="26"/>
        <v>904.3</v>
      </c>
      <c r="G393" s="20">
        <f t="shared" si="27"/>
        <v>904.3</v>
      </c>
      <c r="H393" s="972"/>
      <c r="I393"/>
      <c r="J393" s="575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</row>
    <row r="394" spans="1:28" s="17" customFormat="1">
      <c r="A394" s="446" t="s">
        <v>2688</v>
      </c>
      <c r="B394" s="442" t="s">
        <v>7</v>
      </c>
      <c r="C394" s="1446">
        <v>20</v>
      </c>
      <c r="D394" s="443">
        <v>500</v>
      </c>
      <c r="E394" s="575">
        <v>904.29499999999996</v>
      </c>
      <c r="F394" s="20">
        <f t="shared" si="26"/>
        <v>904.3</v>
      </c>
      <c r="G394" s="20">
        <f t="shared" si="27"/>
        <v>904.3</v>
      </c>
      <c r="H394" s="972"/>
      <c r="I394"/>
      <c r="J394" s="575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</row>
    <row r="395" spans="1:28" s="17" customFormat="1" ht="13.5" thickBot="1">
      <c r="A395" s="343" t="s">
        <v>2689</v>
      </c>
      <c r="B395" s="1382" t="s">
        <v>2680</v>
      </c>
      <c r="C395" s="1447">
        <v>20</v>
      </c>
      <c r="D395" s="1383">
        <v>500</v>
      </c>
      <c r="E395" s="575">
        <v>904.29499999999996</v>
      </c>
      <c r="F395" s="283">
        <f t="shared" si="26"/>
        <v>904.3</v>
      </c>
      <c r="G395" s="283">
        <f t="shared" si="27"/>
        <v>904.3</v>
      </c>
      <c r="H395" s="1002"/>
      <c r="I395"/>
      <c r="J395" s="57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</row>
    <row r="396" spans="1:28" ht="13.5" thickBot="1">
      <c r="J396" s="575"/>
    </row>
    <row r="397" spans="1:28" ht="18.75">
      <c r="A397" s="1448" t="s">
        <v>2690</v>
      </c>
      <c r="B397" s="1440"/>
      <c r="C397" s="1440"/>
      <c r="D397" s="140"/>
      <c r="E397" s="2476"/>
      <c r="F397" s="95"/>
      <c r="G397" s="236"/>
      <c r="H397" s="79"/>
      <c r="J397" s="575"/>
    </row>
    <row r="398" spans="1:28">
      <c r="A398" s="248"/>
      <c r="B398" s="17"/>
      <c r="C398" s="183"/>
      <c r="D398" s="183"/>
      <c r="E398" s="557"/>
      <c r="F398" s="1149"/>
      <c r="G398" s="98"/>
      <c r="H398" s="293"/>
      <c r="J398" s="575"/>
    </row>
    <row r="399" spans="1:28">
      <c r="A399" s="248"/>
      <c r="B399" s="17"/>
      <c r="C399" s="183"/>
      <c r="D399" s="183"/>
      <c r="E399" s="557"/>
      <c r="F399" s="1149"/>
      <c r="G399" s="98"/>
      <c r="H399" s="293"/>
      <c r="J399" s="575"/>
    </row>
    <row r="400" spans="1:28">
      <c r="A400" s="248"/>
      <c r="B400" s="17"/>
      <c r="C400" s="183"/>
      <c r="D400" s="183"/>
      <c r="E400" s="557"/>
      <c r="F400" s="1149"/>
      <c r="G400" s="98"/>
      <c r="H400" s="293"/>
      <c r="J400" s="575"/>
    </row>
    <row r="401" spans="1:12" ht="31.5" customHeight="1" thickBot="1">
      <c r="A401" s="249"/>
      <c r="B401" s="171"/>
      <c r="C401" s="184"/>
      <c r="D401" s="184"/>
      <c r="E401" s="558"/>
      <c r="F401" s="1150"/>
      <c r="G401" s="101"/>
      <c r="H401" s="294"/>
      <c r="J401" s="575"/>
    </row>
    <row r="402" spans="1:12" ht="33.75">
      <c r="A402" s="295" t="s">
        <v>1034</v>
      </c>
      <c r="B402" s="438" t="s">
        <v>2729</v>
      </c>
      <c r="C402" s="475" t="s">
        <v>3971</v>
      </c>
      <c r="D402" s="475" t="s">
        <v>3143</v>
      </c>
      <c r="E402" s="1173" t="s">
        <v>3970</v>
      </c>
      <c r="F402" s="198" t="s">
        <v>2792</v>
      </c>
      <c r="G402" s="2601" t="s">
        <v>497</v>
      </c>
      <c r="H402" s="199" t="s">
        <v>4268</v>
      </c>
      <c r="J402" s="575"/>
    </row>
    <row r="403" spans="1:12" ht="13.5" thickBot="1">
      <c r="A403" s="295"/>
      <c r="B403" s="438"/>
      <c r="C403" s="475" t="s">
        <v>3256</v>
      </c>
      <c r="D403" s="476" t="s">
        <v>2641</v>
      </c>
      <c r="E403" s="564" t="s">
        <v>265</v>
      </c>
      <c r="F403" s="191">
        <f>'Заказ, cкидки и курсы валют'!$I$12</f>
        <v>0</v>
      </c>
      <c r="G403" s="2599"/>
      <c r="H403" s="325"/>
      <c r="J403" s="575"/>
    </row>
    <row r="404" spans="1:12" s="17" customFormat="1">
      <c r="A404" s="1376" t="s">
        <v>2692</v>
      </c>
      <c r="B404" s="1377" t="s">
        <v>2691</v>
      </c>
      <c r="C404" s="1377">
        <v>20</v>
      </c>
      <c r="D404" s="1377">
        <v>1000</v>
      </c>
      <c r="E404" s="575">
        <v>8061.7943999999998</v>
      </c>
      <c r="F404" s="1076">
        <f>ROUND(E404*(1-$F$10),2)</f>
        <v>8061.79</v>
      </c>
      <c r="G404" s="1076">
        <f>F404</f>
        <v>8061.79</v>
      </c>
      <c r="H404" s="477"/>
      <c r="I404"/>
      <c r="J404" s="575"/>
      <c r="K404"/>
      <c r="L404"/>
    </row>
    <row r="405" spans="1:12">
      <c r="A405" s="1378" t="s">
        <v>5506</v>
      </c>
      <c r="B405" s="128" t="s">
        <v>5507</v>
      </c>
      <c r="C405" s="15">
        <v>20</v>
      </c>
      <c r="D405" s="15">
        <v>1000</v>
      </c>
      <c r="E405" s="575">
        <v>8061.7943999999998</v>
      </c>
      <c r="F405" s="20">
        <f t="shared" ref="F405:F406" si="28">ROUND(E405*(1-$F$10),2)</f>
        <v>8061.79</v>
      </c>
      <c r="G405" s="20">
        <f t="shared" ref="G405:G406" si="29">F405</f>
        <v>8061.79</v>
      </c>
      <c r="H405" s="326"/>
      <c r="J405" s="575"/>
    </row>
    <row r="406" spans="1:12" ht="13.5" thickBot="1">
      <c r="A406" s="1379" t="s">
        <v>5508</v>
      </c>
      <c r="B406" s="19" t="s">
        <v>5509</v>
      </c>
      <c r="C406" s="19">
        <v>20</v>
      </c>
      <c r="D406" s="19">
        <v>1000</v>
      </c>
      <c r="E406" s="575">
        <v>8061.7943999999998</v>
      </c>
      <c r="F406" s="283">
        <f t="shared" si="28"/>
        <v>8061.79</v>
      </c>
      <c r="G406" s="283">
        <f t="shared" si="29"/>
        <v>8061.79</v>
      </c>
      <c r="H406" s="327"/>
      <c r="J406" s="575"/>
    </row>
    <row r="408" spans="1:12" ht="13.5" thickBot="1"/>
    <row r="409" spans="1:12" ht="84.6" customHeight="1" thickBot="1">
      <c r="A409" s="2714" t="s">
        <v>12315</v>
      </c>
      <c r="B409" s="2715"/>
      <c r="C409" s="2715"/>
      <c r="D409" s="2715"/>
      <c r="E409" s="2715"/>
      <c r="F409" s="2715"/>
      <c r="G409" s="2715"/>
      <c r="H409" s="2716"/>
    </row>
    <row r="410" spans="1:12" ht="33.75">
      <c r="A410" s="345" t="s">
        <v>1034</v>
      </c>
      <c r="B410" s="2516" t="s">
        <v>2729</v>
      </c>
      <c r="C410" s="2504" t="s">
        <v>12328</v>
      </c>
      <c r="D410" s="2504" t="s">
        <v>3143</v>
      </c>
      <c r="E410" s="632" t="s">
        <v>3970</v>
      </c>
      <c r="F410" s="1310" t="s">
        <v>2792</v>
      </c>
      <c r="G410" s="2598" t="s">
        <v>497</v>
      </c>
      <c r="H410" s="173" t="s">
        <v>4268</v>
      </c>
    </row>
    <row r="411" spans="1:12" ht="13.5" thickBot="1">
      <c r="A411" s="295"/>
      <c r="B411" s="438"/>
      <c r="C411" s="2508" t="s">
        <v>12329</v>
      </c>
      <c r="D411" s="382" t="s">
        <v>2641</v>
      </c>
      <c r="E411" s="564" t="s">
        <v>265</v>
      </c>
      <c r="F411" s="191">
        <f>'Заказ, cкидки и курсы валют'!$I$12</f>
        <v>0</v>
      </c>
      <c r="G411" s="2605"/>
      <c r="H411" s="325"/>
    </row>
    <row r="412" spans="1:12">
      <c r="A412" s="1376" t="s">
        <v>12316</v>
      </c>
      <c r="B412" s="1377" t="s">
        <v>3113</v>
      </c>
      <c r="C412" s="2518">
        <v>100</v>
      </c>
      <c r="D412" s="2518">
        <v>100</v>
      </c>
      <c r="E412" s="2517">
        <v>116.38</v>
      </c>
      <c r="F412" s="1790">
        <f>ROUND(E412*(1-$F$10),2)</f>
        <v>116.38</v>
      </c>
      <c r="G412" s="1790">
        <f>F412</f>
        <v>116.38</v>
      </c>
      <c r="H412" s="477"/>
    </row>
    <row r="413" spans="1:12">
      <c r="A413" s="2514" t="s">
        <v>12317</v>
      </c>
      <c r="B413" s="454" t="s">
        <v>4</v>
      </c>
      <c r="C413" s="442">
        <v>100</v>
      </c>
      <c r="D413" s="442">
        <v>100</v>
      </c>
      <c r="E413" s="2517">
        <v>116.38</v>
      </c>
      <c r="F413" s="20">
        <f t="shared" ref="F413:F419" si="30">ROUND(E413*(1-$F$10),2)</f>
        <v>116.38</v>
      </c>
      <c r="G413" s="20">
        <f t="shared" ref="G413:G419" si="31">F413</f>
        <v>116.38</v>
      </c>
      <c r="H413" s="1309"/>
    </row>
    <row r="414" spans="1:12">
      <c r="A414" s="1378" t="s">
        <v>12318</v>
      </c>
      <c r="B414" s="15" t="s">
        <v>1074</v>
      </c>
      <c r="C414" s="442">
        <v>100</v>
      </c>
      <c r="D414" s="442">
        <v>100</v>
      </c>
      <c r="E414" s="2515">
        <v>116.38</v>
      </c>
      <c r="F414" s="20">
        <f t="shared" si="30"/>
        <v>116.38</v>
      </c>
      <c r="G414" s="20">
        <f t="shared" si="31"/>
        <v>116.38</v>
      </c>
      <c r="H414" s="326"/>
    </row>
    <row r="415" spans="1:12">
      <c r="A415" s="1378" t="s">
        <v>12319</v>
      </c>
      <c r="B415" s="442" t="s">
        <v>12324</v>
      </c>
      <c r="C415" s="442">
        <v>100</v>
      </c>
      <c r="D415" s="442">
        <v>100</v>
      </c>
      <c r="E415" s="2515">
        <v>116.38</v>
      </c>
      <c r="F415" s="20">
        <f t="shared" si="30"/>
        <v>116.38</v>
      </c>
      <c r="G415" s="20">
        <f t="shared" si="31"/>
        <v>116.38</v>
      </c>
      <c r="H415" s="326"/>
    </row>
    <row r="416" spans="1:12">
      <c r="A416" s="1378" t="s">
        <v>12320</v>
      </c>
      <c r="B416" s="442" t="s">
        <v>12325</v>
      </c>
      <c r="C416" s="442">
        <v>100</v>
      </c>
      <c r="D416" s="442">
        <v>100</v>
      </c>
      <c r="E416" s="2515">
        <v>116.38</v>
      </c>
      <c r="F416" s="20">
        <f t="shared" si="30"/>
        <v>116.38</v>
      </c>
      <c r="G416" s="20">
        <f t="shared" si="31"/>
        <v>116.38</v>
      </c>
      <c r="H416" s="326"/>
    </row>
    <row r="417" spans="1:8">
      <c r="A417" s="1378" t="s">
        <v>12321</v>
      </c>
      <c r="B417" s="442" t="s">
        <v>7</v>
      </c>
      <c r="C417" s="442">
        <v>100</v>
      </c>
      <c r="D417" s="442">
        <v>100</v>
      </c>
      <c r="E417" s="2515">
        <v>116.38</v>
      </c>
      <c r="F417" s="20">
        <f t="shared" si="30"/>
        <v>116.38</v>
      </c>
      <c r="G417" s="20">
        <f t="shared" si="31"/>
        <v>116.38</v>
      </c>
      <c r="H417" s="326"/>
    </row>
    <row r="418" spans="1:8">
      <c r="A418" s="1378" t="s">
        <v>12322</v>
      </c>
      <c r="B418" s="442" t="s">
        <v>12326</v>
      </c>
      <c r="C418" s="442">
        <v>100</v>
      </c>
      <c r="D418" s="442">
        <v>100</v>
      </c>
      <c r="E418" s="2515">
        <v>116.38</v>
      </c>
      <c r="F418" s="20">
        <f t="shared" si="30"/>
        <v>116.38</v>
      </c>
      <c r="G418" s="20">
        <f t="shared" si="31"/>
        <v>116.38</v>
      </c>
      <c r="H418" s="326"/>
    </row>
    <row r="419" spans="1:8" ht="13.5" thickBot="1">
      <c r="A419" s="1379" t="s">
        <v>12323</v>
      </c>
      <c r="B419" s="1382" t="s">
        <v>12327</v>
      </c>
      <c r="C419" s="1382">
        <v>100</v>
      </c>
      <c r="D419" s="1382">
        <v>100</v>
      </c>
      <c r="E419" s="2519">
        <v>116.38</v>
      </c>
      <c r="F419" s="283">
        <f t="shared" si="30"/>
        <v>116.38</v>
      </c>
      <c r="G419" s="283">
        <f t="shared" si="31"/>
        <v>116.38</v>
      </c>
      <c r="H419" s="327"/>
    </row>
    <row r="421" spans="1:8" ht="13.5" thickBot="1"/>
    <row r="422" spans="1:8" ht="61.9" customHeight="1" thickBot="1">
      <c r="A422" s="2717" t="s">
        <v>12330</v>
      </c>
      <c r="B422" s="2718"/>
      <c r="C422" s="2718"/>
      <c r="D422" s="2718"/>
      <c r="E422" s="2718"/>
      <c r="F422" s="2718"/>
      <c r="G422" s="2718"/>
      <c r="H422" s="2719"/>
    </row>
    <row r="423" spans="1:8" ht="33.75">
      <c r="A423" s="295" t="s">
        <v>1034</v>
      </c>
      <c r="B423" s="438" t="s">
        <v>2729</v>
      </c>
      <c r="C423" s="2505" t="s">
        <v>3971</v>
      </c>
      <c r="D423" s="2505" t="s">
        <v>3143</v>
      </c>
      <c r="E423" s="1173" t="s">
        <v>3970</v>
      </c>
      <c r="F423" s="198" t="s">
        <v>2792</v>
      </c>
      <c r="G423" s="2601" t="s">
        <v>497</v>
      </c>
      <c r="H423" s="199" t="s">
        <v>4268</v>
      </c>
    </row>
    <row r="424" spans="1:8" ht="13.5" thickBot="1">
      <c r="A424" s="295"/>
      <c r="B424" s="438"/>
      <c r="C424" s="2505" t="s">
        <v>3256</v>
      </c>
      <c r="D424" s="476" t="s">
        <v>2641</v>
      </c>
      <c r="E424" s="564" t="s">
        <v>265</v>
      </c>
      <c r="F424" s="191">
        <f>'Заказ, cкидки и курсы валют'!$I$12</f>
        <v>0</v>
      </c>
      <c r="G424" s="2599"/>
      <c r="H424" s="325"/>
    </row>
    <row r="425" spans="1:8">
      <c r="A425" s="1376" t="s">
        <v>12331</v>
      </c>
      <c r="B425" s="1377"/>
      <c r="C425" s="1377">
        <v>15</v>
      </c>
      <c r="D425" s="1377">
        <v>100</v>
      </c>
      <c r="E425" s="575">
        <v>700.7</v>
      </c>
      <c r="F425" s="1076">
        <f>ROUND(E425*(1-$F$10),2)</f>
        <v>700.7</v>
      </c>
      <c r="G425" s="1076">
        <f>F425</f>
        <v>700.7</v>
      </c>
      <c r="H425" s="477"/>
    </row>
    <row r="1465" spans="6:6">
      <c r="F1465">
        <f>$E$1465*(1-$F$1451)</f>
        <v>0</v>
      </c>
    </row>
  </sheetData>
  <mergeCells count="21">
    <mergeCell ref="I1:K1"/>
    <mergeCell ref="G383:G384"/>
    <mergeCell ref="G97:G98"/>
    <mergeCell ref="G319:G320"/>
    <mergeCell ref="G351:G352"/>
    <mergeCell ref="G128:G129"/>
    <mergeCell ref="G160:G161"/>
    <mergeCell ref="A1:H1"/>
    <mergeCell ref="G367:G368"/>
    <mergeCell ref="G192:G193"/>
    <mergeCell ref="G223:G224"/>
    <mergeCell ref="G255:G256"/>
    <mergeCell ref="G287:G288"/>
    <mergeCell ref="G9:G10"/>
    <mergeCell ref="G36:G37"/>
    <mergeCell ref="G67:G68"/>
    <mergeCell ref="A409:H409"/>
    <mergeCell ref="G410:G411"/>
    <mergeCell ref="A422:H422"/>
    <mergeCell ref="G423:G424"/>
    <mergeCell ref="G402:G403"/>
  </mergeCells>
  <phoneticPr fontId="0" type="noConversion"/>
  <hyperlinks>
    <hyperlink ref="A1:H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7"/>
  </sheetPr>
  <dimension ref="A1:P1398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P12" sqref="P12"/>
    </sheetView>
  </sheetViews>
  <sheetFormatPr defaultRowHeight="12.75"/>
  <cols>
    <col min="1" max="1" width="14.42578125" customWidth="1"/>
    <col min="2" max="2" width="18.5703125" customWidth="1"/>
    <col min="3" max="3" width="11.42578125" customWidth="1"/>
    <col min="4" max="4" width="10.5703125" customWidth="1"/>
    <col min="5" max="5" width="9.85546875" style="548" customWidth="1"/>
    <col min="6" max="6" width="9.42578125" style="22" customWidth="1"/>
    <col min="7" max="7" width="13.140625" style="22" customWidth="1"/>
    <col min="8" max="8" width="13.5703125" customWidth="1"/>
  </cols>
  <sheetData>
    <row r="1" spans="1:11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65" t="s">
        <v>12308</v>
      </c>
      <c r="J1" s="2665"/>
      <c r="K1" s="2665"/>
    </row>
    <row r="2" spans="1:11" s="134" customFormat="1" ht="36" customHeight="1">
      <c r="A2" s="158" t="s">
        <v>3974</v>
      </c>
      <c r="B2" s="158"/>
      <c r="C2" s="158"/>
      <c r="D2" s="158"/>
      <c r="E2" s="551"/>
      <c r="F2" s="161"/>
      <c r="G2" s="162"/>
      <c r="H2" s="161"/>
    </row>
    <row r="3" spans="1:11" s="134" customFormat="1" ht="23.25" customHeight="1" thickBot="1">
      <c r="C3" s="135"/>
      <c r="D3" s="135"/>
      <c r="E3" s="2477"/>
      <c r="G3" s="138"/>
    </row>
    <row r="4" spans="1:11" s="134" customFormat="1" ht="27" customHeight="1">
      <c r="A4" s="298"/>
      <c r="B4" s="276" t="s">
        <v>10882</v>
      </c>
      <c r="C4" s="848"/>
      <c r="D4" s="849"/>
      <c r="E4" s="2478"/>
      <c r="F4" s="849"/>
      <c r="G4" s="850"/>
      <c r="H4" s="141"/>
    </row>
    <row r="5" spans="1:11" s="134" customFormat="1" ht="16.5" customHeight="1">
      <c r="A5" s="301"/>
      <c r="B5" s="851" t="s">
        <v>10900</v>
      </c>
      <c r="C5" s="851"/>
      <c r="D5" s="851"/>
      <c r="E5" s="2479"/>
      <c r="F5" s="852"/>
      <c r="G5" s="852"/>
      <c r="H5" s="309"/>
    </row>
    <row r="6" spans="1:11">
      <c r="A6" s="305"/>
      <c r="B6" s="306"/>
      <c r="C6" s="183"/>
      <c r="D6" s="183"/>
      <c r="E6" s="557"/>
      <c r="F6" s="168"/>
      <c r="G6" s="304"/>
      <c r="H6" s="309"/>
    </row>
    <row r="7" spans="1:11" ht="13.5" thickBot="1">
      <c r="A7" s="307"/>
      <c r="B7" s="308"/>
      <c r="C7" s="184"/>
      <c r="D7" s="184"/>
      <c r="E7" s="558"/>
      <c r="F7" s="101"/>
      <c r="G7" s="170"/>
      <c r="H7" s="171"/>
    </row>
    <row r="8" spans="1:11" ht="35.25" customHeight="1">
      <c r="A8" s="195" t="s">
        <v>1034</v>
      </c>
      <c r="B8" s="389" t="s">
        <v>12065</v>
      </c>
      <c r="C8" s="475" t="s">
        <v>678</v>
      </c>
      <c r="D8" s="475" t="s">
        <v>3143</v>
      </c>
      <c r="E8" s="1173" t="s">
        <v>11109</v>
      </c>
      <c r="F8" s="430" t="s">
        <v>2792</v>
      </c>
      <c r="G8" s="1392" t="s">
        <v>497</v>
      </c>
      <c r="H8" s="199" t="s">
        <v>4268</v>
      </c>
    </row>
    <row r="9" spans="1:11" ht="18.75" customHeight="1" thickBot="1">
      <c r="A9" s="195"/>
      <c r="B9" s="389"/>
      <c r="C9" s="475" t="s">
        <v>10893</v>
      </c>
      <c r="D9" s="476" t="s">
        <v>2641</v>
      </c>
      <c r="E9" s="564" t="s">
        <v>265</v>
      </c>
      <c r="F9" s="342">
        <f>'Заказ, cкидки и курсы валют'!$I$12</f>
        <v>0</v>
      </c>
      <c r="G9" s="1393"/>
      <c r="H9" s="325"/>
    </row>
    <row r="10" spans="1:11" ht="13.5" thickBot="1">
      <c r="A10" s="2427">
        <v>20030</v>
      </c>
      <c r="B10" s="2428" t="s">
        <v>10883</v>
      </c>
      <c r="C10" s="1384">
        <v>590</v>
      </c>
      <c r="D10" s="2429">
        <v>1</v>
      </c>
      <c r="E10" s="575">
        <v>1455.2479499999999</v>
      </c>
      <c r="F10" s="1428">
        <f>ROUND(E10*(1-$F$41),2)</f>
        <v>1455.25</v>
      </c>
      <c r="G10" s="1428">
        <f>F10</f>
        <v>1455.25</v>
      </c>
      <c r="H10" s="2430"/>
      <c r="J10" s="575"/>
    </row>
    <row r="11" spans="1:11" s="134" customFormat="1" ht="23.25" customHeight="1" thickBot="1">
      <c r="C11" s="135"/>
      <c r="D11" s="135"/>
      <c r="E11" s="2477"/>
      <c r="G11" s="138"/>
      <c r="J11" s="575"/>
    </row>
    <row r="12" spans="1:11" s="134" customFormat="1" ht="27" customHeight="1">
      <c r="A12" s="298"/>
      <c r="B12" s="276" t="s">
        <v>10884</v>
      </c>
      <c r="C12" s="848"/>
      <c r="D12" s="849"/>
      <c r="E12" s="2478"/>
      <c r="F12" s="849"/>
      <c r="G12" s="850"/>
      <c r="H12" s="141"/>
      <c r="J12" s="575"/>
    </row>
    <row r="13" spans="1:11" s="134" customFormat="1" ht="16.5" customHeight="1">
      <c r="A13" s="301"/>
      <c r="B13" s="851" t="s">
        <v>10885</v>
      </c>
      <c r="C13" s="851"/>
      <c r="D13" s="851"/>
      <c r="E13" s="2479"/>
      <c r="F13" s="852"/>
      <c r="G13" s="852"/>
      <c r="H13" s="309"/>
      <c r="J13" s="575"/>
    </row>
    <row r="14" spans="1:11">
      <c r="A14" s="305"/>
      <c r="B14" s="306"/>
      <c r="C14" s="183"/>
      <c r="D14" s="183"/>
      <c r="E14" s="557"/>
      <c r="F14" s="168"/>
      <c r="G14" s="304"/>
      <c r="H14" s="309"/>
      <c r="J14" s="575"/>
    </row>
    <row r="15" spans="1:11" ht="13.5" thickBot="1">
      <c r="A15" s="307"/>
      <c r="B15" s="308"/>
      <c r="C15" s="184"/>
      <c r="D15" s="184"/>
      <c r="E15" s="558"/>
      <c r="F15" s="101"/>
      <c r="G15" s="170"/>
      <c r="H15" s="171"/>
      <c r="J15" s="575"/>
    </row>
    <row r="16" spans="1:11" ht="35.25" customHeight="1">
      <c r="A16" s="195" t="s">
        <v>1034</v>
      </c>
      <c r="B16" s="389" t="s">
        <v>12065</v>
      </c>
      <c r="C16" s="475" t="s">
        <v>678</v>
      </c>
      <c r="D16" s="475" t="s">
        <v>3143</v>
      </c>
      <c r="E16" s="1173" t="s">
        <v>11109</v>
      </c>
      <c r="F16" s="430" t="s">
        <v>2792</v>
      </c>
      <c r="G16" s="1392" t="s">
        <v>497</v>
      </c>
      <c r="H16" s="199" t="s">
        <v>4268</v>
      </c>
      <c r="J16" s="575"/>
    </row>
    <row r="17" spans="1:10" ht="18.75" customHeight="1" thickBot="1">
      <c r="A17" s="195"/>
      <c r="B17" s="389"/>
      <c r="C17" s="475" t="s">
        <v>10893</v>
      </c>
      <c r="D17" s="476" t="s">
        <v>2641</v>
      </c>
      <c r="E17" s="564" t="s">
        <v>265</v>
      </c>
      <c r="F17" s="342">
        <f>'Заказ, cкидки и курсы валют'!$I$12</f>
        <v>0</v>
      </c>
      <c r="G17" s="1393"/>
      <c r="H17" s="325"/>
      <c r="J17" s="575"/>
    </row>
    <row r="18" spans="1:10" ht="13.5" thickBot="1">
      <c r="A18" s="2427">
        <v>20050</v>
      </c>
      <c r="B18" s="2428" t="s">
        <v>10886</v>
      </c>
      <c r="C18" s="1384">
        <v>587</v>
      </c>
      <c r="D18" s="2429">
        <v>1</v>
      </c>
      <c r="E18" s="575">
        <v>1754.3318999999999</v>
      </c>
      <c r="F18" s="1428">
        <f>ROUND(E18*(1-$F$41),2)</f>
        <v>1754.33</v>
      </c>
      <c r="G18" s="1428">
        <f>F18</f>
        <v>1754.33</v>
      </c>
      <c r="H18" s="2430"/>
      <c r="J18" s="575"/>
    </row>
    <row r="19" spans="1:10" s="134" customFormat="1" ht="23.25" customHeight="1" thickBot="1">
      <c r="C19" s="135"/>
      <c r="D19" s="135"/>
      <c r="E19" s="2477"/>
      <c r="G19" s="138"/>
      <c r="J19" s="575"/>
    </row>
    <row r="20" spans="1:10" s="134" customFormat="1" ht="27" customHeight="1">
      <c r="A20" s="298"/>
      <c r="B20" s="276" t="s">
        <v>10887</v>
      </c>
      <c r="C20" s="848"/>
      <c r="D20" s="849"/>
      <c r="E20" s="2478"/>
      <c r="F20" s="849"/>
      <c r="G20" s="850"/>
      <c r="H20" s="141"/>
      <c r="J20" s="575"/>
    </row>
    <row r="21" spans="1:10" s="134" customFormat="1" ht="16.5" customHeight="1">
      <c r="A21" s="301"/>
      <c r="B21" s="851" t="s">
        <v>10888</v>
      </c>
      <c r="C21" s="851"/>
      <c r="D21" s="851"/>
      <c r="E21" s="2479"/>
      <c r="F21" s="852"/>
      <c r="G21" s="852"/>
      <c r="H21" s="309"/>
      <c r="J21" s="575"/>
    </row>
    <row r="22" spans="1:10">
      <c r="A22" s="305"/>
      <c r="B22" s="306"/>
      <c r="C22" s="183"/>
      <c r="D22" s="183"/>
      <c r="E22" s="557"/>
      <c r="F22" s="168"/>
      <c r="G22" s="304"/>
      <c r="H22" s="309"/>
      <c r="J22" s="575"/>
    </row>
    <row r="23" spans="1:10" ht="13.5" thickBot="1">
      <c r="A23" s="307"/>
      <c r="B23" s="308"/>
      <c r="C23" s="184"/>
      <c r="D23" s="184"/>
      <c r="E23" s="558"/>
      <c r="F23" s="101"/>
      <c r="G23" s="170"/>
      <c r="H23" s="171"/>
      <c r="J23" s="575"/>
    </row>
    <row r="24" spans="1:10" ht="35.25" customHeight="1">
      <c r="A24" s="195" t="s">
        <v>1034</v>
      </c>
      <c r="B24" s="389" t="s">
        <v>12065</v>
      </c>
      <c r="C24" s="475" t="s">
        <v>678</v>
      </c>
      <c r="D24" s="475" t="s">
        <v>3143</v>
      </c>
      <c r="E24" s="1173" t="s">
        <v>11109</v>
      </c>
      <c r="F24" s="430" t="s">
        <v>2792</v>
      </c>
      <c r="G24" s="1392" t="s">
        <v>497</v>
      </c>
      <c r="H24" s="199" t="s">
        <v>4268</v>
      </c>
      <c r="J24" s="575"/>
    </row>
    <row r="25" spans="1:10" ht="18.75" customHeight="1" thickBot="1">
      <c r="A25" s="195"/>
      <c r="B25" s="389"/>
      <c r="C25" s="475" t="s">
        <v>10893</v>
      </c>
      <c r="D25" s="476" t="s">
        <v>2641</v>
      </c>
      <c r="E25" s="564" t="s">
        <v>265</v>
      </c>
      <c r="F25" s="342">
        <f>'Заказ, cкидки и курсы валют'!$I$12</f>
        <v>0</v>
      </c>
      <c r="G25" s="1393"/>
      <c r="H25" s="325"/>
      <c r="J25" s="575"/>
    </row>
    <row r="26" spans="1:10" ht="13.5" thickBot="1">
      <c r="A26" s="2427">
        <v>20031</v>
      </c>
      <c r="B26" s="2428" t="s">
        <v>10889</v>
      </c>
      <c r="C26" s="1384">
        <v>590</v>
      </c>
      <c r="D26" s="2429">
        <v>1</v>
      </c>
      <c r="E26" s="575">
        <v>2092.8527999999997</v>
      </c>
      <c r="F26" s="1428">
        <f>ROUND(E26*(1-$F$41),2)</f>
        <v>2092.85</v>
      </c>
      <c r="G26" s="1428">
        <f>F26</f>
        <v>2092.85</v>
      </c>
      <c r="H26" s="2430"/>
      <c r="J26" s="575"/>
    </row>
    <row r="27" spans="1:10" s="134" customFormat="1" ht="23.25" customHeight="1" thickBot="1">
      <c r="C27" s="135"/>
      <c r="D27" s="135"/>
      <c r="E27" s="2477"/>
      <c r="G27" s="138"/>
      <c r="J27" s="575"/>
    </row>
    <row r="28" spans="1:10" s="134" customFormat="1" ht="27" customHeight="1">
      <c r="A28" s="298"/>
      <c r="B28" s="276" t="s">
        <v>10890</v>
      </c>
      <c r="C28" s="848"/>
      <c r="D28" s="849"/>
      <c r="E28" s="2478"/>
      <c r="F28" s="849"/>
      <c r="G28" s="850"/>
      <c r="H28" s="141"/>
      <c r="J28" s="575"/>
    </row>
    <row r="29" spans="1:10" s="134" customFormat="1" ht="16.5" customHeight="1">
      <c r="A29" s="301"/>
      <c r="B29" s="851" t="s">
        <v>10891</v>
      </c>
      <c r="C29" s="851"/>
      <c r="D29" s="851"/>
      <c r="E29" s="2479"/>
      <c r="F29" s="852"/>
      <c r="G29" s="852"/>
      <c r="H29" s="309"/>
      <c r="J29" s="575"/>
    </row>
    <row r="30" spans="1:10">
      <c r="A30" s="305"/>
      <c r="B30" s="306"/>
      <c r="C30" s="183"/>
      <c r="D30" s="183"/>
      <c r="E30" s="557"/>
      <c r="F30" s="168"/>
      <c r="G30" s="304"/>
      <c r="H30" s="309"/>
      <c r="J30" s="575"/>
    </row>
    <row r="31" spans="1:10" ht="13.5" thickBot="1">
      <c r="A31" s="307"/>
      <c r="B31" s="308"/>
      <c r="C31" s="184"/>
      <c r="D31" s="184"/>
      <c r="E31" s="558"/>
      <c r="F31" s="101"/>
      <c r="G31" s="170"/>
      <c r="H31" s="171"/>
      <c r="J31" s="575"/>
    </row>
    <row r="32" spans="1:10" ht="35.25" customHeight="1">
      <c r="A32" s="195" t="s">
        <v>1034</v>
      </c>
      <c r="B32" s="389" t="s">
        <v>12065</v>
      </c>
      <c r="C32" s="475" t="s">
        <v>678</v>
      </c>
      <c r="D32" s="475" t="s">
        <v>3143</v>
      </c>
      <c r="E32" s="1173" t="s">
        <v>11109</v>
      </c>
      <c r="F32" s="430" t="s">
        <v>2792</v>
      </c>
      <c r="G32" s="1392" t="s">
        <v>497</v>
      </c>
      <c r="H32" s="199" t="s">
        <v>4268</v>
      </c>
      <c r="J32" s="575"/>
    </row>
    <row r="33" spans="1:10" ht="18.75" customHeight="1" thickBot="1">
      <c r="A33" s="195"/>
      <c r="B33" s="389"/>
      <c r="C33" s="475" t="s">
        <v>10893</v>
      </c>
      <c r="D33" s="476" t="s">
        <v>2641</v>
      </c>
      <c r="E33" s="564" t="s">
        <v>265</v>
      </c>
      <c r="F33" s="342">
        <f>'Заказ, cкидки и курсы валют'!$I$12</f>
        <v>0</v>
      </c>
      <c r="G33" s="1393"/>
      <c r="H33" s="325"/>
      <c r="J33" s="575"/>
    </row>
    <row r="34" spans="1:10" ht="13.5" thickBot="1">
      <c r="A34" s="2427">
        <v>21030</v>
      </c>
      <c r="B34" s="2428" t="s">
        <v>10892</v>
      </c>
      <c r="C34" s="1384">
        <v>600</v>
      </c>
      <c r="D34" s="2429">
        <v>1</v>
      </c>
      <c r="E34" s="575">
        <v>1122.5206499999999</v>
      </c>
      <c r="F34" s="1428">
        <f>ROUND(E34*(1-$F$41),2)</f>
        <v>1122.52</v>
      </c>
      <c r="G34" s="1428">
        <f>F34</f>
        <v>1122.52</v>
      </c>
      <c r="H34" s="2430"/>
      <c r="J34" s="575"/>
    </row>
    <row r="35" spans="1:10" s="134" customFormat="1" ht="23.25" customHeight="1" thickBot="1">
      <c r="C35" s="135"/>
      <c r="D35" s="135"/>
      <c r="E35" s="2477"/>
      <c r="G35" s="138"/>
      <c r="J35" s="575"/>
    </row>
    <row r="36" spans="1:10" s="134" customFormat="1" ht="27" customHeight="1">
      <c r="A36" s="298"/>
      <c r="B36" s="276" t="s">
        <v>6146</v>
      </c>
      <c r="C36" s="848"/>
      <c r="D36" s="849"/>
      <c r="E36" s="2478"/>
      <c r="F36" s="849"/>
      <c r="G36" s="850"/>
      <c r="H36" s="141"/>
      <c r="J36" s="575"/>
    </row>
    <row r="37" spans="1:10" s="134" customFormat="1" ht="16.5" customHeight="1">
      <c r="A37" s="301"/>
      <c r="B37" s="851" t="s">
        <v>6145</v>
      </c>
      <c r="C37" s="851"/>
      <c r="D37" s="851"/>
      <c r="E37" s="2479"/>
      <c r="F37" s="852"/>
      <c r="G37" s="852"/>
      <c r="H37" s="309"/>
      <c r="J37" s="575"/>
    </row>
    <row r="38" spans="1:10">
      <c r="A38" s="305"/>
      <c r="B38" s="306"/>
      <c r="C38" s="183"/>
      <c r="D38" s="183"/>
      <c r="E38" s="557"/>
      <c r="F38" s="168"/>
      <c r="G38" s="304"/>
      <c r="H38" s="309"/>
      <c r="J38" s="575"/>
    </row>
    <row r="39" spans="1:10" ht="13.5" thickBot="1">
      <c r="A39" s="307"/>
      <c r="B39" s="308"/>
      <c r="C39" s="184"/>
      <c r="D39" s="184"/>
      <c r="E39" s="558"/>
      <c r="F39" s="101"/>
      <c r="G39" s="170"/>
      <c r="H39" s="171"/>
      <c r="J39" s="575"/>
    </row>
    <row r="40" spans="1:10" ht="35.25" customHeight="1">
      <c r="A40" s="195" t="s">
        <v>1034</v>
      </c>
      <c r="B40" s="389" t="s">
        <v>12065</v>
      </c>
      <c r="C40" s="475" t="s">
        <v>678</v>
      </c>
      <c r="D40" s="475" t="s">
        <v>3143</v>
      </c>
      <c r="E40" s="1173" t="s">
        <v>11109</v>
      </c>
      <c r="F40" s="430" t="s">
        <v>2792</v>
      </c>
      <c r="G40" s="1392" t="s">
        <v>497</v>
      </c>
      <c r="H40" s="199" t="s">
        <v>4268</v>
      </c>
      <c r="J40" s="575"/>
    </row>
    <row r="41" spans="1:10" ht="18.75" customHeight="1" thickBot="1">
      <c r="A41" s="195"/>
      <c r="B41" s="389"/>
      <c r="C41" s="475" t="s">
        <v>10893</v>
      </c>
      <c r="D41" s="476" t="s">
        <v>2641</v>
      </c>
      <c r="E41" s="564" t="s">
        <v>265</v>
      </c>
      <c r="F41" s="342">
        <f>'Заказ, cкидки и курсы валют'!$I$12</f>
        <v>0</v>
      </c>
      <c r="G41" s="1393"/>
      <c r="H41" s="325"/>
      <c r="J41" s="575"/>
    </row>
    <row r="42" spans="1:10">
      <c r="A42" s="1356" t="s">
        <v>6147</v>
      </c>
      <c r="B42" s="1181" t="s">
        <v>6149</v>
      </c>
      <c r="C42" s="542">
        <v>580</v>
      </c>
      <c r="D42" s="1690">
        <v>1</v>
      </c>
      <c r="E42" s="575">
        <v>1641.165</v>
      </c>
      <c r="F42" s="1400">
        <f>ROUND(E42*(1-$F$41),2)</f>
        <v>1641.17</v>
      </c>
      <c r="G42" s="1400">
        <f>F42</f>
        <v>1641.17</v>
      </c>
      <c r="H42" s="337"/>
      <c r="J42" s="575"/>
    </row>
    <row r="43" spans="1:10" ht="13.5" thickBot="1">
      <c r="A43" s="1347" t="s">
        <v>6148</v>
      </c>
      <c r="B43" s="1188" t="s">
        <v>6150</v>
      </c>
      <c r="C43" s="282">
        <v>702</v>
      </c>
      <c r="D43" s="1691">
        <v>1</v>
      </c>
      <c r="E43" s="575">
        <v>2180.0549999999998</v>
      </c>
      <c r="F43" s="1403">
        <f>ROUND(E43*(1-$F$41),2)</f>
        <v>2180.06</v>
      </c>
      <c r="G43" s="1403">
        <f>F43</f>
        <v>2180.06</v>
      </c>
      <c r="H43" s="214"/>
      <c r="J43" s="575"/>
    </row>
    <row r="44" spans="1:10" ht="21" thickBot="1">
      <c r="A44" s="143"/>
      <c r="B44" s="143"/>
      <c r="C44" s="143"/>
      <c r="D44" s="143"/>
      <c r="E44" s="903"/>
      <c r="F44" s="143"/>
      <c r="G44" s="143"/>
      <c r="H44" s="143"/>
      <c r="J44" s="575"/>
    </row>
    <row r="45" spans="1:10" ht="30.75">
      <c r="A45" s="298"/>
      <c r="B45" s="276" t="s">
        <v>6151</v>
      </c>
      <c r="C45" s="848"/>
      <c r="D45" s="849"/>
      <c r="E45" s="2478"/>
      <c r="F45" s="849"/>
      <c r="G45" s="850"/>
      <c r="H45" s="141"/>
      <c r="J45" s="575"/>
    </row>
    <row r="46" spans="1:10" ht="30.75">
      <c r="A46" s="301"/>
      <c r="B46" s="851" t="s">
        <v>6152</v>
      </c>
      <c r="C46" s="851"/>
      <c r="D46" s="851"/>
      <c r="E46" s="2479"/>
      <c r="F46" s="852"/>
      <c r="G46" s="852"/>
      <c r="H46" s="309"/>
      <c r="J46" s="575"/>
    </row>
    <row r="47" spans="1:10">
      <c r="A47" s="305"/>
      <c r="B47" s="306"/>
      <c r="C47" s="183"/>
      <c r="D47" s="183"/>
      <c r="E47" s="557"/>
      <c r="F47" s="168"/>
      <c r="G47" s="304"/>
      <c r="H47" s="309"/>
      <c r="J47" s="575"/>
    </row>
    <row r="48" spans="1:10" ht="13.5" thickBot="1">
      <c r="A48" s="307"/>
      <c r="B48" s="308"/>
      <c r="C48" s="184"/>
      <c r="D48" s="184"/>
      <c r="E48" s="558"/>
      <c r="F48" s="101"/>
      <c r="G48" s="170"/>
      <c r="H48" s="171"/>
      <c r="J48" s="575"/>
    </row>
    <row r="49" spans="1:10" ht="42.75" thickBot="1">
      <c r="A49" s="195" t="s">
        <v>1034</v>
      </c>
      <c r="B49" s="389" t="s">
        <v>12065</v>
      </c>
      <c r="C49" s="475" t="s">
        <v>678</v>
      </c>
      <c r="D49" s="475" t="s">
        <v>3143</v>
      </c>
      <c r="E49" s="2480" t="s">
        <v>11109</v>
      </c>
      <c r="F49" s="430" t="s">
        <v>2792</v>
      </c>
      <c r="G49" s="1392" t="s">
        <v>497</v>
      </c>
      <c r="H49" s="199" t="s">
        <v>4268</v>
      </c>
      <c r="J49" s="575"/>
    </row>
    <row r="50" spans="1:10" ht="13.5" thickBot="1">
      <c r="A50" s="188"/>
      <c r="B50" s="190"/>
      <c r="C50" s="1140" t="s">
        <v>10893</v>
      </c>
      <c r="D50" s="382" t="s">
        <v>2641</v>
      </c>
      <c r="E50" s="829" t="s">
        <v>265</v>
      </c>
      <c r="F50" s="191">
        <f>'Заказ, cкидки и курсы валют'!$I$12</f>
        <v>0</v>
      </c>
      <c r="G50" s="953"/>
      <c r="H50" s="186"/>
      <c r="J50" s="575"/>
    </row>
    <row r="51" spans="1:10" ht="18.75" customHeight="1" thickBot="1">
      <c r="A51" s="1692" t="s">
        <v>6153</v>
      </c>
      <c r="B51" s="1645" t="s">
        <v>6154</v>
      </c>
      <c r="C51" s="1085">
        <v>702</v>
      </c>
      <c r="D51" s="1693">
        <v>1</v>
      </c>
      <c r="E51" s="575">
        <v>3159.855</v>
      </c>
      <c r="F51" s="1414">
        <f>ROUND(E51*(1-$F$41),2)</f>
        <v>3159.86</v>
      </c>
      <c r="G51" s="1414">
        <f>F51</f>
        <v>3159.86</v>
      </c>
      <c r="H51" s="994"/>
      <c r="J51" s="575"/>
    </row>
    <row r="52" spans="1:10" ht="16.5" customHeight="1" thickBot="1">
      <c r="J52" s="575"/>
    </row>
    <row r="53" spans="1:10" ht="21.75" customHeight="1">
      <c r="A53" s="298"/>
      <c r="B53" s="276" t="s">
        <v>6155</v>
      </c>
      <c r="C53" s="848"/>
      <c r="D53" s="849"/>
      <c r="E53" s="2478"/>
      <c r="F53" s="849"/>
      <c r="G53" s="850"/>
      <c r="H53" s="141"/>
      <c r="J53" s="575"/>
    </row>
    <row r="54" spans="1:10" ht="30.75">
      <c r="A54" s="301"/>
      <c r="B54" s="851" t="s">
        <v>6156</v>
      </c>
      <c r="C54" s="851"/>
      <c r="D54" s="851"/>
      <c r="E54" s="2479"/>
      <c r="F54" s="852"/>
      <c r="G54" s="852"/>
      <c r="H54" s="309"/>
      <c r="J54" s="575"/>
    </row>
    <row r="55" spans="1:10" ht="27" customHeight="1">
      <c r="A55" s="305"/>
      <c r="B55" s="306"/>
      <c r="C55" s="183"/>
      <c r="D55" s="183"/>
      <c r="E55" s="557"/>
      <c r="F55" s="168"/>
      <c r="G55" s="304"/>
      <c r="H55" s="309"/>
      <c r="J55" s="575"/>
    </row>
    <row r="56" spans="1:10" ht="18.75" customHeight="1" thickBot="1">
      <c r="A56" s="307"/>
      <c r="B56" s="308"/>
      <c r="C56" s="184"/>
      <c r="D56" s="184"/>
      <c r="E56" s="558"/>
      <c r="F56" s="101"/>
      <c r="G56" s="170"/>
      <c r="H56" s="171"/>
      <c r="J56" s="575"/>
    </row>
    <row r="57" spans="1:10" ht="36" customHeight="1" thickBot="1">
      <c r="A57" s="195" t="s">
        <v>1034</v>
      </c>
      <c r="B57" s="389" t="s">
        <v>12065</v>
      </c>
      <c r="C57" s="475" t="s">
        <v>678</v>
      </c>
      <c r="D57" s="475" t="s">
        <v>3143</v>
      </c>
      <c r="E57" s="2480" t="s">
        <v>11109</v>
      </c>
      <c r="F57" s="430" t="s">
        <v>2792</v>
      </c>
      <c r="G57" s="1392" t="s">
        <v>497</v>
      </c>
      <c r="H57" s="199" t="s">
        <v>4268</v>
      </c>
      <c r="J57" s="575"/>
    </row>
    <row r="58" spans="1:10" ht="13.5" thickBot="1">
      <c r="A58" s="188"/>
      <c r="B58" s="190"/>
      <c r="C58" s="1140" t="s">
        <v>10893</v>
      </c>
      <c r="D58" s="382" t="s">
        <v>2641</v>
      </c>
      <c r="E58" s="829" t="s">
        <v>265</v>
      </c>
      <c r="F58" s="191">
        <f>'Заказ, cкидки и курсы валют'!$I$12</f>
        <v>0</v>
      </c>
      <c r="G58" s="953"/>
      <c r="H58" s="186"/>
      <c r="J58" s="575"/>
    </row>
    <row r="59" spans="1:10" ht="13.5" thickBot="1">
      <c r="A59" s="2431" t="s">
        <v>6157</v>
      </c>
      <c r="B59" s="2428" t="s">
        <v>6158</v>
      </c>
      <c r="C59" s="1384">
        <v>580</v>
      </c>
      <c r="D59" s="2429">
        <v>1</v>
      </c>
      <c r="E59" s="575">
        <v>1993.893</v>
      </c>
      <c r="F59" s="1428">
        <f>ROUND(E59*(1-$F$41),2)</f>
        <v>1993.89</v>
      </c>
      <c r="G59" s="1428">
        <f>F59</f>
        <v>1993.89</v>
      </c>
      <c r="H59" s="2430"/>
      <c r="J59" s="575"/>
    </row>
    <row r="60" spans="1:10" ht="13.5" thickBot="1">
      <c r="J60" s="575"/>
    </row>
    <row r="61" spans="1:10" s="148" customFormat="1" ht="30.75">
      <c r="A61" s="298"/>
      <c r="B61" s="276" t="s">
        <v>6159</v>
      </c>
      <c r="C61" s="848"/>
      <c r="D61" s="849"/>
      <c r="E61" s="2478"/>
      <c r="F61" s="849"/>
      <c r="G61" s="850"/>
      <c r="H61" s="141"/>
      <c r="J61" s="575"/>
    </row>
    <row r="62" spans="1:10" ht="15.75" customHeight="1">
      <c r="A62" s="301"/>
      <c r="B62" s="851" t="s">
        <v>6160</v>
      </c>
      <c r="C62" s="851"/>
      <c r="D62" s="851"/>
      <c r="E62" s="2479"/>
      <c r="F62" s="852"/>
      <c r="G62" s="852"/>
      <c r="H62" s="309"/>
      <c r="J62" s="575"/>
    </row>
    <row r="63" spans="1:10" ht="21" customHeight="1">
      <c r="A63" s="305"/>
      <c r="B63" s="306"/>
      <c r="C63" s="183"/>
      <c r="D63" s="183"/>
      <c r="E63" s="557"/>
      <c r="F63" s="168"/>
      <c r="G63" s="304"/>
      <c r="H63" s="309"/>
      <c r="J63" s="575"/>
    </row>
    <row r="64" spans="1:10" ht="14.25" customHeight="1" thickBot="1">
      <c r="A64" s="307"/>
      <c r="B64" s="308"/>
      <c r="C64" s="184"/>
      <c r="D64" s="184"/>
      <c r="E64" s="558"/>
      <c r="F64" s="101"/>
      <c r="G64" s="170"/>
      <c r="H64" s="171"/>
      <c r="J64" s="575"/>
    </row>
    <row r="65" spans="1:10" ht="33" customHeight="1" thickBot="1">
      <c r="A65" s="195" t="s">
        <v>1034</v>
      </c>
      <c r="B65" s="389" t="s">
        <v>12065</v>
      </c>
      <c r="C65" s="475" t="s">
        <v>678</v>
      </c>
      <c r="D65" s="475" t="s">
        <v>3143</v>
      </c>
      <c r="E65" s="2480" t="s">
        <v>11109</v>
      </c>
      <c r="F65" s="430" t="s">
        <v>2792</v>
      </c>
      <c r="G65" s="1392" t="s">
        <v>497</v>
      </c>
      <c r="H65" s="199" t="s">
        <v>4268</v>
      </c>
      <c r="J65" s="575"/>
    </row>
    <row r="66" spans="1:10" ht="18.75" customHeight="1" thickBot="1">
      <c r="A66" s="188"/>
      <c r="B66" s="190"/>
      <c r="C66" s="1140" t="s">
        <v>10893</v>
      </c>
      <c r="D66" s="382" t="s">
        <v>2641</v>
      </c>
      <c r="E66" s="829" t="s">
        <v>265</v>
      </c>
      <c r="F66" s="191">
        <f>'Заказ, cкидки и курсы валют'!$I$12</f>
        <v>0</v>
      </c>
      <c r="G66" s="953"/>
      <c r="H66" s="186"/>
      <c r="J66" s="575"/>
    </row>
    <row r="67" spans="1:10" ht="17.25" customHeight="1" thickBot="1">
      <c r="A67" s="1692" t="s">
        <v>6161</v>
      </c>
      <c r="B67" s="1645" t="s">
        <v>6162</v>
      </c>
      <c r="C67" s="1085">
        <v>580</v>
      </c>
      <c r="D67" s="1693">
        <v>1</v>
      </c>
      <c r="E67" s="575">
        <v>1205.1539999999998</v>
      </c>
      <c r="F67" s="1414">
        <f>ROUND(E67*(1-$F$41),2)</f>
        <v>1205.1500000000001</v>
      </c>
      <c r="G67" s="1414">
        <f>F67</f>
        <v>1205.1500000000001</v>
      </c>
      <c r="H67" s="994"/>
      <c r="J67" s="575"/>
    </row>
    <row r="68" spans="1:10" ht="13.5" customHeight="1" thickBot="1">
      <c r="J68" s="575"/>
    </row>
    <row r="69" spans="1:10" ht="30.75">
      <c r="A69" s="298"/>
      <c r="B69" s="276" t="s">
        <v>6163</v>
      </c>
      <c r="C69" s="848"/>
      <c r="D69" s="849"/>
      <c r="E69" s="2478"/>
      <c r="F69" s="849"/>
      <c r="G69" s="850"/>
      <c r="H69" s="141"/>
      <c r="J69" s="575"/>
    </row>
    <row r="70" spans="1:10" ht="30.75">
      <c r="A70" s="301"/>
      <c r="B70" s="851" t="s">
        <v>6164</v>
      </c>
      <c r="C70" s="851"/>
      <c r="D70" s="851"/>
      <c r="E70" s="2479"/>
      <c r="F70" s="852"/>
      <c r="G70" s="852"/>
      <c r="H70" s="309"/>
      <c r="J70" s="575"/>
    </row>
    <row r="71" spans="1:10">
      <c r="A71" s="305"/>
      <c r="B71" s="306"/>
      <c r="C71" s="183"/>
      <c r="D71" s="183"/>
      <c r="E71" s="557"/>
      <c r="F71" s="168"/>
      <c r="G71" s="304"/>
      <c r="H71" s="309"/>
      <c r="J71" s="575"/>
    </row>
    <row r="72" spans="1:10" ht="22.35" customHeight="1" thickBot="1">
      <c r="A72" s="307"/>
      <c r="B72" s="308"/>
      <c r="C72" s="184"/>
      <c r="D72" s="184"/>
      <c r="E72" s="558"/>
      <c r="F72" s="101"/>
      <c r="G72" s="170"/>
      <c r="H72" s="171"/>
      <c r="J72" s="575"/>
    </row>
    <row r="73" spans="1:10" s="148" customFormat="1" ht="42">
      <c r="A73" s="195" t="s">
        <v>1034</v>
      </c>
      <c r="B73" s="389" t="s">
        <v>12065</v>
      </c>
      <c r="C73" s="475" t="s">
        <v>678</v>
      </c>
      <c r="D73" s="475" t="s">
        <v>3143</v>
      </c>
      <c r="E73" s="1173" t="s">
        <v>11109</v>
      </c>
      <c r="F73" s="430" t="s">
        <v>2792</v>
      </c>
      <c r="G73" s="1392" t="s">
        <v>497</v>
      </c>
      <c r="H73" s="199" t="s">
        <v>4268</v>
      </c>
      <c r="J73" s="575"/>
    </row>
    <row r="74" spans="1:10" ht="18.75" customHeight="1" thickBot="1">
      <c r="A74" s="195"/>
      <c r="B74" s="389"/>
      <c r="C74" s="475" t="s">
        <v>10893</v>
      </c>
      <c r="D74" s="476" t="s">
        <v>2641</v>
      </c>
      <c r="E74" s="564" t="s">
        <v>265</v>
      </c>
      <c r="F74" s="342">
        <f>'Заказ, cкидки и курсы валют'!$I$12</f>
        <v>0</v>
      </c>
      <c r="G74" s="1393"/>
      <c r="H74" s="325"/>
      <c r="J74" s="575"/>
    </row>
    <row r="75" spans="1:10" ht="13.5" customHeight="1">
      <c r="A75" s="1356" t="s">
        <v>6165</v>
      </c>
      <c r="B75" s="1181" t="s">
        <v>6167</v>
      </c>
      <c r="C75" s="542">
        <v>580</v>
      </c>
      <c r="D75" s="1690">
        <v>1</v>
      </c>
      <c r="E75" s="575">
        <v>4443.393</v>
      </c>
      <c r="F75" s="1400">
        <f>ROUND(E75*(1-$F$41),2)</f>
        <v>4443.3900000000003</v>
      </c>
      <c r="G75" s="1400">
        <f>F75</f>
        <v>4443.3900000000003</v>
      </c>
      <c r="H75" s="337"/>
      <c r="J75" s="575"/>
    </row>
    <row r="76" spans="1:10" ht="14.25" customHeight="1" thickBot="1">
      <c r="A76" s="1347" t="s">
        <v>6166</v>
      </c>
      <c r="B76" s="1188" t="s">
        <v>6168</v>
      </c>
      <c r="C76" s="282">
        <v>702</v>
      </c>
      <c r="D76" s="1691">
        <v>1</v>
      </c>
      <c r="E76" s="575">
        <v>6327.0584999999992</v>
      </c>
      <c r="F76" s="1403">
        <f>ROUND(E76*(1-$F$41),2)</f>
        <v>6327.06</v>
      </c>
      <c r="G76" s="1403">
        <f>F76</f>
        <v>6327.06</v>
      </c>
      <c r="H76" s="214"/>
      <c r="J76" s="575"/>
    </row>
    <row r="77" spans="1:10" ht="18.75" customHeight="1" thickBot="1">
      <c r="J77" s="575"/>
    </row>
    <row r="78" spans="1:10" ht="16.5" customHeight="1">
      <c r="A78" s="298"/>
      <c r="B78" s="276" t="s">
        <v>6169</v>
      </c>
      <c r="C78" s="848"/>
      <c r="D78" s="849"/>
      <c r="E78" s="2478"/>
      <c r="F78" s="849"/>
      <c r="G78" s="850"/>
      <c r="H78" s="141"/>
      <c r="J78" s="575"/>
    </row>
    <row r="79" spans="1:10" ht="30.75">
      <c r="A79" s="301"/>
      <c r="B79" s="851" t="s">
        <v>6170</v>
      </c>
      <c r="C79" s="851"/>
      <c r="D79" s="851"/>
      <c r="E79" s="2479"/>
      <c r="F79" s="852"/>
      <c r="G79" s="852"/>
      <c r="H79" s="309"/>
      <c r="J79" s="575"/>
    </row>
    <row r="80" spans="1:10">
      <c r="A80" s="305"/>
      <c r="B80" s="306"/>
      <c r="C80" s="183"/>
      <c r="D80" s="183"/>
      <c r="E80" s="557"/>
      <c r="F80" s="168"/>
      <c r="G80" s="304"/>
      <c r="H80" s="309"/>
      <c r="J80" s="575"/>
    </row>
    <row r="81" spans="1:13" ht="16.350000000000001" customHeight="1" thickBot="1">
      <c r="A81" s="307"/>
      <c r="B81" s="308"/>
      <c r="C81" s="184"/>
      <c r="D81" s="184"/>
      <c r="E81" s="558"/>
      <c r="F81" s="101"/>
      <c r="G81" s="170"/>
      <c r="H81" s="171"/>
      <c r="J81" s="575"/>
    </row>
    <row r="82" spans="1:13" ht="42">
      <c r="A82" s="195" t="s">
        <v>1034</v>
      </c>
      <c r="B82" s="389" t="s">
        <v>12065</v>
      </c>
      <c r="C82" s="475" t="s">
        <v>678</v>
      </c>
      <c r="D82" s="475" t="s">
        <v>3143</v>
      </c>
      <c r="E82" s="1173" t="s">
        <v>11109</v>
      </c>
      <c r="F82" s="430" t="s">
        <v>2792</v>
      </c>
      <c r="G82" s="1392" t="s">
        <v>497</v>
      </c>
      <c r="H82" s="199" t="s">
        <v>4268</v>
      </c>
      <c r="J82" s="575"/>
    </row>
    <row r="83" spans="1:13" ht="13.5" thickBot="1">
      <c r="A83" s="195"/>
      <c r="B83" s="389"/>
      <c r="C83" s="475" t="s">
        <v>10893</v>
      </c>
      <c r="D83" s="476" t="s">
        <v>2641</v>
      </c>
      <c r="E83" s="564" t="s">
        <v>265</v>
      </c>
      <c r="F83" s="342">
        <f>'Заказ, cкидки и курсы валют'!$I$12</f>
        <v>0</v>
      </c>
      <c r="G83" s="1393"/>
      <c r="H83" s="325"/>
      <c r="J83" s="575"/>
    </row>
    <row r="84" spans="1:13">
      <c r="A84" s="1356" t="s">
        <v>6171</v>
      </c>
      <c r="B84" s="1181" t="s">
        <v>6172</v>
      </c>
      <c r="C84" s="542">
        <v>580</v>
      </c>
      <c r="D84" s="1690">
        <v>1</v>
      </c>
      <c r="E84" s="575">
        <v>2766.6143999999999</v>
      </c>
      <c r="F84" s="1400">
        <f>ROUND(E84*(1-$F$41),2)</f>
        <v>2766.61</v>
      </c>
      <c r="G84" s="1400">
        <f>F84</f>
        <v>2766.61</v>
      </c>
      <c r="H84" s="337"/>
      <c r="J84" s="575"/>
    </row>
    <row r="85" spans="1:13" ht="13.5" thickBot="1">
      <c r="A85" s="1347" t="s">
        <v>11094</v>
      </c>
      <c r="B85" s="1188" t="s">
        <v>6173</v>
      </c>
      <c r="C85" s="282">
        <v>702</v>
      </c>
      <c r="D85" s="1691">
        <v>1</v>
      </c>
      <c r="E85" s="575">
        <v>3373.9199999999996</v>
      </c>
      <c r="F85" s="1403">
        <f>ROUND(E85*(1-$F$41),2)</f>
        <v>3373.92</v>
      </c>
      <c r="G85" s="1403">
        <f>F85</f>
        <v>3373.92</v>
      </c>
      <c r="H85" s="214"/>
      <c r="J85" s="575"/>
    </row>
    <row r="86" spans="1:13" ht="12" customHeight="1">
      <c r="J86" s="575"/>
    </row>
    <row r="87" spans="1:13" ht="12" customHeight="1">
      <c r="A87" s="2309"/>
      <c r="B87" s="2309"/>
      <c r="C87" s="2309"/>
      <c r="D87" s="2309"/>
      <c r="E87" s="2481"/>
      <c r="F87" s="2310"/>
      <c r="G87" s="2310"/>
      <c r="H87" s="2309"/>
      <c r="J87" s="575"/>
    </row>
    <row r="88" spans="1:13" ht="12" customHeight="1" thickBot="1">
      <c r="J88" s="575"/>
    </row>
    <row r="89" spans="1:13" ht="61.7" customHeight="1" thickBot="1">
      <c r="A89" s="2731" t="s">
        <v>12091</v>
      </c>
      <c r="B89" s="2732"/>
      <c r="C89" s="2732"/>
      <c r="D89" s="2732"/>
      <c r="E89" s="2732"/>
      <c r="F89" s="2732"/>
      <c r="G89" s="2732"/>
      <c r="H89" s="2733"/>
      <c r="J89" s="575"/>
    </row>
    <row r="90" spans="1:13" ht="12" hidden="1" customHeight="1" thickBot="1">
      <c r="J90" s="575"/>
    </row>
    <row r="91" spans="1:13" ht="32.450000000000003" customHeight="1">
      <c r="A91" s="2590" t="s">
        <v>1034</v>
      </c>
      <c r="B91" s="2729" t="s">
        <v>12065</v>
      </c>
      <c r="C91" s="1206" t="s">
        <v>678</v>
      </c>
      <c r="D91" s="1206" t="s">
        <v>3143</v>
      </c>
      <c r="E91" s="632" t="s">
        <v>11109</v>
      </c>
      <c r="F91" s="431" t="s">
        <v>2792</v>
      </c>
      <c r="G91" s="2314" t="s">
        <v>497</v>
      </c>
      <c r="H91" s="2594" t="s">
        <v>4268</v>
      </c>
      <c r="J91" s="575"/>
    </row>
    <row r="92" spans="1:13" ht="15" customHeight="1" thickBot="1">
      <c r="A92" s="2728"/>
      <c r="B92" s="2730"/>
      <c r="C92" s="1140" t="s">
        <v>10893</v>
      </c>
      <c r="D92" s="382" t="s">
        <v>2641</v>
      </c>
      <c r="E92" s="2482" t="s">
        <v>265</v>
      </c>
      <c r="F92" s="2315">
        <f>'Заказ, cкидки и курсы валют'!$I$12</f>
        <v>0</v>
      </c>
      <c r="G92" s="953"/>
      <c r="H92" s="2727"/>
      <c r="J92" s="575"/>
    </row>
    <row r="93" spans="1:13" ht="12" customHeight="1">
      <c r="A93" s="2426" t="s">
        <v>12081</v>
      </c>
      <c r="B93" s="1266" t="s">
        <v>12088</v>
      </c>
      <c r="C93" s="2426">
        <v>160</v>
      </c>
      <c r="D93" s="1266">
        <v>1</v>
      </c>
      <c r="E93" s="575">
        <v>2077.1759999999999</v>
      </c>
      <c r="F93" s="2281">
        <f t="shared" ref="F93:F97" si="0">ROUND(E93*(1-$F$41),2)</f>
        <v>2077.1799999999998</v>
      </c>
      <c r="G93" s="1700">
        <f t="shared" ref="G93:G97" si="1">F93</f>
        <v>2077.1799999999998</v>
      </c>
      <c r="H93" s="2426"/>
      <c r="J93" s="575"/>
    </row>
    <row r="94" spans="1:13" ht="12" customHeight="1">
      <c r="A94" s="16" t="s">
        <v>12082</v>
      </c>
      <c r="B94" s="128" t="s">
        <v>12086</v>
      </c>
      <c r="C94" s="16">
        <v>230</v>
      </c>
      <c r="D94" s="128">
        <v>1</v>
      </c>
      <c r="E94" s="575">
        <v>2194.752</v>
      </c>
      <c r="F94" s="581">
        <f t="shared" si="0"/>
        <v>2194.75</v>
      </c>
      <c r="G94" s="2311">
        <f t="shared" si="1"/>
        <v>2194.75</v>
      </c>
      <c r="H94" s="16"/>
      <c r="J94" s="575"/>
    </row>
    <row r="95" spans="1:13" ht="12" customHeight="1">
      <c r="A95" s="16" t="s">
        <v>12083</v>
      </c>
      <c r="B95" s="128" t="s">
        <v>12087</v>
      </c>
      <c r="C95" s="16">
        <v>400</v>
      </c>
      <c r="D95" s="128">
        <v>1</v>
      </c>
      <c r="E95" s="575">
        <v>2547.48</v>
      </c>
      <c r="F95" s="581">
        <f t="shared" si="0"/>
        <v>2547.48</v>
      </c>
      <c r="G95" s="2311">
        <f t="shared" si="1"/>
        <v>2547.48</v>
      </c>
      <c r="H95" s="16"/>
      <c r="J95" s="575"/>
    </row>
    <row r="96" spans="1:13" ht="12" customHeight="1">
      <c r="A96" s="585" t="s">
        <v>12084</v>
      </c>
      <c r="B96" s="522" t="s">
        <v>12089</v>
      </c>
      <c r="C96" s="585">
        <v>710</v>
      </c>
      <c r="D96" s="522">
        <v>1</v>
      </c>
      <c r="E96" s="575">
        <v>3194.1479999999997</v>
      </c>
      <c r="F96" s="1425">
        <f t="shared" si="0"/>
        <v>3194.15</v>
      </c>
      <c r="G96" s="1698">
        <f t="shared" si="1"/>
        <v>3194.15</v>
      </c>
      <c r="H96" s="585"/>
      <c r="J96" s="575"/>
      <c r="M96" s="2312"/>
    </row>
    <row r="97" spans="1:10" ht="12" customHeight="1" thickBot="1">
      <c r="A97" s="16" t="s">
        <v>12085</v>
      </c>
      <c r="B97" s="128" t="s">
        <v>12090</v>
      </c>
      <c r="C97" s="16">
        <v>800</v>
      </c>
      <c r="D97" s="128">
        <v>1</v>
      </c>
      <c r="E97" s="575">
        <v>4703.04</v>
      </c>
      <c r="F97" s="2313">
        <f t="shared" si="0"/>
        <v>4703.04</v>
      </c>
      <c r="G97" s="2311">
        <f t="shared" si="1"/>
        <v>4703.04</v>
      </c>
      <c r="H97" s="16"/>
      <c r="J97" s="575"/>
    </row>
    <row r="98" spans="1:10" ht="15.75" customHeight="1" thickBot="1">
      <c r="J98" s="575"/>
    </row>
    <row r="99" spans="1:10" ht="17.25" customHeight="1">
      <c r="A99" s="2734" t="s">
        <v>12079</v>
      </c>
      <c r="B99" s="2735"/>
      <c r="C99" s="2735"/>
      <c r="D99" s="2735"/>
      <c r="E99" s="2735"/>
      <c r="F99" s="2735"/>
      <c r="G99" s="2735"/>
      <c r="H99" s="2735"/>
      <c r="J99" s="575"/>
    </row>
    <row r="100" spans="1:10" ht="24.75" customHeight="1">
      <c r="A100" s="2736"/>
      <c r="B100" s="2737"/>
      <c r="C100" s="2737"/>
      <c r="D100" s="2737"/>
      <c r="E100" s="2737"/>
      <c r="F100" s="2737"/>
      <c r="G100" s="2737"/>
      <c r="H100" s="2737"/>
      <c r="J100" s="575"/>
    </row>
    <row r="101" spans="1:10" ht="18.75" customHeight="1">
      <c r="A101" s="2736"/>
      <c r="B101" s="2737"/>
      <c r="C101" s="2737"/>
      <c r="D101" s="2737"/>
      <c r="E101" s="2737"/>
      <c r="F101" s="2737"/>
      <c r="G101" s="2737"/>
      <c r="H101" s="2737"/>
      <c r="J101" s="575"/>
    </row>
    <row r="102" spans="1:10" ht="17.25" customHeight="1" thickBot="1">
      <c r="A102" s="2738"/>
      <c r="B102" s="2739"/>
      <c r="C102" s="2739"/>
      <c r="D102" s="2739"/>
      <c r="E102" s="2739"/>
      <c r="F102" s="2739"/>
      <c r="G102" s="2739"/>
      <c r="H102" s="2739"/>
      <c r="J102" s="575"/>
    </row>
    <row r="103" spans="1:10" ht="42">
      <c r="A103" s="195" t="s">
        <v>1034</v>
      </c>
      <c r="B103" s="389" t="s">
        <v>12064</v>
      </c>
      <c r="C103" s="475" t="s">
        <v>678</v>
      </c>
      <c r="D103" s="475" t="s">
        <v>3143</v>
      </c>
      <c r="E103" s="1173" t="s">
        <v>11109</v>
      </c>
      <c r="F103" s="430" t="s">
        <v>2792</v>
      </c>
      <c r="G103" s="1392" t="s">
        <v>497</v>
      </c>
      <c r="H103" s="199" t="s">
        <v>4268</v>
      </c>
      <c r="J103" s="575"/>
    </row>
    <row r="104" spans="1:10">
      <c r="A104" s="195"/>
      <c r="B104" s="389"/>
      <c r="C104" s="475" t="s">
        <v>10893</v>
      </c>
      <c r="D104" s="476" t="s">
        <v>2641</v>
      </c>
      <c r="E104" s="564" t="s">
        <v>265</v>
      </c>
      <c r="F104" s="342">
        <f>'Заказ, cкидки и курсы валют'!$I$12</f>
        <v>0</v>
      </c>
      <c r="G104" s="1393"/>
      <c r="H104" s="325"/>
      <c r="J104" s="575"/>
    </row>
    <row r="105" spans="1:10">
      <c r="A105" s="216" t="s">
        <v>12063</v>
      </c>
      <c r="B105" s="6">
        <v>280</v>
      </c>
      <c r="C105" s="6">
        <v>780</v>
      </c>
      <c r="D105" s="6">
        <v>1</v>
      </c>
      <c r="E105" s="575">
        <v>3078.5315999999998</v>
      </c>
      <c r="F105" s="581">
        <f t="shared" ref="F105:F117" si="2">ROUND(E105*(1-$F$41),2)</f>
        <v>3078.53</v>
      </c>
      <c r="G105" s="581">
        <f t="shared" ref="G105:G117" si="3">F105</f>
        <v>3078.53</v>
      </c>
      <c r="H105" s="212"/>
      <c r="J105" s="575"/>
    </row>
    <row r="106" spans="1:10" ht="13.7" customHeight="1">
      <c r="A106" s="216" t="s">
        <v>6174</v>
      </c>
      <c r="B106" s="6">
        <v>300</v>
      </c>
      <c r="C106" s="6">
        <v>800</v>
      </c>
      <c r="D106" s="6">
        <v>1</v>
      </c>
      <c r="E106" s="575">
        <v>3608.1134999999999</v>
      </c>
      <c r="F106" s="581">
        <f t="shared" ref="F106:F109" si="4">ROUND(E106*(1-$F$41),2)</f>
        <v>3608.11</v>
      </c>
      <c r="G106" s="581">
        <f>F106</f>
        <v>3608.11</v>
      </c>
      <c r="H106" s="212"/>
      <c r="J106" s="575"/>
    </row>
    <row r="107" spans="1:10" ht="13.7" customHeight="1">
      <c r="A107" s="216" t="s">
        <v>12066</v>
      </c>
      <c r="B107" s="6">
        <v>300</v>
      </c>
      <c r="C107" s="6">
        <v>800</v>
      </c>
      <c r="D107" s="6">
        <v>1</v>
      </c>
      <c r="E107" s="575">
        <v>3608.1134999999999</v>
      </c>
      <c r="F107" s="581">
        <f t="shared" si="4"/>
        <v>3608.11</v>
      </c>
      <c r="G107" s="581">
        <f>F107</f>
        <v>3608.11</v>
      </c>
      <c r="H107" s="212"/>
      <c r="J107" s="575"/>
    </row>
    <row r="108" spans="1:10" ht="13.7" customHeight="1">
      <c r="A108" s="216">
        <v>591603</v>
      </c>
      <c r="B108" s="6">
        <v>345</v>
      </c>
      <c r="C108" s="6">
        <v>709</v>
      </c>
      <c r="D108" s="6">
        <v>1</v>
      </c>
      <c r="E108" s="575">
        <v>1676.31</v>
      </c>
      <c r="F108" s="581">
        <f t="shared" si="4"/>
        <v>1676.31</v>
      </c>
      <c r="G108" s="581">
        <f>F108</f>
        <v>1676.31</v>
      </c>
      <c r="H108" s="212"/>
      <c r="J108" s="575"/>
    </row>
    <row r="109" spans="1:10" ht="13.7" customHeight="1">
      <c r="A109" s="216" t="s">
        <v>12067</v>
      </c>
      <c r="B109" s="6" t="s">
        <v>12068</v>
      </c>
      <c r="C109" s="6">
        <v>775</v>
      </c>
      <c r="D109" s="6">
        <v>1</v>
      </c>
      <c r="E109" s="575">
        <v>6394.3877999999995</v>
      </c>
      <c r="F109" s="581">
        <f t="shared" si="4"/>
        <v>6394.39</v>
      </c>
      <c r="G109" s="581">
        <f>F109</f>
        <v>6394.39</v>
      </c>
      <c r="H109" s="212"/>
      <c r="J109" s="575"/>
    </row>
    <row r="110" spans="1:10">
      <c r="A110" s="216" t="s">
        <v>6175</v>
      </c>
      <c r="B110" s="6">
        <v>385</v>
      </c>
      <c r="C110" s="6">
        <v>775</v>
      </c>
      <c r="D110" s="6">
        <v>1</v>
      </c>
      <c r="E110" s="575">
        <v>8269.5120000000006</v>
      </c>
      <c r="F110" s="581">
        <f>ROUND(E110*(1-$F$41),2)</f>
        <v>8269.51</v>
      </c>
      <c r="G110" s="581">
        <f t="shared" si="3"/>
        <v>8269.51</v>
      </c>
      <c r="H110" s="212"/>
      <c r="J110" s="575"/>
    </row>
    <row r="111" spans="1:10">
      <c r="A111" s="216" t="s">
        <v>12069</v>
      </c>
      <c r="B111" s="6">
        <v>385</v>
      </c>
      <c r="C111" s="6">
        <v>775</v>
      </c>
      <c r="D111" s="6">
        <v>1</v>
      </c>
      <c r="E111" s="575">
        <v>8269.5120000000006</v>
      </c>
      <c r="F111" s="581">
        <f>ROUND(E111*(1-$F$41),2)</f>
        <v>8269.51</v>
      </c>
      <c r="G111" s="581">
        <f t="shared" ref="G111:G116" si="5">F111</f>
        <v>8269.51</v>
      </c>
      <c r="H111" s="212"/>
      <c r="J111" s="575"/>
    </row>
    <row r="112" spans="1:10">
      <c r="A112" s="216">
        <v>591208</v>
      </c>
      <c r="B112" s="6">
        <v>400</v>
      </c>
      <c r="C112" s="6">
        <v>1053</v>
      </c>
      <c r="D112" s="6">
        <v>1</v>
      </c>
      <c r="E112" s="575">
        <v>1381.3049999999998</v>
      </c>
      <c r="F112" s="581">
        <f>ROUND(E112*(1-$F$41),2)</f>
        <v>1381.31</v>
      </c>
      <c r="G112" s="581">
        <f t="shared" si="5"/>
        <v>1381.31</v>
      </c>
      <c r="H112" s="212"/>
      <c r="J112" s="575"/>
    </row>
    <row r="113" spans="1:10">
      <c r="A113" s="341" t="s">
        <v>10712</v>
      </c>
      <c r="B113" s="2305">
        <v>400</v>
      </c>
      <c r="C113" s="2305">
        <v>1200</v>
      </c>
      <c r="D113" s="2305">
        <v>1</v>
      </c>
      <c r="E113" s="575">
        <v>6358.902</v>
      </c>
      <c r="F113" s="2306">
        <f t="shared" ref="F113:F116" si="6">ROUND(E113*(1-$F$41),2)</f>
        <v>6358.9</v>
      </c>
      <c r="G113" s="2306">
        <f t="shared" si="5"/>
        <v>6358.9</v>
      </c>
      <c r="H113" s="212"/>
      <c r="J113" s="575"/>
    </row>
    <row r="114" spans="1:10">
      <c r="A114" s="15" t="s">
        <v>12070</v>
      </c>
      <c r="B114" s="6">
        <v>400</v>
      </c>
      <c r="C114" s="6">
        <v>1200</v>
      </c>
      <c r="D114" s="6">
        <v>1</v>
      </c>
      <c r="E114" s="575">
        <v>6358.902</v>
      </c>
      <c r="F114" s="581">
        <f t="shared" si="6"/>
        <v>6358.9</v>
      </c>
      <c r="G114" s="581">
        <f t="shared" si="5"/>
        <v>6358.9</v>
      </c>
      <c r="H114" s="212"/>
      <c r="J114" s="575"/>
    </row>
    <row r="115" spans="1:10">
      <c r="A115" s="1389">
        <v>591605</v>
      </c>
      <c r="B115" s="2307">
        <v>410</v>
      </c>
      <c r="C115" s="2307">
        <v>809</v>
      </c>
      <c r="D115" s="2307">
        <v>1</v>
      </c>
      <c r="E115" s="575">
        <v>2651.1044999999999</v>
      </c>
      <c r="F115" s="2308">
        <f t="shared" si="6"/>
        <v>2651.1</v>
      </c>
      <c r="G115" s="2308">
        <f t="shared" si="5"/>
        <v>2651.1</v>
      </c>
      <c r="H115" s="212"/>
      <c r="J115" s="575"/>
    </row>
    <row r="116" spans="1:10">
      <c r="A116" s="341">
        <v>9800121</v>
      </c>
      <c r="B116" s="2305">
        <v>410</v>
      </c>
      <c r="C116" s="2305">
        <v>809</v>
      </c>
      <c r="D116" s="2305">
        <v>1</v>
      </c>
      <c r="E116" s="575">
        <v>4040.2691999999997</v>
      </c>
      <c r="F116" s="2306">
        <f t="shared" si="6"/>
        <v>4040.27</v>
      </c>
      <c r="G116" s="2306">
        <f t="shared" si="5"/>
        <v>4040.27</v>
      </c>
      <c r="H116" s="212"/>
      <c r="J116" s="575"/>
    </row>
    <row r="117" spans="1:10" ht="13.5" thickBot="1">
      <c r="A117" s="241" t="s">
        <v>6176</v>
      </c>
      <c r="B117" s="282">
        <v>585</v>
      </c>
      <c r="C117" s="282">
        <v>1680</v>
      </c>
      <c r="D117" s="282">
        <v>1</v>
      </c>
      <c r="E117" s="575">
        <v>8940.6749999999993</v>
      </c>
      <c r="F117" s="1403">
        <f t="shared" si="2"/>
        <v>8940.68</v>
      </c>
      <c r="G117" s="1403">
        <f t="shared" si="3"/>
        <v>8940.68</v>
      </c>
      <c r="H117" s="214"/>
      <c r="J117" s="575"/>
    </row>
    <row r="118" spans="1:10">
      <c r="J118" s="575"/>
    </row>
    <row r="119" spans="1:10" ht="13.5" thickBot="1">
      <c r="J119" s="575"/>
    </row>
    <row r="120" spans="1:10" ht="30" customHeight="1">
      <c r="A120" s="2734" t="s">
        <v>12080</v>
      </c>
      <c r="B120" s="2735"/>
      <c r="C120" s="2735"/>
      <c r="D120" s="2735"/>
      <c r="E120" s="2735"/>
      <c r="F120" s="2735"/>
      <c r="G120" s="2735"/>
      <c r="H120" s="2735"/>
      <c r="J120" s="575"/>
    </row>
    <row r="121" spans="1:10">
      <c r="A121" s="2736"/>
      <c r="B121" s="2737"/>
      <c r="C121" s="2737"/>
      <c r="D121" s="2737"/>
      <c r="E121" s="2737"/>
      <c r="F121" s="2737"/>
      <c r="G121" s="2737"/>
      <c r="H121" s="2737"/>
      <c r="J121" s="575"/>
    </row>
    <row r="122" spans="1:10">
      <c r="A122" s="2736"/>
      <c r="B122" s="2737"/>
      <c r="C122" s="2737"/>
      <c r="D122" s="2737"/>
      <c r="E122" s="2737"/>
      <c r="F122" s="2737"/>
      <c r="G122" s="2737"/>
      <c r="H122" s="2737"/>
      <c r="J122" s="575"/>
    </row>
    <row r="123" spans="1:10" ht="13.5" thickBot="1">
      <c r="A123" s="2738"/>
      <c r="B123" s="2739"/>
      <c r="C123" s="2739"/>
      <c r="D123" s="2739"/>
      <c r="E123" s="2739"/>
      <c r="F123" s="2739"/>
      <c r="G123" s="2739"/>
      <c r="H123" s="2739"/>
      <c r="J123" s="575"/>
    </row>
    <row r="124" spans="1:10" ht="42">
      <c r="A124" s="195" t="s">
        <v>1034</v>
      </c>
      <c r="B124" s="389" t="s">
        <v>1035</v>
      </c>
      <c r="C124" s="475" t="s">
        <v>678</v>
      </c>
      <c r="D124" s="475" t="s">
        <v>3143</v>
      </c>
      <c r="E124" s="1173" t="s">
        <v>11109</v>
      </c>
      <c r="F124" s="430" t="s">
        <v>2792</v>
      </c>
      <c r="G124" s="1392" t="s">
        <v>497</v>
      </c>
      <c r="H124" s="199" t="s">
        <v>4268</v>
      </c>
      <c r="J124" s="575"/>
    </row>
    <row r="125" spans="1:10" ht="33.75" customHeight="1" thickBot="1">
      <c r="A125" s="195"/>
      <c r="B125" s="389"/>
      <c r="C125" s="1140" t="s">
        <v>10893</v>
      </c>
      <c r="D125" s="476" t="s">
        <v>2641</v>
      </c>
      <c r="E125" s="564" t="s">
        <v>265</v>
      </c>
      <c r="F125" s="191">
        <f>'Заказ, cкидки и курсы валют'!$I$12</f>
        <v>0</v>
      </c>
      <c r="G125" s="1393"/>
      <c r="H125" s="325"/>
      <c r="J125" s="575"/>
    </row>
    <row r="126" spans="1:10" ht="13.5" thickBot="1">
      <c r="A126" s="999" t="s">
        <v>6178</v>
      </c>
      <c r="B126" s="1645" t="s">
        <v>6177</v>
      </c>
      <c r="C126" s="1085">
        <v>10</v>
      </c>
      <c r="D126" s="1085">
        <v>1</v>
      </c>
      <c r="E126" s="575">
        <v>83.283000000000001</v>
      </c>
      <c r="F126" s="1414">
        <f>ROUND(E126*(1-$F$41),2)</f>
        <v>83.28</v>
      </c>
      <c r="G126" s="1414">
        <f>F126</f>
        <v>83.28</v>
      </c>
      <c r="H126" s="994"/>
      <c r="J126" s="575"/>
    </row>
    <row r="127" spans="1:10" ht="13.5" thickBot="1">
      <c r="A127" s="999" t="s">
        <v>12071</v>
      </c>
      <c r="B127" s="1645" t="s">
        <v>6177</v>
      </c>
      <c r="C127" s="1085">
        <v>10</v>
      </c>
      <c r="D127" s="1085">
        <v>1</v>
      </c>
      <c r="E127" s="575">
        <v>83.283000000000001</v>
      </c>
      <c r="F127" s="1414">
        <f>ROUND(E127*(1-$F$41),2)</f>
        <v>83.28</v>
      </c>
      <c r="G127" s="1414">
        <f>F127</f>
        <v>83.28</v>
      </c>
      <c r="H127" s="994"/>
      <c r="J127" s="575"/>
    </row>
    <row r="128" spans="1:10" ht="13.5" thickBot="1">
      <c r="A128" s="999" t="s">
        <v>12072</v>
      </c>
      <c r="B128" s="1645" t="s">
        <v>6177</v>
      </c>
      <c r="C128" s="1085">
        <v>10</v>
      </c>
      <c r="D128" s="1085">
        <v>1</v>
      </c>
      <c r="E128" s="575">
        <v>58.298099999999998</v>
      </c>
      <c r="F128" s="1414">
        <f>ROUND(E128*(1-$F$41),2)</f>
        <v>58.3</v>
      </c>
      <c r="G128" s="1414">
        <f>F128*D128</f>
        <v>58.3</v>
      </c>
      <c r="H128" s="994"/>
      <c r="J128" s="575"/>
    </row>
    <row r="129" spans="1:10" ht="13.5" thickBot="1">
      <c r="A129" s="999">
        <v>50100</v>
      </c>
      <c r="B129" s="1645" t="s">
        <v>6177</v>
      </c>
      <c r="C129" s="1085">
        <v>10</v>
      </c>
      <c r="D129" s="1085">
        <v>2</v>
      </c>
      <c r="E129" s="575">
        <v>244.21514999999999</v>
      </c>
      <c r="F129" s="1414">
        <f>ROUND(E129*(1-$F$41),2)</f>
        <v>244.22</v>
      </c>
      <c r="G129" s="1414">
        <f>F129*D129</f>
        <v>488.44</v>
      </c>
      <c r="H129" s="994"/>
      <c r="J129" s="575"/>
    </row>
    <row r="130" spans="1:10">
      <c r="A130" s="14"/>
      <c r="B130" s="824"/>
      <c r="C130" s="9"/>
      <c r="D130" s="9"/>
      <c r="E130" s="2483"/>
      <c r="F130" s="1412"/>
      <c r="G130" s="1412"/>
      <c r="H130" s="14"/>
      <c r="J130" s="575"/>
    </row>
    <row r="131" spans="1:10">
      <c r="J131" s="575"/>
    </row>
    <row r="132" spans="1:10" ht="13.5" thickBot="1">
      <c r="J132" s="575"/>
    </row>
    <row r="133" spans="1:10" ht="30" customHeight="1">
      <c r="A133" s="2321" t="s">
        <v>12092</v>
      </c>
      <c r="B133" s="2322"/>
      <c r="C133" s="2322"/>
      <c r="D133" s="2322"/>
      <c r="E133" s="2484"/>
      <c r="F133" s="2322"/>
      <c r="G133" s="2322"/>
      <c r="H133" s="2322"/>
      <c r="J133" s="575"/>
    </row>
    <row r="134" spans="1:10" ht="13.35" customHeight="1">
      <c r="A134" s="2323"/>
      <c r="B134" s="2324"/>
      <c r="C134" s="2324"/>
      <c r="D134" s="2324"/>
      <c r="E134" s="2485"/>
      <c r="F134" s="2324"/>
      <c r="G134" s="2324"/>
      <c r="H134" s="2324"/>
      <c r="J134" s="575"/>
    </row>
    <row r="135" spans="1:10" ht="13.35" customHeight="1">
      <c r="A135" s="2323"/>
      <c r="B135" s="2324"/>
      <c r="C135" s="2324"/>
      <c r="D135" s="2324"/>
      <c r="E135" s="2485"/>
      <c r="F135" s="2324"/>
      <c r="G135" s="2324"/>
      <c r="H135" s="2324"/>
      <c r="J135" s="575"/>
    </row>
    <row r="136" spans="1:10" ht="13.7" customHeight="1" thickBot="1">
      <c r="A136" s="2325"/>
      <c r="B136" s="2326"/>
      <c r="C136" s="2326"/>
      <c r="D136" s="2326"/>
      <c r="E136" s="2486"/>
      <c r="F136" s="2326"/>
      <c r="G136" s="2326"/>
      <c r="H136" s="2326"/>
      <c r="J136" s="575"/>
    </row>
    <row r="137" spans="1:10" ht="42">
      <c r="A137" s="195" t="s">
        <v>1034</v>
      </c>
      <c r="B137" s="389" t="s">
        <v>1035</v>
      </c>
      <c r="C137" s="475" t="s">
        <v>678</v>
      </c>
      <c r="D137" s="475" t="s">
        <v>3143</v>
      </c>
      <c r="E137" s="1173" t="s">
        <v>11109</v>
      </c>
      <c r="F137" s="430" t="s">
        <v>2792</v>
      </c>
      <c r="G137" s="1392" t="s">
        <v>497</v>
      </c>
      <c r="H137" s="199" t="s">
        <v>4268</v>
      </c>
      <c r="J137" s="575"/>
    </row>
    <row r="138" spans="1:10" ht="13.5" thickBot="1">
      <c r="A138" s="195"/>
      <c r="B138" s="389"/>
      <c r="C138" s="475" t="s">
        <v>10893</v>
      </c>
      <c r="D138" s="476" t="s">
        <v>2641</v>
      </c>
      <c r="E138" s="564" t="s">
        <v>265</v>
      </c>
      <c r="F138" s="342">
        <f>'Заказ, cкидки и курсы валют'!$I$12</f>
        <v>0</v>
      </c>
      <c r="G138" s="1393"/>
      <c r="H138" s="325"/>
      <c r="J138" s="575"/>
    </row>
    <row r="139" spans="1:10" ht="13.5" thickBot="1">
      <c r="A139" s="999" t="s">
        <v>6180</v>
      </c>
      <c r="B139" s="1645" t="s">
        <v>6179</v>
      </c>
      <c r="C139" s="1085">
        <v>20</v>
      </c>
      <c r="D139" s="1085">
        <v>1</v>
      </c>
      <c r="E139" s="575">
        <v>92.591099999999997</v>
      </c>
      <c r="F139" s="1414">
        <f>ROUND(E139*(1-$F$41),2)</f>
        <v>92.59</v>
      </c>
      <c r="G139" s="1414">
        <f>F139</f>
        <v>92.59</v>
      </c>
      <c r="H139" s="994"/>
      <c r="J139" s="575"/>
    </row>
    <row r="140" spans="1:10">
      <c r="J140" s="575"/>
    </row>
    <row r="141" spans="1:10" ht="13.5" thickBot="1">
      <c r="J141" s="575"/>
    </row>
    <row r="142" spans="1:10" ht="30" customHeight="1">
      <c r="A142" s="2316" t="s">
        <v>12093</v>
      </c>
      <c r="B142" s="849"/>
      <c r="C142" s="849"/>
      <c r="D142" s="849"/>
      <c r="E142" s="2478"/>
      <c r="F142" s="849"/>
      <c r="G142" s="849"/>
      <c r="H142" s="849"/>
      <c r="J142" s="575"/>
    </row>
    <row r="143" spans="1:10" ht="13.35" customHeight="1">
      <c r="A143" s="2317"/>
      <c r="B143" s="2318"/>
      <c r="C143" s="2318"/>
      <c r="D143" s="2318"/>
      <c r="E143" s="2487"/>
      <c r="F143" s="2318"/>
      <c r="G143" s="2318"/>
      <c r="H143" s="2318"/>
      <c r="J143" s="575"/>
    </row>
    <row r="144" spans="1:10" ht="13.35" customHeight="1">
      <c r="A144" s="2317"/>
      <c r="B144" s="2318"/>
      <c r="C144" s="2318"/>
      <c r="D144" s="2318"/>
      <c r="E144" s="2487"/>
      <c r="F144" s="2318"/>
      <c r="G144" s="2318"/>
      <c r="H144" s="2318"/>
      <c r="J144" s="575"/>
    </row>
    <row r="145" spans="1:10" ht="13.7" customHeight="1" thickBot="1">
      <c r="A145" s="2319"/>
      <c r="B145" s="2320"/>
      <c r="C145" s="2320"/>
      <c r="D145" s="2320"/>
      <c r="E145" s="2488"/>
      <c r="F145" s="2320"/>
      <c r="G145" s="2320"/>
      <c r="H145" s="2320"/>
      <c r="J145" s="575"/>
    </row>
    <row r="146" spans="1:10" ht="42">
      <c r="A146" s="195" t="s">
        <v>1034</v>
      </c>
      <c r="B146" s="389" t="s">
        <v>1035</v>
      </c>
      <c r="C146" s="475" t="s">
        <v>678</v>
      </c>
      <c r="D146" s="475" t="s">
        <v>3143</v>
      </c>
      <c r="E146" s="1173" t="s">
        <v>3970</v>
      </c>
      <c r="F146" s="430" t="s">
        <v>2792</v>
      </c>
      <c r="G146" s="1392" t="s">
        <v>497</v>
      </c>
      <c r="H146" s="199" t="s">
        <v>4268</v>
      </c>
      <c r="J146" s="575"/>
    </row>
    <row r="147" spans="1:10" ht="13.5" thickBot="1">
      <c r="A147" s="195"/>
      <c r="B147" s="389"/>
      <c r="C147" s="475" t="s">
        <v>10894</v>
      </c>
      <c r="D147" s="476" t="s">
        <v>2641</v>
      </c>
      <c r="E147" s="564" t="s">
        <v>265</v>
      </c>
      <c r="F147" s="342">
        <f>'Заказ, cкидки и курсы валют'!$I$12</f>
        <v>0</v>
      </c>
      <c r="G147" s="1393"/>
      <c r="H147" s="325"/>
      <c r="J147" s="575"/>
    </row>
    <row r="148" spans="1:10" ht="13.5" thickBot="1">
      <c r="A148" s="333" t="s">
        <v>6181</v>
      </c>
      <c r="B148" s="1181" t="s">
        <v>6183</v>
      </c>
      <c r="C148" s="542"/>
      <c r="D148" s="542">
        <v>50</v>
      </c>
      <c r="E148" s="575">
        <v>1714.6499999999999</v>
      </c>
      <c r="F148" s="1400">
        <f>ROUND(E148*(1-$F$41),2)</f>
        <v>1714.65</v>
      </c>
      <c r="G148" s="1400">
        <f>F148</f>
        <v>1714.65</v>
      </c>
      <c r="H148" s="337"/>
      <c r="J148" s="575"/>
    </row>
    <row r="149" spans="1:10">
      <c r="A149" s="1147" t="s">
        <v>12073</v>
      </c>
      <c r="B149" s="1181" t="s">
        <v>6183</v>
      </c>
      <c r="C149" s="1532"/>
      <c r="D149" s="1532">
        <v>50</v>
      </c>
      <c r="E149" s="575">
        <v>1714.6499999999999</v>
      </c>
      <c r="F149" s="1400">
        <f>ROUND(E149*(1-$F$41),2)</f>
        <v>1714.65</v>
      </c>
      <c r="G149" s="1792">
        <f>F149</f>
        <v>1714.65</v>
      </c>
      <c r="H149" s="502"/>
      <c r="J149" s="575"/>
    </row>
    <row r="150" spans="1:10">
      <c r="A150" s="216" t="s">
        <v>10895</v>
      </c>
      <c r="B150" s="408" t="s">
        <v>6183</v>
      </c>
      <c r="C150" s="6"/>
      <c r="D150" s="6">
        <v>1</v>
      </c>
      <c r="E150" s="575">
        <v>68.585999999999999</v>
      </c>
      <c r="F150" s="581">
        <f>ROUND(E150*(1-$F$41),2)</f>
        <v>68.59</v>
      </c>
      <c r="G150" s="581">
        <f>F150</f>
        <v>68.59</v>
      </c>
      <c r="H150" s="212"/>
      <c r="J150" s="575"/>
    </row>
    <row r="151" spans="1:10">
      <c r="A151" s="216" t="s">
        <v>6182</v>
      </c>
      <c r="B151" s="408" t="s">
        <v>6184</v>
      </c>
      <c r="C151" s="6"/>
      <c r="D151" s="6">
        <v>50</v>
      </c>
      <c r="E151" s="575">
        <v>1714.6499999999999</v>
      </c>
      <c r="F151" s="581">
        <f t="shared" ref="F151:F163" si="7">ROUND(E151*(1-$F$41),2)</f>
        <v>1714.65</v>
      </c>
      <c r="G151" s="581">
        <f t="shared" ref="G151:G163" si="8">F151</f>
        <v>1714.65</v>
      </c>
      <c r="H151" s="212"/>
      <c r="J151" s="575"/>
    </row>
    <row r="152" spans="1:10">
      <c r="A152" s="216" t="s">
        <v>12074</v>
      </c>
      <c r="B152" s="408" t="s">
        <v>6184</v>
      </c>
      <c r="C152" s="6"/>
      <c r="D152" s="6">
        <v>50</v>
      </c>
      <c r="E152" s="575">
        <v>1714.6499999999999</v>
      </c>
      <c r="F152" s="581">
        <f t="shared" ref="F152" si="9">ROUND(E152*(1-$F$41),2)</f>
        <v>1714.65</v>
      </c>
      <c r="G152" s="581">
        <f>F152</f>
        <v>1714.65</v>
      </c>
      <c r="H152" s="212"/>
      <c r="J152" s="575"/>
    </row>
    <row r="153" spans="1:10">
      <c r="A153" s="216" t="s">
        <v>10896</v>
      </c>
      <c r="B153" s="408" t="s">
        <v>6184</v>
      </c>
      <c r="C153" s="6"/>
      <c r="D153" s="6">
        <v>1</v>
      </c>
      <c r="E153" s="575">
        <v>68.585999999999999</v>
      </c>
      <c r="F153" s="581">
        <f t="shared" si="7"/>
        <v>68.59</v>
      </c>
      <c r="G153" s="581">
        <f t="shared" si="8"/>
        <v>68.59</v>
      </c>
      <c r="H153" s="212"/>
      <c r="J153" s="575"/>
    </row>
    <row r="154" spans="1:10">
      <c r="A154" s="216" t="s">
        <v>4156</v>
      </c>
      <c r="B154" s="408" t="s">
        <v>6185</v>
      </c>
      <c r="C154" s="6"/>
      <c r="D154" s="6">
        <v>50</v>
      </c>
      <c r="E154" s="575">
        <v>1714.6499999999999</v>
      </c>
      <c r="F154" s="581">
        <f t="shared" si="7"/>
        <v>1714.65</v>
      </c>
      <c r="G154" s="581">
        <f t="shared" si="8"/>
        <v>1714.65</v>
      </c>
      <c r="H154" s="212"/>
      <c r="J154" s="575"/>
    </row>
    <row r="155" spans="1:10">
      <c r="A155" s="216" t="s">
        <v>12075</v>
      </c>
      <c r="B155" s="408" t="s">
        <v>6185</v>
      </c>
      <c r="C155" s="6"/>
      <c r="D155" s="6">
        <v>50</v>
      </c>
      <c r="E155" s="575">
        <v>1714.6499999999999</v>
      </c>
      <c r="F155" s="581">
        <f t="shared" ref="F155" si="10">ROUND(E155*(1-$F$41),2)</f>
        <v>1714.65</v>
      </c>
      <c r="G155" s="581">
        <f t="shared" ref="G155" si="11">F155</f>
        <v>1714.65</v>
      </c>
      <c r="H155" s="212"/>
      <c r="J155" s="575"/>
    </row>
    <row r="156" spans="1:10">
      <c r="A156" s="216" t="s">
        <v>10897</v>
      </c>
      <c r="B156" s="408" t="s">
        <v>6185</v>
      </c>
      <c r="C156" s="6"/>
      <c r="D156" s="6">
        <v>1</v>
      </c>
      <c r="E156" s="575">
        <v>69.650999999999996</v>
      </c>
      <c r="F156" s="581">
        <f t="shared" si="7"/>
        <v>69.650000000000006</v>
      </c>
      <c r="G156" s="581">
        <f t="shared" si="8"/>
        <v>69.650000000000006</v>
      </c>
      <c r="H156" s="212"/>
      <c r="J156" s="575"/>
    </row>
    <row r="157" spans="1:10">
      <c r="A157" s="216" t="s">
        <v>4157</v>
      </c>
      <c r="B157" s="408" t="s">
        <v>6186</v>
      </c>
      <c r="C157" s="6"/>
      <c r="D157" s="6">
        <v>50</v>
      </c>
      <c r="E157" s="575">
        <v>1959.6</v>
      </c>
      <c r="F157" s="581">
        <f t="shared" si="7"/>
        <v>1959.6</v>
      </c>
      <c r="G157" s="581">
        <f t="shared" si="8"/>
        <v>1959.6</v>
      </c>
      <c r="H157" s="212"/>
      <c r="J157" s="575"/>
    </row>
    <row r="158" spans="1:10">
      <c r="A158" s="216" t="s">
        <v>12076</v>
      </c>
      <c r="B158" s="408" t="s">
        <v>6186</v>
      </c>
      <c r="C158" s="6"/>
      <c r="D158" s="6">
        <v>50</v>
      </c>
      <c r="E158" s="575">
        <v>1959.6</v>
      </c>
      <c r="F158" s="581">
        <f t="shared" ref="F158:F159" si="12">ROUND(E158*(1-$F$41),2)</f>
        <v>1959.6</v>
      </c>
      <c r="G158" s="581">
        <f t="shared" ref="G158:G159" si="13">F158</f>
        <v>1959.6</v>
      </c>
      <c r="H158" s="212"/>
      <c r="J158" s="575"/>
    </row>
    <row r="159" spans="1:10">
      <c r="A159" s="216">
        <v>1015172</v>
      </c>
      <c r="B159" s="408" t="s">
        <v>12077</v>
      </c>
      <c r="C159" s="6"/>
      <c r="D159" s="6">
        <v>1</v>
      </c>
      <c r="E159" s="575">
        <v>69.193049999999999</v>
      </c>
      <c r="F159" s="581">
        <f t="shared" si="12"/>
        <v>69.19</v>
      </c>
      <c r="G159" s="581">
        <f t="shared" si="13"/>
        <v>69.19</v>
      </c>
      <c r="H159" s="212"/>
      <c r="J159" s="575"/>
    </row>
    <row r="160" spans="1:10">
      <c r="A160" s="216" t="s">
        <v>10898</v>
      </c>
      <c r="B160" s="408" t="s">
        <v>6186</v>
      </c>
      <c r="C160" s="6"/>
      <c r="D160" s="6">
        <v>1</v>
      </c>
      <c r="E160" s="575">
        <v>78.383999999999986</v>
      </c>
      <c r="F160" s="581">
        <f t="shared" si="7"/>
        <v>78.38</v>
      </c>
      <c r="G160" s="581">
        <f t="shared" si="8"/>
        <v>78.38</v>
      </c>
      <c r="H160" s="212"/>
      <c r="J160" s="575"/>
    </row>
    <row r="161" spans="1:10">
      <c r="A161" s="216" t="s">
        <v>11095</v>
      </c>
      <c r="B161" s="408" t="s">
        <v>6187</v>
      </c>
      <c r="C161" s="6"/>
      <c r="D161" s="6">
        <v>50</v>
      </c>
      <c r="E161" s="575">
        <v>1959.6</v>
      </c>
      <c r="F161" s="581">
        <f t="shared" ref="F161" si="14">ROUND(E161*(1-$F$41),2)</f>
        <v>1959.6</v>
      </c>
      <c r="G161" s="581">
        <f t="shared" ref="G161" si="15">F161</f>
        <v>1959.6</v>
      </c>
      <c r="H161" s="212"/>
      <c r="J161" s="575"/>
    </row>
    <row r="162" spans="1:10">
      <c r="A162" s="216" t="s">
        <v>12078</v>
      </c>
      <c r="B162" s="408" t="s">
        <v>6187</v>
      </c>
      <c r="C162" s="6"/>
      <c r="D162" s="6">
        <v>50</v>
      </c>
      <c r="E162" s="575">
        <v>1959.6</v>
      </c>
      <c r="F162" s="581">
        <f t="shared" ref="F162" si="16">ROUND(E162*(1-$F$41),2)</f>
        <v>1959.6</v>
      </c>
      <c r="G162" s="581">
        <f t="shared" ref="G162" si="17">F162</f>
        <v>1959.6</v>
      </c>
      <c r="H162" s="311"/>
      <c r="J162" s="575"/>
    </row>
    <row r="163" spans="1:10" ht="13.5" thickBot="1">
      <c r="A163" s="241" t="s">
        <v>10899</v>
      </c>
      <c r="B163" s="1188" t="s">
        <v>6187</v>
      </c>
      <c r="C163" s="282"/>
      <c r="D163" s="282">
        <v>1</v>
      </c>
      <c r="E163" s="575">
        <v>78.383999999999986</v>
      </c>
      <c r="F163" s="1403">
        <f t="shared" si="7"/>
        <v>78.38</v>
      </c>
      <c r="G163" s="1403">
        <f t="shared" si="8"/>
        <v>78.38</v>
      </c>
      <c r="H163" s="214"/>
      <c r="J163" s="575"/>
    </row>
    <row r="164" spans="1:10">
      <c r="J164" s="575"/>
    </row>
    <row r="165" spans="1:10">
      <c r="J165" s="575"/>
    </row>
    <row r="166" spans="1:10">
      <c r="J166" s="575"/>
    </row>
    <row r="167" spans="1:10" ht="13.5" thickBot="1">
      <c r="J167" s="575"/>
    </row>
    <row r="168" spans="1:10" ht="30" customHeight="1">
      <c r="A168" s="2721" t="s">
        <v>6188</v>
      </c>
      <c r="B168" s="2722"/>
      <c r="C168" s="2722"/>
      <c r="D168" s="2722"/>
      <c r="E168" s="2722"/>
      <c r="F168" s="2722"/>
      <c r="G168" s="2722"/>
      <c r="H168" s="2722"/>
      <c r="J168" s="575"/>
    </row>
    <row r="169" spans="1:10">
      <c r="A169" s="2723"/>
      <c r="B169" s="2724"/>
      <c r="C169" s="2724"/>
      <c r="D169" s="2724"/>
      <c r="E169" s="2724"/>
      <c r="F169" s="2724"/>
      <c r="G169" s="2724"/>
      <c r="H169" s="2724"/>
      <c r="J169" s="575"/>
    </row>
    <row r="170" spans="1:10">
      <c r="A170" s="2723"/>
      <c r="B170" s="2724"/>
      <c r="C170" s="2724"/>
      <c r="D170" s="2724"/>
      <c r="E170" s="2724"/>
      <c r="F170" s="2724"/>
      <c r="G170" s="2724"/>
      <c r="H170" s="2724"/>
      <c r="J170" s="575"/>
    </row>
    <row r="171" spans="1:10" ht="13.5" thickBot="1">
      <c r="A171" s="2725"/>
      <c r="B171" s="2726"/>
      <c r="C171" s="2726"/>
      <c r="D171" s="2726"/>
      <c r="E171" s="2726"/>
      <c r="F171" s="2726"/>
      <c r="G171" s="2726"/>
      <c r="H171" s="2726"/>
      <c r="J171" s="575"/>
    </row>
    <row r="172" spans="1:10" ht="42">
      <c r="A172" s="195" t="s">
        <v>1034</v>
      </c>
      <c r="B172" s="389" t="s">
        <v>1035</v>
      </c>
      <c r="C172" s="475" t="s">
        <v>678</v>
      </c>
      <c r="D172" s="475" t="s">
        <v>3143</v>
      </c>
      <c r="E172" s="1173" t="s">
        <v>3970</v>
      </c>
      <c r="F172" s="430" t="s">
        <v>2792</v>
      </c>
      <c r="G172" s="1392" t="s">
        <v>497</v>
      </c>
      <c r="H172" s="199" t="s">
        <v>4268</v>
      </c>
      <c r="J172" s="575"/>
    </row>
    <row r="173" spans="1:10" ht="13.5" thickBot="1">
      <c r="A173" s="195"/>
      <c r="B173" s="389"/>
      <c r="C173" s="475" t="s">
        <v>10894</v>
      </c>
      <c r="D173" s="476" t="s">
        <v>2641</v>
      </c>
      <c r="E173" s="564" t="s">
        <v>265</v>
      </c>
      <c r="F173" s="342">
        <f>'Заказ, cкидки и курсы валют'!$I$12</f>
        <v>0</v>
      </c>
      <c r="G173" s="1393"/>
      <c r="H173" s="325"/>
      <c r="J173" s="575"/>
    </row>
    <row r="174" spans="1:10">
      <c r="A174" s="333" t="s">
        <v>6189</v>
      </c>
      <c r="B174" s="1181" t="s">
        <v>3292</v>
      </c>
      <c r="C174" s="542"/>
      <c r="D174" s="542">
        <v>1</v>
      </c>
      <c r="E174" s="575">
        <v>48.989999999999995</v>
      </c>
      <c r="F174" s="1400">
        <f>ROUND(E174*(1-$F$41),2)</f>
        <v>48.99</v>
      </c>
      <c r="G174" s="1400">
        <f>F174</f>
        <v>48.99</v>
      </c>
      <c r="H174" s="337"/>
      <c r="J174" s="575"/>
    </row>
    <row r="175" spans="1:10">
      <c r="A175" s="216" t="s">
        <v>10858</v>
      </c>
      <c r="B175" s="408" t="s">
        <v>3292</v>
      </c>
      <c r="C175" s="6"/>
      <c r="D175" s="6">
        <v>10</v>
      </c>
      <c r="E175" s="575">
        <v>489.9</v>
      </c>
      <c r="F175" s="581">
        <f>ROUND(E175*(1-$F$41),2)</f>
        <v>489.9</v>
      </c>
      <c r="G175" s="581">
        <f>F175</f>
        <v>489.9</v>
      </c>
      <c r="H175" s="212"/>
      <c r="J175" s="575"/>
    </row>
    <row r="176" spans="1:10">
      <c r="A176" s="216" t="s">
        <v>6190</v>
      </c>
      <c r="B176" s="408" t="s">
        <v>3293</v>
      </c>
      <c r="C176" s="6"/>
      <c r="D176" s="6">
        <v>1</v>
      </c>
      <c r="E176" s="575">
        <v>48.989999999999995</v>
      </c>
      <c r="F176" s="581">
        <f t="shared" ref="F176:F178" si="18">ROUND(E176*(1-$F$41),2)</f>
        <v>48.99</v>
      </c>
      <c r="G176" s="581">
        <f t="shared" ref="G176:G178" si="19">F176</f>
        <v>48.99</v>
      </c>
      <c r="H176" s="212"/>
      <c r="J176" s="575"/>
    </row>
    <row r="177" spans="1:16">
      <c r="A177" s="216" t="s">
        <v>6191</v>
      </c>
      <c r="B177" s="408" t="s">
        <v>3295</v>
      </c>
      <c r="C177" s="6"/>
      <c r="D177" s="6">
        <v>1</v>
      </c>
      <c r="E177" s="575">
        <v>56.338499999999996</v>
      </c>
      <c r="F177" s="581">
        <f t="shared" si="18"/>
        <v>56.34</v>
      </c>
      <c r="G177" s="581">
        <f t="shared" si="19"/>
        <v>56.34</v>
      </c>
      <c r="H177" s="212"/>
      <c r="J177" s="575"/>
    </row>
    <row r="178" spans="1:16" ht="13.5" thickBot="1">
      <c r="A178" s="241" t="s">
        <v>6192</v>
      </c>
      <c r="B178" s="1188" t="s">
        <v>6193</v>
      </c>
      <c r="C178" s="282"/>
      <c r="D178" s="282">
        <v>1</v>
      </c>
      <c r="E178" s="575">
        <v>58.787999999999997</v>
      </c>
      <c r="F178" s="1403">
        <f t="shared" si="18"/>
        <v>58.79</v>
      </c>
      <c r="G178" s="1403">
        <f t="shared" si="19"/>
        <v>58.79</v>
      </c>
      <c r="H178" s="214"/>
      <c r="J178" s="575"/>
    </row>
    <row r="179" spans="1:16">
      <c r="J179" s="575"/>
    </row>
    <row r="180" spans="1:16" ht="13.5" thickBot="1">
      <c r="J180" s="575"/>
    </row>
    <row r="181" spans="1:16" ht="30" customHeight="1">
      <c r="A181" s="2721" t="s">
        <v>6194</v>
      </c>
      <c r="B181" s="2722"/>
      <c r="C181" s="2722"/>
      <c r="D181" s="2722"/>
      <c r="E181" s="2722"/>
      <c r="F181" s="2722"/>
      <c r="G181" s="2722"/>
      <c r="H181" s="2722"/>
      <c r="J181" s="575"/>
    </row>
    <row r="182" spans="1:16">
      <c r="A182" s="2723"/>
      <c r="B182" s="2724"/>
      <c r="C182" s="2724"/>
      <c r="D182" s="2724"/>
      <c r="E182" s="2724"/>
      <c r="F182" s="2724"/>
      <c r="G182" s="2724"/>
      <c r="H182" s="2724"/>
      <c r="J182" s="575"/>
    </row>
    <row r="183" spans="1:16" ht="19.7" customHeight="1">
      <c r="A183" s="2723"/>
      <c r="B183" s="2724"/>
      <c r="C183" s="2724"/>
      <c r="D183" s="2724"/>
      <c r="E183" s="2724"/>
      <c r="F183" s="2724"/>
      <c r="G183" s="2724"/>
      <c r="H183" s="2724"/>
      <c r="J183" s="575"/>
    </row>
    <row r="184" spans="1:16" ht="24" customHeight="1" thickBot="1">
      <c r="A184" s="2725"/>
      <c r="B184" s="2726"/>
      <c r="C184" s="2726"/>
      <c r="D184" s="2726"/>
      <c r="E184" s="2726"/>
      <c r="F184" s="2726"/>
      <c r="G184" s="2726"/>
      <c r="H184" s="2726"/>
      <c r="J184" s="575"/>
    </row>
    <row r="185" spans="1:16" ht="42">
      <c r="A185" s="195" t="s">
        <v>1034</v>
      </c>
      <c r="B185" s="389" t="s">
        <v>1035</v>
      </c>
      <c r="C185" s="475" t="s">
        <v>678</v>
      </c>
      <c r="D185" s="475" t="s">
        <v>3143</v>
      </c>
      <c r="E185" s="1173" t="s">
        <v>11109</v>
      </c>
      <c r="F185" s="430" t="s">
        <v>2792</v>
      </c>
      <c r="G185" s="1392" t="s">
        <v>497</v>
      </c>
      <c r="H185" s="199" t="s">
        <v>4268</v>
      </c>
      <c r="J185" s="575"/>
    </row>
    <row r="186" spans="1:16" ht="13.5" thickBot="1">
      <c r="A186" s="195"/>
      <c r="B186" s="389"/>
      <c r="C186" s="475" t="s">
        <v>10893</v>
      </c>
      <c r="D186" s="476" t="s">
        <v>2641</v>
      </c>
      <c r="E186" s="564" t="s">
        <v>265</v>
      </c>
      <c r="F186" s="342">
        <f>'Заказ, cкидки и курсы валют'!$I$12</f>
        <v>0</v>
      </c>
      <c r="G186" s="1393"/>
      <c r="H186" s="325"/>
      <c r="J186" s="575"/>
    </row>
    <row r="187" spans="1:16">
      <c r="A187" s="333">
        <v>9800131</v>
      </c>
      <c r="B187" s="1181" t="s">
        <v>6195</v>
      </c>
      <c r="C187" s="542"/>
      <c r="D187" s="542">
        <v>1</v>
      </c>
      <c r="E187" s="575">
        <v>1459.9019999999998</v>
      </c>
      <c r="F187" s="1400">
        <f>ROUND(E187*(1-$F$41),2)</f>
        <v>1459.9</v>
      </c>
      <c r="G187" s="1400">
        <f>F187</f>
        <v>1459.9</v>
      </c>
      <c r="H187" s="337"/>
      <c r="J187" s="575"/>
    </row>
    <row r="188" spans="1:16" ht="13.5" thickBot="1">
      <c r="A188" s="241">
        <v>9800132</v>
      </c>
      <c r="B188" s="1188" t="s">
        <v>6196</v>
      </c>
      <c r="C188" s="282"/>
      <c r="D188" s="282">
        <v>1</v>
      </c>
      <c r="E188" s="575">
        <v>2520.5354999999995</v>
      </c>
      <c r="F188" s="1403">
        <f>ROUND(E188*(1-$F$41),2)</f>
        <v>2520.54</v>
      </c>
      <c r="G188" s="1403">
        <f>F188</f>
        <v>2520.54</v>
      </c>
      <c r="H188" s="214"/>
      <c r="J188" s="575"/>
    </row>
    <row r="189" spans="1:16" ht="13.5" thickBot="1">
      <c r="A189" s="14"/>
      <c r="B189" s="824"/>
      <c r="C189" s="9"/>
      <c r="D189" s="9"/>
      <c r="E189" s="2483"/>
      <c r="F189" s="1412"/>
      <c r="G189" s="1412"/>
      <c r="H189" s="14"/>
      <c r="J189" s="575"/>
      <c r="P189" s="2327"/>
    </row>
    <row r="190" spans="1:16" ht="30" customHeight="1">
      <c r="A190" s="2721" t="s">
        <v>12031</v>
      </c>
      <c r="B190" s="2722"/>
      <c r="C190" s="2722"/>
      <c r="D190" s="2722"/>
      <c r="E190" s="2722"/>
      <c r="F190" s="2722"/>
      <c r="G190" s="2722"/>
      <c r="H190" s="2722"/>
      <c r="J190" s="575"/>
    </row>
    <row r="191" spans="1:16" ht="16.7" customHeight="1">
      <c r="A191" s="2723"/>
      <c r="B191" s="2724"/>
      <c r="C191" s="2724"/>
      <c r="D191" s="2724"/>
      <c r="E191" s="2724"/>
      <c r="F191" s="2724"/>
      <c r="G191" s="2724"/>
      <c r="H191" s="2724"/>
      <c r="J191" s="575"/>
    </row>
    <row r="192" spans="1:16" ht="25.35" customHeight="1">
      <c r="A192" s="2723"/>
      <c r="B192" s="2724"/>
      <c r="C192" s="2724"/>
      <c r="D192" s="2724"/>
      <c r="E192" s="2724"/>
      <c r="F192" s="2724"/>
      <c r="G192" s="2724"/>
      <c r="H192" s="2724"/>
      <c r="J192" s="575"/>
    </row>
    <row r="193" spans="1:10" ht="13.5" thickBot="1">
      <c r="A193" s="2725"/>
      <c r="B193" s="2726"/>
      <c r="C193" s="2726"/>
      <c r="D193" s="2726"/>
      <c r="E193" s="2726"/>
      <c r="F193" s="2726"/>
      <c r="G193" s="2726"/>
      <c r="H193" s="2726"/>
      <c r="J193" s="575"/>
    </row>
    <row r="194" spans="1:10" ht="42">
      <c r="A194" s="195" t="s">
        <v>1034</v>
      </c>
      <c r="B194" s="389" t="s">
        <v>1035</v>
      </c>
      <c r="C194" s="475" t="s">
        <v>678</v>
      </c>
      <c r="D194" s="475" t="s">
        <v>3143</v>
      </c>
      <c r="E194" s="1173" t="s">
        <v>12034</v>
      </c>
      <c r="F194" s="430" t="s">
        <v>2792</v>
      </c>
      <c r="G194" s="1392" t="s">
        <v>497</v>
      </c>
      <c r="H194" s="199" t="s">
        <v>4268</v>
      </c>
      <c r="J194" s="575"/>
    </row>
    <row r="195" spans="1:10" ht="13.5" thickBot="1">
      <c r="A195" s="195"/>
      <c r="B195" s="389"/>
      <c r="C195" s="475" t="s">
        <v>10893</v>
      </c>
      <c r="D195" s="476" t="s">
        <v>2641</v>
      </c>
      <c r="E195" s="564" t="s">
        <v>265</v>
      </c>
      <c r="F195" s="342">
        <f>'Заказ, cкидки и курсы валют'!$I$12</f>
        <v>0</v>
      </c>
      <c r="G195" s="1393"/>
      <c r="H195" s="325"/>
      <c r="J195" s="575"/>
    </row>
    <row r="196" spans="1:10">
      <c r="A196" s="333" t="s">
        <v>12033</v>
      </c>
      <c r="B196" s="1181" t="s">
        <v>6195</v>
      </c>
      <c r="C196" s="542"/>
      <c r="D196" s="542">
        <v>1</v>
      </c>
      <c r="E196" s="575">
        <v>1459.9019999999998</v>
      </c>
      <c r="F196" s="1400">
        <f>ROUND(E196*(1-$F$41),2)</f>
        <v>1459.9</v>
      </c>
      <c r="G196" s="1400">
        <f>F196</f>
        <v>1459.9</v>
      </c>
      <c r="H196" s="337"/>
      <c r="J196" s="575"/>
    </row>
    <row r="197" spans="1:10" ht="13.5" thickBot="1">
      <c r="A197" s="241" t="s">
        <v>12032</v>
      </c>
      <c r="B197" s="1188" t="s">
        <v>6195</v>
      </c>
      <c r="C197" s="282"/>
      <c r="D197" s="282">
        <v>10</v>
      </c>
      <c r="E197" s="575">
        <v>14599.019999999999</v>
      </c>
      <c r="F197" s="1403">
        <f>ROUND(E197*(1-$F$41),2)</f>
        <v>14599.02</v>
      </c>
      <c r="G197" s="1403">
        <f>F197</f>
        <v>14599.02</v>
      </c>
      <c r="H197" s="214"/>
      <c r="J197" s="575"/>
    </row>
    <row r="198" spans="1:10" ht="13.5" thickBot="1">
      <c r="A198" s="14"/>
      <c r="B198" s="824"/>
      <c r="C198" s="9"/>
      <c r="D198" s="9"/>
      <c r="E198" s="2483"/>
      <c r="F198" s="1412"/>
      <c r="G198" s="1412"/>
      <c r="H198" s="14"/>
      <c r="J198" s="575"/>
    </row>
    <row r="199" spans="1:10" ht="30.75">
      <c r="A199" s="298"/>
      <c r="B199" s="849" t="s">
        <v>6197</v>
      </c>
      <c r="C199" s="849"/>
      <c r="D199" s="849"/>
      <c r="E199" s="2489"/>
      <c r="F199" s="849"/>
      <c r="G199" s="850"/>
      <c r="H199" s="141"/>
      <c r="J199" s="575"/>
    </row>
    <row r="200" spans="1:10" ht="30.75">
      <c r="A200" s="301"/>
      <c r="B200" s="851"/>
      <c r="C200" s="851"/>
      <c r="D200" s="851"/>
      <c r="E200" s="2479"/>
      <c r="F200" s="852"/>
      <c r="G200" s="852"/>
      <c r="H200" s="309"/>
      <c r="J200" s="575"/>
    </row>
    <row r="201" spans="1:10">
      <c r="A201" s="305"/>
      <c r="B201" s="306"/>
      <c r="C201" s="183"/>
      <c r="D201" s="183"/>
      <c r="E201" s="557"/>
      <c r="F201" s="168"/>
      <c r="G201" s="304"/>
      <c r="H201" s="309"/>
      <c r="J201" s="575"/>
    </row>
    <row r="202" spans="1:10" ht="29.25" customHeight="1" thickBot="1">
      <c r="A202" s="307"/>
      <c r="B202" s="308"/>
      <c r="C202" s="184"/>
      <c r="D202" s="184"/>
      <c r="E202" s="558"/>
      <c r="F202" s="101"/>
      <c r="G202" s="170"/>
      <c r="H202" s="171"/>
      <c r="J202" s="575"/>
    </row>
    <row r="203" spans="1:10" ht="42">
      <c r="A203" s="195" t="s">
        <v>1034</v>
      </c>
      <c r="B203" s="389" t="s">
        <v>1035</v>
      </c>
      <c r="C203" s="475" t="s">
        <v>678</v>
      </c>
      <c r="D203" s="475" t="s">
        <v>3143</v>
      </c>
      <c r="E203" s="1173" t="s">
        <v>11109</v>
      </c>
      <c r="F203" s="430" t="s">
        <v>2792</v>
      </c>
      <c r="G203" s="1392" t="s">
        <v>497</v>
      </c>
      <c r="H203" s="199" t="s">
        <v>4268</v>
      </c>
      <c r="J203" s="575"/>
    </row>
    <row r="204" spans="1:10" ht="13.5" thickBot="1">
      <c r="A204" s="195"/>
      <c r="B204" s="389"/>
      <c r="C204" s="475" t="s">
        <v>10893</v>
      </c>
      <c r="D204" s="476" t="s">
        <v>2641</v>
      </c>
      <c r="E204" s="564" t="s">
        <v>265</v>
      </c>
      <c r="F204" s="342">
        <f>'Заказ, cкидки и курсы валют'!$I$12</f>
        <v>0</v>
      </c>
      <c r="G204" s="1393"/>
      <c r="H204" s="325"/>
      <c r="J204" s="575"/>
    </row>
    <row r="205" spans="1:10">
      <c r="A205" s="333" t="s">
        <v>6205</v>
      </c>
      <c r="B205" s="1181" t="s">
        <v>6198</v>
      </c>
      <c r="C205" s="542"/>
      <c r="D205" s="542">
        <v>1</v>
      </c>
      <c r="E205" s="575">
        <v>453.15749999999997</v>
      </c>
      <c r="F205" s="1400">
        <f>ROUND(E205*(1-$F$41),2)</f>
        <v>453.16</v>
      </c>
      <c r="G205" s="1400">
        <f>F205</f>
        <v>453.16</v>
      </c>
      <c r="H205" s="337"/>
      <c r="J205" s="575"/>
    </row>
    <row r="206" spans="1:10">
      <c r="A206" s="216" t="s">
        <v>6206</v>
      </c>
      <c r="B206" s="408" t="s">
        <v>6199</v>
      </c>
      <c r="C206" s="6"/>
      <c r="D206" s="6">
        <v>1</v>
      </c>
      <c r="E206" s="575">
        <v>1435.4069999999999</v>
      </c>
      <c r="F206" s="581">
        <f t="shared" ref="F206:F211" si="20">ROUND(E206*(1-$F$41),2)</f>
        <v>1435.41</v>
      </c>
      <c r="G206" s="581">
        <f t="shared" ref="G206:G211" si="21">F206</f>
        <v>1435.41</v>
      </c>
      <c r="H206" s="212"/>
      <c r="J206" s="575"/>
    </row>
    <row r="207" spans="1:10">
      <c r="A207" s="216" t="s">
        <v>6207</v>
      </c>
      <c r="B207" s="408" t="s">
        <v>6200</v>
      </c>
      <c r="C207" s="6"/>
      <c r="D207" s="6">
        <v>1</v>
      </c>
      <c r="E207" s="575">
        <v>453.15749999999997</v>
      </c>
      <c r="F207" s="581">
        <f t="shared" si="20"/>
        <v>453.16</v>
      </c>
      <c r="G207" s="581">
        <f t="shared" si="21"/>
        <v>453.16</v>
      </c>
      <c r="H207" s="212"/>
      <c r="J207" s="575"/>
    </row>
    <row r="208" spans="1:10">
      <c r="A208" s="216" t="s">
        <v>6208</v>
      </c>
      <c r="B208" s="408" t="s">
        <v>6201</v>
      </c>
      <c r="C208" s="6"/>
      <c r="D208" s="6">
        <v>1</v>
      </c>
      <c r="E208" s="575">
        <v>551.13749999999993</v>
      </c>
      <c r="F208" s="581">
        <f t="shared" si="20"/>
        <v>551.14</v>
      </c>
      <c r="G208" s="581">
        <f t="shared" si="21"/>
        <v>551.14</v>
      </c>
      <c r="H208" s="212"/>
      <c r="J208" s="575"/>
    </row>
    <row r="209" spans="1:10">
      <c r="A209" s="216" t="s">
        <v>6209</v>
      </c>
      <c r="B209" s="408" t="s">
        <v>6202</v>
      </c>
      <c r="C209" s="6"/>
      <c r="D209" s="6">
        <v>1</v>
      </c>
      <c r="E209" s="575">
        <v>1712.2004999999999</v>
      </c>
      <c r="F209" s="581">
        <f t="shared" si="20"/>
        <v>1712.2</v>
      </c>
      <c r="G209" s="581">
        <f t="shared" si="21"/>
        <v>1712.2</v>
      </c>
      <c r="H209" s="212"/>
      <c r="J209" s="575"/>
    </row>
    <row r="210" spans="1:10">
      <c r="A210" s="216" t="s">
        <v>6210</v>
      </c>
      <c r="B210" s="408" t="s">
        <v>6203</v>
      </c>
      <c r="C210" s="6"/>
      <c r="D210" s="6">
        <v>1</v>
      </c>
      <c r="E210" s="575">
        <v>663.81449999999995</v>
      </c>
      <c r="F210" s="581">
        <f t="shared" si="20"/>
        <v>663.81</v>
      </c>
      <c r="G210" s="581">
        <f t="shared" si="21"/>
        <v>663.81</v>
      </c>
      <c r="H210" s="212"/>
      <c r="J210" s="575"/>
    </row>
    <row r="211" spans="1:10" ht="13.5" thickBot="1">
      <c r="A211" s="241" t="s">
        <v>6211</v>
      </c>
      <c r="B211" s="1188" t="s">
        <v>6204</v>
      </c>
      <c r="C211" s="282"/>
      <c r="D211" s="282">
        <v>1</v>
      </c>
      <c r="E211" s="575">
        <v>1988.9939999999999</v>
      </c>
      <c r="F211" s="1403">
        <f t="shared" si="20"/>
        <v>1988.99</v>
      </c>
      <c r="G211" s="1403">
        <f t="shared" si="21"/>
        <v>1988.99</v>
      </c>
      <c r="H211" s="214"/>
      <c r="J211" s="575"/>
    </row>
    <row r="212" spans="1:10" ht="13.5" thickBot="1">
      <c r="J212" s="575"/>
    </row>
    <row r="213" spans="1:10" ht="30.75">
      <c r="A213" s="298"/>
      <c r="B213" s="849" t="s">
        <v>12026</v>
      </c>
      <c r="C213" s="849"/>
      <c r="D213" s="849"/>
      <c r="E213" s="2489"/>
      <c r="F213" s="849"/>
      <c r="G213" s="850"/>
      <c r="H213" s="141"/>
      <c r="J213" s="575"/>
    </row>
    <row r="214" spans="1:10" ht="30.75">
      <c r="A214" s="301"/>
      <c r="B214" s="851"/>
      <c r="C214" s="851"/>
      <c r="D214" s="851"/>
      <c r="E214" s="2479"/>
      <c r="F214" s="852"/>
      <c r="G214" s="852"/>
      <c r="H214" s="309"/>
      <c r="J214" s="575"/>
    </row>
    <row r="215" spans="1:10">
      <c r="A215" s="305"/>
      <c r="B215" s="306"/>
      <c r="C215" s="183"/>
      <c r="D215" s="183"/>
      <c r="E215" s="557"/>
      <c r="F215" s="168"/>
      <c r="G215" s="304"/>
      <c r="H215" s="309"/>
      <c r="J215" s="575"/>
    </row>
    <row r="216" spans="1:10" ht="13.5" thickBot="1">
      <c r="A216" s="307"/>
      <c r="B216" s="308"/>
      <c r="C216" s="184"/>
      <c r="D216" s="184"/>
      <c r="E216" s="558"/>
      <c r="F216" s="101"/>
      <c r="G216" s="170"/>
      <c r="H216" s="171"/>
      <c r="J216" s="575"/>
    </row>
    <row r="217" spans="1:10" ht="42">
      <c r="A217" s="195" t="s">
        <v>1034</v>
      </c>
      <c r="B217" s="389" t="s">
        <v>1035</v>
      </c>
      <c r="C217" s="475" t="s">
        <v>678</v>
      </c>
      <c r="D217" s="475" t="s">
        <v>3143</v>
      </c>
      <c r="E217" s="1173" t="s">
        <v>11109</v>
      </c>
      <c r="F217" s="430" t="s">
        <v>2792</v>
      </c>
      <c r="G217" s="1392" t="s">
        <v>497</v>
      </c>
      <c r="H217" s="199" t="s">
        <v>4268</v>
      </c>
      <c r="J217" s="575"/>
    </row>
    <row r="218" spans="1:10" ht="13.5" thickBot="1">
      <c r="A218" s="195"/>
      <c r="B218" s="389"/>
      <c r="C218" s="475" t="s">
        <v>10893</v>
      </c>
      <c r="D218" s="476" t="s">
        <v>2641</v>
      </c>
      <c r="E218" s="564" t="s">
        <v>265</v>
      </c>
      <c r="F218" s="342">
        <f>'Заказ, cкидки и курсы валют'!$I$12</f>
        <v>0</v>
      </c>
      <c r="G218" s="1393"/>
      <c r="H218" s="325"/>
      <c r="J218" s="575"/>
    </row>
    <row r="219" spans="1:10">
      <c r="A219" s="333" t="s">
        <v>12029</v>
      </c>
      <c r="B219" s="1181" t="s">
        <v>6198</v>
      </c>
      <c r="C219" s="542"/>
      <c r="D219" s="542">
        <v>1</v>
      </c>
      <c r="E219" s="575">
        <v>453.15749999999997</v>
      </c>
      <c r="F219" s="1400">
        <f>ROUND(E219*(1-$F$41),2)</f>
        <v>453.16</v>
      </c>
      <c r="G219" s="1400">
        <f>F219</f>
        <v>453.16</v>
      </c>
      <c r="H219" s="337"/>
      <c r="J219" s="575"/>
    </row>
    <row r="220" spans="1:10">
      <c r="A220" s="216" t="s">
        <v>12027</v>
      </c>
      <c r="B220" s="408" t="s">
        <v>6200</v>
      </c>
      <c r="C220" s="6"/>
      <c r="D220" s="6">
        <v>1</v>
      </c>
      <c r="E220" s="575">
        <v>453.15749999999997</v>
      </c>
      <c r="F220" s="581">
        <f t="shared" ref="F220:F222" si="22">ROUND(E220*(1-$F$41),2)</f>
        <v>453.16</v>
      </c>
      <c r="G220" s="581">
        <f t="shared" ref="G220:G222" si="23">F220</f>
        <v>453.16</v>
      </c>
      <c r="H220" s="212"/>
      <c r="J220" s="575"/>
    </row>
    <row r="221" spans="1:10">
      <c r="A221" s="216" t="s">
        <v>12028</v>
      </c>
      <c r="B221" s="408" t="s">
        <v>6201</v>
      </c>
      <c r="C221" s="6"/>
      <c r="D221" s="6">
        <v>1</v>
      </c>
      <c r="E221" s="575">
        <v>551.13749999999993</v>
      </c>
      <c r="F221" s="581">
        <f t="shared" si="22"/>
        <v>551.14</v>
      </c>
      <c r="G221" s="581">
        <f t="shared" si="23"/>
        <v>551.14</v>
      </c>
      <c r="H221" s="212"/>
      <c r="J221" s="575"/>
    </row>
    <row r="222" spans="1:10" ht="13.5" thickBot="1">
      <c r="A222" s="241" t="s">
        <v>12030</v>
      </c>
      <c r="B222" s="1188" t="s">
        <v>6203</v>
      </c>
      <c r="C222" s="282"/>
      <c r="D222" s="282">
        <v>1</v>
      </c>
      <c r="E222" s="575">
        <v>663.81449999999995</v>
      </c>
      <c r="F222" s="1403">
        <f t="shared" si="22"/>
        <v>663.81</v>
      </c>
      <c r="G222" s="1403">
        <f t="shared" si="23"/>
        <v>663.81</v>
      </c>
      <c r="H222" s="214"/>
      <c r="J222" s="575"/>
    </row>
    <row r="1398" spans="6:6">
      <c r="F1398" s="22">
        <f>$E$1398*(1-$F$1384)</f>
        <v>0</v>
      </c>
    </row>
  </sheetData>
  <mergeCells count="11">
    <mergeCell ref="I1:K1"/>
    <mergeCell ref="A168:H171"/>
    <mergeCell ref="A181:H184"/>
    <mergeCell ref="A190:H193"/>
    <mergeCell ref="A1:H1"/>
    <mergeCell ref="H91:H92"/>
    <mergeCell ref="A91:A92"/>
    <mergeCell ref="B91:B92"/>
    <mergeCell ref="A89:H89"/>
    <mergeCell ref="A99:H102"/>
    <mergeCell ref="A120:H123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32"/>
  <sheetViews>
    <sheetView topLeftCell="A31" workbookViewId="0">
      <selection activeCell="E9" sqref="E9"/>
    </sheetView>
  </sheetViews>
  <sheetFormatPr defaultColWidth="8" defaultRowHeight="11.25"/>
  <cols>
    <col min="1" max="1" width="122.140625" style="366" customWidth="1"/>
    <col min="2" max="2" width="4.42578125" style="366" customWidth="1"/>
    <col min="3" max="3" width="6.42578125" style="366" customWidth="1"/>
    <col min="4" max="16384" width="8" style="366"/>
  </cols>
  <sheetData>
    <row r="1" spans="1:3" ht="15">
      <c r="A1" s="365" t="s">
        <v>1841</v>
      </c>
    </row>
    <row r="2" spans="1:3" ht="15">
      <c r="A2" s="367" t="s">
        <v>2961</v>
      </c>
    </row>
    <row r="3" spans="1:3" ht="15">
      <c r="A3" s="367" t="s">
        <v>1644</v>
      </c>
      <c r="C3" s="365"/>
    </row>
    <row r="4" spans="1:3" ht="15">
      <c r="A4" s="367" t="s">
        <v>1645</v>
      </c>
      <c r="C4" s="367"/>
    </row>
    <row r="5" spans="1:3" ht="15">
      <c r="A5" s="367" t="s">
        <v>1646</v>
      </c>
      <c r="C5" s="367"/>
    </row>
    <row r="6" spans="1:3" ht="15">
      <c r="A6" s="367" t="s">
        <v>1842</v>
      </c>
    </row>
    <row r="7" spans="1:3" ht="15">
      <c r="A7" s="367"/>
    </row>
    <row r="8" spans="1:3" ht="15">
      <c r="A8" s="367" t="s">
        <v>710</v>
      </c>
    </row>
    <row r="9" spans="1:3" ht="15">
      <c r="A9" s="367" t="s">
        <v>1854</v>
      </c>
    </row>
    <row r="10" spans="1:3" ht="15">
      <c r="A10" s="367" t="s">
        <v>256</v>
      </c>
    </row>
    <row r="11" spans="1:3" ht="15">
      <c r="A11" s="367" t="s">
        <v>1843</v>
      </c>
    </row>
    <row r="12" spans="1:3" ht="15">
      <c r="A12" s="367"/>
    </row>
    <row r="13" spans="1:3" ht="15">
      <c r="A13" s="365" t="s">
        <v>1844</v>
      </c>
    </row>
    <row r="14" spans="1:3" ht="15">
      <c r="A14" s="365" t="s">
        <v>1845</v>
      </c>
    </row>
    <row r="15" spans="1:3" ht="15">
      <c r="A15" s="365" t="s">
        <v>1846</v>
      </c>
    </row>
    <row r="16" spans="1:3" ht="15">
      <c r="A16" s="365" t="s">
        <v>1847</v>
      </c>
    </row>
    <row r="17" spans="1:1" ht="15">
      <c r="A17" s="368" t="s">
        <v>1848</v>
      </c>
    </row>
    <row r="18" spans="1:1" ht="15">
      <c r="A18" s="365" t="s">
        <v>707</v>
      </c>
    </row>
    <row r="19" spans="1:1" ht="15">
      <c r="A19" s="365" t="s">
        <v>708</v>
      </c>
    </row>
    <row r="20" spans="1:1" ht="15">
      <c r="A20" s="365" t="s">
        <v>1849</v>
      </c>
    </row>
    <row r="21" spans="1:1" ht="15">
      <c r="A21" s="365" t="s">
        <v>1850</v>
      </c>
    </row>
    <row r="22" spans="1:1" ht="15">
      <c r="A22" s="365"/>
    </row>
    <row r="23" spans="1:1" ht="15">
      <c r="A23" s="365" t="s">
        <v>1851</v>
      </c>
    </row>
    <row r="25" spans="1:1" ht="24">
      <c r="A25" s="369" t="s">
        <v>1852</v>
      </c>
    </row>
    <row r="26" spans="1:1" ht="173.25" customHeight="1">
      <c r="A26" s="369"/>
    </row>
    <row r="28" spans="1:1" ht="36">
      <c r="A28" s="369" t="s">
        <v>2960</v>
      </c>
    </row>
    <row r="30" spans="1:1" ht="15.75">
      <c r="A30" s="370" t="s">
        <v>1853</v>
      </c>
    </row>
    <row r="31" spans="1:1" ht="15.75">
      <c r="A31" s="370" t="s">
        <v>709</v>
      </c>
    </row>
    <row r="32" spans="1:1" ht="15.75">
      <c r="A32" s="370" t="s">
        <v>3359</v>
      </c>
    </row>
  </sheetData>
  <phoneticPr fontId="46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L129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2" sqref="A12:H114"/>
    </sheetView>
  </sheetViews>
  <sheetFormatPr defaultRowHeight="12.75"/>
  <cols>
    <col min="1" max="1" width="14" customWidth="1"/>
    <col min="2" max="2" width="15.5703125" customWidth="1"/>
    <col min="3" max="3" width="13.42578125" customWidth="1"/>
    <col min="4" max="4" width="12.42578125" customWidth="1"/>
    <col min="5" max="5" width="10.140625" style="740" hidden="1" customWidth="1"/>
    <col min="6" max="6" width="7.85546875" customWidth="1"/>
    <col min="7" max="7" width="14" customWidth="1"/>
    <col min="8" max="8" width="13.42578125" customWidth="1"/>
    <col min="9" max="9" width="33.425781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2665" t="s">
        <v>12333</v>
      </c>
      <c r="K1" s="2665"/>
      <c r="L1" s="2665"/>
    </row>
    <row r="2" spans="1:12" ht="30.75">
      <c r="A2" s="158" t="s">
        <v>3975</v>
      </c>
      <c r="B2" s="158"/>
      <c r="C2" s="158"/>
      <c r="D2" s="158"/>
      <c r="E2" s="905"/>
      <c r="F2" s="161"/>
      <c r="G2" s="162"/>
      <c r="H2" s="161"/>
      <c r="I2" s="162"/>
    </row>
    <row r="3" spans="1:12" ht="13.5" customHeight="1">
      <c r="A3" s="134"/>
      <c r="B3" s="134"/>
      <c r="C3" s="135"/>
      <c r="D3" s="135"/>
      <c r="E3" s="906"/>
      <c r="F3" s="134"/>
      <c r="G3" s="138"/>
      <c r="H3" s="134"/>
      <c r="I3" s="134"/>
    </row>
    <row r="4" spans="1:12" ht="13.5" thickBot="1">
      <c r="E4" s="907"/>
      <c r="F4" s="31"/>
      <c r="G4" s="32"/>
      <c r="H4" s="14"/>
      <c r="I4" s="14"/>
    </row>
    <row r="5" spans="1:12" ht="20.25">
      <c r="A5" s="312"/>
      <c r="B5" s="313"/>
      <c r="C5" s="409" t="s">
        <v>3872</v>
      </c>
      <c r="D5" s="144"/>
      <c r="E5" s="908"/>
      <c r="F5" s="146"/>
      <c r="G5" s="315"/>
      <c r="H5" s="313"/>
      <c r="I5" s="149"/>
    </row>
    <row r="6" spans="1:12" ht="30.75">
      <c r="A6" s="301"/>
      <c r="B6" s="302"/>
      <c r="C6" s="108"/>
      <c r="D6" s="108" t="s">
        <v>4660</v>
      </c>
      <c r="E6" s="909"/>
      <c r="F6" s="110"/>
      <c r="G6" s="110"/>
      <c r="H6" s="302"/>
      <c r="I6" s="303"/>
    </row>
    <row r="7" spans="1:12" ht="30.75">
      <c r="A7" s="301"/>
      <c r="B7" s="302"/>
      <c r="C7" s="97"/>
      <c r="D7" s="97"/>
      <c r="E7" s="634"/>
      <c r="F7" s="309"/>
      <c r="G7" s="304"/>
      <c r="H7" s="302"/>
      <c r="I7" s="303"/>
    </row>
    <row r="8" spans="1:12">
      <c r="A8" s="305"/>
      <c r="B8" s="306"/>
      <c r="C8" s="97"/>
      <c r="D8" s="97"/>
      <c r="E8" s="634"/>
      <c r="F8" s="309"/>
      <c r="G8" s="304"/>
      <c r="H8" s="17"/>
      <c r="I8" s="167"/>
    </row>
    <row r="9" spans="1:12" ht="13.5" thickBot="1">
      <c r="A9" s="307"/>
      <c r="B9" s="308"/>
      <c r="C9" s="99"/>
      <c r="D9" s="99"/>
      <c r="E9" s="635"/>
      <c r="F9" s="101"/>
      <c r="G9" s="170"/>
      <c r="H9" s="171"/>
      <c r="I9" s="172"/>
    </row>
    <row r="10" spans="1:12" ht="33.75" customHeight="1">
      <c r="A10" s="195" t="s">
        <v>1034</v>
      </c>
      <c r="B10" s="196" t="s">
        <v>1035</v>
      </c>
      <c r="C10" s="197" t="s">
        <v>678</v>
      </c>
      <c r="D10" s="197" t="s">
        <v>3143</v>
      </c>
      <c r="E10" s="559" t="s">
        <v>11388</v>
      </c>
      <c r="F10" s="198" t="s">
        <v>2792</v>
      </c>
      <c r="G10" s="2601" t="s">
        <v>2640</v>
      </c>
      <c r="H10" s="2601" t="s">
        <v>497</v>
      </c>
      <c r="I10" s="199" t="s">
        <v>4268</v>
      </c>
    </row>
    <row r="11" spans="1:12" ht="18.75" customHeight="1" thickBot="1">
      <c r="A11" s="188"/>
      <c r="B11" s="190"/>
      <c r="C11" s="193" t="s">
        <v>3644</v>
      </c>
      <c r="D11" s="194" t="s">
        <v>2641</v>
      </c>
      <c r="E11" s="560" t="s">
        <v>265</v>
      </c>
      <c r="F11" s="191">
        <f>'Заказ, cкидки и курсы валют'!$I$12</f>
        <v>0</v>
      </c>
      <c r="G11" s="2605"/>
      <c r="H11" s="2605"/>
      <c r="I11" s="186"/>
    </row>
    <row r="12" spans="1:12" ht="15">
      <c r="A12" s="209" t="s">
        <v>3873</v>
      </c>
      <c r="B12" s="6" t="s">
        <v>204</v>
      </c>
      <c r="C12" s="6">
        <v>27</v>
      </c>
      <c r="D12" s="6">
        <v>50</v>
      </c>
      <c r="E12" s="667">
        <v>1449.33</v>
      </c>
      <c r="F12" s="534">
        <f>ROUND(E12*(1-$F$11),2)</f>
        <v>1449.33</v>
      </c>
      <c r="G12" s="529">
        <f>'Заказ, cкидки и курсы валют'!$J$23*F12</f>
        <v>18044.158499999998</v>
      </c>
      <c r="H12" s="533">
        <f>ROUND((D12/1000)*G12,2)</f>
        <v>902.21</v>
      </c>
      <c r="I12" s="212"/>
      <c r="K12" s="575"/>
    </row>
    <row r="13" spans="1:12" ht="15">
      <c r="A13" s="209" t="s">
        <v>3874</v>
      </c>
      <c r="B13" s="408" t="s">
        <v>205</v>
      </c>
      <c r="C13" s="6">
        <v>33.200000000000003</v>
      </c>
      <c r="D13" s="6">
        <v>50</v>
      </c>
      <c r="E13" s="667">
        <v>1701</v>
      </c>
      <c r="F13" s="534">
        <f>ROUND($E$13*(1-$F$11),2)</f>
        <v>1701</v>
      </c>
      <c r="G13" s="529">
        <f>'Заказ, cкидки и курсы валют'!$J$23*F13</f>
        <v>21177.449999999997</v>
      </c>
      <c r="H13" s="533">
        <f t="shared" ref="H13:H15" si="0">ROUND((D13/1000)*G13,2)</f>
        <v>1058.8699999999999</v>
      </c>
      <c r="I13" s="212"/>
      <c r="K13" s="575"/>
    </row>
    <row r="14" spans="1:12" ht="15">
      <c r="A14" s="209" t="s">
        <v>3875</v>
      </c>
      <c r="B14" s="408" t="s">
        <v>206</v>
      </c>
      <c r="C14" s="6">
        <v>37.700000000000003</v>
      </c>
      <c r="D14" s="6">
        <v>50</v>
      </c>
      <c r="E14" s="667">
        <v>1864.62</v>
      </c>
      <c r="F14" s="534">
        <f>ROUND($E$14*(1-$F$11),2)</f>
        <v>1864.62</v>
      </c>
      <c r="G14" s="529">
        <f>'Заказ, cкидки и курсы валют'!$J$23*F14</f>
        <v>23214.518999999997</v>
      </c>
      <c r="H14" s="533">
        <f t="shared" si="0"/>
        <v>1160.73</v>
      </c>
      <c r="I14" s="212"/>
      <c r="K14" s="575"/>
    </row>
    <row r="15" spans="1:12" ht="15">
      <c r="A15" s="209" t="s">
        <v>3876</v>
      </c>
      <c r="B15" s="6" t="s">
        <v>207</v>
      </c>
      <c r="C15" s="6">
        <v>44.2</v>
      </c>
      <c r="D15" s="6">
        <v>50</v>
      </c>
      <c r="E15" s="667">
        <v>2114.9299999999998</v>
      </c>
      <c r="F15" s="534">
        <f>ROUND($E$15*(1-$F$11),2)</f>
        <v>2114.9299999999998</v>
      </c>
      <c r="G15" s="529">
        <f>'Заказ, cкидки и курсы валют'!$J$23*F15</f>
        <v>26330.878499999995</v>
      </c>
      <c r="H15" s="533">
        <f t="shared" si="0"/>
        <v>1316.54</v>
      </c>
      <c r="I15" s="212"/>
      <c r="K15" s="575"/>
    </row>
    <row r="16" spans="1:12">
      <c r="A16" s="13"/>
      <c r="B16" s="9"/>
      <c r="C16" s="9"/>
      <c r="D16" s="9"/>
      <c r="E16" s="910"/>
      <c r="F16" s="31"/>
      <c r="G16" s="32"/>
      <c r="H16" s="14"/>
      <c r="I16" s="14"/>
      <c r="K16" s="575"/>
    </row>
    <row r="17" spans="1:11">
      <c r="A17" s="13"/>
      <c r="B17" s="9"/>
      <c r="C17" s="9"/>
      <c r="D17" s="9"/>
      <c r="E17" s="910"/>
      <c r="F17" s="31"/>
      <c r="G17" s="32"/>
      <c r="H17" s="14"/>
      <c r="I17" s="14"/>
      <c r="K17" s="575"/>
    </row>
    <row r="18" spans="1:11" ht="13.5" thickBot="1">
      <c r="A18" s="13"/>
      <c r="B18" s="9"/>
      <c r="C18" s="9"/>
      <c r="D18" s="9"/>
      <c r="E18" s="910"/>
      <c r="F18" s="31"/>
      <c r="G18" s="32"/>
      <c r="H18" s="14"/>
      <c r="I18" s="14"/>
      <c r="K18" s="575"/>
    </row>
    <row r="19" spans="1:11" ht="30.75">
      <c r="A19" s="298"/>
      <c r="B19" s="299"/>
      <c r="C19" s="409" t="s">
        <v>3878</v>
      </c>
      <c r="D19" s="144"/>
      <c r="E19" s="908"/>
      <c r="F19" s="146"/>
      <c r="G19" s="315"/>
      <c r="H19" s="299"/>
      <c r="I19" s="300"/>
      <c r="K19" s="575"/>
    </row>
    <row r="20" spans="1:11" ht="26.25" customHeight="1">
      <c r="A20" s="301"/>
      <c r="B20" s="302"/>
      <c r="C20" s="108" t="s">
        <v>3877</v>
      </c>
      <c r="D20" s="490"/>
      <c r="E20" s="911"/>
      <c r="F20" s="110"/>
      <c r="G20" s="302"/>
      <c r="H20" s="303"/>
      <c r="K20" s="575"/>
    </row>
    <row r="21" spans="1:11" ht="14.25" customHeight="1">
      <c r="A21" s="301"/>
      <c r="B21" s="302"/>
      <c r="C21" s="97"/>
      <c r="D21" s="97"/>
      <c r="E21" s="634"/>
      <c r="F21" s="309"/>
      <c r="G21" s="304"/>
      <c r="H21" s="302"/>
      <c r="I21" s="303"/>
      <c r="K21" s="575"/>
    </row>
    <row r="22" spans="1:11" ht="27.75" customHeight="1">
      <c r="A22" s="305"/>
      <c r="B22" s="306"/>
      <c r="C22" s="97"/>
      <c r="D22" s="97"/>
      <c r="E22" s="634"/>
      <c r="F22" s="309"/>
      <c r="G22" s="304"/>
      <c r="H22" s="17"/>
      <c r="I22" s="167"/>
      <c r="K22" s="575"/>
    </row>
    <row r="23" spans="1:11" ht="13.5" thickBot="1">
      <c r="A23" s="307"/>
      <c r="B23" s="308"/>
      <c r="C23" s="99"/>
      <c r="D23" s="99"/>
      <c r="E23" s="635"/>
      <c r="F23" s="101"/>
      <c r="G23" s="170"/>
      <c r="H23" s="171"/>
      <c r="I23" s="172"/>
      <c r="K23" s="575"/>
    </row>
    <row r="24" spans="1:11" ht="38.25" customHeight="1">
      <c r="A24" s="195" t="s">
        <v>1034</v>
      </c>
      <c r="B24" s="196" t="s">
        <v>1035</v>
      </c>
      <c r="C24" s="197" t="s">
        <v>678</v>
      </c>
      <c r="D24" s="197" t="s">
        <v>3143</v>
      </c>
      <c r="E24" s="559" t="s">
        <v>11388</v>
      </c>
      <c r="F24" s="198" t="s">
        <v>2792</v>
      </c>
      <c r="G24" s="2601" t="s">
        <v>2640</v>
      </c>
      <c r="H24" s="2601" t="s">
        <v>497</v>
      </c>
      <c r="I24" s="199" t="s">
        <v>4268</v>
      </c>
      <c r="K24" s="575"/>
    </row>
    <row r="25" spans="1:11" ht="33.75" customHeight="1" thickBot="1">
      <c r="A25" s="188"/>
      <c r="B25" s="190"/>
      <c r="C25" s="193" t="s">
        <v>3644</v>
      </c>
      <c r="D25" s="194" t="s">
        <v>2641</v>
      </c>
      <c r="E25" s="560" t="s">
        <v>265</v>
      </c>
      <c r="F25" s="191">
        <f>'Заказ, cкидки и курсы валют'!$I$12</f>
        <v>0</v>
      </c>
      <c r="G25" s="2605"/>
      <c r="H25" s="2605"/>
      <c r="I25" s="186"/>
      <c r="K25" s="575"/>
    </row>
    <row r="26" spans="1:11" ht="15">
      <c r="A26" s="209" t="s">
        <v>3880</v>
      </c>
      <c r="B26" s="6" t="s">
        <v>203</v>
      </c>
      <c r="C26" s="6">
        <v>22.5</v>
      </c>
      <c r="D26" s="6">
        <v>50</v>
      </c>
      <c r="E26" s="667">
        <v>2001.61</v>
      </c>
      <c r="F26" s="534">
        <f>ROUND($E$26*(1-$F$25),2)</f>
        <v>2001.61</v>
      </c>
      <c r="G26" s="529">
        <f>'Заказ, cкидки и курсы валют'!$J$23*F26</f>
        <v>24920.044499999996</v>
      </c>
      <c r="H26" s="533">
        <f>ROUND((D26/1000)*G26,2)</f>
        <v>1246</v>
      </c>
      <c r="I26" s="212"/>
      <c r="K26" s="575"/>
    </row>
    <row r="27" spans="1:11" ht="15">
      <c r="A27" s="209" t="s">
        <v>3881</v>
      </c>
      <c r="B27" s="6" t="s">
        <v>204</v>
      </c>
      <c r="C27" s="6">
        <v>27</v>
      </c>
      <c r="D27" s="6">
        <v>50</v>
      </c>
      <c r="E27" s="667">
        <v>2428.44</v>
      </c>
      <c r="F27" s="534">
        <f>ROUND($E$27*(1-$F$25),2)</f>
        <v>2428.44</v>
      </c>
      <c r="G27" s="529">
        <f>'Заказ, cкидки и курсы валют'!$J$23*F27</f>
        <v>30234.077999999998</v>
      </c>
      <c r="H27" s="533">
        <f t="shared" ref="H27:H28" si="1">ROUND((D27/1000)*G27,2)</f>
        <v>1511.7</v>
      </c>
      <c r="I27" s="212"/>
      <c r="K27" s="575"/>
    </row>
    <row r="28" spans="1:11" ht="15">
      <c r="A28" s="209" t="s">
        <v>3882</v>
      </c>
      <c r="B28" s="408" t="s">
        <v>205</v>
      </c>
      <c r="C28" s="6">
        <v>33.200000000000003</v>
      </c>
      <c r="D28" s="6">
        <v>50</v>
      </c>
      <c r="E28" s="667">
        <v>2622.07</v>
      </c>
      <c r="F28" s="534">
        <f>ROUND($E$28*(1-$F$25),2)</f>
        <v>2622.07</v>
      </c>
      <c r="G28" s="529">
        <f>'Заказ, cкидки и курсы валют'!$J$23*F28</f>
        <v>32644.771499999999</v>
      </c>
      <c r="H28" s="533">
        <f t="shared" si="1"/>
        <v>1632.24</v>
      </c>
      <c r="I28" s="212"/>
      <c r="K28" s="575"/>
    </row>
    <row r="29" spans="1:11" ht="13.5" thickBot="1">
      <c r="K29" s="575"/>
    </row>
    <row r="30" spans="1:11" ht="30.75">
      <c r="A30" s="312"/>
      <c r="B30" s="313"/>
      <c r="C30" s="409" t="s">
        <v>3878</v>
      </c>
      <c r="D30" s="144"/>
      <c r="E30" s="908"/>
      <c r="F30" s="146"/>
      <c r="G30" s="315"/>
      <c r="H30" s="299"/>
      <c r="I30" s="149"/>
      <c r="K30" s="575"/>
    </row>
    <row r="31" spans="1:11" ht="18.75" customHeight="1">
      <c r="A31" s="301"/>
      <c r="B31" s="302"/>
      <c r="C31" s="108"/>
      <c r="D31" s="108" t="s">
        <v>4660</v>
      </c>
      <c r="E31" s="909"/>
      <c r="F31" s="110"/>
      <c r="G31" s="110"/>
      <c r="H31" s="302"/>
      <c r="I31" s="303"/>
      <c r="K31" s="575"/>
    </row>
    <row r="32" spans="1:11" ht="20.25" customHeight="1">
      <c r="A32" s="301"/>
      <c r="B32" s="302"/>
      <c r="C32" s="97"/>
      <c r="D32" s="97"/>
      <c r="E32" s="634"/>
      <c r="F32" s="309"/>
      <c r="G32" s="304"/>
      <c r="H32" s="302"/>
      <c r="I32" s="303"/>
      <c r="K32" s="575"/>
    </row>
    <row r="33" spans="1:11">
      <c r="A33" s="305"/>
      <c r="B33" s="306"/>
      <c r="C33" s="97"/>
      <c r="D33" s="97"/>
      <c r="E33" s="634"/>
      <c r="F33" s="309"/>
      <c r="G33" s="304"/>
      <c r="H33" s="17"/>
      <c r="I33" s="167"/>
      <c r="K33" s="575"/>
    </row>
    <row r="34" spans="1:11" ht="22.5" customHeight="1" thickBot="1">
      <c r="A34" s="307"/>
      <c r="B34" s="308"/>
      <c r="C34" s="99"/>
      <c r="D34" s="99"/>
      <c r="E34" s="635"/>
      <c r="F34" s="101"/>
      <c r="G34" s="170"/>
      <c r="H34" s="171"/>
      <c r="I34" s="172"/>
      <c r="K34" s="575"/>
    </row>
    <row r="35" spans="1:11" ht="33.75" customHeight="1">
      <c r="A35" s="195" t="s">
        <v>1034</v>
      </c>
      <c r="B35" s="196" t="s">
        <v>1035</v>
      </c>
      <c r="C35" s="197" t="s">
        <v>678</v>
      </c>
      <c r="D35" s="197" t="s">
        <v>3143</v>
      </c>
      <c r="E35" s="559" t="s">
        <v>11388</v>
      </c>
      <c r="F35" s="198" t="s">
        <v>2792</v>
      </c>
      <c r="G35" s="338" t="s">
        <v>2640</v>
      </c>
      <c r="H35" s="338" t="s">
        <v>497</v>
      </c>
      <c r="I35" s="199" t="s">
        <v>4268</v>
      </c>
      <c r="K35" s="575"/>
    </row>
    <row r="36" spans="1:11" ht="20.25" customHeight="1" thickBot="1">
      <c r="A36" s="188"/>
      <c r="B36" s="190"/>
      <c r="C36" s="193" t="s">
        <v>3644</v>
      </c>
      <c r="D36" s="194" t="s">
        <v>2641</v>
      </c>
      <c r="E36" s="560" t="s">
        <v>265</v>
      </c>
      <c r="F36" s="191">
        <f>'Заказ, cкидки и курсы валют'!$I$12</f>
        <v>0</v>
      </c>
      <c r="G36" s="339"/>
      <c r="H36" s="339"/>
      <c r="I36" s="186"/>
      <c r="K36" s="575"/>
    </row>
    <row r="37" spans="1:11" ht="15">
      <c r="A37" s="209" t="s">
        <v>3879</v>
      </c>
      <c r="B37" s="408" t="s">
        <v>203</v>
      </c>
      <c r="C37" s="6">
        <v>22.5</v>
      </c>
      <c r="D37" s="6">
        <v>100</v>
      </c>
      <c r="E37" s="667">
        <v>1853</v>
      </c>
      <c r="F37" s="534">
        <f>ROUND($E$37*(1-$F$36),2)</f>
        <v>1853</v>
      </c>
      <c r="G37" s="529">
        <f>'Заказ, cкидки и курсы валют'!$J$23*F37</f>
        <v>23069.85</v>
      </c>
      <c r="H37" s="533">
        <f>ROUND((D37/1000)*G37,2)</f>
        <v>2306.9899999999998</v>
      </c>
      <c r="I37" s="212"/>
      <c r="K37" s="575"/>
    </row>
    <row r="38" spans="1:11" ht="15">
      <c r="A38" s="209" t="s">
        <v>3883</v>
      </c>
      <c r="B38" s="408" t="s">
        <v>204</v>
      </c>
      <c r="C38" s="6">
        <v>27</v>
      </c>
      <c r="D38" s="6">
        <v>50</v>
      </c>
      <c r="E38" s="667">
        <v>2282.94</v>
      </c>
      <c r="F38" s="534">
        <f>ROUND($E$38*(1-$F$36),2)</f>
        <v>2282.94</v>
      </c>
      <c r="G38" s="529">
        <f>'Заказ, cкидки и курсы валют'!$J$23*F38</f>
        <v>28422.602999999999</v>
      </c>
      <c r="H38" s="533">
        <f t="shared" ref="H38:H42" si="2">ROUND((D38/1000)*G38,2)</f>
        <v>1421.13</v>
      </c>
      <c r="I38" s="212"/>
      <c r="K38" s="575"/>
    </row>
    <row r="39" spans="1:11" ht="15">
      <c r="A39" s="209" t="s">
        <v>3884</v>
      </c>
      <c r="B39" s="408" t="s">
        <v>205</v>
      </c>
      <c r="C39" s="6">
        <v>33.200000000000003</v>
      </c>
      <c r="D39" s="6">
        <v>50</v>
      </c>
      <c r="E39" s="667">
        <v>2491.21</v>
      </c>
      <c r="F39" s="534">
        <f>ROUND($E$39*(1-$F$36),2)</f>
        <v>2491.21</v>
      </c>
      <c r="G39" s="529">
        <f>'Заказ, cкидки и курсы валют'!$J$23*F39</f>
        <v>31015.5645</v>
      </c>
      <c r="H39" s="533">
        <f t="shared" si="2"/>
        <v>1550.78</v>
      </c>
      <c r="I39" s="212"/>
      <c r="K39" s="575"/>
    </row>
    <row r="40" spans="1:11" ht="15">
      <c r="A40" s="209" t="s">
        <v>3885</v>
      </c>
      <c r="B40" s="408" t="s">
        <v>206</v>
      </c>
      <c r="C40" s="6">
        <v>37.700000000000003</v>
      </c>
      <c r="D40" s="6">
        <v>50</v>
      </c>
      <c r="E40" s="667">
        <v>2695.62</v>
      </c>
      <c r="F40" s="534">
        <f>ROUND($E$40*(1-$F$36),2)</f>
        <v>2695.62</v>
      </c>
      <c r="G40" s="529">
        <f>'Заказ, cкидки и курсы валют'!$J$23*F40</f>
        <v>33560.468999999997</v>
      </c>
      <c r="H40" s="533">
        <f t="shared" si="2"/>
        <v>1678.02</v>
      </c>
      <c r="I40" s="212"/>
      <c r="K40" s="575"/>
    </row>
    <row r="41" spans="1:11" ht="15">
      <c r="A41" s="209" t="s">
        <v>3886</v>
      </c>
      <c r="B41" s="408" t="s">
        <v>207</v>
      </c>
      <c r="C41" s="6">
        <v>44.2</v>
      </c>
      <c r="D41" s="6">
        <v>50</v>
      </c>
      <c r="E41" s="667">
        <v>2938.12</v>
      </c>
      <c r="F41" s="534">
        <f>ROUND($E$41*(1-$F$36),2)</f>
        <v>2938.12</v>
      </c>
      <c r="G41" s="529">
        <f>'Заказ, cкидки и курсы валют'!$J$23*F41</f>
        <v>36579.593999999997</v>
      </c>
      <c r="H41" s="533">
        <f t="shared" si="2"/>
        <v>1828.98</v>
      </c>
      <c r="I41" s="212"/>
      <c r="K41" s="575"/>
    </row>
    <row r="42" spans="1:11" ht="15.75" thickBot="1">
      <c r="A42" s="209" t="s">
        <v>3887</v>
      </c>
      <c r="B42" s="408" t="s">
        <v>209</v>
      </c>
      <c r="C42" s="282">
        <v>58</v>
      </c>
      <c r="D42" s="6">
        <v>50</v>
      </c>
      <c r="E42" s="667">
        <v>3532.13</v>
      </c>
      <c r="F42" s="534">
        <f>ROUND($E$42*(1-$F$36),2)</f>
        <v>3532.13</v>
      </c>
      <c r="G42" s="529">
        <f>'Заказ, cкидки и курсы валют'!$J$23*F42</f>
        <v>43975.018499999998</v>
      </c>
      <c r="H42" s="533">
        <f t="shared" si="2"/>
        <v>2198.75</v>
      </c>
      <c r="I42" s="212"/>
      <c r="K42" s="575"/>
    </row>
    <row r="43" spans="1:11" ht="13.5" thickBot="1"/>
    <row r="44" spans="1:11" ht="20.25">
      <c r="A44" s="312"/>
      <c r="B44" s="313"/>
      <c r="C44" s="144" t="s">
        <v>4661</v>
      </c>
      <c r="D44" s="144"/>
      <c r="E44" s="912"/>
      <c r="F44" s="144"/>
      <c r="G44" s="145"/>
      <c r="H44" s="236"/>
      <c r="I44" s="316"/>
    </row>
    <row r="45" spans="1:11" ht="30.75">
      <c r="A45" s="301"/>
      <c r="B45" s="302"/>
      <c r="C45" s="108"/>
      <c r="D45" s="108"/>
      <c r="E45" s="913" t="s">
        <v>4662</v>
      </c>
      <c r="F45" s="111"/>
      <c r="G45" s="111"/>
      <c r="I45" s="112"/>
    </row>
    <row r="46" spans="1:11" ht="30.75">
      <c r="A46" s="301"/>
      <c r="B46" s="302"/>
      <c r="C46" s="97"/>
      <c r="D46" s="97"/>
      <c r="E46" s="634"/>
      <c r="F46" s="98"/>
      <c r="G46" s="168"/>
      <c r="H46" s="302"/>
      <c r="I46" s="303"/>
    </row>
    <row r="47" spans="1:11" ht="30.75">
      <c r="A47" s="301"/>
      <c r="B47" s="302"/>
      <c r="C47" s="97"/>
      <c r="D47" s="97"/>
      <c r="E47" s="634"/>
      <c r="F47" s="309"/>
      <c r="G47" s="304"/>
      <c r="H47" s="302"/>
      <c r="I47" s="303"/>
    </row>
    <row r="48" spans="1:11">
      <c r="A48" s="305"/>
      <c r="B48" s="306"/>
      <c r="C48" s="97"/>
      <c r="D48" s="97"/>
      <c r="E48" s="634"/>
      <c r="F48" s="309"/>
      <c r="G48" s="304"/>
      <c r="H48" s="17"/>
      <c r="I48" s="167"/>
    </row>
    <row r="49" spans="1:11" ht="13.5" thickBot="1">
      <c r="A49" s="307"/>
      <c r="B49" s="308"/>
      <c r="C49" s="99"/>
      <c r="D49" s="99"/>
      <c r="E49" s="635"/>
      <c r="F49" s="101"/>
      <c r="G49" s="170"/>
      <c r="H49" s="171"/>
      <c r="I49" s="172"/>
    </row>
    <row r="50" spans="1:11" ht="31.5" customHeight="1">
      <c r="A50" s="195" t="s">
        <v>1034</v>
      </c>
      <c r="B50" s="196" t="s">
        <v>1035</v>
      </c>
      <c r="C50" s="197" t="s">
        <v>678</v>
      </c>
      <c r="D50" s="197" t="s">
        <v>3143</v>
      </c>
      <c r="E50" s="559" t="s">
        <v>11388</v>
      </c>
      <c r="F50" s="198" t="s">
        <v>2792</v>
      </c>
      <c r="G50" s="338" t="s">
        <v>2640</v>
      </c>
      <c r="H50" s="338" t="s">
        <v>497</v>
      </c>
      <c r="I50" s="495" t="s">
        <v>4268</v>
      </c>
    </row>
    <row r="51" spans="1:11" ht="13.5" thickBot="1">
      <c r="A51" s="195"/>
      <c r="B51" s="389"/>
      <c r="C51" s="197" t="s">
        <v>3644</v>
      </c>
      <c r="D51" s="390" t="s">
        <v>2641</v>
      </c>
      <c r="E51" s="564" t="s">
        <v>265</v>
      </c>
      <c r="F51" s="342">
        <f>'Заказ, cкидки и курсы валют'!$I$12</f>
        <v>0</v>
      </c>
      <c r="G51" s="455"/>
      <c r="H51" s="455"/>
      <c r="I51" s="541"/>
    </row>
    <row r="52" spans="1:11" ht="15">
      <c r="A52" s="391" t="s">
        <v>6077</v>
      </c>
      <c r="B52" s="542" t="s">
        <v>2656</v>
      </c>
      <c r="C52" s="542">
        <v>0.5</v>
      </c>
      <c r="D52" s="542">
        <v>100</v>
      </c>
      <c r="E52" s="2502">
        <v>112.15</v>
      </c>
      <c r="F52" s="543">
        <f>ROUND($E$52*(1-$F$51),2)</f>
        <v>112.15</v>
      </c>
      <c r="G52" s="529">
        <f>'Заказ, cкидки и курсы валют'!$J$23*F52</f>
        <v>1396.2674999999999</v>
      </c>
      <c r="H52" s="533">
        <f>ROUND((D52/1000)*G52,2)</f>
        <v>139.63</v>
      </c>
      <c r="I52" s="337"/>
      <c r="K52" s="346"/>
    </row>
    <row r="53" spans="1:11" ht="15">
      <c r="A53" s="209" t="s">
        <v>6078</v>
      </c>
      <c r="B53" s="6" t="s">
        <v>191</v>
      </c>
      <c r="C53" s="6">
        <v>1.1499999999999999</v>
      </c>
      <c r="D53" s="6">
        <v>100</v>
      </c>
      <c r="E53" s="2502">
        <v>176.99</v>
      </c>
      <c r="F53" s="29">
        <f>ROUND($E$53*(1-$F$51),2)</f>
        <v>176.99</v>
      </c>
      <c r="G53" s="529">
        <f>'Заказ, cкидки и курсы валют'!$J$23*F53</f>
        <v>2203.5255000000002</v>
      </c>
      <c r="H53" s="533">
        <f t="shared" ref="H53:H56" si="3">ROUND((D53/1000)*G53,2)</f>
        <v>220.35</v>
      </c>
      <c r="I53" s="212"/>
      <c r="K53" s="346"/>
    </row>
    <row r="54" spans="1:11" ht="15">
      <c r="A54" s="209" t="s">
        <v>6079</v>
      </c>
      <c r="B54" s="6" t="s">
        <v>202</v>
      </c>
      <c r="C54" s="6">
        <v>2.25</v>
      </c>
      <c r="D54" s="6">
        <v>100</v>
      </c>
      <c r="E54" s="2502">
        <v>476.08</v>
      </c>
      <c r="F54" s="29">
        <f>ROUND($E$54*(1-$F$51),2)</f>
        <v>476.08</v>
      </c>
      <c r="G54" s="529">
        <f>'Заказ, cкидки и курсы валют'!$J$23*F54</f>
        <v>5927.1959999999999</v>
      </c>
      <c r="H54" s="533">
        <f t="shared" si="3"/>
        <v>592.72</v>
      </c>
      <c r="I54" s="212"/>
      <c r="K54" s="346"/>
    </row>
    <row r="55" spans="1:11" ht="15">
      <c r="A55" s="843" t="s">
        <v>6080</v>
      </c>
      <c r="B55" s="12" t="s">
        <v>993</v>
      </c>
      <c r="C55" s="12">
        <v>4</v>
      </c>
      <c r="D55" s="12">
        <v>100</v>
      </c>
      <c r="E55" s="2502">
        <v>497.66</v>
      </c>
      <c r="F55" s="29">
        <f>ROUND($E$55*(1-$F$51),2)</f>
        <v>497.66</v>
      </c>
      <c r="G55" s="529">
        <f>'Заказ, cкидки и курсы валют'!$J$23*F55</f>
        <v>6195.8670000000002</v>
      </c>
      <c r="H55" s="533">
        <f t="shared" si="3"/>
        <v>619.59</v>
      </c>
      <c r="I55" s="212"/>
      <c r="K55" s="346"/>
    </row>
    <row r="56" spans="1:11" ht="15.75" thickBot="1">
      <c r="A56" s="544" t="s">
        <v>6081</v>
      </c>
      <c r="B56" s="280" t="s">
        <v>994</v>
      </c>
      <c r="C56" s="280">
        <v>4.8</v>
      </c>
      <c r="D56" s="280">
        <v>50</v>
      </c>
      <c r="E56" s="2502">
        <v>641.23</v>
      </c>
      <c r="F56" s="281">
        <f>ROUND($E$56*(1-$F$51),2)</f>
        <v>641.23</v>
      </c>
      <c r="G56" s="529">
        <f>'Заказ, cкидки и курсы валют'!$J$23*F56</f>
        <v>7983.3135000000002</v>
      </c>
      <c r="H56" s="533">
        <f t="shared" si="3"/>
        <v>399.17</v>
      </c>
      <c r="I56" s="214"/>
      <c r="K56" s="346"/>
    </row>
    <row r="57" spans="1:11" ht="13.5" thickBot="1"/>
    <row r="58" spans="1:11" ht="33.75" customHeight="1">
      <c r="A58" s="312"/>
      <c r="B58" s="313"/>
      <c r="C58" s="144" t="s">
        <v>4664</v>
      </c>
      <c r="D58" s="144"/>
      <c r="E58" s="912"/>
      <c r="F58" s="144"/>
      <c r="G58" s="144"/>
      <c r="H58" s="145"/>
      <c r="I58" s="316"/>
    </row>
    <row r="59" spans="1:11" ht="30.75">
      <c r="A59" s="301"/>
      <c r="B59" s="302"/>
      <c r="C59" s="284"/>
      <c r="D59" s="284"/>
      <c r="E59" s="914" t="s">
        <v>3888</v>
      </c>
      <c r="F59" s="17"/>
      <c r="G59" s="286"/>
      <c r="H59" s="286"/>
      <c r="I59" s="291"/>
    </row>
    <row r="60" spans="1:11" ht="30.75">
      <c r="A60" s="301"/>
      <c r="B60" s="302"/>
      <c r="C60" s="97"/>
      <c r="D60" s="97"/>
      <c r="E60" s="634"/>
      <c r="F60" s="98"/>
      <c r="G60" s="168"/>
      <c r="H60" s="302"/>
      <c r="I60" s="303"/>
    </row>
    <row r="61" spans="1:11" ht="30.75">
      <c r="A61" s="301"/>
      <c r="B61" s="302"/>
      <c r="C61" s="97"/>
      <c r="D61" s="97"/>
      <c r="E61" s="634"/>
      <c r="F61" s="309"/>
      <c r="G61" s="304"/>
      <c r="H61" s="302"/>
      <c r="I61" s="303"/>
    </row>
    <row r="62" spans="1:11">
      <c r="A62" s="305"/>
      <c r="B62" s="306"/>
      <c r="C62" s="97"/>
      <c r="D62" s="97"/>
      <c r="E62" s="634"/>
      <c r="F62" s="309"/>
      <c r="G62" s="304"/>
      <c r="H62" s="17"/>
      <c r="I62" s="167"/>
    </row>
    <row r="63" spans="1:11" ht="13.5" thickBot="1">
      <c r="A63" s="307"/>
      <c r="B63" s="308"/>
      <c r="C63" s="99"/>
      <c r="D63" s="99"/>
      <c r="E63" s="635"/>
      <c r="F63" s="101"/>
      <c r="G63" s="170"/>
      <c r="H63" s="171"/>
      <c r="I63" s="172"/>
    </row>
    <row r="64" spans="1:11" ht="49.5" customHeight="1">
      <c r="A64" s="195" t="s">
        <v>1034</v>
      </c>
      <c r="B64" s="196" t="s">
        <v>1035</v>
      </c>
      <c r="C64" s="197" t="s">
        <v>678</v>
      </c>
      <c r="D64" s="197" t="s">
        <v>3143</v>
      </c>
      <c r="E64" s="559" t="s">
        <v>11388</v>
      </c>
      <c r="F64" s="198" t="s">
        <v>2792</v>
      </c>
      <c r="G64" s="338" t="s">
        <v>2640</v>
      </c>
      <c r="H64" s="338" t="s">
        <v>497</v>
      </c>
      <c r="I64" s="199" t="s">
        <v>4268</v>
      </c>
    </row>
    <row r="65" spans="1:9">
      <c r="A65" s="195"/>
      <c r="B65" s="389"/>
      <c r="C65" s="197" t="s">
        <v>3644</v>
      </c>
      <c r="D65" s="390" t="s">
        <v>2641</v>
      </c>
      <c r="E65" s="564" t="s">
        <v>265</v>
      </c>
      <c r="F65" s="342">
        <f>'Заказ, cкидки и курсы валют'!$I$12</f>
        <v>0</v>
      </c>
      <c r="G65" s="455"/>
      <c r="H65" s="455"/>
      <c r="I65" s="325"/>
    </row>
    <row r="66" spans="1:9" ht="15">
      <c r="A66" s="424" t="s">
        <v>5251</v>
      </c>
      <c r="B66" s="540" t="s">
        <v>2647</v>
      </c>
      <c r="C66" s="498">
        <v>7.6</v>
      </c>
      <c r="D66" s="500">
        <v>50</v>
      </c>
      <c r="E66" s="2502">
        <v>1388.68</v>
      </c>
      <c r="F66" s="29">
        <f>ROUND($E$66*(1-$F$65),2)</f>
        <v>1388.68</v>
      </c>
      <c r="G66" s="529">
        <f>'Заказ, cкидки и курсы валют'!$J$23*F66</f>
        <v>17289.065999999999</v>
      </c>
      <c r="H66" s="533">
        <f>ROUND((D66/1000)*G66,2)</f>
        <v>864.45</v>
      </c>
      <c r="I66" s="444"/>
    </row>
    <row r="67" spans="1:9" ht="15">
      <c r="A67" s="15" t="s">
        <v>1289</v>
      </c>
      <c r="B67" s="12" t="s">
        <v>995</v>
      </c>
      <c r="C67" s="12">
        <v>9</v>
      </c>
      <c r="D67" s="12">
        <v>50</v>
      </c>
      <c r="E67" s="2502">
        <v>1885.29</v>
      </c>
      <c r="F67" s="29">
        <f>ROUND($E$67*(1-$F$65),2)</f>
        <v>1885.29</v>
      </c>
      <c r="G67" s="529">
        <f>'Заказ, cкидки и курсы валют'!$J$23*F67</f>
        <v>23471.860499999999</v>
      </c>
      <c r="H67" s="533">
        <f>ROUND((D67/1000)*G67,2)</f>
        <v>1173.5899999999999</v>
      </c>
      <c r="I67" s="15"/>
    </row>
    <row r="69" spans="1:9" ht="13.5" thickBot="1"/>
    <row r="70" spans="1:9" ht="20.25">
      <c r="A70" s="312"/>
      <c r="B70" s="313"/>
      <c r="C70" s="150" t="s">
        <v>2832</v>
      </c>
      <c r="D70" s="144"/>
      <c r="E70" s="912"/>
      <c r="F70" s="144"/>
      <c r="G70" s="144"/>
      <c r="H70" s="145"/>
      <c r="I70" s="316"/>
    </row>
    <row r="71" spans="1:9" ht="30.75">
      <c r="A71" s="301"/>
      <c r="B71" s="302"/>
      <c r="C71" s="108"/>
      <c r="D71" s="108"/>
      <c r="E71" s="913" t="s">
        <v>4866</v>
      </c>
      <c r="F71" s="111"/>
      <c r="H71" s="111"/>
      <c r="I71" s="112"/>
    </row>
    <row r="72" spans="1:9" ht="30.75">
      <c r="A72" s="301"/>
      <c r="B72" s="302"/>
      <c r="C72" s="97"/>
      <c r="D72" s="97"/>
      <c r="E72" s="634"/>
      <c r="F72" s="309"/>
      <c r="G72" s="304"/>
      <c r="H72" s="302"/>
      <c r="I72" s="303"/>
    </row>
    <row r="73" spans="1:9">
      <c r="A73" s="305"/>
      <c r="B73" s="306"/>
      <c r="C73" s="97"/>
      <c r="D73" s="97"/>
      <c r="E73" s="634"/>
      <c r="F73" s="309"/>
      <c r="G73" s="304"/>
      <c r="H73" s="17"/>
      <c r="I73" s="167"/>
    </row>
    <row r="74" spans="1:9" ht="13.5" thickBot="1">
      <c r="A74" s="307"/>
      <c r="B74" s="308"/>
      <c r="C74" s="99"/>
      <c r="D74" s="99"/>
      <c r="E74" s="635"/>
      <c r="F74" s="101"/>
      <c r="G74" s="170"/>
      <c r="H74" s="171"/>
      <c r="I74" s="172"/>
    </row>
    <row r="75" spans="1:9" ht="37.5" customHeight="1">
      <c r="A75" s="195" t="s">
        <v>1034</v>
      </c>
      <c r="B75" s="196" t="s">
        <v>1035</v>
      </c>
      <c r="C75" s="197" t="s">
        <v>678</v>
      </c>
      <c r="D75" s="197" t="s">
        <v>3143</v>
      </c>
      <c r="E75" s="559" t="s">
        <v>11389</v>
      </c>
      <c r="F75" s="198" t="s">
        <v>2792</v>
      </c>
      <c r="G75" s="338" t="s">
        <v>497</v>
      </c>
      <c r="H75" s="338" t="s">
        <v>497</v>
      </c>
      <c r="I75" s="199" t="s">
        <v>4268</v>
      </c>
    </row>
    <row r="76" spans="1:9" ht="13.5" thickBot="1">
      <c r="A76" s="188"/>
      <c r="B76" s="190"/>
      <c r="C76" s="193" t="s">
        <v>3644</v>
      </c>
      <c r="D76" s="194" t="s">
        <v>2641</v>
      </c>
      <c r="E76" s="564" t="s">
        <v>265</v>
      </c>
      <c r="F76" s="191">
        <f>'Заказ, cкидки и курсы валют'!$I$12</f>
        <v>0</v>
      </c>
      <c r="G76" s="339"/>
      <c r="H76" s="339"/>
      <c r="I76" s="186"/>
    </row>
    <row r="77" spans="1:9" ht="15">
      <c r="A77" s="468" t="s">
        <v>4491</v>
      </c>
      <c r="B77" s="469" t="s">
        <v>4490</v>
      </c>
      <c r="C77" s="469">
        <v>0.04</v>
      </c>
      <c r="D77" s="469">
        <v>100</v>
      </c>
      <c r="E77" s="2503">
        <v>6.77</v>
      </c>
      <c r="F77" s="470">
        <f>ROUND(E77*(1-F76),2)</f>
        <v>6.77</v>
      </c>
      <c r="G77" s="529">
        <f>'Заказ, cкидки и курсы валют'!$J$23*F77</f>
        <v>84.28649999999999</v>
      </c>
      <c r="H77" s="529">
        <f>G77</f>
        <v>84.28649999999999</v>
      </c>
      <c r="I77" s="464"/>
    </row>
    <row r="78" spans="1:9" ht="15">
      <c r="A78" s="468" t="s">
        <v>4492</v>
      </c>
      <c r="B78" s="469" t="s">
        <v>2833</v>
      </c>
      <c r="C78" s="469">
        <v>0.08</v>
      </c>
      <c r="D78" s="469">
        <v>100</v>
      </c>
      <c r="E78" s="2503">
        <v>16.059999999999999</v>
      </c>
      <c r="F78" s="470">
        <f>ROUND(E78*(1-F76),2)</f>
        <v>16.059999999999999</v>
      </c>
      <c r="G78" s="529">
        <f>'Заказ, cкидки и курсы валют'!$J$23*F78</f>
        <v>199.94699999999997</v>
      </c>
      <c r="H78" s="529">
        <f t="shared" ref="H78:H82" si="4">G78</f>
        <v>199.94699999999997</v>
      </c>
      <c r="I78" s="464"/>
    </row>
    <row r="79" spans="1:9" ht="15">
      <c r="A79" s="468" t="s">
        <v>4493</v>
      </c>
      <c r="B79" s="469" t="s">
        <v>2834</v>
      </c>
      <c r="C79" s="469">
        <v>7.0000000000000007E-2</v>
      </c>
      <c r="D79" s="469">
        <v>100</v>
      </c>
      <c r="E79" s="2503">
        <v>16.920000000000002</v>
      </c>
      <c r="F79" s="470">
        <f>ROUND(E79*(1-F76),2)</f>
        <v>16.920000000000002</v>
      </c>
      <c r="G79" s="529">
        <f>'Заказ, cкидки и курсы валют'!$J$23*F79</f>
        <v>210.654</v>
      </c>
      <c r="H79" s="529">
        <f t="shared" si="4"/>
        <v>210.654</v>
      </c>
      <c r="I79" s="464"/>
    </row>
    <row r="80" spans="1:9" ht="15">
      <c r="A80" s="468" t="s">
        <v>4494</v>
      </c>
      <c r="B80" s="469" t="s">
        <v>2835</v>
      </c>
      <c r="C80" s="469">
        <v>0.11</v>
      </c>
      <c r="D80" s="469">
        <v>100</v>
      </c>
      <c r="E80" s="2503">
        <v>22.44</v>
      </c>
      <c r="F80" s="470">
        <f>ROUND(E80*(1-F76),2)</f>
        <v>22.44</v>
      </c>
      <c r="G80" s="529">
        <f>'Заказ, cкидки и курсы валют'!$J$23*F80</f>
        <v>279.37799999999999</v>
      </c>
      <c r="H80" s="529">
        <f t="shared" si="4"/>
        <v>279.37799999999999</v>
      </c>
      <c r="I80" s="464"/>
    </row>
    <row r="81" spans="1:9" ht="15">
      <c r="A81" s="468" t="s">
        <v>4495</v>
      </c>
      <c r="B81" s="469" t="s">
        <v>2836</v>
      </c>
      <c r="C81" s="469">
        <v>0.15</v>
      </c>
      <c r="D81" s="469">
        <v>100</v>
      </c>
      <c r="E81" s="2503">
        <v>38.26</v>
      </c>
      <c r="F81" s="470">
        <f>ROUND(E81*(1-F76),2)</f>
        <v>38.26</v>
      </c>
      <c r="G81" s="529">
        <f>'Заказ, cкидки и курсы валют'!$J$23*F81</f>
        <v>476.33699999999993</v>
      </c>
      <c r="H81" s="529">
        <f t="shared" si="4"/>
        <v>476.33699999999993</v>
      </c>
      <c r="I81" s="464"/>
    </row>
    <row r="82" spans="1:9" ht="15">
      <c r="A82" s="468" t="s">
        <v>4496</v>
      </c>
      <c r="B82" s="469" t="s">
        <v>2837</v>
      </c>
      <c r="C82" s="469">
        <v>0.2</v>
      </c>
      <c r="D82" s="469">
        <v>100</v>
      </c>
      <c r="E82" s="2503">
        <v>49.25</v>
      </c>
      <c r="F82" s="470">
        <f>ROUND(E82*(1-F76),2)</f>
        <v>49.25</v>
      </c>
      <c r="G82" s="529">
        <f>'Заказ, cкидки и курсы валют'!$J$23*F82</f>
        <v>613.16249999999991</v>
      </c>
      <c r="H82" s="529">
        <f t="shared" si="4"/>
        <v>613.16249999999991</v>
      </c>
      <c r="I82" s="464"/>
    </row>
    <row r="83" spans="1:9" ht="15">
      <c r="A83" s="468" t="s">
        <v>4497</v>
      </c>
      <c r="B83" s="469" t="s">
        <v>2838</v>
      </c>
      <c r="C83" s="469">
        <v>0.13</v>
      </c>
      <c r="D83" s="469">
        <v>100</v>
      </c>
      <c r="E83" s="2503">
        <v>30.7</v>
      </c>
      <c r="F83" s="470">
        <f>ROUND(E83*(1-F76),2)</f>
        <v>30.7</v>
      </c>
      <c r="G83" s="529">
        <f>'Заказ, cкидки и курсы валют'!$J$23*F83</f>
        <v>382.21499999999997</v>
      </c>
      <c r="H83" s="529">
        <f t="shared" ref="H83:H91" si="5">G83</f>
        <v>382.21499999999997</v>
      </c>
      <c r="I83" s="464"/>
    </row>
    <row r="84" spans="1:9" ht="15">
      <c r="A84" s="462" t="s">
        <v>4498</v>
      </c>
      <c r="B84" s="469" t="s">
        <v>2839</v>
      </c>
      <c r="C84" s="469">
        <v>0.14000000000000001</v>
      </c>
      <c r="D84" s="469">
        <v>100</v>
      </c>
      <c r="E84" s="2503">
        <v>45.16</v>
      </c>
      <c r="F84" s="470">
        <f>ROUND(E84*(1-F76),2)</f>
        <v>45.16</v>
      </c>
      <c r="G84" s="529">
        <f>'Заказ, cкидки и курсы валют'!$J$23*F84</f>
        <v>562.24199999999996</v>
      </c>
      <c r="H84" s="529">
        <f t="shared" si="5"/>
        <v>562.24199999999996</v>
      </c>
      <c r="I84" s="464"/>
    </row>
    <row r="85" spans="1:9" ht="15">
      <c r="A85" s="462" t="s">
        <v>4499</v>
      </c>
      <c r="B85" s="469" t="s">
        <v>2840</v>
      </c>
      <c r="C85" s="469">
        <v>0.19</v>
      </c>
      <c r="D85" s="469">
        <v>100</v>
      </c>
      <c r="E85" s="2503">
        <v>62.44</v>
      </c>
      <c r="F85" s="470">
        <f>ROUND(E85*(1-F76),2)</f>
        <v>62.44</v>
      </c>
      <c r="G85" s="529">
        <f>'Заказ, cкидки и курсы валют'!$J$23*F85</f>
        <v>777.37799999999993</v>
      </c>
      <c r="H85" s="529">
        <f t="shared" si="5"/>
        <v>777.37799999999993</v>
      </c>
      <c r="I85" s="464"/>
    </row>
    <row r="86" spans="1:9" ht="15">
      <c r="A86" s="462" t="s">
        <v>4500</v>
      </c>
      <c r="B86" s="469" t="s">
        <v>2841</v>
      </c>
      <c r="C86" s="469">
        <v>0.22</v>
      </c>
      <c r="D86" s="469">
        <v>100</v>
      </c>
      <c r="E86" s="2503">
        <v>88.01</v>
      </c>
      <c r="F86" s="470">
        <f>ROUND(E86*(1-F76),2)</f>
        <v>88.01</v>
      </c>
      <c r="G86" s="529">
        <f>'Заказ, cкидки и курсы валют'!$J$23*F86</f>
        <v>1095.7245</v>
      </c>
      <c r="H86" s="529">
        <f t="shared" si="5"/>
        <v>1095.7245</v>
      </c>
      <c r="I86" s="464"/>
    </row>
    <row r="87" spans="1:9" ht="15">
      <c r="A87" s="462" t="s">
        <v>4501</v>
      </c>
      <c r="B87" s="469" t="s">
        <v>2842</v>
      </c>
      <c r="C87" s="469">
        <v>0.24</v>
      </c>
      <c r="D87" s="469">
        <v>100</v>
      </c>
      <c r="E87" s="2503">
        <v>100.98</v>
      </c>
      <c r="F87" s="470">
        <f>ROUND(E87*(1-F76),2)</f>
        <v>100.98</v>
      </c>
      <c r="G87" s="529">
        <f>'Заказ, cкидки и курсы валют'!$J$23*F87</f>
        <v>1257.201</v>
      </c>
      <c r="H87" s="529">
        <f t="shared" si="5"/>
        <v>1257.201</v>
      </c>
      <c r="I87" s="464"/>
    </row>
    <row r="88" spans="1:9" ht="15">
      <c r="A88" s="462" t="s">
        <v>4502</v>
      </c>
      <c r="B88" s="469" t="s">
        <v>2843</v>
      </c>
      <c r="C88" s="469">
        <v>0.31</v>
      </c>
      <c r="D88" s="469">
        <v>100</v>
      </c>
      <c r="E88" s="2503">
        <v>108.56</v>
      </c>
      <c r="F88" s="470">
        <f>ROUND(E88*(1-F76),2)</f>
        <v>108.56</v>
      </c>
      <c r="G88" s="529">
        <f>'Заказ, cкидки и курсы валют'!$J$23*F88</f>
        <v>1351.5719999999999</v>
      </c>
      <c r="H88" s="529">
        <f t="shared" si="5"/>
        <v>1351.5719999999999</v>
      </c>
      <c r="I88" s="464"/>
    </row>
    <row r="89" spans="1:9" ht="15">
      <c r="A89" s="462" t="s">
        <v>4503</v>
      </c>
      <c r="B89" s="469" t="s">
        <v>2844</v>
      </c>
      <c r="C89" s="469">
        <v>0.4</v>
      </c>
      <c r="D89" s="469">
        <v>100</v>
      </c>
      <c r="E89" s="2503">
        <v>114.95</v>
      </c>
      <c r="F89" s="470">
        <f>ROUND(E89*(1-F76),2)</f>
        <v>114.95</v>
      </c>
      <c r="G89" s="529">
        <f>'Заказ, cкидки и курсы валют'!$J$23*F89</f>
        <v>1431.1275000000001</v>
      </c>
      <c r="H89" s="529">
        <f t="shared" si="5"/>
        <v>1431.1275000000001</v>
      </c>
      <c r="I89" s="464"/>
    </row>
    <row r="90" spans="1:9" ht="15">
      <c r="A90" s="462" t="s">
        <v>4505</v>
      </c>
      <c r="B90" s="469" t="s">
        <v>4504</v>
      </c>
      <c r="C90" s="469">
        <v>0.4</v>
      </c>
      <c r="D90" s="469">
        <v>100</v>
      </c>
      <c r="E90" s="2503">
        <v>191.07</v>
      </c>
      <c r="F90" s="470">
        <f>ROUND(E90*(1-F76),2)</f>
        <v>191.07</v>
      </c>
      <c r="G90" s="529">
        <f>'Заказ, cкидки и курсы валют'!$J$23*F90</f>
        <v>2378.8214999999996</v>
      </c>
      <c r="H90" s="529">
        <f t="shared" si="5"/>
        <v>2378.8214999999996</v>
      </c>
      <c r="I90" s="464"/>
    </row>
    <row r="91" spans="1:9" ht="15">
      <c r="A91" s="462" t="s">
        <v>4521</v>
      </c>
      <c r="B91" s="469" t="s">
        <v>4489</v>
      </c>
      <c r="C91" s="469">
        <v>0.44</v>
      </c>
      <c r="D91" s="469">
        <v>100</v>
      </c>
      <c r="E91" s="2503">
        <v>206.09</v>
      </c>
      <c r="F91" s="470">
        <f>ROUND(E91*(1-F76),2)</f>
        <v>206.09</v>
      </c>
      <c r="G91" s="529">
        <f>'Заказ, cкидки и курсы валют'!$J$23*F91</f>
        <v>2565.8204999999998</v>
      </c>
      <c r="H91" s="529">
        <f t="shared" si="5"/>
        <v>2565.8204999999998</v>
      </c>
      <c r="I91" s="464"/>
    </row>
    <row r="92" spans="1:9" ht="13.5" thickBot="1">
      <c r="A92" s="460"/>
      <c r="B92" s="471"/>
      <c r="C92" s="471"/>
      <c r="D92" s="471"/>
      <c r="E92" s="915"/>
      <c r="F92" s="461"/>
      <c r="G92" s="472"/>
      <c r="H92" s="460"/>
      <c r="I92" s="460"/>
    </row>
    <row r="93" spans="1:9" ht="20.25">
      <c r="A93" s="312"/>
      <c r="B93" s="313"/>
      <c r="C93" s="150" t="s">
        <v>2832</v>
      </c>
      <c r="D93" s="144"/>
      <c r="E93" s="912"/>
      <c r="F93" s="144"/>
      <c r="G93" s="144"/>
      <c r="H93" s="145"/>
      <c r="I93" s="316"/>
    </row>
    <row r="94" spans="1:9" ht="30.75">
      <c r="A94" s="301"/>
      <c r="B94" s="302"/>
      <c r="C94" s="108"/>
      <c r="D94" s="108"/>
      <c r="E94" s="913" t="s">
        <v>4663</v>
      </c>
      <c r="F94" s="111"/>
      <c r="G94" s="17"/>
      <c r="H94" s="111"/>
      <c r="I94" s="112"/>
    </row>
    <row r="95" spans="1:9" ht="30.75">
      <c r="A95" s="301"/>
      <c r="B95" s="302"/>
      <c r="C95" s="97"/>
      <c r="D95" s="97"/>
      <c r="E95" s="634"/>
      <c r="F95" s="309"/>
      <c r="G95" s="304"/>
      <c r="H95" s="302"/>
      <c r="I95" s="303"/>
    </row>
    <row r="96" spans="1:9">
      <c r="A96" s="305"/>
      <c r="B96" s="306"/>
      <c r="C96" s="97"/>
      <c r="D96" s="97"/>
      <c r="E96" s="634"/>
      <c r="F96" s="309"/>
      <c r="G96" s="304"/>
      <c r="H96" s="17"/>
      <c r="I96" s="167"/>
    </row>
    <row r="97" spans="1:9" ht="36" customHeight="1" thickBot="1">
      <c r="A97" s="307"/>
      <c r="B97" s="308"/>
      <c r="C97" s="99"/>
      <c r="D97" s="99"/>
      <c r="E97" s="635"/>
      <c r="F97" s="101"/>
      <c r="G97" s="170"/>
      <c r="H97" s="171"/>
      <c r="I97" s="172"/>
    </row>
    <row r="98" spans="1:9" ht="42">
      <c r="A98" s="195" t="s">
        <v>1034</v>
      </c>
      <c r="B98" s="196" t="s">
        <v>1035</v>
      </c>
      <c r="C98" s="197" t="s">
        <v>678</v>
      </c>
      <c r="D98" s="197" t="s">
        <v>3143</v>
      </c>
      <c r="E98" s="559" t="s">
        <v>11389</v>
      </c>
      <c r="F98" s="198" t="s">
        <v>2792</v>
      </c>
      <c r="G98" s="338" t="s">
        <v>497</v>
      </c>
      <c r="H98" s="338" t="s">
        <v>497</v>
      </c>
      <c r="I98" s="199" t="s">
        <v>4268</v>
      </c>
    </row>
    <row r="99" spans="1:9" ht="13.5" thickBot="1">
      <c r="A99" s="188"/>
      <c r="B99" s="190"/>
      <c r="C99" s="193" t="s">
        <v>3644</v>
      </c>
      <c r="D99" s="194" t="s">
        <v>2641</v>
      </c>
      <c r="E99" s="564" t="s">
        <v>265</v>
      </c>
      <c r="F99" s="191">
        <f>'Заказ, cкидки и курсы валют'!$I$12</f>
        <v>0</v>
      </c>
      <c r="G99" s="339"/>
      <c r="H99" s="339"/>
      <c r="I99" s="186"/>
    </row>
    <row r="100" spans="1:9" ht="15">
      <c r="A100" s="468" t="s">
        <v>4506</v>
      </c>
      <c r="B100" s="469" t="s">
        <v>4490</v>
      </c>
      <c r="C100" s="469">
        <v>0.04</v>
      </c>
      <c r="D100" s="469">
        <v>100</v>
      </c>
      <c r="E100" s="2503">
        <v>6.77</v>
      </c>
      <c r="F100" s="470">
        <f>ROUND(E100*(1-F99),2)</f>
        <v>6.77</v>
      </c>
      <c r="G100" s="529">
        <f>'Заказ, cкидки и курсы валют'!$J$23*F100</f>
        <v>84.28649999999999</v>
      </c>
      <c r="H100" s="529">
        <f>G100</f>
        <v>84.28649999999999</v>
      </c>
      <c r="I100" s="464"/>
    </row>
    <row r="101" spans="1:9" ht="15">
      <c r="A101" s="468" t="s">
        <v>4507</v>
      </c>
      <c r="B101" s="469" t="s">
        <v>2833</v>
      </c>
      <c r="C101" s="469">
        <v>0.08</v>
      </c>
      <c r="D101" s="469">
        <v>100</v>
      </c>
      <c r="E101" s="2503">
        <v>16.059999999999999</v>
      </c>
      <c r="F101" s="470">
        <f>ROUND(E101*(1-F99),2)</f>
        <v>16.059999999999999</v>
      </c>
      <c r="G101" s="529">
        <f>'Заказ, cкидки и курсы валют'!$J$23*F101</f>
        <v>199.94699999999997</v>
      </c>
      <c r="H101" s="529">
        <f t="shared" ref="H101:H105" si="6">G101</f>
        <v>199.94699999999997</v>
      </c>
      <c r="I101" s="464"/>
    </row>
    <row r="102" spans="1:9" ht="15">
      <c r="A102" s="468" t="s">
        <v>4508</v>
      </c>
      <c r="B102" s="469" t="s">
        <v>2834</v>
      </c>
      <c r="C102" s="469">
        <v>7.0000000000000007E-2</v>
      </c>
      <c r="D102" s="469">
        <v>100</v>
      </c>
      <c r="E102" s="2503">
        <v>16.920000000000002</v>
      </c>
      <c r="F102" s="470">
        <f>ROUND(E102*(1-F99),2)</f>
        <v>16.920000000000002</v>
      </c>
      <c r="G102" s="529">
        <f>'Заказ, cкидки и курсы валют'!$J$23*F102</f>
        <v>210.654</v>
      </c>
      <c r="H102" s="529">
        <f t="shared" si="6"/>
        <v>210.654</v>
      </c>
      <c r="I102" s="464"/>
    </row>
    <row r="103" spans="1:9" ht="15">
      <c r="A103" s="468" t="s">
        <v>4509</v>
      </c>
      <c r="B103" s="469" t="s">
        <v>2835</v>
      </c>
      <c r="C103" s="469">
        <v>0.11</v>
      </c>
      <c r="D103" s="469">
        <v>100</v>
      </c>
      <c r="E103" s="2503">
        <v>22.44</v>
      </c>
      <c r="F103" s="470">
        <f>ROUND(E103*(1-F99),2)</f>
        <v>22.44</v>
      </c>
      <c r="G103" s="529">
        <f>'Заказ, cкидки и курсы валют'!$J$23*F103</f>
        <v>279.37799999999999</v>
      </c>
      <c r="H103" s="529">
        <f t="shared" si="6"/>
        <v>279.37799999999999</v>
      </c>
      <c r="I103" s="464"/>
    </row>
    <row r="104" spans="1:9" ht="15">
      <c r="A104" s="468" t="s">
        <v>4510</v>
      </c>
      <c r="B104" s="469" t="s">
        <v>2836</v>
      </c>
      <c r="C104" s="469">
        <v>0.15</v>
      </c>
      <c r="D104" s="469">
        <v>100</v>
      </c>
      <c r="E104" s="2503">
        <v>38.26</v>
      </c>
      <c r="F104" s="470">
        <f>ROUND(E104*(1-F99),2)</f>
        <v>38.26</v>
      </c>
      <c r="G104" s="529">
        <f>'Заказ, cкидки и курсы валют'!$J$23*F104</f>
        <v>476.33699999999993</v>
      </c>
      <c r="H104" s="529">
        <f t="shared" si="6"/>
        <v>476.33699999999993</v>
      </c>
      <c r="I104" s="464"/>
    </row>
    <row r="105" spans="1:9" ht="15">
      <c r="A105" s="468" t="s">
        <v>4511</v>
      </c>
      <c r="B105" s="469" t="s">
        <v>2837</v>
      </c>
      <c r="C105" s="469">
        <v>0.2</v>
      </c>
      <c r="D105" s="469">
        <v>100</v>
      </c>
      <c r="E105" s="2503">
        <v>49.25</v>
      </c>
      <c r="F105" s="470">
        <f>ROUND(E105*(1-F99),2)</f>
        <v>49.25</v>
      </c>
      <c r="G105" s="529">
        <f>'Заказ, cкидки и курсы валют'!$J$23*F105</f>
        <v>613.16249999999991</v>
      </c>
      <c r="H105" s="529">
        <f t="shared" si="6"/>
        <v>613.16249999999991</v>
      </c>
      <c r="I105" s="464"/>
    </row>
    <row r="106" spans="1:9" ht="15">
      <c r="A106" s="468" t="s">
        <v>4512</v>
      </c>
      <c r="B106" s="469" t="s">
        <v>2838</v>
      </c>
      <c r="C106" s="469">
        <v>0.13</v>
      </c>
      <c r="D106" s="469">
        <v>100</v>
      </c>
      <c r="E106" s="2503">
        <v>30.7</v>
      </c>
      <c r="F106" s="470">
        <f>ROUND(E106*(1-F99),2)</f>
        <v>30.7</v>
      </c>
      <c r="G106" s="529">
        <f>'Заказ, cкидки и курсы валют'!$J$23*F106</f>
        <v>382.21499999999997</v>
      </c>
      <c r="H106" s="529">
        <f t="shared" ref="H106:H114" si="7">G106</f>
        <v>382.21499999999997</v>
      </c>
      <c r="I106" s="464"/>
    </row>
    <row r="107" spans="1:9" ht="15">
      <c r="A107" s="462" t="s">
        <v>4513</v>
      </c>
      <c r="B107" s="469" t="s">
        <v>2839</v>
      </c>
      <c r="C107" s="469">
        <v>0.14000000000000001</v>
      </c>
      <c r="D107" s="469">
        <v>100</v>
      </c>
      <c r="E107" s="2503">
        <v>45.16</v>
      </c>
      <c r="F107" s="470">
        <f>ROUND(E107*(1-F99),2)</f>
        <v>45.16</v>
      </c>
      <c r="G107" s="529">
        <f>'Заказ, cкидки и курсы валют'!$J$23*F107</f>
        <v>562.24199999999996</v>
      </c>
      <c r="H107" s="529">
        <f t="shared" si="7"/>
        <v>562.24199999999996</v>
      </c>
      <c r="I107" s="464"/>
    </row>
    <row r="108" spans="1:9" ht="15">
      <c r="A108" s="462" t="s">
        <v>4514</v>
      </c>
      <c r="B108" s="469" t="s">
        <v>2840</v>
      </c>
      <c r="C108" s="469">
        <v>0.19</v>
      </c>
      <c r="D108" s="469">
        <v>100</v>
      </c>
      <c r="E108" s="2503">
        <v>62.44</v>
      </c>
      <c r="F108" s="470">
        <f>ROUND(E108*(1-F99),2)</f>
        <v>62.44</v>
      </c>
      <c r="G108" s="529">
        <f>'Заказ, cкидки и курсы валют'!$J$23*F108</f>
        <v>777.37799999999993</v>
      </c>
      <c r="H108" s="529">
        <f t="shared" si="7"/>
        <v>777.37799999999993</v>
      </c>
      <c r="I108" s="464"/>
    </row>
    <row r="109" spans="1:9" ht="15">
      <c r="A109" s="462" t="s">
        <v>4515</v>
      </c>
      <c r="B109" s="469" t="s">
        <v>2841</v>
      </c>
      <c r="C109" s="469">
        <v>0.22</v>
      </c>
      <c r="D109" s="469">
        <v>100</v>
      </c>
      <c r="E109" s="2503">
        <v>88.01</v>
      </c>
      <c r="F109" s="470">
        <f>ROUND(E109*(1-F99),2)</f>
        <v>88.01</v>
      </c>
      <c r="G109" s="529">
        <f>'Заказ, cкидки и курсы валют'!$J$23*F109</f>
        <v>1095.7245</v>
      </c>
      <c r="H109" s="529">
        <f t="shared" si="7"/>
        <v>1095.7245</v>
      </c>
      <c r="I109" s="464"/>
    </row>
    <row r="110" spans="1:9" ht="15">
      <c r="A110" s="462" t="s">
        <v>4516</v>
      </c>
      <c r="B110" s="469" t="s">
        <v>2842</v>
      </c>
      <c r="C110" s="469">
        <v>0.24</v>
      </c>
      <c r="D110" s="469">
        <v>100</v>
      </c>
      <c r="E110" s="2503">
        <v>100.98</v>
      </c>
      <c r="F110" s="470">
        <f>ROUND(E110*(1-F99),2)</f>
        <v>100.98</v>
      </c>
      <c r="G110" s="529">
        <f>'Заказ, cкидки и курсы валют'!$J$23*F110</f>
        <v>1257.201</v>
      </c>
      <c r="H110" s="529">
        <f t="shared" si="7"/>
        <v>1257.201</v>
      </c>
      <c r="I110" s="464"/>
    </row>
    <row r="111" spans="1:9" ht="15">
      <c r="A111" s="462" t="s">
        <v>4517</v>
      </c>
      <c r="B111" s="469" t="s">
        <v>2843</v>
      </c>
      <c r="C111" s="469">
        <v>0.31</v>
      </c>
      <c r="D111" s="469">
        <v>100</v>
      </c>
      <c r="E111" s="2503">
        <v>108.56</v>
      </c>
      <c r="F111" s="470">
        <f>ROUND(E111*(1-F99),2)</f>
        <v>108.56</v>
      </c>
      <c r="G111" s="529">
        <f>'Заказ, cкидки и курсы валют'!$J$23*F111</f>
        <v>1351.5719999999999</v>
      </c>
      <c r="H111" s="529">
        <f t="shared" si="7"/>
        <v>1351.5719999999999</v>
      </c>
      <c r="I111" s="464"/>
    </row>
    <row r="112" spans="1:9" ht="15">
      <c r="A112" s="462" t="s">
        <v>4518</v>
      </c>
      <c r="B112" s="469" t="s">
        <v>2844</v>
      </c>
      <c r="C112" s="469">
        <v>0.4</v>
      </c>
      <c r="D112" s="469">
        <v>100</v>
      </c>
      <c r="E112" s="2503">
        <v>114.95</v>
      </c>
      <c r="F112" s="470">
        <f>ROUND(E112*(1-F99),2)</f>
        <v>114.95</v>
      </c>
      <c r="G112" s="529">
        <f>'Заказ, cкидки и курсы валют'!$J$23*F112</f>
        <v>1431.1275000000001</v>
      </c>
      <c r="H112" s="529">
        <f t="shared" si="7"/>
        <v>1431.1275000000001</v>
      </c>
      <c r="I112" s="464"/>
    </row>
    <row r="113" spans="1:9" ht="15">
      <c r="A113" s="462" t="s">
        <v>4519</v>
      </c>
      <c r="B113" s="469" t="s">
        <v>4504</v>
      </c>
      <c r="C113" s="469">
        <v>0.4</v>
      </c>
      <c r="D113" s="469">
        <v>100</v>
      </c>
      <c r="E113" s="2503">
        <v>191.07</v>
      </c>
      <c r="F113" s="470">
        <f>ROUND(E113*(1-F99),2)</f>
        <v>191.07</v>
      </c>
      <c r="G113" s="529">
        <f>'Заказ, cкидки и курсы валют'!$J$23*F113</f>
        <v>2378.8214999999996</v>
      </c>
      <c r="H113" s="529">
        <f t="shared" si="7"/>
        <v>2378.8214999999996</v>
      </c>
      <c r="I113" s="464"/>
    </row>
    <row r="114" spans="1:9" ht="15">
      <c r="A114" s="462" t="s">
        <v>4520</v>
      </c>
      <c r="B114" s="469" t="s">
        <v>4489</v>
      </c>
      <c r="C114" s="469">
        <v>0.44</v>
      </c>
      <c r="D114" s="469">
        <v>100</v>
      </c>
      <c r="E114" s="2503">
        <v>206.09</v>
      </c>
      <c r="F114" s="470">
        <f>ROUND(E114*(1-F99),2)</f>
        <v>206.09</v>
      </c>
      <c r="G114" s="529">
        <f>'Заказ, cкидки и курсы валют'!$J$23*F114</f>
        <v>2565.8204999999998</v>
      </c>
      <c r="H114" s="529">
        <f t="shared" si="7"/>
        <v>2565.8204999999998</v>
      </c>
      <c r="I114" s="464"/>
    </row>
    <row r="1291" spans="6:6">
      <c r="F1291">
        <f>$E$1291*(1-$F$1277)</f>
        <v>0</v>
      </c>
    </row>
  </sheetData>
  <mergeCells count="6">
    <mergeCell ref="J1:L1"/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25"/>
  <sheetViews>
    <sheetView workbookViewId="0">
      <selection activeCell="B225" sqref="B9:H225"/>
    </sheetView>
  </sheetViews>
  <sheetFormatPr defaultRowHeight="12.75"/>
  <cols>
    <col min="1" max="1" width="16.42578125" customWidth="1"/>
    <col min="2" max="2" width="9.140625" customWidth="1"/>
    <col min="3" max="3" width="78.42578125" style="548" customWidth="1"/>
    <col min="4" max="4" width="10.85546875" customWidth="1"/>
    <col min="5" max="5" width="10.85546875" style="548" hidden="1" customWidth="1"/>
    <col min="6" max="6" width="11.5703125" style="758" customWidth="1"/>
    <col min="8" max="8" width="10.42578125" customWidth="1"/>
  </cols>
  <sheetData>
    <row r="1" spans="1:13" ht="26.25">
      <c r="A1" s="700" t="s">
        <v>5658</v>
      </c>
      <c r="B1" s="766"/>
      <c r="C1" s="725"/>
      <c r="D1" s="701"/>
      <c r="E1" s="916"/>
      <c r="F1" s="753"/>
      <c r="J1" s="2665" t="s">
        <v>12333</v>
      </c>
      <c r="K1" s="2665"/>
      <c r="L1" s="2665"/>
    </row>
    <row r="2" spans="1:13">
      <c r="A2" s="704"/>
      <c r="B2" s="767"/>
      <c r="C2" s="726"/>
      <c r="D2" s="705"/>
      <c r="E2" s="726"/>
      <c r="F2" s="754"/>
    </row>
    <row r="3" spans="1:13" ht="18">
      <c r="A3" s="706" t="s">
        <v>5659</v>
      </c>
      <c r="B3" s="768"/>
      <c r="C3" s="727"/>
      <c r="D3" s="705"/>
      <c r="E3" s="726"/>
      <c r="F3" s="754"/>
    </row>
    <row r="4" spans="1:13" ht="18">
      <c r="A4" s="706" t="s">
        <v>5660</v>
      </c>
      <c r="B4" s="768"/>
      <c r="C4" s="727"/>
      <c r="D4" s="705"/>
      <c r="E4" s="726"/>
      <c r="F4" s="754"/>
    </row>
    <row r="5" spans="1:13" ht="18.75" thickBot="1">
      <c r="A5" s="706"/>
      <c r="B5" s="768"/>
      <c r="C5" s="727"/>
      <c r="D5" s="705"/>
      <c r="E5" s="726"/>
      <c r="F5" s="754"/>
    </row>
    <row r="6" spans="1:13" ht="19.5" customHeight="1" thickBot="1">
      <c r="A6" s="677" t="s">
        <v>5661</v>
      </c>
      <c r="B6" s="769"/>
      <c r="C6" s="728"/>
      <c r="D6" s="678"/>
      <c r="E6" s="2740" t="s">
        <v>11390</v>
      </c>
      <c r="F6" s="755"/>
    </row>
    <row r="7" spans="1:13" ht="28.5" customHeight="1" thickBot="1">
      <c r="A7" s="707"/>
      <c r="B7" s="770"/>
      <c r="C7" s="729"/>
      <c r="D7" s="708"/>
      <c r="E7" s="2741"/>
      <c r="F7" s="756" t="s">
        <v>2792</v>
      </c>
      <c r="G7" s="2742" t="s">
        <v>5629</v>
      </c>
      <c r="H7" s="2612" t="s">
        <v>497</v>
      </c>
      <c r="I7" s="751" t="s">
        <v>4268</v>
      </c>
      <c r="K7" s="745"/>
      <c r="L7" s="747"/>
      <c r="M7" s="748"/>
    </row>
    <row r="8" spans="1:13" ht="24" customHeight="1" thickBot="1">
      <c r="A8" s="709" t="s">
        <v>1036</v>
      </c>
      <c r="B8" s="686" t="s">
        <v>1034</v>
      </c>
      <c r="C8" s="730" t="s">
        <v>2264</v>
      </c>
      <c r="D8" s="687" t="s">
        <v>5662</v>
      </c>
      <c r="E8" s="917" t="s">
        <v>265</v>
      </c>
      <c r="F8" s="757">
        <f>'Заказ, cкидки и курсы валют'!$I$12</f>
        <v>0</v>
      </c>
      <c r="G8" s="2743"/>
      <c r="H8" s="2744"/>
      <c r="I8" s="752"/>
      <c r="K8" s="746"/>
      <c r="L8" s="749"/>
      <c r="M8" s="750"/>
    </row>
    <row r="9" spans="1:13" ht="12.75" customHeight="1">
      <c r="A9" s="711"/>
      <c r="B9" s="694" t="s">
        <v>5663</v>
      </c>
      <c r="C9" s="731" t="s">
        <v>5664</v>
      </c>
      <c r="D9" s="694">
        <v>1</v>
      </c>
      <c r="E9" s="574">
        <v>6.51</v>
      </c>
      <c r="F9" s="744">
        <f t="shared" ref="F9:F16" si="0">ROUND(E9*(1-$F$8),2)</f>
        <v>6.51</v>
      </c>
      <c r="G9" s="921">
        <f>'Заказ, cкидки и курсы валют'!$J$23*F9</f>
        <v>81.049499999999995</v>
      </c>
      <c r="H9" s="922">
        <f>G9</f>
        <v>81.049499999999995</v>
      </c>
      <c r="I9" s="335"/>
      <c r="K9" s="574"/>
    </row>
    <row r="10" spans="1:13" ht="12.75" customHeight="1">
      <c r="A10" s="711"/>
      <c r="B10" s="694" t="s">
        <v>5665</v>
      </c>
      <c r="C10" s="731" t="s">
        <v>5666</v>
      </c>
      <c r="D10" s="694">
        <v>1</v>
      </c>
      <c r="E10" s="574">
        <v>6.73</v>
      </c>
      <c r="F10" s="744">
        <f t="shared" si="0"/>
        <v>6.73</v>
      </c>
      <c r="G10" s="921">
        <f>'Заказ, cкидки и курсы валют'!$J$23*F10</f>
        <v>83.788499999999999</v>
      </c>
      <c r="H10" s="922">
        <f t="shared" ref="H10:H16" si="1">G10</f>
        <v>83.788499999999999</v>
      </c>
      <c r="I10" s="583"/>
      <c r="K10" s="574"/>
    </row>
    <row r="11" spans="1:13" ht="12.75" customHeight="1">
      <c r="A11" s="711"/>
      <c r="B11" s="694" t="s">
        <v>5667</v>
      </c>
      <c r="C11" s="731" t="s">
        <v>5668</v>
      </c>
      <c r="D11" s="694">
        <v>1</v>
      </c>
      <c r="E11" s="574">
        <v>7.65</v>
      </c>
      <c r="F11" s="744">
        <f t="shared" si="0"/>
        <v>7.65</v>
      </c>
      <c r="G11" s="921">
        <f>'Заказ, cкидки и курсы валют'!$J$23*F11</f>
        <v>95.242499999999993</v>
      </c>
      <c r="H11" s="922">
        <f t="shared" si="1"/>
        <v>95.242499999999993</v>
      </c>
      <c r="I11" s="583"/>
      <c r="K11" s="574"/>
    </row>
    <row r="12" spans="1:13" ht="12.75" customHeight="1">
      <c r="A12" s="711"/>
      <c r="B12" s="694" t="s">
        <v>5669</v>
      </c>
      <c r="C12" s="731" t="s">
        <v>5670</v>
      </c>
      <c r="D12" s="694">
        <v>1</v>
      </c>
      <c r="E12" s="574">
        <v>9.6300000000000008</v>
      </c>
      <c r="F12" s="744">
        <f t="shared" si="0"/>
        <v>9.6300000000000008</v>
      </c>
      <c r="G12" s="921">
        <f>'Заказ, cкидки и курсы валют'!$J$23*F12</f>
        <v>119.8935</v>
      </c>
      <c r="H12" s="922">
        <f t="shared" si="1"/>
        <v>119.8935</v>
      </c>
      <c r="I12" s="583"/>
      <c r="K12" s="574"/>
    </row>
    <row r="13" spans="1:13" ht="12.75" customHeight="1">
      <c r="A13" s="711"/>
      <c r="B13" s="694" t="s">
        <v>5671</v>
      </c>
      <c r="C13" s="731" t="s">
        <v>5672</v>
      </c>
      <c r="D13" s="694">
        <v>1</v>
      </c>
      <c r="E13" s="574">
        <v>6.77</v>
      </c>
      <c r="F13" s="744">
        <f t="shared" si="0"/>
        <v>6.77</v>
      </c>
      <c r="G13" s="921">
        <f>'Заказ, cкидки и курсы валют'!$J$23*F13</f>
        <v>84.28649999999999</v>
      </c>
      <c r="H13" s="922">
        <f t="shared" si="1"/>
        <v>84.28649999999999</v>
      </c>
      <c r="I13" s="583"/>
      <c r="K13" s="574"/>
    </row>
    <row r="14" spans="1:13" ht="12.75" customHeight="1">
      <c r="A14" s="711"/>
      <c r="B14" s="694" t="s">
        <v>5673</v>
      </c>
      <c r="C14" s="731" t="s">
        <v>5674</v>
      </c>
      <c r="D14" s="694">
        <v>1</v>
      </c>
      <c r="E14" s="574">
        <v>7.57</v>
      </c>
      <c r="F14" s="744">
        <f t="shared" si="0"/>
        <v>7.57</v>
      </c>
      <c r="G14" s="921">
        <f>'Заказ, cкидки и курсы валют'!$J$23*F14</f>
        <v>94.246499999999997</v>
      </c>
      <c r="H14" s="922">
        <f t="shared" si="1"/>
        <v>94.246499999999997</v>
      </c>
      <c r="I14" s="583"/>
      <c r="K14" s="574"/>
    </row>
    <row r="15" spans="1:13" ht="12.75" customHeight="1">
      <c r="A15" s="711"/>
      <c r="B15" s="694" t="s">
        <v>5675</v>
      </c>
      <c r="C15" s="731" t="s">
        <v>5676</v>
      </c>
      <c r="D15" s="694">
        <v>1</v>
      </c>
      <c r="E15" s="574">
        <v>10.99</v>
      </c>
      <c r="F15" s="744">
        <f t="shared" si="0"/>
        <v>10.99</v>
      </c>
      <c r="G15" s="921">
        <f>'Заказ, cкидки и курсы валют'!$J$23*F15</f>
        <v>136.82550000000001</v>
      </c>
      <c r="H15" s="922">
        <f t="shared" si="1"/>
        <v>136.82550000000001</v>
      </c>
      <c r="I15" s="583"/>
      <c r="K15" s="574"/>
    </row>
    <row r="16" spans="1:13" ht="12.75" customHeight="1">
      <c r="A16" s="711"/>
      <c r="B16" s="694" t="s">
        <v>5677</v>
      </c>
      <c r="C16" s="731" t="s">
        <v>5678</v>
      </c>
      <c r="D16" s="694">
        <v>1</v>
      </c>
      <c r="E16" s="574">
        <v>11.35</v>
      </c>
      <c r="F16" s="744">
        <f t="shared" si="0"/>
        <v>11.35</v>
      </c>
      <c r="G16" s="921">
        <f>'Заказ, cкидки и курсы валют'!$J$23*F16</f>
        <v>141.30749999999998</v>
      </c>
      <c r="H16" s="922">
        <f t="shared" si="1"/>
        <v>141.30749999999998</v>
      </c>
      <c r="I16" s="583"/>
      <c r="K16" s="574"/>
    </row>
    <row r="17" spans="1:11" ht="12.75" customHeight="1">
      <c r="B17" s="694" t="s">
        <v>9652</v>
      </c>
      <c r="C17" s="731" t="s">
        <v>9651</v>
      </c>
      <c r="D17" s="694">
        <v>1</v>
      </c>
      <c r="E17" s="574">
        <v>14.89</v>
      </c>
      <c r="F17" s="744">
        <f t="shared" ref="F17" si="2">ROUND(E17*(1-$F$8),2)</f>
        <v>14.89</v>
      </c>
      <c r="G17" s="921">
        <f>'Заказ, cкидки и курсы валют'!$J$23*F17</f>
        <v>185.38049999999998</v>
      </c>
      <c r="H17" s="922">
        <f t="shared" ref="H17" si="3">G17</f>
        <v>185.38049999999998</v>
      </c>
      <c r="I17" s="583"/>
      <c r="K17" s="574"/>
    </row>
    <row r="18" spans="1:11" ht="12.75" customHeight="1">
      <c r="A18" s="711"/>
      <c r="B18" s="694" t="s">
        <v>5679</v>
      </c>
      <c r="C18" s="731" t="s">
        <v>5680</v>
      </c>
      <c r="D18" s="694">
        <v>1</v>
      </c>
      <c r="E18" s="574">
        <v>8.2100000000000009</v>
      </c>
      <c r="F18" s="744">
        <f t="shared" ref="F18:F41" si="4">ROUND(E18*(1-$F$8),2)</f>
        <v>8.2100000000000009</v>
      </c>
      <c r="G18" s="921">
        <f>'Заказ, cкидки и курсы валют'!$J$23*F18</f>
        <v>102.2145</v>
      </c>
      <c r="H18" s="922">
        <f t="shared" ref="H18:H49" si="5">G18</f>
        <v>102.2145</v>
      </c>
      <c r="I18" s="583"/>
      <c r="K18" s="574"/>
    </row>
    <row r="19" spans="1:11" ht="12.75" customHeight="1">
      <c r="A19" s="711"/>
      <c r="B19" s="694" t="s">
        <v>5681</v>
      </c>
      <c r="C19" s="731" t="s">
        <v>5682</v>
      </c>
      <c r="D19" s="694">
        <v>1</v>
      </c>
      <c r="E19" s="574">
        <v>7.72</v>
      </c>
      <c r="F19" s="744">
        <f t="shared" si="4"/>
        <v>7.72</v>
      </c>
      <c r="G19" s="921">
        <f>'Заказ, cкидки и курсы валют'!$J$23*F19</f>
        <v>96.11399999999999</v>
      </c>
      <c r="H19" s="922">
        <f t="shared" si="5"/>
        <v>96.11399999999999</v>
      </c>
      <c r="I19" s="583"/>
      <c r="K19" s="574"/>
    </row>
    <row r="20" spans="1:11" ht="12.75" customHeight="1">
      <c r="A20" s="711"/>
      <c r="B20" s="694" t="s">
        <v>5683</v>
      </c>
      <c r="C20" s="731" t="s">
        <v>5684</v>
      </c>
      <c r="D20" s="694">
        <v>1</v>
      </c>
      <c r="E20" s="574">
        <v>11.87</v>
      </c>
      <c r="F20" s="744">
        <f t="shared" si="4"/>
        <v>11.87</v>
      </c>
      <c r="G20" s="921">
        <f>'Заказ, cкидки и курсы валют'!$J$23*F20</f>
        <v>147.78149999999999</v>
      </c>
      <c r="H20" s="922">
        <f t="shared" si="5"/>
        <v>147.78149999999999</v>
      </c>
      <c r="I20" s="583"/>
      <c r="K20" s="574"/>
    </row>
    <row r="21" spans="1:11" ht="12.75" customHeight="1">
      <c r="A21" s="711"/>
      <c r="B21" s="694" t="s">
        <v>5685</v>
      </c>
      <c r="C21" s="731" t="s">
        <v>5686</v>
      </c>
      <c r="D21" s="694">
        <v>1</v>
      </c>
      <c r="E21" s="574">
        <v>13.46</v>
      </c>
      <c r="F21" s="744">
        <f t="shared" si="4"/>
        <v>13.46</v>
      </c>
      <c r="G21" s="921">
        <f>'Заказ, cкидки и курсы валют'!$J$23*F21</f>
        <v>167.577</v>
      </c>
      <c r="H21" s="922">
        <f t="shared" si="5"/>
        <v>167.577</v>
      </c>
      <c r="I21" s="583"/>
      <c r="K21" s="574"/>
    </row>
    <row r="22" spans="1:11" ht="12.75" customHeight="1">
      <c r="A22" s="711"/>
      <c r="B22" s="694" t="s">
        <v>5687</v>
      </c>
      <c r="C22" s="731" t="s">
        <v>5688</v>
      </c>
      <c r="D22" s="694">
        <v>1</v>
      </c>
      <c r="E22" s="574">
        <v>16.940000000000001</v>
      </c>
      <c r="F22" s="744">
        <f t="shared" si="4"/>
        <v>16.940000000000001</v>
      </c>
      <c r="G22" s="921">
        <f>'Заказ, cкидки и курсы валют'!$J$23*F22</f>
        <v>210.90299999999999</v>
      </c>
      <c r="H22" s="922">
        <f t="shared" si="5"/>
        <v>210.90299999999999</v>
      </c>
      <c r="I22" s="583"/>
      <c r="K22" s="574"/>
    </row>
    <row r="23" spans="1:11" ht="15">
      <c r="A23" s="711"/>
      <c r="B23" s="694" t="s">
        <v>5689</v>
      </c>
      <c r="C23" s="731" t="s">
        <v>5690</v>
      </c>
      <c r="D23" s="694">
        <v>1</v>
      </c>
      <c r="E23" s="574">
        <v>15.72</v>
      </c>
      <c r="F23" s="744">
        <f t="shared" si="4"/>
        <v>15.72</v>
      </c>
      <c r="G23" s="921">
        <f>'Заказ, cкидки и курсы валют'!$J$23*F23</f>
        <v>195.714</v>
      </c>
      <c r="H23" s="922">
        <f t="shared" si="5"/>
        <v>195.714</v>
      </c>
      <c r="I23" s="583"/>
      <c r="K23" s="574"/>
    </row>
    <row r="24" spans="1:11" ht="15">
      <c r="A24" s="711"/>
      <c r="B24" s="694" t="s">
        <v>5691</v>
      </c>
      <c r="C24" s="731" t="s">
        <v>5692</v>
      </c>
      <c r="D24" s="694">
        <v>1</v>
      </c>
      <c r="E24" s="574">
        <v>22.14</v>
      </c>
      <c r="F24" s="744">
        <f t="shared" si="4"/>
        <v>22.14</v>
      </c>
      <c r="G24" s="921">
        <f>'Заказ, cкидки и курсы валют'!$J$23*F24</f>
        <v>275.64299999999997</v>
      </c>
      <c r="H24" s="922">
        <f t="shared" si="5"/>
        <v>275.64299999999997</v>
      </c>
      <c r="I24" s="583"/>
      <c r="K24" s="574"/>
    </row>
    <row r="25" spans="1:11" ht="15">
      <c r="A25" s="711"/>
      <c r="B25" s="694" t="s">
        <v>5693</v>
      </c>
      <c r="C25" s="731" t="s">
        <v>5694</v>
      </c>
      <c r="D25" s="694">
        <v>1</v>
      </c>
      <c r="E25" s="574">
        <v>23.3</v>
      </c>
      <c r="F25" s="744">
        <f t="shared" si="4"/>
        <v>23.3</v>
      </c>
      <c r="G25" s="921">
        <f>'Заказ, cкидки и курсы валют'!$J$23*F25</f>
        <v>290.08499999999998</v>
      </c>
      <c r="H25" s="922">
        <f t="shared" si="5"/>
        <v>290.08499999999998</v>
      </c>
      <c r="I25" s="583"/>
      <c r="K25" s="574"/>
    </row>
    <row r="26" spans="1:11" ht="15">
      <c r="A26" s="711"/>
      <c r="B26" s="694" t="s">
        <v>5695</v>
      </c>
      <c r="C26" s="731" t="s">
        <v>5696</v>
      </c>
      <c r="D26" s="694">
        <v>1</v>
      </c>
      <c r="E26" s="574">
        <v>9.1300000000000008</v>
      </c>
      <c r="F26" s="744">
        <f t="shared" si="4"/>
        <v>9.1300000000000008</v>
      </c>
      <c r="G26" s="921">
        <f>'Заказ, cкидки и курсы валют'!$J$23*F26</f>
        <v>113.66850000000001</v>
      </c>
      <c r="H26" s="922">
        <f t="shared" si="5"/>
        <v>113.66850000000001</v>
      </c>
      <c r="I26" s="583"/>
      <c r="K26" s="574"/>
    </row>
    <row r="27" spans="1:11" ht="15">
      <c r="A27" s="711"/>
      <c r="B27" s="694" t="s">
        <v>5697</v>
      </c>
      <c r="C27" s="731" t="s">
        <v>5698</v>
      </c>
      <c r="D27" s="694">
        <v>1</v>
      </c>
      <c r="E27" s="574">
        <v>10</v>
      </c>
      <c r="F27" s="744">
        <f t="shared" si="4"/>
        <v>10</v>
      </c>
      <c r="G27" s="921">
        <f>'Заказ, cкидки и курсы валют'!$J$23*F27</f>
        <v>124.5</v>
      </c>
      <c r="H27" s="922">
        <f t="shared" si="5"/>
        <v>124.5</v>
      </c>
      <c r="I27" s="583"/>
      <c r="K27" s="574"/>
    </row>
    <row r="28" spans="1:11" ht="15">
      <c r="A28" s="711"/>
      <c r="B28" s="694" t="s">
        <v>5699</v>
      </c>
      <c r="C28" s="731" t="s">
        <v>5700</v>
      </c>
      <c r="D28" s="694">
        <v>1</v>
      </c>
      <c r="E28" s="574">
        <v>12.36</v>
      </c>
      <c r="F28" s="744">
        <f t="shared" si="4"/>
        <v>12.36</v>
      </c>
      <c r="G28" s="921">
        <f>'Заказ, cкидки и курсы валют'!$J$23*F28</f>
        <v>153.88199999999998</v>
      </c>
      <c r="H28" s="922">
        <f t="shared" si="5"/>
        <v>153.88199999999998</v>
      </c>
      <c r="I28" s="583"/>
      <c r="K28" s="574"/>
    </row>
    <row r="29" spans="1:11" ht="15">
      <c r="A29" s="711"/>
      <c r="B29" s="694" t="s">
        <v>5701</v>
      </c>
      <c r="C29" s="731" t="s">
        <v>5702</v>
      </c>
      <c r="D29" s="694">
        <v>1</v>
      </c>
      <c r="E29" s="574">
        <v>14.52</v>
      </c>
      <c r="F29" s="744">
        <f t="shared" si="4"/>
        <v>14.52</v>
      </c>
      <c r="G29" s="921">
        <f>'Заказ, cкидки и курсы валют'!$J$23*F29</f>
        <v>180.77399999999997</v>
      </c>
      <c r="H29" s="922">
        <f t="shared" si="5"/>
        <v>180.77399999999997</v>
      </c>
      <c r="I29" s="583"/>
      <c r="K29" s="574"/>
    </row>
    <row r="30" spans="1:11" ht="15">
      <c r="A30" s="711"/>
      <c r="B30" s="694" t="s">
        <v>5703</v>
      </c>
      <c r="C30" s="731" t="s">
        <v>5704</v>
      </c>
      <c r="D30" s="694">
        <v>1</v>
      </c>
      <c r="E30" s="574">
        <v>15.84</v>
      </c>
      <c r="F30" s="744">
        <f t="shared" si="4"/>
        <v>15.84</v>
      </c>
      <c r="G30" s="921">
        <f>'Заказ, cкидки и курсы валют'!$J$23*F30</f>
        <v>197.208</v>
      </c>
      <c r="H30" s="922">
        <f t="shared" si="5"/>
        <v>197.208</v>
      </c>
      <c r="I30" s="583"/>
      <c r="K30" s="574"/>
    </row>
    <row r="31" spans="1:11" ht="15">
      <c r="A31" s="711"/>
      <c r="B31" s="694" t="s">
        <v>5705</v>
      </c>
      <c r="C31" s="731" t="s">
        <v>5706</v>
      </c>
      <c r="D31" s="694">
        <v>1</v>
      </c>
      <c r="E31" s="574">
        <v>17.09</v>
      </c>
      <c r="F31" s="744">
        <f t="shared" si="4"/>
        <v>17.09</v>
      </c>
      <c r="G31" s="921">
        <f>'Заказ, cкидки и курсы валют'!$J$23*F31</f>
        <v>212.7705</v>
      </c>
      <c r="H31" s="922">
        <f t="shared" si="5"/>
        <v>212.7705</v>
      </c>
      <c r="I31" s="583"/>
      <c r="K31" s="574"/>
    </row>
    <row r="32" spans="1:11" ht="15">
      <c r="A32" s="711"/>
      <c r="B32" s="694" t="s">
        <v>5707</v>
      </c>
      <c r="C32" s="731" t="s">
        <v>5708</v>
      </c>
      <c r="D32" s="694">
        <v>1</v>
      </c>
      <c r="E32" s="574">
        <v>22.56</v>
      </c>
      <c r="F32" s="744">
        <f t="shared" si="4"/>
        <v>22.56</v>
      </c>
      <c r="G32" s="921">
        <f>'Заказ, cкидки и курсы валют'!$J$23*F32</f>
        <v>280.87199999999996</v>
      </c>
      <c r="H32" s="922">
        <f t="shared" si="5"/>
        <v>280.87199999999996</v>
      </c>
      <c r="I32" s="583"/>
      <c r="K32" s="574"/>
    </row>
    <row r="33" spans="1:11" ht="15">
      <c r="A33" s="711"/>
      <c r="B33" s="694" t="s">
        <v>5709</v>
      </c>
      <c r="C33" s="731" t="s">
        <v>5710</v>
      </c>
      <c r="D33" s="694">
        <v>1</v>
      </c>
      <c r="E33" s="574">
        <v>25.72</v>
      </c>
      <c r="F33" s="744">
        <f t="shared" si="4"/>
        <v>25.72</v>
      </c>
      <c r="G33" s="921">
        <f>'Заказ, cкидки и курсы валют'!$J$23*F33</f>
        <v>320.21399999999994</v>
      </c>
      <c r="H33" s="922">
        <f t="shared" si="5"/>
        <v>320.21399999999994</v>
      </c>
      <c r="I33" s="583"/>
      <c r="K33" s="574"/>
    </row>
    <row r="34" spans="1:11" ht="15">
      <c r="A34" s="711"/>
      <c r="B34" s="694" t="s">
        <v>5711</v>
      </c>
      <c r="C34" s="731" t="s">
        <v>5712</v>
      </c>
      <c r="D34" s="694">
        <v>1</v>
      </c>
      <c r="E34" s="574">
        <v>40.020000000000003</v>
      </c>
      <c r="F34" s="744">
        <f t="shared" si="4"/>
        <v>40.020000000000003</v>
      </c>
      <c r="G34" s="921">
        <f>'Заказ, cкидки и курсы валют'!$J$23*F34</f>
        <v>498.24900000000002</v>
      </c>
      <c r="H34" s="922">
        <f t="shared" si="5"/>
        <v>498.24900000000002</v>
      </c>
      <c r="I34" s="583"/>
      <c r="K34" s="574"/>
    </row>
    <row r="35" spans="1:11" ht="15">
      <c r="A35" s="711"/>
      <c r="B35" s="694" t="s">
        <v>5713</v>
      </c>
      <c r="C35" s="731" t="s">
        <v>5714</v>
      </c>
      <c r="D35" s="694">
        <v>1</v>
      </c>
      <c r="E35" s="574">
        <v>48.32</v>
      </c>
      <c r="F35" s="744">
        <f t="shared" si="4"/>
        <v>48.32</v>
      </c>
      <c r="G35" s="921">
        <f>'Заказ, cкидки и курсы валют'!$J$23*F35</f>
        <v>601.58399999999995</v>
      </c>
      <c r="H35" s="922">
        <f t="shared" si="5"/>
        <v>601.58399999999995</v>
      </c>
      <c r="I35" s="583"/>
      <c r="K35" s="574"/>
    </row>
    <row r="36" spans="1:11" ht="15">
      <c r="A36" s="711"/>
      <c r="B36" s="694" t="s">
        <v>5715</v>
      </c>
      <c r="C36" s="731" t="s">
        <v>5716</v>
      </c>
      <c r="D36" s="694">
        <v>1</v>
      </c>
      <c r="E36" s="574">
        <v>10.46</v>
      </c>
      <c r="F36" s="744">
        <f t="shared" si="4"/>
        <v>10.46</v>
      </c>
      <c r="G36" s="921">
        <f>'Заказ, cкидки и курсы валют'!$J$23*F36</f>
        <v>130.227</v>
      </c>
      <c r="H36" s="922">
        <f t="shared" si="5"/>
        <v>130.227</v>
      </c>
      <c r="I36" s="583"/>
      <c r="K36" s="574"/>
    </row>
    <row r="37" spans="1:11" ht="15">
      <c r="A37" s="711"/>
      <c r="B37" s="694" t="s">
        <v>5717</v>
      </c>
      <c r="C37" s="731" t="s">
        <v>5718</v>
      </c>
      <c r="D37" s="694">
        <v>1</v>
      </c>
      <c r="E37" s="574">
        <v>13.66</v>
      </c>
      <c r="F37" s="744">
        <f t="shared" si="4"/>
        <v>13.66</v>
      </c>
      <c r="G37" s="921">
        <f>'Заказ, cкидки и курсы валют'!$J$23*F37</f>
        <v>170.06699999999998</v>
      </c>
      <c r="H37" s="922">
        <f t="shared" si="5"/>
        <v>170.06699999999998</v>
      </c>
      <c r="I37" s="583"/>
      <c r="K37" s="574"/>
    </row>
    <row r="38" spans="1:11" ht="15">
      <c r="A38" s="711"/>
      <c r="B38" s="694" t="s">
        <v>5719</v>
      </c>
      <c r="C38" s="731" t="s">
        <v>5720</v>
      </c>
      <c r="D38" s="694">
        <v>1</v>
      </c>
      <c r="E38" s="574">
        <v>15.22</v>
      </c>
      <c r="F38" s="744">
        <f t="shared" si="4"/>
        <v>15.22</v>
      </c>
      <c r="G38" s="921">
        <f>'Заказ, cкидки и курсы валют'!$J$23*F38</f>
        <v>189.489</v>
      </c>
      <c r="H38" s="922">
        <f t="shared" si="5"/>
        <v>189.489</v>
      </c>
      <c r="I38" s="583"/>
      <c r="K38" s="574"/>
    </row>
    <row r="39" spans="1:11" ht="15">
      <c r="A39" s="711"/>
      <c r="B39" s="694" t="s">
        <v>5721</v>
      </c>
      <c r="C39" s="731" t="s">
        <v>5722</v>
      </c>
      <c r="D39" s="694">
        <v>1</v>
      </c>
      <c r="E39" s="574">
        <v>16.600000000000001</v>
      </c>
      <c r="F39" s="744">
        <f t="shared" si="4"/>
        <v>16.600000000000001</v>
      </c>
      <c r="G39" s="921">
        <f>'Заказ, cкидки и курсы валют'!$J$23*F39</f>
        <v>206.67000000000002</v>
      </c>
      <c r="H39" s="922">
        <f t="shared" si="5"/>
        <v>206.67000000000002</v>
      </c>
      <c r="I39" s="583"/>
      <c r="K39" s="574"/>
    </row>
    <row r="40" spans="1:11" ht="15">
      <c r="A40" s="711"/>
      <c r="B40" s="694" t="s">
        <v>5723</v>
      </c>
      <c r="C40" s="731" t="s">
        <v>5724</v>
      </c>
      <c r="D40" s="694">
        <v>1</v>
      </c>
      <c r="E40" s="574">
        <v>21.7</v>
      </c>
      <c r="F40" s="744">
        <f t="shared" si="4"/>
        <v>21.7</v>
      </c>
      <c r="G40" s="921">
        <f>'Заказ, cкидки и курсы валют'!$J$23*F40</f>
        <v>270.16499999999996</v>
      </c>
      <c r="H40" s="922">
        <f t="shared" si="5"/>
        <v>270.16499999999996</v>
      </c>
      <c r="I40" s="583"/>
      <c r="K40" s="574"/>
    </row>
    <row r="41" spans="1:11" ht="15">
      <c r="A41" s="711"/>
      <c r="B41" s="694" t="s">
        <v>5725</v>
      </c>
      <c r="C41" s="731" t="s">
        <v>5726</v>
      </c>
      <c r="D41" s="694">
        <v>1</v>
      </c>
      <c r="E41" s="574">
        <v>25.67</v>
      </c>
      <c r="F41" s="744">
        <f t="shared" si="4"/>
        <v>25.67</v>
      </c>
      <c r="G41" s="921">
        <f>'Заказ, cкидки и курсы валют'!$J$23*F41</f>
        <v>319.5915</v>
      </c>
      <c r="H41" s="922">
        <f t="shared" si="5"/>
        <v>319.5915</v>
      </c>
      <c r="I41" s="583"/>
      <c r="K41" s="574"/>
    </row>
    <row r="42" spans="1:11" ht="15">
      <c r="A42" s="711"/>
      <c r="B42" s="694" t="s">
        <v>5727</v>
      </c>
      <c r="C42" s="731" t="s">
        <v>5728</v>
      </c>
      <c r="D42" s="694">
        <v>1</v>
      </c>
      <c r="E42" s="574">
        <v>31.61</v>
      </c>
      <c r="F42" s="744">
        <f t="shared" ref="F42:F73" si="6">ROUND(E42*(1-$F$8),2)</f>
        <v>31.61</v>
      </c>
      <c r="G42" s="921">
        <f>'Заказ, cкидки и курсы валют'!$J$23*F42</f>
        <v>393.54449999999997</v>
      </c>
      <c r="H42" s="922">
        <f t="shared" si="5"/>
        <v>393.54449999999997</v>
      </c>
      <c r="I42" s="583"/>
      <c r="K42" s="574"/>
    </row>
    <row r="43" spans="1:11" ht="15">
      <c r="A43" s="711"/>
      <c r="B43" s="694" t="s">
        <v>5729</v>
      </c>
      <c r="C43" s="731" t="s">
        <v>5730</v>
      </c>
      <c r="D43" s="694">
        <v>1</v>
      </c>
      <c r="E43" s="574">
        <v>48.16</v>
      </c>
      <c r="F43" s="744">
        <f t="shared" si="6"/>
        <v>48.16</v>
      </c>
      <c r="G43" s="921">
        <f>'Заказ, cкидки и курсы валют'!$J$23*F43</f>
        <v>599.59199999999987</v>
      </c>
      <c r="H43" s="922">
        <f t="shared" si="5"/>
        <v>599.59199999999987</v>
      </c>
      <c r="I43" s="583"/>
      <c r="K43" s="574"/>
    </row>
    <row r="44" spans="1:11" ht="15">
      <c r="A44" s="711"/>
      <c r="B44" s="694" t="s">
        <v>5731</v>
      </c>
      <c r="C44" s="731" t="s">
        <v>5732</v>
      </c>
      <c r="D44" s="694">
        <v>1</v>
      </c>
      <c r="E44" s="574">
        <v>58.01</v>
      </c>
      <c r="F44" s="744">
        <f t="shared" si="6"/>
        <v>58.01</v>
      </c>
      <c r="G44" s="921">
        <f>'Заказ, cкидки и курсы валют'!$J$23*F44</f>
        <v>722.22449999999992</v>
      </c>
      <c r="H44" s="922">
        <f t="shared" si="5"/>
        <v>722.22449999999992</v>
      </c>
      <c r="I44" s="583"/>
      <c r="K44" s="574"/>
    </row>
    <row r="45" spans="1:11" ht="12.75" customHeight="1">
      <c r="A45" s="711"/>
      <c r="B45" s="694" t="s">
        <v>5733</v>
      </c>
      <c r="C45" s="731" t="s">
        <v>5734</v>
      </c>
      <c r="D45" s="694">
        <v>1</v>
      </c>
      <c r="E45" s="574">
        <v>16.760000000000002</v>
      </c>
      <c r="F45" s="744">
        <f t="shared" si="6"/>
        <v>16.760000000000002</v>
      </c>
      <c r="G45" s="921">
        <f>'Заказ, cкидки и курсы валют'!$J$23*F45</f>
        <v>208.66200000000001</v>
      </c>
      <c r="H45" s="922">
        <f t="shared" si="5"/>
        <v>208.66200000000001</v>
      </c>
      <c r="I45" s="583"/>
      <c r="K45" s="574"/>
    </row>
    <row r="46" spans="1:11" ht="15">
      <c r="A46" s="711"/>
      <c r="B46" s="694" t="s">
        <v>5735</v>
      </c>
      <c r="C46" s="731" t="s">
        <v>5736</v>
      </c>
      <c r="D46" s="694">
        <v>1</v>
      </c>
      <c r="E46" s="574">
        <v>21.42</v>
      </c>
      <c r="F46" s="744">
        <f t="shared" si="6"/>
        <v>21.42</v>
      </c>
      <c r="G46" s="921">
        <f>'Заказ, cкидки и курсы валют'!$J$23*F46</f>
        <v>266.67900000000003</v>
      </c>
      <c r="H46" s="922">
        <f t="shared" si="5"/>
        <v>266.67900000000003</v>
      </c>
      <c r="I46" s="583"/>
      <c r="K46" s="574"/>
    </row>
    <row r="47" spans="1:11" ht="15">
      <c r="A47" s="711"/>
      <c r="B47" s="694" t="s">
        <v>5737</v>
      </c>
      <c r="C47" s="731" t="s">
        <v>5738</v>
      </c>
      <c r="D47" s="694">
        <v>1</v>
      </c>
      <c r="E47" s="574">
        <v>21.28</v>
      </c>
      <c r="F47" s="744">
        <f t="shared" si="6"/>
        <v>21.28</v>
      </c>
      <c r="G47" s="921">
        <f>'Заказ, cкидки и курсы валют'!$J$23*F47</f>
        <v>264.93599999999998</v>
      </c>
      <c r="H47" s="922">
        <f t="shared" si="5"/>
        <v>264.93599999999998</v>
      </c>
      <c r="I47" s="583"/>
      <c r="K47" s="574"/>
    </row>
    <row r="48" spans="1:11" ht="15">
      <c r="A48" s="711"/>
      <c r="B48" s="694" t="s">
        <v>5739</v>
      </c>
      <c r="C48" s="731" t="s">
        <v>5740</v>
      </c>
      <c r="D48" s="694">
        <v>1</v>
      </c>
      <c r="E48" s="574">
        <v>32.909999999999997</v>
      </c>
      <c r="F48" s="744">
        <f t="shared" si="6"/>
        <v>32.909999999999997</v>
      </c>
      <c r="G48" s="921">
        <f>'Заказ, cкидки и курсы валют'!$J$23*F48</f>
        <v>409.72949999999992</v>
      </c>
      <c r="H48" s="922">
        <f t="shared" si="5"/>
        <v>409.72949999999992</v>
      </c>
      <c r="I48" s="583"/>
      <c r="K48" s="574"/>
    </row>
    <row r="49" spans="1:11" ht="15">
      <c r="A49" s="711"/>
      <c r="B49" s="694" t="s">
        <v>5741</v>
      </c>
      <c r="C49" s="731" t="s">
        <v>5742</v>
      </c>
      <c r="D49" s="694">
        <v>1</v>
      </c>
      <c r="E49" s="574">
        <v>35.770000000000003</v>
      </c>
      <c r="F49" s="744">
        <f t="shared" si="6"/>
        <v>35.770000000000003</v>
      </c>
      <c r="G49" s="921">
        <f>'Заказ, cкидки и курсы валют'!$J$23*F49</f>
        <v>445.3365</v>
      </c>
      <c r="H49" s="922">
        <f t="shared" si="5"/>
        <v>445.3365</v>
      </c>
      <c r="I49" s="583"/>
      <c r="K49" s="574"/>
    </row>
    <row r="50" spans="1:11" ht="15">
      <c r="A50" s="711"/>
      <c r="B50" s="694" t="s">
        <v>5743</v>
      </c>
      <c r="C50" s="731" t="s">
        <v>5744</v>
      </c>
      <c r="D50" s="694">
        <v>1</v>
      </c>
      <c r="E50" s="574">
        <v>56.04</v>
      </c>
      <c r="F50" s="744">
        <f t="shared" si="6"/>
        <v>56.04</v>
      </c>
      <c r="G50" s="921">
        <f>'Заказ, cкидки и курсы валют'!$J$23*F50</f>
        <v>697.69799999999998</v>
      </c>
      <c r="H50" s="922">
        <f t="shared" ref="H50:H75" si="7">G50</f>
        <v>697.69799999999998</v>
      </c>
      <c r="I50" s="583"/>
      <c r="K50" s="574"/>
    </row>
    <row r="51" spans="1:11" ht="15">
      <c r="A51" s="711"/>
      <c r="B51" s="694" t="s">
        <v>5745</v>
      </c>
      <c r="C51" s="731" t="s">
        <v>5746</v>
      </c>
      <c r="D51" s="694">
        <v>1</v>
      </c>
      <c r="E51" s="574">
        <v>62.83</v>
      </c>
      <c r="F51" s="744">
        <f t="shared" si="6"/>
        <v>62.83</v>
      </c>
      <c r="G51" s="921">
        <f>'Заказ, cкидки и курсы валют'!$J$23*F51</f>
        <v>782.23349999999994</v>
      </c>
      <c r="H51" s="922">
        <f t="shared" si="7"/>
        <v>782.23349999999994</v>
      </c>
      <c r="I51" s="583"/>
      <c r="K51" s="574"/>
    </row>
    <row r="52" spans="1:11" ht="15">
      <c r="A52" s="711"/>
      <c r="B52" s="694" t="s">
        <v>5747</v>
      </c>
      <c r="C52" s="731" t="s">
        <v>5748</v>
      </c>
      <c r="D52" s="694">
        <v>1</v>
      </c>
      <c r="E52" s="574">
        <v>19.98</v>
      </c>
      <c r="F52" s="744">
        <f t="shared" si="6"/>
        <v>19.98</v>
      </c>
      <c r="G52" s="921">
        <f>'Заказ, cкидки и курсы валют'!$J$23*F52</f>
        <v>248.751</v>
      </c>
      <c r="H52" s="922">
        <f t="shared" si="7"/>
        <v>248.751</v>
      </c>
      <c r="I52" s="583"/>
      <c r="K52" s="574"/>
    </row>
    <row r="53" spans="1:11" ht="15">
      <c r="A53" s="711"/>
      <c r="B53" s="694" t="s">
        <v>5749</v>
      </c>
      <c r="C53" s="731" t="s">
        <v>5750</v>
      </c>
      <c r="D53" s="694">
        <v>1</v>
      </c>
      <c r="E53" s="574">
        <v>24.27</v>
      </c>
      <c r="F53" s="744">
        <f t="shared" si="6"/>
        <v>24.27</v>
      </c>
      <c r="G53" s="921">
        <f>'Заказ, cкидки и курсы валют'!$J$23*F53</f>
        <v>302.16149999999999</v>
      </c>
      <c r="H53" s="922">
        <f t="shared" si="7"/>
        <v>302.16149999999999</v>
      </c>
      <c r="I53" s="583"/>
      <c r="K53" s="574"/>
    </row>
    <row r="54" spans="1:11" ht="15">
      <c r="A54" s="711"/>
      <c r="B54" s="694" t="s">
        <v>5751</v>
      </c>
      <c r="C54" s="731" t="s">
        <v>5752</v>
      </c>
      <c r="D54" s="694">
        <v>1</v>
      </c>
      <c r="E54" s="574">
        <v>39.700000000000003</v>
      </c>
      <c r="F54" s="744">
        <f t="shared" si="6"/>
        <v>39.700000000000003</v>
      </c>
      <c r="G54" s="921">
        <f>'Заказ, cкидки и курсы валют'!$J$23*F54</f>
        <v>494.26499999999999</v>
      </c>
      <c r="H54" s="922">
        <f t="shared" si="7"/>
        <v>494.26499999999999</v>
      </c>
      <c r="I54" s="583"/>
      <c r="K54" s="574"/>
    </row>
    <row r="55" spans="1:11" ht="15">
      <c r="A55" s="711"/>
      <c r="B55" s="694" t="s">
        <v>5753</v>
      </c>
      <c r="C55" s="731" t="s">
        <v>5754</v>
      </c>
      <c r="D55" s="694">
        <v>1</v>
      </c>
      <c r="E55" s="574">
        <v>46.51</v>
      </c>
      <c r="F55" s="744">
        <f t="shared" si="6"/>
        <v>46.51</v>
      </c>
      <c r="G55" s="921">
        <f>'Заказ, cкидки и курсы валют'!$J$23*F55</f>
        <v>579.04949999999997</v>
      </c>
      <c r="H55" s="922">
        <f t="shared" si="7"/>
        <v>579.04949999999997</v>
      </c>
      <c r="I55" s="583"/>
      <c r="K55" s="574"/>
    </row>
    <row r="56" spans="1:11" ht="15">
      <c r="A56" s="711"/>
      <c r="B56" s="694" t="s">
        <v>5755</v>
      </c>
      <c r="C56" s="731" t="s">
        <v>5756</v>
      </c>
      <c r="D56" s="694">
        <v>1</v>
      </c>
      <c r="E56" s="574">
        <v>69.459999999999994</v>
      </c>
      <c r="F56" s="744">
        <f t="shared" si="6"/>
        <v>69.459999999999994</v>
      </c>
      <c r="G56" s="921">
        <f>'Заказ, cкидки и курсы валют'!$J$23*F56</f>
        <v>864.77699999999982</v>
      </c>
      <c r="H56" s="922">
        <f t="shared" si="7"/>
        <v>864.77699999999982</v>
      </c>
      <c r="I56" s="583"/>
      <c r="K56" s="574"/>
    </row>
    <row r="57" spans="1:11" ht="15">
      <c r="A57" s="711"/>
      <c r="B57" s="694" t="s">
        <v>6082</v>
      </c>
      <c r="C57" s="731" t="s">
        <v>5757</v>
      </c>
      <c r="D57" s="694">
        <v>1</v>
      </c>
      <c r="E57" s="574">
        <v>77.430000000000007</v>
      </c>
      <c r="F57" s="744">
        <f t="shared" si="6"/>
        <v>77.430000000000007</v>
      </c>
      <c r="G57" s="921">
        <f>'Заказ, cкидки и курсы валют'!$J$23*F57</f>
        <v>964.00350000000003</v>
      </c>
      <c r="H57" s="922">
        <f t="shared" si="7"/>
        <v>964.00350000000003</v>
      </c>
      <c r="I57" s="583"/>
      <c r="K57" s="574"/>
    </row>
    <row r="58" spans="1:11" ht="15">
      <c r="A58" s="711"/>
      <c r="B58" s="694" t="s">
        <v>5758</v>
      </c>
      <c r="C58" s="731" t="s">
        <v>5759</v>
      </c>
      <c r="D58" s="694">
        <v>1</v>
      </c>
      <c r="E58" s="574">
        <v>33.58</v>
      </c>
      <c r="F58" s="744">
        <f t="shared" si="6"/>
        <v>33.58</v>
      </c>
      <c r="G58" s="921">
        <f>'Заказ, cкидки и курсы валют'!$J$23*F58</f>
        <v>418.07099999999997</v>
      </c>
      <c r="H58" s="922">
        <f t="shared" si="7"/>
        <v>418.07099999999997</v>
      </c>
      <c r="I58" s="583"/>
      <c r="K58" s="574"/>
    </row>
    <row r="59" spans="1:11" ht="15">
      <c r="A59" s="711"/>
      <c r="B59" s="694" t="s">
        <v>5760</v>
      </c>
      <c r="C59" s="731" t="s">
        <v>5761</v>
      </c>
      <c r="D59" s="694">
        <v>1</v>
      </c>
      <c r="E59" s="574">
        <v>42.4</v>
      </c>
      <c r="F59" s="744">
        <f t="shared" si="6"/>
        <v>42.4</v>
      </c>
      <c r="G59" s="921">
        <f>'Заказ, cкидки и курсы валют'!$J$23*F59</f>
        <v>527.88</v>
      </c>
      <c r="H59" s="922">
        <f t="shared" si="7"/>
        <v>527.88</v>
      </c>
      <c r="I59" s="583"/>
      <c r="K59" s="574"/>
    </row>
    <row r="60" spans="1:11" ht="15">
      <c r="A60" s="711"/>
      <c r="B60" s="694" t="s">
        <v>5762</v>
      </c>
      <c r="C60" s="731" t="s">
        <v>5763</v>
      </c>
      <c r="D60" s="694">
        <v>1</v>
      </c>
      <c r="E60" s="574">
        <v>56.26</v>
      </c>
      <c r="F60" s="744">
        <f t="shared" si="6"/>
        <v>56.26</v>
      </c>
      <c r="G60" s="921">
        <f>'Заказ, cкидки и курсы валют'!$J$23*F60</f>
        <v>700.4369999999999</v>
      </c>
      <c r="H60" s="922">
        <f t="shared" si="7"/>
        <v>700.4369999999999</v>
      </c>
      <c r="I60" s="583"/>
      <c r="K60" s="574"/>
    </row>
    <row r="61" spans="1:11" ht="15">
      <c r="A61" s="711"/>
      <c r="B61" s="694" t="s">
        <v>5764</v>
      </c>
      <c r="C61" s="731" t="s">
        <v>5765</v>
      </c>
      <c r="D61" s="694">
        <v>1</v>
      </c>
      <c r="E61" s="574">
        <v>77.89</v>
      </c>
      <c r="F61" s="744">
        <f t="shared" si="6"/>
        <v>77.89</v>
      </c>
      <c r="G61" s="921">
        <f>'Заказ, cкидки и курсы валют'!$J$23*F61</f>
        <v>969.73050000000001</v>
      </c>
      <c r="H61" s="922">
        <f t="shared" si="7"/>
        <v>969.73050000000001</v>
      </c>
      <c r="I61" s="583"/>
      <c r="K61" s="574"/>
    </row>
    <row r="62" spans="1:11" ht="15">
      <c r="A62" s="711"/>
      <c r="B62" s="694" t="s">
        <v>6083</v>
      </c>
      <c r="C62" s="731" t="s">
        <v>5766</v>
      </c>
      <c r="D62" s="694">
        <v>1</v>
      </c>
      <c r="E62" s="574">
        <v>92.08</v>
      </c>
      <c r="F62" s="744">
        <f t="shared" si="6"/>
        <v>92.08</v>
      </c>
      <c r="G62" s="921">
        <f>'Заказ, cкидки и курсы валют'!$J$23*F62</f>
        <v>1146.396</v>
      </c>
      <c r="H62" s="922">
        <f t="shared" si="7"/>
        <v>1146.396</v>
      </c>
      <c r="I62" s="583"/>
      <c r="K62" s="574"/>
    </row>
    <row r="63" spans="1:11" ht="15">
      <c r="A63" s="711"/>
      <c r="B63" s="694" t="s">
        <v>5767</v>
      </c>
      <c r="C63" s="731" t="s">
        <v>5768</v>
      </c>
      <c r="D63" s="694">
        <v>1</v>
      </c>
      <c r="E63" s="574">
        <v>38.49</v>
      </c>
      <c r="F63" s="744">
        <f t="shared" si="6"/>
        <v>38.49</v>
      </c>
      <c r="G63" s="921">
        <f>'Заказ, cкидки и курсы валют'!$J$23*F63</f>
        <v>479.20049999999998</v>
      </c>
      <c r="H63" s="922">
        <f t="shared" si="7"/>
        <v>479.20049999999998</v>
      </c>
      <c r="I63" s="583"/>
      <c r="K63" s="574"/>
    </row>
    <row r="64" spans="1:11" ht="15">
      <c r="A64" s="711"/>
      <c r="B64" s="694" t="s">
        <v>5769</v>
      </c>
      <c r="C64" s="731" t="s">
        <v>5770</v>
      </c>
      <c r="D64" s="694">
        <v>1</v>
      </c>
      <c r="E64" s="574">
        <v>50.92</v>
      </c>
      <c r="F64" s="744">
        <f t="shared" si="6"/>
        <v>50.92</v>
      </c>
      <c r="G64" s="921">
        <f>'Заказ, cкидки и курсы валют'!$J$23*F64</f>
        <v>633.95399999999995</v>
      </c>
      <c r="H64" s="922">
        <f t="shared" si="7"/>
        <v>633.95399999999995</v>
      </c>
      <c r="I64" s="583"/>
      <c r="K64" s="574"/>
    </row>
    <row r="65" spans="1:11" ht="15">
      <c r="A65" s="711"/>
      <c r="B65" s="694" t="s">
        <v>5771</v>
      </c>
      <c r="C65" s="731" t="s">
        <v>5772</v>
      </c>
      <c r="D65" s="694">
        <v>1</v>
      </c>
      <c r="E65" s="574">
        <v>91.85</v>
      </c>
      <c r="F65" s="744">
        <f t="shared" si="6"/>
        <v>91.85</v>
      </c>
      <c r="G65" s="921">
        <f>'Заказ, cкидки и курсы валют'!$J$23*F65</f>
        <v>1143.5324999999998</v>
      </c>
      <c r="H65" s="922">
        <f t="shared" si="7"/>
        <v>1143.5324999999998</v>
      </c>
      <c r="I65" s="583"/>
      <c r="K65" s="574"/>
    </row>
    <row r="66" spans="1:11" ht="15">
      <c r="A66" s="711"/>
      <c r="B66" s="694" t="s">
        <v>5773</v>
      </c>
      <c r="C66" s="731" t="s">
        <v>5774</v>
      </c>
      <c r="D66" s="694">
        <v>1</v>
      </c>
      <c r="E66" s="574">
        <v>92.96</v>
      </c>
      <c r="F66" s="744">
        <f t="shared" si="6"/>
        <v>92.96</v>
      </c>
      <c r="G66" s="921">
        <f>'Заказ, cкидки и курсы валют'!$J$23*F66</f>
        <v>1157.3519999999999</v>
      </c>
      <c r="H66" s="922">
        <f t="shared" si="7"/>
        <v>1157.3519999999999</v>
      </c>
      <c r="I66" s="583"/>
      <c r="K66" s="574"/>
    </row>
    <row r="67" spans="1:11" ht="15">
      <c r="A67" s="711"/>
      <c r="B67" s="694" t="s">
        <v>5775</v>
      </c>
      <c r="C67" s="731" t="s">
        <v>5776</v>
      </c>
      <c r="D67" s="694">
        <v>1</v>
      </c>
      <c r="E67" s="574">
        <v>107.11</v>
      </c>
      <c r="F67" s="744">
        <f t="shared" si="6"/>
        <v>107.11</v>
      </c>
      <c r="G67" s="921">
        <f>'Заказ, cкидки и курсы валют'!$J$23*F67</f>
        <v>1333.5194999999999</v>
      </c>
      <c r="H67" s="922">
        <f t="shared" si="7"/>
        <v>1333.5194999999999</v>
      </c>
      <c r="I67" s="583"/>
      <c r="K67" s="574"/>
    </row>
    <row r="68" spans="1:11" ht="15">
      <c r="A68" s="711"/>
      <c r="B68" s="694" t="s">
        <v>5777</v>
      </c>
      <c r="C68" s="731" t="s">
        <v>5778</v>
      </c>
      <c r="D68" s="694">
        <v>1</v>
      </c>
      <c r="E68" s="574">
        <v>60.5</v>
      </c>
      <c r="F68" s="744">
        <f t="shared" si="6"/>
        <v>60.5</v>
      </c>
      <c r="G68" s="921">
        <f>'Заказ, cкидки и курсы валют'!$J$23*F68</f>
        <v>753.22499999999991</v>
      </c>
      <c r="H68" s="922">
        <f t="shared" si="7"/>
        <v>753.22499999999991</v>
      </c>
      <c r="I68" s="583"/>
      <c r="K68" s="574"/>
    </row>
    <row r="69" spans="1:11" ht="15">
      <c r="A69" s="711"/>
      <c r="B69" s="694" t="s">
        <v>5779</v>
      </c>
      <c r="C69" s="731" t="s">
        <v>5780</v>
      </c>
      <c r="D69" s="694">
        <v>1</v>
      </c>
      <c r="E69" s="574">
        <v>75.569999999999993</v>
      </c>
      <c r="F69" s="744">
        <f t="shared" si="6"/>
        <v>75.569999999999993</v>
      </c>
      <c r="G69" s="921">
        <f>'Заказ, cкидки и курсы валют'!$J$23*F69</f>
        <v>940.84649999999988</v>
      </c>
      <c r="H69" s="922">
        <f t="shared" si="7"/>
        <v>940.84649999999988</v>
      </c>
      <c r="I69" s="583"/>
      <c r="K69" s="574"/>
    </row>
    <row r="70" spans="1:11" ht="15">
      <c r="A70" s="711"/>
      <c r="B70" s="694" t="s">
        <v>5781</v>
      </c>
      <c r="C70" s="731" t="s">
        <v>5782</v>
      </c>
      <c r="D70" s="694">
        <v>1</v>
      </c>
      <c r="E70" s="574">
        <v>105.75</v>
      </c>
      <c r="F70" s="744">
        <f t="shared" si="6"/>
        <v>105.75</v>
      </c>
      <c r="G70" s="921">
        <f>'Заказ, cкидки и курсы валют'!$J$23*F70</f>
        <v>1316.5874999999999</v>
      </c>
      <c r="H70" s="922">
        <f t="shared" si="7"/>
        <v>1316.5874999999999</v>
      </c>
      <c r="I70" s="583"/>
      <c r="K70" s="574"/>
    </row>
    <row r="71" spans="1:11" ht="15">
      <c r="A71" s="711"/>
      <c r="B71" s="694" t="s">
        <v>5783</v>
      </c>
      <c r="C71" s="731" t="s">
        <v>5784</v>
      </c>
      <c r="D71" s="694">
        <v>1</v>
      </c>
      <c r="E71" s="574">
        <v>114.2</v>
      </c>
      <c r="F71" s="744">
        <f t="shared" si="6"/>
        <v>114.2</v>
      </c>
      <c r="G71" s="921">
        <f>'Заказ, cкидки и курсы валют'!$J$23*F71</f>
        <v>1421.79</v>
      </c>
      <c r="H71" s="922">
        <f t="shared" si="7"/>
        <v>1421.79</v>
      </c>
      <c r="I71" s="583"/>
      <c r="K71" s="574"/>
    </row>
    <row r="72" spans="1:11" ht="15">
      <c r="A72" s="711"/>
      <c r="B72" s="694" t="s">
        <v>5785</v>
      </c>
      <c r="C72" s="731" t="s">
        <v>5786</v>
      </c>
      <c r="D72" s="694">
        <v>1</v>
      </c>
      <c r="E72" s="574">
        <v>113.19</v>
      </c>
      <c r="F72" s="744">
        <f t="shared" si="6"/>
        <v>113.19</v>
      </c>
      <c r="G72" s="921">
        <f>'Заказ, cкидки и курсы валют'!$J$23*F72</f>
        <v>1409.2154999999998</v>
      </c>
      <c r="H72" s="922">
        <f t="shared" si="7"/>
        <v>1409.2154999999998</v>
      </c>
      <c r="I72" s="583"/>
      <c r="K72" s="574"/>
    </row>
    <row r="73" spans="1:11" ht="15">
      <c r="A73" s="711"/>
      <c r="B73" s="694" t="s">
        <v>5787</v>
      </c>
      <c r="C73" s="731" t="s">
        <v>5788</v>
      </c>
      <c r="D73" s="694">
        <v>1</v>
      </c>
      <c r="E73" s="574">
        <v>128.93</v>
      </c>
      <c r="F73" s="744">
        <f t="shared" si="6"/>
        <v>128.93</v>
      </c>
      <c r="G73" s="921">
        <f>'Заказ, cкидки и курсы валют'!$J$23*F73</f>
        <v>1605.1785</v>
      </c>
      <c r="H73" s="922">
        <f t="shared" si="7"/>
        <v>1605.1785</v>
      </c>
      <c r="I73" s="583"/>
      <c r="K73" s="574"/>
    </row>
    <row r="74" spans="1:11" ht="15">
      <c r="A74" s="711"/>
      <c r="B74" s="694" t="s">
        <v>5789</v>
      </c>
      <c r="C74" s="731" t="s">
        <v>5790</v>
      </c>
      <c r="D74" s="694">
        <v>1</v>
      </c>
      <c r="E74" s="574">
        <v>128.38999999999999</v>
      </c>
      <c r="F74" s="744">
        <f>ROUND(E74*(1-$F$8),2)</f>
        <v>128.38999999999999</v>
      </c>
      <c r="G74" s="921">
        <f>'Заказ, cкидки и курсы валют'!$J$23*F74</f>
        <v>1598.4554999999998</v>
      </c>
      <c r="H74" s="922">
        <f t="shared" si="7"/>
        <v>1598.4554999999998</v>
      </c>
      <c r="I74" s="583"/>
      <c r="K74" s="574"/>
    </row>
    <row r="75" spans="1:11" ht="15.75" thickBot="1">
      <c r="A75" s="712"/>
      <c r="B75" s="694" t="s">
        <v>5791</v>
      </c>
      <c r="C75" s="732" t="s">
        <v>5792</v>
      </c>
      <c r="D75" s="713">
        <v>1</v>
      </c>
      <c r="E75" s="574">
        <v>138.33000000000001</v>
      </c>
      <c r="F75" s="744">
        <f>ROUND(E75*(1-$F$8),2)</f>
        <v>138.33000000000001</v>
      </c>
      <c r="G75" s="921">
        <f>'Заказ, cкидки и курсы валют'!$J$23*F75</f>
        <v>1722.2085</v>
      </c>
      <c r="H75" s="922">
        <f t="shared" si="7"/>
        <v>1722.2085</v>
      </c>
      <c r="I75" s="583"/>
      <c r="K75" s="574"/>
    </row>
    <row r="76" spans="1:11" ht="13.5" thickBot="1">
      <c r="K76" s="920"/>
    </row>
    <row r="77" spans="1:11" ht="26.25">
      <c r="A77" s="700" t="s">
        <v>5793</v>
      </c>
      <c r="B77" s="766"/>
      <c r="C77" s="725"/>
      <c r="D77" s="701"/>
      <c r="E77" s="916"/>
      <c r="F77" s="753"/>
      <c r="K77" s="920"/>
    </row>
    <row r="78" spans="1:11" ht="19.5" customHeight="1" thickBot="1">
      <c r="A78" s="714"/>
      <c r="B78" s="672"/>
      <c r="C78" s="733"/>
      <c r="D78" s="672"/>
      <c r="E78" s="733"/>
      <c r="K78" s="920"/>
    </row>
    <row r="79" spans="1:11" ht="39" customHeight="1" thickBot="1">
      <c r="A79" s="677" t="s">
        <v>5794</v>
      </c>
      <c r="B79" s="769"/>
      <c r="C79" s="728"/>
      <c r="D79" s="715"/>
      <c r="E79" s="2740" t="s">
        <v>11390</v>
      </c>
      <c r="F79" s="755"/>
      <c r="K79" s="920"/>
    </row>
    <row r="80" spans="1:11" ht="53.25" thickBot="1">
      <c r="A80" s="707"/>
      <c r="B80" s="771"/>
      <c r="C80" s="729"/>
      <c r="D80" s="716"/>
      <c r="E80" s="2741"/>
      <c r="F80" s="756" t="s">
        <v>2792</v>
      </c>
      <c r="G80" s="1230" t="s">
        <v>5629</v>
      </c>
      <c r="H80" s="1232" t="s">
        <v>497</v>
      </c>
      <c r="I80" s="684" t="s">
        <v>4268</v>
      </c>
      <c r="K80" s="920"/>
    </row>
    <row r="81" spans="1:11" ht="13.5" thickBot="1">
      <c r="A81" s="698" t="s">
        <v>1036</v>
      </c>
      <c r="B81" s="717" t="s">
        <v>1034</v>
      </c>
      <c r="C81" s="734" t="s">
        <v>2264</v>
      </c>
      <c r="D81" s="718" t="s">
        <v>5662</v>
      </c>
      <c r="E81" s="918" t="s">
        <v>265</v>
      </c>
      <c r="F81" s="1240">
        <f>'Заказ, cкидки и курсы валют'!$I$12</f>
        <v>0</v>
      </c>
      <c r="G81" s="1241"/>
      <c r="H81" s="1242"/>
      <c r="I81" s="689"/>
      <c r="K81" s="920"/>
    </row>
    <row r="82" spans="1:11" ht="15">
      <c r="A82" s="1238"/>
      <c r="B82" s="1247" t="s">
        <v>5795</v>
      </c>
      <c r="C82" s="1248" t="s">
        <v>5796</v>
      </c>
      <c r="D82" s="1249">
        <v>1</v>
      </c>
      <c r="E82" s="574">
        <v>8.02</v>
      </c>
      <c r="F82" s="828">
        <f t="shared" ref="F82:F113" si="8">ROUND(E82*(1-$F$8),2)</f>
        <v>8.02</v>
      </c>
      <c r="G82" s="828">
        <f>'Заказ, cкидки и курсы валют'!$J$23*F82</f>
        <v>99.84899999999999</v>
      </c>
      <c r="H82" s="828">
        <f t="shared" ref="H82:H97" si="9">G82</f>
        <v>99.84899999999999</v>
      </c>
      <c r="I82" s="336"/>
      <c r="K82" s="574"/>
    </row>
    <row r="83" spans="1:11" ht="15">
      <c r="A83" s="1239"/>
      <c r="B83" s="1250" t="s">
        <v>5797</v>
      </c>
      <c r="C83" s="1243" t="s">
        <v>5798</v>
      </c>
      <c r="D83" s="1244">
        <v>1</v>
      </c>
      <c r="E83" s="574">
        <v>8.32</v>
      </c>
      <c r="F83" s="1245">
        <f t="shared" si="8"/>
        <v>8.32</v>
      </c>
      <c r="G83" s="1245">
        <f>'Заказ, cкидки и курсы валют'!$J$23*F83</f>
        <v>103.584</v>
      </c>
      <c r="H83" s="1245">
        <f t="shared" si="9"/>
        <v>103.584</v>
      </c>
      <c r="I83" s="326"/>
      <c r="K83" s="574"/>
    </row>
    <row r="84" spans="1:11" ht="15">
      <c r="A84" s="1239"/>
      <c r="B84" s="1250" t="s">
        <v>5799</v>
      </c>
      <c r="C84" s="1243" t="s">
        <v>5800</v>
      </c>
      <c r="D84" s="1244">
        <v>1</v>
      </c>
      <c r="E84" s="574">
        <v>8.8000000000000007</v>
      </c>
      <c r="F84" s="1245">
        <f t="shared" si="8"/>
        <v>8.8000000000000007</v>
      </c>
      <c r="G84" s="1245">
        <f>'Заказ, cкидки и курсы валют'!$J$23*F84</f>
        <v>109.56</v>
      </c>
      <c r="H84" s="1245">
        <f t="shared" si="9"/>
        <v>109.56</v>
      </c>
      <c r="I84" s="326"/>
      <c r="K84" s="574"/>
    </row>
    <row r="85" spans="1:11" ht="15">
      <c r="A85" s="1239"/>
      <c r="B85" s="1250" t="s">
        <v>5801</v>
      </c>
      <c r="C85" s="1243" t="s">
        <v>5802</v>
      </c>
      <c r="D85" s="1244">
        <v>1</v>
      </c>
      <c r="E85" s="574">
        <v>10.48</v>
      </c>
      <c r="F85" s="1245">
        <f t="shared" si="8"/>
        <v>10.48</v>
      </c>
      <c r="G85" s="1245">
        <f>'Заказ, cкидки и курсы валют'!$J$23*F85</f>
        <v>130.476</v>
      </c>
      <c r="H85" s="1245">
        <f t="shared" si="9"/>
        <v>130.476</v>
      </c>
      <c r="I85" s="326"/>
      <c r="K85" s="574"/>
    </row>
    <row r="86" spans="1:11" ht="15">
      <c r="A86" s="1239"/>
      <c r="B86" s="1250" t="s">
        <v>5803</v>
      </c>
      <c r="C86" s="1243" t="s">
        <v>5804</v>
      </c>
      <c r="D86" s="1244">
        <v>1</v>
      </c>
      <c r="E86" s="574">
        <v>8.7899999999999991</v>
      </c>
      <c r="F86" s="1245">
        <f t="shared" si="8"/>
        <v>8.7899999999999991</v>
      </c>
      <c r="G86" s="1245">
        <f>'Заказ, cкидки и курсы валют'!$J$23*F86</f>
        <v>109.43549999999998</v>
      </c>
      <c r="H86" s="1245">
        <f t="shared" si="9"/>
        <v>109.43549999999998</v>
      </c>
      <c r="I86" s="326"/>
      <c r="K86" s="574"/>
    </row>
    <row r="87" spans="1:11" ht="15">
      <c r="A87" s="1239"/>
      <c r="B87" s="1250" t="s">
        <v>5805</v>
      </c>
      <c r="C87" s="1243" t="s">
        <v>5806</v>
      </c>
      <c r="D87" s="1244">
        <v>1</v>
      </c>
      <c r="E87" s="574">
        <v>9.6199999999999992</v>
      </c>
      <c r="F87" s="1245">
        <f t="shared" si="8"/>
        <v>9.6199999999999992</v>
      </c>
      <c r="G87" s="1245">
        <f>'Заказ, cкидки и курсы валют'!$J$23*F87</f>
        <v>119.76899999999998</v>
      </c>
      <c r="H87" s="1245">
        <f t="shared" si="9"/>
        <v>119.76899999999998</v>
      </c>
      <c r="I87" s="326"/>
      <c r="K87" s="574"/>
    </row>
    <row r="88" spans="1:11" ht="15">
      <c r="A88" s="1239"/>
      <c r="B88" s="1250" t="s">
        <v>5807</v>
      </c>
      <c r="C88" s="1243" t="s">
        <v>5808</v>
      </c>
      <c r="D88" s="1244">
        <v>1</v>
      </c>
      <c r="E88" s="574">
        <v>12.2</v>
      </c>
      <c r="F88" s="1245">
        <f t="shared" si="8"/>
        <v>12.2</v>
      </c>
      <c r="G88" s="1245">
        <f>'Заказ, cкидки и курсы валют'!$J$23*F88</f>
        <v>151.88999999999999</v>
      </c>
      <c r="H88" s="1245">
        <f t="shared" si="9"/>
        <v>151.88999999999999</v>
      </c>
      <c r="I88" s="326"/>
      <c r="K88" s="574"/>
    </row>
    <row r="89" spans="1:11" ht="15">
      <c r="A89" s="1239"/>
      <c r="B89" s="1250" t="s">
        <v>5809</v>
      </c>
      <c r="C89" s="1246" t="s">
        <v>5810</v>
      </c>
      <c r="D89" s="1244">
        <v>1</v>
      </c>
      <c r="E89" s="574">
        <v>14.37</v>
      </c>
      <c r="F89" s="1245">
        <f t="shared" si="8"/>
        <v>14.37</v>
      </c>
      <c r="G89" s="1245">
        <f>'Заказ, cкидки и курсы валют'!$J$23*F89</f>
        <v>178.90649999999999</v>
      </c>
      <c r="H89" s="1245">
        <f t="shared" si="9"/>
        <v>178.90649999999999</v>
      </c>
      <c r="I89" s="326"/>
      <c r="K89" s="574"/>
    </row>
    <row r="90" spans="1:11" ht="15">
      <c r="A90" s="1239"/>
      <c r="B90" s="1250" t="s">
        <v>5811</v>
      </c>
      <c r="C90" s="1243" t="s">
        <v>5812</v>
      </c>
      <c r="D90" s="1244">
        <v>1</v>
      </c>
      <c r="E90" s="574">
        <v>9.39</v>
      </c>
      <c r="F90" s="1245">
        <f t="shared" si="8"/>
        <v>9.39</v>
      </c>
      <c r="G90" s="1245">
        <f>'Заказ, cкидки и курсы валют'!$J$23*F90</f>
        <v>116.9055</v>
      </c>
      <c r="H90" s="1245">
        <f t="shared" si="9"/>
        <v>116.9055</v>
      </c>
      <c r="I90" s="326"/>
      <c r="K90" s="574"/>
    </row>
    <row r="91" spans="1:11" ht="15">
      <c r="A91" s="1239"/>
      <c r="B91" s="1250" t="s">
        <v>5813</v>
      </c>
      <c r="C91" s="1243" t="s">
        <v>5814</v>
      </c>
      <c r="D91" s="1244">
        <v>1</v>
      </c>
      <c r="E91" s="574">
        <v>10.55</v>
      </c>
      <c r="F91" s="1245">
        <f t="shared" si="8"/>
        <v>10.55</v>
      </c>
      <c r="G91" s="1245">
        <f>'Заказ, cкидки и курсы валют'!$J$23*F91</f>
        <v>131.3475</v>
      </c>
      <c r="H91" s="1245">
        <f t="shared" si="9"/>
        <v>131.3475</v>
      </c>
      <c r="I91" s="326"/>
      <c r="K91" s="574"/>
    </row>
    <row r="92" spans="1:11" ht="15">
      <c r="A92" s="1239"/>
      <c r="B92" s="1250" t="s">
        <v>5815</v>
      </c>
      <c r="C92" s="1243" t="s">
        <v>5816</v>
      </c>
      <c r="D92" s="1244">
        <v>1</v>
      </c>
      <c r="E92" s="574">
        <v>12.39</v>
      </c>
      <c r="F92" s="1245">
        <f t="shared" si="8"/>
        <v>12.39</v>
      </c>
      <c r="G92" s="1245">
        <f>'Заказ, cкидки и курсы валют'!$J$23*F92</f>
        <v>154.25550000000001</v>
      </c>
      <c r="H92" s="1245">
        <f t="shared" si="9"/>
        <v>154.25550000000001</v>
      </c>
      <c r="I92" s="326"/>
      <c r="K92" s="574"/>
    </row>
    <row r="93" spans="1:11" ht="15">
      <c r="A93" s="1239"/>
      <c r="B93" s="1250" t="s">
        <v>5817</v>
      </c>
      <c r="C93" s="1243" t="s">
        <v>5818</v>
      </c>
      <c r="D93" s="1244">
        <v>1</v>
      </c>
      <c r="E93" s="574">
        <v>14.17</v>
      </c>
      <c r="F93" s="1245">
        <f t="shared" si="8"/>
        <v>14.17</v>
      </c>
      <c r="G93" s="1245">
        <f>'Заказ, cкидки и курсы валют'!$J$23*F93</f>
        <v>176.41649999999998</v>
      </c>
      <c r="H93" s="1245">
        <f t="shared" si="9"/>
        <v>176.41649999999998</v>
      </c>
      <c r="I93" s="326"/>
      <c r="K93" s="574"/>
    </row>
    <row r="94" spans="1:11" ht="15">
      <c r="A94" s="1239"/>
      <c r="B94" s="1250" t="s">
        <v>5819</v>
      </c>
      <c r="C94" s="1243" t="s">
        <v>5820</v>
      </c>
      <c r="D94" s="1244">
        <v>1</v>
      </c>
      <c r="E94" s="574">
        <v>18.78</v>
      </c>
      <c r="F94" s="1245">
        <f t="shared" si="8"/>
        <v>18.78</v>
      </c>
      <c r="G94" s="1245">
        <f>'Заказ, cкидки и курсы валют'!$J$23*F94</f>
        <v>233.81100000000001</v>
      </c>
      <c r="H94" s="1245">
        <f t="shared" si="9"/>
        <v>233.81100000000001</v>
      </c>
      <c r="I94" s="326"/>
      <c r="K94" s="574"/>
    </row>
    <row r="95" spans="1:11" ht="15">
      <c r="A95" s="1239"/>
      <c r="B95" s="1250" t="s">
        <v>5821</v>
      </c>
      <c r="C95" s="1243" t="s">
        <v>5822</v>
      </c>
      <c r="D95" s="1244">
        <v>1</v>
      </c>
      <c r="E95" s="574">
        <v>19.940000000000001</v>
      </c>
      <c r="F95" s="1245">
        <f t="shared" si="8"/>
        <v>19.940000000000001</v>
      </c>
      <c r="G95" s="1245">
        <f>'Заказ, cкидки и курсы валют'!$J$23*F95</f>
        <v>248.25300000000001</v>
      </c>
      <c r="H95" s="1245">
        <f t="shared" si="9"/>
        <v>248.25300000000001</v>
      </c>
      <c r="I95" s="326"/>
      <c r="K95" s="574"/>
    </row>
    <row r="96" spans="1:11" ht="15">
      <c r="A96" s="1239"/>
      <c r="B96" s="1250" t="s">
        <v>5823</v>
      </c>
      <c r="C96" s="1243" t="s">
        <v>5824</v>
      </c>
      <c r="D96" s="1244">
        <v>1</v>
      </c>
      <c r="E96" s="574">
        <v>29.37</v>
      </c>
      <c r="F96" s="1245">
        <f t="shared" si="8"/>
        <v>29.37</v>
      </c>
      <c r="G96" s="1245">
        <f>'Заказ, cкидки и курсы валют'!$J$23*F96</f>
        <v>365.65649999999999</v>
      </c>
      <c r="H96" s="1245">
        <f t="shared" si="9"/>
        <v>365.65649999999999</v>
      </c>
      <c r="I96" s="326"/>
      <c r="K96" s="574"/>
    </row>
    <row r="97" spans="1:11" ht="15">
      <c r="A97" s="1239"/>
      <c r="B97" s="1250" t="s">
        <v>5825</v>
      </c>
      <c r="C97" s="1243" t="s">
        <v>5826</v>
      </c>
      <c r="D97" s="1244">
        <v>1</v>
      </c>
      <c r="E97" s="574">
        <v>34.76</v>
      </c>
      <c r="F97" s="1245">
        <f t="shared" si="8"/>
        <v>34.76</v>
      </c>
      <c r="G97" s="1245">
        <f>'Заказ, cкидки и курсы валют'!$J$23*F97</f>
        <v>432.76199999999994</v>
      </c>
      <c r="H97" s="1245">
        <f t="shared" si="9"/>
        <v>432.76199999999994</v>
      </c>
      <c r="I97" s="326"/>
      <c r="K97" s="574"/>
    </row>
    <row r="98" spans="1:11" ht="15">
      <c r="A98" s="1239"/>
      <c r="B98" s="1250" t="s">
        <v>5829</v>
      </c>
      <c r="C98" s="1243" t="s">
        <v>5830</v>
      </c>
      <c r="D98" s="1244">
        <v>1</v>
      </c>
      <c r="E98" s="574">
        <v>9.98</v>
      </c>
      <c r="F98" s="1245">
        <f t="shared" si="8"/>
        <v>9.98</v>
      </c>
      <c r="G98" s="1245">
        <f>'Заказ, cкидки и курсы валют'!$J$23*F98</f>
        <v>124.251</v>
      </c>
      <c r="H98" s="1245">
        <f t="shared" ref="H98:H129" si="10">G98</f>
        <v>124.251</v>
      </c>
      <c r="I98" s="326"/>
      <c r="K98" s="574"/>
    </row>
    <row r="99" spans="1:11" ht="15">
      <c r="A99" s="1239"/>
      <c r="B99" s="1250" t="s">
        <v>5831</v>
      </c>
      <c r="C99" s="1243" t="s">
        <v>5832</v>
      </c>
      <c r="D99" s="1244">
        <v>1</v>
      </c>
      <c r="E99" s="574">
        <v>11.23</v>
      </c>
      <c r="F99" s="1245">
        <f t="shared" si="8"/>
        <v>11.23</v>
      </c>
      <c r="G99" s="1245">
        <f>'Заказ, cкидки и курсы валют'!$J$23*F99</f>
        <v>139.8135</v>
      </c>
      <c r="H99" s="1245">
        <f t="shared" si="10"/>
        <v>139.8135</v>
      </c>
      <c r="I99" s="326"/>
      <c r="K99" s="574"/>
    </row>
    <row r="100" spans="1:11" ht="15">
      <c r="A100" s="1239"/>
      <c r="B100" s="1250" t="s">
        <v>5833</v>
      </c>
      <c r="C100" s="1243" t="s">
        <v>5834</v>
      </c>
      <c r="D100" s="1244">
        <v>1</v>
      </c>
      <c r="E100" s="574">
        <v>14.42</v>
      </c>
      <c r="F100" s="1245">
        <f t="shared" si="8"/>
        <v>14.42</v>
      </c>
      <c r="G100" s="1245">
        <f>'Заказ, cкидки и курсы валют'!$J$23*F100</f>
        <v>179.529</v>
      </c>
      <c r="H100" s="1245">
        <f t="shared" si="10"/>
        <v>179.529</v>
      </c>
      <c r="I100" s="326"/>
      <c r="K100" s="574"/>
    </row>
    <row r="101" spans="1:11" ht="15">
      <c r="A101" s="1239"/>
      <c r="B101" s="1250" t="s">
        <v>5835</v>
      </c>
      <c r="C101" s="1243" t="s">
        <v>5836</v>
      </c>
      <c r="D101" s="1244">
        <v>1</v>
      </c>
      <c r="E101" s="574">
        <v>15.64</v>
      </c>
      <c r="F101" s="1245">
        <f t="shared" si="8"/>
        <v>15.64</v>
      </c>
      <c r="G101" s="1245">
        <f>'Заказ, cкидки и курсы валют'!$J$23*F101</f>
        <v>194.71799999999999</v>
      </c>
      <c r="H101" s="1245">
        <f t="shared" si="10"/>
        <v>194.71799999999999</v>
      </c>
      <c r="I101" s="326"/>
      <c r="K101" s="574"/>
    </row>
    <row r="102" spans="1:11" ht="15">
      <c r="A102" s="1239"/>
      <c r="B102" s="1250" t="s">
        <v>5837</v>
      </c>
      <c r="C102" s="1243" t="s">
        <v>5838</v>
      </c>
      <c r="D102" s="1244">
        <v>1</v>
      </c>
      <c r="E102" s="574">
        <v>19.21</v>
      </c>
      <c r="F102" s="1245">
        <f t="shared" si="8"/>
        <v>19.21</v>
      </c>
      <c r="G102" s="1245">
        <f>'Заказ, cкидки и курсы валют'!$J$23*F102</f>
        <v>239.1645</v>
      </c>
      <c r="H102" s="1245">
        <f t="shared" si="10"/>
        <v>239.1645</v>
      </c>
      <c r="I102" s="326"/>
      <c r="K102" s="574"/>
    </row>
    <row r="103" spans="1:11" ht="15">
      <c r="A103" s="1239"/>
      <c r="B103" s="1250" t="s">
        <v>5839</v>
      </c>
      <c r="C103" s="1243" t="s">
        <v>5840</v>
      </c>
      <c r="D103" s="1244">
        <v>1</v>
      </c>
      <c r="E103" s="574">
        <v>20.46</v>
      </c>
      <c r="F103" s="1245">
        <f t="shared" si="8"/>
        <v>20.46</v>
      </c>
      <c r="G103" s="1245">
        <f>'Заказ, cкидки и курсы валют'!$J$23*F103</f>
        <v>254.727</v>
      </c>
      <c r="H103" s="1245">
        <f t="shared" si="10"/>
        <v>254.727</v>
      </c>
      <c r="I103" s="326"/>
      <c r="K103" s="574"/>
    </row>
    <row r="104" spans="1:11" ht="15">
      <c r="A104" s="1239"/>
      <c r="B104" s="1250" t="s">
        <v>5841</v>
      </c>
      <c r="C104" s="1243" t="s">
        <v>5842</v>
      </c>
      <c r="D104" s="1244">
        <v>1</v>
      </c>
      <c r="E104" s="574">
        <v>30.65</v>
      </c>
      <c r="F104" s="1245">
        <f t="shared" si="8"/>
        <v>30.65</v>
      </c>
      <c r="G104" s="1245">
        <f>'Заказ, cкидки и курсы валют'!$J$23*F104</f>
        <v>381.59249999999997</v>
      </c>
      <c r="H104" s="1245">
        <f t="shared" si="10"/>
        <v>381.59249999999997</v>
      </c>
      <c r="I104" s="326"/>
      <c r="K104" s="574"/>
    </row>
    <row r="105" spans="1:11" ht="15">
      <c r="A105" s="1239"/>
      <c r="B105" s="1250" t="s">
        <v>5843</v>
      </c>
      <c r="C105" s="1243" t="s">
        <v>5844</v>
      </c>
      <c r="D105" s="1244">
        <v>1</v>
      </c>
      <c r="E105" s="574">
        <v>33.64</v>
      </c>
      <c r="F105" s="1245">
        <f t="shared" si="8"/>
        <v>33.64</v>
      </c>
      <c r="G105" s="1245">
        <f>'Заказ, cкидки и курсы валют'!$J$23*F105</f>
        <v>418.81799999999998</v>
      </c>
      <c r="H105" s="1245">
        <f t="shared" si="10"/>
        <v>418.81799999999998</v>
      </c>
      <c r="I105" s="326"/>
      <c r="K105" s="574"/>
    </row>
    <row r="106" spans="1:11" ht="15">
      <c r="A106" s="1239"/>
      <c r="B106" s="1250" t="s">
        <v>5845</v>
      </c>
      <c r="C106" s="1243" t="s">
        <v>5846</v>
      </c>
      <c r="D106" s="1244">
        <v>1</v>
      </c>
      <c r="E106" s="574">
        <v>39.549999999999997</v>
      </c>
      <c r="F106" s="1245">
        <f t="shared" si="8"/>
        <v>39.549999999999997</v>
      </c>
      <c r="G106" s="1245">
        <f>'Заказ, cкидки и курсы валют'!$J$23*F106</f>
        <v>492.39749999999992</v>
      </c>
      <c r="H106" s="1245">
        <f t="shared" si="10"/>
        <v>492.39749999999992</v>
      </c>
      <c r="I106" s="326"/>
      <c r="K106" s="574"/>
    </row>
    <row r="107" spans="1:11" ht="15">
      <c r="A107" s="1239"/>
      <c r="B107" s="1250" t="s">
        <v>5827</v>
      </c>
      <c r="C107" s="1243" t="s">
        <v>5828</v>
      </c>
      <c r="D107" s="1244">
        <v>1</v>
      </c>
      <c r="E107" s="574">
        <v>53.36</v>
      </c>
      <c r="F107" s="1245">
        <f t="shared" si="8"/>
        <v>53.36</v>
      </c>
      <c r="G107" s="1245">
        <f>'Заказ, cкидки и курсы валют'!$J$23*F107</f>
        <v>664.33199999999999</v>
      </c>
      <c r="H107" s="1245">
        <f t="shared" si="10"/>
        <v>664.33199999999999</v>
      </c>
      <c r="I107" s="326"/>
      <c r="K107" s="574"/>
    </row>
    <row r="108" spans="1:11" ht="15">
      <c r="B108" s="1250" t="s">
        <v>5849</v>
      </c>
      <c r="C108" s="1243" t="s">
        <v>5850</v>
      </c>
      <c r="D108" s="1244">
        <v>1</v>
      </c>
      <c r="E108" s="574">
        <v>11.29</v>
      </c>
      <c r="F108" s="1245">
        <f t="shared" si="8"/>
        <v>11.29</v>
      </c>
      <c r="G108" s="1245">
        <f>'Заказ, cкидки и курсы валют'!$J$23*F108</f>
        <v>140.56049999999999</v>
      </c>
      <c r="H108" s="1245">
        <f t="shared" si="10"/>
        <v>140.56049999999999</v>
      </c>
      <c r="I108" s="326"/>
      <c r="K108" s="574"/>
    </row>
    <row r="109" spans="1:11" ht="15">
      <c r="A109" s="1239"/>
      <c r="B109" s="1250" t="s">
        <v>5851</v>
      </c>
      <c r="C109" s="1243" t="s">
        <v>5852</v>
      </c>
      <c r="D109" s="1244">
        <v>1</v>
      </c>
      <c r="E109" s="574">
        <v>13.99</v>
      </c>
      <c r="F109" s="1245">
        <f t="shared" si="8"/>
        <v>13.99</v>
      </c>
      <c r="G109" s="1245">
        <f>'Заказ, cкидки и курсы валют'!$J$23*F109</f>
        <v>174.1755</v>
      </c>
      <c r="H109" s="1245">
        <f t="shared" si="10"/>
        <v>174.1755</v>
      </c>
      <c r="I109" s="326"/>
      <c r="K109" s="574"/>
    </row>
    <row r="110" spans="1:11" ht="15">
      <c r="A110" s="1239"/>
      <c r="B110" s="1250" t="s">
        <v>5853</v>
      </c>
      <c r="C110" s="1243" t="s">
        <v>5854</v>
      </c>
      <c r="D110" s="1244">
        <v>1</v>
      </c>
      <c r="E110" s="574">
        <v>16.04</v>
      </c>
      <c r="F110" s="1245">
        <f t="shared" si="8"/>
        <v>16.04</v>
      </c>
      <c r="G110" s="1245">
        <f>'Заказ, cкидки и курсы валют'!$J$23*F110</f>
        <v>199.69799999999998</v>
      </c>
      <c r="H110" s="1245">
        <f t="shared" si="10"/>
        <v>199.69799999999998</v>
      </c>
      <c r="I110" s="326"/>
      <c r="K110" s="574"/>
    </row>
    <row r="111" spans="1:11" ht="15">
      <c r="A111" s="1239"/>
      <c r="B111" s="1250" t="s">
        <v>5855</v>
      </c>
      <c r="C111" s="1243" t="s">
        <v>5856</v>
      </c>
      <c r="D111" s="1244">
        <v>1</v>
      </c>
      <c r="E111" s="574">
        <v>19.61</v>
      </c>
      <c r="F111" s="1245">
        <f t="shared" si="8"/>
        <v>19.61</v>
      </c>
      <c r="G111" s="1245">
        <f>'Заказ, cкидки и курсы валют'!$J$23*F111</f>
        <v>244.14449999999997</v>
      </c>
      <c r="H111" s="1245">
        <f t="shared" si="10"/>
        <v>244.14449999999997</v>
      </c>
      <c r="I111" s="326"/>
      <c r="K111" s="574"/>
    </row>
    <row r="112" spans="1:11" ht="15">
      <c r="A112" s="1239"/>
      <c r="B112" s="1250" t="s">
        <v>5857</v>
      </c>
      <c r="C112" s="1243" t="s">
        <v>5858</v>
      </c>
      <c r="D112" s="1244">
        <v>1</v>
      </c>
      <c r="E112" s="574">
        <v>22.33</v>
      </c>
      <c r="F112" s="1245">
        <f t="shared" si="8"/>
        <v>22.33</v>
      </c>
      <c r="G112" s="1245">
        <f>'Заказ, cкидки и курсы валют'!$J$23*F112</f>
        <v>278.00849999999997</v>
      </c>
      <c r="H112" s="1245">
        <f t="shared" si="10"/>
        <v>278.00849999999997</v>
      </c>
      <c r="I112" s="326"/>
      <c r="K112" s="574"/>
    </row>
    <row r="113" spans="1:11" ht="15">
      <c r="A113" s="1239"/>
      <c r="B113" s="1250" t="s">
        <v>5859</v>
      </c>
      <c r="C113" s="1243" t="s">
        <v>5860</v>
      </c>
      <c r="D113" s="1244">
        <v>1</v>
      </c>
      <c r="E113" s="574">
        <v>34.159999999999997</v>
      </c>
      <c r="F113" s="1245">
        <f t="shared" si="8"/>
        <v>34.159999999999997</v>
      </c>
      <c r="G113" s="1245">
        <f>'Заказ, cкидки и курсы валют'!$J$23*F113</f>
        <v>425.29199999999992</v>
      </c>
      <c r="H113" s="1245">
        <f t="shared" si="10"/>
        <v>425.29199999999992</v>
      </c>
      <c r="I113" s="326"/>
      <c r="K113" s="574"/>
    </row>
    <row r="114" spans="1:11" ht="15">
      <c r="A114" s="1239"/>
      <c r="B114" s="1250" t="s">
        <v>5861</v>
      </c>
      <c r="C114" s="1243" t="s">
        <v>5862</v>
      </c>
      <c r="D114" s="1244">
        <v>1</v>
      </c>
      <c r="E114" s="574">
        <v>39.64</v>
      </c>
      <c r="F114" s="1245">
        <f t="shared" ref="F114:F145" si="11">ROUND(E114*(1-$F$8),2)</f>
        <v>39.64</v>
      </c>
      <c r="G114" s="1245">
        <f>'Заказ, cкидки и курсы валют'!$J$23*F114</f>
        <v>493.51799999999997</v>
      </c>
      <c r="H114" s="1245">
        <f t="shared" si="10"/>
        <v>493.51799999999997</v>
      </c>
      <c r="I114" s="326"/>
      <c r="K114" s="574"/>
    </row>
    <row r="115" spans="1:11" ht="15">
      <c r="A115" s="1239"/>
      <c r="B115" s="1250" t="s">
        <v>5863</v>
      </c>
      <c r="C115" s="1243" t="s">
        <v>5864</v>
      </c>
      <c r="D115" s="1244">
        <v>1</v>
      </c>
      <c r="E115" s="574">
        <v>50.79</v>
      </c>
      <c r="F115" s="1245">
        <f t="shared" si="11"/>
        <v>50.79</v>
      </c>
      <c r="G115" s="1245">
        <f>'Заказ, cкидки и курсы валют'!$J$23*F115</f>
        <v>632.33549999999991</v>
      </c>
      <c r="H115" s="1245">
        <f t="shared" si="10"/>
        <v>632.33549999999991</v>
      </c>
      <c r="I115" s="326"/>
      <c r="K115" s="574"/>
    </row>
    <row r="116" spans="1:11" ht="15">
      <c r="A116" s="1239"/>
      <c r="B116" s="1250" t="s">
        <v>5847</v>
      </c>
      <c r="C116" s="1243" t="s">
        <v>5848</v>
      </c>
      <c r="D116" s="1244">
        <v>1</v>
      </c>
      <c r="E116" s="574">
        <v>60.26</v>
      </c>
      <c r="F116" s="1245">
        <f t="shared" si="11"/>
        <v>60.26</v>
      </c>
      <c r="G116" s="1245">
        <f>'Заказ, cкидки и курсы валют'!$J$23*F116</f>
        <v>750.23699999999997</v>
      </c>
      <c r="H116" s="1245">
        <f t="shared" si="10"/>
        <v>750.23699999999997</v>
      </c>
      <c r="I116" s="326"/>
      <c r="K116" s="574"/>
    </row>
    <row r="117" spans="1:11" ht="15">
      <c r="A117" s="1239"/>
      <c r="B117" s="1250" t="s">
        <v>5867</v>
      </c>
      <c r="C117" s="1243" t="s">
        <v>5868</v>
      </c>
      <c r="D117" s="1244">
        <v>1</v>
      </c>
      <c r="E117" s="574">
        <v>17.59</v>
      </c>
      <c r="F117" s="1245">
        <f t="shared" si="11"/>
        <v>17.59</v>
      </c>
      <c r="G117" s="1245">
        <f>'Заказ, cкидки и курсы валют'!$J$23*F117</f>
        <v>218.99549999999999</v>
      </c>
      <c r="H117" s="1245">
        <f t="shared" si="10"/>
        <v>218.99549999999999</v>
      </c>
      <c r="I117" s="326"/>
      <c r="K117" s="574"/>
    </row>
    <row r="118" spans="1:11" ht="15">
      <c r="A118" s="1239"/>
      <c r="B118" s="1250" t="s">
        <v>5869</v>
      </c>
      <c r="C118" s="1243" t="s">
        <v>5870</v>
      </c>
      <c r="D118" s="1244">
        <v>1</v>
      </c>
      <c r="E118" s="574">
        <v>22.24</v>
      </c>
      <c r="F118" s="1245">
        <f t="shared" si="11"/>
        <v>22.24</v>
      </c>
      <c r="G118" s="1245">
        <f>'Заказ, cкидки и курсы валют'!$J$23*F118</f>
        <v>276.88799999999998</v>
      </c>
      <c r="H118" s="1245">
        <f t="shared" si="10"/>
        <v>276.88799999999998</v>
      </c>
      <c r="I118" s="326"/>
      <c r="K118" s="574"/>
    </row>
    <row r="119" spans="1:11" ht="15">
      <c r="A119" s="1239"/>
      <c r="B119" s="1250" t="s">
        <v>5871</v>
      </c>
      <c r="C119" s="1243" t="s">
        <v>5872</v>
      </c>
      <c r="D119" s="1244">
        <v>1</v>
      </c>
      <c r="E119" s="574">
        <v>24.35</v>
      </c>
      <c r="F119" s="1245">
        <f t="shared" si="11"/>
        <v>24.35</v>
      </c>
      <c r="G119" s="1245">
        <f>'Заказ, cкидки и курсы валют'!$J$23*F119</f>
        <v>303.15750000000003</v>
      </c>
      <c r="H119" s="1245">
        <f t="shared" si="10"/>
        <v>303.15750000000003</v>
      </c>
      <c r="I119" s="326"/>
      <c r="K119" s="574"/>
    </row>
    <row r="120" spans="1:11" ht="15">
      <c r="A120" s="1239"/>
      <c r="B120" s="1250" t="s">
        <v>5873</v>
      </c>
      <c r="C120" s="1243" t="s">
        <v>5874</v>
      </c>
      <c r="D120" s="1244">
        <v>1</v>
      </c>
      <c r="E120" s="574">
        <v>42.89</v>
      </c>
      <c r="F120" s="1245">
        <f t="shared" si="11"/>
        <v>42.89</v>
      </c>
      <c r="G120" s="1245">
        <f>'Заказ, cкидки и курсы валют'!$J$23*F120</f>
        <v>533.98050000000001</v>
      </c>
      <c r="H120" s="1245">
        <f t="shared" si="10"/>
        <v>533.98050000000001</v>
      </c>
      <c r="I120" s="326"/>
      <c r="K120" s="574"/>
    </row>
    <row r="121" spans="1:11" ht="15">
      <c r="A121" s="1239"/>
      <c r="B121" s="1250" t="s">
        <v>5875</v>
      </c>
      <c r="C121" s="1243" t="s">
        <v>5876</v>
      </c>
      <c r="D121" s="1244">
        <v>1</v>
      </c>
      <c r="E121" s="574">
        <v>45.83</v>
      </c>
      <c r="F121" s="1245">
        <f t="shared" si="11"/>
        <v>45.83</v>
      </c>
      <c r="G121" s="1245">
        <f>'Заказ, cкидки и курсы валют'!$J$23*F121</f>
        <v>570.58349999999996</v>
      </c>
      <c r="H121" s="1245">
        <f t="shared" si="10"/>
        <v>570.58349999999996</v>
      </c>
      <c r="I121" s="326"/>
      <c r="K121" s="574"/>
    </row>
    <row r="122" spans="1:11" ht="15">
      <c r="A122" s="1239"/>
      <c r="B122" s="1250" t="s">
        <v>5877</v>
      </c>
      <c r="C122" s="1243" t="s">
        <v>5878</v>
      </c>
      <c r="D122" s="1244">
        <v>1</v>
      </c>
      <c r="E122" s="574">
        <v>59</v>
      </c>
      <c r="F122" s="1245">
        <f t="shared" si="11"/>
        <v>59</v>
      </c>
      <c r="G122" s="1245">
        <f>'Заказ, cкидки и курсы валют'!$J$23*F122</f>
        <v>734.55</v>
      </c>
      <c r="H122" s="1245">
        <f t="shared" si="10"/>
        <v>734.55</v>
      </c>
      <c r="I122" s="326"/>
      <c r="K122" s="574"/>
    </row>
    <row r="123" spans="1:11" ht="15">
      <c r="A123" s="1239"/>
      <c r="B123" s="1250" t="s">
        <v>5865</v>
      </c>
      <c r="C123" s="1243" t="s">
        <v>5866</v>
      </c>
      <c r="D123" s="1244">
        <v>1</v>
      </c>
      <c r="E123" s="574">
        <v>66.2</v>
      </c>
      <c r="F123" s="1245">
        <f t="shared" si="11"/>
        <v>66.2</v>
      </c>
      <c r="G123" s="1245">
        <f>'Заказ, cкидки и курсы валют'!$J$23*F123</f>
        <v>824.18999999999994</v>
      </c>
      <c r="H123" s="1245">
        <f t="shared" si="10"/>
        <v>824.18999999999994</v>
      </c>
      <c r="I123" s="326"/>
      <c r="K123" s="574"/>
    </row>
    <row r="124" spans="1:11" ht="15">
      <c r="A124" s="1239"/>
      <c r="B124" s="1250" t="s">
        <v>5881</v>
      </c>
      <c r="C124" s="1243" t="s">
        <v>5882</v>
      </c>
      <c r="D124" s="1244">
        <v>1</v>
      </c>
      <c r="E124" s="574">
        <v>20.88</v>
      </c>
      <c r="F124" s="1245">
        <f t="shared" si="11"/>
        <v>20.88</v>
      </c>
      <c r="G124" s="1245">
        <f>'Заказ, cкидки и курсы валют'!$J$23*F124</f>
        <v>259.95599999999996</v>
      </c>
      <c r="H124" s="1245">
        <f t="shared" si="10"/>
        <v>259.95599999999996</v>
      </c>
      <c r="I124" s="326"/>
      <c r="K124" s="574"/>
    </row>
    <row r="125" spans="1:11" ht="15">
      <c r="A125" s="1239"/>
      <c r="B125" s="1250" t="s">
        <v>5883</v>
      </c>
      <c r="C125" s="1243" t="s">
        <v>5884</v>
      </c>
      <c r="D125" s="1244">
        <v>1</v>
      </c>
      <c r="E125" s="574">
        <v>25.99</v>
      </c>
      <c r="F125" s="1245">
        <f t="shared" si="11"/>
        <v>25.99</v>
      </c>
      <c r="G125" s="1245">
        <f>'Заказ, cкидки и курсы валют'!$J$23*F125</f>
        <v>323.57549999999998</v>
      </c>
      <c r="H125" s="1245">
        <f t="shared" si="10"/>
        <v>323.57549999999998</v>
      </c>
      <c r="I125" s="326"/>
      <c r="K125" s="574"/>
    </row>
    <row r="126" spans="1:11" ht="15">
      <c r="A126" s="1239"/>
      <c r="B126" s="1250" t="s">
        <v>5885</v>
      </c>
      <c r="C126" s="1243" t="s">
        <v>5886</v>
      </c>
      <c r="D126" s="1244">
        <v>1</v>
      </c>
      <c r="E126" s="574">
        <v>47.73</v>
      </c>
      <c r="F126" s="1245">
        <f t="shared" si="11"/>
        <v>47.73</v>
      </c>
      <c r="G126" s="1245">
        <f>'Заказ, cкидки и курсы валют'!$J$23*F126</f>
        <v>594.23849999999993</v>
      </c>
      <c r="H126" s="1245">
        <f t="shared" si="10"/>
        <v>594.23849999999993</v>
      </c>
      <c r="I126" s="326"/>
      <c r="K126" s="574"/>
    </row>
    <row r="127" spans="1:11" ht="15">
      <c r="A127" s="1239"/>
      <c r="B127" s="1250" t="s">
        <v>5887</v>
      </c>
      <c r="C127" s="1243" t="s">
        <v>5888</v>
      </c>
      <c r="D127" s="1244">
        <v>1</v>
      </c>
      <c r="E127" s="574">
        <v>54.1</v>
      </c>
      <c r="F127" s="1245">
        <f t="shared" si="11"/>
        <v>54.1</v>
      </c>
      <c r="G127" s="1245">
        <f>'Заказ, cкидки и курсы валют'!$J$23*F127</f>
        <v>673.54499999999996</v>
      </c>
      <c r="H127" s="1245">
        <f t="shared" si="10"/>
        <v>673.54499999999996</v>
      </c>
      <c r="I127" s="326"/>
      <c r="K127" s="574"/>
    </row>
    <row r="128" spans="1:11" ht="15">
      <c r="A128" s="1239"/>
      <c r="B128" s="1250" t="s">
        <v>5889</v>
      </c>
      <c r="C128" s="1243" t="s">
        <v>5890</v>
      </c>
      <c r="D128" s="1244">
        <v>1</v>
      </c>
      <c r="E128" s="574">
        <v>73.239999999999995</v>
      </c>
      <c r="F128" s="1245">
        <f t="shared" si="11"/>
        <v>73.239999999999995</v>
      </c>
      <c r="G128" s="1245">
        <f>'Заказ, cкидки и курсы валют'!$J$23*F128</f>
        <v>911.83799999999985</v>
      </c>
      <c r="H128" s="1245">
        <f t="shared" si="10"/>
        <v>911.83799999999985</v>
      </c>
      <c r="I128" s="326"/>
      <c r="K128" s="574"/>
    </row>
    <row r="129" spans="1:11" ht="15">
      <c r="A129" s="1239"/>
      <c r="B129" s="1250" t="s">
        <v>5879</v>
      </c>
      <c r="C129" s="1243" t="s">
        <v>5880</v>
      </c>
      <c r="D129" s="1244">
        <v>1</v>
      </c>
      <c r="E129" s="574">
        <v>81.540000000000006</v>
      </c>
      <c r="F129" s="1245">
        <f t="shared" si="11"/>
        <v>81.540000000000006</v>
      </c>
      <c r="G129" s="1245">
        <f>'Заказ, cкидки и курсы валют'!$J$23*F129</f>
        <v>1015.173</v>
      </c>
      <c r="H129" s="1245">
        <f t="shared" si="10"/>
        <v>1015.173</v>
      </c>
      <c r="I129" s="326"/>
      <c r="K129" s="574"/>
    </row>
    <row r="130" spans="1:11" ht="15">
      <c r="A130" s="1239"/>
      <c r="B130" s="1250" t="s">
        <v>5893</v>
      </c>
      <c r="C130" s="1243" t="s">
        <v>5894</v>
      </c>
      <c r="D130" s="1244">
        <v>1</v>
      </c>
      <c r="E130" s="574">
        <v>38.35</v>
      </c>
      <c r="F130" s="1245">
        <f t="shared" si="11"/>
        <v>38.35</v>
      </c>
      <c r="G130" s="1245">
        <f>'Заказ, cкидки и курсы валют'!$J$23*F130</f>
        <v>477.45749999999998</v>
      </c>
      <c r="H130" s="1245">
        <f t="shared" ref="H130:H147" si="12">G130</f>
        <v>477.45749999999998</v>
      </c>
      <c r="I130" s="326"/>
      <c r="K130" s="574"/>
    </row>
    <row r="131" spans="1:11" ht="15">
      <c r="A131" s="1239"/>
      <c r="B131" s="1250" t="s">
        <v>5895</v>
      </c>
      <c r="C131" s="1243" t="s">
        <v>5896</v>
      </c>
      <c r="D131" s="1244">
        <v>1</v>
      </c>
      <c r="E131" s="574">
        <v>54.67</v>
      </c>
      <c r="F131" s="1245">
        <f t="shared" si="11"/>
        <v>54.67</v>
      </c>
      <c r="G131" s="1245">
        <f>'Заказ, cкидки и курсы валют'!$J$23*F131</f>
        <v>680.64149999999995</v>
      </c>
      <c r="H131" s="1245">
        <f t="shared" si="12"/>
        <v>680.64149999999995</v>
      </c>
      <c r="I131" s="326"/>
      <c r="K131" s="574"/>
    </row>
    <row r="132" spans="1:11" ht="15">
      <c r="A132" s="1239"/>
      <c r="B132" s="1250" t="s">
        <v>5897</v>
      </c>
      <c r="C132" s="1243" t="s">
        <v>5898</v>
      </c>
      <c r="D132" s="1244">
        <v>1</v>
      </c>
      <c r="E132" s="574">
        <v>68.86</v>
      </c>
      <c r="F132" s="1245">
        <f t="shared" si="11"/>
        <v>68.86</v>
      </c>
      <c r="G132" s="1245">
        <f>'Заказ, cкидки и курсы валют'!$J$23*F132</f>
        <v>857.3069999999999</v>
      </c>
      <c r="H132" s="1245">
        <f t="shared" si="12"/>
        <v>857.3069999999999</v>
      </c>
      <c r="I132" s="326"/>
      <c r="K132" s="574"/>
    </row>
    <row r="133" spans="1:11" ht="15">
      <c r="A133" s="1239"/>
      <c r="B133" s="1250" t="s">
        <v>5899</v>
      </c>
      <c r="C133" s="1243" t="s">
        <v>5900</v>
      </c>
      <c r="D133" s="1244">
        <v>1</v>
      </c>
      <c r="E133" s="574">
        <v>89.98</v>
      </c>
      <c r="F133" s="1245">
        <f t="shared" si="11"/>
        <v>89.98</v>
      </c>
      <c r="G133" s="1245">
        <f>'Заказ, cкидки и курсы валют'!$J$23*F133</f>
        <v>1120.251</v>
      </c>
      <c r="H133" s="1245">
        <f t="shared" si="12"/>
        <v>1120.251</v>
      </c>
      <c r="I133" s="326"/>
      <c r="K133" s="574"/>
    </row>
    <row r="134" spans="1:11" ht="15">
      <c r="A134" s="1239"/>
      <c r="B134" s="1250" t="s">
        <v>5891</v>
      </c>
      <c r="C134" s="1243" t="s">
        <v>5892</v>
      </c>
      <c r="D134" s="1244">
        <v>1</v>
      </c>
      <c r="E134" s="574">
        <v>98.93</v>
      </c>
      <c r="F134" s="1245">
        <f t="shared" si="11"/>
        <v>98.93</v>
      </c>
      <c r="G134" s="1245">
        <f>'Заказ, cкидки и курсы валют'!$J$23*F134</f>
        <v>1231.6785</v>
      </c>
      <c r="H134" s="1245">
        <f t="shared" si="12"/>
        <v>1231.6785</v>
      </c>
      <c r="I134" s="326"/>
      <c r="K134" s="574"/>
    </row>
    <row r="135" spans="1:11" ht="15">
      <c r="A135" s="1239"/>
      <c r="B135" s="1250" t="s">
        <v>5903</v>
      </c>
      <c r="C135" s="1243" t="s">
        <v>5904</v>
      </c>
      <c r="D135" s="1244">
        <v>1</v>
      </c>
      <c r="E135" s="574">
        <v>42.08</v>
      </c>
      <c r="F135" s="1245">
        <f t="shared" si="11"/>
        <v>42.08</v>
      </c>
      <c r="G135" s="1245">
        <f>'Заказ, cкидки и курсы валют'!$J$23*F135</f>
        <v>523.89599999999996</v>
      </c>
      <c r="H135" s="1245">
        <f t="shared" si="12"/>
        <v>523.89599999999996</v>
      </c>
      <c r="I135" s="326"/>
      <c r="K135" s="574"/>
    </row>
    <row r="136" spans="1:11" ht="15">
      <c r="A136" s="1239"/>
      <c r="B136" s="1250" t="s">
        <v>5905</v>
      </c>
      <c r="C136" s="1243" t="s">
        <v>5906</v>
      </c>
      <c r="D136" s="1244">
        <v>1</v>
      </c>
      <c r="E136" s="574">
        <v>61.96</v>
      </c>
      <c r="F136" s="1245">
        <f t="shared" si="11"/>
        <v>61.96</v>
      </c>
      <c r="G136" s="1245">
        <f>'Заказ, cкидки и курсы валют'!$J$23*F136</f>
        <v>771.40199999999993</v>
      </c>
      <c r="H136" s="1245">
        <f t="shared" si="12"/>
        <v>771.40199999999993</v>
      </c>
      <c r="I136" s="326"/>
      <c r="K136" s="574"/>
    </row>
    <row r="137" spans="1:11" ht="15">
      <c r="A137" s="1239"/>
      <c r="B137" s="1250" t="s">
        <v>5907</v>
      </c>
      <c r="C137" s="1243" t="s">
        <v>5908</v>
      </c>
      <c r="D137" s="1244">
        <v>1</v>
      </c>
      <c r="E137" s="574">
        <v>76.61</v>
      </c>
      <c r="F137" s="1245">
        <f t="shared" si="11"/>
        <v>76.61</v>
      </c>
      <c r="G137" s="1245">
        <f>'Заказ, cкидки и курсы валют'!$J$23*F137</f>
        <v>953.79449999999997</v>
      </c>
      <c r="H137" s="1245">
        <f t="shared" si="12"/>
        <v>953.79449999999997</v>
      </c>
      <c r="I137" s="326"/>
      <c r="K137" s="574"/>
    </row>
    <row r="138" spans="1:11" ht="15">
      <c r="A138" s="1239"/>
      <c r="B138" s="1250" t="s">
        <v>5909</v>
      </c>
      <c r="C138" s="1243" t="s">
        <v>5910</v>
      </c>
      <c r="D138" s="1244">
        <v>1</v>
      </c>
      <c r="E138" s="574">
        <v>105.1</v>
      </c>
      <c r="F138" s="1245">
        <f t="shared" si="11"/>
        <v>105.1</v>
      </c>
      <c r="G138" s="1245">
        <f>'Заказ, cкидки и курсы валют'!$J$23*F138</f>
        <v>1308.4949999999999</v>
      </c>
      <c r="H138" s="1245">
        <f t="shared" si="12"/>
        <v>1308.4949999999999</v>
      </c>
      <c r="I138" s="326"/>
      <c r="K138" s="574"/>
    </row>
    <row r="139" spans="1:11" ht="15">
      <c r="A139" s="1239"/>
      <c r="B139" s="1250" t="s">
        <v>5901</v>
      </c>
      <c r="C139" s="1243" t="s">
        <v>5902</v>
      </c>
      <c r="D139" s="1244">
        <v>1</v>
      </c>
      <c r="E139" s="574">
        <v>120.68</v>
      </c>
      <c r="F139" s="1245">
        <f t="shared" si="11"/>
        <v>120.68</v>
      </c>
      <c r="G139" s="1245">
        <f>'Заказ, cкидки и курсы валют'!$J$23*F139</f>
        <v>1502.4659999999999</v>
      </c>
      <c r="H139" s="1245">
        <f t="shared" si="12"/>
        <v>1502.4659999999999</v>
      </c>
      <c r="I139" s="326"/>
      <c r="K139" s="574"/>
    </row>
    <row r="140" spans="1:11" ht="15">
      <c r="A140" s="1239"/>
      <c r="B140" s="1250" t="s">
        <v>5913</v>
      </c>
      <c r="C140" s="1243" t="s">
        <v>5914</v>
      </c>
      <c r="D140" s="1244">
        <v>1</v>
      </c>
      <c r="E140" s="574">
        <v>72.64</v>
      </c>
      <c r="F140" s="1245">
        <f t="shared" si="11"/>
        <v>72.64</v>
      </c>
      <c r="G140" s="1245">
        <f>'Заказ, cкидки и курсы валют'!$J$23*F140</f>
        <v>904.36799999999994</v>
      </c>
      <c r="H140" s="1245">
        <f t="shared" si="12"/>
        <v>904.36799999999994</v>
      </c>
      <c r="I140" s="326"/>
      <c r="K140" s="574"/>
    </row>
    <row r="141" spans="1:11" ht="15">
      <c r="A141" s="1239"/>
      <c r="B141" s="1250" t="s">
        <v>5915</v>
      </c>
      <c r="C141" s="1243" t="s">
        <v>5916</v>
      </c>
      <c r="D141" s="1244">
        <v>1</v>
      </c>
      <c r="E141" s="574">
        <v>88.28</v>
      </c>
      <c r="F141" s="1245">
        <f t="shared" si="11"/>
        <v>88.28</v>
      </c>
      <c r="G141" s="1245">
        <f>'Заказ, cкидки и курсы валют'!$J$23*F141</f>
        <v>1099.086</v>
      </c>
      <c r="H141" s="1245">
        <f t="shared" si="12"/>
        <v>1099.086</v>
      </c>
      <c r="I141" s="326"/>
      <c r="K141" s="574"/>
    </row>
    <row r="142" spans="1:11" ht="15">
      <c r="A142" s="1239"/>
      <c r="B142" s="1250" t="s">
        <v>5917</v>
      </c>
      <c r="C142" s="1243" t="s">
        <v>5918</v>
      </c>
      <c r="D142" s="1244">
        <v>1</v>
      </c>
      <c r="E142" s="574">
        <v>120.71</v>
      </c>
      <c r="F142" s="1245">
        <f t="shared" si="11"/>
        <v>120.71</v>
      </c>
      <c r="G142" s="1245">
        <f>'Заказ, cкидки и курсы валют'!$J$23*F142</f>
        <v>1502.8394999999998</v>
      </c>
      <c r="H142" s="1245">
        <f t="shared" si="12"/>
        <v>1502.8394999999998</v>
      </c>
      <c r="I142" s="326"/>
      <c r="K142" s="574"/>
    </row>
    <row r="143" spans="1:11" ht="15">
      <c r="A143" s="1239"/>
      <c r="B143" s="1250" t="s">
        <v>5911</v>
      </c>
      <c r="C143" s="1243" t="s">
        <v>5912</v>
      </c>
      <c r="D143" s="1244">
        <v>1</v>
      </c>
      <c r="E143" s="574">
        <v>123.52</v>
      </c>
      <c r="F143" s="1245">
        <f t="shared" si="11"/>
        <v>123.52</v>
      </c>
      <c r="G143" s="1245">
        <f>'Заказ, cкидки и курсы валют'!$J$23*F143</f>
        <v>1537.8239999999998</v>
      </c>
      <c r="H143" s="1245">
        <f t="shared" si="12"/>
        <v>1537.8239999999998</v>
      </c>
      <c r="I143" s="326"/>
      <c r="K143" s="574"/>
    </row>
    <row r="144" spans="1:11" ht="15">
      <c r="A144" s="1239"/>
      <c r="B144" s="1250" t="s">
        <v>5921</v>
      </c>
      <c r="C144" s="1243" t="s">
        <v>5922</v>
      </c>
      <c r="D144" s="1244">
        <v>1</v>
      </c>
      <c r="E144" s="574">
        <v>137.96</v>
      </c>
      <c r="F144" s="1245">
        <f t="shared" si="11"/>
        <v>137.96</v>
      </c>
      <c r="G144" s="1245">
        <f>'Заказ, cкидки и курсы валют'!$J$23*F144</f>
        <v>1717.6020000000001</v>
      </c>
      <c r="H144" s="1245">
        <f t="shared" si="12"/>
        <v>1717.6020000000001</v>
      </c>
      <c r="I144" s="326"/>
      <c r="K144" s="574"/>
    </row>
    <row r="145" spans="1:11" ht="15">
      <c r="A145" s="1239"/>
      <c r="B145" s="1250" t="s">
        <v>5919</v>
      </c>
      <c r="C145" s="1243" t="s">
        <v>5920</v>
      </c>
      <c r="D145" s="1244">
        <v>1</v>
      </c>
      <c r="E145" s="574">
        <v>139.4</v>
      </c>
      <c r="F145" s="1245">
        <f t="shared" si="11"/>
        <v>139.4</v>
      </c>
      <c r="G145" s="1245">
        <f>'Заказ, cкидки и курсы валют'!$J$23*F145</f>
        <v>1735.53</v>
      </c>
      <c r="H145" s="1245">
        <f t="shared" si="12"/>
        <v>1735.53</v>
      </c>
      <c r="I145" s="326"/>
      <c r="K145" s="574"/>
    </row>
    <row r="146" spans="1:11" ht="15">
      <c r="A146" s="1239"/>
      <c r="B146" s="1250" t="s">
        <v>5925</v>
      </c>
      <c r="C146" s="1243" t="s">
        <v>5926</v>
      </c>
      <c r="D146" s="1244">
        <v>1</v>
      </c>
      <c r="E146" s="574">
        <v>138.86000000000001</v>
      </c>
      <c r="F146" s="1245">
        <f t="shared" ref="F146:F147" si="13">ROUND(E146*(1-$F$8),2)</f>
        <v>138.86000000000001</v>
      </c>
      <c r="G146" s="1245">
        <f>'Заказ, cкидки и курсы валют'!$J$23*F146</f>
        <v>1728.807</v>
      </c>
      <c r="H146" s="1245">
        <f t="shared" si="12"/>
        <v>1728.807</v>
      </c>
      <c r="I146" s="326"/>
      <c r="K146" s="574"/>
    </row>
    <row r="147" spans="1:11" ht="15.75" thickBot="1">
      <c r="A147" s="1239"/>
      <c r="B147" s="1251" t="s">
        <v>5923</v>
      </c>
      <c r="C147" s="1252" t="s">
        <v>5924</v>
      </c>
      <c r="D147" s="1253">
        <v>1</v>
      </c>
      <c r="E147" s="574">
        <v>139.62</v>
      </c>
      <c r="F147" s="1254">
        <f t="shared" si="13"/>
        <v>139.62</v>
      </c>
      <c r="G147" s="1254">
        <f>'Заказ, cкидки и курсы валют'!$J$23*F147</f>
        <v>1738.269</v>
      </c>
      <c r="H147" s="1254">
        <f t="shared" si="12"/>
        <v>1738.269</v>
      </c>
      <c r="I147" s="327"/>
      <c r="K147" s="574"/>
    </row>
    <row r="148" spans="1:11" ht="13.5" thickBot="1">
      <c r="A148" s="711"/>
      <c r="K148" s="920"/>
    </row>
    <row r="149" spans="1:11" ht="26.25">
      <c r="A149" s="700" t="s">
        <v>9654</v>
      </c>
      <c r="B149" s="766"/>
      <c r="C149" s="725"/>
      <c r="D149" s="701"/>
      <c r="E149" s="916"/>
      <c r="F149" s="753"/>
    </row>
    <row r="150" spans="1:11" ht="13.5" thickBot="1">
      <c r="A150" s="714"/>
      <c r="B150" s="672"/>
      <c r="C150" s="733"/>
      <c r="D150" s="672"/>
      <c r="E150" s="733"/>
    </row>
    <row r="151" spans="1:11" ht="18.95" customHeight="1" thickBot="1">
      <c r="A151" s="677" t="s">
        <v>9653</v>
      </c>
      <c r="B151" s="769"/>
      <c r="C151" s="728"/>
      <c r="D151" s="715"/>
      <c r="E151" s="2740" t="s">
        <v>11390</v>
      </c>
      <c r="F151" s="755"/>
    </row>
    <row r="152" spans="1:11" ht="53.25" thickBot="1">
      <c r="A152" s="707"/>
      <c r="B152" s="771"/>
      <c r="C152" s="729"/>
      <c r="D152" s="716"/>
      <c r="E152" s="2741"/>
      <c r="F152" s="756" t="s">
        <v>2792</v>
      </c>
      <c r="G152" s="1230" t="s">
        <v>5629</v>
      </c>
      <c r="H152" s="1232" t="s">
        <v>497</v>
      </c>
      <c r="I152" s="684" t="s">
        <v>4268</v>
      </c>
    </row>
    <row r="153" spans="1:11" ht="13.5" thickBot="1">
      <c r="A153" s="698" t="s">
        <v>1036</v>
      </c>
      <c r="B153" s="717" t="s">
        <v>1034</v>
      </c>
      <c r="C153" s="734" t="s">
        <v>2264</v>
      </c>
      <c r="D153" s="718" t="s">
        <v>5662</v>
      </c>
      <c r="E153" s="918" t="s">
        <v>265</v>
      </c>
      <c r="F153" s="1240">
        <f>'Заказ, cкидки и курсы валют'!$I$12</f>
        <v>0</v>
      </c>
      <c r="G153" s="1241"/>
      <c r="H153" s="1242"/>
      <c r="I153" s="689"/>
    </row>
    <row r="154" spans="1:11" ht="17.25" customHeight="1">
      <c r="A154" s="1238"/>
      <c r="B154" s="1247" t="s">
        <v>9661</v>
      </c>
      <c r="C154" s="1248" t="s">
        <v>9655</v>
      </c>
      <c r="D154" s="1249">
        <v>1</v>
      </c>
      <c r="E154" s="574">
        <v>3.5</v>
      </c>
      <c r="F154" s="828">
        <f t="shared" ref="F154:F159" si="14">ROUND(E154*(1-$F$8),2)</f>
        <v>3.5</v>
      </c>
      <c r="G154" s="828">
        <f>'Заказ, cкидки и курсы валют'!$J$23*F154</f>
        <v>43.574999999999996</v>
      </c>
      <c r="H154" s="828">
        <f t="shared" ref="H154:H159" si="15">G154</f>
        <v>43.574999999999996</v>
      </c>
      <c r="I154" s="336"/>
    </row>
    <row r="155" spans="1:11" ht="12.75" customHeight="1">
      <c r="A155" s="1239"/>
      <c r="B155" s="1250" t="s">
        <v>9662</v>
      </c>
      <c r="C155" s="1243" t="s">
        <v>9656</v>
      </c>
      <c r="D155" s="1244">
        <v>1</v>
      </c>
      <c r="E155" s="574">
        <v>4.41</v>
      </c>
      <c r="F155" s="1245">
        <f t="shared" si="14"/>
        <v>4.41</v>
      </c>
      <c r="G155" s="1245">
        <f>'Заказ, cкидки и курсы валют'!$J$23*F155</f>
        <v>54.904499999999999</v>
      </c>
      <c r="H155" s="1245">
        <f t="shared" si="15"/>
        <v>54.904499999999999</v>
      </c>
      <c r="I155" s="326"/>
    </row>
    <row r="156" spans="1:11" ht="12.75" customHeight="1">
      <c r="A156" s="1239"/>
      <c r="B156" s="1250" t="s">
        <v>9663</v>
      </c>
      <c r="C156" s="1243" t="s">
        <v>9657</v>
      </c>
      <c r="D156" s="1244">
        <v>1</v>
      </c>
      <c r="E156" s="574">
        <v>4.7</v>
      </c>
      <c r="F156" s="1245">
        <f t="shared" si="14"/>
        <v>4.7</v>
      </c>
      <c r="G156" s="1245">
        <f>'Заказ, cкидки и курсы валют'!$J$23*F156</f>
        <v>58.515000000000001</v>
      </c>
      <c r="H156" s="1245">
        <f t="shared" si="15"/>
        <v>58.515000000000001</v>
      </c>
      <c r="I156" s="326"/>
    </row>
    <row r="157" spans="1:11" ht="12.75" customHeight="1">
      <c r="A157" s="1239"/>
      <c r="B157" s="1250" t="s">
        <v>9664</v>
      </c>
      <c r="C157" s="1243" t="s">
        <v>9658</v>
      </c>
      <c r="D157" s="1244">
        <v>1</v>
      </c>
      <c r="E157" s="574">
        <v>6.85</v>
      </c>
      <c r="F157" s="1245">
        <f t="shared" si="14"/>
        <v>6.85</v>
      </c>
      <c r="G157" s="1245">
        <f>'Заказ, cкидки и курсы валют'!$J$23*F157</f>
        <v>85.282499999999985</v>
      </c>
      <c r="H157" s="1245">
        <f t="shared" si="15"/>
        <v>85.282499999999985</v>
      </c>
      <c r="I157" s="326"/>
    </row>
    <row r="158" spans="1:11" ht="12.75" customHeight="1">
      <c r="A158" s="1239"/>
      <c r="B158" s="1250" t="s">
        <v>9665</v>
      </c>
      <c r="C158" s="1243" t="s">
        <v>9659</v>
      </c>
      <c r="D158" s="1244">
        <v>1</v>
      </c>
      <c r="E158" s="574">
        <v>8.32</v>
      </c>
      <c r="F158" s="1245">
        <f t="shared" si="14"/>
        <v>8.32</v>
      </c>
      <c r="G158" s="1245">
        <f>'Заказ, cкидки и курсы валют'!$J$23*F158</f>
        <v>103.584</v>
      </c>
      <c r="H158" s="1245">
        <f t="shared" si="15"/>
        <v>103.584</v>
      </c>
      <c r="I158" s="326"/>
    </row>
    <row r="159" spans="1:11" ht="12.75" customHeight="1" thickBot="1">
      <c r="A159" s="1239"/>
      <c r="B159" s="1251" t="s">
        <v>9666</v>
      </c>
      <c r="C159" s="1252" t="s">
        <v>9660</v>
      </c>
      <c r="D159" s="1253">
        <v>1</v>
      </c>
      <c r="E159" s="574">
        <v>11.7</v>
      </c>
      <c r="F159" s="1254">
        <f t="shared" si="14"/>
        <v>11.7</v>
      </c>
      <c r="G159" s="1254">
        <f>'Заказ, cкидки и курсы валют'!$J$23*F159</f>
        <v>145.66499999999999</v>
      </c>
      <c r="H159" s="1254">
        <f t="shared" si="15"/>
        <v>145.66499999999999</v>
      </c>
      <c r="I159" s="327"/>
    </row>
    <row r="160" spans="1:11" ht="12.75" customHeight="1" thickBot="1"/>
    <row r="161" spans="1:11" ht="34.5">
      <c r="A161" s="673" t="s">
        <v>5626</v>
      </c>
      <c r="B161" s="772"/>
      <c r="C161" s="735"/>
      <c r="D161" s="674"/>
      <c r="E161" s="735"/>
      <c r="F161" s="759"/>
      <c r="K161" s="920"/>
    </row>
    <row r="162" spans="1:11" ht="19.5" customHeight="1" thickBot="1">
      <c r="A162" s="675"/>
      <c r="B162" s="672"/>
      <c r="C162" s="736"/>
      <c r="D162" s="676"/>
      <c r="E162" s="736"/>
      <c r="F162" s="760"/>
      <c r="K162" s="920"/>
    </row>
    <row r="163" spans="1:11" ht="39" customHeight="1" thickBot="1">
      <c r="A163" s="677" t="s">
        <v>5627</v>
      </c>
      <c r="B163" s="769"/>
      <c r="C163" s="728"/>
      <c r="D163" s="679"/>
      <c r="E163" s="2740" t="s">
        <v>11391</v>
      </c>
      <c r="F163" s="755"/>
      <c r="K163" s="920"/>
    </row>
    <row r="164" spans="1:11" ht="53.25" thickBot="1">
      <c r="A164" s="680" t="s">
        <v>5628</v>
      </c>
      <c r="B164" s="773"/>
      <c r="C164" s="737"/>
      <c r="D164" s="681"/>
      <c r="E164" s="2741"/>
      <c r="F164" s="756" t="s">
        <v>2792</v>
      </c>
      <c r="G164" s="682" t="s">
        <v>5629</v>
      </c>
      <c r="H164" s="683" t="s">
        <v>497</v>
      </c>
      <c r="I164" s="684" t="s">
        <v>4268</v>
      </c>
      <c r="K164" s="920"/>
    </row>
    <row r="165" spans="1:11" ht="13.5" thickBot="1">
      <c r="A165" s="685" t="s">
        <v>1036</v>
      </c>
      <c r="B165" s="686" t="s">
        <v>1034</v>
      </c>
      <c r="C165" s="730" t="s">
        <v>2264</v>
      </c>
      <c r="D165" s="687" t="s">
        <v>5630</v>
      </c>
      <c r="E165" s="918" t="s">
        <v>265</v>
      </c>
      <c r="F165" s="757">
        <f>'Заказ, cкидки и курсы валют'!$I$12</f>
        <v>0</v>
      </c>
      <c r="G165" s="688"/>
      <c r="H165" s="688"/>
      <c r="I165" s="689"/>
      <c r="J165" s="815"/>
      <c r="K165" s="920"/>
    </row>
    <row r="166" spans="1:11" ht="15">
      <c r="A166" s="685"/>
      <c r="B166" s="774" t="s">
        <v>5631</v>
      </c>
      <c r="C166" s="738" t="s">
        <v>5632</v>
      </c>
      <c r="D166" s="690">
        <v>20</v>
      </c>
      <c r="E166" s="574">
        <v>23.67</v>
      </c>
      <c r="F166" s="744">
        <f t="shared" ref="F166:F181" si="16">ROUND(E166*(1-$F$8),2)</f>
        <v>23.67</v>
      </c>
      <c r="G166" s="921">
        <f>'Заказ, cкидки и курсы валют'!$J$23*F166</f>
        <v>294.69150000000002</v>
      </c>
      <c r="H166" s="922">
        <f t="shared" ref="H166:H181" si="17">G166</f>
        <v>294.69150000000002</v>
      </c>
      <c r="I166" s="691"/>
      <c r="J166" s="815"/>
    </row>
    <row r="167" spans="1:11" ht="25.5">
      <c r="A167" s="685"/>
      <c r="B167" s="774" t="s">
        <v>5633</v>
      </c>
      <c r="C167" s="739" t="s">
        <v>5634</v>
      </c>
      <c r="D167" s="690">
        <v>20</v>
      </c>
      <c r="E167" s="574">
        <v>29.18</v>
      </c>
      <c r="F167" s="744">
        <f t="shared" si="16"/>
        <v>29.18</v>
      </c>
      <c r="G167" s="921">
        <f>'Заказ, cкидки и курсы валют'!$J$23*F167</f>
        <v>363.291</v>
      </c>
      <c r="H167" s="922">
        <f t="shared" si="17"/>
        <v>363.291</v>
      </c>
      <c r="I167" s="692"/>
      <c r="J167" s="815"/>
    </row>
    <row r="168" spans="1:11" ht="25.5">
      <c r="A168" s="685"/>
      <c r="B168" s="774" t="s">
        <v>5635</v>
      </c>
      <c r="C168" s="739" t="s">
        <v>5636</v>
      </c>
      <c r="D168" s="690">
        <v>20</v>
      </c>
      <c r="E168" s="574">
        <v>36.89</v>
      </c>
      <c r="F168" s="744">
        <f t="shared" si="16"/>
        <v>36.89</v>
      </c>
      <c r="G168" s="921">
        <f>'Заказ, cкидки и курсы валют'!$J$23*F168</f>
        <v>459.28049999999996</v>
      </c>
      <c r="H168" s="922">
        <f t="shared" si="17"/>
        <v>459.28049999999996</v>
      </c>
      <c r="I168" s="692"/>
      <c r="J168" s="815"/>
    </row>
    <row r="169" spans="1:11" ht="25.5">
      <c r="A169" s="685"/>
      <c r="B169" s="774" t="s">
        <v>5637</v>
      </c>
      <c r="C169" s="739" t="s">
        <v>5638</v>
      </c>
      <c r="D169" s="690">
        <v>20</v>
      </c>
      <c r="E169" s="574">
        <v>52.31</v>
      </c>
      <c r="F169" s="744">
        <f t="shared" si="16"/>
        <v>52.31</v>
      </c>
      <c r="G169" s="921">
        <f>'Заказ, cкидки и курсы валют'!$J$23*F169</f>
        <v>651.2595</v>
      </c>
      <c r="H169" s="922">
        <f t="shared" si="17"/>
        <v>651.2595</v>
      </c>
      <c r="I169" s="692"/>
      <c r="J169" s="815"/>
    </row>
    <row r="170" spans="1:11" ht="25.5">
      <c r="A170" s="685"/>
      <c r="B170" s="774" t="s">
        <v>5639</v>
      </c>
      <c r="C170" s="739" t="s">
        <v>5640</v>
      </c>
      <c r="D170" s="690">
        <v>10</v>
      </c>
      <c r="E170" s="574">
        <v>32.51</v>
      </c>
      <c r="F170" s="744">
        <f t="shared" si="16"/>
        <v>32.51</v>
      </c>
      <c r="G170" s="921">
        <f>'Заказ, cкидки и курсы валют'!$J$23*F170</f>
        <v>404.74949999999995</v>
      </c>
      <c r="H170" s="922">
        <f t="shared" si="17"/>
        <v>404.74949999999995</v>
      </c>
      <c r="I170" s="692"/>
      <c r="J170" s="815"/>
    </row>
    <row r="171" spans="1:11" ht="25.5">
      <c r="A171" s="685"/>
      <c r="B171" s="774" t="s">
        <v>5641</v>
      </c>
      <c r="C171" s="739" t="s">
        <v>5642</v>
      </c>
      <c r="D171" s="690">
        <v>10</v>
      </c>
      <c r="E171" s="574">
        <v>44.41</v>
      </c>
      <c r="F171" s="744">
        <f t="shared" si="16"/>
        <v>44.41</v>
      </c>
      <c r="G171" s="921">
        <f>'Заказ, cкидки и курсы валют'!$J$23*F171</f>
        <v>552.90449999999987</v>
      </c>
      <c r="H171" s="922">
        <f t="shared" si="17"/>
        <v>552.90449999999987</v>
      </c>
      <c r="I171" s="692"/>
      <c r="J171" s="815"/>
    </row>
    <row r="172" spans="1:11" ht="25.5">
      <c r="A172" s="685"/>
      <c r="B172" s="774" t="s">
        <v>5643</v>
      </c>
      <c r="C172" s="739" t="s">
        <v>5642</v>
      </c>
      <c r="D172" s="690">
        <v>10</v>
      </c>
      <c r="E172" s="574">
        <v>57.15</v>
      </c>
      <c r="F172" s="744">
        <f t="shared" si="16"/>
        <v>57.15</v>
      </c>
      <c r="G172" s="921">
        <f>'Заказ, cкидки и курсы валют'!$J$23*F172</f>
        <v>711.51749999999993</v>
      </c>
      <c r="H172" s="922">
        <f t="shared" si="17"/>
        <v>711.51749999999993</v>
      </c>
      <c r="I172" s="692"/>
      <c r="J172" s="815"/>
    </row>
    <row r="173" spans="1:11" ht="25.5">
      <c r="A173" s="685"/>
      <c r="B173" s="774" t="s">
        <v>5644</v>
      </c>
      <c r="C173" s="739" t="s">
        <v>5645</v>
      </c>
      <c r="D173" s="690">
        <v>10</v>
      </c>
      <c r="E173" s="574">
        <v>65.739999999999995</v>
      </c>
      <c r="F173" s="744">
        <f t="shared" si="16"/>
        <v>65.739999999999995</v>
      </c>
      <c r="G173" s="921">
        <f>'Заказ, cкидки и курсы валют'!$J$23*F173</f>
        <v>818.46299999999985</v>
      </c>
      <c r="H173" s="922">
        <f t="shared" si="17"/>
        <v>818.46299999999985</v>
      </c>
      <c r="I173" s="692"/>
      <c r="J173" s="815"/>
    </row>
    <row r="174" spans="1:11" ht="25.5">
      <c r="A174" s="685"/>
      <c r="B174" s="774" t="s">
        <v>5646</v>
      </c>
      <c r="C174" s="739" t="s">
        <v>5647</v>
      </c>
      <c r="D174" s="690">
        <v>10</v>
      </c>
      <c r="E174" s="574">
        <v>97.56</v>
      </c>
      <c r="F174" s="744">
        <f t="shared" si="16"/>
        <v>97.56</v>
      </c>
      <c r="G174" s="921">
        <f>'Заказ, cкидки и курсы валют'!$J$23*F174</f>
        <v>1214.6220000000001</v>
      </c>
      <c r="H174" s="922">
        <f t="shared" si="17"/>
        <v>1214.6220000000001</v>
      </c>
      <c r="I174" s="692"/>
      <c r="J174" s="815"/>
    </row>
    <row r="175" spans="1:11" ht="25.5">
      <c r="A175" s="685"/>
      <c r="B175" s="774" t="s">
        <v>5648</v>
      </c>
      <c r="C175" s="739" t="s">
        <v>5649</v>
      </c>
      <c r="D175" s="690">
        <v>10</v>
      </c>
      <c r="E175" s="574">
        <v>116.39</v>
      </c>
      <c r="F175" s="744">
        <f t="shared" si="16"/>
        <v>116.39</v>
      </c>
      <c r="G175" s="921">
        <f>'Заказ, cкидки и курсы валют'!$J$23*F175</f>
        <v>1449.0554999999999</v>
      </c>
      <c r="H175" s="922">
        <f t="shared" si="17"/>
        <v>1449.0554999999999</v>
      </c>
      <c r="I175" s="692"/>
      <c r="J175" s="815"/>
    </row>
    <row r="176" spans="1:11" ht="25.5">
      <c r="A176" s="685"/>
      <c r="B176" s="774" t="s">
        <v>5650</v>
      </c>
      <c r="C176" s="739" t="s">
        <v>5651</v>
      </c>
      <c r="D176" s="690">
        <v>10</v>
      </c>
      <c r="E176" s="574">
        <v>148.30000000000001</v>
      </c>
      <c r="F176" s="744">
        <f t="shared" si="16"/>
        <v>148.30000000000001</v>
      </c>
      <c r="G176" s="921">
        <f>'Заказ, cкидки и курсы валют'!$J$23*F176</f>
        <v>1846.335</v>
      </c>
      <c r="H176" s="922">
        <f t="shared" si="17"/>
        <v>1846.335</v>
      </c>
      <c r="I176" s="692"/>
      <c r="J176" s="815"/>
    </row>
    <row r="177" spans="1:11" ht="25.5">
      <c r="A177" s="685"/>
      <c r="B177" s="774" t="s">
        <v>5652</v>
      </c>
      <c r="C177" s="739" t="s">
        <v>5653</v>
      </c>
      <c r="D177" s="690">
        <v>10</v>
      </c>
      <c r="E177" s="574">
        <v>120.72</v>
      </c>
      <c r="F177" s="744">
        <f t="shared" si="16"/>
        <v>120.72</v>
      </c>
      <c r="G177" s="921">
        <f>'Заказ, cкидки и курсы валют'!$J$23*F177</f>
        <v>1502.9639999999999</v>
      </c>
      <c r="H177" s="922">
        <f t="shared" si="17"/>
        <v>1502.9639999999999</v>
      </c>
      <c r="I177" s="692"/>
      <c r="J177" s="815"/>
    </row>
    <row r="178" spans="1:11" ht="25.5">
      <c r="A178" s="685"/>
      <c r="B178" s="774" t="s">
        <v>6084</v>
      </c>
      <c r="C178" s="739" t="s">
        <v>5654</v>
      </c>
      <c r="D178" s="690">
        <v>10</v>
      </c>
      <c r="E178" s="574">
        <v>249.32</v>
      </c>
      <c r="F178" s="744">
        <f t="shared" si="16"/>
        <v>249.32</v>
      </c>
      <c r="G178" s="921">
        <f>'Заказ, cкидки и курсы валют'!$J$23*F178</f>
        <v>3104.0339999999997</v>
      </c>
      <c r="H178" s="922">
        <f t="shared" si="17"/>
        <v>3104.0339999999997</v>
      </c>
      <c r="I178" s="692"/>
      <c r="J178" s="815"/>
    </row>
    <row r="179" spans="1:11" ht="25.5">
      <c r="A179" s="685"/>
      <c r="B179" s="774" t="s">
        <v>6085</v>
      </c>
      <c r="C179" s="739" t="s">
        <v>5655</v>
      </c>
      <c r="D179" s="690">
        <v>5</v>
      </c>
      <c r="E179" s="574">
        <v>153.33000000000001</v>
      </c>
      <c r="F179" s="744">
        <f t="shared" si="16"/>
        <v>153.33000000000001</v>
      </c>
      <c r="G179" s="921">
        <f>'Заказ, cкидки и курсы валют'!$J$23*F179</f>
        <v>1908.9585</v>
      </c>
      <c r="H179" s="922">
        <f t="shared" si="17"/>
        <v>1908.9585</v>
      </c>
      <c r="I179" s="692"/>
      <c r="J179" s="815"/>
    </row>
    <row r="180" spans="1:11" ht="19.5" customHeight="1">
      <c r="A180" s="685"/>
      <c r="B180" s="774" t="s">
        <v>6086</v>
      </c>
      <c r="C180" s="739" t="s">
        <v>5656</v>
      </c>
      <c r="D180" s="690">
        <v>5</v>
      </c>
      <c r="E180" s="574">
        <v>187.16</v>
      </c>
      <c r="F180" s="744">
        <f t="shared" si="16"/>
        <v>187.16</v>
      </c>
      <c r="G180" s="921">
        <f>'Заказ, cкидки и курсы валют'!$J$23*F180</f>
        <v>2330.1419999999998</v>
      </c>
      <c r="H180" s="922">
        <f t="shared" si="17"/>
        <v>2330.1419999999998</v>
      </c>
      <c r="I180" s="692"/>
      <c r="J180" s="815"/>
    </row>
    <row r="181" spans="1:11" ht="39" customHeight="1">
      <c r="A181" s="685"/>
      <c r="B181" s="774" t="s">
        <v>6087</v>
      </c>
      <c r="C181" s="739" t="s">
        <v>5657</v>
      </c>
      <c r="D181" s="690">
        <v>5</v>
      </c>
      <c r="E181" s="574">
        <v>227.82</v>
      </c>
      <c r="F181" s="744">
        <f t="shared" si="16"/>
        <v>227.82</v>
      </c>
      <c r="G181" s="921">
        <f>'Заказ, cкидки и курсы валют'!$J$23*F181</f>
        <v>2836.3589999999999</v>
      </c>
      <c r="H181" s="922">
        <f t="shared" si="17"/>
        <v>2836.3589999999999</v>
      </c>
      <c r="I181" s="692"/>
    </row>
    <row r="182" spans="1:11">
      <c r="A182" s="696"/>
      <c r="C182" s="740"/>
      <c r="D182" s="697"/>
      <c r="E182" s="572"/>
      <c r="F182" s="761"/>
      <c r="K182" s="920"/>
    </row>
    <row r="183" spans="1:11" ht="34.5">
      <c r="A183" s="1234" t="s">
        <v>11415</v>
      </c>
      <c r="B183" s="1235"/>
      <c r="C183" s="1235"/>
      <c r="D183" s="1235"/>
      <c r="E183" s="1388"/>
      <c r="F183" s="1235"/>
      <c r="G183" s="1235"/>
      <c r="H183" s="1235"/>
      <c r="I183" s="1235"/>
    </row>
    <row r="184" spans="1:11">
      <c r="A184" s="703"/>
      <c r="B184" s="777"/>
      <c r="C184" s="741"/>
    </row>
    <row r="185" spans="1:11">
      <c r="A185" s="696"/>
      <c r="C185" s="740"/>
      <c r="D185" s="697"/>
      <c r="E185" s="740"/>
      <c r="F185" s="760"/>
    </row>
    <row r="186" spans="1:11" ht="25.5">
      <c r="A186" s="723" t="s">
        <v>5927</v>
      </c>
      <c r="B186" s="778"/>
      <c r="C186" s="743"/>
      <c r="D186" s="702"/>
      <c r="E186" s="743"/>
      <c r="F186" s="762"/>
    </row>
    <row r="187" spans="1:11" ht="25.5">
      <c r="A187" s="723" t="s">
        <v>5931</v>
      </c>
      <c r="B187" s="778"/>
      <c r="C187" s="743"/>
      <c r="D187" s="702"/>
      <c r="E187" s="743"/>
      <c r="F187" s="762"/>
    </row>
    <row r="188" spans="1:11" ht="13.5" thickBot="1">
      <c r="A188" s="696"/>
      <c r="C188" s="740"/>
      <c r="D188" s="697"/>
      <c r="E188" s="740"/>
      <c r="F188" s="760"/>
    </row>
    <row r="189" spans="1:11" ht="18.95" customHeight="1" thickBot="1">
      <c r="A189" s="677" t="s">
        <v>5928</v>
      </c>
      <c r="B189" s="769"/>
      <c r="C189" s="728"/>
      <c r="D189" s="679"/>
      <c r="E189" s="2740" t="s">
        <v>11391</v>
      </c>
      <c r="F189" s="755"/>
    </row>
    <row r="190" spans="1:11" ht="53.25" thickBot="1">
      <c r="A190" s="680" t="s">
        <v>5929</v>
      </c>
      <c r="B190" s="773"/>
      <c r="C190" s="737"/>
      <c r="D190" s="681"/>
      <c r="E190" s="2741"/>
      <c r="F190" s="756" t="s">
        <v>2792</v>
      </c>
      <c r="G190" s="1230" t="s">
        <v>5629</v>
      </c>
      <c r="H190" s="1232" t="s">
        <v>497</v>
      </c>
      <c r="I190" s="684" t="s">
        <v>4268</v>
      </c>
    </row>
    <row r="191" spans="1:11" ht="13.5" thickBot="1">
      <c r="A191" s="698" t="s">
        <v>1036</v>
      </c>
      <c r="B191" s="686" t="s">
        <v>1034</v>
      </c>
      <c r="C191" s="730" t="s">
        <v>2264</v>
      </c>
      <c r="D191" s="687" t="s">
        <v>5630</v>
      </c>
      <c r="E191" s="917" t="s">
        <v>265</v>
      </c>
      <c r="F191" s="757">
        <f>'Заказ, cкидки и курсы валют'!$I$12</f>
        <v>0</v>
      </c>
      <c r="G191" s="1231"/>
      <c r="H191" s="1233"/>
      <c r="I191" s="710"/>
    </row>
    <row r="192" spans="1:11" ht="15">
      <c r="A192" s="693"/>
      <c r="B192" s="775">
        <v>220125</v>
      </c>
      <c r="C192" s="742" t="s">
        <v>5932</v>
      </c>
      <c r="D192" s="720">
        <v>10</v>
      </c>
      <c r="E192" s="574">
        <v>8.83</v>
      </c>
      <c r="F192" s="744">
        <f t="shared" ref="F192:F211" si="18">ROUND(E192*(1-$F$8),2)</f>
        <v>8.83</v>
      </c>
      <c r="G192" s="921">
        <f>'Заказ, cкидки и курсы валют'!$J$23*F192</f>
        <v>109.9335</v>
      </c>
      <c r="H192" s="922">
        <f t="shared" ref="H192:H211" si="19">G192</f>
        <v>109.9335</v>
      </c>
      <c r="I192" s="719"/>
    </row>
    <row r="193" spans="1:9" ht="15">
      <c r="A193" s="695"/>
      <c r="B193" s="775">
        <v>220225</v>
      </c>
      <c r="C193" s="742" t="s">
        <v>5933</v>
      </c>
      <c r="D193" s="720">
        <v>10</v>
      </c>
      <c r="E193" s="574">
        <v>8.83</v>
      </c>
      <c r="F193" s="744">
        <f t="shared" si="18"/>
        <v>8.83</v>
      </c>
      <c r="G193" s="921">
        <f>'Заказ, cкидки и курсы валют'!$J$23*F193</f>
        <v>109.9335</v>
      </c>
      <c r="H193" s="922">
        <f t="shared" si="19"/>
        <v>109.9335</v>
      </c>
      <c r="I193" s="719"/>
    </row>
    <row r="194" spans="1:9" ht="15">
      <c r="A194" s="695"/>
      <c r="B194" s="775">
        <v>220325</v>
      </c>
      <c r="C194" s="742" t="s">
        <v>5934</v>
      </c>
      <c r="D194" s="720">
        <v>10</v>
      </c>
      <c r="E194" s="574">
        <v>8.83</v>
      </c>
      <c r="F194" s="744">
        <f t="shared" si="18"/>
        <v>8.83</v>
      </c>
      <c r="G194" s="921">
        <f>'Заказ, cкидки и курсы валют'!$J$23*F194</f>
        <v>109.9335</v>
      </c>
      <c r="H194" s="922">
        <f t="shared" si="19"/>
        <v>109.9335</v>
      </c>
      <c r="I194" s="719"/>
    </row>
    <row r="195" spans="1:9" ht="15">
      <c r="A195" s="695"/>
      <c r="B195" s="775">
        <v>230125</v>
      </c>
      <c r="C195" s="742" t="s">
        <v>5935</v>
      </c>
      <c r="D195" s="720">
        <v>10</v>
      </c>
      <c r="E195" s="574">
        <v>8.83</v>
      </c>
      <c r="F195" s="744">
        <f t="shared" si="18"/>
        <v>8.83</v>
      </c>
      <c r="G195" s="921">
        <f>'Заказ, cкидки и курсы валют'!$J$23*F195</f>
        <v>109.9335</v>
      </c>
      <c r="H195" s="922">
        <f t="shared" si="19"/>
        <v>109.9335</v>
      </c>
      <c r="I195" s="719"/>
    </row>
    <row r="196" spans="1:9" ht="15">
      <c r="A196" s="695"/>
      <c r="B196" s="775">
        <v>230225</v>
      </c>
      <c r="C196" s="742" t="s">
        <v>5936</v>
      </c>
      <c r="D196" s="720">
        <v>10</v>
      </c>
      <c r="E196" s="574">
        <v>8.83</v>
      </c>
      <c r="F196" s="744">
        <f t="shared" si="18"/>
        <v>8.83</v>
      </c>
      <c r="G196" s="921">
        <f>'Заказ, cкидки и курсы валют'!$J$23*F196</f>
        <v>109.9335</v>
      </c>
      <c r="H196" s="922">
        <f t="shared" si="19"/>
        <v>109.9335</v>
      </c>
      <c r="I196" s="719"/>
    </row>
    <row r="197" spans="1:9" ht="15">
      <c r="A197" s="695"/>
      <c r="B197" s="775">
        <v>230325</v>
      </c>
      <c r="C197" s="742" t="s">
        <v>5937</v>
      </c>
      <c r="D197" s="720">
        <v>10</v>
      </c>
      <c r="E197" s="574">
        <v>8.83</v>
      </c>
      <c r="F197" s="744">
        <f t="shared" si="18"/>
        <v>8.83</v>
      </c>
      <c r="G197" s="921">
        <f>'Заказ, cкидки и курсы валют'!$J$23*F197</f>
        <v>109.9335</v>
      </c>
      <c r="H197" s="922">
        <f t="shared" si="19"/>
        <v>109.9335</v>
      </c>
      <c r="I197" s="719"/>
    </row>
    <row r="198" spans="1:9" ht="15">
      <c r="A198" s="695"/>
      <c r="B198" s="775">
        <v>220150</v>
      </c>
      <c r="C198" s="742" t="s">
        <v>5938</v>
      </c>
      <c r="D198" s="720">
        <v>10</v>
      </c>
      <c r="E198" s="574">
        <v>18.61</v>
      </c>
      <c r="F198" s="744">
        <f t="shared" si="18"/>
        <v>18.61</v>
      </c>
      <c r="G198" s="921">
        <f>'Заказ, cкидки и курсы валют'!$J$23*F198</f>
        <v>231.69449999999998</v>
      </c>
      <c r="H198" s="922">
        <f t="shared" si="19"/>
        <v>231.69449999999998</v>
      </c>
      <c r="I198" s="719"/>
    </row>
    <row r="199" spans="1:9" ht="15">
      <c r="A199" s="695"/>
      <c r="B199" s="775">
        <v>220250</v>
      </c>
      <c r="C199" s="742" t="s">
        <v>5939</v>
      </c>
      <c r="D199" s="720">
        <v>10</v>
      </c>
      <c r="E199" s="574">
        <v>18.61</v>
      </c>
      <c r="F199" s="744">
        <f t="shared" si="18"/>
        <v>18.61</v>
      </c>
      <c r="G199" s="921">
        <f>'Заказ, cкидки и курсы валют'!$J$23*F199</f>
        <v>231.69449999999998</v>
      </c>
      <c r="H199" s="922">
        <f t="shared" si="19"/>
        <v>231.69449999999998</v>
      </c>
      <c r="I199" s="719"/>
    </row>
    <row r="200" spans="1:9" ht="15">
      <c r="A200" s="695"/>
      <c r="B200" s="775">
        <v>220350</v>
      </c>
      <c r="C200" s="742" t="s">
        <v>5940</v>
      </c>
      <c r="D200" s="720">
        <v>10</v>
      </c>
      <c r="E200" s="574">
        <v>18.61</v>
      </c>
      <c r="F200" s="744">
        <f t="shared" si="18"/>
        <v>18.61</v>
      </c>
      <c r="G200" s="921">
        <f>'Заказ, cкидки и курсы валют'!$J$23*F200</f>
        <v>231.69449999999998</v>
      </c>
      <c r="H200" s="922">
        <f t="shared" si="19"/>
        <v>231.69449999999998</v>
      </c>
      <c r="I200" s="719"/>
    </row>
    <row r="201" spans="1:9" ht="15">
      <c r="A201" s="695"/>
      <c r="B201" s="775">
        <v>230150</v>
      </c>
      <c r="C201" s="742" t="s">
        <v>5941</v>
      </c>
      <c r="D201" s="720">
        <v>10</v>
      </c>
      <c r="E201" s="574">
        <v>17.239999999999998</v>
      </c>
      <c r="F201" s="744">
        <f t="shared" si="18"/>
        <v>17.239999999999998</v>
      </c>
      <c r="G201" s="921">
        <f>'Заказ, cкидки и курсы валют'!$J$23*F201</f>
        <v>214.63799999999998</v>
      </c>
      <c r="H201" s="922">
        <f t="shared" si="19"/>
        <v>214.63799999999998</v>
      </c>
      <c r="I201" s="719"/>
    </row>
    <row r="202" spans="1:9" ht="15">
      <c r="A202" s="695"/>
      <c r="B202" s="775">
        <v>230250</v>
      </c>
      <c r="C202" s="742" t="s">
        <v>5942</v>
      </c>
      <c r="D202" s="720">
        <v>10</v>
      </c>
      <c r="E202" s="574">
        <v>17.239999999999998</v>
      </c>
      <c r="F202" s="744">
        <f t="shared" si="18"/>
        <v>17.239999999999998</v>
      </c>
      <c r="G202" s="921">
        <f>'Заказ, cкидки и курсы валют'!$J$23*F202</f>
        <v>214.63799999999998</v>
      </c>
      <c r="H202" s="922">
        <f t="shared" si="19"/>
        <v>214.63799999999998</v>
      </c>
      <c r="I202" s="719"/>
    </row>
    <row r="203" spans="1:9" ht="15">
      <c r="A203" s="695"/>
      <c r="B203" s="775">
        <v>230350</v>
      </c>
      <c r="C203" s="742" t="s">
        <v>5943</v>
      </c>
      <c r="D203" s="720">
        <v>10</v>
      </c>
      <c r="E203" s="574">
        <v>17.239999999999998</v>
      </c>
      <c r="F203" s="744">
        <f t="shared" si="18"/>
        <v>17.239999999999998</v>
      </c>
      <c r="G203" s="921">
        <f>'Заказ, cкидки и курсы валют'!$J$23*F203</f>
        <v>214.63799999999998</v>
      </c>
      <c r="H203" s="922">
        <f t="shared" si="19"/>
        <v>214.63799999999998</v>
      </c>
      <c r="I203" s="719"/>
    </row>
    <row r="204" spans="1:9" ht="15">
      <c r="A204" s="695"/>
      <c r="B204" s="775">
        <v>220270</v>
      </c>
      <c r="C204" s="742" t="s">
        <v>5944</v>
      </c>
      <c r="D204" s="720">
        <v>10</v>
      </c>
      <c r="E204" s="574">
        <v>33.75</v>
      </c>
      <c r="F204" s="744">
        <f t="shared" si="18"/>
        <v>33.75</v>
      </c>
      <c r="G204" s="921">
        <f>'Заказ, cкидки и курсы валют'!$J$23*F204</f>
        <v>420.1875</v>
      </c>
      <c r="H204" s="922">
        <f t="shared" si="19"/>
        <v>420.1875</v>
      </c>
      <c r="I204" s="719"/>
    </row>
    <row r="205" spans="1:9" ht="15">
      <c r="A205" s="695"/>
      <c r="B205" s="775">
        <v>220370</v>
      </c>
      <c r="C205" s="742" t="s">
        <v>5945</v>
      </c>
      <c r="D205" s="720">
        <v>10</v>
      </c>
      <c r="E205" s="574">
        <v>33.75</v>
      </c>
      <c r="F205" s="744">
        <f t="shared" si="18"/>
        <v>33.75</v>
      </c>
      <c r="G205" s="921">
        <f>'Заказ, cкидки и курсы валют'!$J$23*F205</f>
        <v>420.1875</v>
      </c>
      <c r="H205" s="922">
        <f t="shared" si="19"/>
        <v>420.1875</v>
      </c>
      <c r="I205" s="719"/>
    </row>
    <row r="206" spans="1:9" ht="15">
      <c r="A206" s="695"/>
      <c r="B206" s="775">
        <v>230270</v>
      </c>
      <c r="C206" s="742" t="s">
        <v>5946</v>
      </c>
      <c r="D206" s="720">
        <v>10</v>
      </c>
      <c r="E206" s="574">
        <v>33.75</v>
      </c>
      <c r="F206" s="744">
        <f t="shared" si="18"/>
        <v>33.75</v>
      </c>
      <c r="G206" s="921">
        <f>'Заказ, cкидки и курсы валют'!$J$23*F206</f>
        <v>420.1875</v>
      </c>
      <c r="H206" s="922">
        <f t="shared" si="19"/>
        <v>420.1875</v>
      </c>
      <c r="I206" s="719"/>
    </row>
    <row r="207" spans="1:9" ht="15">
      <c r="A207" s="695"/>
      <c r="B207" s="775">
        <v>230370</v>
      </c>
      <c r="C207" s="742" t="s">
        <v>5947</v>
      </c>
      <c r="D207" s="720">
        <v>10</v>
      </c>
      <c r="E207" s="574">
        <v>33.75</v>
      </c>
      <c r="F207" s="744">
        <f t="shared" si="18"/>
        <v>33.75</v>
      </c>
      <c r="G207" s="921">
        <f>'Заказ, cкидки и курсы валют'!$J$23*F207</f>
        <v>420.1875</v>
      </c>
      <c r="H207" s="922">
        <f t="shared" si="19"/>
        <v>420.1875</v>
      </c>
      <c r="I207" s="719"/>
    </row>
    <row r="208" spans="1:9" ht="15">
      <c r="A208" s="695"/>
      <c r="B208" s="775">
        <v>220210</v>
      </c>
      <c r="C208" s="742" t="s">
        <v>5948</v>
      </c>
      <c r="D208" s="720">
        <v>10</v>
      </c>
      <c r="E208" s="574">
        <v>42.07</v>
      </c>
      <c r="F208" s="744">
        <f t="shared" si="18"/>
        <v>42.07</v>
      </c>
      <c r="G208" s="921">
        <f>'Заказ, cкидки и курсы валют'!$J$23*F208</f>
        <v>523.77149999999995</v>
      </c>
      <c r="H208" s="922">
        <f t="shared" si="19"/>
        <v>523.77149999999995</v>
      </c>
      <c r="I208" s="719"/>
    </row>
    <row r="209" spans="1:9" ht="15">
      <c r="A209" s="695"/>
      <c r="B209" s="775">
        <v>230210</v>
      </c>
      <c r="C209" s="742" t="s">
        <v>5949</v>
      </c>
      <c r="D209" s="720">
        <v>10</v>
      </c>
      <c r="E209" s="574">
        <v>42.07</v>
      </c>
      <c r="F209" s="744">
        <f t="shared" si="18"/>
        <v>42.07</v>
      </c>
      <c r="G209" s="921">
        <f>'Заказ, cкидки и курсы валют'!$J$23*F209</f>
        <v>523.77149999999995</v>
      </c>
      <c r="H209" s="922">
        <f t="shared" si="19"/>
        <v>523.77149999999995</v>
      </c>
      <c r="I209" s="719"/>
    </row>
    <row r="210" spans="1:9" ht="15">
      <c r="A210" s="695"/>
      <c r="B210" s="775">
        <v>243050</v>
      </c>
      <c r="C210" s="742" t="s">
        <v>5950</v>
      </c>
      <c r="D210" s="720">
        <v>10</v>
      </c>
      <c r="E210" s="574">
        <v>18.61</v>
      </c>
      <c r="F210" s="744">
        <f t="shared" si="18"/>
        <v>18.61</v>
      </c>
      <c r="G210" s="921">
        <f>'Заказ, cкидки и курсы валют'!$J$23*F210</f>
        <v>231.69449999999998</v>
      </c>
      <c r="H210" s="922">
        <f t="shared" si="19"/>
        <v>231.69449999999998</v>
      </c>
      <c r="I210" s="719"/>
    </row>
    <row r="211" spans="1:9" ht="15.75" thickBot="1">
      <c r="A211" s="699"/>
      <c r="B211" s="776">
        <v>243070</v>
      </c>
      <c r="C211" s="742" t="s">
        <v>5951</v>
      </c>
      <c r="D211" s="721">
        <v>10</v>
      </c>
      <c r="E211" s="574">
        <v>23.61</v>
      </c>
      <c r="F211" s="744">
        <f t="shared" si="18"/>
        <v>23.61</v>
      </c>
      <c r="G211" s="921">
        <f>'Заказ, cкидки и курсы валют'!$J$23*F211</f>
        <v>293.94449999999995</v>
      </c>
      <c r="H211" s="922">
        <f t="shared" si="19"/>
        <v>293.94449999999995</v>
      </c>
      <c r="I211" s="239"/>
    </row>
    <row r="212" spans="1:9">
      <c r="A212" s="696"/>
      <c r="C212" s="740"/>
      <c r="D212" s="697"/>
      <c r="E212" s="740"/>
      <c r="F212" s="760"/>
    </row>
    <row r="213" spans="1:9">
      <c r="A213" s="696"/>
      <c r="C213" s="740"/>
      <c r="D213" s="697"/>
      <c r="E213" s="740"/>
      <c r="F213" s="760"/>
    </row>
    <row r="214" spans="1:9" ht="25.5">
      <c r="A214" s="723" t="s">
        <v>5930</v>
      </c>
      <c r="B214" s="778"/>
      <c r="C214" s="743"/>
      <c r="D214" s="702"/>
      <c r="E214" s="743"/>
      <c r="F214" s="762"/>
    </row>
    <row r="215" spans="1:9" ht="25.5">
      <c r="A215" s="723" t="s">
        <v>5931</v>
      </c>
      <c r="B215" s="778"/>
      <c r="C215" s="743"/>
      <c r="D215" s="724"/>
      <c r="E215" s="919"/>
      <c r="F215" s="764"/>
    </row>
    <row r="216" spans="1:9" ht="13.5" thickBot="1">
      <c r="A216" s="696"/>
      <c r="C216" s="740"/>
      <c r="D216" s="697"/>
      <c r="E216" s="740"/>
      <c r="F216" s="765"/>
    </row>
    <row r="217" spans="1:9" ht="18.95" customHeight="1" thickBot="1">
      <c r="A217" s="677" t="s">
        <v>5928</v>
      </c>
      <c r="B217" s="769"/>
      <c r="C217" s="728"/>
      <c r="D217" s="679"/>
      <c r="E217" s="2740" t="s">
        <v>11391</v>
      </c>
      <c r="F217" s="763"/>
    </row>
    <row r="218" spans="1:9" ht="53.25" thickBot="1">
      <c r="A218" s="680" t="s">
        <v>5929</v>
      </c>
      <c r="B218" s="773"/>
      <c r="C218" s="737"/>
      <c r="D218" s="681"/>
      <c r="E218" s="2741"/>
      <c r="F218" s="756" t="s">
        <v>2792</v>
      </c>
      <c r="G218" s="1230" t="s">
        <v>5629</v>
      </c>
      <c r="H218" s="1232" t="s">
        <v>497</v>
      </c>
      <c r="I218" s="684" t="s">
        <v>4268</v>
      </c>
    </row>
    <row r="219" spans="1:9" ht="13.5" thickBot="1">
      <c r="A219" s="698" t="s">
        <v>1036</v>
      </c>
      <c r="B219" s="686" t="s">
        <v>1034</v>
      </c>
      <c r="C219" s="730" t="s">
        <v>2264</v>
      </c>
      <c r="D219" s="687" t="s">
        <v>5630</v>
      </c>
      <c r="E219" s="917" t="s">
        <v>265</v>
      </c>
      <c r="F219" s="757">
        <f>'Заказ, cкидки и курсы валют'!$I$12</f>
        <v>0</v>
      </c>
      <c r="G219" s="1231"/>
      <c r="H219" s="1233"/>
      <c r="I219" s="710"/>
    </row>
    <row r="220" spans="1:9" ht="15">
      <c r="A220" s="693"/>
      <c r="B220" s="775">
        <v>270175</v>
      </c>
      <c r="C220" s="742" t="s">
        <v>5952</v>
      </c>
      <c r="D220" s="720">
        <v>10</v>
      </c>
      <c r="E220" s="574">
        <v>34.270000000000003</v>
      </c>
      <c r="F220" s="744">
        <f t="shared" ref="F220:F225" si="20">ROUND(E220*(1-$F$8),2)</f>
        <v>34.270000000000003</v>
      </c>
      <c r="G220" s="921">
        <f>'Заказ, cкидки и курсы валют'!$J$23*F220</f>
        <v>426.66149999999999</v>
      </c>
      <c r="H220" s="922">
        <f t="shared" ref="H220:H225" si="21">G220</f>
        <v>426.66149999999999</v>
      </c>
      <c r="I220" s="719"/>
    </row>
    <row r="221" spans="1:9" ht="15">
      <c r="A221" s="695"/>
      <c r="B221" s="775">
        <v>270275</v>
      </c>
      <c r="C221" s="742" t="s">
        <v>5953</v>
      </c>
      <c r="D221" s="720">
        <v>10</v>
      </c>
      <c r="E221" s="574">
        <v>34.270000000000003</v>
      </c>
      <c r="F221" s="744">
        <f t="shared" si="20"/>
        <v>34.270000000000003</v>
      </c>
      <c r="G221" s="921">
        <f>'Заказ, cкидки и курсы валют'!$J$23*F221</f>
        <v>426.66149999999999</v>
      </c>
      <c r="H221" s="922">
        <f t="shared" si="21"/>
        <v>426.66149999999999</v>
      </c>
      <c r="I221" s="719"/>
    </row>
    <row r="222" spans="1:9" ht="15">
      <c r="A222" s="695"/>
      <c r="B222" s="775">
        <v>270375</v>
      </c>
      <c r="C222" s="742" t="s">
        <v>5954</v>
      </c>
      <c r="D222" s="720">
        <v>10</v>
      </c>
      <c r="E222" s="574">
        <v>34.270000000000003</v>
      </c>
      <c r="F222" s="744">
        <f t="shared" si="20"/>
        <v>34.270000000000003</v>
      </c>
      <c r="G222" s="921">
        <f>'Заказ, cкидки и курсы валют'!$J$23*F222</f>
        <v>426.66149999999999</v>
      </c>
      <c r="H222" s="922">
        <f t="shared" si="21"/>
        <v>426.66149999999999</v>
      </c>
      <c r="I222" s="719"/>
    </row>
    <row r="223" spans="1:9" ht="15">
      <c r="A223" s="695"/>
      <c r="B223" s="775">
        <v>280175</v>
      </c>
      <c r="C223" s="742" t="s">
        <v>5955</v>
      </c>
      <c r="D223" s="720">
        <v>10</v>
      </c>
      <c r="E223" s="574">
        <v>34.270000000000003</v>
      </c>
      <c r="F223" s="744">
        <f t="shared" si="20"/>
        <v>34.270000000000003</v>
      </c>
      <c r="G223" s="921">
        <f>'Заказ, cкидки и курсы валют'!$J$23*F223</f>
        <v>426.66149999999999</v>
      </c>
      <c r="H223" s="922">
        <f t="shared" si="21"/>
        <v>426.66149999999999</v>
      </c>
      <c r="I223" s="719"/>
    </row>
    <row r="224" spans="1:9" ht="15">
      <c r="A224" s="695"/>
      <c r="B224" s="775">
        <v>280275</v>
      </c>
      <c r="C224" s="742" t="s">
        <v>5956</v>
      </c>
      <c r="D224" s="720">
        <v>10</v>
      </c>
      <c r="E224" s="574">
        <v>34.270000000000003</v>
      </c>
      <c r="F224" s="744">
        <f t="shared" si="20"/>
        <v>34.270000000000003</v>
      </c>
      <c r="G224" s="921">
        <f>'Заказ, cкидки и курсы валют'!$J$23*F224</f>
        <v>426.66149999999999</v>
      </c>
      <c r="H224" s="922">
        <f t="shared" si="21"/>
        <v>426.66149999999999</v>
      </c>
      <c r="I224" s="719"/>
    </row>
    <row r="225" spans="1:9" ht="15.75" thickBot="1">
      <c r="A225" s="699"/>
      <c r="B225" s="776">
        <v>280375</v>
      </c>
      <c r="C225" s="742" t="s">
        <v>5957</v>
      </c>
      <c r="D225" s="721">
        <v>10</v>
      </c>
      <c r="E225" s="574">
        <v>34.270000000000003</v>
      </c>
      <c r="F225" s="744">
        <f t="shared" si="20"/>
        <v>34.270000000000003</v>
      </c>
      <c r="G225" s="921">
        <f>'Заказ, cкидки и курсы валют'!$J$23*F225</f>
        <v>426.66149999999999</v>
      </c>
      <c r="H225" s="922">
        <f t="shared" si="21"/>
        <v>426.66149999999999</v>
      </c>
      <c r="I225" s="239"/>
    </row>
  </sheetData>
  <mergeCells count="9">
    <mergeCell ref="J1:L1"/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F43" sqref="F43"/>
    </sheetView>
  </sheetViews>
  <sheetFormatPr defaultRowHeight="12.75"/>
  <sheetData>
    <row r="1" spans="1:8">
      <c r="A1" t="s">
        <v>4435</v>
      </c>
      <c r="B1" t="s">
        <v>1034</v>
      </c>
      <c r="C1" t="s">
        <v>2264</v>
      </c>
      <c r="D1" t="s">
        <v>4436</v>
      </c>
      <c r="E1" t="s">
        <v>103</v>
      </c>
      <c r="F1" t="s">
        <v>497</v>
      </c>
      <c r="G1" t="s">
        <v>4437</v>
      </c>
      <c r="H1" t="s">
        <v>4438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1"/>
  </sheetPr>
  <dimension ref="A1:S28"/>
  <sheetViews>
    <sheetView tabSelected="1" workbookViewId="0">
      <selection activeCell="I1" sqref="I1"/>
    </sheetView>
  </sheetViews>
  <sheetFormatPr defaultRowHeight="12.75"/>
  <cols>
    <col min="1" max="1" width="5.5703125" customWidth="1"/>
    <col min="9" max="9" width="10.140625" bestFit="1" customWidth="1"/>
    <col min="10" max="10" width="12.42578125" customWidth="1"/>
    <col min="11" max="11" width="5.42578125" customWidth="1"/>
    <col min="12" max="12" width="9.42578125" customWidth="1"/>
    <col min="13" max="13" width="6.42578125" customWidth="1"/>
    <col min="14" max="14" width="9" customWidth="1"/>
    <col min="15" max="15" width="15.5703125" customWidth="1"/>
    <col min="16" max="16" width="4.140625" customWidth="1"/>
    <col min="17" max="17" width="9.42578125" bestFit="1" customWidth="1"/>
  </cols>
  <sheetData>
    <row r="1" spans="1:19">
      <c r="C1" s="30"/>
      <c r="D1" s="30"/>
      <c r="E1" s="30"/>
      <c r="F1" s="22"/>
      <c r="G1" s="22"/>
      <c r="I1" s="425">
        <v>45749</v>
      </c>
    </row>
    <row r="2" spans="1:19">
      <c r="D2" s="155" t="s">
        <v>1050</v>
      </c>
      <c r="E2" s="155"/>
      <c r="F2" s="156"/>
      <c r="G2" s="156"/>
      <c r="H2" s="155"/>
      <c r="I2" s="155"/>
    </row>
    <row r="3" spans="1:19">
      <c r="C3" s="30"/>
      <c r="D3" s="30"/>
      <c r="E3" s="22"/>
      <c r="F3" s="22"/>
    </row>
    <row r="4" spans="1:19" ht="26.25" customHeight="1">
      <c r="D4" s="2527" t="s">
        <v>264</v>
      </c>
      <c r="E4" s="2527"/>
      <c r="F4" s="2527"/>
      <c r="G4" s="2527"/>
      <c r="H4" s="2527"/>
      <c r="I4" s="2527"/>
      <c r="J4" s="2527"/>
      <c r="K4" s="2527"/>
      <c r="L4" s="2527"/>
      <c r="M4" s="2527"/>
      <c r="N4" s="2527"/>
      <c r="O4" s="2527"/>
      <c r="P4" s="2527"/>
      <c r="Q4" s="2527"/>
      <c r="R4" s="2527"/>
      <c r="S4" s="2527"/>
    </row>
    <row r="5" spans="1:19" ht="23.25" thickBot="1">
      <c r="A5" s="2544" t="s">
        <v>3359</v>
      </c>
      <c r="B5" s="2544"/>
      <c r="C5" s="2544"/>
      <c r="D5" s="2544"/>
      <c r="E5" s="2541" t="s">
        <v>4202</v>
      </c>
      <c r="F5" s="2541"/>
      <c r="G5" s="2541"/>
      <c r="H5" s="2541"/>
      <c r="I5" s="2541"/>
      <c r="J5" s="2541"/>
    </row>
    <row r="6" spans="1:19" ht="23.25" customHeight="1" thickBot="1">
      <c r="A6" s="374" t="s">
        <v>11806</v>
      </c>
      <c r="B6" s="358"/>
      <c r="C6" s="358"/>
      <c r="D6" s="359"/>
      <c r="E6" s="359"/>
      <c r="F6" s="360"/>
      <c r="G6" s="360"/>
      <c r="H6" s="163"/>
      <c r="I6" s="163"/>
      <c r="J6" s="95"/>
      <c r="L6" s="2545" t="s">
        <v>1055</v>
      </c>
      <c r="M6" s="2546"/>
      <c r="N6" s="2547"/>
      <c r="O6" s="2548" t="s">
        <v>6903</v>
      </c>
      <c r="P6" s="2549"/>
    </row>
    <row r="7" spans="1:19" ht="18.95" customHeight="1" thickBot="1">
      <c r="A7" s="375" t="s">
        <v>5550</v>
      </c>
      <c r="B7" s="361"/>
      <c r="C7" s="361"/>
      <c r="D7" s="361"/>
      <c r="E7" s="274"/>
      <c r="F7" s="168"/>
      <c r="G7" s="168"/>
      <c r="H7" s="17"/>
      <c r="I7" s="17"/>
      <c r="J7" s="167"/>
      <c r="L7" s="371"/>
      <c r="M7" s="371"/>
      <c r="N7" s="371"/>
      <c r="O7" s="371"/>
      <c r="P7" s="371"/>
    </row>
    <row r="8" spans="1:19" ht="18.95" customHeight="1">
      <c r="A8" s="944"/>
      <c r="B8" s="947" t="s">
        <v>6904</v>
      </c>
      <c r="C8" s="947"/>
      <c r="D8" s="947"/>
      <c r="E8" s="946"/>
      <c r="F8" s="168"/>
      <c r="G8" s="168"/>
      <c r="H8" s="17"/>
      <c r="I8" s="17"/>
      <c r="J8" s="167"/>
      <c r="L8" s="372" t="s">
        <v>1056</v>
      </c>
      <c r="M8" s="2550"/>
      <c r="N8" s="2550"/>
      <c r="O8" s="2550"/>
      <c r="P8" s="2551"/>
    </row>
    <row r="9" spans="1:19" ht="18.95" customHeight="1" thickBot="1">
      <c r="A9" s="362"/>
      <c r="B9" s="363" t="s">
        <v>5622</v>
      </c>
      <c r="C9" s="363"/>
      <c r="D9" s="171"/>
      <c r="E9" s="171"/>
      <c r="F9" s="171"/>
      <c r="G9" s="171"/>
      <c r="H9" s="171"/>
      <c r="I9" s="171"/>
      <c r="J9" s="172"/>
      <c r="L9" s="373" t="s">
        <v>1057</v>
      </c>
      <c r="M9" s="2542"/>
      <c r="N9" s="2542"/>
      <c r="O9" s="2542"/>
      <c r="P9" s="2543"/>
    </row>
    <row r="10" spans="1:19" ht="18.75" customHeight="1" thickBot="1">
      <c r="A10" s="1"/>
      <c r="B10" s="1"/>
      <c r="C10" s="1"/>
      <c r="D10" s="157"/>
      <c r="E10" s="28"/>
      <c r="F10" s="28"/>
      <c r="H10" s="355"/>
      <c r="I10" s="356"/>
      <c r="J10" s="356"/>
      <c r="L10" s="2531" t="s">
        <v>1058</v>
      </c>
      <c r="M10" s="2532"/>
      <c r="N10" s="2533"/>
      <c r="O10" s="2533"/>
      <c r="P10" s="2534"/>
    </row>
    <row r="11" spans="1:19" ht="18.95" customHeight="1" thickBot="1">
      <c r="A11" s="3" t="s">
        <v>5621</v>
      </c>
      <c r="B11" s="3"/>
      <c r="C11" s="3"/>
      <c r="D11" s="3"/>
      <c r="E11" s="28"/>
      <c r="F11" s="28"/>
      <c r="H11" s="355"/>
      <c r="I11" s="2539" t="s">
        <v>4201</v>
      </c>
      <c r="J11" s="2540"/>
    </row>
    <row r="12" spans="1:19" ht="18.95" customHeight="1">
      <c r="A12" s="1953" t="s">
        <v>5253</v>
      </c>
      <c r="B12" s="1953"/>
      <c r="C12" s="1953"/>
      <c r="D12" s="1953"/>
      <c r="E12" s="1954"/>
      <c r="F12" s="1954"/>
      <c r="G12" s="1954"/>
      <c r="H12" s="1955"/>
      <c r="I12" s="2535">
        <v>0</v>
      </c>
      <c r="J12" s="2536"/>
    </row>
    <row r="13" spans="1:19" ht="18.95" customHeight="1" thickBot="1">
      <c r="A13" s="5"/>
      <c r="B13" s="1"/>
      <c r="H13" s="356"/>
      <c r="I13" s="2537"/>
      <c r="J13" s="2538"/>
    </row>
    <row r="14" spans="1:19" ht="24" thickBot="1">
      <c r="C14" s="148" t="s">
        <v>10989</v>
      </c>
      <c r="D14" s="148"/>
      <c r="E14" s="148"/>
      <c r="F14" s="148"/>
      <c r="H14" s="355"/>
      <c r="I14" s="356"/>
      <c r="S14" s="945"/>
    </row>
    <row r="15" spans="1:19" ht="26.25">
      <c r="B15" s="2528" t="s">
        <v>1052</v>
      </c>
      <c r="C15" s="2529"/>
      <c r="D15" s="2529"/>
      <c r="E15" s="2529"/>
      <c r="F15" s="2530"/>
      <c r="G15" s="2528" t="s">
        <v>1053</v>
      </c>
      <c r="H15" s="2529"/>
      <c r="I15" s="2529"/>
      <c r="J15" s="2530"/>
    </row>
    <row r="16" spans="1:19" ht="15.75">
      <c r="B16" s="2523" t="s">
        <v>12163</v>
      </c>
      <c r="C16" s="2524"/>
      <c r="D16" s="2524"/>
      <c r="E16" s="2524"/>
      <c r="F16" s="2525"/>
      <c r="G16" s="2552" t="s">
        <v>265</v>
      </c>
      <c r="H16" s="2552"/>
      <c r="I16" s="2552"/>
      <c r="J16" s="2552"/>
    </row>
    <row r="17" spans="1:10" ht="17.45" customHeight="1">
      <c r="A17" s="348"/>
      <c r="B17" s="2523" t="s">
        <v>10990</v>
      </c>
      <c r="C17" s="2524"/>
      <c r="D17" s="2524"/>
      <c r="E17" s="2524"/>
      <c r="F17" s="2525"/>
      <c r="G17" s="2526" t="s">
        <v>11827</v>
      </c>
      <c r="H17" s="2526"/>
      <c r="I17" s="2526"/>
      <c r="J17" s="2526"/>
    </row>
    <row r="18" spans="1:10" ht="15.6" customHeight="1">
      <c r="B18" s="2523" t="s">
        <v>12164</v>
      </c>
      <c r="C18" s="2524"/>
      <c r="D18" s="2524"/>
      <c r="E18" s="2524"/>
      <c r="F18" s="2525"/>
      <c r="G18" s="2526" t="s">
        <v>11828</v>
      </c>
      <c r="H18" s="2526"/>
      <c r="I18" s="2526"/>
      <c r="J18" s="2526"/>
    </row>
    <row r="19" spans="1:10" ht="15" customHeight="1">
      <c r="A19" s="357"/>
      <c r="B19" s="2523" t="s">
        <v>10991</v>
      </c>
      <c r="C19" s="2524"/>
      <c r="D19" s="2524"/>
      <c r="E19" s="2524"/>
      <c r="F19" s="2525"/>
      <c r="G19" s="2526" t="s">
        <v>11829</v>
      </c>
      <c r="H19" s="2526"/>
      <c r="I19" s="2526"/>
      <c r="J19" s="2526"/>
    </row>
    <row r="20" spans="1:10" ht="16.5" customHeight="1">
      <c r="B20" s="2523" t="s">
        <v>11825</v>
      </c>
      <c r="C20" s="2524"/>
      <c r="D20" s="2524"/>
      <c r="E20" s="2524"/>
      <c r="F20" s="2525"/>
      <c r="G20" s="2526" t="s">
        <v>12312</v>
      </c>
      <c r="H20" s="2526"/>
      <c r="I20" s="2526"/>
      <c r="J20" s="2526"/>
    </row>
    <row r="21" spans="1:10" s="348" customFormat="1" ht="18.75" customHeight="1">
      <c r="A21"/>
      <c r="B21" s="2523" t="s">
        <v>11826</v>
      </c>
      <c r="C21" s="2524"/>
      <c r="D21" s="2524"/>
      <c r="E21" s="2524"/>
      <c r="F21" s="2525"/>
      <c r="G21" s="2526" t="s">
        <v>12311</v>
      </c>
      <c r="H21" s="2526"/>
      <c r="I21" s="2526"/>
      <c r="J21" s="2526"/>
    </row>
    <row r="22" spans="1:10" ht="17.25" customHeight="1" thickBot="1">
      <c r="B22" s="2523" t="s">
        <v>5252</v>
      </c>
      <c r="C22" s="2524"/>
      <c r="D22" s="2524"/>
      <c r="E22" s="2524"/>
      <c r="F22" s="2525"/>
      <c r="G22" s="2526" t="s">
        <v>12310</v>
      </c>
      <c r="H22" s="2526"/>
      <c r="I22" s="2526"/>
      <c r="J22" s="2526"/>
    </row>
    <row r="23" spans="1:10" ht="18" customHeight="1" thickBot="1">
      <c r="B23" s="2520" t="s">
        <v>11377</v>
      </c>
      <c r="C23" s="2521"/>
      <c r="D23" s="2521"/>
      <c r="E23" s="2521"/>
      <c r="F23" s="2521"/>
      <c r="G23" s="2521"/>
      <c r="H23" s="2521"/>
      <c r="I23" s="2522"/>
      <c r="J23" s="380">
        <v>12.45</v>
      </c>
    </row>
    <row r="24" spans="1:10" ht="15.6" customHeight="1" thickBot="1">
      <c r="A24" s="364"/>
      <c r="B24" s="2520"/>
      <c r="C24" s="2521"/>
      <c r="D24" s="2521"/>
      <c r="E24" s="2521"/>
      <c r="F24" s="2521"/>
      <c r="G24" s="2521"/>
      <c r="H24" s="2521"/>
      <c r="I24" s="2522"/>
      <c r="J24" s="381"/>
    </row>
    <row r="25" spans="1:10" ht="27.75" customHeight="1">
      <c r="B25" s="379"/>
    </row>
    <row r="26" spans="1:10" ht="24" customHeight="1"/>
    <row r="27" spans="1:10" s="364" customFormat="1" ht="21.95" customHeight="1">
      <c r="A27"/>
      <c r="B27" s="378"/>
      <c r="C27" s="378"/>
      <c r="D27"/>
      <c r="E27" s="378"/>
      <c r="F27" s="378"/>
      <c r="G27"/>
      <c r="H27"/>
      <c r="I27"/>
      <c r="J27"/>
    </row>
    <row r="28" spans="1:10" ht="12" customHeight="1"/>
  </sheetData>
  <mergeCells count="29"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  <mergeCell ref="D4:S4"/>
    <mergeCell ref="G15:J15"/>
    <mergeCell ref="B15:F15"/>
    <mergeCell ref="L10:M10"/>
    <mergeCell ref="N10:P10"/>
    <mergeCell ref="I12:J13"/>
    <mergeCell ref="I11:J11"/>
    <mergeCell ref="B24:I24"/>
    <mergeCell ref="B21:F21"/>
    <mergeCell ref="G19:J19"/>
    <mergeCell ref="G20:J20"/>
    <mergeCell ref="B23:I23"/>
    <mergeCell ref="G21:J21"/>
    <mergeCell ref="B20:F20"/>
    <mergeCell ref="B19:F19"/>
    <mergeCell ref="B22:F22"/>
    <mergeCell ref="G22:J22"/>
  </mergeCells>
  <phoneticPr fontId="0" type="noConversion"/>
  <hyperlinks>
    <hyperlink ref="O6" r:id="rId1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152400</xdr:rowOff>
                  </from>
                  <to>
                    <xdr:col>16</xdr:col>
                    <xdr:colOff>66675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57150</xdr:rowOff>
                  </from>
                  <to>
                    <xdr:col>16</xdr:col>
                    <xdr:colOff>66675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238125</xdr:colOff>
                    <xdr:row>22</xdr:row>
                    <xdr:rowOff>85725</xdr:rowOff>
                  </from>
                  <to>
                    <xdr:col>16</xdr:col>
                    <xdr:colOff>57150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47625</xdr:rowOff>
                  </from>
                  <to>
                    <xdr:col>16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9525</xdr:colOff>
                    <xdr:row>10</xdr:row>
                    <xdr:rowOff>123825</xdr:rowOff>
                  </from>
                  <to>
                    <xdr:col>16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X38"/>
  <sheetViews>
    <sheetView workbookViewId="0">
      <selection activeCell="J49" sqref="J49"/>
    </sheetView>
  </sheetViews>
  <sheetFormatPr defaultRowHeight="12.75"/>
  <cols>
    <col min="8" max="8" width="19.140625" customWidth="1"/>
  </cols>
  <sheetData>
    <row r="1" spans="1:24" s="349" customFormat="1" ht="27.75">
      <c r="A1" s="350"/>
      <c r="B1" s="350"/>
      <c r="C1" s="350"/>
      <c r="D1" s="350"/>
      <c r="E1" s="350"/>
      <c r="F1" s="350"/>
      <c r="G1" s="350"/>
      <c r="H1" s="350" t="s">
        <v>4574</v>
      </c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</row>
    <row r="2" spans="1:24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4" s="351" customFormat="1" ht="18">
      <c r="A3" s="352"/>
      <c r="B3" s="352"/>
      <c r="C3" s="352"/>
      <c r="D3" s="352"/>
      <c r="E3" s="352"/>
      <c r="F3" s="352"/>
      <c r="G3" s="352" t="s">
        <v>4575</v>
      </c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</row>
    <row r="4" spans="1:24" ht="13.5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24" s="348" customFormat="1" ht="33.75" customHeight="1" thickBot="1">
      <c r="A5" s="2558" t="s">
        <v>1037</v>
      </c>
      <c r="B5" s="2559"/>
      <c r="C5" s="2559"/>
      <c r="D5" s="2559"/>
      <c r="E5" s="2559"/>
      <c r="F5" s="2559"/>
      <c r="G5" s="2559"/>
      <c r="H5" s="2560"/>
      <c r="I5" s="2553" t="s">
        <v>4577</v>
      </c>
      <c r="J5" s="2554"/>
      <c r="K5" s="2554"/>
      <c r="L5" s="2554"/>
      <c r="M5" s="2554"/>
      <c r="N5" s="2554"/>
      <c r="O5" s="2554"/>
      <c r="P5" s="2554"/>
      <c r="Q5" s="2554"/>
      <c r="R5" s="2555"/>
      <c r="S5" s="383"/>
      <c r="T5" s="383"/>
      <c r="U5" s="383"/>
      <c r="V5" s="383"/>
      <c r="W5" s="383"/>
      <c r="X5" s="383"/>
    </row>
    <row r="6" spans="1:24" s="348" customFormat="1" ht="33.75" customHeight="1" thickBot="1">
      <c r="A6" s="2556" t="s">
        <v>1038</v>
      </c>
      <c r="B6" s="2557"/>
      <c r="C6" s="2557"/>
      <c r="D6" s="2557"/>
      <c r="E6" s="2557"/>
      <c r="F6" s="2557"/>
      <c r="G6" s="2557"/>
      <c r="H6" s="2561"/>
      <c r="I6" s="2568" t="s">
        <v>1044</v>
      </c>
      <c r="J6" s="2569"/>
      <c r="K6" s="2569"/>
      <c r="L6" s="2569"/>
      <c r="M6" s="2569"/>
      <c r="N6" s="2569"/>
      <c r="O6" s="2569"/>
      <c r="P6" s="2569"/>
      <c r="Q6" s="2569"/>
      <c r="R6" s="2570"/>
      <c r="S6" s="383"/>
      <c r="T6" s="383"/>
      <c r="U6" s="383"/>
      <c r="V6" s="383"/>
      <c r="W6" s="383"/>
      <c r="X6" s="383"/>
    </row>
    <row r="7" spans="1:24" s="348" customFormat="1" ht="33.75" customHeight="1" thickBot="1">
      <c r="A7" s="2562" t="s">
        <v>1039</v>
      </c>
      <c r="B7" s="2563"/>
      <c r="C7" s="2563"/>
      <c r="D7" s="2563"/>
      <c r="E7" s="2563"/>
      <c r="F7" s="2563"/>
      <c r="G7" s="2563"/>
      <c r="H7" s="2564"/>
      <c r="I7" s="2571" t="s">
        <v>1045</v>
      </c>
      <c r="J7" s="2572"/>
      <c r="K7" s="2572"/>
      <c r="L7" s="2572"/>
      <c r="M7" s="2572"/>
      <c r="N7" s="2572"/>
      <c r="O7" s="2572"/>
      <c r="P7" s="2572"/>
      <c r="Q7" s="2572"/>
      <c r="R7" s="2573"/>
      <c r="S7" s="383"/>
      <c r="T7" s="383"/>
      <c r="U7" s="383"/>
      <c r="V7" s="383"/>
      <c r="W7" s="383"/>
      <c r="X7" s="383"/>
    </row>
    <row r="8" spans="1:24" s="348" customFormat="1" ht="33.75" customHeight="1" thickBot="1">
      <c r="A8" s="2565" t="s">
        <v>1040</v>
      </c>
      <c r="B8" s="2566"/>
      <c r="C8" s="2566"/>
      <c r="D8" s="2566"/>
      <c r="E8" s="2566"/>
      <c r="F8" s="2566"/>
      <c r="G8" s="2566"/>
      <c r="H8" s="2567"/>
      <c r="I8" s="2574" t="s">
        <v>1046</v>
      </c>
      <c r="J8" s="2575"/>
      <c r="K8" s="2575"/>
      <c r="L8" s="2575"/>
      <c r="M8" s="2575"/>
      <c r="N8" s="2575"/>
      <c r="O8" s="2575"/>
      <c r="P8" s="2575"/>
      <c r="Q8" s="2575"/>
      <c r="R8" s="2576"/>
      <c r="S8" s="383"/>
      <c r="T8" s="383"/>
      <c r="U8" s="383"/>
      <c r="V8" s="383"/>
      <c r="W8" s="383"/>
      <c r="X8" s="383"/>
    </row>
    <row r="9" spans="1:24" s="348" customFormat="1" ht="33.75" customHeight="1" thickBot="1">
      <c r="A9" s="2556" t="s">
        <v>1041</v>
      </c>
      <c r="B9" s="2557"/>
      <c r="C9" s="2557"/>
      <c r="D9" s="2557"/>
      <c r="E9" s="2557"/>
      <c r="F9" s="2557"/>
      <c r="G9" s="2557"/>
      <c r="H9" s="2557"/>
      <c r="I9" s="2582" t="s">
        <v>4576</v>
      </c>
      <c r="J9" s="2583"/>
      <c r="K9" s="2583"/>
      <c r="L9" s="2583"/>
      <c r="M9" s="2583"/>
      <c r="N9" s="2583"/>
      <c r="O9" s="2583"/>
      <c r="P9" s="2583"/>
      <c r="Q9" s="2583"/>
      <c r="R9" s="2584"/>
      <c r="S9" s="383"/>
      <c r="T9" s="383"/>
      <c r="U9" s="383"/>
      <c r="V9" s="383"/>
      <c r="W9" s="383"/>
      <c r="X9" s="383"/>
    </row>
    <row r="10" spans="1:24" s="348" customFormat="1" ht="33.75" customHeight="1" thickBot="1">
      <c r="A10" s="2585" t="s">
        <v>3439</v>
      </c>
      <c r="B10" s="2586"/>
      <c r="C10" s="2586"/>
      <c r="D10" s="2586"/>
      <c r="E10" s="2586"/>
      <c r="F10" s="2586"/>
      <c r="G10" s="2586"/>
      <c r="H10" s="2586"/>
      <c r="I10" s="2587" t="s">
        <v>5958</v>
      </c>
      <c r="J10" s="2588"/>
      <c r="K10" s="2588"/>
      <c r="L10" s="2588"/>
      <c r="M10" s="2588"/>
      <c r="N10" s="2588"/>
      <c r="O10" s="2588"/>
      <c r="P10" s="2588"/>
      <c r="Q10" s="2588"/>
      <c r="R10" s="2589"/>
      <c r="S10" s="383"/>
      <c r="T10" s="383"/>
      <c r="U10" s="383"/>
      <c r="V10" s="383"/>
      <c r="W10" s="383"/>
      <c r="X10" s="383"/>
    </row>
    <row r="11" spans="1:24" s="348" customFormat="1" ht="33.75" customHeight="1" thickBot="1">
      <c r="A11" s="2556" t="s">
        <v>1042</v>
      </c>
      <c r="B11" s="2557"/>
      <c r="C11" s="2557"/>
      <c r="D11" s="2557"/>
      <c r="E11" s="2557"/>
      <c r="F11" s="2557"/>
      <c r="G11" s="2557"/>
      <c r="H11" s="2557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</row>
    <row r="12" spans="1:24" s="348" customFormat="1" ht="33.75" customHeight="1" thickBot="1">
      <c r="A12" s="2580" t="s">
        <v>1043</v>
      </c>
      <c r="B12" s="2581"/>
      <c r="C12" s="2581"/>
      <c r="D12" s="2581"/>
      <c r="E12" s="2581"/>
      <c r="F12" s="2581"/>
      <c r="G12" s="2581"/>
      <c r="H12" s="2581"/>
      <c r="I12" s="383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</row>
    <row r="13" spans="1:24" s="348" customFormat="1" ht="33.75" customHeight="1" thickBot="1">
      <c r="A13" s="2577" t="s">
        <v>2694</v>
      </c>
      <c r="B13" s="2578"/>
      <c r="C13" s="2578"/>
      <c r="D13" s="2578"/>
      <c r="E13" s="2578"/>
      <c r="F13" s="2578"/>
      <c r="G13" s="2578"/>
      <c r="H13" s="2579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</row>
    <row r="14" spans="1:24" s="348" customFormat="1" ht="33.75" customHeight="1">
      <c r="A14" s="383"/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</row>
    <row r="15" spans="1:24" s="348" customFormat="1" ht="33.75" customHeight="1">
      <c r="A15" s="383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</row>
    <row r="16" spans="1:24" s="348" customFormat="1" ht="33.75" customHeight="1">
      <c r="A16" s="383"/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</row>
    <row r="17" spans="1:20" s="348" customFormat="1" ht="12.75" customHeight="1">
      <c r="A17" s="383"/>
      <c r="B17" s="383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</row>
    <row r="18" spans="1:20" s="348" customFormat="1" ht="12.75" customHeight="1">
      <c r="A18" s="383"/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</row>
    <row r="19" spans="1:20" s="348" customFormat="1" ht="12.75" customHeight="1">
      <c r="A19" s="383"/>
      <c r="B19" s="383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</row>
    <row r="20" spans="1:20" s="348" customFormat="1" ht="12.75" customHeight="1">
      <c r="A20" s="383"/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</row>
    <row r="21" spans="1:20" s="348" customFormat="1" ht="12.75" customHeight="1">
      <c r="A21" s="383"/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</row>
    <row r="22" spans="1:20" s="348" customFormat="1" ht="12.75" customHeight="1">
      <c r="A22" s="383"/>
      <c r="B22" s="383"/>
      <c r="C22" s="383"/>
      <c r="D22" s="383"/>
      <c r="E22" s="383"/>
      <c r="F22" s="383"/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</row>
    <row r="23" spans="1:20" s="348" customFormat="1" ht="12.75" customHeight="1">
      <c r="A23" s="383"/>
      <c r="B23" s="383"/>
      <c r="C23" s="383"/>
      <c r="D23" s="383"/>
      <c r="E23" s="383"/>
      <c r="F23" s="383"/>
      <c r="G23" s="383"/>
      <c r="H23" s="383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383"/>
      <c r="T23" s="383"/>
    </row>
    <row r="24" spans="1:20" s="348" customFormat="1" ht="12.75" customHeight="1">
      <c r="A24" s="383"/>
      <c r="B24" s="383"/>
      <c r="C24" s="383"/>
      <c r="D24" s="383"/>
      <c r="E24" s="383"/>
      <c r="F24" s="383"/>
      <c r="G24" s="383"/>
      <c r="H24" s="383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383"/>
      <c r="T24" s="383"/>
    </row>
    <row r="25" spans="1:20" s="348" customFormat="1" ht="12.75" customHeight="1">
      <c r="A25" s="383"/>
      <c r="B25" s="383"/>
      <c r="C25" s="383"/>
      <c r="D25" s="383"/>
      <c r="E25" s="383"/>
      <c r="F25" s="383"/>
      <c r="G25" s="383"/>
      <c r="H25" s="383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383"/>
      <c r="T25" s="383"/>
    </row>
    <row r="26" spans="1:20" s="348" customFormat="1" ht="12.75" customHeight="1">
      <c r="A26" s="383"/>
      <c r="B26" s="383"/>
      <c r="C26" s="383"/>
      <c r="D26" s="383"/>
      <c r="E26" s="383"/>
      <c r="F26" s="383"/>
      <c r="G26" s="383"/>
      <c r="H26" s="383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383"/>
      <c r="T26" s="383"/>
    </row>
    <row r="27" spans="1:20" s="348" customFormat="1" ht="12.75" customHeight="1">
      <c r="A27" s="383"/>
      <c r="B27" s="383"/>
      <c r="C27" s="383"/>
      <c r="D27" s="383"/>
      <c r="E27" s="383"/>
      <c r="F27" s="383"/>
      <c r="G27" s="383"/>
      <c r="H27" s="383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383"/>
      <c r="T27" s="383"/>
    </row>
    <row r="28" spans="1:20" s="348" customFormat="1" ht="12.75" customHeight="1">
      <c r="A28" s="383"/>
      <c r="B28" s="383"/>
      <c r="C28" s="383"/>
      <c r="D28" s="383"/>
      <c r="E28" s="383"/>
      <c r="F28" s="383"/>
      <c r="G28" s="383"/>
      <c r="H28" s="383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383"/>
      <c r="T28" s="383"/>
    </row>
    <row r="29" spans="1:20" s="348" customFormat="1" ht="12.75" customHeight="1">
      <c r="A29" s="383"/>
      <c r="B29" s="383"/>
      <c r="C29" s="383"/>
      <c r="D29" s="383"/>
      <c r="E29" s="383"/>
      <c r="F29" s="383"/>
      <c r="G29" s="383"/>
      <c r="H29" s="383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383"/>
      <c r="T29" s="383"/>
    </row>
    <row r="30" spans="1:20" s="348" customFormat="1" ht="12.75" customHeight="1">
      <c r="A30" s="383"/>
      <c r="B30" s="383"/>
      <c r="C30" s="383"/>
      <c r="D30" s="383"/>
      <c r="E30" s="383"/>
      <c r="F30" s="383"/>
      <c r="G30" s="383"/>
      <c r="H30" s="383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383"/>
      <c r="T30" s="383"/>
    </row>
    <row r="31" spans="1:20" s="348" customFormat="1" ht="12.75" customHeight="1">
      <c r="A31" s="383"/>
      <c r="B31" s="383"/>
      <c r="C31" s="383"/>
      <c r="D31" s="383"/>
      <c r="E31" s="383"/>
      <c r="F31" s="383"/>
      <c r="G31" s="383"/>
      <c r="H31" s="383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383"/>
      <c r="T31" s="383"/>
    </row>
    <row r="32" spans="1:20" s="348" customFormat="1" ht="12.75" customHeight="1">
      <c r="A32" s="383"/>
      <c r="B32" s="383"/>
      <c r="C32" s="383"/>
      <c r="D32" s="383"/>
      <c r="E32" s="383"/>
      <c r="F32" s="383"/>
      <c r="G32" s="383"/>
      <c r="H32" s="383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383"/>
      <c r="T32" s="383"/>
    </row>
    <row r="33" spans="1:20" s="348" customFormat="1" ht="12.75" customHeight="1">
      <c r="A33" s="383"/>
      <c r="B33" s="383"/>
      <c r="C33" s="383"/>
      <c r="D33" s="383"/>
      <c r="E33" s="383"/>
      <c r="F33" s="383"/>
      <c r="G33" s="383"/>
      <c r="H33" s="383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383"/>
      <c r="T33" s="383"/>
    </row>
    <row r="34" spans="1:20" ht="12.7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2.75" customHeight="1">
      <c r="A36" s="17"/>
      <c r="B36" s="17"/>
      <c r="C36" s="17"/>
      <c r="D36" s="17"/>
      <c r="E36" s="17"/>
      <c r="F36" s="17"/>
      <c r="G36" s="17"/>
      <c r="H36" s="17"/>
      <c r="S36" s="17"/>
      <c r="T36" s="17"/>
    </row>
    <row r="37" spans="1:20" ht="12.75" customHeight="1">
      <c r="A37" s="17"/>
      <c r="B37" s="17"/>
      <c r="C37" s="17"/>
      <c r="D37" s="17"/>
      <c r="E37" s="17"/>
      <c r="F37" s="17"/>
      <c r="G37" s="17"/>
      <c r="H37" s="17"/>
      <c r="S37" s="17"/>
      <c r="T37" s="17"/>
    </row>
    <row r="38" spans="1:20">
      <c r="A38" s="17"/>
      <c r="B38" s="17"/>
      <c r="C38" s="17"/>
      <c r="D38" s="17"/>
      <c r="E38" s="17"/>
      <c r="F38" s="17"/>
      <c r="G38" s="17"/>
      <c r="H38" s="17"/>
      <c r="S38" s="17"/>
      <c r="T38" s="17"/>
    </row>
  </sheetData>
  <mergeCells count="15">
    <mergeCell ref="A13:H13"/>
    <mergeCell ref="A11:H11"/>
    <mergeCell ref="A12:H12"/>
    <mergeCell ref="I9:R9"/>
    <mergeCell ref="A10:H10"/>
    <mergeCell ref="I10:R10"/>
    <mergeCell ref="I5:R5"/>
    <mergeCell ref="A9:H9"/>
    <mergeCell ref="A5:H5"/>
    <mergeCell ref="A6:H6"/>
    <mergeCell ref="A7:H7"/>
    <mergeCell ref="A8:H8"/>
    <mergeCell ref="I6:R6"/>
    <mergeCell ref="I7:R7"/>
    <mergeCell ref="I8:R8"/>
  </mergeCells>
  <phoneticPr fontId="0" type="noConversion"/>
  <hyperlinks>
    <hyperlink ref="A5:H5" location="'САМОРЕЗЫ- ШУРУПЫ'!R1C1" display="Саморезы - шурупы"/>
    <hyperlink ref="A6:H6" location="Анкеры!R1C1" display="Анкерная   техника"/>
    <hyperlink ref="A7:H7" location="'Кровельные саморезы'!R1C1" display="Кровельные   саморезы"/>
    <hyperlink ref="A8:H8" location="'Заклепки и заклепочники'!R1C1" display="Заклёпки   и   заклёпочники"/>
    <hyperlink ref="A9:H9" location="'Метрический крепеж'!R1C1" display="Метрический   крепёж"/>
    <hyperlink ref="A10:H10" location="Хомуты!R1C1" display="Хомуты"/>
    <hyperlink ref="A11:H11" location="Такелаж!R1C1" display="Такелаж"/>
    <hyperlink ref="A12:H12" location="ДЮБЕЛЯ!R1C1" display="Дюбельная   техника"/>
    <hyperlink ref="I6:P6" location="'Крепеж для электрики'!R1C1" display="Крепёж   для   электрики"/>
    <hyperlink ref="I7:P7" location="'Мебельная фурн.'!R1C1" display="Мебельная   фурнитура"/>
    <hyperlink ref="I8:P8" location="'Химический крепёж'!R1C1" display="Химический   крепёж"/>
    <hyperlink ref="I9:P9" location="'Крепёж  KENNER'!R1C1" display="Крепёж  KENNER"/>
    <hyperlink ref="I5:R5" location="ПЕРФОРАЦИЯ!R1C1" display="Перфорированный  крепёж"/>
    <hyperlink ref="A13" location="Гвозди!R1C1" display="Гвозди "/>
    <hyperlink ref="I10:R10" location="'Буры,Свёрла,Биты'!A1" display="Буры,Свёрла,Биты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L278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M9" sqref="M9"/>
    </sheetView>
  </sheetViews>
  <sheetFormatPr defaultRowHeight="12.75"/>
  <cols>
    <col min="1" max="1" width="12.85546875" customWidth="1"/>
    <col min="2" max="2" width="13.85546875" customWidth="1"/>
    <col min="3" max="3" width="11.42578125" style="30" customWidth="1"/>
    <col min="4" max="4" width="21.140625" style="30" customWidth="1"/>
    <col min="5" max="5" width="13.7109375" style="608" hidden="1" customWidth="1"/>
    <col min="6" max="6" width="21.140625" style="609" customWidth="1"/>
    <col min="7" max="7" width="13" style="858" customWidth="1"/>
    <col min="8" max="8" width="12.85546875" customWidth="1"/>
    <col min="9" max="9" width="19.5703125" customWidth="1"/>
  </cols>
  <sheetData>
    <row r="1" spans="1:12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666"/>
      <c r="L1" s="666"/>
    </row>
    <row r="2" spans="1:12" s="134" customFormat="1" ht="30.75">
      <c r="A2" s="158" t="s">
        <v>679</v>
      </c>
      <c r="B2" s="158"/>
      <c r="C2" s="158"/>
      <c r="D2" s="158"/>
      <c r="E2" s="587"/>
      <c r="F2" s="573"/>
      <c r="G2" s="857"/>
      <c r="H2" s="160"/>
      <c r="I2" s="161"/>
    </row>
    <row r="3" spans="1:12" ht="13.5" thickBot="1">
      <c r="A3" s="4"/>
      <c r="B3" s="4"/>
      <c r="C3" s="33"/>
      <c r="D3" s="33"/>
      <c r="E3" s="589"/>
      <c r="F3" s="590"/>
    </row>
    <row r="4" spans="1:12" ht="18">
      <c r="A4" s="185"/>
      <c r="B4" s="91" t="s">
        <v>498</v>
      </c>
      <c r="C4" s="91"/>
      <c r="D4" s="96"/>
      <c r="E4" s="591"/>
      <c r="F4" s="592"/>
      <c r="G4" s="859"/>
      <c r="H4" s="163"/>
      <c r="I4" s="95"/>
    </row>
    <row r="5" spans="1:12" ht="18">
      <c r="A5" s="164"/>
      <c r="B5" s="108" t="s">
        <v>3285</v>
      </c>
      <c r="C5" s="108"/>
      <c r="D5" s="166"/>
      <c r="E5" s="593"/>
      <c r="F5" s="553"/>
      <c r="G5" s="340"/>
      <c r="H5" s="17"/>
      <c r="I5" s="167"/>
    </row>
    <row r="6" spans="1:12">
      <c r="A6" s="164"/>
      <c r="B6" s="183"/>
      <c r="C6" s="97"/>
      <c r="D6" s="97"/>
      <c r="E6" s="595"/>
      <c r="F6" s="596"/>
      <c r="G6" s="860"/>
      <c r="H6" s="17"/>
      <c r="I6" s="167"/>
    </row>
    <row r="7" spans="1:12">
      <c r="A7" s="164"/>
      <c r="B7" s="183"/>
      <c r="C7" s="97"/>
      <c r="D7" s="97"/>
      <c r="E7" s="595"/>
      <c r="F7" s="596"/>
      <c r="G7" s="860"/>
      <c r="H7" s="17"/>
      <c r="I7" s="167"/>
    </row>
    <row r="8" spans="1:12">
      <c r="A8" s="164"/>
      <c r="B8" s="183"/>
      <c r="C8" s="97"/>
      <c r="D8" s="97"/>
      <c r="E8" s="595"/>
      <c r="F8" s="596"/>
      <c r="G8" s="860"/>
      <c r="H8" s="17"/>
      <c r="I8" s="167"/>
    </row>
    <row r="9" spans="1:12" ht="16.5" thickBot="1">
      <c r="A9" s="201" t="s">
        <v>7082</v>
      </c>
      <c r="B9" s="200"/>
      <c r="C9" s="99"/>
      <c r="D9" s="99"/>
      <c r="E9" s="597"/>
      <c r="F9" s="598"/>
      <c r="G9" s="861"/>
      <c r="H9" s="171"/>
      <c r="I9" s="172"/>
    </row>
    <row r="10" spans="1:12" ht="38.25" customHeight="1">
      <c r="A10" s="2590" t="s">
        <v>1034</v>
      </c>
      <c r="B10" s="2592" t="s">
        <v>1035</v>
      </c>
      <c r="C10" s="192" t="s">
        <v>678</v>
      </c>
      <c r="D10" s="192" t="s">
        <v>3143</v>
      </c>
      <c r="E10" s="599" t="s">
        <v>11378</v>
      </c>
      <c r="F10" s="600" t="s">
        <v>2792</v>
      </c>
      <c r="G10" s="2596" t="s">
        <v>2640</v>
      </c>
      <c r="H10" s="2598" t="s">
        <v>497</v>
      </c>
      <c r="I10" s="2594" t="s">
        <v>4268</v>
      </c>
    </row>
    <row r="11" spans="1:12" ht="15.75" customHeight="1" thickBot="1">
      <c r="A11" s="2591"/>
      <c r="B11" s="2593"/>
      <c r="C11" s="197" t="s">
        <v>3644</v>
      </c>
      <c r="D11" s="390" t="s">
        <v>2641</v>
      </c>
      <c r="E11" s="601" t="s">
        <v>265</v>
      </c>
      <c r="F11" s="607">
        <f>'Заказ, cкидки и курсы валют'!$I$12</f>
        <v>0</v>
      </c>
      <c r="G11" s="2597"/>
      <c r="H11" s="2599"/>
      <c r="I11" s="2595"/>
    </row>
    <row r="12" spans="1:12" ht="13.5" customHeight="1">
      <c r="A12" s="384" t="s">
        <v>2550</v>
      </c>
      <c r="B12" s="385" t="s">
        <v>105</v>
      </c>
      <c r="C12" s="2169">
        <v>0.79999999999999993</v>
      </c>
      <c r="D12" s="386">
        <v>28000</v>
      </c>
      <c r="E12" s="574">
        <v>23.48</v>
      </c>
      <c r="F12" s="1089">
        <f>ROUND(E12*(1-$F$11),2)</f>
        <v>23.48</v>
      </c>
      <c r="G12" s="968">
        <f>'Заказ, cкидки и курсы валют'!$J$23*F12</f>
        <v>292.32599999999996</v>
      </c>
      <c r="H12" s="387">
        <f>ROUND((D12/1000)*G12,2)</f>
        <v>8185.13</v>
      </c>
      <c r="I12" s="388"/>
      <c r="K12" s="574"/>
    </row>
    <row r="13" spans="1:12" ht="13.5" customHeight="1">
      <c r="A13" s="175" t="s">
        <v>2551</v>
      </c>
      <c r="B13" s="126" t="s">
        <v>106</v>
      </c>
      <c r="C13" s="52">
        <v>0.94</v>
      </c>
      <c r="D13" s="127">
        <v>22000</v>
      </c>
      <c r="E13" s="574">
        <v>26.48</v>
      </c>
      <c r="F13" s="1090">
        <f t="shared" ref="F13:F31" si="0">ROUND(E13*(1-$F$11),2)</f>
        <v>26.48</v>
      </c>
      <c r="G13" s="862">
        <f>'Заказ, cкидки и курсы валют'!$J$23*F13</f>
        <v>329.67599999999999</v>
      </c>
      <c r="H13" s="128">
        <f t="shared" ref="H13:H31" si="1">ROUND((D13/1000)*G13,2)</f>
        <v>7252.87</v>
      </c>
      <c r="I13" s="174"/>
      <c r="K13" s="574"/>
    </row>
    <row r="14" spans="1:12" ht="13.5" customHeight="1">
      <c r="A14" s="175" t="s">
        <v>2552</v>
      </c>
      <c r="B14" s="126" t="s">
        <v>107</v>
      </c>
      <c r="C14" s="52">
        <v>1.2159999999999997</v>
      </c>
      <c r="D14" s="127">
        <v>15000</v>
      </c>
      <c r="E14" s="574">
        <v>32.65</v>
      </c>
      <c r="F14" s="1090">
        <f t="shared" si="0"/>
        <v>32.65</v>
      </c>
      <c r="G14" s="862">
        <f>'Заказ, cкидки и курсы валют'!$J$23*F14</f>
        <v>406.49249999999995</v>
      </c>
      <c r="H14" s="128">
        <f t="shared" si="1"/>
        <v>6097.39</v>
      </c>
      <c r="I14" s="174"/>
      <c r="K14" s="574"/>
    </row>
    <row r="15" spans="1:12" ht="13.5" customHeight="1">
      <c r="A15" s="175" t="s">
        <v>2553</v>
      </c>
      <c r="B15" s="126" t="s">
        <v>108</v>
      </c>
      <c r="C15" s="52">
        <v>1.4400000000000002</v>
      </c>
      <c r="D15" s="127">
        <v>12000</v>
      </c>
      <c r="E15" s="574">
        <v>40.35</v>
      </c>
      <c r="F15" s="1090">
        <f t="shared" si="0"/>
        <v>40.35</v>
      </c>
      <c r="G15" s="862">
        <f>'Заказ, cкидки и курсы валют'!$J$23*F15</f>
        <v>502.35750000000002</v>
      </c>
      <c r="H15" s="128">
        <f t="shared" si="1"/>
        <v>6028.29</v>
      </c>
      <c r="I15" s="174"/>
      <c r="K15" s="574"/>
    </row>
    <row r="16" spans="1:12" ht="13.5" customHeight="1">
      <c r="A16" s="175" t="s">
        <v>2554</v>
      </c>
      <c r="B16" s="126" t="s">
        <v>109</v>
      </c>
      <c r="C16" s="52">
        <v>1.54</v>
      </c>
      <c r="D16" s="127">
        <v>11000</v>
      </c>
      <c r="E16" s="574">
        <v>41.98</v>
      </c>
      <c r="F16" s="1090">
        <f t="shared" si="0"/>
        <v>41.98</v>
      </c>
      <c r="G16" s="862">
        <f>'Заказ, cкидки и курсы валют'!$J$23*F16</f>
        <v>522.65099999999995</v>
      </c>
      <c r="H16" s="128">
        <f t="shared" si="1"/>
        <v>5749.16</v>
      </c>
      <c r="I16" s="174"/>
      <c r="K16" s="574"/>
    </row>
    <row r="17" spans="1:11" ht="13.5" customHeight="1">
      <c r="A17" s="175" t="s">
        <v>2555</v>
      </c>
      <c r="B17" s="126" t="s">
        <v>110</v>
      </c>
      <c r="C17" s="52">
        <v>1.82</v>
      </c>
      <c r="D17" s="127">
        <v>8000</v>
      </c>
      <c r="E17" s="574">
        <v>48.14</v>
      </c>
      <c r="F17" s="1090">
        <f t="shared" si="0"/>
        <v>48.14</v>
      </c>
      <c r="G17" s="862">
        <f>'Заказ, cкидки и курсы валют'!$J$23*F17</f>
        <v>599.34299999999996</v>
      </c>
      <c r="H17" s="128">
        <f t="shared" si="1"/>
        <v>4794.74</v>
      </c>
      <c r="I17" s="174"/>
      <c r="K17" s="574"/>
    </row>
    <row r="18" spans="1:11" ht="13.5" customHeight="1">
      <c r="A18" s="175" t="s">
        <v>2556</v>
      </c>
      <c r="B18" s="126" t="s">
        <v>111</v>
      </c>
      <c r="C18" s="52">
        <v>1.9300000000000002</v>
      </c>
      <c r="D18" s="127">
        <v>7000</v>
      </c>
      <c r="E18" s="574">
        <v>54.28</v>
      </c>
      <c r="F18" s="1090">
        <f t="shared" si="0"/>
        <v>54.28</v>
      </c>
      <c r="G18" s="862">
        <f>'Заказ, cкидки и курсы валют'!$J$23*F18</f>
        <v>675.78599999999994</v>
      </c>
      <c r="H18" s="128">
        <f t="shared" si="1"/>
        <v>4730.5</v>
      </c>
      <c r="I18" s="174"/>
      <c r="K18" s="574"/>
    </row>
    <row r="19" spans="1:11" ht="13.5" customHeight="1">
      <c r="A19" s="175" t="s">
        <v>2557</v>
      </c>
      <c r="B19" s="126" t="s">
        <v>112</v>
      </c>
      <c r="C19" s="52">
        <v>2.1800000000000002</v>
      </c>
      <c r="D19" s="127">
        <v>5500</v>
      </c>
      <c r="E19" s="574">
        <v>61.12</v>
      </c>
      <c r="F19" s="1090">
        <f t="shared" si="0"/>
        <v>61.12</v>
      </c>
      <c r="G19" s="862">
        <f>'Заказ, cкидки и курсы валют'!$J$23*F19</f>
        <v>760.94399999999996</v>
      </c>
      <c r="H19" s="128">
        <f t="shared" si="1"/>
        <v>4185.1899999999996</v>
      </c>
      <c r="I19" s="174"/>
      <c r="K19" s="574"/>
    </row>
    <row r="20" spans="1:11" ht="13.5" customHeight="1">
      <c r="A20" s="175" t="s">
        <v>2558</v>
      </c>
      <c r="B20" s="126" t="s">
        <v>113</v>
      </c>
      <c r="C20" s="52">
        <v>2.3199999999999998</v>
      </c>
      <c r="D20" s="127">
        <v>5000</v>
      </c>
      <c r="E20" s="574">
        <v>65.69</v>
      </c>
      <c r="F20" s="1090">
        <f t="shared" si="0"/>
        <v>65.69</v>
      </c>
      <c r="G20" s="862">
        <f>'Заказ, cкидки и курсы валют'!$J$23*F20</f>
        <v>817.84049999999991</v>
      </c>
      <c r="H20" s="128">
        <f t="shared" si="1"/>
        <v>4089.2</v>
      </c>
      <c r="I20" s="174"/>
      <c r="K20" s="574"/>
    </row>
    <row r="21" spans="1:11" ht="13.5" customHeight="1">
      <c r="A21" s="175" t="s">
        <v>2559</v>
      </c>
      <c r="B21" s="126" t="s">
        <v>114</v>
      </c>
      <c r="C21" s="52">
        <v>2.93</v>
      </c>
      <c r="D21" s="127">
        <v>4000</v>
      </c>
      <c r="E21" s="574">
        <v>77.92</v>
      </c>
      <c r="F21" s="1090">
        <f t="shared" si="0"/>
        <v>77.92</v>
      </c>
      <c r="G21" s="862">
        <f>'Заказ, cкидки и курсы валют'!$J$23*F21</f>
        <v>970.10399999999993</v>
      </c>
      <c r="H21" s="128">
        <f t="shared" si="1"/>
        <v>3880.42</v>
      </c>
      <c r="I21" s="174"/>
      <c r="K21" s="574"/>
    </row>
    <row r="22" spans="1:11" ht="13.5" customHeight="1">
      <c r="A22" s="175" t="s">
        <v>680</v>
      </c>
      <c r="B22" s="126" t="s">
        <v>3336</v>
      </c>
      <c r="C22" s="52">
        <v>3.18</v>
      </c>
      <c r="D22" s="129">
        <v>3500</v>
      </c>
      <c r="E22" s="574">
        <v>84.14</v>
      </c>
      <c r="F22" s="1090">
        <f t="shared" si="0"/>
        <v>84.14</v>
      </c>
      <c r="G22" s="862">
        <f>'Заказ, cкидки и курсы валют'!$J$23*F22</f>
        <v>1047.5429999999999</v>
      </c>
      <c r="H22" s="128">
        <f t="shared" si="1"/>
        <v>3666.4</v>
      </c>
      <c r="I22" s="174"/>
      <c r="K22" s="574"/>
    </row>
    <row r="23" spans="1:11" ht="13.5" customHeight="1">
      <c r="A23" s="175" t="s">
        <v>681</v>
      </c>
      <c r="B23" s="126" t="s">
        <v>115</v>
      </c>
      <c r="C23" s="52">
        <v>3.53</v>
      </c>
      <c r="D23" s="127">
        <v>3000</v>
      </c>
      <c r="E23" s="574">
        <v>96.18</v>
      </c>
      <c r="F23" s="1090">
        <f t="shared" si="0"/>
        <v>96.18</v>
      </c>
      <c r="G23" s="862">
        <f>'Заказ, cкидки и курсы валют'!$J$23*F23</f>
        <v>1197.441</v>
      </c>
      <c r="H23" s="128">
        <f t="shared" si="1"/>
        <v>3592.32</v>
      </c>
      <c r="I23" s="174"/>
      <c r="K23" s="574"/>
    </row>
    <row r="24" spans="1:11" ht="13.5" customHeight="1">
      <c r="A24" s="175" t="s">
        <v>2560</v>
      </c>
      <c r="B24" s="126" t="s">
        <v>116</v>
      </c>
      <c r="C24" s="52">
        <v>3.8119999999999998</v>
      </c>
      <c r="D24" s="127">
        <v>2500</v>
      </c>
      <c r="E24" s="574">
        <v>105.08</v>
      </c>
      <c r="F24" s="1090">
        <f t="shared" si="0"/>
        <v>105.08</v>
      </c>
      <c r="G24" s="862">
        <f>'Заказ, cкидки и курсы валют'!$J$23*F24</f>
        <v>1308.2459999999999</v>
      </c>
      <c r="H24" s="128">
        <f t="shared" si="1"/>
        <v>3270.62</v>
      </c>
      <c r="I24" s="174"/>
      <c r="K24" s="574"/>
    </row>
    <row r="25" spans="1:11" ht="13.5" customHeight="1">
      <c r="A25" s="175" t="s">
        <v>682</v>
      </c>
      <c r="B25" s="126" t="s">
        <v>3343</v>
      </c>
      <c r="C25" s="52">
        <v>4.47</v>
      </c>
      <c r="D25" s="127">
        <v>2000</v>
      </c>
      <c r="E25" s="574">
        <v>123.67</v>
      </c>
      <c r="F25" s="1090">
        <f t="shared" si="0"/>
        <v>123.67</v>
      </c>
      <c r="G25" s="862">
        <f>'Заказ, cкидки и курсы валют'!$J$23*F25</f>
        <v>1539.6914999999999</v>
      </c>
      <c r="H25" s="128">
        <f t="shared" si="1"/>
        <v>3079.38</v>
      </c>
      <c r="I25" s="174"/>
      <c r="K25" s="574"/>
    </row>
    <row r="26" spans="1:11" ht="13.5" customHeight="1">
      <c r="A26" s="1132" t="s">
        <v>683</v>
      </c>
      <c r="B26" s="126" t="s">
        <v>117</v>
      </c>
      <c r="C26" s="52">
        <v>6.03</v>
      </c>
      <c r="D26" s="129">
        <v>1800</v>
      </c>
      <c r="E26" s="574">
        <v>153.65</v>
      </c>
      <c r="F26" s="1090">
        <f t="shared" si="0"/>
        <v>153.65</v>
      </c>
      <c r="G26" s="862">
        <f>'Заказ, cкидки и курсы валют'!$J$23*F26</f>
        <v>1912.9424999999999</v>
      </c>
      <c r="H26" s="128">
        <f t="shared" si="1"/>
        <v>3443.3</v>
      </c>
      <c r="I26" s="174"/>
      <c r="K26" s="574"/>
    </row>
    <row r="27" spans="1:11" ht="13.5" customHeight="1">
      <c r="A27" s="175" t="s">
        <v>2561</v>
      </c>
      <c r="B27" s="126" t="s">
        <v>118</v>
      </c>
      <c r="C27" s="52">
        <v>6.2999999999999989</v>
      </c>
      <c r="D27" s="127">
        <v>1500</v>
      </c>
      <c r="E27" s="574">
        <v>173.76</v>
      </c>
      <c r="F27" s="1090">
        <f t="shared" si="0"/>
        <v>173.76</v>
      </c>
      <c r="G27" s="862">
        <f>'Заказ, cкидки и курсы валют'!$J$23*F27</f>
        <v>2163.3119999999999</v>
      </c>
      <c r="H27" s="128">
        <f t="shared" si="1"/>
        <v>3244.97</v>
      </c>
      <c r="I27" s="174"/>
      <c r="K27" s="574"/>
    </row>
    <row r="28" spans="1:11" ht="13.5" customHeight="1">
      <c r="A28" s="175" t="s">
        <v>2562</v>
      </c>
      <c r="B28" s="126" t="s">
        <v>119</v>
      </c>
      <c r="C28" s="52">
        <v>6.5</v>
      </c>
      <c r="D28" s="127">
        <v>1500</v>
      </c>
      <c r="E28" s="574">
        <v>178.96</v>
      </c>
      <c r="F28" s="1090">
        <f t="shared" si="0"/>
        <v>178.96</v>
      </c>
      <c r="G28" s="862">
        <f>'Заказ, cкидки и курсы валют'!$J$23*F28</f>
        <v>2228.0520000000001</v>
      </c>
      <c r="H28" s="128">
        <f t="shared" si="1"/>
        <v>3342.08</v>
      </c>
      <c r="I28" s="174"/>
      <c r="K28" s="574"/>
    </row>
    <row r="29" spans="1:11" ht="13.5" customHeight="1">
      <c r="A29" s="176" t="s">
        <v>2563</v>
      </c>
      <c r="B29" s="126" t="s">
        <v>3997</v>
      </c>
      <c r="C29" s="52">
        <v>8.51</v>
      </c>
      <c r="D29" s="127">
        <v>1500</v>
      </c>
      <c r="E29" s="574">
        <v>245.28</v>
      </c>
      <c r="F29" s="1090">
        <f t="shared" si="0"/>
        <v>245.28</v>
      </c>
      <c r="G29" s="862">
        <f>'Заказ, cкидки и курсы валют'!$J$23*F29</f>
        <v>3053.7359999999999</v>
      </c>
      <c r="H29" s="128">
        <f t="shared" si="1"/>
        <v>4580.6000000000004</v>
      </c>
      <c r="I29" s="174"/>
      <c r="K29" s="574"/>
    </row>
    <row r="30" spans="1:11" ht="13.5" customHeight="1">
      <c r="A30" s="175" t="s">
        <v>2564</v>
      </c>
      <c r="B30" s="126" t="s">
        <v>120</v>
      </c>
      <c r="C30" s="52">
        <v>9.6000000000000014</v>
      </c>
      <c r="D30" s="127">
        <v>1500</v>
      </c>
      <c r="E30" s="574">
        <v>252.23</v>
      </c>
      <c r="F30" s="1090">
        <f t="shared" si="0"/>
        <v>252.23</v>
      </c>
      <c r="G30" s="862">
        <f>'Заказ, cкидки и курсы валют'!$J$23*F30</f>
        <v>3140.2634999999996</v>
      </c>
      <c r="H30" s="128">
        <f t="shared" si="1"/>
        <v>4710.3999999999996</v>
      </c>
      <c r="I30" s="174"/>
      <c r="K30" s="574"/>
    </row>
    <row r="31" spans="1:11" ht="13.5" customHeight="1" thickBot="1">
      <c r="A31" s="177" t="s">
        <v>2565</v>
      </c>
      <c r="B31" s="178" t="s">
        <v>121</v>
      </c>
      <c r="C31" s="179">
        <v>10.65</v>
      </c>
      <c r="D31" s="180">
        <v>1200</v>
      </c>
      <c r="E31" s="574">
        <v>282.27999999999997</v>
      </c>
      <c r="F31" s="1091">
        <f t="shared" si="0"/>
        <v>282.27999999999997</v>
      </c>
      <c r="G31" s="960">
        <f>'Заказ, cкидки и курсы валют'!$J$23*F31</f>
        <v>3514.3859999999995</v>
      </c>
      <c r="H31" s="181">
        <f t="shared" si="1"/>
        <v>4217.26</v>
      </c>
      <c r="I31" s="182"/>
      <c r="K31" s="574"/>
    </row>
    <row r="32" spans="1:11" ht="16.5" customHeight="1" thickBot="1">
      <c r="A32" s="27"/>
      <c r="B32" s="80"/>
      <c r="C32" s="81"/>
      <c r="D32" s="82"/>
      <c r="E32" s="546"/>
      <c r="F32" s="578"/>
      <c r="G32" s="863"/>
      <c r="I32" s="14"/>
    </row>
    <row r="33" spans="1:11" ht="16.5" customHeight="1">
      <c r="A33" s="185"/>
      <c r="B33" s="91" t="s">
        <v>498</v>
      </c>
      <c r="C33" s="91"/>
      <c r="D33" s="96"/>
      <c r="E33" s="591"/>
      <c r="F33" s="592"/>
      <c r="G33" s="859"/>
      <c r="H33" s="163"/>
      <c r="I33" s="95"/>
    </row>
    <row r="34" spans="1:11" ht="17.25" customHeight="1">
      <c r="A34" s="164"/>
      <c r="B34" s="108" t="s">
        <v>3285</v>
      </c>
      <c r="C34" s="108"/>
      <c r="D34" s="166"/>
      <c r="E34" s="593"/>
      <c r="F34" s="553"/>
      <c r="G34" s="340"/>
      <c r="H34" s="17"/>
      <c r="I34" s="167"/>
    </row>
    <row r="35" spans="1:11" ht="11.25" customHeight="1">
      <c r="A35" s="164"/>
      <c r="B35" s="183"/>
      <c r="C35" s="97"/>
      <c r="D35" s="97"/>
      <c r="E35" s="595"/>
      <c r="F35" s="596"/>
      <c r="G35" s="860"/>
      <c r="H35" s="17"/>
      <c r="I35" s="167"/>
    </row>
    <row r="36" spans="1:11" ht="11.25" customHeight="1">
      <c r="A36" s="164"/>
      <c r="B36" s="183"/>
      <c r="C36" s="97"/>
      <c r="D36" s="97"/>
      <c r="E36" s="595"/>
      <c r="F36" s="596"/>
      <c r="G36" s="860"/>
      <c r="H36" s="17"/>
      <c r="I36" s="167"/>
    </row>
    <row r="37" spans="1:11" ht="11.25" customHeight="1">
      <c r="A37" s="164"/>
      <c r="B37" s="183"/>
      <c r="C37" s="97"/>
      <c r="D37" s="97"/>
      <c r="E37" s="595"/>
      <c r="F37" s="596"/>
      <c r="G37" s="860"/>
      <c r="H37" s="17"/>
      <c r="I37" s="167"/>
    </row>
    <row r="38" spans="1:11" ht="16.5" customHeight="1" thickBot="1">
      <c r="A38" s="201" t="s">
        <v>7081</v>
      </c>
      <c r="B38" s="200"/>
      <c r="C38" s="205"/>
      <c r="D38" s="205"/>
      <c r="E38" s="597"/>
      <c r="F38" s="598"/>
      <c r="G38" s="861"/>
      <c r="H38" s="171"/>
      <c r="I38" s="172"/>
    </row>
    <row r="39" spans="1:11" ht="36" customHeight="1">
      <c r="A39" s="2590" t="s">
        <v>1034</v>
      </c>
      <c r="B39" s="2592" t="s">
        <v>1035</v>
      </c>
      <c r="C39" s="192" t="s">
        <v>678</v>
      </c>
      <c r="D39" s="192" t="s">
        <v>3143</v>
      </c>
      <c r="E39" s="599" t="s">
        <v>11378</v>
      </c>
      <c r="F39" s="611" t="s">
        <v>2792</v>
      </c>
      <c r="G39" s="2596" t="s">
        <v>2640</v>
      </c>
      <c r="H39" s="2598" t="s">
        <v>497</v>
      </c>
      <c r="I39" s="2594" t="s">
        <v>4268</v>
      </c>
    </row>
    <row r="40" spans="1:11" ht="18.75" customHeight="1" thickBot="1">
      <c r="A40" s="2591"/>
      <c r="B40" s="2593"/>
      <c r="C40" s="197" t="s">
        <v>3644</v>
      </c>
      <c r="D40" s="390" t="s">
        <v>2641</v>
      </c>
      <c r="E40" s="601" t="s">
        <v>265</v>
      </c>
      <c r="F40" s="607">
        <f>'Заказ, cкидки и курсы валют'!$I$12</f>
        <v>0</v>
      </c>
      <c r="G40" s="2600"/>
      <c r="H40" s="2601"/>
      <c r="I40" s="2595"/>
      <c r="K40" s="575"/>
    </row>
    <row r="41" spans="1:11" ht="12.75" customHeight="1">
      <c r="A41" s="384" t="s">
        <v>2566</v>
      </c>
      <c r="B41" s="385" t="s">
        <v>105</v>
      </c>
      <c r="C41" s="2169">
        <v>0.79999999999999993</v>
      </c>
      <c r="D41" s="386">
        <v>1500</v>
      </c>
      <c r="E41" s="2051">
        <f>E12*1.2</f>
        <v>28.175999999999998</v>
      </c>
      <c r="F41" s="1089">
        <f>ROUND(E41*(1-$F$11),2)</f>
        <v>28.18</v>
      </c>
      <c r="G41" s="968">
        <f>'Заказ, cкидки и курсы валют'!$J$23*F41</f>
        <v>350.84099999999995</v>
      </c>
      <c r="H41" s="387">
        <f>ROUND((D41/1000)*G41,2)</f>
        <v>526.26</v>
      </c>
      <c r="I41" s="929"/>
      <c r="K41" s="575"/>
    </row>
    <row r="42" spans="1:11" ht="13.5" customHeight="1">
      <c r="A42" s="175" t="s">
        <v>2567</v>
      </c>
      <c r="B42" s="126" t="s">
        <v>106</v>
      </c>
      <c r="C42" s="52">
        <v>0.94</v>
      </c>
      <c r="D42" s="127">
        <v>1500</v>
      </c>
      <c r="E42" s="2052">
        <f t="shared" ref="E42:E59" si="2">E13*1.2</f>
        <v>31.776</v>
      </c>
      <c r="F42" s="1090">
        <f t="shared" ref="F42:F60" si="3">ROUND(E42*(1-$F$11),2)</f>
        <v>31.78</v>
      </c>
      <c r="G42" s="862">
        <f>'Заказ, cкидки и курсы валют'!$J$23*F42</f>
        <v>395.661</v>
      </c>
      <c r="H42" s="128">
        <f t="shared" ref="H42:H60" si="4">ROUND((D42/1000)*G42,2)</f>
        <v>593.49</v>
      </c>
      <c r="I42" s="930"/>
      <c r="K42" s="575"/>
    </row>
    <row r="43" spans="1:11" ht="12.75" customHeight="1">
      <c r="A43" s="175" t="s">
        <v>2568</v>
      </c>
      <c r="B43" s="126" t="s">
        <v>107</v>
      </c>
      <c r="C43" s="52">
        <v>1.2159999999999997</v>
      </c>
      <c r="D43" s="127">
        <v>1000</v>
      </c>
      <c r="E43" s="2052">
        <f t="shared" si="2"/>
        <v>39.18</v>
      </c>
      <c r="F43" s="1090">
        <f t="shared" si="3"/>
        <v>39.18</v>
      </c>
      <c r="G43" s="862">
        <f>'Заказ, cкидки и курсы валют'!$J$23*F43</f>
        <v>487.791</v>
      </c>
      <c r="H43" s="128">
        <f t="shared" si="4"/>
        <v>487.79</v>
      </c>
      <c r="I43" s="930"/>
      <c r="K43" s="575"/>
    </row>
    <row r="44" spans="1:11" ht="13.5" customHeight="1">
      <c r="A44" s="175" t="s">
        <v>2569</v>
      </c>
      <c r="B44" s="126" t="s">
        <v>108</v>
      </c>
      <c r="C44" s="52">
        <v>1.4400000000000002</v>
      </c>
      <c r="D44" s="127">
        <v>1000</v>
      </c>
      <c r="E44" s="2052">
        <f t="shared" si="2"/>
        <v>48.42</v>
      </c>
      <c r="F44" s="1090">
        <f t="shared" si="3"/>
        <v>48.42</v>
      </c>
      <c r="G44" s="862">
        <f>'Заказ, cкидки и курсы валют'!$J$23*F44</f>
        <v>602.82899999999995</v>
      </c>
      <c r="H44" s="128">
        <f t="shared" si="4"/>
        <v>602.83000000000004</v>
      </c>
      <c r="I44" s="930"/>
      <c r="K44" s="575"/>
    </row>
    <row r="45" spans="1:11" ht="13.5" customHeight="1">
      <c r="A45" s="175" t="s">
        <v>2570</v>
      </c>
      <c r="B45" s="126" t="s">
        <v>109</v>
      </c>
      <c r="C45" s="52">
        <v>1.54</v>
      </c>
      <c r="D45" s="127">
        <v>800</v>
      </c>
      <c r="E45" s="2052">
        <f t="shared" si="2"/>
        <v>50.375999999999998</v>
      </c>
      <c r="F45" s="1090">
        <f t="shared" si="3"/>
        <v>50.38</v>
      </c>
      <c r="G45" s="862">
        <f>'Заказ, cкидки и курсы валют'!$J$23*F45</f>
        <v>627.23099999999999</v>
      </c>
      <c r="H45" s="128">
        <f t="shared" si="4"/>
        <v>501.78</v>
      </c>
      <c r="I45" s="930"/>
      <c r="K45" s="575"/>
    </row>
    <row r="46" spans="1:11" ht="12.75" customHeight="1">
      <c r="A46" s="175" t="s">
        <v>2571</v>
      </c>
      <c r="B46" s="126" t="s">
        <v>110</v>
      </c>
      <c r="C46" s="52">
        <v>1.82</v>
      </c>
      <c r="D46" s="127">
        <v>500</v>
      </c>
      <c r="E46" s="2052">
        <f t="shared" si="2"/>
        <v>57.768000000000001</v>
      </c>
      <c r="F46" s="1090">
        <f t="shared" si="3"/>
        <v>57.77</v>
      </c>
      <c r="G46" s="862">
        <f>'Заказ, cкидки и курсы валют'!$J$23*F46</f>
        <v>719.23649999999998</v>
      </c>
      <c r="H46" s="128">
        <f t="shared" si="4"/>
        <v>359.62</v>
      </c>
      <c r="I46" s="930"/>
      <c r="K46" s="575"/>
    </row>
    <row r="47" spans="1:11" ht="12.75" customHeight="1">
      <c r="A47" s="175" t="s">
        <v>2572</v>
      </c>
      <c r="B47" s="126" t="s">
        <v>111</v>
      </c>
      <c r="C47" s="52">
        <v>1.9300000000000002</v>
      </c>
      <c r="D47" s="127">
        <v>500</v>
      </c>
      <c r="E47" s="2052">
        <f t="shared" si="2"/>
        <v>65.135999999999996</v>
      </c>
      <c r="F47" s="1090">
        <f t="shared" si="3"/>
        <v>65.14</v>
      </c>
      <c r="G47" s="862">
        <f>'Заказ, cкидки и курсы валют'!$J$23*F47</f>
        <v>810.99299999999994</v>
      </c>
      <c r="H47" s="128">
        <f t="shared" si="4"/>
        <v>405.5</v>
      </c>
      <c r="I47" s="930"/>
      <c r="K47" s="575"/>
    </row>
    <row r="48" spans="1:11" ht="12.75" customHeight="1">
      <c r="A48" s="175" t="s">
        <v>2573</v>
      </c>
      <c r="B48" s="126" t="s">
        <v>112</v>
      </c>
      <c r="C48" s="52">
        <v>2.1800000000000002</v>
      </c>
      <c r="D48" s="127">
        <v>400</v>
      </c>
      <c r="E48" s="2052">
        <f t="shared" si="2"/>
        <v>73.343999999999994</v>
      </c>
      <c r="F48" s="1090">
        <f t="shared" si="3"/>
        <v>73.34</v>
      </c>
      <c r="G48" s="862">
        <f>'Заказ, cкидки и курсы валют'!$J$23*F48</f>
        <v>913.08299999999997</v>
      </c>
      <c r="H48" s="128">
        <f t="shared" si="4"/>
        <v>365.23</v>
      </c>
      <c r="I48" s="930"/>
      <c r="K48" s="575"/>
    </row>
    <row r="49" spans="1:11" ht="12.75" customHeight="1">
      <c r="A49" s="175" t="s">
        <v>2574</v>
      </c>
      <c r="B49" s="126" t="s">
        <v>113</v>
      </c>
      <c r="C49" s="52">
        <v>2.3199999999999998</v>
      </c>
      <c r="D49" s="127">
        <v>350</v>
      </c>
      <c r="E49" s="2052">
        <f t="shared" si="2"/>
        <v>78.827999999999989</v>
      </c>
      <c r="F49" s="1090">
        <f t="shared" si="3"/>
        <v>78.83</v>
      </c>
      <c r="G49" s="862">
        <f>'Заказ, cкидки и курсы валют'!$J$23*F49</f>
        <v>981.43349999999987</v>
      </c>
      <c r="H49" s="128">
        <f t="shared" si="4"/>
        <v>343.5</v>
      </c>
      <c r="I49" s="930"/>
      <c r="K49" s="575"/>
    </row>
    <row r="50" spans="1:11" ht="12.75" customHeight="1">
      <c r="A50" s="175" t="s">
        <v>2575</v>
      </c>
      <c r="B50" s="126" t="s">
        <v>114</v>
      </c>
      <c r="C50" s="52">
        <v>2.93</v>
      </c>
      <c r="D50" s="127">
        <v>300</v>
      </c>
      <c r="E50" s="2052">
        <f t="shared" si="2"/>
        <v>93.504000000000005</v>
      </c>
      <c r="F50" s="1090">
        <f t="shared" si="3"/>
        <v>93.5</v>
      </c>
      <c r="G50" s="862">
        <f>'Заказ, cкидки и курсы валют'!$J$23*F50</f>
        <v>1164.075</v>
      </c>
      <c r="H50" s="128">
        <f t="shared" si="4"/>
        <v>349.22</v>
      </c>
      <c r="I50" s="930"/>
      <c r="K50" s="575"/>
    </row>
    <row r="51" spans="1:11" ht="12.75" customHeight="1">
      <c r="A51" s="175" t="s">
        <v>684</v>
      </c>
      <c r="B51" s="126" t="s">
        <v>3336</v>
      </c>
      <c r="C51" s="52">
        <v>3.18</v>
      </c>
      <c r="D51" s="127">
        <v>250</v>
      </c>
      <c r="E51" s="2052">
        <f>E22*1.2</f>
        <v>100.968</v>
      </c>
      <c r="F51" s="1090">
        <f t="shared" si="3"/>
        <v>100.97</v>
      </c>
      <c r="G51" s="862">
        <f>'Заказ, cкидки и курсы валют'!$J$23*F51</f>
        <v>1257.0764999999999</v>
      </c>
      <c r="H51" s="128">
        <f t="shared" si="4"/>
        <v>314.27</v>
      </c>
      <c r="I51" s="930"/>
      <c r="K51" s="575"/>
    </row>
    <row r="52" spans="1:11" ht="12.75" customHeight="1">
      <c r="A52" s="175" t="s">
        <v>685</v>
      </c>
      <c r="B52" s="126" t="s">
        <v>115</v>
      </c>
      <c r="C52" s="52">
        <v>3.53</v>
      </c>
      <c r="D52" s="127">
        <v>200</v>
      </c>
      <c r="E52" s="2052">
        <f t="shared" si="2"/>
        <v>115.416</v>
      </c>
      <c r="F52" s="1090">
        <f t="shared" si="3"/>
        <v>115.42</v>
      </c>
      <c r="G52" s="862">
        <f>'Заказ, cкидки и курсы валют'!$J$23*F52</f>
        <v>1436.979</v>
      </c>
      <c r="H52" s="128">
        <f t="shared" si="4"/>
        <v>287.39999999999998</v>
      </c>
      <c r="I52" s="930"/>
      <c r="K52" s="575"/>
    </row>
    <row r="53" spans="1:11" ht="12.75" customHeight="1">
      <c r="A53" s="175" t="s">
        <v>2576</v>
      </c>
      <c r="B53" s="126" t="s">
        <v>116</v>
      </c>
      <c r="C53" s="52">
        <v>3.8119999999999998</v>
      </c>
      <c r="D53" s="127">
        <v>150</v>
      </c>
      <c r="E53" s="2052">
        <f t="shared" si="2"/>
        <v>126.09599999999999</v>
      </c>
      <c r="F53" s="1090">
        <f t="shared" si="3"/>
        <v>126.1</v>
      </c>
      <c r="G53" s="862">
        <f>'Заказ, cкидки и курсы валют'!$J$23*F53</f>
        <v>1569.9449999999999</v>
      </c>
      <c r="H53" s="128">
        <f t="shared" si="4"/>
        <v>235.49</v>
      </c>
      <c r="I53" s="930"/>
      <c r="K53" s="575"/>
    </row>
    <row r="54" spans="1:11" ht="12.75" customHeight="1">
      <c r="A54" s="175" t="s">
        <v>686</v>
      </c>
      <c r="B54" s="126" t="s">
        <v>3343</v>
      </c>
      <c r="C54" s="52">
        <v>4.47</v>
      </c>
      <c r="D54" s="127">
        <v>100</v>
      </c>
      <c r="E54" s="2052">
        <f t="shared" si="2"/>
        <v>148.404</v>
      </c>
      <c r="F54" s="1090">
        <f t="shared" si="3"/>
        <v>148.4</v>
      </c>
      <c r="G54" s="862">
        <f>'Заказ, cкидки и курсы валют'!$J$23*F54</f>
        <v>1847.58</v>
      </c>
      <c r="H54" s="128">
        <f t="shared" si="4"/>
        <v>184.76</v>
      </c>
      <c r="I54" s="930"/>
      <c r="K54" s="575"/>
    </row>
    <row r="55" spans="1:11" ht="12.75" customHeight="1">
      <c r="A55" s="1132" t="s">
        <v>5590</v>
      </c>
      <c r="B55" s="126" t="s">
        <v>117</v>
      </c>
      <c r="C55" s="52">
        <v>6.03</v>
      </c>
      <c r="D55" s="127">
        <v>100</v>
      </c>
      <c r="E55" s="2052">
        <f t="shared" si="2"/>
        <v>184.38</v>
      </c>
      <c r="F55" s="1090">
        <f t="shared" si="3"/>
        <v>184.38</v>
      </c>
      <c r="G55" s="862">
        <f>'Заказ, cкидки и курсы валют'!$J$23*F55</f>
        <v>2295.5309999999999</v>
      </c>
      <c r="H55" s="128">
        <f t="shared" si="4"/>
        <v>229.55</v>
      </c>
      <c r="I55" s="930"/>
      <c r="K55" s="575"/>
    </row>
    <row r="56" spans="1:11" ht="12.75" customHeight="1">
      <c r="A56" s="175" t="s">
        <v>2577</v>
      </c>
      <c r="B56" s="126" t="s">
        <v>118</v>
      </c>
      <c r="C56" s="52">
        <v>6.2999999999999989</v>
      </c>
      <c r="D56" s="127">
        <v>100</v>
      </c>
      <c r="E56" s="2052">
        <f t="shared" si="2"/>
        <v>208.51199999999997</v>
      </c>
      <c r="F56" s="1090">
        <f t="shared" si="3"/>
        <v>208.51</v>
      </c>
      <c r="G56" s="862">
        <f>'Заказ, cкидки и курсы валют'!$J$23*F56</f>
        <v>2595.9494999999997</v>
      </c>
      <c r="H56" s="128">
        <f t="shared" si="4"/>
        <v>259.58999999999997</v>
      </c>
      <c r="I56" s="930"/>
      <c r="K56" s="575"/>
    </row>
    <row r="57" spans="1:11" ht="12.75" customHeight="1">
      <c r="A57" s="175" t="s">
        <v>2578</v>
      </c>
      <c r="B57" s="126" t="s">
        <v>119</v>
      </c>
      <c r="C57" s="52">
        <v>6.5</v>
      </c>
      <c r="D57" s="127">
        <v>100</v>
      </c>
      <c r="E57" s="2052">
        <f t="shared" si="2"/>
        <v>214.75200000000001</v>
      </c>
      <c r="F57" s="1090">
        <f t="shared" si="3"/>
        <v>214.75</v>
      </c>
      <c r="G57" s="862">
        <f>'Заказ, cкидки и курсы валют'!$J$23*F57</f>
        <v>2673.6374999999998</v>
      </c>
      <c r="H57" s="128">
        <f t="shared" si="4"/>
        <v>267.36</v>
      </c>
      <c r="I57" s="930"/>
      <c r="K57" s="575"/>
    </row>
    <row r="58" spans="1:11" ht="12.75" customHeight="1">
      <c r="A58" s="176" t="s">
        <v>2579</v>
      </c>
      <c r="B58" s="126" t="s">
        <v>3997</v>
      </c>
      <c r="C58" s="52">
        <v>8.51</v>
      </c>
      <c r="D58" s="127">
        <v>100</v>
      </c>
      <c r="E58" s="2052">
        <f t="shared" si="2"/>
        <v>294.33600000000001</v>
      </c>
      <c r="F58" s="1090">
        <f t="shared" si="3"/>
        <v>294.33999999999997</v>
      </c>
      <c r="G58" s="862">
        <f>'Заказ, cкидки и курсы валют'!$J$23*F58</f>
        <v>3664.5329999999994</v>
      </c>
      <c r="H58" s="128">
        <f t="shared" si="4"/>
        <v>366.45</v>
      </c>
      <c r="I58" s="930"/>
      <c r="K58" s="575"/>
    </row>
    <row r="59" spans="1:11" ht="12.75" customHeight="1">
      <c r="A59" s="175" t="s">
        <v>2580</v>
      </c>
      <c r="B59" s="126" t="s">
        <v>120</v>
      </c>
      <c r="C59" s="52">
        <v>9.6000000000000014</v>
      </c>
      <c r="D59" s="127">
        <v>100</v>
      </c>
      <c r="E59" s="2052">
        <f t="shared" si="2"/>
        <v>302.67599999999999</v>
      </c>
      <c r="F59" s="1090">
        <f t="shared" si="3"/>
        <v>302.68</v>
      </c>
      <c r="G59" s="862">
        <f>'Заказ, cкидки и курсы валют'!$J$23*F59</f>
        <v>3768.366</v>
      </c>
      <c r="H59" s="128">
        <f t="shared" si="4"/>
        <v>376.84</v>
      </c>
      <c r="I59" s="930"/>
      <c r="K59" s="575"/>
    </row>
    <row r="60" spans="1:11" ht="12.75" customHeight="1" thickBot="1">
      <c r="A60" s="177" t="s">
        <v>2581</v>
      </c>
      <c r="B60" s="178" t="s">
        <v>121</v>
      </c>
      <c r="C60" s="179">
        <v>10.65</v>
      </c>
      <c r="D60" s="180">
        <v>100</v>
      </c>
      <c r="E60" s="2053">
        <f>E31*1.2</f>
        <v>338.73599999999993</v>
      </c>
      <c r="F60" s="1091">
        <f t="shared" si="3"/>
        <v>338.74</v>
      </c>
      <c r="G60" s="960">
        <f>'Заказ, cкидки и курсы валют'!$J$23*F60</f>
        <v>4217.3130000000001</v>
      </c>
      <c r="H60" s="181">
        <f t="shared" si="4"/>
        <v>421.73</v>
      </c>
      <c r="I60" s="931"/>
    </row>
    <row r="61" spans="1:11" ht="16.5" customHeight="1" thickBot="1">
      <c r="A61" s="27"/>
      <c r="B61" s="80"/>
      <c r="C61" s="81"/>
      <c r="D61" s="82"/>
      <c r="E61" s="546"/>
      <c r="F61" s="578"/>
      <c r="G61" s="863"/>
      <c r="I61" s="14"/>
    </row>
    <row r="62" spans="1:11" ht="16.5" customHeight="1">
      <c r="A62" s="185"/>
      <c r="B62" s="91" t="s">
        <v>498</v>
      </c>
      <c r="C62" s="91"/>
      <c r="D62" s="96"/>
      <c r="E62" s="591"/>
      <c r="F62" s="592"/>
      <c r="G62" s="859"/>
      <c r="H62" s="163"/>
      <c r="I62" s="95"/>
    </row>
    <row r="63" spans="1:11" ht="17.25" customHeight="1">
      <c r="A63" s="164"/>
      <c r="B63" s="108" t="s">
        <v>3285</v>
      </c>
      <c r="C63" s="108"/>
      <c r="D63" s="166"/>
      <c r="E63" s="593"/>
      <c r="F63" s="553"/>
      <c r="G63" s="340"/>
      <c r="H63" s="17"/>
      <c r="I63" s="167"/>
    </row>
    <row r="64" spans="1:11" ht="11.25" customHeight="1">
      <c r="A64" s="164"/>
      <c r="B64" s="183"/>
      <c r="C64" s="97"/>
      <c r="D64" s="97"/>
      <c r="E64" s="595"/>
      <c r="F64" s="596"/>
      <c r="G64" s="860"/>
      <c r="H64" s="17"/>
      <c r="I64" s="167"/>
    </row>
    <row r="65" spans="1:11" ht="11.25" customHeight="1">
      <c r="A65" s="164"/>
      <c r="B65" s="183"/>
      <c r="C65" s="97"/>
      <c r="D65" s="97"/>
      <c r="E65" s="595"/>
      <c r="F65" s="596"/>
      <c r="G65" s="860"/>
      <c r="H65" s="17"/>
      <c r="I65" s="167"/>
    </row>
    <row r="66" spans="1:11" ht="11.25" customHeight="1">
      <c r="A66" s="164"/>
      <c r="B66" s="183"/>
      <c r="C66" s="97"/>
      <c r="D66" s="97"/>
      <c r="E66" s="595"/>
      <c r="F66" s="596"/>
      <c r="G66" s="860"/>
      <c r="H66" s="17"/>
      <c r="I66" s="167"/>
    </row>
    <row r="67" spans="1:11" ht="16.5" customHeight="1" thickBot="1">
      <c r="A67" s="201" t="s">
        <v>7083</v>
      </c>
      <c r="B67" s="200"/>
      <c r="C67" s="205"/>
      <c r="D67" s="205"/>
      <c r="E67" s="597"/>
      <c r="F67" s="598"/>
      <c r="G67" s="861"/>
      <c r="H67" s="171"/>
      <c r="I67" s="172"/>
    </row>
    <row r="68" spans="1:11" ht="36" customHeight="1">
      <c r="A68" s="2590" t="s">
        <v>1034</v>
      </c>
      <c r="B68" s="2592" t="s">
        <v>1035</v>
      </c>
      <c r="C68" s="192" t="s">
        <v>678</v>
      </c>
      <c r="D68" s="192" t="s">
        <v>3143</v>
      </c>
      <c r="E68" s="599" t="s">
        <v>11378</v>
      </c>
      <c r="F68" s="611" t="s">
        <v>2792</v>
      </c>
      <c r="G68" s="2596" t="s">
        <v>2640</v>
      </c>
      <c r="H68" s="2598" t="s">
        <v>497</v>
      </c>
      <c r="I68" s="2594" t="s">
        <v>4268</v>
      </c>
    </row>
    <row r="69" spans="1:11" ht="18.75" customHeight="1" thickBot="1">
      <c r="A69" s="2591"/>
      <c r="B69" s="2593"/>
      <c r="C69" s="197" t="s">
        <v>3644</v>
      </c>
      <c r="D69" s="390" t="s">
        <v>2641</v>
      </c>
      <c r="E69" s="601" t="s">
        <v>265</v>
      </c>
      <c r="F69" s="607">
        <f>'Заказ, cкидки и курсы валют'!$I$12</f>
        <v>0</v>
      </c>
      <c r="G69" s="2600"/>
      <c r="H69" s="2601"/>
      <c r="I69" s="2595"/>
      <c r="K69" s="575"/>
    </row>
    <row r="70" spans="1:11" ht="13.5" customHeight="1">
      <c r="A70" s="384" t="s">
        <v>7084</v>
      </c>
      <c r="B70" s="385" t="s">
        <v>105</v>
      </c>
      <c r="C70" s="2169">
        <v>0.79999999999999993</v>
      </c>
      <c r="D70" s="2062">
        <v>150</v>
      </c>
      <c r="E70" s="2051">
        <f>E12*3</f>
        <v>70.44</v>
      </c>
      <c r="F70" s="1089">
        <f>ROUND(E70*(1-$F$11),2)</f>
        <v>70.44</v>
      </c>
      <c r="G70" s="968">
        <f>'Заказ, cкидки и курсы валют'!$J$23*F70</f>
        <v>876.97799999999995</v>
      </c>
      <c r="H70" s="387">
        <f>ROUND((D70/1000)*G70,2)</f>
        <v>131.55000000000001</v>
      </c>
      <c r="I70" s="929"/>
      <c r="K70" s="575"/>
    </row>
    <row r="71" spans="1:11" ht="13.5" customHeight="1">
      <c r="A71" s="175" t="s">
        <v>7085</v>
      </c>
      <c r="B71" s="126" t="s">
        <v>106</v>
      </c>
      <c r="C71" s="52">
        <v>0.94</v>
      </c>
      <c r="D71" s="2054">
        <v>150</v>
      </c>
      <c r="E71" s="2052">
        <f t="shared" ref="E71:E89" si="5">E13*3</f>
        <v>79.44</v>
      </c>
      <c r="F71" s="1090">
        <f t="shared" ref="F71:F89" si="6">ROUND(E71*(1-$F$11),2)</f>
        <v>79.44</v>
      </c>
      <c r="G71" s="862">
        <f>'Заказ, cкидки и курсы валют'!$J$23*F71</f>
        <v>989.02799999999991</v>
      </c>
      <c r="H71" s="128">
        <f t="shared" ref="H71:H89" si="7">ROUND((D71/1000)*G71,2)</f>
        <v>148.35</v>
      </c>
      <c r="I71" s="930"/>
      <c r="K71" s="575"/>
    </row>
    <row r="72" spans="1:11" ht="13.5" customHeight="1">
      <c r="A72" s="175" t="s">
        <v>7086</v>
      </c>
      <c r="B72" s="126" t="s">
        <v>107</v>
      </c>
      <c r="C72" s="52">
        <v>1.2159999999999997</v>
      </c>
      <c r="D72" s="2054">
        <v>100</v>
      </c>
      <c r="E72" s="2052">
        <f t="shared" si="5"/>
        <v>97.949999999999989</v>
      </c>
      <c r="F72" s="1090">
        <f t="shared" si="6"/>
        <v>97.95</v>
      </c>
      <c r="G72" s="862">
        <f>'Заказ, cкидки и курсы валют'!$J$23*F72</f>
        <v>1219.4775</v>
      </c>
      <c r="H72" s="128">
        <f t="shared" si="7"/>
        <v>121.95</v>
      </c>
      <c r="I72" s="930"/>
      <c r="K72" s="575"/>
    </row>
    <row r="73" spans="1:11" ht="13.5" customHeight="1">
      <c r="A73" s="175" t="s">
        <v>7087</v>
      </c>
      <c r="B73" s="126" t="s">
        <v>108</v>
      </c>
      <c r="C73" s="52">
        <v>1.4400000000000002</v>
      </c>
      <c r="D73" s="2054">
        <v>100</v>
      </c>
      <c r="E73" s="2052">
        <f t="shared" si="5"/>
        <v>121.05000000000001</v>
      </c>
      <c r="F73" s="1090">
        <f t="shared" si="6"/>
        <v>121.05</v>
      </c>
      <c r="G73" s="862">
        <f>'Заказ, cкидки и курсы валют'!$J$23*F73</f>
        <v>1507.0725</v>
      </c>
      <c r="H73" s="128">
        <f t="shared" si="7"/>
        <v>150.71</v>
      </c>
      <c r="I73" s="930"/>
      <c r="K73" s="575"/>
    </row>
    <row r="74" spans="1:11" ht="13.5" customHeight="1">
      <c r="A74" s="175" t="s">
        <v>7088</v>
      </c>
      <c r="B74" s="126" t="s">
        <v>109</v>
      </c>
      <c r="C74" s="52">
        <v>1.54</v>
      </c>
      <c r="D74" s="2054">
        <v>80</v>
      </c>
      <c r="E74" s="2052">
        <f t="shared" si="5"/>
        <v>125.94</v>
      </c>
      <c r="F74" s="1090">
        <f t="shared" si="6"/>
        <v>125.94</v>
      </c>
      <c r="G74" s="862">
        <f>'Заказ, cкидки и курсы валют'!$J$23*F74</f>
        <v>1567.953</v>
      </c>
      <c r="H74" s="128">
        <f t="shared" si="7"/>
        <v>125.44</v>
      </c>
      <c r="I74" s="930"/>
      <c r="K74" s="575"/>
    </row>
    <row r="75" spans="1:11" ht="13.5" customHeight="1">
      <c r="A75" s="175" t="s">
        <v>7089</v>
      </c>
      <c r="B75" s="126" t="s">
        <v>110</v>
      </c>
      <c r="C75" s="52">
        <v>1.82</v>
      </c>
      <c r="D75" s="2054">
        <v>50</v>
      </c>
      <c r="E75" s="2052">
        <f t="shared" si="5"/>
        <v>144.42000000000002</v>
      </c>
      <c r="F75" s="1090">
        <f t="shared" si="6"/>
        <v>144.41999999999999</v>
      </c>
      <c r="G75" s="862">
        <f>'Заказ, cкидки и курсы валют'!$J$23*F75</f>
        <v>1798.0289999999998</v>
      </c>
      <c r="H75" s="128">
        <f t="shared" si="7"/>
        <v>89.9</v>
      </c>
      <c r="I75" s="930"/>
      <c r="K75" s="575"/>
    </row>
    <row r="76" spans="1:11" ht="13.5" customHeight="1">
      <c r="A76" s="175" t="s">
        <v>7090</v>
      </c>
      <c r="B76" s="126" t="s">
        <v>111</v>
      </c>
      <c r="C76" s="52">
        <v>1.9300000000000002</v>
      </c>
      <c r="D76" s="2054">
        <v>50</v>
      </c>
      <c r="E76" s="2052">
        <f t="shared" si="5"/>
        <v>162.84</v>
      </c>
      <c r="F76" s="1090">
        <f t="shared" si="6"/>
        <v>162.84</v>
      </c>
      <c r="G76" s="862">
        <f>'Заказ, cкидки и курсы валют'!$J$23*F76</f>
        <v>2027.3579999999999</v>
      </c>
      <c r="H76" s="128">
        <f t="shared" si="7"/>
        <v>101.37</v>
      </c>
      <c r="I76" s="930"/>
      <c r="K76" s="575"/>
    </row>
    <row r="77" spans="1:11" ht="13.5" customHeight="1">
      <c r="A77" s="175" t="s">
        <v>7091</v>
      </c>
      <c r="B77" s="126" t="s">
        <v>112</v>
      </c>
      <c r="C77" s="52">
        <v>2.1800000000000002</v>
      </c>
      <c r="D77" s="2054">
        <v>40</v>
      </c>
      <c r="E77" s="2052">
        <f t="shared" si="5"/>
        <v>183.35999999999999</v>
      </c>
      <c r="F77" s="1090">
        <f t="shared" si="6"/>
        <v>183.36</v>
      </c>
      <c r="G77" s="862">
        <f>'Заказ, cкидки и курсы валют'!$J$23*F77</f>
        <v>2282.8319999999999</v>
      </c>
      <c r="H77" s="128">
        <f t="shared" si="7"/>
        <v>91.31</v>
      </c>
      <c r="I77" s="930"/>
      <c r="K77" s="575"/>
    </row>
    <row r="78" spans="1:11" ht="13.5" customHeight="1">
      <c r="A78" s="175" t="s">
        <v>7092</v>
      </c>
      <c r="B78" s="126" t="s">
        <v>113</v>
      </c>
      <c r="C78" s="52">
        <v>2.3199999999999998</v>
      </c>
      <c r="D78" s="2054">
        <v>35</v>
      </c>
      <c r="E78" s="2052">
        <f t="shared" si="5"/>
        <v>197.07</v>
      </c>
      <c r="F78" s="1090">
        <f t="shared" si="6"/>
        <v>197.07</v>
      </c>
      <c r="G78" s="862">
        <f>'Заказ, cкидки и курсы валют'!$J$23*F78</f>
        <v>2453.5214999999998</v>
      </c>
      <c r="H78" s="128">
        <f t="shared" si="7"/>
        <v>85.87</v>
      </c>
      <c r="I78" s="930"/>
      <c r="K78" s="575"/>
    </row>
    <row r="79" spans="1:11" ht="13.5" customHeight="1">
      <c r="A79" s="175" t="s">
        <v>7093</v>
      </c>
      <c r="B79" s="126" t="s">
        <v>114</v>
      </c>
      <c r="C79" s="52">
        <v>2.93</v>
      </c>
      <c r="D79" s="2054">
        <v>30</v>
      </c>
      <c r="E79" s="2052">
        <f t="shared" si="5"/>
        <v>233.76</v>
      </c>
      <c r="F79" s="1090">
        <f t="shared" si="6"/>
        <v>233.76</v>
      </c>
      <c r="G79" s="862">
        <f>'Заказ, cкидки и курсы валют'!$J$23*F79</f>
        <v>2910.3119999999999</v>
      </c>
      <c r="H79" s="128">
        <f t="shared" si="7"/>
        <v>87.31</v>
      </c>
      <c r="I79" s="930"/>
      <c r="K79" s="575"/>
    </row>
    <row r="80" spans="1:11" ht="13.5" customHeight="1">
      <c r="A80" s="175" t="s">
        <v>7094</v>
      </c>
      <c r="B80" s="126" t="s">
        <v>3336</v>
      </c>
      <c r="C80" s="52">
        <v>3.18</v>
      </c>
      <c r="D80" s="2055">
        <v>25</v>
      </c>
      <c r="E80" s="2052">
        <f t="shared" si="5"/>
        <v>252.42000000000002</v>
      </c>
      <c r="F80" s="1090">
        <f t="shared" si="6"/>
        <v>252.42</v>
      </c>
      <c r="G80" s="862">
        <f>'Заказ, cкидки и курсы валют'!$J$23*F80</f>
        <v>3142.6289999999995</v>
      </c>
      <c r="H80" s="128">
        <f t="shared" si="7"/>
        <v>78.569999999999993</v>
      </c>
      <c r="I80" s="930"/>
      <c r="K80" s="575"/>
    </row>
    <row r="81" spans="1:11" ht="13.5" customHeight="1">
      <c r="A81" s="175" t="s">
        <v>7103</v>
      </c>
      <c r="B81" s="126" t="s">
        <v>115</v>
      </c>
      <c r="C81" s="52">
        <v>3.53</v>
      </c>
      <c r="D81" s="2054">
        <v>20</v>
      </c>
      <c r="E81" s="2052">
        <f t="shared" si="5"/>
        <v>288.54000000000002</v>
      </c>
      <c r="F81" s="1090">
        <f t="shared" si="6"/>
        <v>288.54000000000002</v>
      </c>
      <c r="G81" s="862">
        <f>'Заказ, cкидки и курсы валют'!$J$23*F81</f>
        <v>3592.3229999999999</v>
      </c>
      <c r="H81" s="128">
        <f t="shared" si="7"/>
        <v>71.849999999999994</v>
      </c>
      <c r="I81" s="930"/>
      <c r="K81" s="575"/>
    </row>
    <row r="82" spans="1:11" ht="13.5" customHeight="1">
      <c r="A82" s="175" t="s">
        <v>7095</v>
      </c>
      <c r="B82" s="126" t="s">
        <v>116</v>
      </c>
      <c r="C82" s="52">
        <v>3.8119999999999998</v>
      </c>
      <c r="D82" s="2054">
        <v>15</v>
      </c>
      <c r="E82" s="2052">
        <f t="shared" si="5"/>
        <v>315.24</v>
      </c>
      <c r="F82" s="1090">
        <f t="shared" si="6"/>
        <v>315.24</v>
      </c>
      <c r="G82" s="862">
        <f>'Заказ, cкидки и курсы валют'!$J$23*F82</f>
        <v>3924.7379999999998</v>
      </c>
      <c r="H82" s="128">
        <f t="shared" si="7"/>
        <v>58.87</v>
      </c>
      <c r="I82" s="930"/>
      <c r="K82" s="575"/>
    </row>
    <row r="83" spans="1:11" ht="13.5" customHeight="1">
      <c r="A83" s="175" t="s">
        <v>7096</v>
      </c>
      <c r="B83" s="126" t="s">
        <v>3343</v>
      </c>
      <c r="C83" s="52">
        <v>4.47</v>
      </c>
      <c r="D83" s="2054">
        <v>10</v>
      </c>
      <c r="E83" s="2052">
        <f t="shared" si="5"/>
        <v>371.01</v>
      </c>
      <c r="F83" s="1090">
        <f t="shared" si="6"/>
        <v>371.01</v>
      </c>
      <c r="G83" s="862">
        <f>'Заказ, cкидки и курсы валют'!$J$23*F83</f>
        <v>4619.0744999999997</v>
      </c>
      <c r="H83" s="128">
        <f t="shared" si="7"/>
        <v>46.19</v>
      </c>
      <c r="I83" s="930"/>
      <c r="K83" s="575"/>
    </row>
    <row r="84" spans="1:11" ht="13.5" customHeight="1">
      <c r="A84" s="1132" t="s">
        <v>7097</v>
      </c>
      <c r="B84" s="126" t="s">
        <v>117</v>
      </c>
      <c r="C84" s="52">
        <v>6.03</v>
      </c>
      <c r="D84" s="2055">
        <v>10</v>
      </c>
      <c r="E84" s="2052">
        <f t="shared" si="5"/>
        <v>460.95000000000005</v>
      </c>
      <c r="F84" s="1090">
        <f t="shared" si="6"/>
        <v>460.95</v>
      </c>
      <c r="G84" s="862">
        <f>'Заказ, cкидки и курсы валют'!$J$23*F84</f>
        <v>5738.8274999999994</v>
      </c>
      <c r="H84" s="128">
        <f t="shared" si="7"/>
        <v>57.39</v>
      </c>
      <c r="I84" s="930"/>
      <c r="K84" s="575"/>
    </row>
    <row r="85" spans="1:11" ht="13.5" customHeight="1">
      <c r="A85" s="175" t="s">
        <v>7098</v>
      </c>
      <c r="B85" s="126" t="s">
        <v>118</v>
      </c>
      <c r="C85" s="52">
        <v>6.2999999999999989</v>
      </c>
      <c r="D85" s="2054">
        <v>10</v>
      </c>
      <c r="E85" s="2052">
        <f t="shared" si="5"/>
        <v>521.28</v>
      </c>
      <c r="F85" s="1090">
        <f t="shared" si="6"/>
        <v>521.28</v>
      </c>
      <c r="G85" s="862">
        <f>'Заказ, cкидки и курсы валют'!$J$23*F85</f>
        <v>6489.9359999999997</v>
      </c>
      <c r="H85" s="128">
        <f t="shared" si="7"/>
        <v>64.900000000000006</v>
      </c>
      <c r="I85" s="930"/>
      <c r="K85" s="575"/>
    </row>
    <row r="86" spans="1:11" ht="13.5" customHeight="1">
      <c r="A86" s="175" t="s">
        <v>7099</v>
      </c>
      <c r="B86" s="126" t="s">
        <v>119</v>
      </c>
      <c r="C86" s="52">
        <v>6.5</v>
      </c>
      <c r="D86" s="2054">
        <v>10</v>
      </c>
      <c r="E86" s="2052">
        <f t="shared" si="5"/>
        <v>536.88</v>
      </c>
      <c r="F86" s="1090">
        <f t="shared" si="6"/>
        <v>536.88</v>
      </c>
      <c r="G86" s="862">
        <f>'Заказ, cкидки и курсы валют'!$J$23*F86</f>
        <v>6684.1559999999999</v>
      </c>
      <c r="H86" s="128">
        <f t="shared" si="7"/>
        <v>66.84</v>
      </c>
      <c r="I86" s="930"/>
      <c r="K86" s="575"/>
    </row>
    <row r="87" spans="1:11" ht="13.5" customHeight="1">
      <c r="A87" s="176" t="s">
        <v>7102</v>
      </c>
      <c r="B87" s="126" t="s">
        <v>3997</v>
      </c>
      <c r="C87" s="52">
        <v>8.51</v>
      </c>
      <c r="D87" s="2054">
        <v>10</v>
      </c>
      <c r="E87" s="2052">
        <f t="shared" si="5"/>
        <v>735.84</v>
      </c>
      <c r="F87" s="1090">
        <f t="shared" si="6"/>
        <v>735.84</v>
      </c>
      <c r="G87" s="862">
        <f>'Заказ, cкидки и курсы валют'!$J$23*F87</f>
        <v>9161.2080000000005</v>
      </c>
      <c r="H87" s="128">
        <f t="shared" si="7"/>
        <v>91.61</v>
      </c>
      <c r="I87" s="930"/>
      <c r="K87" s="575"/>
    </row>
    <row r="88" spans="1:11" ht="13.5" customHeight="1">
      <c r="A88" s="175" t="s">
        <v>7100</v>
      </c>
      <c r="B88" s="126" t="s">
        <v>120</v>
      </c>
      <c r="C88" s="52">
        <v>9.6000000000000014</v>
      </c>
      <c r="D88" s="2054">
        <v>10</v>
      </c>
      <c r="E88" s="2052">
        <f t="shared" si="5"/>
        <v>756.68999999999994</v>
      </c>
      <c r="F88" s="1090">
        <f t="shared" si="6"/>
        <v>756.69</v>
      </c>
      <c r="G88" s="862">
        <f>'Заказ, cкидки и курсы валют'!$J$23*F88</f>
        <v>9420.790500000001</v>
      </c>
      <c r="H88" s="128">
        <f t="shared" si="7"/>
        <v>94.21</v>
      </c>
      <c r="I88" s="930"/>
      <c r="K88" s="575"/>
    </row>
    <row r="89" spans="1:11" ht="13.5" customHeight="1" thickBot="1">
      <c r="A89" s="177" t="s">
        <v>7101</v>
      </c>
      <c r="B89" s="178" t="s">
        <v>121</v>
      </c>
      <c r="C89" s="179">
        <v>10.65</v>
      </c>
      <c r="D89" s="2063">
        <v>10</v>
      </c>
      <c r="E89" s="2053">
        <f t="shared" si="5"/>
        <v>846.83999999999992</v>
      </c>
      <c r="F89" s="1091">
        <f t="shared" si="6"/>
        <v>846.84</v>
      </c>
      <c r="G89" s="960">
        <f>'Заказ, cкидки и курсы валют'!$J$23*F89</f>
        <v>10543.157999999999</v>
      </c>
      <c r="H89" s="181">
        <f t="shared" si="7"/>
        <v>105.43</v>
      </c>
      <c r="I89" s="931"/>
    </row>
    <row r="90" spans="1:11" ht="16.5" customHeight="1" thickBot="1"/>
    <row r="91" spans="1:11" ht="16.5" customHeight="1">
      <c r="A91" s="185"/>
      <c r="B91" s="91" t="s">
        <v>498</v>
      </c>
      <c r="C91" s="91"/>
      <c r="D91" s="96"/>
      <c r="E91" s="591"/>
      <c r="F91" s="592"/>
      <c r="G91" s="859"/>
      <c r="H91" s="163"/>
      <c r="I91" s="95"/>
    </row>
    <row r="92" spans="1:11" ht="12.75" customHeight="1">
      <c r="A92" s="164"/>
      <c r="B92" s="108" t="s">
        <v>3285</v>
      </c>
      <c r="C92" s="108"/>
      <c r="D92" s="166"/>
      <c r="E92" s="593"/>
      <c r="F92" s="553"/>
      <c r="G92" s="340"/>
      <c r="H92" s="17"/>
      <c r="I92" s="167"/>
    </row>
    <row r="93" spans="1:11" ht="12.75" customHeight="1">
      <c r="A93" s="204"/>
      <c r="B93" s="825" t="s">
        <v>11543</v>
      </c>
      <c r="C93" s="97"/>
      <c r="D93" s="97"/>
      <c r="E93" s="595"/>
      <c r="F93" s="596"/>
      <c r="G93" s="860"/>
      <c r="H93" s="17"/>
      <c r="I93" s="167"/>
    </row>
    <row r="94" spans="1:11" ht="12.75" customHeight="1">
      <c r="A94" s="204"/>
      <c r="B94" s="183"/>
      <c r="C94" s="97"/>
      <c r="D94" s="97"/>
      <c r="E94" s="595"/>
      <c r="F94" s="596"/>
      <c r="G94" s="860"/>
      <c r="H94" s="17"/>
      <c r="I94" s="167"/>
    </row>
    <row r="95" spans="1:11" ht="12.75" customHeight="1">
      <c r="A95" s="204"/>
      <c r="B95" s="183"/>
      <c r="C95" s="97"/>
      <c r="D95" s="97"/>
      <c r="E95" s="595"/>
      <c r="F95" s="596"/>
      <c r="G95" s="860"/>
      <c r="H95" s="17"/>
      <c r="I95" s="167"/>
    </row>
    <row r="96" spans="1:11" ht="39" customHeight="1" thickBot="1">
      <c r="A96" s="201" t="s">
        <v>7082</v>
      </c>
      <c r="B96" s="184"/>
      <c r="C96" s="99"/>
      <c r="D96" s="99"/>
      <c r="E96" s="597"/>
      <c r="F96" s="598"/>
      <c r="G96" s="861"/>
      <c r="H96" s="171"/>
      <c r="I96" s="172"/>
    </row>
    <row r="97" spans="1:9" ht="45.75" customHeight="1">
      <c r="A97" s="1206" t="s">
        <v>1034</v>
      </c>
      <c r="B97" s="1207" t="s">
        <v>1035</v>
      </c>
      <c r="C97" s="192" t="s">
        <v>678</v>
      </c>
      <c r="D97" s="192" t="s">
        <v>3143</v>
      </c>
      <c r="E97" s="599" t="s">
        <v>11379</v>
      </c>
      <c r="F97" s="611" t="s">
        <v>2792</v>
      </c>
      <c r="G97" s="1204" t="s">
        <v>8996</v>
      </c>
      <c r="H97" s="419" t="s">
        <v>497</v>
      </c>
      <c r="I97" s="495" t="s">
        <v>4268</v>
      </c>
    </row>
    <row r="98" spans="1:9" ht="13.5" customHeight="1" thickBot="1">
      <c r="A98" s="475"/>
      <c r="B98" s="1210"/>
      <c r="C98" s="197" t="s">
        <v>3644</v>
      </c>
      <c r="D98" s="476" t="s">
        <v>8997</v>
      </c>
      <c r="E98" s="601" t="s">
        <v>265</v>
      </c>
      <c r="F98" s="607">
        <f>'Заказ, cкидки и курсы валют'!$I$12</f>
        <v>0</v>
      </c>
      <c r="G98" s="948"/>
      <c r="H98" s="455"/>
      <c r="I98" s="541"/>
    </row>
    <row r="99" spans="1:9" ht="13.5" customHeight="1">
      <c r="A99" s="384" t="s">
        <v>11534</v>
      </c>
      <c r="B99" s="385" t="s">
        <v>107</v>
      </c>
      <c r="C99" s="1133">
        <v>1.1200000000000001</v>
      </c>
      <c r="D99" s="386">
        <v>20</v>
      </c>
      <c r="E99" s="574">
        <v>30.47</v>
      </c>
      <c r="F99" s="1089">
        <f t="shared" ref="F99:F107" si="8">ROUND(E99*(1-$F$11),2)</f>
        <v>30.47</v>
      </c>
      <c r="G99" s="968">
        <f>'Заказ, cкидки и курсы валют'!$J$23*F99</f>
        <v>379.35149999999999</v>
      </c>
      <c r="H99" s="387">
        <f>ROUND((D99)*G99,2)</f>
        <v>7587.03</v>
      </c>
      <c r="I99" s="929"/>
    </row>
    <row r="100" spans="1:9" ht="13.5" customHeight="1">
      <c r="A100" s="175" t="s">
        <v>11535</v>
      </c>
      <c r="B100" s="126" t="s">
        <v>108</v>
      </c>
      <c r="C100" s="779">
        <v>1.35</v>
      </c>
      <c r="D100" s="127">
        <v>15</v>
      </c>
      <c r="E100" s="574">
        <v>30.47</v>
      </c>
      <c r="F100" s="1090">
        <f t="shared" si="8"/>
        <v>30.47</v>
      </c>
      <c r="G100" s="862">
        <f>'Заказ, cкидки и курсы валют'!$J$23*F100</f>
        <v>379.35149999999999</v>
      </c>
      <c r="H100" s="128">
        <f t="shared" ref="H100:H107" si="9">ROUND((D100)*G100,2)</f>
        <v>5690.27</v>
      </c>
      <c r="I100" s="930"/>
    </row>
    <row r="101" spans="1:9" ht="13.5" customHeight="1">
      <c r="A101" s="175" t="s">
        <v>11536</v>
      </c>
      <c r="B101" s="126" t="s">
        <v>109</v>
      </c>
      <c r="C101" s="779">
        <v>1.46</v>
      </c>
      <c r="D101" s="127">
        <v>15</v>
      </c>
      <c r="E101" s="574">
        <v>30.47</v>
      </c>
      <c r="F101" s="1090">
        <f t="shared" si="8"/>
        <v>30.47</v>
      </c>
      <c r="G101" s="862">
        <f>'Заказ, cкидки и курсы валют'!$J$23*F101</f>
        <v>379.35149999999999</v>
      </c>
      <c r="H101" s="128">
        <f t="shared" si="9"/>
        <v>5690.27</v>
      </c>
      <c r="I101" s="930"/>
    </row>
    <row r="102" spans="1:9" ht="13.5" customHeight="1">
      <c r="A102" s="175" t="s">
        <v>11537</v>
      </c>
      <c r="B102" s="126" t="s">
        <v>110</v>
      </c>
      <c r="C102" s="779">
        <v>1.72</v>
      </c>
      <c r="D102" s="127">
        <v>15</v>
      </c>
      <c r="E102" s="574">
        <v>32.5</v>
      </c>
      <c r="F102" s="1090">
        <f t="shared" si="8"/>
        <v>32.5</v>
      </c>
      <c r="G102" s="862">
        <f>'Заказ, cкидки и курсы валют'!$J$23*F102</f>
        <v>404.625</v>
      </c>
      <c r="H102" s="128">
        <f t="shared" si="9"/>
        <v>6069.38</v>
      </c>
      <c r="I102" s="930"/>
    </row>
    <row r="103" spans="1:9" ht="13.5" customHeight="1">
      <c r="A103" s="175" t="s">
        <v>11538</v>
      </c>
      <c r="B103" s="126" t="s">
        <v>111</v>
      </c>
      <c r="C103" s="779">
        <v>1.83</v>
      </c>
      <c r="D103" s="127">
        <v>15</v>
      </c>
      <c r="E103" s="574">
        <v>32.5</v>
      </c>
      <c r="F103" s="1090">
        <f t="shared" si="8"/>
        <v>32.5</v>
      </c>
      <c r="G103" s="862">
        <f>'Заказ, cкидки и курсы валют'!$J$23*F103</f>
        <v>404.625</v>
      </c>
      <c r="H103" s="128">
        <f t="shared" si="9"/>
        <v>6069.38</v>
      </c>
      <c r="I103" s="930"/>
    </row>
    <row r="104" spans="1:9" ht="13.5" customHeight="1">
      <c r="A104" s="175" t="s">
        <v>11539</v>
      </c>
      <c r="B104" s="126" t="s">
        <v>112</v>
      </c>
      <c r="C104" s="779">
        <v>2.0699999999999998</v>
      </c>
      <c r="D104" s="127">
        <v>15</v>
      </c>
      <c r="E104" s="574">
        <v>32.5</v>
      </c>
      <c r="F104" s="1090">
        <f t="shared" si="8"/>
        <v>32.5</v>
      </c>
      <c r="G104" s="862">
        <f>'Заказ, cкидки и курсы валют'!$J$23*F104</f>
        <v>404.625</v>
      </c>
      <c r="H104" s="128">
        <f t="shared" si="9"/>
        <v>6069.38</v>
      </c>
      <c r="I104" s="930"/>
    </row>
    <row r="105" spans="1:9" ht="13.5" customHeight="1">
      <c r="A105" s="175" t="s">
        <v>11540</v>
      </c>
      <c r="B105" s="126" t="s">
        <v>113</v>
      </c>
      <c r="C105" s="779">
        <v>2.27</v>
      </c>
      <c r="D105" s="127">
        <v>15</v>
      </c>
      <c r="E105" s="574">
        <v>30.47</v>
      </c>
      <c r="F105" s="1090">
        <f t="shared" si="8"/>
        <v>30.47</v>
      </c>
      <c r="G105" s="862">
        <f>'Заказ, cкидки и курсы валют'!$J$23*F105</f>
        <v>379.35149999999999</v>
      </c>
      <c r="H105" s="128">
        <f t="shared" si="9"/>
        <v>5690.27</v>
      </c>
      <c r="I105" s="930"/>
    </row>
    <row r="106" spans="1:9" ht="13.5" customHeight="1">
      <c r="A106" s="175" t="s">
        <v>11541</v>
      </c>
      <c r="B106" s="126" t="s">
        <v>115</v>
      </c>
      <c r="C106" s="779">
        <v>3.14</v>
      </c>
      <c r="D106" s="127">
        <v>15</v>
      </c>
      <c r="E106" s="574">
        <v>31.91</v>
      </c>
      <c r="F106" s="1090">
        <f t="shared" si="8"/>
        <v>31.91</v>
      </c>
      <c r="G106" s="862">
        <f>'Заказ, cкидки и курсы валют'!$J$23*F106</f>
        <v>397.27949999999998</v>
      </c>
      <c r="H106" s="128">
        <f t="shared" si="9"/>
        <v>5959.19</v>
      </c>
      <c r="I106" s="930"/>
    </row>
    <row r="107" spans="1:9" ht="13.5" customHeight="1" thickBot="1">
      <c r="A107" s="177" t="s">
        <v>11542</v>
      </c>
      <c r="B107" s="178" t="s">
        <v>116</v>
      </c>
      <c r="C107" s="780">
        <v>3.5</v>
      </c>
      <c r="D107" s="180">
        <v>10</v>
      </c>
      <c r="E107" s="574">
        <v>32.5</v>
      </c>
      <c r="F107" s="1091">
        <f t="shared" si="8"/>
        <v>32.5</v>
      </c>
      <c r="G107" s="960">
        <f>'Заказ, cкидки и курсы валют'!$J$23*F107</f>
        <v>404.625</v>
      </c>
      <c r="H107" s="181">
        <f t="shared" si="9"/>
        <v>4046.25</v>
      </c>
      <c r="I107" s="931"/>
    </row>
    <row r="108" spans="1:9" ht="13.5" customHeight="1" thickBot="1">
      <c r="A108" s="1155"/>
      <c r="B108" s="1255"/>
      <c r="C108" s="1256"/>
      <c r="D108" s="1257"/>
      <c r="E108" s="667"/>
      <c r="F108" s="1096"/>
      <c r="G108" s="865"/>
      <c r="H108" s="23"/>
      <c r="I108" s="23"/>
    </row>
    <row r="109" spans="1:9" ht="16.5" customHeight="1">
      <c r="A109" s="185"/>
      <c r="B109" s="91" t="s">
        <v>498</v>
      </c>
      <c r="C109" s="91"/>
      <c r="D109" s="96"/>
      <c r="E109" s="591"/>
      <c r="F109" s="592"/>
      <c r="G109" s="859"/>
      <c r="H109" s="163"/>
      <c r="I109" s="95"/>
    </row>
    <row r="110" spans="1:9" ht="12.75" customHeight="1">
      <c r="A110" s="164"/>
      <c r="B110" s="108" t="s">
        <v>3285</v>
      </c>
      <c r="C110" s="108"/>
      <c r="D110" s="166"/>
      <c r="E110" s="593"/>
      <c r="F110" s="553"/>
      <c r="G110" s="340"/>
      <c r="H110" s="17"/>
      <c r="I110" s="167"/>
    </row>
    <row r="111" spans="1:9" ht="12.75" customHeight="1">
      <c r="A111" s="204"/>
      <c r="B111" s="825" t="s">
        <v>11543</v>
      </c>
      <c r="C111" s="97"/>
      <c r="D111" s="97"/>
      <c r="E111" s="595"/>
      <c r="F111" s="596"/>
      <c r="G111" s="860"/>
      <c r="H111" s="17"/>
      <c r="I111" s="167"/>
    </row>
    <row r="112" spans="1:9" ht="12.75" customHeight="1">
      <c r="A112" s="204"/>
      <c r="B112" s="183"/>
      <c r="C112" s="97"/>
      <c r="D112" s="97"/>
      <c r="E112" s="595"/>
      <c r="F112" s="596"/>
      <c r="G112" s="860"/>
      <c r="H112" s="17"/>
      <c r="I112" s="167"/>
    </row>
    <row r="113" spans="1:9" ht="12.75" customHeight="1">
      <c r="A113" s="204"/>
      <c r="B113" s="183"/>
      <c r="C113" s="97"/>
      <c r="D113" s="97"/>
      <c r="E113" s="595"/>
      <c r="F113" s="596"/>
      <c r="G113" s="860"/>
      <c r="H113" s="17"/>
      <c r="I113" s="167"/>
    </row>
    <row r="114" spans="1:9" ht="39" customHeight="1" thickBot="1">
      <c r="A114" s="201" t="s">
        <v>7081</v>
      </c>
      <c r="B114" s="184"/>
      <c r="C114" s="97"/>
      <c r="D114" s="97"/>
      <c r="E114" s="595"/>
      <c r="F114" s="596"/>
      <c r="G114" s="860"/>
      <c r="H114" s="17"/>
      <c r="I114" s="172"/>
    </row>
    <row r="115" spans="1:9" ht="45.75" customHeight="1">
      <c r="A115" s="1206" t="s">
        <v>1034</v>
      </c>
      <c r="B115" s="1207" t="s">
        <v>1035</v>
      </c>
      <c r="C115" s="433" t="s">
        <v>678</v>
      </c>
      <c r="D115" s="433" t="s">
        <v>3143</v>
      </c>
      <c r="E115" s="618" t="s">
        <v>11379</v>
      </c>
      <c r="F115" s="619" t="s">
        <v>2792</v>
      </c>
      <c r="G115" s="873" t="s">
        <v>8996</v>
      </c>
      <c r="H115" s="1267" t="s">
        <v>497</v>
      </c>
      <c r="I115" s="495" t="s">
        <v>4268</v>
      </c>
    </row>
    <row r="116" spans="1:9" ht="13.5" customHeight="1" thickBot="1">
      <c r="A116" s="475"/>
      <c r="B116" s="1210"/>
      <c r="C116" s="197" t="s">
        <v>3644</v>
      </c>
      <c r="D116" s="476" t="s">
        <v>8997</v>
      </c>
      <c r="E116" s="601" t="s">
        <v>265</v>
      </c>
      <c r="F116" s="607">
        <f>'Заказ, cкидки и курсы валют'!$I$12</f>
        <v>0</v>
      </c>
      <c r="G116" s="948"/>
      <c r="H116" s="455"/>
      <c r="I116" s="541"/>
    </row>
    <row r="117" spans="1:9" ht="13.5" customHeight="1">
      <c r="A117" s="1167" t="s">
        <v>9671</v>
      </c>
      <c r="B117" s="1832" t="s">
        <v>107</v>
      </c>
      <c r="C117" s="1833">
        <v>1.1200000000000001</v>
      </c>
      <c r="D117" s="2067">
        <v>1.5</v>
      </c>
      <c r="E117" s="2056">
        <f>E99*1.2</f>
        <v>36.564</v>
      </c>
      <c r="F117" s="1896">
        <f t="shared" ref="F117:F125" si="10">ROUND(E117*(1-$F$11),2)</f>
        <v>36.56</v>
      </c>
      <c r="G117" s="1673">
        <f>'Заказ, cкидки и курсы валют'!$J$23*F117</f>
        <v>455.17200000000003</v>
      </c>
      <c r="H117" s="1278">
        <f>ROUND((D117)*G117,2)</f>
        <v>682.76</v>
      </c>
      <c r="I117" s="2168"/>
    </row>
    <row r="118" spans="1:9" ht="13.5" customHeight="1">
      <c r="A118" s="1165" t="s">
        <v>9672</v>
      </c>
      <c r="B118" s="1258" t="s">
        <v>108</v>
      </c>
      <c r="C118" s="1259">
        <v>1.35</v>
      </c>
      <c r="D118" s="2059">
        <v>1.5</v>
      </c>
      <c r="E118" s="2057">
        <f t="shared" ref="E118:E125" si="11">E100*1.2</f>
        <v>36.564</v>
      </c>
      <c r="F118" s="1864">
        <f t="shared" si="10"/>
        <v>36.56</v>
      </c>
      <c r="G118" s="866">
        <f>'Заказ, cкидки и курсы валют'!$J$23*F118</f>
        <v>455.17200000000003</v>
      </c>
      <c r="H118" s="522">
        <f t="shared" ref="H118:H125" si="12">ROUND((D118)*G118,2)</f>
        <v>682.76</v>
      </c>
      <c r="I118" s="1260"/>
    </row>
    <row r="119" spans="1:9" ht="13.5" customHeight="1">
      <c r="A119" s="1165" t="s">
        <v>9673</v>
      </c>
      <c r="B119" s="1258" t="s">
        <v>109</v>
      </c>
      <c r="C119" s="1259">
        <v>1.46</v>
      </c>
      <c r="D119" s="2059">
        <v>1.5</v>
      </c>
      <c r="E119" s="2057">
        <f t="shared" si="11"/>
        <v>36.564</v>
      </c>
      <c r="F119" s="1864">
        <f t="shared" si="10"/>
        <v>36.56</v>
      </c>
      <c r="G119" s="866">
        <f>'Заказ, cкидки и курсы валют'!$J$23*F119</f>
        <v>455.17200000000003</v>
      </c>
      <c r="H119" s="522">
        <f t="shared" si="12"/>
        <v>682.76</v>
      </c>
      <c r="I119" s="1260"/>
    </row>
    <row r="120" spans="1:9" ht="13.5" customHeight="1">
      <c r="A120" s="1165" t="s">
        <v>9674</v>
      </c>
      <c r="B120" s="1258" t="s">
        <v>110</v>
      </c>
      <c r="C120" s="1259">
        <v>1.72</v>
      </c>
      <c r="D120" s="2059">
        <v>1</v>
      </c>
      <c r="E120" s="2057">
        <f t="shared" si="11"/>
        <v>39</v>
      </c>
      <c r="F120" s="1864">
        <f t="shared" si="10"/>
        <v>39</v>
      </c>
      <c r="G120" s="866">
        <f>'Заказ, cкидки и курсы валют'!$J$23*F120</f>
        <v>485.54999999999995</v>
      </c>
      <c r="H120" s="522">
        <f t="shared" si="12"/>
        <v>485.55</v>
      </c>
      <c r="I120" s="1260"/>
    </row>
    <row r="121" spans="1:9" ht="13.5" customHeight="1">
      <c r="A121" s="1165" t="s">
        <v>9675</v>
      </c>
      <c r="B121" s="1258" t="s">
        <v>111</v>
      </c>
      <c r="C121" s="1259">
        <v>1.83</v>
      </c>
      <c r="D121" s="2059">
        <v>1</v>
      </c>
      <c r="E121" s="2057">
        <f t="shared" si="11"/>
        <v>39</v>
      </c>
      <c r="F121" s="1864">
        <f t="shared" si="10"/>
        <v>39</v>
      </c>
      <c r="G121" s="866">
        <f>'Заказ, cкидки и курсы валют'!$J$23*F121</f>
        <v>485.54999999999995</v>
      </c>
      <c r="H121" s="522">
        <f t="shared" si="12"/>
        <v>485.55</v>
      </c>
      <c r="I121" s="1260"/>
    </row>
    <row r="122" spans="1:9" ht="13.5" customHeight="1">
      <c r="A122" s="1165" t="s">
        <v>9676</v>
      </c>
      <c r="B122" s="1258" t="s">
        <v>112</v>
      </c>
      <c r="C122" s="1259">
        <v>2.0699999999999998</v>
      </c>
      <c r="D122" s="2059">
        <v>1</v>
      </c>
      <c r="E122" s="2057">
        <f t="shared" si="11"/>
        <v>39</v>
      </c>
      <c r="F122" s="1864">
        <f t="shared" si="10"/>
        <v>39</v>
      </c>
      <c r="G122" s="866">
        <f>'Заказ, cкидки и курсы валют'!$J$23*F122</f>
        <v>485.54999999999995</v>
      </c>
      <c r="H122" s="522">
        <f t="shared" si="12"/>
        <v>485.55</v>
      </c>
      <c r="I122" s="1260"/>
    </row>
    <row r="123" spans="1:9" ht="13.5" customHeight="1">
      <c r="A123" s="1165" t="s">
        <v>9677</v>
      </c>
      <c r="B123" s="1258" t="s">
        <v>113</v>
      </c>
      <c r="C123" s="1259">
        <v>2.27</v>
      </c>
      <c r="D123" s="2059">
        <v>1</v>
      </c>
      <c r="E123" s="2057">
        <f t="shared" si="11"/>
        <v>36.564</v>
      </c>
      <c r="F123" s="1864">
        <f t="shared" si="10"/>
        <v>36.56</v>
      </c>
      <c r="G123" s="866">
        <f>'Заказ, cкидки и курсы валют'!$J$23*F123</f>
        <v>455.17200000000003</v>
      </c>
      <c r="H123" s="522">
        <f t="shared" si="12"/>
        <v>455.17</v>
      </c>
      <c r="I123" s="1260"/>
    </row>
    <row r="124" spans="1:9" ht="13.5" customHeight="1">
      <c r="A124" s="1165" t="s">
        <v>9678</v>
      </c>
      <c r="B124" s="1258" t="s">
        <v>115</v>
      </c>
      <c r="C124" s="1259">
        <v>3.14</v>
      </c>
      <c r="D124" s="2059">
        <v>1</v>
      </c>
      <c r="E124" s="2057">
        <f t="shared" si="11"/>
        <v>38.292000000000002</v>
      </c>
      <c r="F124" s="1864">
        <f t="shared" si="10"/>
        <v>38.29</v>
      </c>
      <c r="G124" s="866">
        <f>'Заказ, cкидки и курсы валют'!$J$23*F124</f>
        <v>476.71049999999997</v>
      </c>
      <c r="H124" s="522">
        <f t="shared" si="12"/>
        <v>476.71</v>
      </c>
      <c r="I124" s="1260"/>
    </row>
    <row r="125" spans="1:9" ht="13.5" customHeight="1" thickBot="1">
      <c r="A125" s="1166" t="s">
        <v>9679</v>
      </c>
      <c r="B125" s="1261" t="s">
        <v>116</v>
      </c>
      <c r="C125" s="1262">
        <v>3.5</v>
      </c>
      <c r="D125" s="2070">
        <v>1</v>
      </c>
      <c r="E125" s="2058">
        <f t="shared" si="11"/>
        <v>39</v>
      </c>
      <c r="F125" s="1865">
        <f t="shared" si="10"/>
        <v>39</v>
      </c>
      <c r="G125" s="1263">
        <f>'Заказ, cкидки и курсы валют'!$J$23*F125</f>
        <v>485.54999999999995</v>
      </c>
      <c r="H125" s="1264">
        <f t="shared" si="12"/>
        <v>485.55</v>
      </c>
      <c r="I125" s="1265"/>
    </row>
    <row r="126" spans="1:9" ht="12.75" customHeight="1" thickBot="1"/>
    <row r="127" spans="1:9" ht="16.5" customHeight="1">
      <c r="A127" s="203"/>
      <c r="B127" s="91" t="s">
        <v>498</v>
      </c>
      <c r="C127" s="91"/>
      <c r="D127" s="96"/>
      <c r="E127" s="591"/>
      <c r="F127" s="592"/>
      <c r="G127" s="859"/>
      <c r="H127" s="163"/>
      <c r="I127" s="95"/>
    </row>
    <row r="128" spans="1:9" ht="16.5" customHeight="1">
      <c r="A128" s="204"/>
      <c r="B128" s="108"/>
      <c r="C128" s="108" t="s">
        <v>499</v>
      </c>
      <c r="D128" s="165"/>
      <c r="E128" s="606"/>
      <c r="F128" s="563"/>
      <c r="G128" s="340"/>
      <c r="H128" s="17"/>
      <c r="I128" s="167"/>
    </row>
    <row r="129" spans="1:11" ht="13.5" customHeight="1">
      <c r="A129" s="204"/>
      <c r="B129" s="183"/>
      <c r="C129" s="97"/>
      <c r="D129" s="97"/>
      <c r="E129" s="595"/>
      <c r="F129" s="596"/>
      <c r="G129" s="860"/>
      <c r="H129" s="17"/>
      <c r="I129" s="167"/>
    </row>
    <row r="130" spans="1:11" ht="12" customHeight="1">
      <c r="A130" s="204"/>
      <c r="B130" s="183"/>
      <c r="C130" s="97"/>
      <c r="D130" s="97"/>
      <c r="E130" s="595"/>
      <c r="F130" s="596"/>
      <c r="G130" s="860"/>
      <c r="H130" s="17"/>
      <c r="I130" s="167"/>
    </row>
    <row r="131" spans="1:11" ht="16.5" customHeight="1">
      <c r="A131" s="204"/>
      <c r="B131" s="183"/>
      <c r="C131" s="97"/>
      <c r="D131" s="97"/>
      <c r="E131" s="595"/>
      <c r="F131" s="596"/>
      <c r="G131" s="860"/>
      <c r="H131" s="17"/>
      <c r="I131" s="167"/>
    </row>
    <row r="132" spans="1:11" ht="16.5" customHeight="1" thickBot="1">
      <c r="A132" s="201" t="s">
        <v>7082</v>
      </c>
      <c r="B132" s="184"/>
      <c r="C132" s="99"/>
      <c r="D132" s="99"/>
      <c r="E132" s="597"/>
      <c r="F132" s="598"/>
      <c r="G132" s="861"/>
      <c r="H132" s="171"/>
      <c r="I132" s="172"/>
    </row>
    <row r="133" spans="1:11" ht="37.5" customHeight="1">
      <c r="A133" s="2590" t="s">
        <v>1034</v>
      </c>
      <c r="B133" s="2592" t="s">
        <v>1035</v>
      </c>
      <c r="C133" s="192" t="s">
        <v>678</v>
      </c>
      <c r="D133" s="192" t="s">
        <v>3143</v>
      </c>
      <c r="E133" s="599" t="s">
        <v>11378</v>
      </c>
      <c r="F133" s="611" t="s">
        <v>2792</v>
      </c>
      <c r="G133" s="2596" t="s">
        <v>2640</v>
      </c>
      <c r="H133" s="2598" t="s">
        <v>497</v>
      </c>
      <c r="I133" s="2594" t="s">
        <v>4268</v>
      </c>
    </row>
    <row r="134" spans="1:11" ht="18.75" customHeight="1" thickBot="1">
      <c r="A134" s="2591"/>
      <c r="B134" s="2593"/>
      <c r="C134" s="197" t="s">
        <v>3644</v>
      </c>
      <c r="D134" s="390" t="s">
        <v>2641</v>
      </c>
      <c r="E134" s="601" t="s">
        <v>265</v>
      </c>
      <c r="F134" s="607">
        <f>'Заказ, cкидки и курсы валют'!$I$12</f>
        <v>0</v>
      </c>
      <c r="G134" s="2597"/>
      <c r="H134" s="2599"/>
      <c r="I134" s="2595"/>
      <c r="K134" s="575"/>
    </row>
    <row r="135" spans="1:11" ht="13.5" customHeight="1">
      <c r="A135" s="384" t="s">
        <v>2582</v>
      </c>
      <c r="B135" s="385" t="s">
        <v>105</v>
      </c>
      <c r="C135" s="1133">
        <v>0.8</v>
      </c>
      <c r="D135" s="386">
        <v>28000</v>
      </c>
      <c r="E135" s="574">
        <v>24.12</v>
      </c>
      <c r="F135" s="967">
        <f>ROUND(E135*(1-$F$11),2)</f>
        <v>24.12</v>
      </c>
      <c r="G135" s="968">
        <f>'Заказ, cкидки и курсы валют'!$J$23*F135</f>
        <v>300.29399999999998</v>
      </c>
      <c r="H135" s="387">
        <f>ROUND((D135/1000)*G135,2)</f>
        <v>8408.23</v>
      </c>
      <c r="I135" s="388"/>
      <c r="K135" s="575"/>
    </row>
    <row r="136" spans="1:11" ht="13.5" customHeight="1">
      <c r="A136" s="175" t="s">
        <v>2583</v>
      </c>
      <c r="B136" s="126" t="s">
        <v>106</v>
      </c>
      <c r="C136" s="779">
        <v>0.91</v>
      </c>
      <c r="D136" s="127">
        <v>22000</v>
      </c>
      <c r="E136" s="574">
        <v>26.48</v>
      </c>
      <c r="F136" s="603">
        <f t="shared" ref="F136:F155" si="13">ROUND(E136*(1-$F$11),2)</f>
        <v>26.48</v>
      </c>
      <c r="G136" s="862">
        <f>'Заказ, cкидки и курсы валют'!$J$23*F136</f>
        <v>329.67599999999999</v>
      </c>
      <c r="H136" s="128">
        <f t="shared" ref="H136:H155" si="14">ROUND((D136/1000)*G136,2)</f>
        <v>7252.87</v>
      </c>
      <c r="I136" s="174"/>
      <c r="K136" s="575"/>
    </row>
    <row r="137" spans="1:11" ht="13.5" customHeight="1">
      <c r="A137" s="175" t="s">
        <v>2584</v>
      </c>
      <c r="B137" s="126" t="s">
        <v>107</v>
      </c>
      <c r="C137" s="779">
        <v>1.1200000000000001</v>
      </c>
      <c r="D137" s="127">
        <v>15000</v>
      </c>
      <c r="E137" s="574">
        <v>33.75</v>
      </c>
      <c r="F137" s="603">
        <f t="shared" si="13"/>
        <v>33.75</v>
      </c>
      <c r="G137" s="862">
        <f>'Заказ, cкидки и курсы валют'!$J$23*F137</f>
        <v>420.1875</v>
      </c>
      <c r="H137" s="128">
        <f t="shared" si="14"/>
        <v>6302.81</v>
      </c>
      <c r="I137" s="174"/>
      <c r="K137" s="575"/>
    </row>
    <row r="138" spans="1:11" ht="13.5" customHeight="1">
      <c r="A138" s="175" t="s">
        <v>2585</v>
      </c>
      <c r="B138" s="126" t="s">
        <v>108</v>
      </c>
      <c r="C138" s="779">
        <v>1.35</v>
      </c>
      <c r="D138" s="127">
        <v>12000</v>
      </c>
      <c r="E138" s="574">
        <v>39.19</v>
      </c>
      <c r="F138" s="603">
        <f t="shared" si="13"/>
        <v>39.19</v>
      </c>
      <c r="G138" s="862">
        <f>'Заказ, cкидки и курсы валют'!$J$23*F138</f>
        <v>487.91549999999995</v>
      </c>
      <c r="H138" s="128">
        <f t="shared" si="14"/>
        <v>5854.99</v>
      </c>
      <c r="I138" s="174"/>
      <c r="K138" s="575"/>
    </row>
    <row r="139" spans="1:11" ht="13.5" customHeight="1">
      <c r="A139" s="175" t="s">
        <v>2586</v>
      </c>
      <c r="B139" s="126" t="s">
        <v>109</v>
      </c>
      <c r="C139" s="779">
        <v>1.46</v>
      </c>
      <c r="D139" s="127">
        <v>11000</v>
      </c>
      <c r="E139" s="574">
        <v>43.44</v>
      </c>
      <c r="F139" s="603">
        <f t="shared" si="13"/>
        <v>43.44</v>
      </c>
      <c r="G139" s="862">
        <f>'Заказ, cкидки и курсы валют'!$J$23*F139</f>
        <v>540.82799999999997</v>
      </c>
      <c r="H139" s="128">
        <f t="shared" si="14"/>
        <v>5949.11</v>
      </c>
      <c r="I139" s="174"/>
      <c r="K139" s="575"/>
    </row>
    <row r="140" spans="1:11" ht="13.5" customHeight="1">
      <c r="A140" s="175" t="s">
        <v>2587</v>
      </c>
      <c r="B140" s="126" t="s">
        <v>110</v>
      </c>
      <c r="C140" s="779">
        <v>1.72</v>
      </c>
      <c r="D140" s="127">
        <v>8000</v>
      </c>
      <c r="E140" s="574">
        <v>48.14</v>
      </c>
      <c r="F140" s="603">
        <f t="shared" si="13"/>
        <v>48.14</v>
      </c>
      <c r="G140" s="862">
        <f>'Заказ, cкидки и курсы валют'!$J$23*F140</f>
        <v>599.34299999999996</v>
      </c>
      <c r="H140" s="128">
        <f t="shared" si="14"/>
        <v>4794.74</v>
      </c>
      <c r="I140" s="174"/>
      <c r="K140" s="575"/>
    </row>
    <row r="141" spans="1:11" ht="13.5" customHeight="1">
      <c r="A141" s="175" t="s">
        <v>2588</v>
      </c>
      <c r="B141" s="126" t="s">
        <v>111</v>
      </c>
      <c r="C141" s="779">
        <v>1.83</v>
      </c>
      <c r="D141" s="127">
        <v>7000</v>
      </c>
      <c r="E141" s="574">
        <v>52.62</v>
      </c>
      <c r="F141" s="603">
        <f t="shared" si="13"/>
        <v>52.62</v>
      </c>
      <c r="G141" s="862">
        <f>'Заказ, cкидки и курсы валют'!$J$23*F141</f>
        <v>655.11899999999991</v>
      </c>
      <c r="H141" s="128">
        <f t="shared" si="14"/>
        <v>4585.83</v>
      </c>
      <c r="I141" s="174"/>
      <c r="K141" s="575"/>
    </row>
    <row r="142" spans="1:11" ht="13.5" customHeight="1">
      <c r="A142" s="175" t="s">
        <v>2589</v>
      </c>
      <c r="B142" s="126" t="s">
        <v>112</v>
      </c>
      <c r="C142" s="779">
        <v>2.0699999999999998</v>
      </c>
      <c r="D142" s="127">
        <v>5500</v>
      </c>
      <c r="E142" s="574">
        <v>59.47</v>
      </c>
      <c r="F142" s="603">
        <f t="shared" si="13"/>
        <v>59.47</v>
      </c>
      <c r="G142" s="862">
        <f>'Заказ, cкидки и курсы валют'!$J$23*F142</f>
        <v>740.40149999999994</v>
      </c>
      <c r="H142" s="128">
        <f t="shared" si="14"/>
        <v>4072.21</v>
      </c>
      <c r="I142" s="174"/>
      <c r="K142" s="575"/>
    </row>
    <row r="143" spans="1:11" ht="13.5" customHeight="1">
      <c r="A143" s="175" t="s">
        <v>2590</v>
      </c>
      <c r="B143" s="126" t="s">
        <v>113</v>
      </c>
      <c r="C143" s="779">
        <v>2.27</v>
      </c>
      <c r="D143" s="127">
        <v>5000</v>
      </c>
      <c r="E143" s="574">
        <v>64.27</v>
      </c>
      <c r="F143" s="603">
        <f t="shared" si="13"/>
        <v>64.27</v>
      </c>
      <c r="G143" s="862">
        <f>'Заказ, cкидки и курсы валют'!$J$23*F143</f>
        <v>800.16149999999993</v>
      </c>
      <c r="H143" s="128">
        <f t="shared" si="14"/>
        <v>4000.81</v>
      </c>
      <c r="I143" s="174"/>
      <c r="K143" s="575"/>
    </row>
    <row r="144" spans="1:11" ht="13.5" customHeight="1">
      <c r="A144" s="175" t="s">
        <v>2591</v>
      </c>
      <c r="B144" s="126" t="s">
        <v>114</v>
      </c>
      <c r="C144" s="779">
        <v>2.64</v>
      </c>
      <c r="D144" s="127">
        <v>4000</v>
      </c>
      <c r="E144" s="574">
        <v>77.92</v>
      </c>
      <c r="F144" s="603">
        <f t="shared" si="13"/>
        <v>77.92</v>
      </c>
      <c r="G144" s="862">
        <f>'Заказ, cкидки и курсы валют'!$J$23*F144</f>
        <v>970.10399999999993</v>
      </c>
      <c r="H144" s="128">
        <f t="shared" si="14"/>
        <v>3880.42</v>
      </c>
      <c r="I144" s="174"/>
      <c r="K144" s="575"/>
    </row>
    <row r="145" spans="1:11" ht="13.5" customHeight="1">
      <c r="A145" s="175" t="s">
        <v>687</v>
      </c>
      <c r="B145" s="126" t="s">
        <v>3336</v>
      </c>
      <c r="C145" s="779">
        <v>2.8</v>
      </c>
      <c r="D145" s="129">
        <v>3500</v>
      </c>
      <c r="E145" s="574">
        <v>85.66</v>
      </c>
      <c r="F145" s="603">
        <f t="shared" si="13"/>
        <v>85.66</v>
      </c>
      <c r="G145" s="862">
        <f>'Заказ, cкидки и курсы валют'!$J$23*F145</f>
        <v>1066.4669999999999</v>
      </c>
      <c r="H145" s="128">
        <f t="shared" si="14"/>
        <v>3732.63</v>
      </c>
      <c r="I145" s="174"/>
      <c r="K145" s="575"/>
    </row>
    <row r="146" spans="1:11" ht="13.5" customHeight="1">
      <c r="A146" s="175" t="s">
        <v>688</v>
      </c>
      <c r="B146" s="126" t="s">
        <v>115</v>
      </c>
      <c r="C146" s="779">
        <v>3.14</v>
      </c>
      <c r="D146" s="127">
        <v>3000</v>
      </c>
      <c r="E146" s="574">
        <v>94.16</v>
      </c>
      <c r="F146" s="603">
        <f t="shared" si="13"/>
        <v>94.16</v>
      </c>
      <c r="G146" s="862">
        <f>'Заказ, cкидки и курсы валют'!$J$23*F146</f>
        <v>1172.2919999999999</v>
      </c>
      <c r="H146" s="128">
        <f t="shared" si="14"/>
        <v>3516.88</v>
      </c>
      <c r="I146" s="174"/>
      <c r="K146" s="575"/>
    </row>
    <row r="147" spans="1:11" ht="13.5" customHeight="1">
      <c r="A147" s="175" t="s">
        <v>2592</v>
      </c>
      <c r="B147" s="126" t="s">
        <v>116</v>
      </c>
      <c r="C147" s="779">
        <v>3.5</v>
      </c>
      <c r="D147" s="127">
        <v>2500</v>
      </c>
      <c r="E147" s="574">
        <v>102.1</v>
      </c>
      <c r="F147" s="603">
        <f t="shared" si="13"/>
        <v>102.1</v>
      </c>
      <c r="G147" s="862">
        <f>'Заказ, cкидки и курсы валют'!$J$23*F147</f>
        <v>1271.1449999999998</v>
      </c>
      <c r="H147" s="128">
        <f t="shared" si="14"/>
        <v>3177.86</v>
      </c>
      <c r="I147" s="174"/>
      <c r="K147" s="575"/>
    </row>
    <row r="148" spans="1:11" ht="13.5" customHeight="1">
      <c r="A148" s="175" t="s">
        <v>689</v>
      </c>
      <c r="B148" s="126" t="s">
        <v>3343</v>
      </c>
      <c r="C148" s="779">
        <v>4.42</v>
      </c>
      <c r="D148" s="127">
        <v>2000</v>
      </c>
      <c r="E148" s="574">
        <v>123.67</v>
      </c>
      <c r="F148" s="603">
        <f t="shared" si="13"/>
        <v>123.67</v>
      </c>
      <c r="G148" s="862">
        <f>'Заказ, cкидки и курсы валют'!$J$23*F148</f>
        <v>1539.6914999999999</v>
      </c>
      <c r="H148" s="128">
        <f t="shared" si="14"/>
        <v>3079.38</v>
      </c>
      <c r="I148" s="174"/>
      <c r="K148" s="575"/>
    </row>
    <row r="149" spans="1:11" ht="13.5" customHeight="1">
      <c r="A149" s="175" t="s">
        <v>690</v>
      </c>
      <c r="B149" s="126" t="s">
        <v>117</v>
      </c>
      <c r="C149" s="779">
        <v>5.04</v>
      </c>
      <c r="D149" s="129">
        <v>1800</v>
      </c>
      <c r="E149" s="574">
        <v>161.03</v>
      </c>
      <c r="F149" s="603">
        <f t="shared" si="13"/>
        <v>161.03</v>
      </c>
      <c r="G149" s="862">
        <f>'Заказ, cкидки и курсы валют'!$J$23*F149</f>
        <v>2004.8235</v>
      </c>
      <c r="H149" s="128">
        <f t="shared" si="14"/>
        <v>3608.68</v>
      </c>
      <c r="I149" s="174"/>
      <c r="K149" s="575"/>
    </row>
    <row r="150" spans="1:11" ht="13.5" customHeight="1">
      <c r="A150" s="175" t="s">
        <v>2593</v>
      </c>
      <c r="B150" s="126" t="s">
        <v>118</v>
      </c>
      <c r="C150" s="779">
        <v>5.88</v>
      </c>
      <c r="D150" s="127">
        <v>1500</v>
      </c>
      <c r="E150" s="574">
        <v>173.5</v>
      </c>
      <c r="F150" s="603">
        <f t="shared" si="13"/>
        <v>173.5</v>
      </c>
      <c r="G150" s="862">
        <f>'Заказ, cкидки и курсы валют'!$J$23*F150</f>
        <v>2160.0749999999998</v>
      </c>
      <c r="H150" s="128">
        <f t="shared" si="14"/>
        <v>3240.11</v>
      </c>
      <c r="I150" s="174"/>
      <c r="K150" s="575"/>
    </row>
    <row r="151" spans="1:11" ht="13.5" customHeight="1">
      <c r="A151" s="175" t="s">
        <v>2594</v>
      </c>
      <c r="B151" s="126" t="s">
        <v>119</v>
      </c>
      <c r="C151" s="779">
        <v>6.08</v>
      </c>
      <c r="D151" s="127">
        <v>1500</v>
      </c>
      <c r="E151" s="574">
        <v>178.96</v>
      </c>
      <c r="F151" s="603">
        <f t="shared" si="13"/>
        <v>178.96</v>
      </c>
      <c r="G151" s="862">
        <f>'Заказ, cкидки и курсы валют'!$J$23*F151</f>
        <v>2228.0520000000001</v>
      </c>
      <c r="H151" s="128">
        <f t="shared" si="14"/>
        <v>3342.08</v>
      </c>
      <c r="I151" s="174"/>
      <c r="K151" s="575"/>
    </row>
    <row r="152" spans="1:11" ht="13.5" customHeight="1">
      <c r="A152" s="175" t="s">
        <v>2595</v>
      </c>
      <c r="B152" s="126" t="s">
        <v>3996</v>
      </c>
      <c r="C152" s="779">
        <v>6.86</v>
      </c>
      <c r="D152" s="127">
        <v>1500</v>
      </c>
      <c r="E152" s="574">
        <v>194.24</v>
      </c>
      <c r="F152" s="603">
        <f t="shared" si="13"/>
        <v>194.24</v>
      </c>
      <c r="G152" s="862">
        <f>'Заказ, cкидки и курсы валют'!$J$23*F152</f>
        <v>2418.288</v>
      </c>
      <c r="H152" s="128">
        <f t="shared" si="14"/>
        <v>3627.43</v>
      </c>
      <c r="I152" s="174"/>
      <c r="K152" s="575"/>
    </row>
    <row r="153" spans="1:11" ht="13.5" customHeight="1">
      <c r="A153" s="175" t="s">
        <v>2596</v>
      </c>
      <c r="B153" s="126" t="s">
        <v>3997</v>
      </c>
      <c r="C153" s="779">
        <v>7.31</v>
      </c>
      <c r="D153" s="127">
        <v>1500</v>
      </c>
      <c r="E153" s="574">
        <v>235.39</v>
      </c>
      <c r="F153" s="603">
        <f t="shared" si="13"/>
        <v>235.39</v>
      </c>
      <c r="G153" s="862">
        <f>'Заказ, cкидки и курсы валют'!$J$23*F153</f>
        <v>2930.6054999999997</v>
      </c>
      <c r="H153" s="128">
        <f t="shared" si="14"/>
        <v>4395.91</v>
      </c>
      <c r="I153" s="174"/>
      <c r="K153" s="575"/>
    </row>
    <row r="154" spans="1:11" ht="13.5" customHeight="1">
      <c r="A154" s="175" t="s">
        <v>2597</v>
      </c>
      <c r="B154" s="126" t="s">
        <v>120</v>
      </c>
      <c r="C154" s="779">
        <v>7.79</v>
      </c>
      <c r="D154" s="127">
        <v>1500</v>
      </c>
      <c r="E154" s="574">
        <v>249.22</v>
      </c>
      <c r="F154" s="603">
        <f t="shared" si="13"/>
        <v>249.22</v>
      </c>
      <c r="G154" s="862">
        <f>'Заказ, cкидки и курсы валют'!$J$23*F154</f>
        <v>3102.7889999999998</v>
      </c>
      <c r="H154" s="128">
        <f t="shared" si="14"/>
        <v>4654.18</v>
      </c>
      <c r="I154" s="174"/>
      <c r="K154" s="575"/>
    </row>
    <row r="155" spans="1:11" ht="13.5" customHeight="1" thickBot="1">
      <c r="A155" s="177" t="s">
        <v>2598</v>
      </c>
      <c r="B155" s="178" t="s">
        <v>121</v>
      </c>
      <c r="C155" s="780">
        <v>9.18</v>
      </c>
      <c r="D155" s="180">
        <v>1200</v>
      </c>
      <c r="E155" s="574">
        <v>308.79000000000002</v>
      </c>
      <c r="F155" s="959">
        <f t="shared" si="13"/>
        <v>308.79000000000002</v>
      </c>
      <c r="G155" s="960">
        <f>'Заказ, cкидки и курсы валют'!$J$23*F155</f>
        <v>3844.4355</v>
      </c>
      <c r="H155" s="181">
        <f t="shared" si="14"/>
        <v>4613.32</v>
      </c>
      <c r="I155" s="182"/>
    </row>
    <row r="156" spans="1:11" ht="16.5" customHeight="1" thickBot="1">
      <c r="A156" s="27"/>
      <c r="B156" s="80"/>
      <c r="C156" s="81"/>
      <c r="D156" s="82"/>
      <c r="E156" s="546"/>
      <c r="F156" s="578"/>
      <c r="G156" s="863"/>
      <c r="I156" s="14"/>
    </row>
    <row r="157" spans="1:11" ht="16.5" customHeight="1">
      <c r="A157" s="203"/>
      <c r="B157" s="91" t="s">
        <v>498</v>
      </c>
      <c r="C157" s="91"/>
      <c r="D157" s="96"/>
      <c r="E157" s="591"/>
      <c r="F157" s="592"/>
      <c r="G157" s="859"/>
      <c r="H157" s="163"/>
      <c r="I157" s="95"/>
    </row>
    <row r="158" spans="1:11" ht="16.5" customHeight="1">
      <c r="A158" s="204"/>
      <c r="B158" s="108"/>
      <c r="C158" s="108" t="s">
        <v>499</v>
      </c>
      <c r="D158" s="165"/>
      <c r="E158" s="606"/>
      <c r="F158" s="563"/>
      <c r="G158" s="340"/>
      <c r="H158" s="17"/>
      <c r="I158" s="167"/>
    </row>
    <row r="159" spans="1:11" ht="13.5" customHeight="1">
      <c r="A159" s="204"/>
      <c r="B159" s="183"/>
      <c r="C159" s="97"/>
      <c r="D159" s="97"/>
      <c r="E159" s="595"/>
      <c r="F159" s="596"/>
      <c r="G159" s="860"/>
      <c r="H159" s="17"/>
      <c r="I159" s="167"/>
    </row>
    <row r="160" spans="1:11" ht="12" customHeight="1">
      <c r="A160" s="204"/>
      <c r="B160" s="183"/>
      <c r="C160" s="97"/>
      <c r="D160" s="97"/>
      <c r="E160" s="595"/>
      <c r="F160" s="596"/>
      <c r="G160" s="860"/>
      <c r="H160" s="17"/>
      <c r="I160" s="167"/>
    </row>
    <row r="161" spans="1:11" ht="16.5" customHeight="1">
      <c r="A161" s="204"/>
      <c r="B161" s="183"/>
      <c r="C161" s="97"/>
      <c r="D161" s="97"/>
      <c r="E161" s="595"/>
      <c r="F161" s="596"/>
      <c r="G161" s="860"/>
      <c r="H161" s="17"/>
      <c r="I161" s="167"/>
    </row>
    <row r="162" spans="1:11" ht="16.5" customHeight="1" thickBot="1">
      <c r="A162" s="201" t="s">
        <v>7081</v>
      </c>
      <c r="B162" s="200"/>
      <c r="C162" s="205"/>
      <c r="D162" s="205"/>
      <c r="E162" s="597"/>
      <c r="F162" s="598"/>
      <c r="G162" s="861"/>
      <c r="H162" s="171"/>
      <c r="I162" s="172"/>
    </row>
    <row r="163" spans="1:11" ht="37.5" customHeight="1">
      <c r="A163" s="1206" t="s">
        <v>1034</v>
      </c>
      <c r="B163" s="1207" t="s">
        <v>1035</v>
      </c>
      <c r="C163" s="192" t="s">
        <v>678</v>
      </c>
      <c r="D163" s="192" t="s">
        <v>3143</v>
      </c>
      <c r="E163" s="599" t="s">
        <v>11378</v>
      </c>
      <c r="F163" s="611" t="s">
        <v>2792</v>
      </c>
      <c r="G163" s="1204" t="s">
        <v>2640</v>
      </c>
      <c r="H163" s="419" t="s">
        <v>497</v>
      </c>
      <c r="I163" s="495" t="s">
        <v>4268</v>
      </c>
    </row>
    <row r="164" spans="1:11" ht="18.75" customHeight="1" thickBot="1">
      <c r="A164" s="475"/>
      <c r="B164" s="1210"/>
      <c r="C164" s="197" t="s">
        <v>3644</v>
      </c>
      <c r="D164" s="390" t="s">
        <v>2641</v>
      </c>
      <c r="E164" s="601" t="s">
        <v>265</v>
      </c>
      <c r="F164" s="607">
        <f>'Заказ, cкидки и курсы валют'!$I$12</f>
        <v>0</v>
      </c>
      <c r="G164" s="948"/>
      <c r="H164" s="455"/>
      <c r="I164" s="541"/>
      <c r="K164" s="575"/>
    </row>
    <row r="165" spans="1:11" ht="13.5" customHeight="1">
      <c r="A165" s="384" t="s">
        <v>2599</v>
      </c>
      <c r="B165" s="385" t="s">
        <v>105</v>
      </c>
      <c r="C165" s="1133">
        <v>0.8</v>
      </c>
      <c r="D165" s="2062">
        <v>1500</v>
      </c>
      <c r="E165" s="2051">
        <f>E135*1.2</f>
        <v>28.943999999999999</v>
      </c>
      <c r="F165" s="1089">
        <f>ROUND(E165*(1-$F$11),2)</f>
        <v>28.94</v>
      </c>
      <c r="G165" s="968">
        <f>'Заказ, cкидки и курсы валют'!$J$23*F165</f>
        <v>360.303</v>
      </c>
      <c r="H165" s="387">
        <f>ROUND((D165/1000)*G165,2)</f>
        <v>540.45000000000005</v>
      </c>
      <c r="I165" s="388"/>
      <c r="K165" s="575"/>
    </row>
    <row r="166" spans="1:11" ht="13.5" customHeight="1">
      <c r="A166" s="175" t="s">
        <v>2600</v>
      </c>
      <c r="B166" s="126" t="s">
        <v>106</v>
      </c>
      <c r="C166" s="779">
        <v>0.91</v>
      </c>
      <c r="D166" s="2054">
        <v>1500</v>
      </c>
      <c r="E166" s="2060">
        <f t="shared" ref="E166:E184" si="15">E136*1.2</f>
        <v>31.776</v>
      </c>
      <c r="F166" s="1090">
        <f t="shared" ref="F166:F185" si="16">ROUND(E166*(1-$F$11),2)</f>
        <v>31.78</v>
      </c>
      <c r="G166" s="862">
        <f>'Заказ, cкидки и курсы валют'!$J$23*F166</f>
        <v>395.661</v>
      </c>
      <c r="H166" s="128">
        <f t="shared" ref="H166:H185" si="17">ROUND((D166/1000)*G166,2)</f>
        <v>593.49</v>
      </c>
      <c r="I166" s="174"/>
      <c r="K166" s="575"/>
    </row>
    <row r="167" spans="1:11" ht="13.5" customHeight="1">
      <c r="A167" s="175" t="s">
        <v>2601</v>
      </c>
      <c r="B167" s="126" t="s">
        <v>107</v>
      </c>
      <c r="C167" s="779">
        <v>1.1200000000000001</v>
      </c>
      <c r="D167" s="2054">
        <v>1000</v>
      </c>
      <c r="E167" s="2060">
        <f t="shared" si="15"/>
        <v>40.5</v>
      </c>
      <c r="F167" s="1090">
        <f t="shared" si="16"/>
        <v>40.5</v>
      </c>
      <c r="G167" s="862">
        <f>'Заказ, cкидки и курсы валют'!$J$23*F167</f>
        <v>504.22499999999997</v>
      </c>
      <c r="H167" s="128">
        <f t="shared" si="17"/>
        <v>504.23</v>
      </c>
      <c r="I167" s="174"/>
      <c r="K167" s="575"/>
    </row>
    <row r="168" spans="1:11" ht="13.5" customHeight="1">
      <c r="A168" s="175" t="s">
        <v>2602</v>
      </c>
      <c r="B168" s="126" t="s">
        <v>108</v>
      </c>
      <c r="C168" s="779">
        <v>1.35</v>
      </c>
      <c r="D168" s="2054">
        <v>1000</v>
      </c>
      <c r="E168" s="2060">
        <f t="shared" si="15"/>
        <v>47.027999999999999</v>
      </c>
      <c r="F168" s="1090">
        <f t="shared" si="16"/>
        <v>47.03</v>
      </c>
      <c r="G168" s="862">
        <f>'Заказ, cкидки и курсы валют'!$J$23*F168</f>
        <v>585.52350000000001</v>
      </c>
      <c r="H168" s="128">
        <f t="shared" si="17"/>
        <v>585.52</v>
      </c>
      <c r="I168" s="174"/>
      <c r="K168" s="575"/>
    </row>
    <row r="169" spans="1:11" ht="13.5" customHeight="1">
      <c r="A169" s="175" t="s">
        <v>2603</v>
      </c>
      <c r="B169" s="126" t="s">
        <v>109</v>
      </c>
      <c r="C169" s="779">
        <v>1.46</v>
      </c>
      <c r="D169" s="2054">
        <v>800</v>
      </c>
      <c r="E169" s="2060">
        <f t="shared" si="15"/>
        <v>52.127999999999993</v>
      </c>
      <c r="F169" s="1090">
        <f t="shared" si="16"/>
        <v>52.13</v>
      </c>
      <c r="G169" s="862">
        <f>'Заказ, cкидки и курсы валют'!$J$23*F169</f>
        <v>649.01850000000002</v>
      </c>
      <c r="H169" s="128">
        <f t="shared" si="17"/>
        <v>519.21</v>
      </c>
      <c r="I169" s="174"/>
      <c r="K169" s="575"/>
    </row>
    <row r="170" spans="1:11" ht="13.5" customHeight="1">
      <c r="A170" s="175" t="s">
        <v>2604</v>
      </c>
      <c r="B170" s="126" t="s">
        <v>110</v>
      </c>
      <c r="C170" s="779">
        <v>1.72</v>
      </c>
      <c r="D170" s="2054">
        <v>500</v>
      </c>
      <c r="E170" s="2060">
        <f t="shared" si="15"/>
        <v>57.768000000000001</v>
      </c>
      <c r="F170" s="1090">
        <f t="shared" si="16"/>
        <v>57.77</v>
      </c>
      <c r="G170" s="862">
        <f>'Заказ, cкидки и курсы валют'!$J$23*F170</f>
        <v>719.23649999999998</v>
      </c>
      <c r="H170" s="128">
        <f t="shared" si="17"/>
        <v>359.62</v>
      </c>
      <c r="I170" s="174"/>
      <c r="K170" s="575"/>
    </row>
    <row r="171" spans="1:11" ht="13.5" customHeight="1">
      <c r="A171" s="175" t="s">
        <v>2605</v>
      </c>
      <c r="B171" s="126" t="s">
        <v>111</v>
      </c>
      <c r="C171" s="779">
        <v>1.83</v>
      </c>
      <c r="D171" s="2054">
        <v>500</v>
      </c>
      <c r="E171" s="2060">
        <f t="shared" si="15"/>
        <v>63.143999999999991</v>
      </c>
      <c r="F171" s="1090">
        <f t="shared" si="16"/>
        <v>63.14</v>
      </c>
      <c r="G171" s="862">
        <f>'Заказ, cкидки и курсы валют'!$J$23*F171</f>
        <v>786.09299999999996</v>
      </c>
      <c r="H171" s="128">
        <f t="shared" si="17"/>
        <v>393.05</v>
      </c>
      <c r="I171" s="174"/>
      <c r="K171" s="575"/>
    </row>
    <row r="172" spans="1:11" ht="13.5" customHeight="1">
      <c r="A172" s="175" t="s">
        <v>2606</v>
      </c>
      <c r="B172" s="126" t="s">
        <v>112</v>
      </c>
      <c r="C172" s="779">
        <v>2.0699999999999998</v>
      </c>
      <c r="D172" s="2054">
        <v>400</v>
      </c>
      <c r="E172" s="2060">
        <f t="shared" si="15"/>
        <v>71.36399999999999</v>
      </c>
      <c r="F172" s="1090">
        <f t="shared" si="16"/>
        <v>71.36</v>
      </c>
      <c r="G172" s="862">
        <f>'Заказ, cкидки и курсы валют'!$J$23*F172</f>
        <v>888.4319999999999</v>
      </c>
      <c r="H172" s="128">
        <f t="shared" si="17"/>
        <v>355.37</v>
      </c>
      <c r="I172" s="174"/>
      <c r="K172" s="575"/>
    </row>
    <row r="173" spans="1:11" ht="13.5" customHeight="1">
      <c r="A173" s="175" t="s">
        <v>2607</v>
      </c>
      <c r="B173" s="126" t="s">
        <v>113</v>
      </c>
      <c r="C173" s="779">
        <v>2.27</v>
      </c>
      <c r="D173" s="2054">
        <v>350</v>
      </c>
      <c r="E173" s="2060">
        <f t="shared" si="15"/>
        <v>77.123999999999995</v>
      </c>
      <c r="F173" s="1090">
        <f t="shared" si="16"/>
        <v>77.12</v>
      </c>
      <c r="G173" s="862">
        <f>'Заказ, cкидки и курсы валют'!$J$23*F173</f>
        <v>960.14400000000001</v>
      </c>
      <c r="H173" s="128">
        <f t="shared" si="17"/>
        <v>336.05</v>
      </c>
      <c r="I173" s="174"/>
      <c r="K173" s="575"/>
    </row>
    <row r="174" spans="1:11" ht="13.5" customHeight="1">
      <c r="A174" s="175" t="s">
        <v>2608</v>
      </c>
      <c r="B174" s="126" t="s">
        <v>114</v>
      </c>
      <c r="C174" s="779">
        <v>2.64</v>
      </c>
      <c r="D174" s="2054">
        <v>300</v>
      </c>
      <c r="E174" s="2060">
        <f t="shared" si="15"/>
        <v>93.504000000000005</v>
      </c>
      <c r="F174" s="1090">
        <f t="shared" si="16"/>
        <v>93.5</v>
      </c>
      <c r="G174" s="862">
        <f>'Заказ, cкидки и курсы валют'!$J$23*F174</f>
        <v>1164.075</v>
      </c>
      <c r="H174" s="128">
        <f t="shared" si="17"/>
        <v>349.22</v>
      </c>
      <c r="I174" s="174"/>
      <c r="K174" s="575"/>
    </row>
    <row r="175" spans="1:11" ht="13.5" customHeight="1">
      <c r="A175" s="175" t="s">
        <v>691</v>
      </c>
      <c r="B175" s="126" t="s">
        <v>3336</v>
      </c>
      <c r="C175" s="779">
        <v>2.8</v>
      </c>
      <c r="D175" s="2055">
        <v>200</v>
      </c>
      <c r="E175" s="2060">
        <f t="shared" si="15"/>
        <v>102.79199999999999</v>
      </c>
      <c r="F175" s="1090">
        <f t="shared" si="16"/>
        <v>102.79</v>
      </c>
      <c r="G175" s="862">
        <f>'Заказ, cкидки и курсы валют'!$J$23*F175</f>
        <v>1279.7355</v>
      </c>
      <c r="H175" s="128">
        <f t="shared" si="17"/>
        <v>255.95</v>
      </c>
      <c r="I175" s="174"/>
      <c r="K175" s="575"/>
    </row>
    <row r="176" spans="1:11" ht="13.5" customHeight="1">
      <c r="A176" s="175" t="s">
        <v>692</v>
      </c>
      <c r="B176" s="126" t="s">
        <v>115</v>
      </c>
      <c r="C176" s="779">
        <v>3.14</v>
      </c>
      <c r="D176" s="2054">
        <v>200</v>
      </c>
      <c r="E176" s="2060">
        <f t="shared" si="15"/>
        <v>112.99199999999999</v>
      </c>
      <c r="F176" s="1090">
        <f t="shared" si="16"/>
        <v>112.99</v>
      </c>
      <c r="G176" s="862">
        <f>'Заказ, cкидки и курсы валют'!$J$23*F176</f>
        <v>1406.7254999999998</v>
      </c>
      <c r="H176" s="128">
        <f t="shared" si="17"/>
        <v>281.35000000000002</v>
      </c>
      <c r="I176" s="174"/>
      <c r="K176" s="575"/>
    </row>
    <row r="177" spans="1:11" ht="13.5" customHeight="1">
      <c r="A177" s="175" t="s">
        <v>2609</v>
      </c>
      <c r="B177" s="126" t="s">
        <v>116</v>
      </c>
      <c r="C177" s="779">
        <v>3.5</v>
      </c>
      <c r="D177" s="2054">
        <v>150</v>
      </c>
      <c r="E177" s="2060">
        <f t="shared" si="15"/>
        <v>122.51999999999998</v>
      </c>
      <c r="F177" s="1090">
        <f t="shared" si="16"/>
        <v>122.52</v>
      </c>
      <c r="G177" s="862">
        <f>'Заказ, cкидки и курсы валют'!$J$23*F177</f>
        <v>1525.3739999999998</v>
      </c>
      <c r="H177" s="128">
        <f t="shared" si="17"/>
        <v>228.81</v>
      </c>
      <c r="I177" s="174"/>
      <c r="K177" s="575"/>
    </row>
    <row r="178" spans="1:11" ht="13.5" customHeight="1">
      <c r="A178" s="175" t="s">
        <v>693</v>
      </c>
      <c r="B178" s="126" t="s">
        <v>3343</v>
      </c>
      <c r="C178" s="779">
        <v>4.42</v>
      </c>
      <c r="D178" s="2054">
        <v>100</v>
      </c>
      <c r="E178" s="2060">
        <f t="shared" si="15"/>
        <v>148.404</v>
      </c>
      <c r="F178" s="1090">
        <f t="shared" si="16"/>
        <v>148.4</v>
      </c>
      <c r="G178" s="862">
        <f>'Заказ, cкидки и курсы валют'!$J$23*F178</f>
        <v>1847.58</v>
      </c>
      <c r="H178" s="128">
        <f t="shared" si="17"/>
        <v>184.76</v>
      </c>
      <c r="I178" s="174"/>
      <c r="K178" s="575"/>
    </row>
    <row r="179" spans="1:11" ht="13.5" customHeight="1">
      <c r="A179" s="175" t="s">
        <v>694</v>
      </c>
      <c r="B179" s="126" t="s">
        <v>117</v>
      </c>
      <c r="C179" s="779">
        <v>5.04</v>
      </c>
      <c r="D179" s="2055">
        <v>100</v>
      </c>
      <c r="E179" s="2060">
        <f t="shared" si="15"/>
        <v>193.23599999999999</v>
      </c>
      <c r="F179" s="1090">
        <f t="shared" si="16"/>
        <v>193.24</v>
      </c>
      <c r="G179" s="862">
        <f>'Заказ, cкидки и курсы валют'!$J$23*F179</f>
        <v>2405.8380000000002</v>
      </c>
      <c r="H179" s="128">
        <f t="shared" si="17"/>
        <v>240.58</v>
      </c>
      <c r="I179" s="174"/>
      <c r="K179" s="575"/>
    </row>
    <row r="180" spans="1:11" ht="13.5" customHeight="1">
      <c r="A180" s="175" t="s">
        <v>2610</v>
      </c>
      <c r="B180" s="126" t="s">
        <v>118</v>
      </c>
      <c r="C180" s="779">
        <v>5.88</v>
      </c>
      <c r="D180" s="2054">
        <v>100</v>
      </c>
      <c r="E180" s="2060">
        <f t="shared" si="15"/>
        <v>208.2</v>
      </c>
      <c r="F180" s="1090">
        <f t="shared" si="16"/>
        <v>208.2</v>
      </c>
      <c r="G180" s="862">
        <f>'Заказ, cкидки и курсы валют'!$J$23*F180</f>
        <v>2592.0899999999997</v>
      </c>
      <c r="H180" s="128">
        <f t="shared" si="17"/>
        <v>259.20999999999998</v>
      </c>
      <c r="I180" s="174"/>
      <c r="K180" s="575"/>
    </row>
    <row r="181" spans="1:11" ht="13.5" customHeight="1">
      <c r="A181" s="175" t="s">
        <v>2611</v>
      </c>
      <c r="B181" s="126" t="s">
        <v>119</v>
      </c>
      <c r="C181" s="779">
        <v>6.08</v>
      </c>
      <c r="D181" s="2054">
        <v>100</v>
      </c>
      <c r="E181" s="2060">
        <f t="shared" si="15"/>
        <v>214.75200000000001</v>
      </c>
      <c r="F181" s="1090">
        <f t="shared" si="16"/>
        <v>214.75</v>
      </c>
      <c r="G181" s="862">
        <f>'Заказ, cкидки и курсы валют'!$J$23*F181</f>
        <v>2673.6374999999998</v>
      </c>
      <c r="H181" s="128">
        <f t="shared" si="17"/>
        <v>267.36</v>
      </c>
      <c r="I181" s="174"/>
      <c r="K181" s="575"/>
    </row>
    <row r="182" spans="1:11" ht="13.5" customHeight="1">
      <c r="A182" s="175" t="s">
        <v>2612</v>
      </c>
      <c r="B182" s="126" t="s">
        <v>3996</v>
      </c>
      <c r="C182" s="779">
        <v>6.86</v>
      </c>
      <c r="D182" s="2054">
        <v>100</v>
      </c>
      <c r="E182" s="2060">
        <f t="shared" si="15"/>
        <v>233.08799999999999</v>
      </c>
      <c r="F182" s="1090">
        <f t="shared" si="16"/>
        <v>233.09</v>
      </c>
      <c r="G182" s="862">
        <f>'Заказ, cкидки и курсы валют'!$J$23*F182</f>
        <v>2901.9704999999999</v>
      </c>
      <c r="H182" s="128">
        <f t="shared" si="17"/>
        <v>290.2</v>
      </c>
      <c r="I182" s="174"/>
      <c r="K182" s="575"/>
    </row>
    <row r="183" spans="1:11" ht="13.5" customHeight="1">
      <c r="A183" s="175" t="s">
        <v>2613</v>
      </c>
      <c r="B183" s="126" t="s">
        <v>3997</v>
      </c>
      <c r="C183" s="779">
        <v>7.31</v>
      </c>
      <c r="D183" s="2054">
        <v>100</v>
      </c>
      <c r="E183" s="2060">
        <f t="shared" si="15"/>
        <v>282.46799999999996</v>
      </c>
      <c r="F183" s="1090">
        <f t="shared" si="16"/>
        <v>282.47000000000003</v>
      </c>
      <c r="G183" s="862">
        <f>'Заказ, cкидки и курсы валют'!$J$23*F183</f>
        <v>3516.7515000000003</v>
      </c>
      <c r="H183" s="128">
        <f t="shared" si="17"/>
        <v>351.68</v>
      </c>
      <c r="I183" s="174"/>
      <c r="K183" s="575"/>
    </row>
    <row r="184" spans="1:11" ht="13.5" customHeight="1">
      <c r="A184" s="175" t="s">
        <v>2614</v>
      </c>
      <c r="B184" s="126" t="s">
        <v>120</v>
      </c>
      <c r="C184" s="779">
        <v>7.79</v>
      </c>
      <c r="D184" s="2054">
        <v>100</v>
      </c>
      <c r="E184" s="2060">
        <f t="shared" si="15"/>
        <v>299.06399999999996</v>
      </c>
      <c r="F184" s="1090">
        <f t="shared" si="16"/>
        <v>299.06</v>
      </c>
      <c r="G184" s="862">
        <f>'Заказ, cкидки и курсы валют'!$J$23*F184</f>
        <v>3723.297</v>
      </c>
      <c r="H184" s="128">
        <f t="shared" si="17"/>
        <v>372.33</v>
      </c>
      <c r="I184" s="174"/>
      <c r="K184" s="575"/>
    </row>
    <row r="185" spans="1:11" ht="13.5" customHeight="1" thickBot="1">
      <c r="A185" s="177" t="s">
        <v>2615</v>
      </c>
      <c r="B185" s="178" t="s">
        <v>121</v>
      </c>
      <c r="C185" s="780">
        <v>9.18</v>
      </c>
      <c r="D185" s="2063">
        <v>100</v>
      </c>
      <c r="E185" s="2061">
        <f>E155*1.2</f>
        <v>370.548</v>
      </c>
      <c r="F185" s="1091">
        <f t="shared" si="16"/>
        <v>370.55</v>
      </c>
      <c r="G185" s="960">
        <f>'Заказ, cкидки и курсы валют'!$J$23*F185</f>
        <v>4613.3474999999999</v>
      </c>
      <c r="H185" s="181">
        <f t="shared" si="17"/>
        <v>461.33</v>
      </c>
      <c r="I185" s="182"/>
    </row>
    <row r="186" spans="1:11" ht="13.5" thickBot="1">
      <c r="A186" s="27"/>
      <c r="B186" s="80"/>
      <c r="C186" s="81"/>
      <c r="D186" s="82"/>
      <c r="E186" s="546"/>
      <c r="F186" s="578"/>
      <c r="G186" s="863"/>
      <c r="I186" s="14"/>
    </row>
    <row r="187" spans="1:11" ht="18">
      <c r="A187" s="203"/>
      <c r="B187" s="91" t="s">
        <v>498</v>
      </c>
      <c r="C187" s="91"/>
      <c r="D187" s="96"/>
      <c r="E187" s="591"/>
      <c r="F187" s="592"/>
      <c r="G187" s="859"/>
      <c r="H187" s="163"/>
      <c r="I187" s="95"/>
    </row>
    <row r="188" spans="1:11" ht="18">
      <c r="A188" s="204"/>
      <c r="B188" s="108"/>
      <c r="C188" s="108" t="s">
        <v>499</v>
      </c>
      <c r="D188" s="165"/>
      <c r="E188" s="606"/>
      <c r="F188" s="563"/>
      <c r="G188" s="340"/>
      <c r="H188" s="17"/>
      <c r="I188" s="167"/>
    </row>
    <row r="189" spans="1:11">
      <c r="A189" s="204"/>
      <c r="B189" s="183"/>
      <c r="C189" s="97"/>
      <c r="D189" s="97"/>
      <c r="E189" s="595"/>
      <c r="F189" s="596"/>
      <c r="G189" s="860"/>
      <c r="H189" s="17"/>
      <c r="I189" s="167"/>
    </row>
    <row r="190" spans="1:11" ht="22.5" customHeight="1">
      <c r="A190" s="204"/>
      <c r="B190" s="183"/>
      <c r="C190" s="97"/>
      <c r="D190" s="97"/>
      <c r="E190" s="595"/>
      <c r="F190" s="596"/>
      <c r="G190" s="860"/>
      <c r="H190" s="17"/>
      <c r="I190" s="167"/>
    </row>
    <row r="191" spans="1:11">
      <c r="A191" s="204"/>
      <c r="B191" s="183"/>
      <c r="C191" s="97"/>
      <c r="D191" s="97"/>
      <c r="E191" s="595"/>
      <c r="F191" s="596"/>
      <c r="G191" s="860"/>
      <c r="H191" s="17"/>
      <c r="I191" s="167"/>
    </row>
    <row r="192" spans="1:11" ht="16.5" thickBot="1">
      <c r="A192" s="201" t="s">
        <v>7083</v>
      </c>
      <c r="B192" s="200"/>
      <c r="C192" s="205"/>
      <c r="D192" s="205"/>
      <c r="E192" s="597"/>
      <c r="F192" s="598"/>
      <c r="G192" s="861"/>
      <c r="H192" s="171"/>
      <c r="I192" s="172"/>
    </row>
    <row r="193" spans="1:9" ht="45.75" customHeight="1">
      <c r="A193" s="1206" t="s">
        <v>1034</v>
      </c>
      <c r="B193" s="1207" t="s">
        <v>1035</v>
      </c>
      <c r="C193" s="197" t="s">
        <v>678</v>
      </c>
      <c r="D193" s="192" t="s">
        <v>3143</v>
      </c>
      <c r="E193" s="599" t="s">
        <v>11378</v>
      </c>
      <c r="F193" s="600" t="s">
        <v>2792</v>
      </c>
      <c r="G193" s="864" t="s">
        <v>2640</v>
      </c>
      <c r="H193" s="338" t="s">
        <v>497</v>
      </c>
      <c r="I193" s="495" t="s">
        <v>4268</v>
      </c>
    </row>
    <row r="194" spans="1:9" ht="20.25" customHeight="1" thickBot="1">
      <c r="A194" s="475"/>
      <c r="B194" s="1210"/>
      <c r="C194" s="197" t="s">
        <v>3644</v>
      </c>
      <c r="D194" s="390" t="s">
        <v>2641</v>
      </c>
      <c r="E194" s="601" t="s">
        <v>265</v>
      </c>
      <c r="F194" s="607">
        <f>'Заказ, cкидки и курсы валют'!$I$12</f>
        <v>0</v>
      </c>
      <c r="G194" s="948"/>
      <c r="H194" s="455"/>
      <c r="I194" s="541"/>
    </row>
    <row r="195" spans="1:9" ht="13.5" customHeight="1">
      <c r="A195" s="384" t="s">
        <v>7104</v>
      </c>
      <c r="B195" s="385" t="s">
        <v>105</v>
      </c>
      <c r="C195" s="1133">
        <v>0.8</v>
      </c>
      <c r="D195" s="2062">
        <v>150</v>
      </c>
      <c r="E195" s="2090">
        <f>E135*3</f>
        <v>72.36</v>
      </c>
      <c r="F195" s="967">
        <f>ROUND(E195*(1-$F$11),2)</f>
        <v>72.36</v>
      </c>
      <c r="G195" s="968">
        <f>'Заказ, cкидки и курсы валют'!$J$23*F195</f>
        <v>900.88199999999995</v>
      </c>
      <c r="H195" s="387">
        <f>ROUND((D195/1000)*G195,2)</f>
        <v>135.13</v>
      </c>
      <c r="I195" s="388"/>
    </row>
    <row r="196" spans="1:9" ht="13.5" customHeight="1">
      <c r="A196" s="175" t="s">
        <v>7105</v>
      </c>
      <c r="B196" s="126" t="s">
        <v>106</v>
      </c>
      <c r="C196" s="779">
        <v>0.91</v>
      </c>
      <c r="D196" s="2054">
        <v>150</v>
      </c>
      <c r="E196" s="2064">
        <f t="shared" ref="E196:E215" si="18">E136*3</f>
        <v>79.44</v>
      </c>
      <c r="F196" s="603">
        <f t="shared" ref="F196:F215" si="19">ROUND(E196*(1-$F$11),2)</f>
        <v>79.44</v>
      </c>
      <c r="G196" s="862">
        <f>'Заказ, cкидки и курсы валют'!$J$23*F196</f>
        <v>989.02799999999991</v>
      </c>
      <c r="H196" s="128">
        <f t="shared" ref="H196:H215" si="20">ROUND((D196/1000)*G196,2)</f>
        <v>148.35</v>
      </c>
      <c r="I196" s="174"/>
    </row>
    <row r="197" spans="1:9" ht="13.5" customHeight="1">
      <c r="A197" s="175" t="s">
        <v>7106</v>
      </c>
      <c r="B197" s="126" t="s">
        <v>107</v>
      </c>
      <c r="C197" s="779">
        <v>1.1200000000000001</v>
      </c>
      <c r="D197" s="2054">
        <v>100</v>
      </c>
      <c r="E197" s="2064">
        <f t="shared" si="18"/>
        <v>101.25</v>
      </c>
      <c r="F197" s="603">
        <f t="shared" si="19"/>
        <v>101.25</v>
      </c>
      <c r="G197" s="862">
        <f>'Заказ, cкидки и курсы валют'!$J$23*F197</f>
        <v>1260.5625</v>
      </c>
      <c r="H197" s="128">
        <f t="shared" si="20"/>
        <v>126.06</v>
      </c>
      <c r="I197" s="174"/>
    </row>
    <row r="198" spans="1:9" ht="13.5" customHeight="1">
      <c r="A198" s="175" t="s">
        <v>7107</v>
      </c>
      <c r="B198" s="126" t="s">
        <v>108</v>
      </c>
      <c r="C198" s="779">
        <v>1.35</v>
      </c>
      <c r="D198" s="2054">
        <v>100</v>
      </c>
      <c r="E198" s="2064">
        <f t="shared" si="18"/>
        <v>117.57</v>
      </c>
      <c r="F198" s="603">
        <f t="shared" si="19"/>
        <v>117.57</v>
      </c>
      <c r="G198" s="862">
        <f>'Заказ, cкидки и курсы валют'!$J$23*F198</f>
        <v>1463.7464999999997</v>
      </c>
      <c r="H198" s="128">
        <f t="shared" si="20"/>
        <v>146.37</v>
      </c>
      <c r="I198" s="174"/>
    </row>
    <row r="199" spans="1:9" ht="13.5" customHeight="1">
      <c r="A199" s="175" t="s">
        <v>7108</v>
      </c>
      <c r="B199" s="126" t="s">
        <v>109</v>
      </c>
      <c r="C199" s="779">
        <v>1.46</v>
      </c>
      <c r="D199" s="2054">
        <v>80</v>
      </c>
      <c r="E199" s="2064">
        <f t="shared" si="18"/>
        <v>130.32</v>
      </c>
      <c r="F199" s="603">
        <f t="shared" si="19"/>
        <v>130.32</v>
      </c>
      <c r="G199" s="862">
        <f>'Заказ, cкидки и курсы валют'!$J$23*F199</f>
        <v>1622.4839999999999</v>
      </c>
      <c r="H199" s="128">
        <f t="shared" si="20"/>
        <v>129.80000000000001</v>
      </c>
      <c r="I199" s="174"/>
    </row>
    <row r="200" spans="1:9" ht="13.5" customHeight="1">
      <c r="A200" s="175" t="s">
        <v>7109</v>
      </c>
      <c r="B200" s="126" t="s">
        <v>110</v>
      </c>
      <c r="C200" s="779">
        <v>1.72</v>
      </c>
      <c r="D200" s="2054">
        <v>50</v>
      </c>
      <c r="E200" s="2064">
        <f t="shared" si="18"/>
        <v>144.42000000000002</v>
      </c>
      <c r="F200" s="603">
        <f t="shared" si="19"/>
        <v>144.41999999999999</v>
      </c>
      <c r="G200" s="862">
        <f>'Заказ, cкидки и курсы валют'!$J$23*F200</f>
        <v>1798.0289999999998</v>
      </c>
      <c r="H200" s="128">
        <f t="shared" si="20"/>
        <v>89.9</v>
      </c>
      <c r="I200" s="174"/>
    </row>
    <row r="201" spans="1:9" ht="13.5" customHeight="1">
      <c r="A201" s="175" t="s">
        <v>7110</v>
      </c>
      <c r="B201" s="126" t="s">
        <v>111</v>
      </c>
      <c r="C201" s="779">
        <v>1.83</v>
      </c>
      <c r="D201" s="2054">
        <v>50</v>
      </c>
      <c r="E201" s="2064">
        <f t="shared" si="18"/>
        <v>157.85999999999999</v>
      </c>
      <c r="F201" s="603">
        <f t="shared" si="19"/>
        <v>157.86000000000001</v>
      </c>
      <c r="G201" s="862">
        <f>'Заказ, cкидки и курсы валют'!$J$23*F201</f>
        <v>1965.357</v>
      </c>
      <c r="H201" s="128">
        <f t="shared" si="20"/>
        <v>98.27</v>
      </c>
      <c r="I201" s="174"/>
    </row>
    <row r="202" spans="1:9" ht="13.5" customHeight="1">
      <c r="A202" s="175" t="s">
        <v>7111</v>
      </c>
      <c r="B202" s="126" t="s">
        <v>112</v>
      </c>
      <c r="C202" s="779">
        <v>2.0699999999999998</v>
      </c>
      <c r="D202" s="2054">
        <v>40</v>
      </c>
      <c r="E202" s="2064">
        <f t="shared" si="18"/>
        <v>178.41</v>
      </c>
      <c r="F202" s="603">
        <f t="shared" si="19"/>
        <v>178.41</v>
      </c>
      <c r="G202" s="862">
        <f>'Заказ, cкидки и курсы валют'!$J$23*F202</f>
        <v>2221.2044999999998</v>
      </c>
      <c r="H202" s="128">
        <f t="shared" si="20"/>
        <v>88.85</v>
      </c>
      <c r="I202" s="174"/>
    </row>
    <row r="203" spans="1:9" ht="13.5" customHeight="1">
      <c r="A203" s="175" t="s">
        <v>7112</v>
      </c>
      <c r="B203" s="126" t="s">
        <v>113</v>
      </c>
      <c r="C203" s="779">
        <v>2.27</v>
      </c>
      <c r="D203" s="2054">
        <v>35</v>
      </c>
      <c r="E203" s="2064">
        <f t="shared" si="18"/>
        <v>192.81</v>
      </c>
      <c r="F203" s="603">
        <f t="shared" si="19"/>
        <v>192.81</v>
      </c>
      <c r="G203" s="862">
        <f>'Заказ, cкидки и курсы валют'!$J$23*F203</f>
        <v>2400.4845</v>
      </c>
      <c r="H203" s="128">
        <f t="shared" si="20"/>
        <v>84.02</v>
      </c>
      <c r="I203" s="174"/>
    </row>
    <row r="204" spans="1:9" ht="13.5" customHeight="1">
      <c r="A204" s="175" t="s">
        <v>7113</v>
      </c>
      <c r="B204" s="126" t="s">
        <v>114</v>
      </c>
      <c r="C204" s="779">
        <v>2.64</v>
      </c>
      <c r="D204" s="2054">
        <v>30</v>
      </c>
      <c r="E204" s="2064">
        <f t="shared" si="18"/>
        <v>233.76</v>
      </c>
      <c r="F204" s="603">
        <f t="shared" si="19"/>
        <v>233.76</v>
      </c>
      <c r="G204" s="862">
        <f>'Заказ, cкидки и курсы валют'!$J$23*F204</f>
        <v>2910.3119999999999</v>
      </c>
      <c r="H204" s="128">
        <f t="shared" si="20"/>
        <v>87.31</v>
      </c>
      <c r="I204" s="174"/>
    </row>
    <row r="205" spans="1:9" ht="13.5" customHeight="1">
      <c r="A205" s="175" t="s">
        <v>7114</v>
      </c>
      <c r="B205" s="126" t="s">
        <v>3336</v>
      </c>
      <c r="C205" s="779">
        <v>2.8</v>
      </c>
      <c r="D205" s="2054">
        <v>20</v>
      </c>
      <c r="E205" s="2064">
        <f t="shared" si="18"/>
        <v>256.98</v>
      </c>
      <c r="F205" s="603">
        <f t="shared" si="19"/>
        <v>256.98</v>
      </c>
      <c r="G205" s="862">
        <f>'Заказ, cкидки и курсы валют'!$J$23*F205</f>
        <v>3199.4009999999998</v>
      </c>
      <c r="H205" s="128">
        <f t="shared" si="20"/>
        <v>63.99</v>
      </c>
      <c r="I205" s="174"/>
    </row>
    <row r="206" spans="1:9" ht="13.5" customHeight="1">
      <c r="A206" s="175" t="s">
        <v>7115</v>
      </c>
      <c r="B206" s="126" t="s">
        <v>115</v>
      </c>
      <c r="C206" s="779">
        <v>3.14</v>
      </c>
      <c r="D206" s="2055">
        <v>20</v>
      </c>
      <c r="E206" s="2064">
        <f t="shared" si="18"/>
        <v>282.48</v>
      </c>
      <c r="F206" s="603">
        <f t="shared" si="19"/>
        <v>282.48</v>
      </c>
      <c r="G206" s="862">
        <f>'Заказ, cкидки и курсы валют'!$J$23*F206</f>
        <v>3516.8760000000002</v>
      </c>
      <c r="H206" s="128">
        <f t="shared" si="20"/>
        <v>70.34</v>
      </c>
      <c r="I206" s="174"/>
    </row>
    <row r="207" spans="1:9" ht="13.5" customHeight="1">
      <c r="A207" s="175" t="s">
        <v>7116</v>
      </c>
      <c r="B207" s="126" t="s">
        <v>116</v>
      </c>
      <c r="C207" s="779">
        <v>3.5</v>
      </c>
      <c r="D207" s="2054">
        <v>15</v>
      </c>
      <c r="E207" s="2064">
        <f t="shared" si="18"/>
        <v>306.29999999999995</v>
      </c>
      <c r="F207" s="603">
        <f t="shared" si="19"/>
        <v>306.3</v>
      </c>
      <c r="G207" s="862">
        <f>'Заказ, cкидки и курсы валют'!$J$23*F207</f>
        <v>3813.4349999999999</v>
      </c>
      <c r="H207" s="128">
        <f t="shared" si="20"/>
        <v>57.2</v>
      </c>
      <c r="I207" s="174"/>
    </row>
    <row r="208" spans="1:9" ht="13.5" customHeight="1">
      <c r="A208" s="175" t="s">
        <v>7117</v>
      </c>
      <c r="B208" s="126" t="s">
        <v>3343</v>
      </c>
      <c r="C208" s="779">
        <v>4.42</v>
      </c>
      <c r="D208" s="2054">
        <v>10</v>
      </c>
      <c r="E208" s="2064">
        <f t="shared" si="18"/>
        <v>371.01</v>
      </c>
      <c r="F208" s="603">
        <f t="shared" si="19"/>
        <v>371.01</v>
      </c>
      <c r="G208" s="862">
        <f>'Заказ, cкидки и курсы валют'!$J$23*F208</f>
        <v>4619.0744999999997</v>
      </c>
      <c r="H208" s="128">
        <f t="shared" si="20"/>
        <v>46.19</v>
      </c>
      <c r="I208" s="174"/>
    </row>
    <row r="209" spans="1:9" ht="13.5" customHeight="1">
      <c r="A209" s="175" t="s">
        <v>7118</v>
      </c>
      <c r="B209" s="126" t="s">
        <v>117</v>
      </c>
      <c r="C209" s="779">
        <v>5.04</v>
      </c>
      <c r="D209" s="2054">
        <v>10</v>
      </c>
      <c r="E209" s="2064">
        <f t="shared" si="18"/>
        <v>483.09000000000003</v>
      </c>
      <c r="F209" s="603">
        <f t="shared" si="19"/>
        <v>483.09</v>
      </c>
      <c r="G209" s="862">
        <f>'Заказ, cкидки и курсы валют'!$J$23*F209</f>
        <v>6014.4704999999994</v>
      </c>
      <c r="H209" s="128">
        <f t="shared" si="20"/>
        <v>60.14</v>
      </c>
      <c r="I209" s="174"/>
    </row>
    <row r="210" spans="1:9" ht="13.5" customHeight="1">
      <c r="A210" s="175" t="s">
        <v>7119</v>
      </c>
      <c r="B210" s="126" t="s">
        <v>118</v>
      </c>
      <c r="C210" s="779">
        <v>5.88</v>
      </c>
      <c r="D210" s="2055">
        <v>10</v>
      </c>
      <c r="E210" s="2064">
        <f t="shared" si="18"/>
        <v>520.5</v>
      </c>
      <c r="F210" s="603">
        <f t="shared" si="19"/>
        <v>520.5</v>
      </c>
      <c r="G210" s="862">
        <f>'Заказ, cкидки и курсы валют'!$J$23*F210</f>
        <v>6480.2249999999995</v>
      </c>
      <c r="H210" s="128">
        <f t="shared" si="20"/>
        <v>64.8</v>
      </c>
      <c r="I210" s="174"/>
    </row>
    <row r="211" spans="1:9" ht="13.5" customHeight="1">
      <c r="A211" s="175" t="s">
        <v>7120</v>
      </c>
      <c r="B211" s="126" t="s">
        <v>119</v>
      </c>
      <c r="C211" s="779">
        <v>6.08</v>
      </c>
      <c r="D211" s="2054">
        <v>10</v>
      </c>
      <c r="E211" s="2064">
        <f t="shared" si="18"/>
        <v>536.88</v>
      </c>
      <c r="F211" s="603">
        <f t="shared" si="19"/>
        <v>536.88</v>
      </c>
      <c r="G211" s="862">
        <f>'Заказ, cкидки и курсы валют'!$J$23*F211</f>
        <v>6684.1559999999999</v>
      </c>
      <c r="H211" s="128">
        <f t="shared" si="20"/>
        <v>66.84</v>
      </c>
      <c r="I211" s="174"/>
    </row>
    <row r="212" spans="1:9" ht="13.5" customHeight="1">
      <c r="A212" s="175" t="s">
        <v>7121</v>
      </c>
      <c r="B212" s="126" t="s">
        <v>3996</v>
      </c>
      <c r="C212" s="779">
        <v>6.86</v>
      </c>
      <c r="D212" s="2054">
        <v>10</v>
      </c>
      <c r="E212" s="2064">
        <f t="shared" si="18"/>
        <v>582.72</v>
      </c>
      <c r="F212" s="603">
        <f t="shared" si="19"/>
        <v>582.72</v>
      </c>
      <c r="G212" s="862">
        <f>'Заказ, cкидки и курсы валют'!$J$23*F212</f>
        <v>7254.8639999999996</v>
      </c>
      <c r="H212" s="128">
        <f t="shared" si="20"/>
        <v>72.55</v>
      </c>
      <c r="I212" s="174"/>
    </row>
    <row r="213" spans="1:9" ht="13.5" customHeight="1">
      <c r="A213" s="175" t="s">
        <v>7122</v>
      </c>
      <c r="B213" s="126" t="s">
        <v>3997</v>
      </c>
      <c r="C213" s="779">
        <v>7.31</v>
      </c>
      <c r="D213" s="2054">
        <v>10</v>
      </c>
      <c r="E213" s="2064">
        <f t="shared" si="18"/>
        <v>706.17</v>
      </c>
      <c r="F213" s="603">
        <f t="shared" si="19"/>
        <v>706.17</v>
      </c>
      <c r="G213" s="862">
        <f>'Заказ, cкидки и курсы валют'!$J$23*F213</f>
        <v>8791.816499999999</v>
      </c>
      <c r="H213" s="128">
        <f t="shared" si="20"/>
        <v>87.92</v>
      </c>
      <c r="I213" s="174"/>
    </row>
    <row r="214" spans="1:9" ht="13.5" customHeight="1">
      <c r="A214" s="175" t="s">
        <v>7123</v>
      </c>
      <c r="B214" s="126" t="s">
        <v>120</v>
      </c>
      <c r="C214" s="779">
        <v>7.79</v>
      </c>
      <c r="D214" s="2054">
        <v>10</v>
      </c>
      <c r="E214" s="2064">
        <f t="shared" si="18"/>
        <v>747.66</v>
      </c>
      <c r="F214" s="603">
        <f t="shared" si="19"/>
        <v>747.66</v>
      </c>
      <c r="G214" s="862">
        <f>'Заказ, cкидки и курсы валют'!$J$23*F214</f>
        <v>9308.3669999999984</v>
      </c>
      <c r="H214" s="128">
        <f t="shared" si="20"/>
        <v>93.08</v>
      </c>
      <c r="I214" s="174"/>
    </row>
    <row r="215" spans="1:9" ht="13.5" customHeight="1" thickBot="1">
      <c r="A215" s="177" t="s">
        <v>7124</v>
      </c>
      <c r="B215" s="178" t="s">
        <v>121</v>
      </c>
      <c r="C215" s="780">
        <v>9.18</v>
      </c>
      <c r="D215" s="2063">
        <v>10</v>
      </c>
      <c r="E215" s="2092">
        <f t="shared" si="18"/>
        <v>926.37000000000012</v>
      </c>
      <c r="F215" s="959">
        <f t="shared" si="19"/>
        <v>926.37</v>
      </c>
      <c r="G215" s="960">
        <f>'Заказ, cкидки и курсы валют'!$J$23*F215</f>
        <v>11533.306499999999</v>
      </c>
      <c r="H215" s="181">
        <f t="shared" si="20"/>
        <v>115.33</v>
      </c>
      <c r="I215" s="182"/>
    </row>
    <row r="216" spans="1:9" ht="33.75" customHeight="1" thickBot="1"/>
    <row r="217" spans="1:9" ht="20.25" customHeight="1">
      <c r="A217" s="203"/>
      <c r="B217" s="91" t="s">
        <v>498</v>
      </c>
      <c r="C217" s="91"/>
      <c r="D217" s="96"/>
      <c r="E217" s="591"/>
      <c r="F217" s="592"/>
      <c r="G217" s="859"/>
      <c r="H217" s="163"/>
      <c r="I217" s="95"/>
    </row>
    <row r="218" spans="1:9" ht="13.5" customHeight="1">
      <c r="A218" s="204"/>
      <c r="B218" s="108"/>
      <c r="C218" s="108" t="s">
        <v>499</v>
      </c>
      <c r="D218" s="165"/>
      <c r="E218" s="606"/>
      <c r="F218" s="563"/>
      <c r="G218" s="340"/>
      <c r="H218" s="17"/>
      <c r="I218" s="167"/>
    </row>
    <row r="219" spans="1:9" ht="13.5" customHeight="1">
      <c r="A219" s="204"/>
      <c r="B219" s="825" t="s">
        <v>11543</v>
      </c>
      <c r="C219" s="97"/>
      <c r="D219" s="97"/>
      <c r="E219" s="595"/>
      <c r="F219" s="596"/>
      <c r="G219" s="860"/>
      <c r="H219" s="17"/>
      <c r="I219" s="167"/>
    </row>
    <row r="220" spans="1:9" ht="13.5" customHeight="1">
      <c r="A220" s="204"/>
      <c r="B220" s="183"/>
      <c r="C220" s="97"/>
      <c r="D220" s="97"/>
      <c r="E220" s="595"/>
      <c r="F220" s="596"/>
      <c r="G220" s="860"/>
      <c r="H220" s="17"/>
      <c r="I220" s="167"/>
    </row>
    <row r="221" spans="1:9" ht="13.5" customHeight="1">
      <c r="A221" s="204"/>
      <c r="B221" s="183"/>
      <c r="C221" s="97"/>
      <c r="D221" s="97"/>
      <c r="E221" s="595"/>
      <c r="F221" s="596"/>
      <c r="G221" s="860"/>
      <c r="H221" s="17"/>
      <c r="I221" s="167"/>
    </row>
    <row r="222" spans="1:9" ht="13.5" customHeight="1" thickBot="1">
      <c r="A222" s="201" t="s">
        <v>7082</v>
      </c>
      <c r="B222" s="184"/>
      <c r="C222" s="99"/>
      <c r="D222" s="99"/>
      <c r="E222" s="597"/>
      <c r="F222" s="598"/>
      <c r="G222" s="861"/>
      <c r="H222" s="171"/>
      <c r="I222" s="172"/>
    </row>
    <row r="223" spans="1:9" ht="39" customHeight="1">
      <c r="A223" s="1206" t="s">
        <v>1034</v>
      </c>
      <c r="B223" s="1207" t="s">
        <v>1035</v>
      </c>
      <c r="C223" s="192" t="s">
        <v>678</v>
      </c>
      <c r="D223" s="192" t="s">
        <v>3143</v>
      </c>
      <c r="E223" s="599" t="s">
        <v>11379</v>
      </c>
      <c r="F223" s="611" t="s">
        <v>2792</v>
      </c>
      <c r="G223" s="1204" t="s">
        <v>8996</v>
      </c>
      <c r="H223" s="419" t="s">
        <v>497</v>
      </c>
      <c r="I223" s="495" t="s">
        <v>4268</v>
      </c>
    </row>
    <row r="224" spans="1:9" ht="13.5" customHeight="1" thickBot="1">
      <c r="A224" s="475"/>
      <c r="B224" s="1210"/>
      <c r="C224" s="197" t="s">
        <v>3644</v>
      </c>
      <c r="D224" s="476" t="s">
        <v>8997</v>
      </c>
      <c r="E224" s="601" t="s">
        <v>265</v>
      </c>
      <c r="F224" s="607">
        <f>'Заказ, cкидки и курсы валют'!$I$12</f>
        <v>0</v>
      </c>
      <c r="G224" s="948"/>
      <c r="H224" s="455"/>
      <c r="I224" s="541"/>
    </row>
    <row r="225" spans="1:9" ht="13.5" customHeight="1">
      <c r="A225" s="384" t="s">
        <v>11544</v>
      </c>
      <c r="B225" s="385" t="s">
        <v>107</v>
      </c>
      <c r="C225" s="1133">
        <v>1.1200000000000001</v>
      </c>
      <c r="D225" s="386">
        <v>20</v>
      </c>
      <c r="E225" s="574">
        <v>30.47</v>
      </c>
      <c r="F225" s="967">
        <f t="shared" ref="F225:F237" si="21">ROUND(E225*(1-$F$11),2)</f>
        <v>30.47</v>
      </c>
      <c r="G225" s="968">
        <f>'Заказ, cкидки и курсы валют'!$J$23*F225</f>
        <v>379.35149999999999</v>
      </c>
      <c r="H225" s="387">
        <f>ROUND((D225)*G225,2)</f>
        <v>7587.03</v>
      </c>
      <c r="I225" s="388"/>
    </row>
    <row r="226" spans="1:9" ht="13.5" customHeight="1">
      <c r="A226" s="175" t="s">
        <v>11545</v>
      </c>
      <c r="B226" s="126" t="s">
        <v>108</v>
      </c>
      <c r="C226" s="779">
        <v>1.35</v>
      </c>
      <c r="D226" s="127">
        <v>15</v>
      </c>
      <c r="E226" s="574">
        <v>30.47</v>
      </c>
      <c r="F226" s="603">
        <f t="shared" si="21"/>
        <v>30.47</v>
      </c>
      <c r="G226" s="862">
        <f>'Заказ, cкидки и курсы валют'!$J$23*F226</f>
        <v>379.35149999999999</v>
      </c>
      <c r="H226" s="128">
        <f t="shared" ref="H226:H237" si="22">ROUND((D226)*G226,2)</f>
        <v>5690.27</v>
      </c>
      <c r="I226" s="174"/>
    </row>
    <row r="227" spans="1:9" ht="13.5" customHeight="1">
      <c r="A227" s="175" t="s">
        <v>11546</v>
      </c>
      <c r="B227" s="126" t="s">
        <v>109</v>
      </c>
      <c r="C227" s="779">
        <v>1.46</v>
      </c>
      <c r="D227" s="127">
        <v>15</v>
      </c>
      <c r="E227" s="574">
        <v>30.47</v>
      </c>
      <c r="F227" s="603">
        <f t="shared" si="21"/>
        <v>30.47</v>
      </c>
      <c r="G227" s="862">
        <f>'Заказ, cкидки и курсы валют'!$J$23*F227</f>
        <v>379.35149999999999</v>
      </c>
      <c r="H227" s="128">
        <f t="shared" si="22"/>
        <v>5690.27</v>
      </c>
      <c r="I227" s="174"/>
    </row>
    <row r="228" spans="1:9" ht="13.5" customHeight="1">
      <c r="A228" s="175" t="s">
        <v>11547</v>
      </c>
      <c r="B228" s="126" t="s">
        <v>110</v>
      </c>
      <c r="C228" s="779">
        <v>1.72</v>
      </c>
      <c r="D228" s="127">
        <v>15</v>
      </c>
      <c r="E228" s="574">
        <v>32.5</v>
      </c>
      <c r="F228" s="603">
        <f t="shared" si="21"/>
        <v>32.5</v>
      </c>
      <c r="G228" s="862">
        <f>'Заказ, cкидки и курсы валют'!$J$23*F228</f>
        <v>404.625</v>
      </c>
      <c r="H228" s="128">
        <f t="shared" si="22"/>
        <v>6069.38</v>
      </c>
      <c r="I228" s="174"/>
    </row>
    <row r="229" spans="1:9" ht="13.5" customHeight="1">
      <c r="A229" s="175" t="s">
        <v>11548</v>
      </c>
      <c r="B229" s="126" t="s">
        <v>111</v>
      </c>
      <c r="C229" s="779">
        <v>1.83</v>
      </c>
      <c r="D229" s="127">
        <v>15</v>
      </c>
      <c r="E229" s="574">
        <v>32.5</v>
      </c>
      <c r="F229" s="603">
        <f t="shared" si="21"/>
        <v>32.5</v>
      </c>
      <c r="G229" s="862">
        <f>'Заказ, cкидки и курсы валют'!$J$23*F229</f>
        <v>404.625</v>
      </c>
      <c r="H229" s="128">
        <f t="shared" si="22"/>
        <v>6069.38</v>
      </c>
      <c r="I229" s="174"/>
    </row>
    <row r="230" spans="1:9" ht="13.5" customHeight="1">
      <c r="A230" s="175" t="s">
        <v>11549</v>
      </c>
      <c r="B230" s="126" t="s">
        <v>112</v>
      </c>
      <c r="C230" s="779">
        <v>2.0699999999999998</v>
      </c>
      <c r="D230" s="127">
        <v>15</v>
      </c>
      <c r="E230" s="574">
        <v>32.5</v>
      </c>
      <c r="F230" s="603">
        <f t="shared" si="21"/>
        <v>32.5</v>
      </c>
      <c r="G230" s="862">
        <f>'Заказ, cкидки и курсы валют'!$J$23*F230</f>
        <v>404.625</v>
      </c>
      <c r="H230" s="128">
        <f t="shared" si="22"/>
        <v>6069.38</v>
      </c>
      <c r="I230" s="174"/>
    </row>
    <row r="231" spans="1:9" ht="13.5" customHeight="1">
      <c r="A231" s="175" t="s">
        <v>11550</v>
      </c>
      <c r="B231" s="126" t="s">
        <v>113</v>
      </c>
      <c r="C231" s="779">
        <v>2.27</v>
      </c>
      <c r="D231" s="127">
        <v>15</v>
      </c>
      <c r="E231" s="574">
        <v>30.47</v>
      </c>
      <c r="F231" s="603">
        <f t="shared" si="21"/>
        <v>30.47</v>
      </c>
      <c r="G231" s="862">
        <f>'Заказ, cкидки и курсы валют'!$J$23*F231</f>
        <v>379.35149999999999</v>
      </c>
      <c r="H231" s="128">
        <f t="shared" si="22"/>
        <v>5690.27</v>
      </c>
      <c r="I231" s="174"/>
    </row>
    <row r="232" spans="1:9" ht="13.5" customHeight="1">
      <c r="A232" s="175" t="s">
        <v>11551</v>
      </c>
      <c r="B232" s="126" t="s">
        <v>114</v>
      </c>
      <c r="C232" s="779">
        <v>2.64</v>
      </c>
      <c r="D232" s="127">
        <v>15</v>
      </c>
      <c r="E232" s="574">
        <v>31.91</v>
      </c>
      <c r="F232" s="603">
        <f t="shared" si="21"/>
        <v>31.91</v>
      </c>
      <c r="G232" s="862">
        <f>'Заказ, cкидки и курсы валют'!$J$23*F232</f>
        <v>397.27949999999998</v>
      </c>
      <c r="H232" s="128">
        <f t="shared" si="22"/>
        <v>5959.19</v>
      </c>
      <c r="I232" s="174"/>
    </row>
    <row r="233" spans="1:9" ht="13.5" customHeight="1">
      <c r="A233" s="175" t="s">
        <v>11552</v>
      </c>
      <c r="B233" s="126" t="s">
        <v>115</v>
      </c>
      <c r="C233" s="779">
        <v>3.14</v>
      </c>
      <c r="D233" s="127">
        <v>15</v>
      </c>
      <c r="E233" s="574">
        <v>31.91</v>
      </c>
      <c r="F233" s="603">
        <f t="shared" si="21"/>
        <v>31.91</v>
      </c>
      <c r="G233" s="862">
        <f>'Заказ, cкидки и курсы валют'!$J$23*F233</f>
        <v>397.27949999999998</v>
      </c>
      <c r="H233" s="128">
        <f t="shared" si="22"/>
        <v>5959.19</v>
      </c>
      <c r="I233" s="174"/>
    </row>
    <row r="234" spans="1:9" ht="13.5" customHeight="1">
      <c r="A234" s="175" t="s">
        <v>11553</v>
      </c>
      <c r="B234" s="126" t="s">
        <v>116</v>
      </c>
      <c r="C234" s="779">
        <v>3.5</v>
      </c>
      <c r="D234" s="127">
        <v>10</v>
      </c>
      <c r="E234" s="574">
        <v>32.5</v>
      </c>
      <c r="F234" s="603">
        <f t="shared" si="21"/>
        <v>32.5</v>
      </c>
      <c r="G234" s="862">
        <f>'Заказ, cкидки и курсы валют'!$J$23*F234</f>
        <v>404.625</v>
      </c>
      <c r="H234" s="128">
        <f t="shared" si="22"/>
        <v>4046.25</v>
      </c>
      <c r="I234" s="174"/>
    </row>
    <row r="235" spans="1:9" ht="13.5" customHeight="1">
      <c r="A235" s="175" t="s">
        <v>11554</v>
      </c>
      <c r="B235" s="126" t="s">
        <v>117</v>
      </c>
      <c r="C235" s="779">
        <v>5.04</v>
      </c>
      <c r="D235" s="129">
        <v>10</v>
      </c>
      <c r="E235" s="574">
        <v>32.57</v>
      </c>
      <c r="F235" s="603">
        <f t="shared" si="21"/>
        <v>32.57</v>
      </c>
      <c r="G235" s="862">
        <f>'Заказ, cкидки и курсы валют'!$J$23*F235</f>
        <v>405.49649999999997</v>
      </c>
      <c r="H235" s="128">
        <f t="shared" si="22"/>
        <v>4054.97</v>
      </c>
      <c r="I235" s="174"/>
    </row>
    <row r="236" spans="1:9" ht="13.5" customHeight="1">
      <c r="A236" s="175" t="s">
        <v>11555</v>
      </c>
      <c r="B236" s="126" t="s">
        <v>118</v>
      </c>
      <c r="C236" s="779">
        <v>5.88</v>
      </c>
      <c r="D236" s="127">
        <v>10</v>
      </c>
      <c r="E236" s="574">
        <v>32.57</v>
      </c>
      <c r="F236" s="603">
        <f t="shared" si="21"/>
        <v>32.57</v>
      </c>
      <c r="G236" s="862">
        <f>'Заказ, cкидки и курсы валют'!$J$23*F236</f>
        <v>405.49649999999997</v>
      </c>
      <c r="H236" s="128">
        <f t="shared" si="22"/>
        <v>4054.97</v>
      </c>
      <c r="I236" s="174"/>
    </row>
    <row r="237" spans="1:9" ht="15">
      <c r="A237" s="175" t="s">
        <v>11556</v>
      </c>
      <c r="B237" s="126" t="s">
        <v>119</v>
      </c>
      <c r="C237" s="779">
        <v>6.08</v>
      </c>
      <c r="D237" s="127">
        <v>10</v>
      </c>
      <c r="E237" s="574">
        <v>32.57</v>
      </c>
      <c r="F237" s="603">
        <f t="shared" si="21"/>
        <v>32.57</v>
      </c>
      <c r="G237" s="862">
        <f>'Заказ, cкидки и курсы валют'!$J$23*F237</f>
        <v>405.49649999999997</v>
      </c>
      <c r="H237" s="128">
        <f t="shared" si="22"/>
        <v>4054.97</v>
      </c>
      <c r="I237" s="174"/>
    </row>
    <row r="238" spans="1:9" ht="15">
      <c r="A238" s="175" t="s">
        <v>11712</v>
      </c>
      <c r="B238" s="1236" t="s">
        <v>120</v>
      </c>
      <c r="C238" s="779">
        <v>7.79</v>
      </c>
      <c r="D238" s="127">
        <v>10</v>
      </c>
      <c r="E238" s="574">
        <v>33.22</v>
      </c>
      <c r="F238" s="603">
        <f t="shared" ref="F238:F239" si="23">ROUND(E238*(1-$F$11),2)</f>
        <v>33.22</v>
      </c>
      <c r="G238" s="862">
        <f>'Заказ, cкидки и курсы валют'!$J$23*F238</f>
        <v>413.58899999999994</v>
      </c>
      <c r="H238" s="128">
        <f t="shared" ref="H238:H239" si="24">ROUND((D238)*G238,2)</f>
        <v>4135.8900000000003</v>
      </c>
      <c r="I238" s="174"/>
    </row>
    <row r="239" spans="1:9" ht="15.75" thickBot="1">
      <c r="A239" s="177" t="s">
        <v>11713</v>
      </c>
      <c r="B239" s="1831" t="s">
        <v>121</v>
      </c>
      <c r="C239" s="780">
        <v>9.18</v>
      </c>
      <c r="D239" s="180">
        <v>10</v>
      </c>
      <c r="E239" s="574">
        <v>33.22</v>
      </c>
      <c r="F239" s="959">
        <f t="shared" si="23"/>
        <v>33.22</v>
      </c>
      <c r="G239" s="960">
        <f>'Заказ, cкидки и курсы валют'!$J$23*F239</f>
        <v>413.58899999999994</v>
      </c>
      <c r="H239" s="181">
        <f t="shared" si="24"/>
        <v>4135.8900000000003</v>
      </c>
      <c r="I239" s="182"/>
    </row>
    <row r="240" spans="1:9" ht="13.5" thickBot="1"/>
    <row r="241" spans="1:9" ht="18">
      <c r="A241" s="203"/>
      <c r="B241" s="91" t="s">
        <v>498</v>
      </c>
      <c r="C241" s="91"/>
      <c r="D241" s="96"/>
      <c r="E241" s="591"/>
      <c r="F241" s="592"/>
      <c r="G241" s="859"/>
      <c r="H241" s="163"/>
      <c r="I241" s="95"/>
    </row>
    <row r="242" spans="1:9" ht="18">
      <c r="A242" s="204"/>
      <c r="B242" s="108"/>
      <c r="C242" s="108" t="s">
        <v>499</v>
      </c>
      <c r="D242" s="165"/>
      <c r="E242" s="606"/>
      <c r="F242" s="563"/>
      <c r="G242" s="340"/>
      <c r="H242" s="17"/>
      <c r="I242" s="167"/>
    </row>
    <row r="243" spans="1:9" ht="15.75">
      <c r="A243" s="204"/>
      <c r="B243" s="825" t="s">
        <v>11543</v>
      </c>
      <c r="C243" s="97"/>
      <c r="D243" s="97"/>
      <c r="E243" s="595"/>
      <c r="F243" s="596"/>
      <c r="G243" s="860"/>
      <c r="H243" s="17"/>
      <c r="I243" s="167"/>
    </row>
    <row r="244" spans="1:9">
      <c r="A244" s="204"/>
      <c r="B244" s="183"/>
      <c r="C244" s="97"/>
      <c r="D244" s="97"/>
      <c r="E244" s="595"/>
      <c r="F244" s="596"/>
      <c r="G244" s="860"/>
      <c r="H244" s="17"/>
      <c r="I244" s="167"/>
    </row>
    <row r="245" spans="1:9">
      <c r="A245" s="204"/>
      <c r="B245" s="183"/>
      <c r="C245" s="97"/>
      <c r="D245" s="97"/>
      <c r="E245" s="595"/>
      <c r="F245" s="596"/>
      <c r="G245" s="860"/>
      <c r="H245" s="17"/>
      <c r="I245" s="167"/>
    </row>
    <row r="246" spans="1:9" ht="16.5" thickBot="1">
      <c r="A246" s="201" t="s">
        <v>7081</v>
      </c>
      <c r="B246" s="184"/>
      <c r="C246" s="99"/>
      <c r="D246" s="99"/>
      <c r="E246" s="597"/>
      <c r="F246" s="598"/>
      <c r="G246" s="861"/>
      <c r="H246" s="171"/>
      <c r="I246" s="172"/>
    </row>
    <row r="247" spans="1:9" ht="42">
      <c r="A247" s="1206" t="s">
        <v>1034</v>
      </c>
      <c r="B247" s="1207" t="s">
        <v>1035</v>
      </c>
      <c r="C247" s="192" t="s">
        <v>678</v>
      </c>
      <c r="D247" s="192" t="s">
        <v>3143</v>
      </c>
      <c r="E247" s="599" t="s">
        <v>11379</v>
      </c>
      <c r="F247" s="611" t="s">
        <v>2792</v>
      </c>
      <c r="G247" s="1204" t="s">
        <v>8996</v>
      </c>
      <c r="H247" s="419" t="s">
        <v>497</v>
      </c>
      <c r="I247" s="495" t="s">
        <v>4268</v>
      </c>
    </row>
    <row r="248" spans="1:9" ht="13.5" thickBot="1">
      <c r="A248" s="475"/>
      <c r="B248" s="1210"/>
      <c r="C248" s="197" t="s">
        <v>3644</v>
      </c>
      <c r="D248" s="476" t="s">
        <v>8997</v>
      </c>
      <c r="E248" s="601" t="s">
        <v>265</v>
      </c>
      <c r="F248" s="607">
        <f>'Заказ, cкидки и курсы валют'!$I$12</f>
        <v>0</v>
      </c>
      <c r="G248" s="948"/>
      <c r="H248" s="455"/>
      <c r="I248" s="541"/>
    </row>
    <row r="249" spans="1:9" ht="15">
      <c r="A249" s="1167" t="s">
        <v>9680</v>
      </c>
      <c r="B249" s="1832" t="s">
        <v>107</v>
      </c>
      <c r="C249" s="1833">
        <v>1.1200000000000001</v>
      </c>
      <c r="D249" s="2067">
        <v>1.5</v>
      </c>
      <c r="E249" s="2068">
        <f t="shared" ref="E249:E261" si="25">E225*1.2</f>
        <v>36.564</v>
      </c>
      <c r="F249" s="2069">
        <f t="shared" ref="F249:F261" si="26">ROUND(E249*(1-$F$11),2)</f>
        <v>36.56</v>
      </c>
      <c r="G249" s="1673">
        <f>'Заказ, cкидки и курсы валют'!$J$23*F249</f>
        <v>455.17200000000003</v>
      </c>
      <c r="H249" s="1278">
        <f>ROUND((D249)*G249,2)</f>
        <v>682.76</v>
      </c>
      <c r="I249" s="1082"/>
    </row>
    <row r="250" spans="1:9" ht="15">
      <c r="A250" s="1165" t="s">
        <v>9681</v>
      </c>
      <c r="B250" s="1258" t="s">
        <v>108</v>
      </c>
      <c r="C250" s="1259">
        <v>1.35</v>
      </c>
      <c r="D250" s="2059">
        <v>1.5</v>
      </c>
      <c r="E250" s="2065">
        <f t="shared" si="25"/>
        <v>36.564</v>
      </c>
      <c r="F250" s="936">
        <f t="shared" si="26"/>
        <v>36.56</v>
      </c>
      <c r="G250" s="866">
        <f>'Заказ, cкидки и курсы валют'!$J$23*F250</f>
        <v>455.17200000000003</v>
      </c>
      <c r="H250" s="522">
        <f t="shared" ref="H250:H261" si="27">ROUND((D250)*G250,2)</f>
        <v>682.76</v>
      </c>
      <c r="I250" s="1282"/>
    </row>
    <row r="251" spans="1:9" ht="15">
      <c r="A251" s="1165" t="s">
        <v>9682</v>
      </c>
      <c r="B251" s="1258" t="s">
        <v>109</v>
      </c>
      <c r="C251" s="1259">
        <v>1.46</v>
      </c>
      <c r="D251" s="2059">
        <v>1.5</v>
      </c>
      <c r="E251" s="2065">
        <f t="shared" si="25"/>
        <v>36.564</v>
      </c>
      <c r="F251" s="936">
        <f t="shared" si="26"/>
        <v>36.56</v>
      </c>
      <c r="G251" s="866">
        <f>'Заказ, cкидки и курсы валют'!$J$23*F251</f>
        <v>455.17200000000003</v>
      </c>
      <c r="H251" s="522">
        <f t="shared" si="27"/>
        <v>682.76</v>
      </c>
      <c r="I251" s="1282"/>
    </row>
    <row r="252" spans="1:9" ht="15">
      <c r="A252" s="1165" t="s">
        <v>9683</v>
      </c>
      <c r="B252" s="1258" t="s">
        <v>110</v>
      </c>
      <c r="C252" s="1259">
        <v>1.72</v>
      </c>
      <c r="D252" s="2059">
        <v>1</v>
      </c>
      <c r="E252" s="2065">
        <f t="shared" si="25"/>
        <v>39</v>
      </c>
      <c r="F252" s="936">
        <f t="shared" si="26"/>
        <v>39</v>
      </c>
      <c r="G252" s="866">
        <f>'Заказ, cкидки и курсы валют'!$J$23*F252</f>
        <v>485.54999999999995</v>
      </c>
      <c r="H252" s="522">
        <f t="shared" si="27"/>
        <v>485.55</v>
      </c>
      <c r="I252" s="1282"/>
    </row>
    <row r="253" spans="1:9" ht="15">
      <c r="A253" s="1165" t="s">
        <v>9684</v>
      </c>
      <c r="B253" s="1258" t="s">
        <v>111</v>
      </c>
      <c r="C253" s="1259">
        <v>1.83</v>
      </c>
      <c r="D253" s="2059">
        <v>1</v>
      </c>
      <c r="E253" s="2065">
        <f t="shared" si="25"/>
        <v>39</v>
      </c>
      <c r="F253" s="936">
        <f t="shared" si="26"/>
        <v>39</v>
      </c>
      <c r="G253" s="866">
        <f>'Заказ, cкидки и курсы валют'!$J$23*F253</f>
        <v>485.54999999999995</v>
      </c>
      <c r="H253" s="522">
        <f t="shared" si="27"/>
        <v>485.55</v>
      </c>
      <c r="I253" s="1282"/>
    </row>
    <row r="254" spans="1:9" ht="15">
      <c r="A254" s="1165" t="s">
        <v>9685</v>
      </c>
      <c r="B254" s="1258" t="s">
        <v>112</v>
      </c>
      <c r="C254" s="1259">
        <v>2.0699999999999998</v>
      </c>
      <c r="D254" s="2059">
        <v>1</v>
      </c>
      <c r="E254" s="2065">
        <f t="shared" si="25"/>
        <v>39</v>
      </c>
      <c r="F254" s="936">
        <f t="shared" si="26"/>
        <v>39</v>
      </c>
      <c r="G254" s="866">
        <f>'Заказ, cкидки и курсы валют'!$J$23*F254</f>
        <v>485.54999999999995</v>
      </c>
      <c r="H254" s="522">
        <f t="shared" si="27"/>
        <v>485.55</v>
      </c>
      <c r="I254" s="1282"/>
    </row>
    <row r="255" spans="1:9" ht="15">
      <c r="A255" s="1165" t="s">
        <v>9686</v>
      </c>
      <c r="B255" s="1258" t="s">
        <v>113</v>
      </c>
      <c r="C255" s="1259">
        <v>2.27</v>
      </c>
      <c r="D255" s="2059">
        <v>1</v>
      </c>
      <c r="E255" s="2065">
        <f t="shared" si="25"/>
        <v>36.564</v>
      </c>
      <c r="F255" s="936">
        <f t="shared" si="26"/>
        <v>36.56</v>
      </c>
      <c r="G255" s="866">
        <f>'Заказ, cкидки и курсы валют'!$J$23*F255</f>
        <v>455.17200000000003</v>
      </c>
      <c r="H255" s="522">
        <f t="shared" si="27"/>
        <v>455.17</v>
      </c>
      <c r="I255" s="1282"/>
    </row>
    <row r="256" spans="1:9" ht="15">
      <c r="A256" s="1165" t="s">
        <v>9687</v>
      </c>
      <c r="B256" s="1258" t="s">
        <v>114</v>
      </c>
      <c r="C256" s="1259">
        <v>2.64</v>
      </c>
      <c r="D256" s="2059">
        <v>1.5</v>
      </c>
      <c r="E256" s="2065">
        <f t="shared" si="25"/>
        <v>38.292000000000002</v>
      </c>
      <c r="F256" s="936">
        <f t="shared" si="26"/>
        <v>38.29</v>
      </c>
      <c r="G256" s="866">
        <f>'Заказ, cкидки и курсы валют'!$J$23*F256</f>
        <v>476.71049999999997</v>
      </c>
      <c r="H256" s="522">
        <f t="shared" si="27"/>
        <v>715.07</v>
      </c>
      <c r="I256" s="1282"/>
    </row>
    <row r="257" spans="1:9" ht="15">
      <c r="A257" s="1165" t="s">
        <v>9688</v>
      </c>
      <c r="B257" s="1258" t="s">
        <v>115</v>
      </c>
      <c r="C257" s="1259">
        <v>3.14</v>
      </c>
      <c r="D257" s="2059">
        <v>1.5</v>
      </c>
      <c r="E257" s="2065">
        <f t="shared" si="25"/>
        <v>38.292000000000002</v>
      </c>
      <c r="F257" s="936">
        <f t="shared" si="26"/>
        <v>38.29</v>
      </c>
      <c r="G257" s="866">
        <f>'Заказ, cкидки и курсы валют'!$J$23*F257</f>
        <v>476.71049999999997</v>
      </c>
      <c r="H257" s="522">
        <f t="shared" si="27"/>
        <v>715.07</v>
      </c>
      <c r="I257" s="1282"/>
    </row>
    <row r="258" spans="1:9" ht="15">
      <c r="A258" s="1165" t="s">
        <v>9689</v>
      </c>
      <c r="B258" s="1258" t="s">
        <v>116</v>
      </c>
      <c r="C258" s="1259">
        <v>3.5</v>
      </c>
      <c r="D258" s="2059">
        <v>1</v>
      </c>
      <c r="E258" s="2065">
        <f t="shared" si="25"/>
        <v>39</v>
      </c>
      <c r="F258" s="936">
        <f t="shared" si="26"/>
        <v>39</v>
      </c>
      <c r="G258" s="866">
        <f>'Заказ, cкидки и курсы валют'!$J$23*F258</f>
        <v>485.54999999999995</v>
      </c>
      <c r="H258" s="522">
        <f t="shared" si="27"/>
        <v>485.55</v>
      </c>
      <c r="I258" s="1282"/>
    </row>
    <row r="259" spans="1:9" ht="15">
      <c r="A259" s="1165" t="s">
        <v>9690</v>
      </c>
      <c r="B259" s="1258" t="s">
        <v>117</v>
      </c>
      <c r="C259" s="1259">
        <v>5.04</v>
      </c>
      <c r="D259" s="2066">
        <v>1</v>
      </c>
      <c r="E259" s="2065">
        <f t="shared" si="25"/>
        <v>39.083999999999996</v>
      </c>
      <c r="F259" s="936">
        <f t="shared" si="26"/>
        <v>39.08</v>
      </c>
      <c r="G259" s="866">
        <f>'Заказ, cкидки и курсы валют'!$J$23*F259</f>
        <v>486.54599999999994</v>
      </c>
      <c r="H259" s="522">
        <f t="shared" si="27"/>
        <v>486.55</v>
      </c>
      <c r="I259" s="1282"/>
    </row>
    <row r="260" spans="1:9" ht="15">
      <c r="A260" s="1165" t="s">
        <v>9691</v>
      </c>
      <c r="B260" s="1258" t="s">
        <v>118</v>
      </c>
      <c r="C260" s="1259">
        <v>5.88</v>
      </c>
      <c r="D260" s="2059">
        <v>1</v>
      </c>
      <c r="E260" s="2065">
        <f t="shared" si="25"/>
        <v>39.083999999999996</v>
      </c>
      <c r="F260" s="936">
        <f t="shared" si="26"/>
        <v>39.08</v>
      </c>
      <c r="G260" s="866">
        <f>'Заказ, cкидки и курсы валют'!$J$23*F260</f>
        <v>486.54599999999994</v>
      </c>
      <c r="H260" s="522">
        <f t="shared" si="27"/>
        <v>486.55</v>
      </c>
      <c r="I260" s="1282"/>
    </row>
    <row r="261" spans="1:9" ht="15">
      <c r="A261" s="1165" t="s">
        <v>9692</v>
      </c>
      <c r="B261" s="1258" t="s">
        <v>119</v>
      </c>
      <c r="C261" s="1259">
        <v>6.08</v>
      </c>
      <c r="D261" s="2059">
        <v>1</v>
      </c>
      <c r="E261" s="2065">
        <f t="shared" si="25"/>
        <v>39.083999999999996</v>
      </c>
      <c r="F261" s="936">
        <f t="shared" si="26"/>
        <v>39.08</v>
      </c>
      <c r="G261" s="866">
        <f>'Заказ, cкидки и курсы валют'!$J$23*F261</f>
        <v>486.54599999999994</v>
      </c>
      <c r="H261" s="522">
        <f t="shared" si="27"/>
        <v>486.55</v>
      </c>
      <c r="I261" s="1282"/>
    </row>
    <row r="262" spans="1:9" ht="15">
      <c r="A262" s="1165" t="s">
        <v>11714</v>
      </c>
      <c r="B262" s="1236" t="s">
        <v>120</v>
      </c>
      <c r="C262" s="779">
        <v>7.79</v>
      </c>
      <c r="D262" s="2059">
        <v>1</v>
      </c>
      <c r="E262" s="2065">
        <f t="shared" ref="E262:E263" si="28">E238*1.2</f>
        <v>39.863999999999997</v>
      </c>
      <c r="F262" s="936">
        <f t="shared" ref="F262:F263" si="29">ROUND(E262*(1-$F$11),2)</f>
        <v>39.86</v>
      </c>
      <c r="G262" s="866">
        <f>'Заказ, cкидки и курсы валют'!$J$23*F262</f>
        <v>496.25699999999995</v>
      </c>
      <c r="H262" s="522">
        <f t="shared" ref="H262:H263" si="30">ROUND((D262)*G262,2)</f>
        <v>496.26</v>
      </c>
      <c r="I262" s="1282"/>
    </row>
    <row r="263" spans="1:9" ht="15.75" thickBot="1">
      <c r="A263" s="1166" t="s">
        <v>11715</v>
      </c>
      <c r="B263" s="1831" t="s">
        <v>121</v>
      </c>
      <c r="C263" s="780">
        <v>9.18</v>
      </c>
      <c r="D263" s="2070">
        <v>1</v>
      </c>
      <c r="E263" s="2071">
        <f t="shared" si="28"/>
        <v>39.863999999999997</v>
      </c>
      <c r="F263" s="2072">
        <f t="shared" si="29"/>
        <v>39.86</v>
      </c>
      <c r="G263" s="1263">
        <f>'Заказ, cкидки и курсы валют'!$J$23*F263</f>
        <v>496.25699999999995</v>
      </c>
      <c r="H263" s="1264">
        <f t="shared" si="30"/>
        <v>496.26</v>
      </c>
      <c r="I263" s="1083"/>
    </row>
    <row r="264" spans="1:9" ht="12" customHeight="1" thickBot="1"/>
    <row r="265" spans="1:9" ht="36" customHeight="1">
      <c r="A265" s="203"/>
      <c r="B265" s="91" t="s">
        <v>3938</v>
      </c>
      <c r="C265" s="91"/>
      <c r="D265" s="96"/>
      <c r="E265" s="591"/>
      <c r="F265" s="592"/>
      <c r="G265" s="859"/>
      <c r="H265" s="163"/>
      <c r="I265" s="95"/>
    </row>
    <row r="266" spans="1:9" ht="20.25" customHeight="1">
      <c r="A266" s="204"/>
      <c r="B266" s="108"/>
      <c r="C266" s="108" t="s">
        <v>499</v>
      </c>
      <c r="D266" s="165"/>
      <c r="E266" s="606"/>
      <c r="F266" s="563"/>
      <c r="G266" s="340"/>
      <c r="H266" s="17"/>
      <c r="I266" s="167"/>
    </row>
    <row r="267" spans="1:9" ht="41.25" customHeight="1">
      <c r="A267" s="204"/>
      <c r="B267" s="207"/>
      <c r="C267" s="97"/>
      <c r="D267" s="97"/>
      <c r="E267" s="595"/>
      <c r="F267" s="596"/>
      <c r="G267" s="860"/>
      <c r="H267" s="17"/>
      <c r="I267" s="167"/>
    </row>
    <row r="268" spans="1:9" ht="13.5" customHeight="1">
      <c r="A268" s="204"/>
      <c r="B268" s="207"/>
      <c r="C268" s="97"/>
      <c r="D268" s="97"/>
      <c r="E268" s="595"/>
      <c r="F268" s="596"/>
      <c r="G268" s="860"/>
      <c r="H268" s="17"/>
      <c r="I268" s="167"/>
    </row>
    <row r="269" spans="1:9" ht="13.5" customHeight="1">
      <c r="A269" s="204"/>
      <c r="B269" s="207"/>
      <c r="C269" s="97"/>
      <c r="D269" s="97"/>
      <c r="E269" s="595"/>
      <c r="F269" s="596"/>
      <c r="G269" s="860"/>
      <c r="H269" s="17"/>
      <c r="I269" s="167"/>
    </row>
    <row r="270" spans="1:9" ht="13.5" customHeight="1" thickBot="1">
      <c r="A270" s="201" t="s">
        <v>7082</v>
      </c>
      <c r="B270" s="208"/>
      <c r="C270" s="97"/>
      <c r="D270" s="97"/>
      <c r="E270" s="597"/>
      <c r="F270" s="598"/>
      <c r="G270" s="861"/>
      <c r="H270" s="171"/>
      <c r="I270" s="172"/>
    </row>
    <row r="271" spans="1:9" ht="46.5" customHeight="1">
      <c r="A271" s="1206" t="s">
        <v>1034</v>
      </c>
      <c r="B271" s="1211" t="s">
        <v>1035</v>
      </c>
      <c r="C271" s="192" t="s">
        <v>678</v>
      </c>
      <c r="D271" s="192" t="s">
        <v>3143</v>
      </c>
      <c r="E271" s="1134" t="s">
        <v>11378</v>
      </c>
      <c r="F271" s="611" t="s">
        <v>2792</v>
      </c>
      <c r="G271" s="1205" t="s">
        <v>2640</v>
      </c>
      <c r="H271" s="419" t="s">
        <v>497</v>
      </c>
      <c r="I271" s="495" t="s">
        <v>4268</v>
      </c>
    </row>
    <row r="272" spans="1:9" ht="13.5" customHeight="1" thickBot="1">
      <c r="A272" s="475"/>
      <c r="B272" s="1213"/>
      <c r="C272" s="197" t="s">
        <v>3644</v>
      </c>
      <c r="D272" s="390" t="s">
        <v>4415</v>
      </c>
      <c r="E272" s="1160" t="s">
        <v>265</v>
      </c>
      <c r="F272" s="607">
        <f>'Заказ, cкидки и курсы валют'!$I$12</f>
        <v>0</v>
      </c>
      <c r="G272" s="1094"/>
      <c r="H272" s="455"/>
      <c r="I272" s="541"/>
    </row>
    <row r="273" spans="1:9" ht="13.5" customHeight="1">
      <c r="A273" s="384" t="s">
        <v>3939</v>
      </c>
      <c r="B273" s="385" t="s">
        <v>105</v>
      </c>
      <c r="C273" s="1135">
        <v>0.91</v>
      </c>
      <c r="D273" s="386">
        <v>28000</v>
      </c>
      <c r="E273" s="574">
        <v>25.76</v>
      </c>
      <c r="F273" s="967">
        <f>ROUND(E273*(1-$F$11),2)</f>
        <v>25.76</v>
      </c>
      <c r="G273" s="968">
        <f>'Заказ, cкидки и курсы валют'!$J$23*F273</f>
        <v>320.71199999999999</v>
      </c>
      <c r="H273" s="387">
        <f>ROUND((D273/1000)*G273,2)</f>
        <v>8979.94</v>
      </c>
      <c r="I273" s="337"/>
    </row>
    <row r="274" spans="1:9" ht="13.5" customHeight="1">
      <c r="A274" s="175" t="s">
        <v>3940</v>
      </c>
      <c r="B274" s="126" t="s">
        <v>106</v>
      </c>
      <c r="C274" s="781">
        <v>0.96</v>
      </c>
      <c r="D274" s="127">
        <v>22000</v>
      </c>
      <c r="E274" s="574">
        <v>28.95</v>
      </c>
      <c r="F274" s="603">
        <f t="shared" ref="F274:F289" si="31">ROUND(E274*(1-$F$11),2)</f>
        <v>28.95</v>
      </c>
      <c r="G274" s="862">
        <f>'Заказ, cкидки и курсы валют'!$J$23*F274</f>
        <v>360.42749999999995</v>
      </c>
      <c r="H274" s="128">
        <f t="shared" ref="H274:H289" si="32">ROUND((D274/1000)*G274,2)</f>
        <v>7929.41</v>
      </c>
      <c r="I274" s="212"/>
    </row>
    <row r="275" spans="1:9" ht="13.5" customHeight="1">
      <c r="A275" s="175" t="s">
        <v>3941</v>
      </c>
      <c r="B275" s="126" t="s">
        <v>107</v>
      </c>
      <c r="C275" s="781">
        <v>1.19</v>
      </c>
      <c r="D275" s="127">
        <v>15000</v>
      </c>
      <c r="E275" s="574">
        <v>34.950000000000003</v>
      </c>
      <c r="F275" s="603">
        <f t="shared" si="31"/>
        <v>34.950000000000003</v>
      </c>
      <c r="G275" s="862">
        <f>'Заказ, cкидки и курсы валют'!$J$23*F275</f>
        <v>435.1275</v>
      </c>
      <c r="H275" s="128">
        <f t="shared" si="32"/>
        <v>6526.91</v>
      </c>
      <c r="I275" s="212"/>
    </row>
    <row r="276" spans="1:9" ht="13.5" customHeight="1">
      <c r="A276" s="175" t="s">
        <v>5478</v>
      </c>
      <c r="B276" s="126" t="s">
        <v>108</v>
      </c>
      <c r="C276" s="781">
        <v>1.42</v>
      </c>
      <c r="D276" s="127">
        <v>12000</v>
      </c>
      <c r="E276" s="574">
        <v>41.94</v>
      </c>
      <c r="F276" s="603">
        <f t="shared" si="31"/>
        <v>41.94</v>
      </c>
      <c r="G276" s="862">
        <f>'Заказ, cкидки и курсы валют'!$J$23*F276</f>
        <v>522.15299999999991</v>
      </c>
      <c r="H276" s="128">
        <f t="shared" si="32"/>
        <v>6265.84</v>
      </c>
      <c r="I276" s="212"/>
    </row>
    <row r="277" spans="1:9" ht="13.5" customHeight="1">
      <c r="A277" s="175" t="s">
        <v>3942</v>
      </c>
      <c r="B277" s="126" t="s">
        <v>109</v>
      </c>
      <c r="C277" s="781">
        <v>1.55</v>
      </c>
      <c r="D277" s="127">
        <v>11000</v>
      </c>
      <c r="E277" s="574">
        <v>44.13</v>
      </c>
      <c r="F277" s="603">
        <f t="shared" si="31"/>
        <v>44.13</v>
      </c>
      <c r="G277" s="862">
        <f>'Заказ, cкидки и курсы валют'!$J$23*F277</f>
        <v>549.41849999999999</v>
      </c>
      <c r="H277" s="128">
        <f t="shared" si="32"/>
        <v>6043.6</v>
      </c>
      <c r="I277" s="212"/>
    </row>
    <row r="278" spans="1:9" ht="13.5" customHeight="1">
      <c r="A278" s="175" t="s">
        <v>3943</v>
      </c>
      <c r="B278" s="126" t="s">
        <v>110</v>
      </c>
      <c r="C278" s="781">
        <v>1.77</v>
      </c>
      <c r="D278" s="127">
        <v>8000</v>
      </c>
      <c r="E278" s="574">
        <v>50.59</v>
      </c>
      <c r="F278" s="603">
        <f t="shared" si="31"/>
        <v>50.59</v>
      </c>
      <c r="G278" s="862">
        <f>'Заказ, cкидки и курсы валют'!$J$23*F278</f>
        <v>629.84550000000002</v>
      </c>
      <c r="H278" s="128">
        <f t="shared" si="32"/>
        <v>5038.76</v>
      </c>
      <c r="I278" s="212"/>
    </row>
    <row r="279" spans="1:9" ht="13.5" customHeight="1">
      <c r="A279" s="175" t="s">
        <v>3944</v>
      </c>
      <c r="B279" s="126" t="s">
        <v>111</v>
      </c>
      <c r="C279" s="781">
        <v>1.95</v>
      </c>
      <c r="D279" s="127">
        <v>7000</v>
      </c>
      <c r="E279" s="574">
        <v>59.71</v>
      </c>
      <c r="F279" s="603">
        <f t="shared" si="31"/>
        <v>59.71</v>
      </c>
      <c r="G279" s="862">
        <f>'Заказ, cкидки и курсы валют'!$J$23*F279</f>
        <v>743.3895</v>
      </c>
      <c r="H279" s="128">
        <f t="shared" si="32"/>
        <v>5203.7299999999996</v>
      </c>
      <c r="I279" s="212"/>
    </row>
    <row r="280" spans="1:9" ht="13.5" customHeight="1">
      <c r="A280" s="175" t="s">
        <v>3945</v>
      </c>
      <c r="B280" s="126" t="s">
        <v>112</v>
      </c>
      <c r="C280" s="781">
        <v>2.14</v>
      </c>
      <c r="D280" s="127">
        <v>5500</v>
      </c>
      <c r="E280" s="574">
        <v>63.48</v>
      </c>
      <c r="F280" s="603">
        <f t="shared" si="31"/>
        <v>63.48</v>
      </c>
      <c r="G280" s="862">
        <f>'Заказ, cкидки и курсы валют'!$J$23*F280</f>
        <v>790.32599999999991</v>
      </c>
      <c r="H280" s="128">
        <f t="shared" si="32"/>
        <v>4346.79</v>
      </c>
      <c r="I280" s="212"/>
    </row>
    <row r="281" spans="1:9" ht="13.5" customHeight="1">
      <c r="A281" s="175" t="s">
        <v>3946</v>
      </c>
      <c r="B281" s="126" t="s">
        <v>113</v>
      </c>
      <c r="C281" s="781">
        <v>2.36</v>
      </c>
      <c r="D281" s="127">
        <v>5000</v>
      </c>
      <c r="E281" s="574">
        <v>71.959999999999994</v>
      </c>
      <c r="F281" s="603">
        <f t="shared" si="31"/>
        <v>71.959999999999994</v>
      </c>
      <c r="G281" s="862">
        <f>'Заказ, cкидки и курсы валют'!$J$23*F281</f>
        <v>895.90199999999982</v>
      </c>
      <c r="H281" s="128">
        <f t="shared" si="32"/>
        <v>4479.51</v>
      </c>
      <c r="I281" s="212"/>
    </row>
    <row r="282" spans="1:9" ht="13.5" customHeight="1">
      <c r="A282" s="175" t="s">
        <v>3947</v>
      </c>
      <c r="B282" s="126" t="s">
        <v>114</v>
      </c>
      <c r="C282" s="781">
        <v>2.76</v>
      </c>
      <c r="D282" s="127">
        <v>4000</v>
      </c>
      <c r="E282" s="574">
        <v>81.88</v>
      </c>
      <c r="F282" s="603">
        <f t="shared" si="31"/>
        <v>81.88</v>
      </c>
      <c r="G282" s="862">
        <f>'Заказ, cкидки и курсы валют'!$J$23*F282</f>
        <v>1019.4059999999998</v>
      </c>
      <c r="H282" s="128">
        <f t="shared" si="32"/>
        <v>4077.62</v>
      </c>
      <c r="I282" s="212"/>
    </row>
    <row r="283" spans="1:9" ht="13.5" customHeight="1">
      <c r="A283" s="175" t="s">
        <v>3948</v>
      </c>
      <c r="B283" s="126" t="s">
        <v>115</v>
      </c>
      <c r="C283" s="781">
        <v>3.42</v>
      </c>
      <c r="D283" s="127">
        <v>3000</v>
      </c>
      <c r="E283" s="574">
        <v>99.53</v>
      </c>
      <c r="F283" s="603">
        <f t="shared" si="31"/>
        <v>99.53</v>
      </c>
      <c r="G283" s="862">
        <f>'Заказ, cкидки и курсы валют'!$J$23*F283</f>
        <v>1239.1485</v>
      </c>
      <c r="H283" s="128">
        <f t="shared" si="32"/>
        <v>3717.45</v>
      </c>
      <c r="I283" s="212"/>
    </row>
    <row r="284" spans="1:9" ht="13.5" customHeight="1">
      <c r="A284" s="175" t="s">
        <v>3949</v>
      </c>
      <c r="B284" s="126" t="s">
        <v>116</v>
      </c>
      <c r="C284" s="782">
        <v>3.81</v>
      </c>
      <c r="D284" s="127">
        <v>2500</v>
      </c>
      <c r="E284" s="574">
        <v>108.93</v>
      </c>
      <c r="F284" s="603">
        <f t="shared" si="31"/>
        <v>108.93</v>
      </c>
      <c r="G284" s="862">
        <f>'Заказ, cкидки и курсы валют'!$J$23*F284</f>
        <v>1356.1785</v>
      </c>
      <c r="H284" s="128">
        <f t="shared" si="32"/>
        <v>3390.45</v>
      </c>
      <c r="I284" s="212"/>
    </row>
    <row r="285" spans="1:9" ht="13.5" customHeight="1">
      <c r="A285" s="175" t="s">
        <v>3950</v>
      </c>
      <c r="B285" s="126" t="s">
        <v>3343</v>
      </c>
      <c r="C285" s="781">
        <v>4.7300000000000004</v>
      </c>
      <c r="D285" s="127">
        <v>2000</v>
      </c>
      <c r="E285" s="574">
        <v>132.66</v>
      </c>
      <c r="F285" s="603">
        <f t="shared" si="31"/>
        <v>132.66</v>
      </c>
      <c r="G285" s="862">
        <f>'Заказ, cкидки и курсы валют'!$J$23*F285</f>
        <v>1651.617</v>
      </c>
      <c r="H285" s="128">
        <f t="shared" si="32"/>
        <v>3303.23</v>
      </c>
      <c r="I285" s="212"/>
    </row>
    <row r="286" spans="1:9" ht="13.5" customHeight="1">
      <c r="A286" s="175" t="s">
        <v>3951</v>
      </c>
      <c r="B286" s="126" t="s">
        <v>117</v>
      </c>
      <c r="C286" s="781">
        <v>5.68</v>
      </c>
      <c r="D286" s="129">
        <v>1800</v>
      </c>
      <c r="E286" s="574">
        <v>173.09</v>
      </c>
      <c r="F286" s="603">
        <f t="shared" si="31"/>
        <v>173.09</v>
      </c>
      <c r="G286" s="862">
        <f>'Заказ, cкидки и курсы валют'!$J$23*F286</f>
        <v>2154.9704999999999</v>
      </c>
      <c r="H286" s="128">
        <f t="shared" si="32"/>
        <v>3878.95</v>
      </c>
      <c r="I286" s="212"/>
    </row>
    <row r="287" spans="1:9" ht="13.5" customHeight="1">
      <c r="A287" s="175" t="s">
        <v>3952</v>
      </c>
      <c r="B287" s="126" t="s">
        <v>118</v>
      </c>
      <c r="C287" s="781">
        <v>5.92</v>
      </c>
      <c r="D287" s="127">
        <v>1500</v>
      </c>
      <c r="E287" s="574">
        <v>183.17</v>
      </c>
      <c r="F287" s="603">
        <f t="shared" si="31"/>
        <v>183.17</v>
      </c>
      <c r="G287" s="862">
        <f>'Заказ, cкидки и курсы валют'!$J$23*F287</f>
        <v>2280.4664999999995</v>
      </c>
      <c r="H287" s="128">
        <f t="shared" si="32"/>
        <v>3420.7</v>
      </c>
      <c r="I287" s="212"/>
    </row>
    <row r="288" spans="1:9" ht="13.5" customHeight="1">
      <c r="A288" s="175" t="s">
        <v>3953</v>
      </c>
      <c r="B288" s="126" t="s">
        <v>119</v>
      </c>
      <c r="C288" s="783">
        <v>6.63</v>
      </c>
      <c r="D288" s="127">
        <v>1500</v>
      </c>
      <c r="E288" s="574">
        <v>192.92</v>
      </c>
      <c r="F288" s="603">
        <f t="shared" si="31"/>
        <v>192.92</v>
      </c>
      <c r="G288" s="862">
        <f>'Заказ, cкидки и курсы валют'!$J$23*F288</f>
        <v>2401.8539999999998</v>
      </c>
      <c r="H288" s="128">
        <f t="shared" si="32"/>
        <v>3602.78</v>
      </c>
      <c r="I288" s="212"/>
    </row>
    <row r="289" spans="1:11" ht="13.5" customHeight="1">
      <c r="A289" s="175" t="s">
        <v>5351</v>
      </c>
      <c r="B289" s="126" t="s">
        <v>3996</v>
      </c>
      <c r="C289" s="784">
        <v>6.86</v>
      </c>
      <c r="D289" s="127">
        <v>1500</v>
      </c>
      <c r="E289" s="574">
        <v>219.27</v>
      </c>
      <c r="F289" s="603">
        <f t="shared" si="31"/>
        <v>219.27</v>
      </c>
      <c r="G289" s="862">
        <f>'Заказ, cкидки и курсы валют'!$J$23*F289</f>
        <v>2729.9115000000002</v>
      </c>
      <c r="H289" s="128">
        <f t="shared" si="32"/>
        <v>4094.87</v>
      </c>
      <c r="I289" s="212"/>
      <c r="K289" s="575"/>
    </row>
    <row r="290" spans="1:11" ht="13.5" customHeight="1">
      <c r="A290" s="175" t="s">
        <v>9623</v>
      </c>
      <c r="B290" s="1236" t="s">
        <v>3997</v>
      </c>
      <c r="C290" s="784">
        <v>7.31</v>
      </c>
      <c r="D290" s="127">
        <v>1500</v>
      </c>
      <c r="E290" s="574">
        <v>251.33</v>
      </c>
      <c r="F290" s="603">
        <f>ROUND(E290*(1-$F$11),2)</f>
        <v>251.33</v>
      </c>
      <c r="G290" s="862">
        <f>'Заказ, cкидки и курсы валют'!$J$23*F290</f>
        <v>3129.0585000000001</v>
      </c>
      <c r="H290" s="128">
        <f>ROUND((D290/1000)*G290,2)</f>
        <v>4693.59</v>
      </c>
      <c r="I290" s="212"/>
      <c r="K290" s="575"/>
    </row>
    <row r="291" spans="1:11" ht="13.5" customHeight="1">
      <c r="A291" s="175" t="s">
        <v>3954</v>
      </c>
      <c r="B291" s="126" t="s">
        <v>120</v>
      </c>
      <c r="C291" s="784">
        <v>9.6000000000000014</v>
      </c>
      <c r="D291" s="127">
        <v>1500</v>
      </c>
      <c r="E291" s="574">
        <v>268.85000000000002</v>
      </c>
      <c r="F291" s="603">
        <f>ROUND(E291*(1-$F$11),2)</f>
        <v>268.85000000000002</v>
      </c>
      <c r="G291" s="862">
        <f>'Заказ, cкидки и курсы валют'!$J$23*F291</f>
        <v>3347.1824999999999</v>
      </c>
      <c r="H291" s="128">
        <f>ROUND((D291/1000)*G291,2)</f>
        <v>5020.7700000000004</v>
      </c>
      <c r="I291" s="212"/>
      <c r="K291" s="575"/>
    </row>
    <row r="292" spans="1:11" ht="13.5" customHeight="1" thickBot="1">
      <c r="A292" s="177" t="s">
        <v>3955</v>
      </c>
      <c r="B292" s="178" t="s">
        <v>121</v>
      </c>
      <c r="C292" s="961">
        <v>10.9</v>
      </c>
      <c r="D292" s="180">
        <v>1200</v>
      </c>
      <c r="E292" s="574">
        <v>320.3</v>
      </c>
      <c r="F292" s="959">
        <f>ROUND(E292*(1-$F$11),2)</f>
        <v>320.3</v>
      </c>
      <c r="G292" s="960">
        <f>'Заказ, cкидки и курсы валют'!$J$23*F292</f>
        <v>3987.7350000000001</v>
      </c>
      <c r="H292" s="181">
        <f>ROUND((D292/1000)*G292,2)</f>
        <v>4785.28</v>
      </c>
      <c r="I292" s="214"/>
      <c r="K292" s="575"/>
    </row>
    <row r="293" spans="1:11" ht="13.5" customHeight="1" thickBot="1">
      <c r="K293" s="575"/>
    </row>
    <row r="294" spans="1:11" ht="13.5" customHeight="1">
      <c r="A294" s="203"/>
      <c r="B294" s="91" t="s">
        <v>3938</v>
      </c>
      <c r="C294" s="91"/>
      <c r="D294" s="96"/>
      <c r="E294" s="591"/>
      <c r="F294" s="592"/>
      <c r="G294" s="859"/>
      <c r="H294" s="163"/>
      <c r="I294" s="95"/>
      <c r="K294" s="575"/>
    </row>
    <row r="295" spans="1:11" ht="13.5" customHeight="1">
      <c r="A295" s="204"/>
      <c r="B295" s="108"/>
      <c r="C295" s="108" t="s">
        <v>499</v>
      </c>
      <c r="D295" s="165"/>
      <c r="E295" s="606"/>
      <c r="F295" s="563"/>
      <c r="G295" s="340"/>
      <c r="H295" s="17"/>
      <c r="I295" s="167"/>
      <c r="K295" s="575"/>
    </row>
    <row r="296" spans="1:11" ht="39.75" customHeight="1">
      <c r="A296" s="204"/>
      <c r="B296" s="207"/>
      <c r="C296" s="97"/>
      <c r="D296" s="97"/>
      <c r="E296" s="595"/>
      <c r="F296" s="596"/>
      <c r="G296" s="860"/>
      <c r="H296" s="17"/>
      <c r="I296" s="167"/>
      <c r="K296" s="575"/>
    </row>
    <row r="297" spans="1:11" ht="13.5" customHeight="1">
      <c r="A297" s="204"/>
      <c r="B297" s="207"/>
      <c r="C297" s="97"/>
      <c r="D297" s="97"/>
      <c r="E297" s="595"/>
      <c r="F297" s="596"/>
      <c r="G297" s="860"/>
      <c r="H297" s="17"/>
      <c r="I297" s="167"/>
      <c r="K297" s="575"/>
    </row>
    <row r="298" spans="1:11" ht="13.5" customHeight="1">
      <c r="A298" s="204"/>
      <c r="B298" s="207"/>
      <c r="C298" s="97"/>
      <c r="D298" s="97"/>
      <c r="E298" s="595"/>
      <c r="F298" s="596"/>
      <c r="G298" s="860"/>
      <c r="H298" s="17"/>
      <c r="I298" s="167"/>
      <c r="K298" s="575"/>
    </row>
    <row r="299" spans="1:11" ht="13.5" customHeight="1" thickBot="1">
      <c r="A299" s="201" t="s">
        <v>7081</v>
      </c>
      <c r="B299" s="208"/>
      <c r="C299" s="97"/>
      <c r="D299" s="97"/>
      <c r="E299" s="597"/>
      <c r="F299" s="598"/>
      <c r="G299" s="861"/>
      <c r="H299" s="171"/>
      <c r="I299" s="172"/>
      <c r="K299" s="575"/>
    </row>
    <row r="300" spans="1:11" ht="39.75" customHeight="1" thickBot="1">
      <c r="A300" s="1206" t="s">
        <v>1034</v>
      </c>
      <c r="B300" s="1207" t="s">
        <v>1035</v>
      </c>
      <c r="C300" s="192" t="s">
        <v>678</v>
      </c>
      <c r="D300" s="192" t="s">
        <v>3143</v>
      </c>
      <c r="E300" s="1851" t="s">
        <v>11378</v>
      </c>
      <c r="F300" s="611" t="s">
        <v>2792</v>
      </c>
      <c r="G300" s="1205" t="s">
        <v>2640</v>
      </c>
      <c r="H300" s="419" t="s">
        <v>497</v>
      </c>
      <c r="I300" s="495" t="s">
        <v>4268</v>
      </c>
    </row>
    <row r="301" spans="1:11" ht="13.5" customHeight="1" thickBot="1">
      <c r="A301" s="475"/>
      <c r="B301" s="1210"/>
      <c r="C301" s="197" t="s">
        <v>3644</v>
      </c>
      <c r="D301" s="390" t="s">
        <v>4415</v>
      </c>
      <c r="E301" s="2073" t="s">
        <v>265</v>
      </c>
      <c r="F301" s="607">
        <f>'Заказ, cкидки и курсы валют'!$I$12</f>
        <v>0</v>
      </c>
      <c r="G301" s="1094"/>
      <c r="H301" s="455"/>
      <c r="I301" s="541"/>
    </row>
    <row r="302" spans="1:11" ht="13.5" customHeight="1">
      <c r="A302" s="384" t="s">
        <v>6616</v>
      </c>
      <c r="B302" s="385" t="s">
        <v>105</v>
      </c>
      <c r="C302" s="1135">
        <v>0.91</v>
      </c>
      <c r="D302" s="386">
        <v>1500</v>
      </c>
      <c r="E302" s="2068">
        <f>E273*1.2</f>
        <v>30.911999999999999</v>
      </c>
      <c r="F302" s="967">
        <f t="shared" ref="F302:F318" si="33">ROUND(E302*(1-$F$11),2)</f>
        <v>30.91</v>
      </c>
      <c r="G302" s="968">
        <f>'Заказ, cкидки и курсы валют'!$J$23*F302</f>
        <v>384.8295</v>
      </c>
      <c r="H302" s="387">
        <f t="shared" ref="H302:H318" si="34">ROUND((D302/1000)*G302,2)</f>
        <v>577.24</v>
      </c>
      <c r="I302" s="337"/>
    </row>
    <row r="303" spans="1:11" ht="13.5" customHeight="1">
      <c r="A303" s="175" t="s">
        <v>6617</v>
      </c>
      <c r="B303" s="126" t="s">
        <v>106</v>
      </c>
      <c r="C303" s="781">
        <v>0.96</v>
      </c>
      <c r="D303" s="127">
        <v>1500</v>
      </c>
      <c r="E303" s="2065">
        <f t="shared" ref="E303:E321" si="35">E274*1.2</f>
        <v>34.739999999999995</v>
      </c>
      <c r="F303" s="603">
        <f t="shared" si="33"/>
        <v>34.74</v>
      </c>
      <c r="G303" s="862">
        <f>'Заказ, cкидки и курсы валют'!$J$23*F303</f>
        <v>432.51299999999998</v>
      </c>
      <c r="H303" s="128">
        <f t="shared" si="34"/>
        <v>648.77</v>
      </c>
      <c r="I303" s="212"/>
    </row>
    <row r="304" spans="1:11" ht="13.5" customHeight="1">
      <c r="A304" s="175" t="s">
        <v>6618</v>
      </c>
      <c r="B304" s="126" t="s">
        <v>107</v>
      </c>
      <c r="C304" s="781">
        <v>1.19</v>
      </c>
      <c r="D304" s="127">
        <v>1000</v>
      </c>
      <c r="E304" s="2065">
        <f t="shared" si="35"/>
        <v>41.940000000000005</v>
      </c>
      <c r="F304" s="603">
        <f t="shared" si="33"/>
        <v>41.94</v>
      </c>
      <c r="G304" s="862">
        <f>'Заказ, cкидки и курсы валют'!$J$23*F304</f>
        <v>522.15299999999991</v>
      </c>
      <c r="H304" s="128">
        <f t="shared" si="34"/>
        <v>522.15</v>
      </c>
      <c r="I304" s="212"/>
    </row>
    <row r="305" spans="1:11" ht="13.5" customHeight="1">
      <c r="A305" s="175" t="s">
        <v>6619</v>
      </c>
      <c r="B305" s="126" t="s">
        <v>108</v>
      </c>
      <c r="C305" s="781">
        <v>1.42</v>
      </c>
      <c r="D305" s="127">
        <v>1000</v>
      </c>
      <c r="E305" s="2065">
        <f t="shared" si="35"/>
        <v>50.327999999999996</v>
      </c>
      <c r="F305" s="603">
        <f t="shared" si="33"/>
        <v>50.33</v>
      </c>
      <c r="G305" s="862">
        <f>'Заказ, cкидки и курсы валют'!$J$23*F305</f>
        <v>626.60849999999994</v>
      </c>
      <c r="H305" s="128">
        <f t="shared" si="34"/>
        <v>626.61</v>
      </c>
      <c r="I305" s="212"/>
    </row>
    <row r="306" spans="1:11" ht="13.5" customHeight="1">
      <c r="A306" s="175" t="s">
        <v>6620</v>
      </c>
      <c r="B306" s="126" t="s">
        <v>109</v>
      </c>
      <c r="C306" s="781">
        <v>1.55</v>
      </c>
      <c r="D306" s="127">
        <v>800</v>
      </c>
      <c r="E306" s="2065">
        <f t="shared" si="35"/>
        <v>52.956000000000003</v>
      </c>
      <c r="F306" s="603">
        <f t="shared" si="33"/>
        <v>52.96</v>
      </c>
      <c r="G306" s="862">
        <f>'Заказ, cкидки и курсы валют'!$J$23*F306</f>
        <v>659.35199999999998</v>
      </c>
      <c r="H306" s="128">
        <f t="shared" si="34"/>
        <v>527.48</v>
      </c>
      <c r="I306" s="212"/>
    </row>
    <row r="307" spans="1:11" ht="13.5" customHeight="1">
      <c r="A307" s="175" t="s">
        <v>6621</v>
      </c>
      <c r="B307" s="126" t="s">
        <v>110</v>
      </c>
      <c r="C307" s="781">
        <v>1.77</v>
      </c>
      <c r="D307" s="127">
        <v>500</v>
      </c>
      <c r="E307" s="2065">
        <f t="shared" si="35"/>
        <v>60.707999999999998</v>
      </c>
      <c r="F307" s="603">
        <f t="shared" si="33"/>
        <v>60.71</v>
      </c>
      <c r="G307" s="862">
        <f>'Заказ, cкидки и курсы валют'!$J$23*F307</f>
        <v>755.83949999999993</v>
      </c>
      <c r="H307" s="128">
        <f t="shared" si="34"/>
        <v>377.92</v>
      </c>
      <c r="I307" s="212"/>
    </row>
    <row r="308" spans="1:11" ht="13.5" customHeight="1">
      <c r="A308" s="175" t="s">
        <v>6622</v>
      </c>
      <c r="B308" s="126" t="s">
        <v>111</v>
      </c>
      <c r="C308" s="781">
        <v>1.95</v>
      </c>
      <c r="D308" s="127">
        <v>500</v>
      </c>
      <c r="E308" s="2065">
        <f t="shared" si="35"/>
        <v>71.652000000000001</v>
      </c>
      <c r="F308" s="603">
        <f t="shared" si="33"/>
        <v>71.650000000000006</v>
      </c>
      <c r="G308" s="862">
        <f>'Заказ, cкидки и курсы валют'!$J$23*F308</f>
        <v>892.04250000000002</v>
      </c>
      <c r="H308" s="128">
        <f t="shared" si="34"/>
        <v>446.02</v>
      </c>
      <c r="I308" s="212"/>
    </row>
    <row r="309" spans="1:11" ht="13.5" customHeight="1">
      <c r="A309" s="175" t="s">
        <v>6623</v>
      </c>
      <c r="B309" s="126" t="s">
        <v>112</v>
      </c>
      <c r="C309" s="781">
        <v>2.14</v>
      </c>
      <c r="D309" s="127">
        <v>400</v>
      </c>
      <c r="E309" s="2065">
        <f t="shared" si="35"/>
        <v>76.175999999999988</v>
      </c>
      <c r="F309" s="603">
        <f t="shared" si="33"/>
        <v>76.180000000000007</v>
      </c>
      <c r="G309" s="862">
        <f>'Заказ, cкидки и курсы валют'!$J$23*F309</f>
        <v>948.44100000000003</v>
      </c>
      <c r="H309" s="128">
        <f t="shared" si="34"/>
        <v>379.38</v>
      </c>
      <c r="I309" s="212"/>
      <c r="K309" s="575"/>
    </row>
    <row r="310" spans="1:11" ht="13.5" customHeight="1">
      <c r="A310" s="175" t="s">
        <v>6624</v>
      </c>
      <c r="B310" s="126" t="s">
        <v>113</v>
      </c>
      <c r="C310" s="781">
        <v>2.36</v>
      </c>
      <c r="D310" s="127">
        <v>350</v>
      </c>
      <c r="E310" s="2065">
        <f t="shared" si="35"/>
        <v>86.35199999999999</v>
      </c>
      <c r="F310" s="603">
        <f t="shared" si="33"/>
        <v>86.35</v>
      </c>
      <c r="G310" s="862">
        <f>'Заказ, cкидки и курсы валют'!$J$23*F310</f>
        <v>1075.0574999999999</v>
      </c>
      <c r="H310" s="128">
        <f t="shared" si="34"/>
        <v>376.27</v>
      </c>
      <c r="I310" s="212"/>
      <c r="K310" s="575"/>
    </row>
    <row r="311" spans="1:11" ht="13.5" customHeight="1">
      <c r="A311" s="175" t="s">
        <v>6625</v>
      </c>
      <c r="B311" s="126" t="s">
        <v>114</v>
      </c>
      <c r="C311" s="781">
        <v>2.76</v>
      </c>
      <c r="D311" s="127">
        <v>300</v>
      </c>
      <c r="E311" s="2065">
        <f t="shared" si="35"/>
        <v>98.255999999999986</v>
      </c>
      <c r="F311" s="603">
        <f t="shared" si="33"/>
        <v>98.26</v>
      </c>
      <c r="G311" s="862">
        <f>'Заказ, cкидки и курсы валют'!$J$23*F311</f>
        <v>1223.337</v>
      </c>
      <c r="H311" s="128">
        <f t="shared" si="34"/>
        <v>367</v>
      </c>
      <c r="I311" s="212"/>
      <c r="K311" s="575"/>
    </row>
    <row r="312" spans="1:11" ht="13.5" customHeight="1">
      <c r="A312" s="175" t="s">
        <v>6626</v>
      </c>
      <c r="B312" s="126" t="s">
        <v>115</v>
      </c>
      <c r="C312" s="781">
        <v>3.42</v>
      </c>
      <c r="D312" s="127">
        <v>200</v>
      </c>
      <c r="E312" s="2065">
        <f t="shared" si="35"/>
        <v>119.43599999999999</v>
      </c>
      <c r="F312" s="603">
        <f t="shared" si="33"/>
        <v>119.44</v>
      </c>
      <c r="G312" s="862">
        <f>'Заказ, cкидки и курсы валют'!$J$23*F312</f>
        <v>1487.0279999999998</v>
      </c>
      <c r="H312" s="128">
        <f t="shared" si="34"/>
        <v>297.41000000000003</v>
      </c>
      <c r="I312" s="212"/>
      <c r="K312" s="575"/>
    </row>
    <row r="313" spans="1:11" ht="13.5" customHeight="1">
      <c r="A313" s="175" t="s">
        <v>6627</v>
      </c>
      <c r="B313" s="126" t="s">
        <v>116</v>
      </c>
      <c r="C313" s="782">
        <v>3.81</v>
      </c>
      <c r="D313" s="127">
        <v>150</v>
      </c>
      <c r="E313" s="2065">
        <f t="shared" si="35"/>
        <v>130.71600000000001</v>
      </c>
      <c r="F313" s="603">
        <f t="shared" si="33"/>
        <v>130.72</v>
      </c>
      <c r="G313" s="862">
        <f>'Заказ, cкидки и курсы валют'!$J$23*F313</f>
        <v>1627.4639999999999</v>
      </c>
      <c r="H313" s="128">
        <f t="shared" si="34"/>
        <v>244.12</v>
      </c>
      <c r="I313" s="212"/>
      <c r="K313" s="575"/>
    </row>
    <row r="314" spans="1:11" ht="13.5" customHeight="1">
      <c r="A314" s="175" t="s">
        <v>6628</v>
      </c>
      <c r="B314" s="126" t="s">
        <v>3343</v>
      </c>
      <c r="C314" s="781">
        <v>4.7300000000000004</v>
      </c>
      <c r="D314" s="127">
        <v>100</v>
      </c>
      <c r="E314" s="2065">
        <f t="shared" si="35"/>
        <v>159.19199999999998</v>
      </c>
      <c r="F314" s="603">
        <f t="shared" si="33"/>
        <v>159.19</v>
      </c>
      <c r="G314" s="862">
        <f>'Заказ, cкидки и курсы валют'!$J$23*F314</f>
        <v>1981.9154999999998</v>
      </c>
      <c r="H314" s="128">
        <f t="shared" si="34"/>
        <v>198.19</v>
      </c>
      <c r="I314" s="212"/>
      <c r="K314" s="575"/>
    </row>
    <row r="315" spans="1:11" ht="13.5" customHeight="1">
      <c r="A315" s="175" t="s">
        <v>6629</v>
      </c>
      <c r="B315" s="126" t="s">
        <v>117</v>
      </c>
      <c r="C315" s="781">
        <v>5.68</v>
      </c>
      <c r="D315" s="129">
        <v>100</v>
      </c>
      <c r="E315" s="2065">
        <f t="shared" si="35"/>
        <v>207.708</v>
      </c>
      <c r="F315" s="603">
        <f t="shared" si="33"/>
        <v>207.71</v>
      </c>
      <c r="G315" s="862">
        <f>'Заказ, cкидки и курсы валют'!$J$23*F315</f>
        <v>2585.9895000000001</v>
      </c>
      <c r="H315" s="128">
        <f t="shared" si="34"/>
        <v>258.60000000000002</v>
      </c>
      <c r="I315" s="212"/>
      <c r="K315" s="575"/>
    </row>
    <row r="316" spans="1:11" ht="13.5" customHeight="1">
      <c r="A316" s="175" t="s">
        <v>6630</v>
      </c>
      <c r="B316" s="126" t="s">
        <v>118</v>
      </c>
      <c r="C316" s="781">
        <v>5.92</v>
      </c>
      <c r="D316" s="127">
        <v>100</v>
      </c>
      <c r="E316" s="2065">
        <f t="shared" si="35"/>
        <v>219.80399999999997</v>
      </c>
      <c r="F316" s="603">
        <f t="shared" si="33"/>
        <v>219.8</v>
      </c>
      <c r="G316" s="862">
        <f>'Заказ, cкидки и курсы валют'!$J$23*F316</f>
        <v>2736.5099999999998</v>
      </c>
      <c r="H316" s="128">
        <f t="shared" si="34"/>
        <v>273.64999999999998</v>
      </c>
      <c r="I316" s="212"/>
      <c r="K316" s="575"/>
    </row>
    <row r="317" spans="1:11" ht="13.5" customHeight="1">
      <c r="A317" s="175" t="s">
        <v>6631</v>
      </c>
      <c r="B317" s="126" t="s">
        <v>119</v>
      </c>
      <c r="C317" s="783">
        <v>6.63</v>
      </c>
      <c r="D317" s="127">
        <v>100</v>
      </c>
      <c r="E317" s="2065">
        <f t="shared" si="35"/>
        <v>231.50399999999996</v>
      </c>
      <c r="F317" s="603">
        <f t="shared" si="33"/>
        <v>231.5</v>
      </c>
      <c r="G317" s="862">
        <f>'Заказ, cкидки и курсы валют'!$J$23*F317</f>
        <v>2882.1749999999997</v>
      </c>
      <c r="H317" s="128">
        <f t="shared" si="34"/>
        <v>288.22000000000003</v>
      </c>
      <c r="I317" s="212"/>
      <c r="K317" s="575"/>
    </row>
    <row r="318" spans="1:11" ht="13.5" customHeight="1">
      <c r="A318" s="175" t="s">
        <v>6632</v>
      </c>
      <c r="B318" s="126" t="s">
        <v>3996</v>
      </c>
      <c r="C318" s="784">
        <v>6.86</v>
      </c>
      <c r="D318" s="127">
        <v>100</v>
      </c>
      <c r="E318" s="2065">
        <f t="shared" si="35"/>
        <v>263.12400000000002</v>
      </c>
      <c r="F318" s="603">
        <f t="shared" si="33"/>
        <v>263.12</v>
      </c>
      <c r="G318" s="862">
        <f>'Заказ, cкидки и курсы валют'!$J$23*F318</f>
        <v>3275.8440000000001</v>
      </c>
      <c r="H318" s="128">
        <f t="shared" si="34"/>
        <v>327.58</v>
      </c>
      <c r="I318" s="212"/>
      <c r="K318" s="575"/>
    </row>
    <row r="319" spans="1:11" ht="15">
      <c r="A319" s="175" t="s">
        <v>9624</v>
      </c>
      <c r="B319" s="1236" t="s">
        <v>3997</v>
      </c>
      <c r="C319" s="784">
        <v>7.31</v>
      </c>
      <c r="D319" s="127">
        <v>100</v>
      </c>
      <c r="E319" s="2065">
        <f>E290*1.2</f>
        <v>301.596</v>
      </c>
      <c r="F319" s="603">
        <f t="shared" ref="F319" si="36">ROUND(E319*(1-$F$11),2)</f>
        <v>301.60000000000002</v>
      </c>
      <c r="G319" s="862">
        <f>'Заказ, cкидки и курсы валют'!$J$23*F319</f>
        <v>3754.92</v>
      </c>
      <c r="H319" s="128">
        <f t="shared" ref="H319" si="37">ROUND((D319/1000)*G319,2)</f>
        <v>375.49</v>
      </c>
      <c r="I319" s="212"/>
      <c r="K319" s="575"/>
    </row>
    <row r="320" spans="1:11" ht="15">
      <c r="A320" s="175" t="s">
        <v>6633</v>
      </c>
      <c r="B320" s="126" t="s">
        <v>120</v>
      </c>
      <c r="C320" s="784">
        <v>9.6000000000000014</v>
      </c>
      <c r="D320" s="127">
        <v>100</v>
      </c>
      <c r="E320" s="2065">
        <f t="shared" si="35"/>
        <v>322.62</v>
      </c>
      <c r="F320" s="603">
        <f>ROUND(E320*(1-$F$11),2)</f>
        <v>322.62</v>
      </c>
      <c r="G320" s="862">
        <f>'Заказ, cкидки и курсы валют'!$J$23*F320</f>
        <v>4016.6189999999997</v>
      </c>
      <c r="H320" s="128">
        <f>ROUND((D320/1000)*G320,2)</f>
        <v>401.66</v>
      </c>
      <c r="I320" s="212"/>
    </row>
    <row r="321" spans="1:9" ht="15.75" thickBot="1">
      <c r="A321" s="177" t="s">
        <v>6634</v>
      </c>
      <c r="B321" s="178" t="s">
        <v>121</v>
      </c>
      <c r="C321" s="961">
        <v>10.9</v>
      </c>
      <c r="D321" s="180">
        <v>100</v>
      </c>
      <c r="E321" s="2071">
        <f t="shared" si="35"/>
        <v>384.36</v>
      </c>
      <c r="F321" s="959">
        <f>ROUND(E321*(1-$F$11),2)</f>
        <v>384.36</v>
      </c>
      <c r="G321" s="960">
        <f>'Заказ, cкидки и курсы валют'!$J$23*F321</f>
        <v>4785.2820000000002</v>
      </c>
      <c r="H321" s="181">
        <f>ROUND((D321/1000)*G321,2)</f>
        <v>478.53</v>
      </c>
      <c r="I321" s="214"/>
    </row>
    <row r="322" spans="1:9" ht="13.5" thickBot="1">
      <c r="C322"/>
      <c r="D322"/>
      <c r="E322" s="548"/>
      <c r="F322"/>
      <c r="G322"/>
    </row>
    <row r="323" spans="1:9" ht="18">
      <c r="A323" s="203"/>
      <c r="B323" s="91" t="s">
        <v>3938</v>
      </c>
      <c r="C323" s="91"/>
      <c r="D323" s="96"/>
      <c r="E323" s="591"/>
      <c r="F323" s="592"/>
      <c r="G323" s="859"/>
      <c r="H323" s="163"/>
      <c r="I323" s="95"/>
    </row>
    <row r="324" spans="1:9" ht="18">
      <c r="A324" s="204"/>
      <c r="B324" s="108"/>
      <c r="C324" s="108" t="s">
        <v>499</v>
      </c>
      <c r="D324" s="165"/>
      <c r="E324" s="606"/>
      <c r="F324" s="563"/>
      <c r="G324" s="340"/>
      <c r="H324" s="17"/>
      <c r="I324" s="167"/>
    </row>
    <row r="325" spans="1:9" ht="41.25" customHeight="1">
      <c r="A325" s="204"/>
      <c r="B325" s="207"/>
      <c r="C325" s="97"/>
      <c r="D325" s="97"/>
      <c r="E325" s="595"/>
      <c r="F325" s="596"/>
      <c r="G325" s="860"/>
      <c r="H325" s="17"/>
      <c r="I325" s="167"/>
    </row>
    <row r="326" spans="1:9">
      <c r="A326" s="204"/>
      <c r="B326" s="207"/>
      <c r="C326" s="97"/>
      <c r="D326" s="97"/>
      <c r="E326" s="595"/>
      <c r="F326" s="596"/>
      <c r="G326" s="860"/>
      <c r="H326" s="17"/>
      <c r="I326" s="167"/>
    </row>
    <row r="327" spans="1:9" ht="14.1" customHeight="1">
      <c r="A327" s="204"/>
      <c r="B327" s="207"/>
      <c r="C327" s="97"/>
      <c r="D327" s="97"/>
      <c r="E327" s="595"/>
      <c r="F327" s="596"/>
      <c r="G327" s="860"/>
      <c r="H327" s="17"/>
      <c r="I327" s="167"/>
    </row>
    <row r="328" spans="1:9" ht="14.1" customHeight="1" thickBot="1">
      <c r="A328" s="201" t="s">
        <v>7083</v>
      </c>
      <c r="B328" s="200"/>
      <c r="C328" s="97"/>
      <c r="D328" s="97"/>
      <c r="E328" s="597"/>
      <c r="F328" s="598"/>
      <c r="G328" s="861"/>
      <c r="H328" s="171"/>
      <c r="I328" s="172"/>
    </row>
    <row r="329" spans="1:9" ht="40.5" customHeight="1">
      <c r="A329" s="1206" t="s">
        <v>1034</v>
      </c>
      <c r="B329" s="1207" t="s">
        <v>1035</v>
      </c>
      <c r="C329" s="192" t="s">
        <v>678</v>
      </c>
      <c r="D329" s="192" t="s">
        <v>3143</v>
      </c>
      <c r="E329" s="1134" t="s">
        <v>11378</v>
      </c>
      <c r="F329" s="611" t="s">
        <v>2792</v>
      </c>
      <c r="G329" s="1205" t="s">
        <v>2640</v>
      </c>
      <c r="H329" s="419" t="s">
        <v>497</v>
      </c>
      <c r="I329" s="495" t="s">
        <v>4268</v>
      </c>
    </row>
    <row r="330" spans="1:9" ht="14.1" customHeight="1" thickBot="1">
      <c r="A330" s="475"/>
      <c r="B330" s="1210"/>
      <c r="C330" s="197" t="s">
        <v>3644</v>
      </c>
      <c r="D330" s="390" t="s">
        <v>4415</v>
      </c>
      <c r="E330" s="1160" t="s">
        <v>265</v>
      </c>
      <c r="F330" s="607">
        <f>'Заказ, cкидки и курсы валют'!$I$12</f>
        <v>0</v>
      </c>
      <c r="G330" s="1094"/>
      <c r="H330" s="455"/>
      <c r="I330" s="541"/>
    </row>
    <row r="331" spans="1:9" ht="14.1" customHeight="1">
      <c r="A331" s="384" t="s">
        <v>9625</v>
      </c>
      <c r="B331" s="385" t="s">
        <v>105</v>
      </c>
      <c r="C331" s="1135">
        <v>0.91</v>
      </c>
      <c r="D331" s="386">
        <v>150</v>
      </c>
      <c r="E331" s="2090">
        <f>E273*3</f>
        <v>77.28</v>
      </c>
      <c r="F331" s="967">
        <f t="shared" ref="F331:F347" si="38">ROUND(E331*(1-$F$11),2)</f>
        <v>77.28</v>
      </c>
      <c r="G331" s="968">
        <f>'Заказ, cкидки и курсы валют'!$J$23*F331</f>
        <v>962.13599999999997</v>
      </c>
      <c r="H331" s="387">
        <f t="shared" ref="H331:H347" si="39">ROUND((D331/1000)*G331,2)</f>
        <v>144.32</v>
      </c>
      <c r="I331" s="337"/>
    </row>
    <row r="332" spans="1:9" ht="14.1" customHeight="1">
      <c r="A332" s="175" t="s">
        <v>9626</v>
      </c>
      <c r="B332" s="126" t="s">
        <v>106</v>
      </c>
      <c r="C332" s="781">
        <v>0.96</v>
      </c>
      <c r="D332" s="127">
        <v>150</v>
      </c>
      <c r="E332" s="2064">
        <f t="shared" ref="E332:E350" si="40">E274*3</f>
        <v>86.85</v>
      </c>
      <c r="F332" s="603">
        <f t="shared" si="38"/>
        <v>86.85</v>
      </c>
      <c r="G332" s="862">
        <f>'Заказ, cкидки и курсы валют'!$J$23*F332</f>
        <v>1081.2824999999998</v>
      </c>
      <c r="H332" s="128">
        <f t="shared" si="39"/>
        <v>162.19</v>
      </c>
      <c r="I332" s="212"/>
    </row>
    <row r="333" spans="1:9" ht="14.1" customHeight="1">
      <c r="A333" s="175" t="s">
        <v>9627</v>
      </c>
      <c r="B333" s="126" t="s">
        <v>107</v>
      </c>
      <c r="C333" s="781">
        <v>1.19</v>
      </c>
      <c r="D333" s="127">
        <v>100</v>
      </c>
      <c r="E333" s="2064">
        <f t="shared" si="40"/>
        <v>104.85000000000001</v>
      </c>
      <c r="F333" s="603">
        <f t="shared" si="38"/>
        <v>104.85</v>
      </c>
      <c r="G333" s="862">
        <f>'Заказ, cкидки и курсы валют'!$J$23*F333</f>
        <v>1305.3824999999999</v>
      </c>
      <c r="H333" s="128">
        <f t="shared" si="39"/>
        <v>130.54</v>
      </c>
      <c r="I333" s="212"/>
    </row>
    <row r="334" spans="1:9" ht="14.1" customHeight="1">
      <c r="A334" s="175" t="s">
        <v>9628</v>
      </c>
      <c r="B334" s="126" t="s">
        <v>108</v>
      </c>
      <c r="C334" s="781">
        <v>1.42</v>
      </c>
      <c r="D334" s="127">
        <v>100</v>
      </c>
      <c r="E334" s="2064">
        <f t="shared" si="40"/>
        <v>125.82</v>
      </c>
      <c r="F334" s="603">
        <f t="shared" si="38"/>
        <v>125.82</v>
      </c>
      <c r="G334" s="862">
        <f>'Заказ, cкидки и курсы валют'!$J$23*F334</f>
        <v>1566.4589999999998</v>
      </c>
      <c r="H334" s="128">
        <f t="shared" si="39"/>
        <v>156.65</v>
      </c>
      <c r="I334" s="212"/>
    </row>
    <row r="335" spans="1:9" ht="14.1" customHeight="1">
      <c r="A335" s="175" t="s">
        <v>9629</v>
      </c>
      <c r="B335" s="126" t="s">
        <v>109</v>
      </c>
      <c r="C335" s="781">
        <v>1.55</v>
      </c>
      <c r="D335" s="127">
        <v>80</v>
      </c>
      <c r="E335" s="2064">
        <f t="shared" si="40"/>
        <v>132.39000000000001</v>
      </c>
      <c r="F335" s="603">
        <f t="shared" si="38"/>
        <v>132.38999999999999</v>
      </c>
      <c r="G335" s="862">
        <f>'Заказ, cкидки и курсы валют'!$J$23*F335</f>
        <v>1648.2554999999998</v>
      </c>
      <c r="H335" s="128">
        <f t="shared" si="39"/>
        <v>131.86000000000001</v>
      </c>
      <c r="I335" s="212"/>
    </row>
    <row r="336" spans="1:9" ht="14.1" customHeight="1">
      <c r="A336" s="175" t="s">
        <v>9630</v>
      </c>
      <c r="B336" s="126" t="s">
        <v>110</v>
      </c>
      <c r="C336" s="781">
        <v>1.77</v>
      </c>
      <c r="D336" s="127">
        <v>50</v>
      </c>
      <c r="E336" s="2064">
        <f t="shared" si="40"/>
        <v>151.77000000000001</v>
      </c>
      <c r="F336" s="603">
        <f t="shared" si="38"/>
        <v>151.77000000000001</v>
      </c>
      <c r="G336" s="862">
        <f>'Заказ, cкидки и курсы валют'!$J$23*F336</f>
        <v>1889.5364999999999</v>
      </c>
      <c r="H336" s="128">
        <f t="shared" si="39"/>
        <v>94.48</v>
      </c>
      <c r="I336" s="212"/>
    </row>
    <row r="337" spans="1:11" ht="14.1" customHeight="1">
      <c r="A337" s="175" t="s">
        <v>9631</v>
      </c>
      <c r="B337" s="126" t="s">
        <v>111</v>
      </c>
      <c r="C337" s="781">
        <v>1.95</v>
      </c>
      <c r="D337" s="127">
        <v>50</v>
      </c>
      <c r="E337" s="2064">
        <f t="shared" si="40"/>
        <v>179.13</v>
      </c>
      <c r="F337" s="603">
        <f t="shared" si="38"/>
        <v>179.13</v>
      </c>
      <c r="G337" s="862">
        <f>'Заказ, cкидки и курсы валют'!$J$23*F337</f>
        <v>2230.1684999999998</v>
      </c>
      <c r="H337" s="128">
        <f t="shared" si="39"/>
        <v>111.51</v>
      </c>
      <c r="I337" s="212"/>
    </row>
    <row r="338" spans="1:11" ht="14.1" customHeight="1">
      <c r="A338" s="175" t="s">
        <v>9632</v>
      </c>
      <c r="B338" s="126" t="s">
        <v>112</v>
      </c>
      <c r="C338" s="781">
        <v>2.14</v>
      </c>
      <c r="D338" s="127">
        <v>40</v>
      </c>
      <c r="E338" s="2064">
        <f t="shared" si="40"/>
        <v>190.44</v>
      </c>
      <c r="F338" s="603">
        <f t="shared" si="38"/>
        <v>190.44</v>
      </c>
      <c r="G338" s="862">
        <f>'Заказ, cкидки и курсы валют'!$J$23*F338</f>
        <v>2370.9779999999996</v>
      </c>
      <c r="H338" s="128">
        <f t="shared" si="39"/>
        <v>94.84</v>
      </c>
      <c r="I338" s="212"/>
    </row>
    <row r="339" spans="1:11" ht="14.1" customHeight="1">
      <c r="A339" s="175" t="s">
        <v>9633</v>
      </c>
      <c r="B339" s="126" t="s">
        <v>113</v>
      </c>
      <c r="C339" s="781">
        <v>2.36</v>
      </c>
      <c r="D339" s="127">
        <v>35</v>
      </c>
      <c r="E339" s="2064">
        <f t="shared" si="40"/>
        <v>215.88</v>
      </c>
      <c r="F339" s="603">
        <f t="shared" si="38"/>
        <v>215.88</v>
      </c>
      <c r="G339" s="862">
        <f>'Заказ, cкидки и курсы валют'!$J$23*F339</f>
        <v>2687.7059999999997</v>
      </c>
      <c r="H339" s="128">
        <f t="shared" si="39"/>
        <v>94.07</v>
      </c>
      <c r="I339" s="212"/>
    </row>
    <row r="340" spans="1:11" ht="14.1" customHeight="1">
      <c r="A340" s="175" t="s">
        <v>9634</v>
      </c>
      <c r="B340" s="126" t="s">
        <v>114</v>
      </c>
      <c r="C340" s="781">
        <v>2.76</v>
      </c>
      <c r="D340" s="127">
        <v>30</v>
      </c>
      <c r="E340" s="2064">
        <f t="shared" si="40"/>
        <v>245.64</v>
      </c>
      <c r="F340" s="603">
        <f t="shared" si="38"/>
        <v>245.64</v>
      </c>
      <c r="G340" s="862">
        <f>'Заказ, cкидки и курсы валют'!$J$23*F340</f>
        <v>3058.2179999999998</v>
      </c>
      <c r="H340" s="128">
        <f t="shared" si="39"/>
        <v>91.75</v>
      </c>
      <c r="I340" s="212"/>
    </row>
    <row r="341" spans="1:11" ht="14.1" customHeight="1">
      <c r="A341" s="175" t="s">
        <v>9635</v>
      </c>
      <c r="B341" s="126" t="s">
        <v>115</v>
      </c>
      <c r="C341" s="781">
        <v>3.42</v>
      </c>
      <c r="D341" s="127">
        <v>20</v>
      </c>
      <c r="E341" s="2064">
        <f t="shared" si="40"/>
        <v>298.59000000000003</v>
      </c>
      <c r="F341" s="603">
        <f t="shared" si="38"/>
        <v>298.58999999999997</v>
      </c>
      <c r="G341" s="862">
        <f>'Заказ, cкидки и курсы валют'!$J$23*F341</f>
        <v>3717.4454999999994</v>
      </c>
      <c r="H341" s="128">
        <f t="shared" si="39"/>
        <v>74.349999999999994</v>
      </c>
      <c r="I341" s="212"/>
    </row>
    <row r="342" spans="1:11" ht="14.1" customHeight="1">
      <c r="A342" s="175" t="s">
        <v>9636</v>
      </c>
      <c r="B342" s="126" t="s">
        <v>116</v>
      </c>
      <c r="C342" s="782">
        <v>3.81</v>
      </c>
      <c r="D342" s="127">
        <v>15</v>
      </c>
      <c r="E342" s="2064">
        <f t="shared" si="40"/>
        <v>326.79000000000002</v>
      </c>
      <c r="F342" s="603">
        <f t="shared" si="38"/>
        <v>326.79000000000002</v>
      </c>
      <c r="G342" s="862">
        <f>'Заказ, cкидки и курсы валют'!$J$23*F342</f>
        <v>4068.5355</v>
      </c>
      <c r="H342" s="128">
        <f t="shared" si="39"/>
        <v>61.03</v>
      </c>
      <c r="I342" s="212"/>
    </row>
    <row r="343" spans="1:11" ht="14.1" customHeight="1">
      <c r="A343" s="175" t="s">
        <v>9637</v>
      </c>
      <c r="B343" s="126" t="s">
        <v>3343</v>
      </c>
      <c r="C343" s="781">
        <v>4.7300000000000004</v>
      </c>
      <c r="D343" s="127">
        <v>10</v>
      </c>
      <c r="E343" s="2064">
        <f t="shared" si="40"/>
        <v>397.98</v>
      </c>
      <c r="F343" s="603">
        <f t="shared" si="38"/>
        <v>397.98</v>
      </c>
      <c r="G343" s="862">
        <f>'Заказ, cкидки и курсы валют'!$J$23*F343</f>
        <v>4954.8509999999997</v>
      </c>
      <c r="H343" s="128">
        <f t="shared" si="39"/>
        <v>49.55</v>
      </c>
      <c r="I343" s="212"/>
    </row>
    <row r="344" spans="1:11" ht="14.1" customHeight="1">
      <c r="A344" s="175" t="s">
        <v>9638</v>
      </c>
      <c r="B344" s="126" t="s">
        <v>117</v>
      </c>
      <c r="C344" s="781">
        <v>5.68</v>
      </c>
      <c r="D344" s="129">
        <v>10</v>
      </c>
      <c r="E344" s="2064">
        <f t="shared" si="40"/>
        <v>519.27</v>
      </c>
      <c r="F344" s="603">
        <f t="shared" si="38"/>
        <v>519.27</v>
      </c>
      <c r="G344" s="862">
        <f>'Заказ, cкидки и курсы валют'!$J$23*F344</f>
        <v>6464.9114999999993</v>
      </c>
      <c r="H344" s="128">
        <f t="shared" si="39"/>
        <v>64.650000000000006</v>
      </c>
      <c r="I344" s="212"/>
    </row>
    <row r="345" spans="1:11" ht="14.1" customHeight="1">
      <c r="A345" s="175" t="s">
        <v>9639</v>
      </c>
      <c r="B345" s="126" t="s">
        <v>118</v>
      </c>
      <c r="C345" s="781">
        <v>5.92</v>
      </c>
      <c r="D345" s="127">
        <v>15</v>
      </c>
      <c r="E345" s="2064">
        <f t="shared" si="40"/>
        <v>549.51</v>
      </c>
      <c r="F345" s="603">
        <f t="shared" si="38"/>
        <v>549.51</v>
      </c>
      <c r="G345" s="862">
        <f>'Заказ, cкидки и курсы валют'!$J$23*F345</f>
        <v>6841.3994999999995</v>
      </c>
      <c r="H345" s="128">
        <f t="shared" si="39"/>
        <v>102.62</v>
      </c>
      <c r="I345" s="212"/>
    </row>
    <row r="346" spans="1:11" ht="14.1" customHeight="1">
      <c r="A346" s="175" t="s">
        <v>9640</v>
      </c>
      <c r="B346" s="126" t="s">
        <v>119</v>
      </c>
      <c r="C346" s="783">
        <v>6.63</v>
      </c>
      <c r="D346" s="127">
        <v>10</v>
      </c>
      <c r="E346" s="2064">
        <f t="shared" si="40"/>
        <v>578.76</v>
      </c>
      <c r="F346" s="603">
        <f t="shared" si="38"/>
        <v>578.76</v>
      </c>
      <c r="G346" s="862">
        <f>'Заказ, cкидки и курсы валют'!$J$23*F346</f>
        <v>7205.5619999999999</v>
      </c>
      <c r="H346" s="128">
        <f t="shared" si="39"/>
        <v>72.06</v>
      </c>
      <c r="I346" s="212"/>
    </row>
    <row r="347" spans="1:11" ht="13.5" customHeight="1">
      <c r="A347" s="175" t="s">
        <v>9641</v>
      </c>
      <c r="B347" s="126" t="s">
        <v>3996</v>
      </c>
      <c r="C347" s="784">
        <v>6.86</v>
      </c>
      <c r="D347" s="127">
        <v>10</v>
      </c>
      <c r="E347" s="2064">
        <f t="shared" si="40"/>
        <v>657.81000000000006</v>
      </c>
      <c r="F347" s="603">
        <f t="shared" si="38"/>
        <v>657.81</v>
      </c>
      <c r="G347" s="862">
        <f>'Заказ, cкидки и курсы валют'!$J$23*F347</f>
        <v>8189.7344999999987</v>
      </c>
      <c r="H347" s="128">
        <f t="shared" si="39"/>
        <v>81.900000000000006</v>
      </c>
      <c r="I347" s="212"/>
      <c r="K347" s="575"/>
    </row>
    <row r="348" spans="1:11" ht="13.5" customHeight="1">
      <c r="A348" s="175" t="s">
        <v>9642</v>
      </c>
      <c r="B348" s="1236" t="s">
        <v>3997</v>
      </c>
      <c r="C348" s="784">
        <v>7.31</v>
      </c>
      <c r="D348" s="127">
        <v>10</v>
      </c>
      <c r="E348" s="2064">
        <f t="shared" si="40"/>
        <v>753.99</v>
      </c>
      <c r="F348" s="603">
        <f t="shared" ref="F348" si="41">ROUND(E348*(1-$F$11),2)</f>
        <v>753.99</v>
      </c>
      <c r="G348" s="862">
        <f>'Заказ, cкидки и курсы валют'!$J$23*F348</f>
        <v>9387.1754999999994</v>
      </c>
      <c r="H348" s="128">
        <f t="shared" ref="H348" si="42">ROUND((D348/1000)*G348,2)</f>
        <v>93.87</v>
      </c>
      <c r="I348" s="212"/>
    </row>
    <row r="349" spans="1:11" ht="15">
      <c r="A349" s="175" t="s">
        <v>9643</v>
      </c>
      <c r="B349" s="126" t="s">
        <v>120</v>
      </c>
      <c r="C349" s="784">
        <v>9.6000000000000014</v>
      </c>
      <c r="D349" s="127">
        <v>10</v>
      </c>
      <c r="E349" s="2064">
        <f t="shared" si="40"/>
        <v>806.55000000000007</v>
      </c>
      <c r="F349" s="603">
        <f>ROUND(E349*(1-$F$11),2)</f>
        <v>806.55</v>
      </c>
      <c r="G349" s="862">
        <f>'Заказ, cкидки и курсы валют'!$J$23*F349</f>
        <v>10041.547499999999</v>
      </c>
      <c r="H349" s="128">
        <f>ROUND((D349/1000)*G349,2)</f>
        <v>100.42</v>
      </c>
      <c r="I349" s="212"/>
    </row>
    <row r="350" spans="1:11" ht="13.5" thickBot="1">
      <c r="A350" s="177" t="s">
        <v>9644</v>
      </c>
      <c r="B350" s="178" t="s">
        <v>121</v>
      </c>
      <c r="C350" s="961">
        <v>10.9</v>
      </c>
      <c r="D350" s="180">
        <v>10</v>
      </c>
      <c r="E350" s="2092">
        <f t="shared" si="40"/>
        <v>960.90000000000009</v>
      </c>
      <c r="F350" s="959">
        <f>ROUND(E350*(1-$F$11),2)</f>
        <v>960.9</v>
      </c>
      <c r="G350" s="960">
        <f>'Заказ, cкидки и курсы валют'!$J$23*F350</f>
        <v>11963.205</v>
      </c>
      <c r="H350" s="181">
        <f>ROUND((D350/1000)*G350,2)</f>
        <v>119.63</v>
      </c>
      <c r="I350" s="214"/>
    </row>
    <row r="351" spans="1:11" ht="13.5" thickBot="1"/>
    <row r="352" spans="1:11" ht="18">
      <c r="A352" s="215"/>
      <c r="B352" s="91" t="s">
        <v>500</v>
      </c>
      <c r="C352" s="91"/>
      <c r="D352" s="96"/>
      <c r="E352" s="591"/>
      <c r="F352" s="592"/>
      <c r="G352" s="859"/>
      <c r="H352" s="163"/>
      <c r="I352" s="95"/>
    </row>
    <row r="353" spans="1:11" ht="18">
      <c r="A353" s="206"/>
      <c r="B353" s="108" t="s">
        <v>3287</v>
      </c>
      <c r="C353" s="108"/>
      <c r="D353" s="166"/>
      <c r="E353" s="593"/>
      <c r="F353" s="553"/>
      <c r="G353" s="340"/>
      <c r="H353" s="17"/>
      <c r="I353" s="167"/>
    </row>
    <row r="354" spans="1:11" ht="39" customHeight="1">
      <c r="A354" s="206"/>
      <c r="B354" s="207"/>
      <c r="C354" s="97"/>
      <c r="D354" s="97"/>
      <c r="E354" s="595"/>
      <c r="F354" s="596"/>
      <c r="G354" s="860"/>
      <c r="H354" s="17"/>
      <c r="I354" s="167"/>
    </row>
    <row r="355" spans="1:11">
      <c r="A355" s="206"/>
      <c r="B355" s="207"/>
      <c r="C355" s="97"/>
      <c r="D355" s="97"/>
      <c r="E355" s="595"/>
      <c r="F355" s="596"/>
      <c r="G355" s="860"/>
      <c r="H355" s="17"/>
      <c r="I355" s="167"/>
    </row>
    <row r="356" spans="1:11" ht="13.5" customHeight="1">
      <c r="A356" s="206"/>
      <c r="B356" s="207"/>
      <c r="C356" s="97"/>
      <c r="D356" s="97"/>
      <c r="E356" s="595"/>
      <c r="F356" s="596"/>
      <c r="G356" s="860"/>
      <c r="H356" s="17"/>
      <c r="I356" s="167"/>
    </row>
    <row r="357" spans="1:11" ht="16.5" thickBot="1">
      <c r="A357" s="201" t="s">
        <v>7082</v>
      </c>
      <c r="B357" s="208"/>
      <c r="C357" s="99"/>
      <c r="D357" s="99"/>
      <c r="E357" s="597"/>
      <c r="F357" s="598"/>
      <c r="G357" s="861"/>
      <c r="H357" s="171"/>
      <c r="I357" s="172"/>
    </row>
    <row r="358" spans="1:11" ht="43.5" customHeight="1">
      <c r="A358" s="1206" t="s">
        <v>1034</v>
      </c>
      <c r="B358" s="1207" t="s">
        <v>1035</v>
      </c>
      <c r="C358" s="192" t="s">
        <v>678</v>
      </c>
      <c r="D358" s="192" t="s">
        <v>3143</v>
      </c>
      <c r="E358" s="1134" t="s">
        <v>11378</v>
      </c>
      <c r="F358" s="611" t="s">
        <v>2792</v>
      </c>
      <c r="G358" s="1204" t="s">
        <v>2640</v>
      </c>
      <c r="H358" s="419" t="s">
        <v>497</v>
      </c>
      <c r="I358" s="495" t="s">
        <v>4268</v>
      </c>
      <c r="K358" s="575"/>
    </row>
    <row r="359" spans="1:11" ht="13.5" customHeight="1" thickBot="1">
      <c r="A359" s="475"/>
      <c r="B359" s="1210"/>
      <c r="C359" s="197" t="s">
        <v>3644</v>
      </c>
      <c r="D359" s="390" t="s">
        <v>2641</v>
      </c>
      <c r="E359" s="601" t="s">
        <v>265</v>
      </c>
      <c r="F359" s="607">
        <f>'Заказ, cкидки и курсы валют'!$I$12</f>
        <v>0</v>
      </c>
      <c r="G359" s="948"/>
      <c r="H359" s="455"/>
      <c r="I359" s="541"/>
      <c r="K359" s="575"/>
    </row>
    <row r="360" spans="1:11" ht="13.5" customHeight="1">
      <c r="A360" s="391" t="s">
        <v>2616</v>
      </c>
      <c r="B360" s="393" t="s">
        <v>122</v>
      </c>
      <c r="C360" s="393">
        <v>1.1499999999999999</v>
      </c>
      <c r="D360" s="2101">
        <v>15000</v>
      </c>
      <c r="E360" s="574">
        <v>33.43</v>
      </c>
      <c r="F360" s="967">
        <f>ROUND(E360*(1-$F$11),2)</f>
        <v>33.43</v>
      </c>
      <c r="G360" s="968">
        <f>'Заказ, cкидки и курсы валют'!$J$23*F360</f>
        <v>416.20349999999996</v>
      </c>
      <c r="H360" s="387">
        <f>ROUND((D360/1000)*G360,2)</f>
        <v>6243.05</v>
      </c>
      <c r="I360" s="337"/>
      <c r="K360" s="575"/>
    </row>
    <row r="361" spans="1:11" ht="13.5" customHeight="1">
      <c r="A361" s="209" t="s">
        <v>2617</v>
      </c>
      <c r="B361" s="48" t="s">
        <v>123</v>
      </c>
      <c r="C361" s="785">
        <v>1.22</v>
      </c>
      <c r="D361" s="2074">
        <v>12500</v>
      </c>
      <c r="E361" s="574">
        <v>34.57</v>
      </c>
      <c r="F361" s="603">
        <f t="shared" ref="F361:F370" si="43">ROUND(E361*(1-$F$11),2)</f>
        <v>34.57</v>
      </c>
      <c r="G361" s="862">
        <f>'Заказ, cкидки и курсы валют'!$J$23*F361</f>
        <v>430.3965</v>
      </c>
      <c r="H361" s="128">
        <f t="shared" ref="H361:H370" si="44">ROUND((D361/1000)*G361,2)</f>
        <v>5379.96</v>
      </c>
      <c r="I361" s="212"/>
      <c r="K361" s="575"/>
    </row>
    <row r="362" spans="1:11" ht="13.5" customHeight="1">
      <c r="A362" s="209" t="s">
        <v>2618</v>
      </c>
      <c r="B362" s="48" t="s">
        <v>124</v>
      </c>
      <c r="C362" s="785">
        <v>1.33</v>
      </c>
      <c r="D362" s="2074">
        <v>12000</v>
      </c>
      <c r="E362" s="574">
        <v>37.369999999999997</v>
      </c>
      <c r="F362" s="603">
        <f t="shared" si="43"/>
        <v>37.369999999999997</v>
      </c>
      <c r="G362" s="862">
        <f>'Заказ, cкидки и курсы валют'!$J$23*F362</f>
        <v>465.25649999999996</v>
      </c>
      <c r="H362" s="128">
        <f t="shared" si="44"/>
        <v>5583.08</v>
      </c>
      <c r="I362" s="212"/>
      <c r="K362" s="575"/>
    </row>
    <row r="363" spans="1:11" ht="13.5" customHeight="1">
      <c r="A363" s="209" t="s">
        <v>2619</v>
      </c>
      <c r="B363" s="48" t="s">
        <v>125</v>
      </c>
      <c r="C363" s="785">
        <v>1.44</v>
      </c>
      <c r="D363" s="2074">
        <v>10000</v>
      </c>
      <c r="E363" s="574">
        <v>41.12</v>
      </c>
      <c r="F363" s="603">
        <f t="shared" si="43"/>
        <v>41.12</v>
      </c>
      <c r="G363" s="862">
        <f>'Заказ, cкидки и курсы валют'!$J$23*F363</f>
        <v>511.94399999999996</v>
      </c>
      <c r="H363" s="128">
        <f t="shared" si="44"/>
        <v>5119.4399999999996</v>
      </c>
      <c r="I363" s="212"/>
      <c r="K363" s="575"/>
    </row>
    <row r="364" spans="1:11" ht="13.5" customHeight="1">
      <c r="A364" s="209" t="s">
        <v>2620</v>
      </c>
      <c r="B364" s="48" t="s">
        <v>126</v>
      </c>
      <c r="C364" s="785">
        <v>1.8</v>
      </c>
      <c r="D364" s="2074">
        <v>8000</v>
      </c>
      <c r="E364" s="574">
        <v>50.29</v>
      </c>
      <c r="F364" s="603">
        <f t="shared" si="43"/>
        <v>50.29</v>
      </c>
      <c r="G364" s="862">
        <f>'Заказ, cкидки и курсы валют'!$J$23*F364</f>
        <v>626.1105</v>
      </c>
      <c r="H364" s="128">
        <f t="shared" si="44"/>
        <v>5008.88</v>
      </c>
      <c r="I364" s="212"/>
      <c r="K364" s="575"/>
    </row>
    <row r="365" spans="1:11" ht="13.5" customHeight="1">
      <c r="A365" s="209" t="s">
        <v>2621</v>
      </c>
      <c r="B365" s="48" t="s">
        <v>127</v>
      </c>
      <c r="C365" s="786">
        <v>2.19</v>
      </c>
      <c r="D365" s="2074">
        <v>6000</v>
      </c>
      <c r="E365" s="574">
        <v>61.36</v>
      </c>
      <c r="F365" s="603">
        <f t="shared" si="43"/>
        <v>61.36</v>
      </c>
      <c r="G365" s="862">
        <f>'Заказ, cкидки и курсы валют'!$J$23*F365</f>
        <v>763.9319999999999</v>
      </c>
      <c r="H365" s="128">
        <f t="shared" si="44"/>
        <v>4583.59</v>
      </c>
      <c r="I365" s="212"/>
      <c r="K365" s="575"/>
    </row>
    <row r="366" spans="1:11" ht="13.5" customHeight="1">
      <c r="A366" s="216" t="s">
        <v>2622</v>
      </c>
      <c r="B366" s="48" t="s">
        <v>3998</v>
      </c>
      <c r="C366" s="786">
        <v>2.4900000000000002</v>
      </c>
      <c r="D366" s="2074">
        <v>5000</v>
      </c>
      <c r="E366" s="574">
        <v>69</v>
      </c>
      <c r="F366" s="603">
        <f t="shared" si="43"/>
        <v>69</v>
      </c>
      <c r="G366" s="862">
        <f>'Заказ, cкидки и курсы валют'!$J$23*F366</f>
        <v>859.05</v>
      </c>
      <c r="H366" s="128">
        <f t="shared" si="44"/>
        <v>4295.25</v>
      </c>
      <c r="I366" s="212"/>
      <c r="K366" s="575"/>
    </row>
    <row r="367" spans="1:11" ht="13.5" customHeight="1">
      <c r="A367" s="209" t="s">
        <v>2623</v>
      </c>
      <c r="B367" s="48" t="s">
        <v>128</v>
      </c>
      <c r="C367" s="786">
        <v>2.64</v>
      </c>
      <c r="D367" s="2074">
        <v>5000</v>
      </c>
      <c r="E367" s="574">
        <v>73.84</v>
      </c>
      <c r="F367" s="603">
        <f t="shared" si="43"/>
        <v>73.84</v>
      </c>
      <c r="G367" s="862">
        <f>'Заказ, cкидки и курсы валют'!$J$23*F367</f>
        <v>919.30799999999999</v>
      </c>
      <c r="H367" s="128">
        <f t="shared" si="44"/>
        <v>4596.54</v>
      </c>
      <c r="I367" s="212"/>
    </row>
    <row r="368" spans="1:11" ht="13.5" customHeight="1">
      <c r="A368" s="209" t="s">
        <v>2624</v>
      </c>
      <c r="B368" s="48" t="s">
        <v>129</v>
      </c>
      <c r="C368" s="786">
        <v>3.23</v>
      </c>
      <c r="D368" s="2074">
        <v>3500</v>
      </c>
      <c r="E368" s="574">
        <v>88.62</v>
      </c>
      <c r="F368" s="603">
        <f t="shared" si="43"/>
        <v>88.62</v>
      </c>
      <c r="G368" s="862">
        <f>'Заказ, cкидки и курсы валют'!$J$23*F368</f>
        <v>1103.319</v>
      </c>
      <c r="H368" s="128">
        <f t="shared" si="44"/>
        <v>3861.62</v>
      </c>
      <c r="I368" s="212"/>
    </row>
    <row r="369" spans="1:9" ht="15">
      <c r="A369" s="209" t="s">
        <v>2625</v>
      </c>
      <c r="B369" s="48" t="s">
        <v>3132</v>
      </c>
      <c r="C369" s="787">
        <v>3.56</v>
      </c>
      <c r="D369" s="2074">
        <v>3000</v>
      </c>
      <c r="E369" s="574">
        <v>106.3</v>
      </c>
      <c r="F369" s="603">
        <f t="shared" si="43"/>
        <v>106.3</v>
      </c>
      <c r="G369" s="862">
        <f>'Заказ, cкидки и курсы валют'!$J$23*F369</f>
        <v>1323.4349999999999</v>
      </c>
      <c r="H369" s="128">
        <f t="shared" si="44"/>
        <v>3970.31</v>
      </c>
      <c r="I369" s="212"/>
    </row>
    <row r="370" spans="1:9" ht="15.75" thickBot="1">
      <c r="A370" s="211" t="s">
        <v>2626</v>
      </c>
      <c r="B370" s="217" t="s">
        <v>116</v>
      </c>
      <c r="C370" s="217">
        <v>4.45</v>
      </c>
      <c r="D370" s="2150">
        <v>2500</v>
      </c>
      <c r="E370" s="574">
        <v>126.73</v>
      </c>
      <c r="F370" s="959">
        <f t="shared" si="43"/>
        <v>126.73</v>
      </c>
      <c r="G370" s="960">
        <f>'Заказ, cкидки и курсы валют'!$J$23*F370</f>
        <v>1577.7884999999999</v>
      </c>
      <c r="H370" s="181">
        <f t="shared" si="44"/>
        <v>3944.47</v>
      </c>
      <c r="I370" s="214"/>
    </row>
    <row r="371" spans="1:9" ht="22.5" customHeight="1" thickBot="1">
      <c r="A371" s="13"/>
      <c r="B371" s="120"/>
      <c r="C371" s="81"/>
      <c r="D371" s="83"/>
      <c r="E371" s="610"/>
      <c r="F371" s="578"/>
      <c r="G371" s="863"/>
      <c r="H371" s="14"/>
      <c r="I371" s="14"/>
    </row>
    <row r="372" spans="1:9" ht="18">
      <c r="A372" s="215"/>
      <c r="B372" s="91" t="s">
        <v>500</v>
      </c>
      <c r="C372" s="91"/>
      <c r="D372" s="96"/>
      <c r="E372" s="591"/>
      <c r="F372" s="592"/>
      <c r="G372" s="859"/>
      <c r="H372" s="163"/>
      <c r="I372" s="95"/>
    </row>
    <row r="373" spans="1:9" ht="18">
      <c r="A373" s="206"/>
      <c r="B373" s="108" t="s">
        <v>3287</v>
      </c>
      <c r="C373" s="108"/>
      <c r="D373" s="166"/>
      <c r="E373" s="593"/>
      <c r="F373" s="553"/>
      <c r="G373" s="340"/>
      <c r="H373" s="17"/>
      <c r="I373" s="167"/>
    </row>
    <row r="374" spans="1:9">
      <c r="A374" s="206"/>
      <c r="B374" s="207"/>
      <c r="C374" s="97"/>
      <c r="D374" s="97"/>
      <c r="E374" s="595"/>
      <c r="F374" s="596"/>
      <c r="G374" s="860"/>
      <c r="H374" s="17"/>
      <c r="I374" s="167"/>
    </row>
    <row r="375" spans="1:9">
      <c r="A375" s="206"/>
      <c r="B375" s="207"/>
      <c r="C375" s="97"/>
      <c r="D375" s="97"/>
      <c r="E375" s="595"/>
      <c r="F375" s="596"/>
      <c r="G375" s="860"/>
      <c r="H375" s="17"/>
      <c r="I375" s="167"/>
    </row>
    <row r="376" spans="1:9" ht="15" customHeight="1">
      <c r="A376" s="206"/>
      <c r="B376" s="207"/>
      <c r="C376" s="97"/>
      <c r="D376" s="97"/>
      <c r="E376" s="595"/>
      <c r="F376" s="596"/>
      <c r="G376" s="860"/>
      <c r="H376" s="17"/>
      <c r="I376" s="167"/>
    </row>
    <row r="377" spans="1:9" ht="15" customHeight="1" thickBot="1">
      <c r="A377" s="201" t="s">
        <v>7081</v>
      </c>
      <c r="B377" s="200"/>
      <c r="C377" s="205"/>
      <c r="D377" s="205"/>
      <c r="E377" s="597"/>
      <c r="F377" s="598"/>
      <c r="G377" s="861"/>
      <c r="H377" s="171"/>
      <c r="I377" s="172"/>
    </row>
    <row r="378" spans="1:9" ht="40.5" customHeight="1">
      <c r="A378" s="1206" t="s">
        <v>1034</v>
      </c>
      <c r="B378" s="1207" t="s">
        <v>1035</v>
      </c>
      <c r="C378" s="192" t="s">
        <v>678</v>
      </c>
      <c r="D378" s="192" t="s">
        <v>3143</v>
      </c>
      <c r="E378" s="1134" t="s">
        <v>11378</v>
      </c>
      <c r="F378" s="611" t="s">
        <v>2792</v>
      </c>
      <c r="G378" s="1204" t="s">
        <v>2640</v>
      </c>
      <c r="H378" s="419" t="s">
        <v>497</v>
      </c>
      <c r="I378" s="495" t="s">
        <v>4268</v>
      </c>
    </row>
    <row r="379" spans="1:9" ht="15" customHeight="1" thickBot="1">
      <c r="A379" s="475"/>
      <c r="B379" s="1210"/>
      <c r="C379" s="197" t="s">
        <v>3644</v>
      </c>
      <c r="D379" s="390" t="s">
        <v>2641</v>
      </c>
      <c r="E379" s="601" t="s">
        <v>265</v>
      </c>
      <c r="F379" s="607">
        <f>'Заказ, cкидки и курсы валют'!$I$12</f>
        <v>0</v>
      </c>
      <c r="G379" s="948"/>
      <c r="H379" s="455"/>
      <c r="I379" s="541"/>
    </row>
    <row r="380" spans="1:9" ht="15" customHeight="1">
      <c r="A380" s="391" t="s">
        <v>2627</v>
      </c>
      <c r="B380" s="393" t="s">
        <v>122</v>
      </c>
      <c r="C380" s="393">
        <v>1.1499999999999999</v>
      </c>
      <c r="D380" s="2101">
        <v>1500</v>
      </c>
      <c r="E380" s="2090">
        <f>E360*1.2</f>
        <v>40.116</v>
      </c>
      <c r="F380" s="967">
        <f>ROUND(E380*(1-$F$11),2)</f>
        <v>40.119999999999997</v>
      </c>
      <c r="G380" s="968">
        <f>'Заказ, cкидки и курсы валют'!$J$23*F380</f>
        <v>499.49399999999991</v>
      </c>
      <c r="H380" s="387">
        <f>ROUND((D380/1000)*G380,2)</f>
        <v>749.24</v>
      </c>
      <c r="I380" s="337"/>
    </row>
    <row r="381" spans="1:9" ht="15" customHeight="1">
      <c r="A381" s="209" t="s">
        <v>2628</v>
      </c>
      <c r="B381" s="48" t="s">
        <v>123</v>
      </c>
      <c r="C381" s="785">
        <v>1.22</v>
      </c>
      <c r="D381" s="2074">
        <v>1000</v>
      </c>
      <c r="E381" s="2064">
        <f t="shared" ref="E381:E390" si="45">E361*1.2</f>
        <v>41.484000000000002</v>
      </c>
      <c r="F381" s="603">
        <f t="shared" ref="F381:F390" si="46">ROUND(E381*(1-$F$11),2)</f>
        <v>41.48</v>
      </c>
      <c r="G381" s="862">
        <f>'Заказ, cкидки и курсы валют'!$J$23*F381</f>
        <v>516.42599999999993</v>
      </c>
      <c r="H381" s="128">
        <f t="shared" ref="H381:H390" si="47">ROUND((D381/1000)*G381,2)</f>
        <v>516.42999999999995</v>
      </c>
      <c r="I381" s="212"/>
    </row>
    <row r="382" spans="1:9" ht="15" customHeight="1">
      <c r="A382" s="209" t="s">
        <v>4439</v>
      </c>
      <c r="B382" s="48" t="s">
        <v>124</v>
      </c>
      <c r="C382" s="785">
        <v>1.33</v>
      </c>
      <c r="D382" s="2074">
        <v>1000</v>
      </c>
      <c r="E382" s="2064">
        <f t="shared" si="45"/>
        <v>44.843999999999994</v>
      </c>
      <c r="F382" s="603">
        <f t="shared" si="46"/>
        <v>44.84</v>
      </c>
      <c r="G382" s="862">
        <f>'Заказ, cкидки и курсы валют'!$J$23*F382</f>
        <v>558.25800000000004</v>
      </c>
      <c r="H382" s="128">
        <f t="shared" si="47"/>
        <v>558.26</v>
      </c>
      <c r="I382" s="212"/>
    </row>
    <row r="383" spans="1:9" ht="15" customHeight="1">
      <c r="A383" s="209" t="s">
        <v>4440</v>
      </c>
      <c r="B383" s="48" t="s">
        <v>125</v>
      </c>
      <c r="C383" s="785">
        <v>1.44</v>
      </c>
      <c r="D383" s="2074">
        <v>1000</v>
      </c>
      <c r="E383" s="2064">
        <f t="shared" si="45"/>
        <v>49.343999999999994</v>
      </c>
      <c r="F383" s="603">
        <f t="shared" si="46"/>
        <v>49.34</v>
      </c>
      <c r="G383" s="862">
        <f>'Заказ, cкидки и курсы валют'!$J$23*F383</f>
        <v>614.28300000000002</v>
      </c>
      <c r="H383" s="128">
        <f t="shared" si="47"/>
        <v>614.28</v>
      </c>
      <c r="I383" s="212"/>
    </row>
    <row r="384" spans="1:9" ht="15" customHeight="1">
      <c r="A384" s="209" t="s">
        <v>4441</v>
      </c>
      <c r="B384" s="48" t="s">
        <v>126</v>
      </c>
      <c r="C384" s="785">
        <v>1.8</v>
      </c>
      <c r="D384" s="2074">
        <v>800</v>
      </c>
      <c r="E384" s="2064">
        <f t="shared" si="45"/>
        <v>60.347999999999999</v>
      </c>
      <c r="F384" s="603">
        <f t="shared" si="46"/>
        <v>60.35</v>
      </c>
      <c r="G384" s="862">
        <f>'Заказ, cкидки и курсы валют'!$J$23*F384</f>
        <v>751.35749999999996</v>
      </c>
      <c r="H384" s="128">
        <f t="shared" si="47"/>
        <v>601.09</v>
      </c>
      <c r="I384" s="212"/>
    </row>
    <row r="385" spans="1:11" ht="15" customHeight="1">
      <c r="A385" s="209" t="s">
        <v>4442</v>
      </c>
      <c r="B385" s="48" t="s">
        <v>127</v>
      </c>
      <c r="C385" s="786">
        <v>2.19</v>
      </c>
      <c r="D385" s="2074">
        <v>600</v>
      </c>
      <c r="E385" s="2064">
        <f t="shared" si="45"/>
        <v>73.631999999999991</v>
      </c>
      <c r="F385" s="603">
        <f t="shared" si="46"/>
        <v>73.63</v>
      </c>
      <c r="G385" s="862">
        <f>'Заказ, cкидки и курсы валют'!$J$23*F385</f>
        <v>916.69349999999986</v>
      </c>
      <c r="H385" s="128">
        <f t="shared" si="47"/>
        <v>550.02</v>
      </c>
      <c r="I385" s="212"/>
    </row>
    <row r="386" spans="1:11" ht="15" customHeight="1">
      <c r="A386" s="216" t="s">
        <v>4443</v>
      </c>
      <c r="B386" s="48" t="s">
        <v>3998</v>
      </c>
      <c r="C386" s="786">
        <v>2.4900000000000002</v>
      </c>
      <c r="D386" s="2074">
        <v>600</v>
      </c>
      <c r="E386" s="2064">
        <f t="shared" si="45"/>
        <v>82.8</v>
      </c>
      <c r="F386" s="603">
        <f t="shared" si="46"/>
        <v>82.8</v>
      </c>
      <c r="G386" s="862">
        <f>'Заказ, cкидки и курсы валют'!$J$23*F386</f>
        <v>1030.8599999999999</v>
      </c>
      <c r="H386" s="128">
        <f t="shared" si="47"/>
        <v>618.52</v>
      </c>
      <c r="I386" s="212"/>
    </row>
    <row r="387" spans="1:11" ht="15">
      <c r="A387" s="209" t="s">
        <v>4444</v>
      </c>
      <c r="B387" s="48" t="s">
        <v>128</v>
      </c>
      <c r="C387" s="786">
        <v>2.64</v>
      </c>
      <c r="D387" s="2074">
        <v>500</v>
      </c>
      <c r="E387" s="2064">
        <f t="shared" si="45"/>
        <v>88.608000000000004</v>
      </c>
      <c r="F387" s="603">
        <f t="shared" si="46"/>
        <v>88.61</v>
      </c>
      <c r="G387" s="862">
        <f>'Заказ, cкидки и курсы валют'!$J$23*F387</f>
        <v>1103.1944999999998</v>
      </c>
      <c r="H387" s="128">
        <f t="shared" si="47"/>
        <v>551.6</v>
      </c>
      <c r="I387" s="212"/>
      <c r="K387" s="575"/>
    </row>
    <row r="388" spans="1:11" ht="15">
      <c r="A388" s="209" t="s">
        <v>4445</v>
      </c>
      <c r="B388" s="48" t="s">
        <v>129</v>
      </c>
      <c r="C388" s="786">
        <v>3.23</v>
      </c>
      <c r="D388" s="2074">
        <v>350</v>
      </c>
      <c r="E388" s="2064">
        <f t="shared" si="45"/>
        <v>106.34400000000001</v>
      </c>
      <c r="F388" s="603">
        <f t="shared" si="46"/>
        <v>106.34</v>
      </c>
      <c r="G388" s="862">
        <f>'Заказ, cкидки и курсы валют'!$J$23*F388</f>
        <v>1323.933</v>
      </c>
      <c r="H388" s="128">
        <f t="shared" si="47"/>
        <v>463.38</v>
      </c>
      <c r="I388" s="212"/>
      <c r="K388" s="575"/>
    </row>
    <row r="389" spans="1:11">
      <c r="A389" s="209" t="s">
        <v>4446</v>
      </c>
      <c r="B389" s="48" t="s">
        <v>3132</v>
      </c>
      <c r="C389" s="787">
        <v>3.56</v>
      </c>
      <c r="D389" s="2074">
        <v>300</v>
      </c>
      <c r="E389" s="2064">
        <f>E369*1.2</f>
        <v>127.55999999999999</v>
      </c>
      <c r="F389" s="603">
        <f t="shared" si="46"/>
        <v>127.56</v>
      </c>
      <c r="G389" s="862">
        <f>'Заказ, cкидки и курсы валют'!$J$23*F389</f>
        <v>1588.1219999999998</v>
      </c>
      <c r="H389" s="128">
        <f t="shared" si="47"/>
        <v>476.44</v>
      </c>
      <c r="I389" s="212"/>
      <c r="K389" s="575"/>
    </row>
    <row r="390" spans="1:11" ht="13.5" thickBot="1">
      <c r="A390" s="211" t="s">
        <v>4447</v>
      </c>
      <c r="B390" s="217" t="s">
        <v>116</v>
      </c>
      <c r="C390" s="217">
        <v>4.45</v>
      </c>
      <c r="D390" s="2150">
        <v>150</v>
      </c>
      <c r="E390" s="2092">
        <f t="shared" si="45"/>
        <v>152.07599999999999</v>
      </c>
      <c r="F390" s="959">
        <f t="shared" si="46"/>
        <v>152.08000000000001</v>
      </c>
      <c r="G390" s="960">
        <f>'Заказ, cкидки и курсы валют'!$J$23*F390</f>
        <v>1893.396</v>
      </c>
      <c r="H390" s="181">
        <f t="shared" si="47"/>
        <v>284.01</v>
      </c>
      <c r="I390" s="214"/>
    </row>
    <row r="391" spans="1:11" ht="13.5" thickBot="1">
      <c r="A391" s="27"/>
      <c r="B391" s="120"/>
      <c r="C391" s="81"/>
      <c r="D391" s="83"/>
      <c r="E391" s="546"/>
      <c r="F391" s="578"/>
      <c r="G391" s="863"/>
      <c r="H391" s="14"/>
      <c r="I391" s="14"/>
    </row>
    <row r="392" spans="1:11" ht="18">
      <c r="A392" s="215"/>
      <c r="B392" s="91" t="s">
        <v>500</v>
      </c>
      <c r="C392" s="91"/>
      <c r="D392" s="96"/>
      <c r="E392" s="591"/>
      <c r="F392" s="592"/>
      <c r="G392" s="859"/>
      <c r="H392" s="163"/>
      <c r="I392" s="95"/>
    </row>
    <row r="393" spans="1:11" ht="18">
      <c r="A393" s="206"/>
      <c r="B393" s="108" t="s">
        <v>3287</v>
      </c>
      <c r="C393" s="108"/>
      <c r="D393" s="166"/>
      <c r="E393" s="593"/>
      <c r="F393" s="553"/>
      <c r="G393" s="340"/>
      <c r="H393" s="17"/>
      <c r="I393" s="167"/>
    </row>
    <row r="394" spans="1:11" ht="46.5" customHeight="1">
      <c r="A394" s="206"/>
      <c r="B394" s="207"/>
      <c r="C394" s="97"/>
      <c r="D394" s="97"/>
      <c r="E394" s="595"/>
      <c r="F394" s="596"/>
      <c r="G394" s="860"/>
      <c r="H394" s="17"/>
      <c r="I394" s="167"/>
    </row>
    <row r="395" spans="1:11">
      <c r="A395" s="206"/>
      <c r="B395" s="207"/>
      <c r="C395" s="97"/>
      <c r="D395" s="97"/>
      <c r="E395" s="595"/>
      <c r="F395" s="596"/>
      <c r="G395" s="860"/>
      <c r="H395" s="17"/>
      <c r="I395" s="167"/>
    </row>
    <row r="396" spans="1:11" ht="13.5" customHeight="1">
      <c r="A396" s="206"/>
      <c r="B396" s="207"/>
      <c r="C396" s="97"/>
      <c r="D396" s="97"/>
      <c r="E396" s="595"/>
      <c r="F396" s="596"/>
      <c r="G396" s="860"/>
      <c r="H396" s="17"/>
      <c r="I396" s="167"/>
    </row>
    <row r="397" spans="1:11" ht="13.5" customHeight="1" thickBot="1">
      <c r="A397" s="201" t="s">
        <v>7083</v>
      </c>
      <c r="B397" s="200"/>
      <c r="C397" s="205"/>
      <c r="D397" s="205"/>
      <c r="E397" s="597"/>
      <c r="F397" s="598"/>
      <c r="G397" s="861"/>
      <c r="H397" s="171"/>
      <c r="I397" s="172"/>
    </row>
    <row r="398" spans="1:11" ht="44.25" customHeight="1">
      <c r="A398" s="1206" t="s">
        <v>1034</v>
      </c>
      <c r="B398" s="1207" t="s">
        <v>1035</v>
      </c>
      <c r="C398" s="192" t="s">
        <v>678</v>
      </c>
      <c r="D398" s="192" t="s">
        <v>3143</v>
      </c>
      <c r="E398" s="1134" t="s">
        <v>11378</v>
      </c>
      <c r="F398" s="611" t="s">
        <v>2792</v>
      </c>
      <c r="G398" s="1204" t="s">
        <v>2640</v>
      </c>
      <c r="H398" s="419" t="s">
        <v>497</v>
      </c>
      <c r="I398" s="495" t="s">
        <v>4268</v>
      </c>
    </row>
    <row r="399" spans="1:11" ht="13.5" customHeight="1" thickBot="1">
      <c r="A399" s="475"/>
      <c r="B399" s="1210"/>
      <c r="C399" s="197" t="s">
        <v>3644</v>
      </c>
      <c r="D399" s="390" t="s">
        <v>2641</v>
      </c>
      <c r="E399" s="601" t="s">
        <v>265</v>
      </c>
      <c r="F399" s="607">
        <f>'Заказ, cкидки и курсы валют'!$I$12</f>
        <v>0</v>
      </c>
      <c r="G399" s="948"/>
      <c r="H399" s="455"/>
      <c r="I399" s="541"/>
    </row>
    <row r="400" spans="1:11" ht="13.5" customHeight="1">
      <c r="A400" s="391" t="s">
        <v>7125</v>
      </c>
      <c r="B400" s="393" t="s">
        <v>122</v>
      </c>
      <c r="C400" s="393">
        <v>1.1499999999999999</v>
      </c>
      <c r="D400" s="2101">
        <v>150</v>
      </c>
      <c r="E400" s="2090">
        <f>E360*3</f>
        <v>100.28999999999999</v>
      </c>
      <c r="F400" s="967">
        <f>ROUND(E400*(1-$F$11),2)</f>
        <v>100.29</v>
      </c>
      <c r="G400" s="968">
        <f>'Заказ, cкидки и курсы валют'!$J$23*F400</f>
        <v>1248.6105</v>
      </c>
      <c r="H400" s="387">
        <f>ROUND((D400/1000)*G400,2)</f>
        <v>187.29</v>
      </c>
      <c r="I400" s="337"/>
    </row>
    <row r="401" spans="1:9" ht="13.5" customHeight="1">
      <c r="A401" s="209" t="s">
        <v>7126</v>
      </c>
      <c r="B401" s="48" t="s">
        <v>123</v>
      </c>
      <c r="C401" s="785">
        <v>1.22</v>
      </c>
      <c r="D401" s="2074">
        <v>100</v>
      </c>
      <c r="E401" s="2064">
        <f t="shared" ref="E401:E410" si="48">E361*3</f>
        <v>103.71000000000001</v>
      </c>
      <c r="F401" s="603">
        <f t="shared" ref="F401:F410" si="49">ROUND(E401*(1-$F$11),2)</f>
        <v>103.71</v>
      </c>
      <c r="G401" s="862">
        <f>'Заказ, cкидки и курсы валют'!$J$23*F401</f>
        <v>1291.1895</v>
      </c>
      <c r="H401" s="128">
        <f t="shared" ref="H401:H410" si="50">ROUND((D401/1000)*G401,2)</f>
        <v>129.12</v>
      </c>
      <c r="I401" s="212"/>
    </row>
    <row r="402" spans="1:9" ht="13.5" customHeight="1">
      <c r="A402" s="209" t="s">
        <v>7127</v>
      </c>
      <c r="B402" s="48" t="s">
        <v>124</v>
      </c>
      <c r="C402" s="785">
        <v>1.33</v>
      </c>
      <c r="D402" s="2074">
        <v>100</v>
      </c>
      <c r="E402" s="2064">
        <f t="shared" si="48"/>
        <v>112.10999999999999</v>
      </c>
      <c r="F402" s="603">
        <f t="shared" si="49"/>
        <v>112.11</v>
      </c>
      <c r="G402" s="862">
        <f>'Заказ, cкидки и курсы валют'!$J$23*F402</f>
        <v>1395.7694999999999</v>
      </c>
      <c r="H402" s="128">
        <f t="shared" si="50"/>
        <v>139.58000000000001</v>
      </c>
      <c r="I402" s="212"/>
    </row>
    <row r="403" spans="1:9" ht="13.5" customHeight="1">
      <c r="A403" s="209" t="s">
        <v>7128</v>
      </c>
      <c r="B403" s="48" t="s">
        <v>125</v>
      </c>
      <c r="C403" s="785">
        <v>1.44</v>
      </c>
      <c r="D403" s="2074">
        <v>100</v>
      </c>
      <c r="E403" s="2064">
        <f t="shared" si="48"/>
        <v>123.35999999999999</v>
      </c>
      <c r="F403" s="603">
        <f t="shared" si="49"/>
        <v>123.36</v>
      </c>
      <c r="G403" s="862">
        <f>'Заказ, cкидки и курсы валют'!$J$23*F403</f>
        <v>1535.8319999999999</v>
      </c>
      <c r="H403" s="128">
        <f t="shared" si="50"/>
        <v>153.58000000000001</v>
      </c>
      <c r="I403" s="212"/>
    </row>
    <row r="404" spans="1:9" ht="13.5" customHeight="1">
      <c r="A404" s="209" t="s">
        <v>7129</v>
      </c>
      <c r="B404" s="48" t="s">
        <v>126</v>
      </c>
      <c r="C404" s="785">
        <v>1.8</v>
      </c>
      <c r="D404" s="2074">
        <v>80</v>
      </c>
      <c r="E404" s="2064">
        <f t="shared" si="48"/>
        <v>150.87</v>
      </c>
      <c r="F404" s="603">
        <f t="shared" si="49"/>
        <v>150.87</v>
      </c>
      <c r="G404" s="862">
        <f>'Заказ, cкидки и курсы валют'!$J$23*F404</f>
        <v>1878.3315</v>
      </c>
      <c r="H404" s="128">
        <f t="shared" si="50"/>
        <v>150.27000000000001</v>
      </c>
      <c r="I404" s="212"/>
    </row>
    <row r="405" spans="1:9" ht="13.5" customHeight="1">
      <c r="A405" s="209" t="s">
        <v>7130</v>
      </c>
      <c r="B405" s="48" t="s">
        <v>127</v>
      </c>
      <c r="C405" s="786">
        <v>2.19</v>
      </c>
      <c r="D405" s="2074">
        <v>60</v>
      </c>
      <c r="E405" s="2064">
        <f t="shared" si="48"/>
        <v>184.07999999999998</v>
      </c>
      <c r="F405" s="603">
        <f t="shared" si="49"/>
        <v>184.08</v>
      </c>
      <c r="G405" s="862">
        <f>'Заказ, cкидки и курсы валют'!$J$23*F405</f>
        <v>2291.7959999999998</v>
      </c>
      <c r="H405" s="128">
        <f t="shared" si="50"/>
        <v>137.51</v>
      </c>
      <c r="I405" s="212"/>
    </row>
    <row r="406" spans="1:9" ht="13.5" customHeight="1">
      <c r="A406" s="216" t="s">
        <v>7131</v>
      </c>
      <c r="B406" s="48" t="s">
        <v>3998</v>
      </c>
      <c r="C406" s="786">
        <v>2.4900000000000002</v>
      </c>
      <c r="D406" s="2074">
        <v>45</v>
      </c>
      <c r="E406" s="2064">
        <f t="shared" si="48"/>
        <v>207</v>
      </c>
      <c r="F406" s="603">
        <f t="shared" si="49"/>
        <v>207</v>
      </c>
      <c r="G406" s="862">
        <f>'Заказ, cкидки и курсы валют'!$J$23*F406</f>
        <v>2577.1499999999996</v>
      </c>
      <c r="H406" s="128">
        <f t="shared" si="50"/>
        <v>115.97</v>
      </c>
      <c r="I406" s="212"/>
    </row>
    <row r="407" spans="1:9" ht="13.5" customHeight="1">
      <c r="A407" s="209" t="s">
        <v>7132</v>
      </c>
      <c r="B407" s="48" t="s">
        <v>128</v>
      </c>
      <c r="C407" s="786">
        <v>2.64</v>
      </c>
      <c r="D407" s="2074">
        <v>50</v>
      </c>
      <c r="E407" s="2064">
        <f t="shared" si="48"/>
        <v>221.52</v>
      </c>
      <c r="F407" s="603">
        <f t="shared" si="49"/>
        <v>221.52</v>
      </c>
      <c r="G407" s="862">
        <f>'Заказ, cкидки и курсы валют'!$J$23*F407</f>
        <v>2757.924</v>
      </c>
      <c r="H407" s="128">
        <f t="shared" si="50"/>
        <v>137.9</v>
      </c>
      <c r="I407" s="212"/>
    </row>
    <row r="408" spans="1:9" ht="15">
      <c r="A408" s="209" t="s">
        <v>7133</v>
      </c>
      <c r="B408" s="48" t="s">
        <v>129</v>
      </c>
      <c r="C408" s="786">
        <v>3.23</v>
      </c>
      <c r="D408" s="2074">
        <v>35</v>
      </c>
      <c r="E408" s="2064">
        <f t="shared" si="48"/>
        <v>265.86</v>
      </c>
      <c r="F408" s="603">
        <f t="shared" si="49"/>
        <v>265.86</v>
      </c>
      <c r="G408" s="862">
        <f>'Заказ, cкидки и курсы валют'!$J$23*F408</f>
        <v>3309.9569999999999</v>
      </c>
      <c r="H408" s="128">
        <f t="shared" si="50"/>
        <v>115.85</v>
      </c>
      <c r="I408" s="212"/>
    </row>
    <row r="409" spans="1:9">
      <c r="A409" s="209" t="s">
        <v>7134</v>
      </c>
      <c r="B409" s="48" t="s">
        <v>3132</v>
      </c>
      <c r="C409" s="787">
        <v>3.56</v>
      </c>
      <c r="D409" s="2074">
        <v>30</v>
      </c>
      <c r="E409" s="2064">
        <f t="shared" si="48"/>
        <v>318.89999999999998</v>
      </c>
      <c r="F409" s="603">
        <f t="shared" si="49"/>
        <v>318.89999999999998</v>
      </c>
      <c r="G409" s="862">
        <f>'Заказ, cкидки и курсы валют'!$J$23*F409</f>
        <v>3970.3049999999994</v>
      </c>
      <c r="H409" s="128">
        <f t="shared" si="50"/>
        <v>119.11</v>
      </c>
      <c r="I409" s="212"/>
    </row>
    <row r="410" spans="1:9" ht="13.5" thickBot="1">
      <c r="A410" s="211" t="s">
        <v>7135</v>
      </c>
      <c r="B410" s="217" t="s">
        <v>116</v>
      </c>
      <c r="C410" s="217">
        <v>4.45</v>
      </c>
      <c r="D410" s="2150">
        <v>15</v>
      </c>
      <c r="E410" s="2092">
        <f t="shared" si="48"/>
        <v>380.19</v>
      </c>
      <c r="F410" s="959">
        <f t="shared" si="49"/>
        <v>380.19</v>
      </c>
      <c r="G410" s="960">
        <f>'Заказ, cкидки и курсы валют'!$J$23*F410</f>
        <v>4733.3654999999999</v>
      </c>
      <c r="H410" s="181">
        <f t="shared" si="50"/>
        <v>71</v>
      </c>
      <c r="I410" s="214"/>
    </row>
    <row r="411" spans="1:9" ht="13.5" thickBot="1"/>
    <row r="412" spans="1:9" ht="43.5" customHeight="1">
      <c r="A412" s="215"/>
      <c r="B412" s="91" t="s">
        <v>500</v>
      </c>
      <c r="C412" s="91"/>
      <c r="D412" s="96"/>
      <c r="E412" s="591"/>
      <c r="F412" s="592"/>
      <c r="G412" s="859"/>
      <c r="H412" s="163"/>
      <c r="I412" s="95"/>
    </row>
    <row r="413" spans="1:9" ht="18">
      <c r="A413" s="206"/>
      <c r="B413" s="108" t="s">
        <v>11716</v>
      </c>
      <c r="C413" s="108"/>
      <c r="D413" s="166"/>
      <c r="E413" s="593"/>
      <c r="F413" s="553"/>
      <c r="G413" s="340"/>
      <c r="H413" s="17"/>
      <c r="I413" s="167"/>
    </row>
    <row r="414" spans="1:9" ht="47.25" customHeight="1">
      <c r="A414" s="206"/>
      <c r="B414" s="207"/>
      <c r="C414" s="97"/>
      <c r="D414" s="97"/>
      <c r="E414" s="595"/>
      <c r="F414" s="596"/>
      <c r="G414" s="860"/>
      <c r="H414" s="17"/>
      <c r="I414" s="167"/>
    </row>
    <row r="415" spans="1:9" ht="22.5" customHeight="1">
      <c r="A415" s="206"/>
      <c r="B415" s="207"/>
      <c r="C415" s="97"/>
      <c r="D415" s="97"/>
      <c r="E415" s="595"/>
      <c r="F415" s="596"/>
      <c r="G415" s="860"/>
      <c r="H415" s="17"/>
      <c r="I415" s="167"/>
    </row>
    <row r="416" spans="1:9" ht="13.5" customHeight="1">
      <c r="A416" s="206"/>
      <c r="B416" s="207"/>
      <c r="C416" s="97"/>
      <c r="D416" s="97"/>
      <c r="E416" s="595"/>
      <c r="F416" s="596"/>
      <c r="G416" s="860"/>
      <c r="H416" s="17"/>
      <c r="I416" s="167"/>
    </row>
    <row r="417" spans="1:9" ht="13.5" customHeight="1" thickBot="1">
      <c r="A417" s="201" t="s">
        <v>7082</v>
      </c>
      <c r="B417" s="208"/>
      <c r="C417" s="99"/>
      <c r="D417" s="99"/>
      <c r="E417" s="597"/>
      <c r="F417" s="598"/>
      <c r="G417" s="861"/>
      <c r="H417" s="171"/>
      <c r="I417" s="172"/>
    </row>
    <row r="418" spans="1:9" ht="43.5" customHeight="1">
      <c r="A418" s="1206" t="s">
        <v>1034</v>
      </c>
      <c r="B418" s="1207" t="s">
        <v>1035</v>
      </c>
      <c r="C418" s="192" t="s">
        <v>678</v>
      </c>
      <c r="D418" s="192" t="s">
        <v>3143</v>
      </c>
      <c r="E418" s="599" t="s">
        <v>11379</v>
      </c>
      <c r="F418" s="611" t="s">
        <v>2792</v>
      </c>
      <c r="G418" s="1204" t="s">
        <v>8996</v>
      </c>
      <c r="H418" s="419" t="s">
        <v>497</v>
      </c>
      <c r="I418" s="495" t="s">
        <v>4268</v>
      </c>
    </row>
    <row r="419" spans="1:9" ht="13.5" customHeight="1" thickBot="1">
      <c r="A419" s="475"/>
      <c r="B419" s="1210"/>
      <c r="C419" s="197" t="s">
        <v>3644</v>
      </c>
      <c r="D419" s="476" t="s">
        <v>8997</v>
      </c>
      <c r="E419" s="601" t="s">
        <v>265</v>
      </c>
      <c r="F419" s="607">
        <f>'Заказ, cкидки и курсы валют'!$I$12</f>
        <v>0</v>
      </c>
      <c r="G419" s="948"/>
      <c r="H419" s="455"/>
      <c r="I419" s="541"/>
    </row>
    <row r="420" spans="1:9" ht="13.5" customHeight="1">
      <c r="A420" s="391" t="s">
        <v>11720</v>
      </c>
      <c r="B420" s="393" t="s">
        <v>122</v>
      </c>
      <c r="C420" s="393">
        <v>1.1499999999999999</v>
      </c>
      <c r="D420" s="2136">
        <v>15</v>
      </c>
      <c r="E420" s="574">
        <v>32.57</v>
      </c>
      <c r="F420" s="967">
        <f t="shared" ref="F420:F428" si="51">ROUND(E420*(1-$F$11),2)</f>
        <v>32.57</v>
      </c>
      <c r="G420" s="968">
        <f>'Заказ, cкидки и курсы валют'!$J$23*F420</f>
        <v>405.49649999999997</v>
      </c>
      <c r="H420" s="387">
        <f>ROUND((D420)*G420,2)</f>
        <v>6082.45</v>
      </c>
      <c r="I420" s="337"/>
    </row>
    <row r="421" spans="1:9" ht="13.5" customHeight="1">
      <c r="A421" s="209" t="s">
        <v>11721</v>
      </c>
      <c r="B421" s="48" t="s">
        <v>123</v>
      </c>
      <c r="C421" s="785">
        <v>1.22</v>
      </c>
      <c r="D421" s="2075">
        <v>15</v>
      </c>
      <c r="E421" s="574">
        <v>32.57</v>
      </c>
      <c r="F421" s="603">
        <f t="shared" si="51"/>
        <v>32.57</v>
      </c>
      <c r="G421" s="862">
        <f>'Заказ, cкидки и курсы валют'!$J$23*F421</f>
        <v>405.49649999999997</v>
      </c>
      <c r="H421" s="128">
        <f t="shared" ref="H421:H428" si="52">ROUND((D421)*G421,2)</f>
        <v>6082.45</v>
      </c>
      <c r="I421" s="212"/>
    </row>
    <row r="422" spans="1:9" ht="13.5" customHeight="1">
      <c r="A422" s="209" t="s">
        <v>11722</v>
      </c>
      <c r="B422" s="48" t="s">
        <v>124</v>
      </c>
      <c r="C422" s="785">
        <v>1.33</v>
      </c>
      <c r="D422" s="2075">
        <v>15</v>
      </c>
      <c r="E422" s="574">
        <v>32.26</v>
      </c>
      <c r="F422" s="603">
        <f t="shared" si="51"/>
        <v>32.26</v>
      </c>
      <c r="G422" s="862">
        <f>'Заказ, cкидки и курсы валют'!$J$23*F422</f>
        <v>401.63699999999994</v>
      </c>
      <c r="H422" s="128">
        <f t="shared" si="52"/>
        <v>6024.56</v>
      </c>
      <c r="I422" s="212"/>
    </row>
    <row r="423" spans="1:9" ht="13.5" customHeight="1">
      <c r="A423" s="209" t="s">
        <v>11723</v>
      </c>
      <c r="B423" s="48" t="s">
        <v>125</v>
      </c>
      <c r="C423" s="785">
        <v>1.44</v>
      </c>
      <c r="D423" s="2075">
        <v>15</v>
      </c>
      <c r="E423" s="574">
        <v>31.91</v>
      </c>
      <c r="F423" s="603">
        <f t="shared" si="51"/>
        <v>31.91</v>
      </c>
      <c r="G423" s="862">
        <f>'Заказ, cкидки и курсы валют'!$J$23*F423</f>
        <v>397.27949999999998</v>
      </c>
      <c r="H423" s="128">
        <f t="shared" si="52"/>
        <v>5959.19</v>
      </c>
      <c r="I423" s="212"/>
    </row>
    <row r="424" spans="1:9" ht="13.5" customHeight="1">
      <c r="A424" s="209" t="s">
        <v>11724</v>
      </c>
      <c r="B424" s="48" t="s">
        <v>126</v>
      </c>
      <c r="C424" s="785">
        <v>1.8</v>
      </c>
      <c r="D424" s="2075">
        <v>15</v>
      </c>
      <c r="E424" s="574">
        <v>31.91</v>
      </c>
      <c r="F424" s="603">
        <f t="shared" si="51"/>
        <v>31.91</v>
      </c>
      <c r="G424" s="862">
        <f>'Заказ, cкидки и курсы валют'!$J$23*F424</f>
        <v>397.27949999999998</v>
      </c>
      <c r="H424" s="128">
        <f t="shared" si="52"/>
        <v>5959.19</v>
      </c>
      <c r="I424" s="212"/>
    </row>
    <row r="425" spans="1:9" ht="13.5" customHeight="1">
      <c r="A425" s="209" t="s">
        <v>11725</v>
      </c>
      <c r="B425" s="48" t="s">
        <v>127</v>
      </c>
      <c r="C425" s="786">
        <v>2.19</v>
      </c>
      <c r="D425" s="2075">
        <v>15</v>
      </c>
      <c r="E425" s="574">
        <v>31.91</v>
      </c>
      <c r="F425" s="603">
        <f t="shared" si="51"/>
        <v>31.91</v>
      </c>
      <c r="G425" s="862">
        <f>'Заказ, cкидки и курсы валют'!$J$23*F425</f>
        <v>397.27949999999998</v>
      </c>
      <c r="H425" s="128">
        <f t="shared" si="52"/>
        <v>5959.19</v>
      </c>
      <c r="I425" s="212"/>
    </row>
    <row r="426" spans="1:9" ht="13.5" customHeight="1">
      <c r="A426" s="216" t="s">
        <v>11726</v>
      </c>
      <c r="B426" s="48" t="s">
        <v>3998</v>
      </c>
      <c r="C426" s="786">
        <v>2.4900000000000002</v>
      </c>
      <c r="D426" s="2075">
        <v>15</v>
      </c>
      <c r="E426" s="574">
        <v>31.91</v>
      </c>
      <c r="F426" s="603">
        <f t="shared" si="51"/>
        <v>31.91</v>
      </c>
      <c r="G426" s="862">
        <f>'Заказ, cкидки и курсы валют'!$J$23*F426</f>
        <v>397.27949999999998</v>
      </c>
      <c r="H426" s="128">
        <f t="shared" si="52"/>
        <v>5959.19</v>
      </c>
      <c r="I426" s="212"/>
    </row>
    <row r="427" spans="1:9" ht="13.5" customHeight="1">
      <c r="A427" s="209" t="s">
        <v>11727</v>
      </c>
      <c r="B427" s="48" t="s">
        <v>128</v>
      </c>
      <c r="C427" s="786">
        <v>2.64</v>
      </c>
      <c r="D427" s="2075">
        <v>15</v>
      </c>
      <c r="E427" s="574">
        <v>31.91</v>
      </c>
      <c r="F427" s="603">
        <f t="shared" si="51"/>
        <v>31.91</v>
      </c>
      <c r="G427" s="862">
        <f>'Заказ, cкидки и курсы валют'!$J$23*F427</f>
        <v>397.27949999999998</v>
      </c>
      <c r="H427" s="128">
        <f t="shared" si="52"/>
        <v>5959.19</v>
      </c>
      <c r="I427" s="212"/>
    </row>
    <row r="428" spans="1:9" ht="15">
      <c r="A428" s="209" t="s">
        <v>11728</v>
      </c>
      <c r="B428" s="48" t="s">
        <v>129</v>
      </c>
      <c r="C428" s="786">
        <v>3.23</v>
      </c>
      <c r="D428" s="2075">
        <v>15</v>
      </c>
      <c r="E428" s="574">
        <v>31.91</v>
      </c>
      <c r="F428" s="603">
        <f t="shared" si="51"/>
        <v>31.91</v>
      </c>
      <c r="G428" s="862">
        <f>'Заказ, cкидки и курсы валют'!$J$23*F428</f>
        <v>397.27949999999998</v>
      </c>
      <c r="H428" s="128">
        <f t="shared" si="52"/>
        <v>5959.19</v>
      </c>
      <c r="I428" s="212"/>
    </row>
    <row r="429" spans="1:9" ht="15">
      <c r="A429" s="209" t="s">
        <v>11729</v>
      </c>
      <c r="B429" s="48" t="s">
        <v>3132</v>
      </c>
      <c r="C429" s="787">
        <v>3.56</v>
      </c>
      <c r="D429" s="2075">
        <v>15</v>
      </c>
      <c r="E429" s="574">
        <v>31.91</v>
      </c>
      <c r="F429" s="603">
        <f t="shared" ref="F429:F430" si="53">ROUND(E429*(1-$F$11),2)</f>
        <v>31.91</v>
      </c>
      <c r="G429" s="862">
        <f>'Заказ, cкидки и курсы валют'!$J$23*F429</f>
        <v>397.27949999999998</v>
      </c>
      <c r="H429" s="128">
        <f>ROUND((D429)*G429,2)</f>
        <v>5959.19</v>
      </c>
      <c r="I429" s="212"/>
    </row>
    <row r="430" spans="1:9" ht="15.75" thickBot="1">
      <c r="A430" s="211" t="s">
        <v>11730</v>
      </c>
      <c r="B430" s="217" t="s">
        <v>116</v>
      </c>
      <c r="C430" s="217">
        <v>4.45</v>
      </c>
      <c r="D430" s="2141">
        <v>15</v>
      </c>
      <c r="E430" s="574">
        <v>32.57</v>
      </c>
      <c r="F430" s="959">
        <f t="shared" si="53"/>
        <v>32.57</v>
      </c>
      <c r="G430" s="960">
        <f>'Заказ, cкидки и курсы валют'!$J$23*F430</f>
        <v>405.49649999999997</v>
      </c>
      <c r="H430" s="181">
        <f t="shared" ref="H430" si="54">ROUND((D430)*G430,2)</f>
        <v>6082.45</v>
      </c>
      <c r="I430" s="214"/>
    </row>
    <row r="431" spans="1:9" ht="13.5" thickBot="1"/>
    <row r="432" spans="1:9" ht="18">
      <c r="A432" s="215"/>
      <c r="B432" s="91" t="s">
        <v>500</v>
      </c>
      <c r="C432" s="91"/>
      <c r="D432" s="96"/>
      <c r="E432" s="591"/>
      <c r="F432" s="592"/>
      <c r="G432" s="859"/>
      <c r="H432" s="163"/>
      <c r="I432" s="95"/>
    </row>
    <row r="433" spans="1:9" ht="18">
      <c r="A433" s="206"/>
      <c r="B433" s="108" t="s">
        <v>3288</v>
      </c>
      <c r="C433" s="108"/>
      <c r="D433" s="166"/>
      <c r="E433" s="593"/>
      <c r="F433" s="553"/>
      <c r="G433" s="340"/>
      <c r="H433" s="17"/>
      <c r="I433" s="167"/>
    </row>
    <row r="434" spans="1:9">
      <c r="A434" s="206"/>
      <c r="B434" s="207"/>
      <c r="C434" s="97"/>
      <c r="D434" s="97"/>
      <c r="E434" s="595"/>
      <c r="F434" s="596"/>
      <c r="G434" s="860"/>
      <c r="H434" s="17"/>
      <c r="I434" s="167"/>
    </row>
    <row r="435" spans="1:9">
      <c r="A435" s="206"/>
      <c r="B435" s="207"/>
      <c r="C435" s="97"/>
      <c r="D435" s="97"/>
      <c r="E435" s="595"/>
      <c r="F435" s="596"/>
      <c r="G435" s="860"/>
      <c r="H435" s="17"/>
      <c r="I435" s="167"/>
    </row>
    <row r="436" spans="1:9">
      <c r="A436" s="206"/>
      <c r="B436" s="207"/>
      <c r="C436" s="97"/>
      <c r="D436" s="97"/>
      <c r="E436" s="595"/>
      <c r="F436" s="596"/>
      <c r="G436" s="860"/>
      <c r="H436" s="17"/>
      <c r="I436" s="167"/>
    </row>
    <row r="437" spans="1:9" ht="13.5" customHeight="1" thickBot="1">
      <c r="A437" s="201" t="s">
        <v>7082</v>
      </c>
      <c r="B437" s="208"/>
      <c r="C437" s="99"/>
      <c r="D437" s="99"/>
      <c r="E437" s="597"/>
      <c r="F437" s="598"/>
      <c r="G437" s="861"/>
      <c r="H437" s="171"/>
      <c r="I437" s="172"/>
    </row>
    <row r="438" spans="1:9" ht="53.25" customHeight="1">
      <c r="A438" s="1206" t="s">
        <v>1034</v>
      </c>
      <c r="B438" s="1207" t="s">
        <v>1035</v>
      </c>
      <c r="C438" s="192" t="s">
        <v>678</v>
      </c>
      <c r="D438" s="192" t="s">
        <v>3143</v>
      </c>
      <c r="E438" s="1134" t="s">
        <v>11378</v>
      </c>
      <c r="F438" s="611" t="s">
        <v>2792</v>
      </c>
      <c r="G438" s="1204" t="s">
        <v>2640</v>
      </c>
      <c r="H438" s="419" t="s">
        <v>497</v>
      </c>
      <c r="I438" s="495" t="s">
        <v>4268</v>
      </c>
    </row>
    <row r="439" spans="1:9" ht="13.5" customHeight="1" thickBot="1">
      <c r="A439" s="475"/>
      <c r="B439" s="1210"/>
      <c r="C439" s="197" t="s">
        <v>3644</v>
      </c>
      <c r="D439" s="390" t="s">
        <v>2641</v>
      </c>
      <c r="E439" s="601" t="s">
        <v>265</v>
      </c>
      <c r="F439" s="607">
        <f>'Заказ, cкидки и курсы валют'!$I$12</f>
        <v>0</v>
      </c>
      <c r="G439" s="864"/>
      <c r="H439" s="338"/>
      <c r="I439" s="541"/>
    </row>
    <row r="440" spans="1:9" ht="13.5" customHeight="1">
      <c r="A440" s="391" t="s">
        <v>4448</v>
      </c>
      <c r="B440" s="392" t="s">
        <v>122</v>
      </c>
      <c r="C440" s="392">
        <v>1.17</v>
      </c>
      <c r="D440" s="2155">
        <v>15000</v>
      </c>
      <c r="E440" s="574">
        <v>39.42</v>
      </c>
      <c r="F440" s="967">
        <f>ROUND(E440*(1-$F$11),2)</f>
        <v>39.42</v>
      </c>
      <c r="G440" s="968">
        <f>'Заказ, cкидки и курсы валют'!$J$23*F440</f>
        <v>490.779</v>
      </c>
      <c r="H440" s="387">
        <f>ROUND((D440/1000)*G440,2)</f>
        <v>7361.69</v>
      </c>
      <c r="I440" s="337"/>
    </row>
    <row r="441" spans="1:9" ht="13.5" customHeight="1">
      <c r="A441" s="209" t="s">
        <v>4449</v>
      </c>
      <c r="B441" s="44" t="s">
        <v>123</v>
      </c>
      <c r="C441" s="785">
        <v>1.35</v>
      </c>
      <c r="D441" s="45">
        <v>12500</v>
      </c>
      <c r="E441" s="574">
        <v>41.84</v>
      </c>
      <c r="F441" s="603">
        <f t="shared" ref="F441:F450" si="55">ROUND(E441*(1-$F$11),2)</f>
        <v>41.84</v>
      </c>
      <c r="G441" s="862">
        <f>'Заказ, cкидки и курсы валют'!$J$23*F441</f>
        <v>520.90800000000002</v>
      </c>
      <c r="H441" s="128">
        <f t="shared" ref="H441:H450" si="56">ROUND((D441/1000)*G441,2)</f>
        <v>6511.35</v>
      </c>
      <c r="I441" s="212"/>
    </row>
    <row r="442" spans="1:9" ht="13.5" customHeight="1">
      <c r="A442" s="209" t="s">
        <v>4450</v>
      </c>
      <c r="B442" s="44" t="s">
        <v>124</v>
      </c>
      <c r="C442" s="785">
        <v>1.38</v>
      </c>
      <c r="D442" s="45">
        <v>12000</v>
      </c>
      <c r="E442" s="574">
        <v>44.93</v>
      </c>
      <c r="F442" s="603">
        <f t="shared" si="55"/>
        <v>44.93</v>
      </c>
      <c r="G442" s="862">
        <f>'Заказ, cкидки и курсы валют'!$J$23*F442</f>
        <v>559.37849999999992</v>
      </c>
      <c r="H442" s="128">
        <f t="shared" si="56"/>
        <v>6712.54</v>
      </c>
      <c r="I442" s="212"/>
    </row>
    <row r="443" spans="1:9" ht="13.5" customHeight="1">
      <c r="A443" s="209" t="s">
        <v>4451</v>
      </c>
      <c r="B443" s="44" t="s">
        <v>125</v>
      </c>
      <c r="C443" s="785">
        <v>1.46</v>
      </c>
      <c r="D443" s="45">
        <v>10000</v>
      </c>
      <c r="E443" s="574">
        <v>48.27</v>
      </c>
      <c r="F443" s="603">
        <f t="shared" si="55"/>
        <v>48.27</v>
      </c>
      <c r="G443" s="862">
        <f>'Заказ, cкидки и курсы валют'!$J$23*F443</f>
        <v>600.9615</v>
      </c>
      <c r="H443" s="128">
        <f t="shared" si="56"/>
        <v>6009.62</v>
      </c>
      <c r="I443" s="212"/>
    </row>
    <row r="444" spans="1:9" ht="13.5" customHeight="1">
      <c r="A444" s="209" t="s">
        <v>4452</v>
      </c>
      <c r="B444" s="44" t="s">
        <v>126</v>
      </c>
      <c r="C444" s="785">
        <v>1.8</v>
      </c>
      <c r="D444" s="45">
        <v>8000</v>
      </c>
      <c r="E444" s="574">
        <v>58.89</v>
      </c>
      <c r="F444" s="603">
        <f t="shared" si="55"/>
        <v>58.89</v>
      </c>
      <c r="G444" s="862">
        <f>'Заказ, cкидки и курсы валют'!$J$23*F444</f>
        <v>733.18049999999994</v>
      </c>
      <c r="H444" s="128">
        <f t="shared" si="56"/>
        <v>5865.44</v>
      </c>
      <c r="I444" s="212"/>
    </row>
    <row r="445" spans="1:9" ht="13.5" customHeight="1">
      <c r="A445" s="209" t="s">
        <v>4453</v>
      </c>
      <c r="B445" s="44" t="s">
        <v>127</v>
      </c>
      <c r="C445" s="786">
        <v>2.2200000000000002</v>
      </c>
      <c r="D445" s="45">
        <v>6000</v>
      </c>
      <c r="E445" s="574">
        <v>70.44</v>
      </c>
      <c r="F445" s="603">
        <f t="shared" si="55"/>
        <v>70.44</v>
      </c>
      <c r="G445" s="862">
        <f>'Заказ, cкидки и курсы валют'!$J$23*F445</f>
        <v>876.97799999999995</v>
      </c>
      <c r="H445" s="128">
        <f t="shared" si="56"/>
        <v>5261.87</v>
      </c>
      <c r="I445" s="212"/>
    </row>
    <row r="446" spans="1:9" ht="13.5" customHeight="1">
      <c r="A446" s="520" t="s">
        <v>695</v>
      </c>
      <c r="B446" s="521" t="s">
        <v>3998</v>
      </c>
      <c r="C446" s="786">
        <v>2.76</v>
      </c>
      <c r="D446" s="2076">
        <v>5000</v>
      </c>
      <c r="E446" s="574">
        <v>82.65</v>
      </c>
      <c r="F446" s="603">
        <f t="shared" si="55"/>
        <v>82.65</v>
      </c>
      <c r="G446" s="862">
        <f>'Заказ, cкидки и курсы валют'!$J$23*F446</f>
        <v>1028.9925000000001</v>
      </c>
      <c r="H446" s="128">
        <f t="shared" si="56"/>
        <v>5144.96</v>
      </c>
      <c r="I446" s="523"/>
    </row>
    <row r="447" spans="1:9" ht="13.5" customHeight="1">
      <c r="A447" s="209" t="s">
        <v>4454</v>
      </c>
      <c r="B447" s="44" t="s">
        <v>128</v>
      </c>
      <c r="C447" s="785">
        <v>2.75</v>
      </c>
      <c r="D447" s="45">
        <v>5000</v>
      </c>
      <c r="E447" s="574">
        <v>87.83</v>
      </c>
      <c r="F447" s="603">
        <f t="shared" si="55"/>
        <v>87.83</v>
      </c>
      <c r="G447" s="862">
        <f>'Заказ, cкидки и курсы валют'!$J$23*F447</f>
        <v>1093.4834999999998</v>
      </c>
      <c r="H447" s="128">
        <f t="shared" si="56"/>
        <v>5467.42</v>
      </c>
      <c r="I447" s="212"/>
    </row>
    <row r="448" spans="1:9" ht="13.5" customHeight="1">
      <c r="A448" s="209" t="s">
        <v>4455</v>
      </c>
      <c r="B448" s="44" t="s">
        <v>129</v>
      </c>
      <c r="C448" s="787">
        <v>3.39</v>
      </c>
      <c r="D448" s="45">
        <v>3500</v>
      </c>
      <c r="E448" s="574">
        <v>106.25</v>
      </c>
      <c r="F448" s="603">
        <f t="shared" si="55"/>
        <v>106.25</v>
      </c>
      <c r="G448" s="862">
        <f>'Заказ, cкидки и курсы валют'!$J$23*F448</f>
        <v>1322.8125</v>
      </c>
      <c r="H448" s="128">
        <f t="shared" si="56"/>
        <v>4629.84</v>
      </c>
      <c r="I448" s="212"/>
    </row>
    <row r="449" spans="1:9" ht="13.5" customHeight="1">
      <c r="A449" s="209" t="s">
        <v>4456</v>
      </c>
      <c r="B449" s="44" t="s">
        <v>3132</v>
      </c>
      <c r="C449" s="785">
        <v>3.54</v>
      </c>
      <c r="D449" s="45">
        <v>3000</v>
      </c>
      <c r="E449" s="574">
        <v>114.87</v>
      </c>
      <c r="F449" s="603">
        <f t="shared" si="55"/>
        <v>114.87</v>
      </c>
      <c r="G449" s="862">
        <f>'Заказ, cкидки и курсы валют'!$J$23*F449</f>
        <v>1430.1315</v>
      </c>
      <c r="H449" s="128">
        <f t="shared" si="56"/>
        <v>4290.3900000000003</v>
      </c>
      <c r="I449" s="212"/>
    </row>
    <row r="450" spans="1:9" ht="13.5" customHeight="1" thickBot="1">
      <c r="A450" s="211" t="s">
        <v>4457</v>
      </c>
      <c r="B450" s="213" t="s">
        <v>116</v>
      </c>
      <c r="C450" s="213">
        <v>4.45</v>
      </c>
      <c r="D450" s="219">
        <v>2500</v>
      </c>
      <c r="E450" s="574">
        <v>152.44999999999999</v>
      </c>
      <c r="F450" s="959">
        <f t="shared" si="55"/>
        <v>152.44999999999999</v>
      </c>
      <c r="G450" s="960">
        <f>'Заказ, cкидки и курсы валют'!$J$23*F450</f>
        <v>1898.0024999999998</v>
      </c>
      <c r="H450" s="181">
        <f t="shared" si="56"/>
        <v>4745.01</v>
      </c>
      <c r="I450" s="214"/>
    </row>
    <row r="451" spans="1:9" ht="13.5" customHeight="1" thickBot="1">
      <c r="A451" s="25"/>
      <c r="B451" s="24"/>
      <c r="C451" s="40"/>
      <c r="D451" s="40"/>
      <c r="E451" s="612"/>
      <c r="F451" s="612"/>
      <c r="G451" s="867"/>
    </row>
    <row r="452" spans="1:9" ht="13.5" customHeight="1">
      <c r="A452" s="215"/>
      <c r="B452" s="91" t="s">
        <v>500</v>
      </c>
      <c r="C452" s="91"/>
      <c r="D452" s="96"/>
      <c r="E452" s="591"/>
      <c r="F452" s="592"/>
      <c r="G452" s="859"/>
      <c r="H452" s="163"/>
      <c r="I452" s="95"/>
    </row>
    <row r="453" spans="1:9" ht="47.25" customHeight="1">
      <c r="A453" s="206"/>
      <c r="B453" s="108" t="s">
        <v>3288</v>
      </c>
      <c r="C453" s="108"/>
      <c r="D453" s="166"/>
      <c r="E453" s="593"/>
      <c r="F453" s="553"/>
      <c r="G453" s="340"/>
      <c r="H453" s="17"/>
      <c r="I453" s="167"/>
    </row>
    <row r="454" spans="1:9" ht="45" customHeight="1">
      <c r="A454" s="206"/>
      <c r="B454" s="207"/>
      <c r="C454" s="97"/>
      <c r="D454" s="97"/>
      <c r="E454" s="595"/>
      <c r="F454" s="596"/>
      <c r="G454" s="860"/>
      <c r="H454" s="17"/>
      <c r="I454" s="167"/>
    </row>
    <row r="455" spans="1:9" ht="13.5" customHeight="1">
      <c r="A455" s="206"/>
      <c r="B455" s="207"/>
      <c r="C455" s="97"/>
      <c r="D455" s="97"/>
      <c r="E455" s="595"/>
      <c r="F455" s="596"/>
      <c r="G455" s="860"/>
      <c r="H455" s="17"/>
      <c r="I455" s="167"/>
    </row>
    <row r="456" spans="1:9" ht="13.5" customHeight="1">
      <c r="A456" s="206"/>
      <c r="B456" s="207"/>
      <c r="C456" s="97"/>
      <c r="D456" s="97"/>
      <c r="E456" s="595"/>
      <c r="F456" s="596"/>
      <c r="G456" s="860"/>
      <c r="H456" s="17"/>
      <c r="I456" s="167"/>
    </row>
    <row r="457" spans="1:9" ht="13.5" customHeight="1" thickBot="1">
      <c r="A457" s="201" t="s">
        <v>7081</v>
      </c>
      <c r="B457" s="200"/>
      <c r="C457" s="205"/>
      <c r="D457" s="205"/>
      <c r="E457" s="597"/>
      <c r="F457" s="598"/>
      <c r="G457" s="861"/>
      <c r="H457" s="171"/>
      <c r="I457" s="172"/>
    </row>
    <row r="458" spans="1:9" ht="48.75" customHeight="1">
      <c r="A458" s="1206" t="s">
        <v>1034</v>
      </c>
      <c r="B458" s="1207" t="s">
        <v>1035</v>
      </c>
      <c r="C458" s="192" t="s">
        <v>678</v>
      </c>
      <c r="D458" s="192" t="s">
        <v>3143</v>
      </c>
      <c r="E458" s="1134" t="s">
        <v>11378</v>
      </c>
      <c r="F458" s="611" t="s">
        <v>2792</v>
      </c>
      <c r="G458" s="1204" t="s">
        <v>2640</v>
      </c>
      <c r="H458" s="419" t="s">
        <v>497</v>
      </c>
      <c r="I458" s="495" t="s">
        <v>4268</v>
      </c>
    </row>
    <row r="459" spans="1:9" ht="13.5" customHeight="1" thickBot="1">
      <c r="A459" s="475"/>
      <c r="B459" s="1210"/>
      <c r="C459" s="197" t="s">
        <v>3644</v>
      </c>
      <c r="D459" s="390" t="s">
        <v>2641</v>
      </c>
      <c r="E459" s="601" t="s">
        <v>265</v>
      </c>
      <c r="F459" s="607">
        <f>'Заказ, cкидки и курсы валют'!$I$12</f>
        <v>0</v>
      </c>
      <c r="G459" s="864"/>
      <c r="H459" s="338"/>
      <c r="I459" s="541"/>
    </row>
    <row r="460" spans="1:9" ht="13.5" customHeight="1">
      <c r="A460" s="391" t="s">
        <v>4458</v>
      </c>
      <c r="B460" s="392" t="s">
        <v>122</v>
      </c>
      <c r="C460" s="392">
        <v>1.17</v>
      </c>
      <c r="D460" s="2101">
        <v>1500</v>
      </c>
      <c r="E460" s="2090">
        <f>E440*1.2</f>
        <v>47.304000000000002</v>
      </c>
      <c r="F460" s="967">
        <f>ROUND(E460*(1-$F$11),2)</f>
        <v>47.3</v>
      </c>
      <c r="G460" s="968">
        <f>'Заказ, cкидки и курсы валют'!$J$23*F460</f>
        <v>588.88499999999988</v>
      </c>
      <c r="H460" s="387">
        <f>ROUND((D460/1000)*G460,2)</f>
        <v>883.33</v>
      </c>
      <c r="I460" s="337"/>
    </row>
    <row r="461" spans="1:9" ht="13.5" customHeight="1">
      <c r="A461" s="209" t="s">
        <v>4459</v>
      </c>
      <c r="B461" s="44" t="s">
        <v>123</v>
      </c>
      <c r="C461" s="785">
        <v>1.35</v>
      </c>
      <c r="D461" s="2074">
        <v>1000</v>
      </c>
      <c r="E461" s="2064">
        <f t="shared" ref="E461:E470" si="57">E441*1.2</f>
        <v>50.208000000000006</v>
      </c>
      <c r="F461" s="603">
        <f t="shared" ref="F461:F470" si="58">ROUND(E461*(1-$F$11),2)</f>
        <v>50.21</v>
      </c>
      <c r="G461" s="862">
        <f>'Заказ, cкидки и курсы валют'!$J$23*F461</f>
        <v>625.11450000000002</v>
      </c>
      <c r="H461" s="128">
        <f t="shared" ref="H461:H470" si="59">ROUND((D461/1000)*G461,2)</f>
        <v>625.11</v>
      </c>
      <c r="I461" s="212"/>
    </row>
    <row r="462" spans="1:9" ht="13.5" customHeight="1">
      <c r="A462" s="209" t="s">
        <v>4460</v>
      </c>
      <c r="B462" s="44" t="s">
        <v>124</v>
      </c>
      <c r="C462" s="785">
        <v>1.38</v>
      </c>
      <c r="D462" s="2074">
        <v>1000</v>
      </c>
      <c r="E462" s="2064">
        <f t="shared" si="57"/>
        <v>53.915999999999997</v>
      </c>
      <c r="F462" s="603">
        <f t="shared" si="58"/>
        <v>53.92</v>
      </c>
      <c r="G462" s="862">
        <f>'Заказ, cкидки и курсы валют'!$J$23*F462</f>
        <v>671.30399999999997</v>
      </c>
      <c r="H462" s="128">
        <f t="shared" si="59"/>
        <v>671.3</v>
      </c>
      <c r="I462" s="212"/>
    </row>
    <row r="463" spans="1:9" ht="13.5" customHeight="1">
      <c r="A463" s="209" t="s">
        <v>4461</v>
      </c>
      <c r="B463" s="44" t="s">
        <v>125</v>
      </c>
      <c r="C463" s="785">
        <v>1.46</v>
      </c>
      <c r="D463" s="2074">
        <v>1000</v>
      </c>
      <c r="E463" s="2064">
        <f t="shared" si="57"/>
        <v>57.923999999999999</v>
      </c>
      <c r="F463" s="603">
        <f t="shared" si="58"/>
        <v>57.92</v>
      </c>
      <c r="G463" s="862">
        <f>'Заказ, cкидки и курсы валют'!$J$23*F463</f>
        <v>721.10399999999993</v>
      </c>
      <c r="H463" s="128">
        <f t="shared" si="59"/>
        <v>721.1</v>
      </c>
      <c r="I463" s="212"/>
    </row>
    <row r="464" spans="1:9" ht="13.5" customHeight="1">
      <c r="A464" s="209" t="s">
        <v>4462</v>
      </c>
      <c r="B464" s="44" t="s">
        <v>126</v>
      </c>
      <c r="C464" s="785">
        <v>1.8</v>
      </c>
      <c r="D464" s="2074">
        <v>800</v>
      </c>
      <c r="E464" s="2064">
        <f t="shared" si="57"/>
        <v>70.667999999999992</v>
      </c>
      <c r="F464" s="603">
        <f t="shared" si="58"/>
        <v>70.67</v>
      </c>
      <c r="G464" s="862">
        <f>'Заказ, cкидки и курсы валют'!$J$23*F464</f>
        <v>879.8415</v>
      </c>
      <c r="H464" s="128">
        <f t="shared" si="59"/>
        <v>703.87</v>
      </c>
      <c r="I464" s="212"/>
    </row>
    <row r="465" spans="1:9" ht="13.5" customHeight="1">
      <c r="A465" s="209" t="s">
        <v>4463</v>
      </c>
      <c r="B465" s="44" t="s">
        <v>127</v>
      </c>
      <c r="C465" s="786">
        <v>2.2200000000000002</v>
      </c>
      <c r="D465" s="2074">
        <v>600</v>
      </c>
      <c r="E465" s="2064">
        <f t="shared" si="57"/>
        <v>84.527999999999992</v>
      </c>
      <c r="F465" s="603">
        <f t="shared" si="58"/>
        <v>84.53</v>
      </c>
      <c r="G465" s="862">
        <f>'Заказ, cкидки и курсы валют'!$J$23*F465</f>
        <v>1052.3985</v>
      </c>
      <c r="H465" s="128">
        <f t="shared" si="59"/>
        <v>631.44000000000005</v>
      </c>
      <c r="I465" s="212"/>
    </row>
    <row r="466" spans="1:9" ht="13.5" customHeight="1">
      <c r="A466" s="209" t="s">
        <v>5254</v>
      </c>
      <c r="B466" s="44" t="s">
        <v>3998</v>
      </c>
      <c r="C466" s="786">
        <v>2.76</v>
      </c>
      <c r="D466" s="2074">
        <v>600</v>
      </c>
      <c r="E466" s="2064">
        <f t="shared" si="57"/>
        <v>99.18</v>
      </c>
      <c r="F466" s="603">
        <f t="shared" si="58"/>
        <v>99.18</v>
      </c>
      <c r="G466" s="862">
        <f>'Заказ, cкидки и курсы валют'!$J$23*F466</f>
        <v>1234.7909999999999</v>
      </c>
      <c r="H466" s="128">
        <f t="shared" si="59"/>
        <v>740.87</v>
      </c>
      <c r="I466" s="212"/>
    </row>
    <row r="467" spans="1:9" ht="13.5" customHeight="1">
      <c r="A467" s="209" t="s">
        <v>4464</v>
      </c>
      <c r="B467" s="44" t="s">
        <v>128</v>
      </c>
      <c r="C467" s="785">
        <v>2.75</v>
      </c>
      <c r="D467" s="2074">
        <v>500</v>
      </c>
      <c r="E467" s="2064">
        <f t="shared" si="57"/>
        <v>105.396</v>
      </c>
      <c r="F467" s="603">
        <f t="shared" si="58"/>
        <v>105.4</v>
      </c>
      <c r="G467" s="862">
        <f>'Заказ, cкидки и курсы валют'!$J$23*F467</f>
        <v>1312.23</v>
      </c>
      <c r="H467" s="128">
        <f t="shared" si="59"/>
        <v>656.12</v>
      </c>
      <c r="I467" s="212"/>
    </row>
    <row r="468" spans="1:9" ht="13.5" customHeight="1">
      <c r="A468" s="209" t="s">
        <v>4465</v>
      </c>
      <c r="B468" s="44" t="s">
        <v>129</v>
      </c>
      <c r="C468" s="787">
        <v>3.39</v>
      </c>
      <c r="D468" s="2074">
        <v>350</v>
      </c>
      <c r="E468" s="2064">
        <f t="shared" si="57"/>
        <v>127.5</v>
      </c>
      <c r="F468" s="603">
        <f t="shared" si="58"/>
        <v>127.5</v>
      </c>
      <c r="G468" s="862">
        <f>'Заказ, cкидки и курсы валют'!$J$23*F468</f>
        <v>1587.375</v>
      </c>
      <c r="H468" s="128">
        <f t="shared" si="59"/>
        <v>555.58000000000004</v>
      </c>
      <c r="I468" s="212"/>
    </row>
    <row r="469" spans="1:9" ht="13.5" customHeight="1">
      <c r="A469" s="209" t="s">
        <v>4466</v>
      </c>
      <c r="B469" s="44" t="s">
        <v>3132</v>
      </c>
      <c r="C469" s="785">
        <v>3.54</v>
      </c>
      <c r="D469" s="2074">
        <v>300</v>
      </c>
      <c r="E469" s="2064">
        <f>E449*1.2</f>
        <v>137.84399999999999</v>
      </c>
      <c r="F469" s="603">
        <f t="shared" si="58"/>
        <v>137.84</v>
      </c>
      <c r="G469" s="862">
        <f>'Заказ, cкидки и курсы валют'!$J$23*F469</f>
        <v>1716.1079999999999</v>
      </c>
      <c r="H469" s="128">
        <f t="shared" si="59"/>
        <v>514.83000000000004</v>
      </c>
      <c r="I469" s="212"/>
    </row>
    <row r="470" spans="1:9" ht="13.5" customHeight="1" thickBot="1">
      <c r="A470" s="211" t="s">
        <v>4467</v>
      </c>
      <c r="B470" s="213" t="s">
        <v>116</v>
      </c>
      <c r="C470" s="213">
        <v>4.45</v>
      </c>
      <c r="D470" s="2150">
        <v>150</v>
      </c>
      <c r="E470" s="2092">
        <f t="shared" si="57"/>
        <v>182.93999999999997</v>
      </c>
      <c r="F470" s="959">
        <f t="shared" si="58"/>
        <v>182.94</v>
      </c>
      <c r="G470" s="960">
        <f>'Заказ, cкидки и курсы валют'!$J$23*F470</f>
        <v>2277.6030000000001</v>
      </c>
      <c r="H470" s="181">
        <f t="shared" si="59"/>
        <v>341.64</v>
      </c>
      <c r="I470" s="214"/>
    </row>
    <row r="471" spans="1:9" ht="15" customHeight="1" thickBot="1">
      <c r="A471" s="25"/>
      <c r="B471" s="24"/>
      <c r="C471" s="40"/>
      <c r="D471" s="40"/>
      <c r="E471" s="612"/>
      <c r="F471" s="612"/>
      <c r="G471" s="867"/>
    </row>
    <row r="472" spans="1:9" ht="13.5" customHeight="1">
      <c r="A472" s="215"/>
      <c r="B472" s="91" t="s">
        <v>500</v>
      </c>
      <c r="C472" s="91"/>
      <c r="D472" s="96"/>
      <c r="E472" s="591"/>
      <c r="F472" s="592"/>
      <c r="G472" s="859"/>
      <c r="H472" s="163"/>
      <c r="I472" s="95"/>
    </row>
    <row r="473" spans="1:9" ht="13.5" customHeight="1">
      <c r="A473" s="206"/>
      <c r="B473" s="108" t="s">
        <v>3288</v>
      </c>
      <c r="C473" s="108"/>
      <c r="D473" s="166"/>
      <c r="E473" s="593"/>
      <c r="F473" s="553"/>
      <c r="G473" s="340"/>
      <c r="H473" s="17"/>
      <c r="I473" s="167"/>
    </row>
    <row r="474" spans="1:9" ht="30.75" customHeight="1">
      <c r="A474" s="206"/>
      <c r="B474" s="207"/>
      <c r="C474" s="97"/>
      <c r="D474" s="97"/>
      <c r="E474" s="595"/>
      <c r="F474" s="596"/>
      <c r="G474" s="860"/>
      <c r="H474" s="17"/>
      <c r="I474" s="167"/>
    </row>
    <row r="475" spans="1:9" ht="13.5" customHeight="1">
      <c r="A475" s="206"/>
      <c r="B475" s="207"/>
      <c r="C475" s="97"/>
      <c r="D475" s="97"/>
      <c r="E475" s="595"/>
      <c r="F475" s="596"/>
      <c r="G475" s="860"/>
      <c r="H475" s="17"/>
      <c r="I475" s="167"/>
    </row>
    <row r="476" spans="1:9" ht="14.1" customHeight="1">
      <c r="A476" s="206"/>
      <c r="B476" s="207"/>
      <c r="C476" s="97"/>
      <c r="D476" s="97"/>
      <c r="E476" s="595"/>
      <c r="F476" s="596"/>
      <c r="G476" s="860"/>
      <c r="H476" s="17"/>
      <c r="I476" s="167"/>
    </row>
    <row r="477" spans="1:9" ht="14.1" customHeight="1" thickBot="1">
      <c r="A477" s="201" t="s">
        <v>7083</v>
      </c>
      <c r="B477" s="200"/>
      <c r="C477" s="205"/>
      <c r="D477" s="205"/>
      <c r="E477" s="597"/>
      <c r="F477" s="598"/>
      <c r="G477" s="861"/>
      <c r="H477" s="171"/>
      <c r="I477" s="172"/>
    </row>
    <row r="478" spans="1:9" ht="50.25" customHeight="1">
      <c r="A478" s="1206" t="s">
        <v>1034</v>
      </c>
      <c r="B478" s="1207" t="s">
        <v>1035</v>
      </c>
      <c r="C478" s="192" t="s">
        <v>678</v>
      </c>
      <c r="D478" s="192" t="s">
        <v>3143</v>
      </c>
      <c r="E478" s="1134" t="s">
        <v>11378</v>
      </c>
      <c r="F478" s="611" t="s">
        <v>2792</v>
      </c>
      <c r="G478" s="1204" t="s">
        <v>2640</v>
      </c>
      <c r="H478" s="419" t="s">
        <v>497</v>
      </c>
      <c r="I478" s="495" t="s">
        <v>4268</v>
      </c>
    </row>
    <row r="479" spans="1:9" ht="14.1" customHeight="1" thickBot="1">
      <c r="A479" s="475"/>
      <c r="B479" s="1210"/>
      <c r="C479" s="197" t="s">
        <v>3644</v>
      </c>
      <c r="D479" s="390" t="s">
        <v>2641</v>
      </c>
      <c r="E479" s="601" t="s">
        <v>265</v>
      </c>
      <c r="F479" s="607">
        <f>'Заказ, cкидки и курсы валют'!$I$12</f>
        <v>0</v>
      </c>
      <c r="G479" s="864"/>
      <c r="H479" s="338"/>
      <c r="I479" s="541"/>
    </row>
    <row r="480" spans="1:9" ht="14.1" customHeight="1">
      <c r="A480" s="391" t="s">
        <v>7136</v>
      </c>
      <c r="B480" s="392" t="s">
        <v>122</v>
      </c>
      <c r="C480" s="392">
        <v>1.17</v>
      </c>
      <c r="D480" s="2101">
        <v>150</v>
      </c>
      <c r="E480" s="2090">
        <f>E440*3</f>
        <v>118.26</v>
      </c>
      <c r="F480" s="967">
        <f>ROUND(E480*(1-$F$11),2)</f>
        <v>118.26</v>
      </c>
      <c r="G480" s="968">
        <f>'Заказ, cкидки и курсы валют'!$J$23*F480</f>
        <v>1472.337</v>
      </c>
      <c r="H480" s="387">
        <f>ROUND((D480/1000)*G480,2)</f>
        <v>220.85</v>
      </c>
      <c r="I480" s="337"/>
    </row>
    <row r="481" spans="1:9" ht="14.1" customHeight="1">
      <c r="A481" s="209" t="s">
        <v>7137</v>
      </c>
      <c r="B481" s="44" t="s">
        <v>123</v>
      </c>
      <c r="C481" s="785">
        <v>1.35</v>
      </c>
      <c r="D481" s="2074">
        <v>100</v>
      </c>
      <c r="E481" s="2064">
        <f t="shared" ref="E481:E490" si="60">E441*3</f>
        <v>125.52000000000001</v>
      </c>
      <c r="F481" s="603">
        <f t="shared" ref="F481:F490" si="61">ROUND(E481*(1-$F$11),2)</f>
        <v>125.52</v>
      </c>
      <c r="G481" s="862">
        <f>'Заказ, cкидки и курсы валют'!$J$23*F481</f>
        <v>1562.7239999999999</v>
      </c>
      <c r="H481" s="128">
        <f t="shared" ref="H481:H490" si="62">ROUND((D481/1000)*G481,2)</f>
        <v>156.27000000000001</v>
      </c>
      <c r="I481" s="212"/>
    </row>
    <row r="482" spans="1:9" ht="14.1" customHeight="1">
      <c r="A482" s="209" t="s">
        <v>7138</v>
      </c>
      <c r="B482" s="44" t="s">
        <v>124</v>
      </c>
      <c r="C482" s="785">
        <v>1.38</v>
      </c>
      <c r="D482" s="2074">
        <v>100</v>
      </c>
      <c r="E482" s="2064">
        <f t="shared" si="60"/>
        <v>134.79</v>
      </c>
      <c r="F482" s="603">
        <f t="shared" si="61"/>
        <v>134.79</v>
      </c>
      <c r="G482" s="862">
        <f>'Заказ, cкидки и курсы валют'!$J$23*F482</f>
        <v>1678.1354999999999</v>
      </c>
      <c r="H482" s="128">
        <f t="shared" si="62"/>
        <v>167.81</v>
      </c>
      <c r="I482" s="212"/>
    </row>
    <row r="483" spans="1:9" ht="14.1" customHeight="1">
      <c r="A483" s="209" t="s">
        <v>7139</v>
      </c>
      <c r="B483" s="44" t="s">
        <v>125</v>
      </c>
      <c r="C483" s="785">
        <v>1.46</v>
      </c>
      <c r="D483" s="2074">
        <v>100</v>
      </c>
      <c r="E483" s="2064">
        <f t="shared" si="60"/>
        <v>144.81</v>
      </c>
      <c r="F483" s="603">
        <f t="shared" si="61"/>
        <v>144.81</v>
      </c>
      <c r="G483" s="862">
        <f>'Заказ, cкидки и курсы валют'!$J$23*F483</f>
        <v>1802.8844999999999</v>
      </c>
      <c r="H483" s="128">
        <f t="shared" si="62"/>
        <v>180.29</v>
      </c>
      <c r="I483" s="212"/>
    </row>
    <row r="484" spans="1:9" ht="14.1" customHeight="1">
      <c r="A484" s="209" t="s">
        <v>7140</v>
      </c>
      <c r="B484" s="44" t="s">
        <v>126</v>
      </c>
      <c r="C484" s="785">
        <v>1.8</v>
      </c>
      <c r="D484" s="2074">
        <v>80</v>
      </c>
      <c r="E484" s="2064">
        <f t="shared" si="60"/>
        <v>176.67000000000002</v>
      </c>
      <c r="F484" s="603">
        <f t="shared" si="61"/>
        <v>176.67</v>
      </c>
      <c r="G484" s="862">
        <f>'Заказ, cкидки и курсы валют'!$J$23*F484</f>
        <v>2199.5414999999998</v>
      </c>
      <c r="H484" s="128">
        <f t="shared" si="62"/>
        <v>175.96</v>
      </c>
      <c r="I484" s="212"/>
    </row>
    <row r="485" spans="1:9" ht="13.5" customHeight="1">
      <c r="A485" s="209" t="s">
        <v>7141</v>
      </c>
      <c r="B485" s="44" t="s">
        <v>127</v>
      </c>
      <c r="C485" s="786">
        <v>2.2200000000000002</v>
      </c>
      <c r="D485" s="2074">
        <v>60</v>
      </c>
      <c r="E485" s="2064">
        <f t="shared" si="60"/>
        <v>211.32</v>
      </c>
      <c r="F485" s="603">
        <f t="shared" si="61"/>
        <v>211.32</v>
      </c>
      <c r="G485" s="862">
        <f>'Заказ, cкидки и курсы валют'!$J$23*F485</f>
        <v>2630.9339999999997</v>
      </c>
      <c r="H485" s="128">
        <f t="shared" si="62"/>
        <v>157.86000000000001</v>
      </c>
      <c r="I485" s="212"/>
    </row>
    <row r="486" spans="1:9" ht="13.5" customHeight="1">
      <c r="A486" s="209" t="s">
        <v>7142</v>
      </c>
      <c r="B486" s="44" t="s">
        <v>3998</v>
      </c>
      <c r="C486" s="786">
        <v>2.76</v>
      </c>
      <c r="D486" s="2074">
        <v>45</v>
      </c>
      <c r="E486" s="2064">
        <f t="shared" si="60"/>
        <v>247.95000000000002</v>
      </c>
      <c r="F486" s="603">
        <f t="shared" si="61"/>
        <v>247.95</v>
      </c>
      <c r="G486" s="862">
        <f>'Заказ, cкидки и курсы валют'!$J$23*F486</f>
        <v>3086.9774999999995</v>
      </c>
      <c r="H486" s="128">
        <f t="shared" si="62"/>
        <v>138.91</v>
      </c>
      <c r="I486" s="212"/>
    </row>
    <row r="487" spans="1:9" ht="13.5" customHeight="1">
      <c r="A487" s="209" t="s">
        <v>7143</v>
      </c>
      <c r="B487" s="44" t="s">
        <v>128</v>
      </c>
      <c r="C487" s="785">
        <v>2.75</v>
      </c>
      <c r="D487" s="2074">
        <v>50</v>
      </c>
      <c r="E487" s="2064">
        <f t="shared" si="60"/>
        <v>263.49</v>
      </c>
      <c r="F487" s="603">
        <f t="shared" si="61"/>
        <v>263.49</v>
      </c>
      <c r="G487" s="862">
        <f>'Заказ, cкидки и курсы валют'!$J$23*F487</f>
        <v>3280.4504999999999</v>
      </c>
      <c r="H487" s="128">
        <f t="shared" si="62"/>
        <v>164.02</v>
      </c>
      <c r="I487" s="212"/>
    </row>
    <row r="488" spans="1:9" ht="13.5" customHeight="1">
      <c r="A488" s="209" t="s">
        <v>7144</v>
      </c>
      <c r="B488" s="44" t="s">
        <v>129</v>
      </c>
      <c r="C488" s="787">
        <v>3.39</v>
      </c>
      <c r="D488" s="2074">
        <v>35</v>
      </c>
      <c r="E488" s="2064">
        <f t="shared" si="60"/>
        <v>318.75</v>
      </c>
      <c r="F488" s="603">
        <f t="shared" si="61"/>
        <v>318.75</v>
      </c>
      <c r="G488" s="862">
        <f>'Заказ, cкидки и курсы валют'!$J$23*F488</f>
        <v>3968.4375</v>
      </c>
      <c r="H488" s="128">
        <f t="shared" si="62"/>
        <v>138.9</v>
      </c>
      <c r="I488" s="212"/>
    </row>
    <row r="489" spans="1:9" ht="13.5" customHeight="1">
      <c r="A489" s="209" t="s">
        <v>7145</v>
      </c>
      <c r="B489" s="44" t="s">
        <v>3132</v>
      </c>
      <c r="C489" s="785">
        <v>3.54</v>
      </c>
      <c r="D489" s="2074">
        <v>30</v>
      </c>
      <c r="E489" s="2064">
        <f t="shared" si="60"/>
        <v>344.61</v>
      </c>
      <c r="F489" s="603">
        <f t="shared" si="61"/>
        <v>344.61</v>
      </c>
      <c r="G489" s="862">
        <f>'Заказ, cкидки и курсы валют'!$J$23*F489</f>
        <v>4290.3945000000003</v>
      </c>
      <c r="H489" s="128">
        <f t="shared" si="62"/>
        <v>128.71</v>
      </c>
      <c r="I489" s="212"/>
    </row>
    <row r="490" spans="1:9" ht="13.5" customHeight="1" thickBot="1">
      <c r="A490" s="211" t="s">
        <v>7146</v>
      </c>
      <c r="B490" s="213" t="s">
        <v>116</v>
      </c>
      <c r="C490" s="213">
        <v>4.45</v>
      </c>
      <c r="D490" s="2150">
        <v>15</v>
      </c>
      <c r="E490" s="2092">
        <f t="shared" si="60"/>
        <v>457.34999999999997</v>
      </c>
      <c r="F490" s="959">
        <f t="shared" si="61"/>
        <v>457.35</v>
      </c>
      <c r="G490" s="960">
        <f>'Заказ, cкидки и курсы валют'!$J$23*F490</f>
        <v>5694.0074999999997</v>
      </c>
      <c r="H490" s="181">
        <f t="shared" si="62"/>
        <v>85.41</v>
      </c>
      <c r="I490" s="214"/>
    </row>
    <row r="491" spans="1:9" ht="13.5" customHeight="1" thickBot="1"/>
    <row r="492" spans="1:9" ht="28.5" customHeight="1">
      <c r="A492" s="215"/>
      <c r="B492" s="91" t="s">
        <v>500</v>
      </c>
      <c r="C492" s="91"/>
      <c r="D492" s="96"/>
      <c r="E492" s="591"/>
      <c r="F492" s="592"/>
      <c r="G492" s="859"/>
      <c r="H492" s="163"/>
      <c r="I492" s="95"/>
    </row>
    <row r="493" spans="1:9" ht="13.5" customHeight="1">
      <c r="A493" s="206"/>
      <c r="B493" s="108" t="s">
        <v>11717</v>
      </c>
      <c r="C493" s="108"/>
      <c r="D493" s="166"/>
      <c r="E493" s="593"/>
      <c r="F493" s="553"/>
      <c r="G493" s="340"/>
      <c r="H493" s="17"/>
      <c r="I493" s="167"/>
    </row>
    <row r="494" spans="1:9" ht="14.1" customHeight="1">
      <c r="A494" s="206"/>
      <c r="B494" s="207"/>
      <c r="C494" s="97"/>
      <c r="D494" s="97"/>
      <c r="E494" s="595"/>
      <c r="F494" s="596"/>
      <c r="G494" s="860"/>
      <c r="H494" s="17"/>
      <c r="I494" s="167"/>
    </row>
    <row r="495" spans="1:9" ht="14.1" customHeight="1">
      <c r="A495" s="206"/>
      <c r="B495" s="207"/>
      <c r="C495" s="97"/>
      <c r="D495" s="97"/>
      <c r="E495" s="595"/>
      <c r="F495" s="596"/>
      <c r="G495" s="860"/>
      <c r="H495" s="17"/>
      <c r="I495" s="167"/>
    </row>
    <row r="496" spans="1:9" ht="14.1" customHeight="1">
      <c r="A496" s="206"/>
      <c r="B496" s="207"/>
      <c r="C496" s="97"/>
      <c r="D496" s="97"/>
      <c r="E496" s="595"/>
      <c r="F496" s="596"/>
      <c r="G496" s="860"/>
      <c r="H496" s="17"/>
      <c r="I496" s="167"/>
    </row>
    <row r="497" spans="1:11" ht="27.75" customHeight="1" thickBot="1">
      <c r="A497" s="201" t="s">
        <v>7082</v>
      </c>
      <c r="B497" s="208"/>
      <c r="C497" s="99"/>
      <c r="D497" s="99"/>
      <c r="E497" s="597"/>
      <c r="F497" s="598"/>
      <c r="G497" s="861"/>
      <c r="H497" s="171"/>
      <c r="I497" s="172"/>
    </row>
    <row r="498" spans="1:11" ht="40.5" customHeight="1">
      <c r="A498" s="1206" t="s">
        <v>1034</v>
      </c>
      <c r="B498" s="1207" t="s">
        <v>1035</v>
      </c>
      <c r="C498" s="192" t="s">
        <v>678</v>
      </c>
      <c r="D498" s="192" t="s">
        <v>3143</v>
      </c>
      <c r="E498" s="599" t="s">
        <v>11379</v>
      </c>
      <c r="F498" s="611" t="s">
        <v>2792</v>
      </c>
      <c r="G498" s="1204" t="s">
        <v>8996</v>
      </c>
      <c r="H498" s="419" t="s">
        <v>497</v>
      </c>
      <c r="I498" s="495" t="s">
        <v>4268</v>
      </c>
    </row>
    <row r="499" spans="1:11" ht="14.1" customHeight="1" thickBot="1">
      <c r="A499" s="475"/>
      <c r="B499" s="1210"/>
      <c r="C499" s="197" t="s">
        <v>3644</v>
      </c>
      <c r="D499" s="476" t="s">
        <v>8997</v>
      </c>
      <c r="E499" s="601" t="s">
        <v>265</v>
      </c>
      <c r="F499" s="607">
        <f>'Заказ, cкидки и курсы валют'!$I$12</f>
        <v>0</v>
      </c>
      <c r="G499" s="948"/>
      <c r="H499" s="455"/>
      <c r="I499" s="541"/>
    </row>
    <row r="500" spans="1:11" ht="14.1" customHeight="1">
      <c r="A500" s="391" t="s">
        <v>11731</v>
      </c>
      <c r="B500" s="393" t="s">
        <v>122</v>
      </c>
      <c r="C500" s="393">
        <v>1.1499999999999999</v>
      </c>
      <c r="D500" s="2136">
        <v>15</v>
      </c>
      <c r="E500" s="574">
        <v>35.81</v>
      </c>
      <c r="F500" s="967">
        <f t="shared" ref="F500:F510" si="63">ROUND(E500*(1-$F$11),2)</f>
        <v>35.81</v>
      </c>
      <c r="G500" s="968">
        <f>'Заказ, cкидки и курсы валют'!$J$23*F500</f>
        <v>445.83449999999999</v>
      </c>
      <c r="H500" s="387">
        <f>ROUND((D500)*G500,2)</f>
        <v>6687.52</v>
      </c>
      <c r="I500" s="337"/>
    </row>
    <row r="501" spans="1:11" ht="14.1" customHeight="1">
      <c r="A501" s="209" t="s">
        <v>11732</v>
      </c>
      <c r="B501" s="48" t="s">
        <v>123</v>
      </c>
      <c r="C501" s="785">
        <v>1.22</v>
      </c>
      <c r="D501" s="2075">
        <v>15</v>
      </c>
      <c r="E501" s="574">
        <v>35.81</v>
      </c>
      <c r="F501" s="603">
        <f t="shared" si="63"/>
        <v>35.81</v>
      </c>
      <c r="G501" s="862">
        <f>'Заказ, cкидки и курсы валют'!$J$23*F501</f>
        <v>445.83449999999999</v>
      </c>
      <c r="H501" s="128">
        <f t="shared" ref="H501:H508" si="64">ROUND((D501)*G501,2)</f>
        <v>6687.52</v>
      </c>
      <c r="I501" s="212"/>
    </row>
    <row r="502" spans="1:11" ht="14.1" customHeight="1">
      <c r="A502" s="209" t="s">
        <v>11733</v>
      </c>
      <c r="B502" s="48" t="s">
        <v>124</v>
      </c>
      <c r="C502" s="785">
        <v>1.33</v>
      </c>
      <c r="D502" s="2075">
        <v>15</v>
      </c>
      <c r="E502" s="574">
        <v>35.46</v>
      </c>
      <c r="F502" s="603">
        <f t="shared" si="63"/>
        <v>35.46</v>
      </c>
      <c r="G502" s="862">
        <f>'Заказ, cкидки и курсы валют'!$J$23*F502</f>
        <v>441.47699999999998</v>
      </c>
      <c r="H502" s="128">
        <f t="shared" si="64"/>
        <v>6622.16</v>
      </c>
      <c r="I502" s="212"/>
    </row>
    <row r="503" spans="1:11" ht="14.1" customHeight="1">
      <c r="A503" s="209" t="s">
        <v>11734</v>
      </c>
      <c r="B503" s="48" t="s">
        <v>125</v>
      </c>
      <c r="C503" s="785">
        <v>1.44</v>
      </c>
      <c r="D503" s="2075">
        <v>15</v>
      </c>
      <c r="E503" s="574">
        <v>35.15</v>
      </c>
      <c r="F503" s="603">
        <f t="shared" si="63"/>
        <v>35.15</v>
      </c>
      <c r="G503" s="862">
        <f>'Заказ, cкидки и курсы валют'!$J$23*F503</f>
        <v>437.61749999999995</v>
      </c>
      <c r="H503" s="128">
        <f t="shared" si="64"/>
        <v>6564.26</v>
      </c>
      <c r="I503" s="212"/>
    </row>
    <row r="504" spans="1:11" ht="13.5" customHeight="1">
      <c r="A504" s="209" t="s">
        <v>11735</v>
      </c>
      <c r="B504" s="48" t="s">
        <v>126</v>
      </c>
      <c r="C504" s="785">
        <v>1.8</v>
      </c>
      <c r="D504" s="2075">
        <v>15</v>
      </c>
      <c r="E504" s="574">
        <v>35.15</v>
      </c>
      <c r="F504" s="603">
        <f t="shared" si="63"/>
        <v>35.15</v>
      </c>
      <c r="G504" s="862">
        <f>'Заказ, cкидки и курсы валют'!$J$23*F504</f>
        <v>437.61749999999995</v>
      </c>
      <c r="H504" s="128">
        <f t="shared" si="64"/>
        <v>6564.26</v>
      </c>
      <c r="I504" s="212"/>
    </row>
    <row r="505" spans="1:11" ht="13.5" customHeight="1">
      <c r="A505" s="209" t="s">
        <v>11736</v>
      </c>
      <c r="B505" s="48" t="s">
        <v>127</v>
      </c>
      <c r="C505" s="786">
        <v>2.19</v>
      </c>
      <c r="D505" s="2075">
        <v>15</v>
      </c>
      <c r="E505" s="574">
        <v>35.15</v>
      </c>
      <c r="F505" s="603">
        <f t="shared" si="63"/>
        <v>35.15</v>
      </c>
      <c r="G505" s="862">
        <f>'Заказ, cкидки и курсы валют'!$J$23*F505</f>
        <v>437.61749999999995</v>
      </c>
      <c r="H505" s="128">
        <f t="shared" si="64"/>
        <v>6564.26</v>
      </c>
      <c r="I505" s="212"/>
    </row>
    <row r="506" spans="1:11" ht="13.5" customHeight="1">
      <c r="A506" s="216" t="s">
        <v>11737</v>
      </c>
      <c r="B506" s="48" t="s">
        <v>3998</v>
      </c>
      <c r="C506" s="786">
        <v>2.4900000000000002</v>
      </c>
      <c r="D506" s="2075">
        <v>15</v>
      </c>
      <c r="E506" s="574">
        <v>35.15</v>
      </c>
      <c r="F506" s="603">
        <f t="shared" si="63"/>
        <v>35.15</v>
      </c>
      <c r="G506" s="862">
        <f>'Заказ, cкидки и курсы валют'!$J$23*F506</f>
        <v>437.61749999999995</v>
      </c>
      <c r="H506" s="128">
        <f t="shared" si="64"/>
        <v>6564.26</v>
      </c>
      <c r="I506" s="212"/>
    </row>
    <row r="507" spans="1:11" ht="13.5" customHeight="1">
      <c r="A507" s="209" t="s">
        <v>11738</v>
      </c>
      <c r="B507" s="48" t="s">
        <v>128</v>
      </c>
      <c r="C507" s="786">
        <v>2.64</v>
      </c>
      <c r="D507" s="2075">
        <v>15</v>
      </c>
      <c r="E507" s="574">
        <v>35.15</v>
      </c>
      <c r="F507" s="603">
        <f t="shared" si="63"/>
        <v>35.15</v>
      </c>
      <c r="G507" s="862">
        <f>'Заказ, cкидки и курсы валют'!$J$23*F507</f>
        <v>437.61749999999995</v>
      </c>
      <c r="H507" s="128">
        <f t="shared" si="64"/>
        <v>6564.26</v>
      </c>
      <c r="I507" s="212"/>
    </row>
    <row r="508" spans="1:11" ht="13.5" customHeight="1">
      <c r="A508" s="209" t="s">
        <v>11739</v>
      </c>
      <c r="B508" s="48" t="s">
        <v>129</v>
      </c>
      <c r="C508" s="786">
        <v>3.23</v>
      </c>
      <c r="D508" s="2075">
        <v>15</v>
      </c>
      <c r="E508" s="574">
        <v>35.15</v>
      </c>
      <c r="F508" s="603">
        <f t="shared" si="63"/>
        <v>35.15</v>
      </c>
      <c r="G508" s="862">
        <f>'Заказ, cкидки и курсы валют'!$J$23*F508</f>
        <v>437.61749999999995</v>
      </c>
      <c r="H508" s="128">
        <f t="shared" si="64"/>
        <v>6564.26</v>
      </c>
      <c r="I508" s="212"/>
    </row>
    <row r="509" spans="1:11" ht="13.5" customHeight="1">
      <c r="A509" s="209" t="s">
        <v>11740</v>
      </c>
      <c r="B509" s="48" t="s">
        <v>3132</v>
      </c>
      <c r="C509" s="787">
        <v>3.56</v>
      </c>
      <c r="D509" s="2075">
        <v>15</v>
      </c>
      <c r="E509" s="574">
        <v>35.15</v>
      </c>
      <c r="F509" s="603">
        <f t="shared" si="63"/>
        <v>35.15</v>
      </c>
      <c r="G509" s="862">
        <f>'Заказ, cкидки и курсы валют'!$J$23*F509</f>
        <v>437.61749999999995</v>
      </c>
      <c r="H509" s="128">
        <f>ROUND((D509)*G509,2)</f>
        <v>6564.26</v>
      </c>
      <c r="I509" s="212"/>
    </row>
    <row r="510" spans="1:11" ht="16.5" customHeight="1" thickBot="1">
      <c r="A510" s="211" t="s">
        <v>11741</v>
      </c>
      <c r="B510" s="217" t="s">
        <v>116</v>
      </c>
      <c r="C510" s="217">
        <v>4.45</v>
      </c>
      <c r="D510" s="2141">
        <v>15</v>
      </c>
      <c r="E510" s="574">
        <v>35.81</v>
      </c>
      <c r="F510" s="959">
        <f t="shared" si="63"/>
        <v>35.81</v>
      </c>
      <c r="G510" s="960">
        <f>'Заказ, cкидки и курсы валют'!$J$23*F510</f>
        <v>445.83449999999999</v>
      </c>
      <c r="H510" s="181">
        <f t="shared" ref="H510" si="65">ROUND((D510)*G510,2)</f>
        <v>6687.52</v>
      </c>
      <c r="I510" s="214"/>
    </row>
    <row r="511" spans="1:11" ht="13.5" customHeight="1" thickBot="1"/>
    <row r="512" spans="1:11" ht="14.1" customHeight="1">
      <c r="A512" s="215"/>
      <c r="B512" s="91" t="s">
        <v>500</v>
      </c>
      <c r="C512" s="91"/>
      <c r="D512" s="96"/>
      <c r="E512" s="591"/>
      <c r="F512" s="592"/>
      <c r="G512" s="859"/>
      <c r="H512" s="163"/>
      <c r="I512" s="95"/>
      <c r="K512" s="575"/>
    </row>
    <row r="513" spans="1:9" ht="14.1" customHeight="1">
      <c r="A513" s="206"/>
      <c r="B513" s="108" t="s">
        <v>3150</v>
      </c>
      <c r="C513" s="108"/>
      <c r="D513" s="166"/>
      <c r="E513" s="593"/>
      <c r="F513" s="553"/>
      <c r="G513" s="340"/>
      <c r="H513" s="17"/>
      <c r="I513" s="167"/>
    </row>
    <row r="514" spans="1:9" ht="14.1" customHeight="1">
      <c r="A514" s="206"/>
      <c r="B514" s="207"/>
      <c r="C514" s="97"/>
      <c r="D514" s="97"/>
      <c r="E514" s="595"/>
      <c r="F514" s="596"/>
      <c r="G514" s="860"/>
      <c r="H514" s="17"/>
      <c r="I514" s="167"/>
    </row>
    <row r="515" spans="1:9" ht="14.1" customHeight="1">
      <c r="A515" s="206"/>
      <c r="B515" s="207"/>
      <c r="C515" s="97"/>
      <c r="D515" s="97"/>
      <c r="E515" s="595"/>
      <c r="F515" s="596"/>
      <c r="G515" s="860"/>
      <c r="H515" s="17"/>
      <c r="I515" s="167"/>
    </row>
    <row r="516" spans="1:9" ht="14.1" customHeight="1">
      <c r="A516" s="206"/>
      <c r="B516" s="207"/>
      <c r="C516" s="97"/>
      <c r="D516" s="97"/>
      <c r="E516" s="595"/>
      <c r="F516" s="596"/>
      <c r="G516" s="860"/>
      <c r="H516" s="17"/>
      <c r="I516" s="167"/>
    </row>
    <row r="517" spans="1:9" ht="14.1" customHeight="1" thickBot="1">
      <c r="A517" s="201" t="s">
        <v>7082</v>
      </c>
      <c r="B517" s="208"/>
      <c r="C517" s="99"/>
      <c r="D517" s="99"/>
      <c r="E517" s="597"/>
      <c r="F517" s="598"/>
      <c r="G517" s="861"/>
      <c r="H517" s="171"/>
      <c r="I517" s="172"/>
    </row>
    <row r="518" spans="1:9" ht="31.5" customHeight="1">
      <c r="A518" s="1206" t="s">
        <v>1034</v>
      </c>
      <c r="B518" s="1207" t="s">
        <v>1035</v>
      </c>
      <c r="C518" s="192" t="s">
        <v>678</v>
      </c>
      <c r="D518" s="192" t="s">
        <v>3143</v>
      </c>
      <c r="E518" s="1134" t="s">
        <v>11378</v>
      </c>
      <c r="F518" s="611" t="s">
        <v>2792</v>
      </c>
      <c r="G518" s="1204" t="s">
        <v>2640</v>
      </c>
      <c r="H518" s="419" t="s">
        <v>497</v>
      </c>
      <c r="I518" s="495" t="s">
        <v>4268</v>
      </c>
    </row>
    <row r="519" spans="1:9" ht="14.1" customHeight="1" thickBot="1">
      <c r="A519" s="475"/>
      <c r="B519" s="1210"/>
      <c r="C519" s="197" t="s">
        <v>3644</v>
      </c>
      <c r="D519" s="390" t="s">
        <v>2641</v>
      </c>
      <c r="E519" s="601" t="s">
        <v>265</v>
      </c>
      <c r="F519" s="607">
        <f>'Заказ, cкидки и курсы валют'!$I$12</f>
        <v>0</v>
      </c>
      <c r="G519" s="864"/>
      <c r="H519" s="338"/>
      <c r="I519" s="541"/>
    </row>
    <row r="520" spans="1:9" ht="14.1" customHeight="1">
      <c r="A520" s="480" t="s">
        <v>3151</v>
      </c>
      <c r="B520" s="481" t="s">
        <v>122</v>
      </c>
      <c r="C520" s="392">
        <v>1.1499999999999999</v>
      </c>
      <c r="D520" s="2164">
        <v>15000</v>
      </c>
      <c r="E520" s="574">
        <v>35.36</v>
      </c>
      <c r="F520" s="967">
        <f>ROUND(E520*(1-$F$11),2)</f>
        <v>35.36</v>
      </c>
      <c r="G520" s="968">
        <f>'Заказ, cкидки и курсы валют'!$J$23*F520</f>
        <v>440.23199999999997</v>
      </c>
      <c r="H520" s="387">
        <f>ROUND((D520/1000)*G520,2)</f>
        <v>6603.48</v>
      </c>
      <c r="I520" s="337"/>
    </row>
    <row r="521" spans="1:9" ht="14.1" customHeight="1">
      <c r="A521" s="209" t="s">
        <v>5593</v>
      </c>
      <c r="B521" s="44" t="s">
        <v>123</v>
      </c>
      <c r="C521" s="785">
        <v>1.28</v>
      </c>
      <c r="D521" s="2077">
        <v>12500</v>
      </c>
      <c r="E521" s="574">
        <v>37.380000000000003</v>
      </c>
      <c r="F521" s="603">
        <f t="shared" ref="F521:F528" si="66">ROUND(E521*(1-$F$11),2)</f>
        <v>37.380000000000003</v>
      </c>
      <c r="G521" s="862">
        <f>'Заказ, cкидки и курсы валют'!$J$23*F521</f>
        <v>465.38100000000003</v>
      </c>
      <c r="H521" s="128">
        <f t="shared" ref="H521:H528" si="67">ROUND((D521/1000)*G521,2)</f>
        <v>5817.26</v>
      </c>
      <c r="I521" s="212"/>
    </row>
    <row r="522" spans="1:9" ht="14.1" customHeight="1">
      <c r="A522" s="478" t="s">
        <v>3152</v>
      </c>
      <c r="B522" s="479" t="s">
        <v>124</v>
      </c>
      <c r="C522" s="785">
        <v>1.33</v>
      </c>
      <c r="D522" s="2077">
        <v>12000</v>
      </c>
      <c r="E522" s="574">
        <v>39.51</v>
      </c>
      <c r="F522" s="603">
        <f t="shared" si="66"/>
        <v>39.51</v>
      </c>
      <c r="G522" s="862">
        <f>'Заказ, cкидки и курсы валют'!$J$23*F522</f>
        <v>491.89949999999993</v>
      </c>
      <c r="H522" s="128">
        <f t="shared" si="67"/>
        <v>5902.79</v>
      </c>
      <c r="I522" s="212"/>
    </row>
    <row r="523" spans="1:9" ht="14.1" customHeight="1">
      <c r="A523" s="478" t="s">
        <v>3153</v>
      </c>
      <c r="B523" s="479" t="s">
        <v>125</v>
      </c>
      <c r="C523" s="785">
        <v>1.44</v>
      </c>
      <c r="D523" s="2077">
        <v>10000</v>
      </c>
      <c r="E523" s="574">
        <v>43.48</v>
      </c>
      <c r="F523" s="603">
        <f t="shared" si="66"/>
        <v>43.48</v>
      </c>
      <c r="G523" s="862">
        <f>'Заказ, cкидки и курсы валют'!$J$23*F523</f>
        <v>541.32599999999991</v>
      </c>
      <c r="H523" s="128">
        <f t="shared" si="67"/>
        <v>5413.26</v>
      </c>
      <c r="I523" s="212"/>
    </row>
    <row r="524" spans="1:9" ht="14.1" customHeight="1">
      <c r="A524" s="478" t="s">
        <v>3154</v>
      </c>
      <c r="B524" s="479" t="s">
        <v>126</v>
      </c>
      <c r="C524" s="785">
        <v>1.8</v>
      </c>
      <c r="D524" s="2077">
        <v>8000</v>
      </c>
      <c r="E524" s="574">
        <v>56.74</v>
      </c>
      <c r="F524" s="603">
        <f t="shared" si="66"/>
        <v>56.74</v>
      </c>
      <c r="G524" s="862">
        <f>'Заказ, cкидки и курсы валют'!$J$23*F524</f>
        <v>706.41300000000001</v>
      </c>
      <c r="H524" s="128">
        <f t="shared" si="67"/>
        <v>5651.3</v>
      </c>
      <c r="I524" s="212"/>
    </row>
    <row r="525" spans="1:9" ht="14.1" customHeight="1">
      <c r="A525" s="478" t="s">
        <v>3155</v>
      </c>
      <c r="B525" s="479" t="s">
        <v>127</v>
      </c>
      <c r="C525" s="786">
        <v>2.19</v>
      </c>
      <c r="D525" s="2077">
        <v>6000</v>
      </c>
      <c r="E525" s="574">
        <v>64.819999999999993</v>
      </c>
      <c r="F525" s="603">
        <f t="shared" si="66"/>
        <v>64.819999999999993</v>
      </c>
      <c r="G525" s="862">
        <f>'Заказ, cкидки и курсы валют'!$J$23*F525</f>
        <v>807.0089999999999</v>
      </c>
      <c r="H525" s="128">
        <f t="shared" si="67"/>
        <v>4842.05</v>
      </c>
      <c r="I525" s="212"/>
    </row>
    <row r="526" spans="1:9" ht="14.1" customHeight="1">
      <c r="A526" s="478" t="s">
        <v>3156</v>
      </c>
      <c r="B526" s="479" t="s">
        <v>128</v>
      </c>
      <c r="C526" s="786">
        <v>2.64</v>
      </c>
      <c r="D526" s="2077">
        <v>5000</v>
      </c>
      <c r="E526" s="574">
        <v>83.66</v>
      </c>
      <c r="F526" s="603">
        <f t="shared" si="66"/>
        <v>83.66</v>
      </c>
      <c r="G526" s="862">
        <f>'Заказ, cкидки и курсы валют'!$J$23*F526</f>
        <v>1041.567</v>
      </c>
      <c r="H526" s="128">
        <f t="shared" si="67"/>
        <v>5207.84</v>
      </c>
      <c r="I526" s="212"/>
    </row>
    <row r="527" spans="1:9" ht="14.1" customHeight="1">
      <c r="A527" s="478" t="s">
        <v>3157</v>
      </c>
      <c r="B527" s="479" t="s">
        <v>129</v>
      </c>
      <c r="C527" s="786">
        <v>3.23</v>
      </c>
      <c r="D527" s="2077">
        <v>3500</v>
      </c>
      <c r="E527" s="574">
        <v>102.81</v>
      </c>
      <c r="F527" s="603">
        <f t="shared" si="66"/>
        <v>102.81</v>
      </c>
      <c r="G527" s="862">
        <f>'Заказ, cкидки и курсы валют'!$J$23*F527</f>
        <v>1279.9845</v>
      </c>
      <c r="H527" s="128">
        <f t="shared" si="67"/>
        <v>4479.95</v>
      </c>
      <c r="I527" s="212"/>
    </row>
    <row r="528" spans="1:9" ht="14.1" customHeight="1" thickBot="1">
      <c r="A528" s="482" t="s">
        <v>3158</v>
      </c>
      <c r="B528" s="483" t="s">
        <v>116</v>
      </c>
      <c r="C528" s="213">
        <v>4.45</v>
      </c>
      <c r="D528" s="2165">
        <v>2500</v>
      </c>
      <c r="E528" s="574">
        <v>138.47</v>
      </c>
      <c r="F528" s="959">
        <f t="shared" si="66"/>
        <v>138.47</v>
      </c>
      <c r="G528" s="960">
        <f>'Заказ, cкидки и курсы валют'!$J$23*F528</f>
        <v>1723.9514999999999</v>
      </c>
      <c r="H528" s="181">
        <f t="shared" si="67"/>
        <v>4309.88</v>
      </c>
      <c r="I528" s="214"/>
    </row>
    <row r="529" spans="1:11" ht="14.1" customHeight="1" thickBot="1">
      <c r="A529" s="503"/>
      <c r="B529" s="504"/>
      <c r="C529" s="505"/>
      <c r="D529" s="506"/>
      <c r="E529" s="579"/>
      <c r="F529" s="578"/>
      <c r="G529" s="865"/>
      <c r="H529" s="507"/>
      <c r="I529" s="14"/>
    </row>
    <row r="530" spans="1:11" ht="14.1" customHeight="1">
      <c r="A530" s="185"/>
      <c r="B530" s="91" t="s">
        <v>500</v>
      </c>
      <c r="C530" s="91"/>
      <c r="D530" s="96"/>
      <c r="E530" s="591"/>
      <c r="F530" s="592"/>
      <c r="G530" s="859"/>
      <c r="H530" s="163"/>
      <c r="I530" s="95"/>
    </row>
    <row r="531" spans="1:11" ht="14.1" customHeight="1">
      <c r="A531" s="164"/>
      <c r="B531" s="108" t="s">
        <v>3150</v>
      </c>
      <c r="C531" s="108"/>
      <c r="D531" s="166"/>
      <c r="E531" s="593"/>
      <c r="F531" s="553"/>
      <c r="G531" s="340"/>
      <c r="H531" s="17"/>
      <c r="I531" s="167"/>
    </row>
    <row r="532" spans="1:11" ht="14.1" customHeight="1">
      <c r="A532" s="164"/>
      <c r="B532" s="207"/>
      <c r="C532" s="183"/>
      <c r="D532" s="183"/>
      <c r="E532" s="595"/>
      <c r="F532" s="596"/>
      <c r="G532" s="860"/>
      <c r="H532" s="17"/>
      <c r="I532" s="167"/>
    </row>
    <row r="533" spans="1:11" ht="14.1" customHeight="1">
      <c r="A533" s="164"/>
      <c r="B533" s="207"/>
      <c r="C533" s="183"/>
      <c r="D533" s="183"/>
      <c r="E533" s="595"/>
      <c r="F533" s="596"/>
      <c r="G533" s="860"/>
      <c r="H533" s="17"/>
      <c r="I533" s="167"/>
    </row>
    <row r="534" spans="1:11" ht="14.1" customHeight="1">
      <c r="A534" s="164"/>
      <c r="B534" s="207"/>
      <c r="C534" s="183"/>
      <c r="D534" s="183"/>
      <c r="E534" s="595"/>
      <c r="F534" s="596"/>
      <c r="G534" s="860"/>
      <c r="H534" s="17"/>
      <c r="I534" s="167"/>
      <c r="K534" s="575"/>
    </row>
    <row r="535" spans="1:11" ht="14.1" customHeight="1" thickBot="1">
      <c r="A535" s="201" t="s">
        <v>8994</v>
      </c>
      <c r="B535" s="208"/>
      <c r="C535" s="184"/>
      <c r="D535" s="184"/>
      <c r="E535" s="597"/>
      <c r="F535" s="598"/>
      <c r="G535" s="861"/>
      <c r="H535" s="171"/>
      <c r="I535" s="172"/>
      <c r="K535" s="575"/>
    </row>
    <row r="536" spans="1:11" ht="46.5" customHeight="1">
      <c r="A536" s="1206" t="s">
        <v>1034</v>
      </c>
      <c r="B536" s="1208" t="s">
        <v>1035</v>
      </c>
      <c r="C536" s="1206" t="s">
        <v>678</v>
      </c>
      <c r="D536" s="1206" t="s">
        <v>3143</v>
      </c>
      <c r="E536" s="1134" t="s">
        <v>11378</v>
      </c>
      <c r="F536" s="611" t="s">
        <v>2792</v>
      </c>
      <c r="G536" s="1204" t="s">
        <v>2640</v>
      </c>
      <c r="H536" s="419" t="s">
        <v>497</v>
      </c>
      <c r="I536" s="495" t="s">
        <v>4268</v>
      </c>
    </row>
    <row r="537" spans="1:11" ht="14.1" customHeight="1" thickBot="1">
      <c r="A537" s="475"/>
      <c r="B537" s="1209"/>
      <c r="C537" s="475" t="s">
        <v>3644</v>
      </c>
      <c r="D537" s="476" t="s">
        <v>2641</v>
      </c>
      <c r="E537" s="601" t="s">
        <v>265</v>
      </c>
      <c r="F537" s="607">
        <f>'Заказ, cкидки и курсы валют'!$I$12</f>
        <v>0</v>
      </c>
      <c r="G537" s="864"/>
      <c r="H537" s="338"/>
      <c r="I537" s="541"/>
    </row>
    <row r="538" spans="1:11" ht="14.1" customHeight="1">
      <c r="A538" s="1136" t="s">
        <v>696</v>
      </c>
      <c r="B538" s="998" t="s">
        <v>122</v>
      </c>
      <c r="C538" s="392">
        <v>1.1499999999999999</v>
      </c>
      <c r="D538" s="2166">
        <v>1500</v>
      </c>
      <c r="E538" s="2090">
        <f>E520*1.2</f>
        <v>42.431999999999995</v>
      </c>
      <c r="F538" s="967">
        <f>ROUND(E538*(1-$F$11),2)</f>
        <v>42.43</v>
      </c>
      <c r="G538" s="968">
        <f>'Заказ, cкидки и курсы валют'!$J$23*F538</f>
        <v>528.25349999999992</v>
      </c>
      <c r="H538" s="387">
        <f>ROUND((D538/1000)*G538,2)</f>
        <v>792.38</v>
      </c>
      <c r="I538" s="1080"/>
    </row>
    <row r="539" spans="1:11" ht="14.1" customHeight="1">
      <c r="A539" s="520" t="s">
        <v>5594</v>
      </c>
      <c r="B539" s="521" t="s">
        <v>123</v>
      </c>
      <c r="C539" s="785">
        <v>1.28</v>
      </c>
      <c r="D539" s="2076">
        <v>1000</v>
      </c>
      <c r="E539" s="2064">
        <f t="shared" ref="E539:E546" si="68">E521*1.2</f>
        <v>44.856000000000002</v>
      </c>
      <c r="F539" s="603">
        <f t="shared" ref="F539:F546" si="69">ROUND(E539*(1-$F$11),2)</f>
        <v>44.86</v>
      </c>
      <c r="G539" s="862">
        <f>'Заказ, cкидки и курсы валют'!$J$23*F539</f>
        <v>558.50699999999995</v>
      </c>
      <c r="H539" s="128">
        <f t="shared" ref="H539:H546" si="70">ROUND((D539/1000)*G539,2)</f>
        <v>558.51</v>
      </c>
      <c r="I539" s="523"/>
    </row>
    <row r="540" spans="1:11" ht="14.1" customHeight="1">
      <c r="A540" s="520" t="s">
        <v>697</v>
      </c>
      <c r="B540" s="521" t="s">
        <v>124</v>
      </c>
      <c r="C540" s="785">
        <v>1.33</v>
      </c>
      <c r="D540" s="2076">
        <v>1000</v>
      </c>
      <c r="E540" s="2064">
        <f t="shared" si="68"/>
        <v>47.411999999999999</v>
      </c>
      <c r="F540" s="603">
        <f t="shared" si="69"/>
        <v>47.41</v>
      </c>
      <c r="G540" s="862">
        <f>'Заказ, cкидки и курсы валют'!$J$23*F540</f>
        <v>590.25449999999989</v>
      </c>
      <c r="H540" s="128">
        <f t="shared" si="70"/>
        <v>590.25</v>
      </c>
      <c r="I540" s="523"/>
    </row>
    <row r="541" spans="1:11" ht="14.1" customHeight="1">
      <c r="A541" s="520" t="s">
        <v>698</v>
      </c>
      <c r="B541" s="521" t="s">
        <v>125</v>
      </c>
      <c r="C541" s="785">
        <v>1.44</v>
      </c>
      <c r="D541" s="2076">
        <v>1000</v>
      </c>
      <c r="E541" s="2064">
        <f t="shared" si="68"/>
        <v>52.175999999999995</v>
      </c>
      <c r="F541" s="603">
        <f t="shared" si="69"/>
        <v>52.18</v>
      </c>
      <c r="G541" s="862">
        <f>'Заказ, cкидки и курсы валют'!$J$23*F541</f>
        <v>649.64099999999996</v>
      </c>
      <c r="H541" s="128">
        <f t="shared" si="70"/>
        <v>649.64</v>
      </c>
      <c r="I541" s="523"/>
    </row>
    <row r="542" spans="1:11" ht="14.1" customHeight="1">
      <c r="A542" s="520" t="s">
        <v>699</v>
      </c>
      <c r="B542" s="521" t="s">
        <v>126</v>
      </c>
      <c r="C542" s="785">
        <v>1.8</v>
      </c>
      <c r="D542" s="2076">
        <v>800</v>
      </c>
      <c r="E542" s="2064">
        <f t="shared" si="68"/>
        <v>68.087999999999994</v>
      </c>
      <c r="F542" s="603">
        <f t="shared" si="69"/>
        <v>68.09</v>
      </c>
      <c r="G542" s="862">
        <f>'Заказ, cкидки и курсы валют'!$J$23*F542</f>
        <v>847.72050000000002</v>
      </c>
      <c r="H542" s="128">
        <f t="shared" si="70"/>
        <v>678.18</v>
      </c>
      <c r="I542" s="523"/>
    </row>
    <row r="543" spans="1:11" ht="14.1" customHeight="1">
      <c r="A543" s="520" t="s">
        <v>700</v>
      </c>
      <c r="B543" s="521" t="s">
        <v>127</v>
      </c>
      <c r="C543" s="786">
        <v>2.19</v>
      </c>
      <c r="D543" s="2076">
        <v>600</v>
      </c>
      <c r="E543" s="2064">
        <f t="shared" si="68"/>
        <v>77.783999999999992</v>
      </c>
      <c r="F543" s="603">
        <f t="shared" si="69"/>
        <v>77.78</v>
      </c>
      <c r="G543" s="862">
        <f>'Заказ, cкидки и курсы валют'!$J$23*F543</f>
        <v>968.36099999999999</v>
      </c>
      <c r="H543" s="128">
        <f t="shared" si="70"/>
        <v>581.02</v>
      </c>
      <c r="I543" s="523"/>
    </row>
    <row r="544" spans="1:11" ht="14.1" customHeight="1">
      <c r="A544" s="520" t="s">
        <v>701</v>
      </c>
      <c r="B544" s="521" t="s">
        <v>128</v>
      </c>
      <c r="C544" s="786">
        <v>2.64</v>
      </c>
      <c r="D544" s="2076">
        <v>500</v>
      </c>
      <c r="E544" s="2064">
        <f t="shared" si="68"/>
        <v>100.392</v>
      </c>
      <c r="F544" s="603">
        <f t="shared" si="69"/>
        <v>100.39</v>
      </c>
      <c r="G544" s="862">
        <f>'Заказ, cкидки и курсы валют'!$J$23*F544</f>
        <v>1249.8554999999999</v>
      </c>
      <c r="H544" s="128">
        <f t="shared" si="70"/>
        <v>624.92999999999995</v>
      </c>
      <c r="I544" s="523"/>
    </row>
    <row r="545" spans="1:11" ht="14.1" customHeight="1">
      <c r="A545" s="520" t="s">
        <v>702</v>
      </c>
      <c r="B545" s="521" t="s">
        <v>129</v>
      </c>
      <c r="C545" s="786">
        <v>3.23</v>
      </c>
      <c r="D545" s="2076">
        <v>350</v>
      </c>
      <c r="E545" s="2064">
        <f>E527*1.2</f>
        <v>123.372</v>
      </c>
      <c r="F545" s="603">
        <f t="shared" si="69"/>
        <v>123.37</v>
      </c>
      <c r="G545" s="862">
        <f>'Заказ, cкидки и курсы валют'!$J$23*F545</f>
        <v>1535.9565</v>
      </c>
      <c r="H545" s="128">
        <f t="shared" si="70"/>
        <v>537.58000000000004</v>
      </c>
      <c r="I545" s="523"/>
    </row>
    <row r="546" spans="1:11" ht="14.1" customHeight="1" thickBot="1">
      <c r="A546" s="964" t="s">
        <v>703</v>
      </c>
      <c r="B546" s="962" t="s">
        <v>116</v>
      </c>
      <c r="C546" s="213">
        <v>4.45</v>
      </c>
      <c r="D546" s="2167">
        <v>150</v>
      </c>
      <c r="E546" s="2092">
        <f t="shared" si="68"/>
        <v>166.16399999999999</v>
      </c>
      <c r="F546" s="959">
        <f t="shared" si="69"/>
        <v>166.16</v>
      </c>
      <c r="G546" s="960">
        <f>'Заказ, cкидки и курсы валют'!$J$23*F546</f>
        <v>2068.692</v>
      </c>
      <c r="H546" s="181">
        <f t="shared" si="70"/>
        <v>310.3</v>
      </c>
      <c r="I546" s="937"/>
    </row>
    <row r="547" spans="1:11" ht="14.1" customHeight="1" thickBot="1">
      <c r="A547" s="1682"/>
      <c r="B547" s="1705"/>
      <c r="C547" s="49"/>
      <c r="D547" s="1706"/>
      <c r="E547" s="1237"/>
      <c r="F547" s="1096"/>
      <c r="G547" s="865"/>
      <c r="H547" s="23"/>
      <c r="I547" s="817"/>
    </row>
    <row r="548" spans="1:11" ht="14.1" customHeight="1">
      <c r="A548" s="185"/>
      <c r="B548" s="91" t="s">
        <v>500</v>
      </c>
      <c r="C548" s="91"/>
      <c r="D548" s="96"/>
      <c r="E548" s="591"/>
      <c r="F548" s="592"/>
      <c r="G548" s="859"/>
      <c r="H548" s="163"/>
      <c r="I548" s="95"/>
    </row>
    <row r="549" spans="1:11" ht="14.1" customHeight="1">
      <c r="A549" s="164"/>
      <c r="B549" s="108" t="s">
        <v>3150</v>
      </c>
      <c r="C549" s="108"/>
      <c r="D549" s="166"/>
      <c r="E549" s="593"/>
      <c r="F549" s="553"/>
      <c r="G549" s="340"/>
      <c r="H549" s="17"/>
      <c r="I549" s="167"/>
    </row>
    <row r="550" spans="1:11" ht="14.1" customHeight="1">
      <c r="A550" s="164"/>
      <c r="B550" s="207"/>
      <c r="C550" s="183"/>
      <c r="D550" s="183"/>
      <c r="E550" s="595"/>
      <c r="F550" s="596"/>
      <c r="G550" s="860"/>
      <c r="H550" s="17"/>
      <c r="I550" s="167"/>
    </row>
    <row r="551" spans="1:11" ht="14.1" customHeight="1">
      <c r="A551" s="164"/>
      <c r="B551" s="207"/>
      <c r="C551" s="183"/>
      <c r="D551" s="183"/>
      <c r="E551" s="595"/>
      <c r="F551" s="596"/>
      <c r="G551" s="860"/>
      <c r="H551" s="17"/>
      <c r="I551" s="167"/>
    </row>
    <row r="552" spans="1:11" ht="14.1" customHeight="1">
      <c r="A552" s="164"/>
      <c r="B552" s="207"/>
      <c r="C552" s="183"/>
      <c r="D552" s="183"/>
      <c r="E552" s="595"/>
      <c r="F552" s="596"/>
      <c r="G552" s="860"/>
      <c r="H552" s="17"/>
      <c r="I552" s="167"/>
    </row>
    <row r="553" spans="1:11" ht="14.1" customHeight="1" thickBot="1">
      <c r="A553" s="201" t="s">
        <v>7083</v>
      </c>
      <c r="B553" s="208"/>
      <c r="C553" s="184"/>
      <c r="D553" s="184"/>
      <c r="E553" s="597"/>
      <c r="F553" s="598"/>
      <c r="G553" s="861"/>
      <c r="H553" s="171"/>
      <c r="I553" s="172"/>
    </row>
    <row r="554" spans="1:11" ht="39" customHeight="1">
      <c r="A554" s="1206" t="s">
        <v>1034</v>
      </c>
      <c r="B554" s="1208" t="s">
        <v>1035</v>
      </c>
      <c r="C554" s="1206" t="s">
        <v>678</v>
      </c>
      <c r="D554" s="1206" t="s">
        <v>3143</v>
      </c>
      <c r="E554" s="1134" t="s">
        <v>11378</v>
      </c>
      <c r="F554" s="611" t="s">
        <v>2792</v>
      </c>
      <c r="G554" s="1204" t="s">
        <v>2640</v>
      </c>
      <c r="H554" s="419" t="s">
        <v>497</v>
      </c>
      <c r="I554" s="495" t="s">
        <v>4268</v>
      </c>
    </row>
    <row r="555" spans="1:11" ht="14.1" customHeight="1" thickBot="1">
      <c r="A555" s="475"/>
      <c r="B555" s="1209"/>
      <c r="C555" s="475" t="s">
        <v>3644</v>
      </c>
      <c r="D555" s="476" t="s">
        <v>2641</v>
      </c>
      <c r="E555" s="601" t="s">
        <v>265</v>
      </c>
      <c r="F555" s="607">
        <f>'Заказ, cкидки и курсы валют'!$I$12</f>
        <v>0</v>
      </c>
      <c r="G555" s="864"/>
      <c r="H555" s="338"/>
      <c r="I555" s="541"/>
    </row>
    <row r="556" spans="1:11" ht="14.1" customHeight="1">
      <c r="A556" s="1136" t="s">
        <v>11202</v>
      </c>
      <c r="B556" s="998" t="s">
        <v>122</v>
      </c>
      <c r="C556" s="392">
        <v>1.1499999999999999</v>
      </c>
      <c r="D556" s="2166">
        <v>150</v>
      </c>
      <c r="E556" s="2090">
        <f>E520*3</f>
        <v>106.08</v>
      </c>
      <c r="F556" s="967">
        <f>ROUND(E556*(1-$F$11),2)</f>
        <v>106.08</v>
      </c>
      <c r="G556" s="968">
        <f>'Заказ, cкидки и курсы валют'!$J$23*F556</f>
        <v>1320.6959999999999</v>
      </c>
      <c r="H556" s="387">
        <f>ROUND((D556/1000)*G556,2)</f>
        <v>198.1</v>
      </c>
      <c r="I556" s="1080"/>
    </row>
    <row r="557" spans="1:11" ht="14.1" customHeight="1">
      <c r="A557" s="520" t="s">
        <v>11203</v>
      </c>
      <c r="B557" s="521" t="s">
        <v>123</v>
      </c>
      <c r="C557" s="785">
        <v>1.28</v>
      </c>
      <c r="D557" s="2076">
        <v>125</v>
      </c>
      <c r="E557" s="2064">
        <f t="shared" ref="E557:E564" si="71">E521*3</f>
        <v>112.14000000000001</v>
      </c>
      <c r="F557" s="603">
        <f t="shared" ref="F557:F564" si="72">ROUND(E557*(1-$F$11),2)</f>
        <v>112.14</v>
      </c>
      <c r="G557" s="862">
        <f>'Заказ, cкидки и курсы валют'!$J$23*F557</f>
        <v>1396.143</v>
      </c>
      <c r="H557" s="128">
        <f t="shared" ref="H557:H564" si="73">ROUND((D557/1000)*G557,2)</f>
        <v>174.52</v>
      </c>
      <c r="I557" s="523"/>
      <c r="K557" s="575"/>
    </row>
    <row r="558" spans="1:11" ht="14.1" customHeight="1">
      <c r="A558" s="520" t="s">
        <v>11204</v>
      </c>
      <c r="B558" s="521" t="s">
        <v>124</v>
      </c>
      <c r="C558" s="785">
        <v>1.33</v>
      </c>
      <c r="D558" s="2076">
        <v>120</v>
      </c>
      <c r="E558" s="2064">
        <f t="shared" si="71"/>
        <v>118.53</v>
      </c>
      <c r="F558" s="603">
        <f t="shared" si="72"/>
        <v>118.53</v>
      </c>
      <c r="G558" s="862">
        <f>'Заказ, cкидки и курсы валют'!$J$23*F558</f>
        <v>1475.6985</v>
      </c>
      <c r="H558" s="128">
        <f t="shared" si="73"/>
        <v>177.08</v>
      </c>
      <c r="I558" s="523"/>
      <c r="K558" s="575"/>
    </row>
    <row r="559" spans="1:11" ht="14.1" customHeight="1">
      <c r="A559" s="520" t="s">
        <v>11205</v>
      </c>
      <c r="B559" s="521" t="s">
        <v>125</v>
      </c>
      <c r="C559" s="785">
        <v>1.44</v>
      </c>
      <c r="D559" s="2076">
        <v>100</v>
      </c>
      <c r="E559" s="2064">
        <f t="shared" si="71"/>
        <v>130.44</v>
      </c>
      <c r="F559" s="603">
        <f t="shared" si="72"/>
        <v>130.44</v>
      </c>
      <c r="G559" s="862">
        <f>'Заказ, cкидки и курсы валют'!$J$23*F559</f>
        <v>1623.9779999999998</v>
      </c>
      <c r="H559" s="128">
        <f t="shared" si="73"/>
        <v>162.4</v>
      </c>
      <c r="I559" s="523"/>
      <c r="K559" s="575"/>
    </row>
    <row r="560" spans="1:11" ht="14.1" customHeight="1">
      <c r="A560" s="520" t="s">
        <v>11206</v>
      </c>
      <c r="B560" s="521" t="s">
        <v>126</v>
      </c>
      <c r="C560" s="785">
        <v>1.8</v>
      </c>
      <c r="D560" s="2076">
        <v>80</v>
      </c>
      <c r="E560" s="2064">
        <f t="shared" si="71"/>
        <v>170.22</v>
      </c>
      <c r="F560" s="603">
        <f t="shared" si="72"/>
        <v>170.22</v>
      </c>
      <c r="G560" s="862">
        <f>'Заказ, cкидки и курсы валют'!$J$23*F560</f>
        <v>2119.239</v>
      </c>
      <c r="H560" s="128">
        <f t="shared" si="73"/>
        <v>169.54</v>
      </c>
      <c r="I560" s="523"/>
      <c r="K560" s="575"/>
    </row>
    <row r="561" spans="1:11" ht="14.1" customHeight="1">
      <c r="A561" s="520" t="s">
        <v>11207</v>
      </c>
      <c r="B561" s="521" t="s">
        <v>127</v>
      </c>
      <c r="C561" s="786">
        <v>2.19</v>
      </c>
      <c r="D561" s="2076">
        <v>60</v>
      </c>
      <c r="E561" s="2064">
        <f t="shared" si="71"/>
        <v>194.45999999999998</v>
      </c>
      <c r="F561" s="603">
        <f t="shared" si="72"/>
        <v>194.46</v>
      </c>
      <c r="G561" s="862">
        <f>'Заказ, cкидки и курсы валют'!$J$23*F561</f>
        <v>2421.027</v>
      </c>
      <c r="H561" s="128">
        <f t="shared" si="73"/>
        <v>145.26</v>
      </c>
      <c r="I561" s="523"/>
      <c r="K561" s="575"/>
    </row>
    <row r="562" spans="1:11" ht="14.1" customHeight="1">
      <c r="A562" s="520" t="s">
        <v>11208</v>
      </c>
      <c r="B562" s="521" t="s">
        <v>128</v>
      </c>
      <c r="C562" s="786">
        <v>2.64</v>
      </c>
      <c r="D562" s="2076">
        <v>50</v>
      </c>
      <c r="E562" s="2064">
        <f t="shared" si="71"/>
        <v>250.98</v>
      </c>
      <c r="F562" s="603">
        <f t="shared" si="72"/>
        <v>250.98</v>
      </c>
      <c r="G562" s="862">
        <f>'Заказ, cкидки и курсы валют'!$J$23*F562</f>
        <v>3124.7009999999996</v>
      </c>
      <c r="H562" s="128">
        <f t="shared" si="73"/>
        <v>156.24</v>
      </c>
      <c r="I562" s="523"/>
    </row>
    <row r="563" spans="1:11" ht="14.1" customHeight="1">
      <c r="A563" s="520" t="s">
        <v>11209</v>
      </c>
      <c r="B563" s="521" t="s">
        <v>129</v>
      </c>
      <c r="C563" s="786">
        <v>3.23</v>
      </c>
      <c r="D563" s="2076">
        <v>35</v>
      </c>
      <c r="E563" s="2064">
        <f t="shared" si="71"/>
        <v>308.43</v>
      </c>
      <c r="F563" s="603">
        <f t="shared" si="72"/>
        <v>308.43</v>
      </c>
      <c r="G563" s="862">
        <f>'Заказ, cкидки и курсы валют'!$J$23*F563</f>
        <v>3839.9535000000001</v>
      </c>
      <c r="H563" s="128">
        <f t="shared" si="73"/>
        <v>134.4</v>
      </c>
      <c r="I563" s="523"/>
    </row>
    <row r="564" spans="1:11" ht="14.1" customHeight="1" thickBot="1">
      <c r="A564" s="964" t="s">
        <v>11210</v>
      </c>
      <c r="B564" s="962" t="s">
        <v>116</v>
      </c>
      <c r="C564" s="213">
        <v>4.45</v>
      </c>
      <c r="D564" s="2167">
        <v>25</v>
      </c>
      <c r="E564" s="2092">
        <f t="shared" si="71"/>
        <v>415.40999999999997</v>
      </c>
      <c r="F564" s="959">
        <f t="shared" si="72"/>
        <v>415.41</v>
      </c>
      <c r="G564" s="960">
        <f>'Заказ, cкидки и курсы валют'!$J$23*F564</f>
        <v>5171.8545000000004</v>
      </c>
      <c r="H564" s="181">
        <f t="shared" si="73"/>
        <v>129.30000000000001</v>
      </c>
      <c r="I564" s="937"/>
    </row>
    <row r="565" spans="1:11" ht="14.1" customHeight="1" thickBot="1"/>
    <row r="566" spans="1:11" ht="14.1" customHeight="1">
      <c r="A566" s="215"/>
      <c r="B566" s="91" t="s">
        <v>500</v>
      </c>
      <c r="C566" s="91"/>
      <c r="D566" s="96"/>
      <c r="E566" s="591"/>
      <c r="F566" s="592"/>
      <c r="G566" s="859"/>
      <c r="H566" s="163"/>
      <c r="I566" s="95"/>
    </row>
    <row r="567" spans="1:11" ht="14.1" customHeight="1">
      <c r="A567" s="206"/>
      <c r="B567" s="108" t="s">
        <v>3159</v>
      </c>
      <c r="C567" s="108"/>
      <c r="D567" s="166"/>
      <c r="E567" s="593"/>
      <c r="F567" s="553"/>
      <c r="G567" s="340"/>
      <c r="H567" s="17"/>
      <c r="I567" s="167"/>
    </row>
    <row r="568" spans="1:11" ht="14.1" customHeight="1">
      <c r="A568" s="206"/>
      <c r="B568" s="207"/>
      <c r="C568" s="97"/>
      <c r="D568" s="97"/>
      <c r="E568" s="595"/>
      <c r="F568" s="596"/>
      <c r="G568" s="860"/>
      <c r="H568" s="17"/>
      <c r="I568" s="167"/>
    </row>
    <row r="569" spans="1:11" ht="14.1" customHeight="1">
      <c r="A569" s="206"/>
      <c r="B569" s="207"/>
      <c r="C569" s="97"/>
      <c r="D569" s="97"/>
      <c r="E569" s="595"/>
      <c r="F569" s="596"/>
      <c r="G569" s="860"/>
      <c r="H569" s="17"/>
      <c r="I569" s="167"/>
    </row>
    <row r="570" spans="1:11" ht="14.1" customHeight="1">
      <c r="A570" s="206"/>
      <c r="B570" s="207"/>
      <c r="C570" s="97"/>
      <c r="D570" s="97"/>
      <c r="E570" s="595"/>
      <c r="F570" s="596"/>
      <c r="G570" s="860"/>
      <c r="H570" s="17"/>
      <c r="I570" s="167"/>
    </row>
    <row r="571" spans="1:11" ht="14.1" customHeight="1" thickBot="1">
      <c r="A571" s="201" t="s">
        <v>7082</v>
      </c>
      <c r="B571" s="208"/>
      <c r="C571" s="99"/>
      <c r="D571" s="99"/>
      <c r="E571" s="597"/>
      <c r="F571" s="598"/>
      <c r="G571" s="861"/>
      <c r="H571" s="171"/>
      <c r="I571" s="172"/>
    </row>
    <row r="572" spans="1:11" ht="45.75" customHeight="1">
      <c r="A572" s="1206" t="s">
        <v>1034</v>
      </c>
      <c r="B572" s="1207" t="s">
        <v>1035</v>
      </c>
      <c r="C572" s="192" t="s">
        <v>678</v>
      </c>
      <c r="D572" s="192" t="s">
        <v>3143</v>
      </c>
      <c r="E572" s="1134" t="s">
        <v>11378</v>
      </c>
      <c r="F572" s="611" t="s">
        <v>2792</v>
      </c>
      <c r="G572" s="1204" t="s">
        <v>2640</v>
      </c>
      <c r="H572" s="419" t="s">
        <v>497</v>
      </c>
      <c r="I572" s="495" t="s">
        <v>4268</v>
      </c>
    </row>
    <row r="573" spans="1:11" ht="14.1" customHeight="1" thickBot="1">
      <c r="A573" s="475"/>
      <c r="B573" s="1210"/>
      <c r="C573" s="197" t="s">
        <v>3644</v>
      </c>
      <c r="D573" s="390" t="s">
        <v>2641</v>
      </c>
      <c r="E573" s="601" t="s">
        <v>265</v>
      </c>
      <c r="F573" s="607">
        <f>'Заказ, cкидки и курсы валют'!$I$12</f>
        <v>0</v>
      </c>
      <c r="G573" s="864"/>
      <c r="H573" s="338"/>
      <c r="I573" s="541"/>
    </row>
    <row r="574" spans="1:11" ht="14.1" customHeight="1">
      <c r="A574" s="480" t="s">
        <v>3160</v>
      </c>
      <c r="B574" s="481" t="s">
        <v>124</v>
      </c>
      <c r="C574" s="392">
        <v>1.33</v>
      </c>
      <c r="D574" s="2164">
        <v>12000</v>
      </c>
      <c r="E574" s="574">
        <v>47.15</v>
      </c>
      <c r="F574" s="967">
        <f>ROUND(E574*(1-$F$11),2)</f>
        <v>47.15</v>
      </c>
      <c r="G574" s="968">
        <f>'Заказ, cкидки и курсы валют'!$J$23*F574</f>
        <v>587.01749999999993</v>
      </c>
      <c r="H574" s="387">
        <f>ROUND((D574/1000)*G574,2)</f>
        <v>7044.21</v>
      </c>
      <c r="I574" s="337"/>
    </row>
    <row r="575" spans="1:11" ht="14.1" customHeight="1">
      <c r="A575" s="478" t="s">
        <v>3161</v>
      </c>
      <c r="B575" s="479" t="s">
        <v>125</v>
      </c>
      <c r="C575" s="785">
        <v>1.46</v>
      </c>
      <c r="D575" s="2077">
        <v>10000</v>
      </c>
      <c r="E575" s="574">
        <v>60.08</v>
      </c>
      <c r="F575" s="603">
        <f t="shared" ref="F575:F576" si="74">ROUND(E575*(1-$F$11),2)</f>
        <v>60.08</v>
      </c>
      <c r="G575" s="862">
        <f>'Заказ, cкидки и курсы валют'!$J$23*F575</f>
        <v>747.99599999999998</v>
      </c>
      <c r="H575" s="128">
        <f t="shared" ref="H575:H576" si="75">ROUND((D575/1000)*G575,2)</f>
        <v>7479.96</v>
      </c>
      <c r="I575" s="212"/>
    </row>
    <row r="576" spans="1:11" ht="14.1" customHeight="1" thickBot="1">
      <c r="A576" s="482" t="s">
        <v>3162</v>
      </c>
      <c r="B576" s="483" t="s">
        <v>126</v>
      </c>
      <c r="C576" s="963">
        <v>1.8</v>
      </c>
      <c r="D576" s="2165">
        <v>8000</v>
      </c>
      <c r="E576" s="574">
        <v>63.19</v>
      </c>
      <c r="F576" s="959">
        <f t="shared" si="74"/>
        <v>63.19</v>
      </c>
      <c r="G576" s="960">
        <f>'Заказ, cкидки и курсы валют'!$J$23*F576</f>
        <v>786.71549999999991</v>
      </c>
      <c r="H576" s="181">
        <f t="shared" si="75"/>
        <v>6293.72</v>
      </c>
      <c r="I576" s="214"/>
    </row>
    <row r="577" spans="1:11" ht="14.1" customHeight="1" thickBot="1">
      <c r="A577" s="503"/>
      <c r="B577" s="504"/>
      <c r="C577" s="505"/>
      <c r="D577" s="506"/>
      <c r="E577" s="579"/>
      <c r="F577" s="578"/>
      <c r="G577" s="865"/>
      <c r="H577" s="507"/>
      <c r="I577" s="14"/>
    </row>
    <row r="578" spans="1:11" ht="14.1" customHeight="1">
      <c r="A578" s="185"/>
      <c r="B578" s="91" t="s">
        <v>500</v>
      </c>
      <c r="C578" s="91"/>
      <c r="D578" s="96"/>
      <c r="E578" s="591"/>
      <c r="F578" s="592"/>
      <c r="G578" s="859"/>
      <c r="H578" s="163"/>
      <c r="I578" s="95"/>
    </row>
    <row r="579" spans="1:11" ht="14.1" customHeight="1">
      <c r="A579" s="164"/>
      <c r="B579" s="108" t="s">
        <v>3159</v>
      </c>
      <c r="C579" s="108"/>
      <c r="D579" s="166"/>
      <c r="E579" s="593"/>
      <c r="F579" s="553"/>
      <c r="G579" s="340"/>
      <c r="H579" s="17"/>
      <c r="I579" s="167"/>
    </row>
    <row r="580" spans="1:11" ht="14.1" customHeight="1">
      <c r="A580" s="164"/>
      <c r="B580" s="207"/>
      <c r="C580" s="183"/>
      <c r="D580" s="183"/>
      <c r="E580" s="595"/>
      <c r="F580" s="596"/>
      <c r="G580" s="860"/>
      <c r="H580" s="17"/>
      <c r="I580" s="167"/>
    </row>
    <row r="581" spans="1:11" ht="14.1" customHeight="1">
      <c r="A581" s="164"/>
      <c r="B581" s="207"/>
      <c r="C581" s="183"/>
      <c r="D581" s="183"/>
      <c r="E581" s="595"/>
      <c r="F581" s="596"/>
      <c r="G581" s="860"/>
      <c r="H581" s="17"/>
      <c r="I581" s="167"/>
    </row>
    <row r="582" spans="1:11" ht="14.1" customHeight="1">
      <c r="A582" s="164"/>
      <c r="B582" s="207"/>
      <c r="C582" s="183"/>
      <c r="D582" s="183"/>
      <c r="E582" s="595"/>
      <c r="F582" s="596"/>
      <c r="G582" s="860"/>
      <c r="H582" s="17"/>
      <c r="I582" s="167"/>
    </row>
    <row r="583" spans="1:11" ht="16.5" thickBot="1">
      <c r="A583" s="201" t="s">
        <v>7081</v>
      </c>
      <c r="B583" s="208"/>
      <c r="C583" s="184"/>
      <c r="D583" s="184"/>
      <c r="E583" s="597"/>
      <c r="F583" s="598"/>
      <c r="G583" s="861"/>
      <c r="H583" s="171"/>
      <c r="I583" s="172"/>
    </row>
    <row r="584" spans="1:11" ht="42">
      <c r="A584" s="1206" t="s">
        <v>1034</v>
      </c>
      <c r="B584" s="1208" t="s">
        <v>1035</v>
      </c>
      <c r="C584" s="1206" t="s">
        <v>678</v>
      </c>
      <c r="D584" s="1206" t="s">
        <v>3143</v>
      </c>
      <c r="E584" s="1134" t="s">
        <v>11378</v>
      </c>
      <c r="F584" s="611" t="s">
        <v>2792</v>
      </c>
      <c r="G584" s="1204" t="s">
        <v>2640</v>
      </c>
      <c r="H584" s="419" t="s">
        <v>497</v>
      </c>
      <c r="I584" s="495" t="s">
        <v>4268</v>
      </c>
    </row>
    <row r="585" spans="1:11" ht="13.5" thickBot="1">
      <c r="A585" s="475"/>
      <c r="B585" s="1209"/>
      <c r="C585" s="475" t="s">
        <v>3644</v>
      </c>
      <c r="D585" s="476" t="s">
        <v>2641</v>
      </c>
      <c r="E585" s="601" t="s">
        <v>265</v>
      </c>
      <c r="F585" s="607">
        <f>'Заказ, cкидки и курсы валют'!$I$12</f>
        <v>0</v>
      </c>
      <c r="G585" s="864"/>
      <c r="H585" s="338"/>
      <c r="I585" s="541"/>
    </row>
    <row r="586" spans="1:11" ht="14.25" customHeight="1">
      <c r="A586" s="1136" t="s">
        <v>704</v>
      </c>
      <c r="B586" s="392" t="s">
        <v>124</v>
      </c>
      <c r="C586" s="392">
        <v>1.33</v>
      </c>
      <c r="D586" s="2153">
        <v>1000</v>
      </c>
      <c r="E586" s="2090">
        <f>E574*1.2</f>
        <v>56.58</v>
      </c>
      <c r="F586" s="967">
        <f>ROUND(E586*(1-$F$11),2)</f>
        <v>56.58</v>
      </c>
      <c r="G586" s="968">
        <f>'Заказ, cкидки и курсы валют'!$J$23*F586</f>
        <v>704.42099999999994</v>
      </c>
      <c r="H586" s="387">
        <f>ROUND((D586/1000)*G586,2)</f>
        <v>704.42</v>
      </c>
      <c r="I586" s="337"/>
    </row>
    <row r="587" spans="1:11" ht="12" customHeight="1">
      <c r="A587" s="520" t="s">
        <v>705</v>
      </c>
      <c r="B587" s="44" t="s">
        <v>125</v>
      </c>
      <c r="C587" s="785">
        <v>1.46</v>
      </c>
      <c r="D587" s="2078">
        <v>1000</v>
      </c>
      <c r="E587" s="2064">
        <f t="shared" ref="E587:E588" si="76">E575*1.2</f>
        <v>72.095999999999989</v>
      </c>
      <c r="F587" s="603">
        <f t="shared" ref="F587:F588" si="77">ROUND(E587*(1-$F$11),2)</f>
        <v>72.099999999999994</v>
      </c>
      <c r="G587" s="862">
        <f>'Заказ, cкидки и курсы валют'!$J$23*F587</f>
        <v>897.64499999999987</v>
      </c>
      <c r="H587" s="128">
        <f t="shared" ref="H587:H588" si="78">ROUND((D587/1000)*G587,2)</f>
        <v>897.65</v>
      </c>
      <c r="I587" s="212"/>
    </row>
    <row r="588" spans="1:11" ht="13.5" thickBot="1">
      <c r="A588" s="964" t="s">
        <v>706</v>
      </c>
      <c r="B588" s="213" t="s">
        <v>126</v>
      </c>
      <c r="C588" s="963">
        <v>1.8</v>
      </c>
      <c r="D588" s="2093">
        <v>800</v>
      </c>
      <c r="E588" s="2092">
        <f t="shared" si="76"/>
        <v>75.827999999999989</v>
      </c>
      <c r="F588" s="959">
        <f t="shared" si="77"/>
        <v>75.83</v>
      </c>
      <c r="G588" s="960">
        <f>'Заказ, cкидки и курсы валют'!$J$23*F588</f>
        <v>944.08349999999996</v>
      </c>
      <c r="H588" s="181">
        <f t="shared" si="78"/>
        <v>755.27</v>
      </c>
      <c r="I588" s="214"/>
    </row>
    <row r="589" spans="1:11" ht="13.5" thickBot="1">
      <c r="A589" s="503"/>
      <c r="B589" s="504"/>
      <c r="C589" s="505"/>
      <c r="D589" s="506"/>
      <c r="E589" s="579"/>
      <c r="F589" s="578"/>
      <c r="G589" s="865"/>
      <c r="H589" s="507"/>
      <c r="I589" s="14"/>
      <c r="K589" s="575"/>
    </row>
    <row r="590" spans="1:11" ht="18">
      <c r="A590" s="185"/>
      <c r="B590" s="91" t="s">
        <v>500</v>
      </c>
      <c r="C590" s="91"/>
      <c r="D590" s="96"/>
      <c r="E590" s="591"/>
      <c r="F590" s="592"/>
      <c r="G590" s="859"/>
      <c r="H590" s="163"/>
      <c r="I590" s="95"/>
      <c r="K590" s="575"/>
    </row>
    <row r="591" spans="1:11" ht="18">
      <c r="A591" s="164"/>
      <c r="B591" s="108" t="s">
        <v>3159</v>
      </c>
      <c r="C591" s="108"/>
      <c r="D591" s="166"/>
      <c r="E591" s="593"/>
      <c r="F591" s="553"/>
      <c r="G591" s="340"/>
      <c r="H591" s="17"/>
      <c r="I591" s="167"/>
      <c r="K591" s="575"/>
    </row>
    <row r="592" spans="1:11">
      <c r="A592" s="164"/>
      <c r="B592" s="207"/>
      <c r="C592" s="183"/>
      <c r="D592" s="183"/>
      <c r="E592" s="595"/>
      <c r="F592" s="596"/>
      <c r="G592" s="860"/>
      <c r="H592" s="17"/>
      <c r="I592" s="167"/>
      <c r="K592" s="575"/>
    </row>
    <row r="593" spans="1:11">
      <c r="A593" s="164"/>
      <c r="B593" s="207"/>
      <c r="C593" s="183"/>
      <c r="D593" s="183"/>
      <c r="E593" s="595"/>
      <c r="F593" s="596"/>
      <c r="G593" s="860"/>
      <c r="H593" s="17"/>
      <c r="I593" s="167"/>
      <c r="K593" s="575"/>
    </row>
    <row r="594" spans="1:11" ht="63.75" customHeight="1">
      <c r="A594" s="164"/>
      <c r="B594" s="207"/>
      <c r="C594" s="183"/>
      <c r="D594" s="183"/>
      <c r="E594" s="595"/>
      <c r="F594" s="596"/>
      <c r="G594" s="860"/>
      <c r="H594" s="17"/>
      <c r="I594" s="167"/>
      <c r="K594" s="575"/>
    </row>
    <row r="595" spans="1:11" ht="16.5" thickBot="1">
      <c r="A595" s="201" t="s">
        <v>7083</v>
      </c>
      <c r="B595" s="208"/>
      <c r="C595" s="184"/>
      <c r="D595" s="184"/>
      <c r="E595" s="597"/>
      <c r="F595" s="598"/>
      <c r="G595" s="861"/>
      <c r="H595" s="171"/>
      <c r="I595" s="172"/>
      <c r="K595" s="575"/>
    </row>
    <row r="596" spans="1:11" ht="42">
      <c r="A596" s="1206" t="s">
        <v>1034</v>
      </c>
      <c r="B596" s="1208" t="s">
        <v>1035</v>
      </c>
      <c r="C596" s="1206" t="s">
        <v>678</v>
      </c>
      <c r="D596" s="1206" t="s">
        <v>3143</v>
      </c>
      <c r="E596" s="1134" t="s">
        <v>11378</v>
      </c>
      <c r="F596" s="611" t="s">
        <v>2792</v>
      </c>
      <c r="G596" s="1204" t="s">
        <v>2640</v>
      </c>
      <c r="H596" s="419" t="s">
        <v>497</v>
      </c>
      <c r="I596" s="495" t="s">
        <v>4268</v>
      </c>
      <c r="K596" s="575"/>
    </row>
    <row r="597" spans="1:11" ht="14.25" customHeight="1" thickBot="1">
      <c r="A597" s="475"/>
      <c r="B597" s="1209"/>
      <c r="C597" s="475" t="s">
        <v>3644</v>
      </c>
      <c r="D597" s="476" t="s">
        <v>2641</v>
      </c>
      <c r="E597" s="601" t="s">
        <v>265</v>
      </c>
      <c r="F597" s="607">
        <f>'Заказ, cкидки и курсы валют'!$I$12</f>
        <v>0</v>
      </c>
      <c r="G597" s="864"/>
      <c r="H597" s="338"/>
      <c r="I597" s="541"/>
      <c r="K597" s="575"/>
    </row>
    <row r="598" spans="1:11">
      <c r="A598" s="1136" t="s">
        <v>11211</v>
      </c>
      <c r="B598" s="392" t="s">
        <v>124</v>
      </c>
      <c r="C598" s="392">
        <v>1.33</v>
      </c>
      <c r="D598" s="2153">
        <v>100</v>
      </c>
      <c r="E598" s="2090">
        <f>E574*3</f>
        <v>141.44999999999999</v>
      </c>
      <c r="F598" s="967">
        <f>ROUND(E598*(1-$F$11),2)</f>
        <v>141.44999999999999</v>
      </c>
      <c r="G598" s="968">
        <f>'Заказ, cкидки и курсы валют'!$J$23*F598</f>
        <v>1761.0524999999998</v>
      </c>
      <c r="H598" s="387">
        <f>ROUND((D598/1000)*G598,2)</f>
        <v>176.11</v>
      </c>
      <c r="I598" s="337"/>
    </row>
    <row r="599" spans="1:11" ht="14.25" customHeight="1">
      <c r="A599" s="520" t="s">
        <v>11212</v>
      </c>
      <c r="B599" s="44" t="s">
        <v>125</v>
      </c>
      <c r="C599" s="785">
        <v>1.46</v>
      </c>
      <c r="D599" s="2078">
        <v>100</v>
      </c>
      <c r="E599" s="2064">
        <f t="shared" ref="E599:E600" si="79">E575*3</f>
        <v>180.24</v>
      </c>
      <c r="F599" s="603">
        <f t="shared" ref="F599:F600" si="80">ROUND(E599*(1-$F$11),2)</f>
        <v>180.24</v>
      </c>
      <c r="G599" s="862">
        <f>'Заказ, cкидки и курсы валют'!$J$23*F599</f>
        <v>2243.9879999999998</v>
      </c>
      <c r="H599" s="128">
        <f t="shared" ref="H599:H600" si="81">ROUND((D599/1000)*G599,2)</f>
        <v>224.4</v>
      </c>
      <c r="I599" s="212"/>
    </row>
    <row r="600" spans="1:11" ht="14.25" customHeight="1" thickBot="1">
      <c r="A600" s="964" t="s">
        <v>11213</v>
      </c>
      <c r="B600" s="213" t="s">
        <v>126</v>
      </c>
      <c r="C600" s="963">
        <v>1.8</v>
      </c>
      <c r="D600" s="2093">
        <v>80</v>
      </c>
      <c r="E600" s="2092">
        <f t="shared" si="79"/>
        <v>189.57</v>
      </c>
      <c r="F600" s="959">
        <f t="shared" si="80"/>
        <v>189.57</v>
      </c>
      <c r="G600" s="960">
        <f>'Заказ, cкидки и курсы валют'!$J$23*F600</f>
        <v>2360.1464999999998</v>
      </c>
      <c r="H600" s="181">
        <f t="shared" si="81"/>
        <v>188.81</v>
      </c>
      <c r="I600" s="214"/>
    </row>
    <row r="601" spans="1:11">
      <c r="A601" s="503"/>
      <c r="B601" s="504"/>
      <c r="C601" s="505"/>
      <c r="D601" s="506"/>
      <c r="E601" s="579"/>
      <c r="F601" s="578"/>
      <c r="G601" s="865"/>
      <c r="H601" s="507"/>
      <c r="I601" s="14"/>
    </row>
    <row r="602" spans="1:11">
      <c r="A602" s="503"/>
      <c r="B602" s="504"/>
      <c r="C602" s="505"/>
      <c r="D602" s="506"/>
      <c r="E602" s="579"/>
      <c r="F602" s="578"/>
      <c r="G602" s="865"/>
      <c r="H602" s="507"/>
      <c r="I602" s="14"/>
    </row>
    <row r="603" spans="1:11">
      <c r="A603" s="102"/>
      <c r="C603"/>
      <c r="D603"/>
      <c r="E603" s="548"/>
      <c r="F603" s="548"/>
      <c r="G603" s="868"/>
    </row>
    <row r="604" spans="1:11" ht="13.5" thickBot="1">
      <c r="A604" s="102"/>
      <c r="B604" s="467"/>
      <c r="C604" s="467"/>
      <c r="D604" s="467"/>
      <c r="E604" s="549"/>
      <c r="F604" s="549"/>
      <c r="G604" s="868"/>
    </row>
    <row r="605" spans="1:11" ht="18">
      <c r="A605" s="220"/>
      <c r="B605" s="91" t="s">
        <v>500</v>
      </c>
      <c r="C605" s="91"/>
      <c r="D605" s="96"/>
      <c r="E605" s="591"/>
      <c r="F605" s="592"/>
      <c r="G605" s="859"/>
      <c r="H605" s="163"/>
      <c r="I605" s="95"/>
    </row>
    <row r="606" spans="1:11" ht="18">
      <c r="A606" s="221"/>
      <c r="B606" s="108" t="s">
        <v>3142</v>
      </c>
      <c r="C606" s="108"/>
      <c r="D606" s="165"/>
      <c r="E606" s="613"/>
      <c r="F606" s="563"/>
      <c r="G606" s="340"/>
      <c r="H606" s="17"/>
      <c r="I606" s="167"/>
    </row>
    <row r="607" spans="1:11">
      <c r="A607" s="221"/>
      <c r="B607" s="222"/>
      <c r="C607" s="97"/>
      <c r="D607" s="97"/>
      <c r="E607" s="595"/>
      <c r="F607" s="596"/>
      <c r="G607" s="860"/>
      <c r="H607" s="17"/>
      <c r="I607" s="167"/>
    </row>
    <row r="608" spans="1:11">
      <c r="A608" s="221"/>
      <c r="B608" s="222"/>
      <c r="C608" s="97"/>
      <c r="D608" s="97"/>
      <c r="E608" s="595"/>
      <c r="F608" s="596"/>
      <c r="G608" s="860"/>
      <c r="H608" s="17"/>
      <c r="I608" s="167"/>
    </row>
    <row r="609" spans="1:9">
      <c r="A609" s="221"/>
      <c r="B609" s="222"/>
      <c r="C609" s="97"/>
      <c r="D609" s="97"/>
      <c r="E609" s="595"/>
      <c r="F609" s="596"/>
      <c r="G609" s="860"/>
      <c r="H609" s="17"/>
      <c r="I609" s="167"/>
    </row>
    <row r="610" spans="1:9" ht="13.5" thickBot="1">
      <c r="A610" s="223"/>
      <c r="B610" s="224"/>
      <c r="C610" s="99"/>
      <c r="D610" s="99"/>
      <c r="E610" s="597"/>
      <c r="F610" s="598"/>
      <c r="G610" s="861"/>
      <c r="H610" s="171"/>
      <c r="I610" s="172"/>
    </row>
    <row r="611" spans="1:9" ht="42">
      <c r="A611" s="1206" t="s">
        <v>1034</v>
      </c>
      <c r="B611" s="1207" t="s">
        <v>1035</v>
      </c>
      <c r="C611" s="1212" t="s">
        <v>7395</v>
      </c>
      <c r="D611" s="192" t="s">
        <v>3143</v>
      </c>
      <c r="E611" s="1134" t="s">
        <v>11378</v>
      </c>
      <c r="F611" s="600" t="s">
        <v>2792</v>
      </c>
      <c r="G611" s="1204" t="s">
        <v>2640</v>
      </c>
      <c r="H611" s="419" t="s">
        <v>497</v>
      </c>
      <c r="I611" s="495" t="s">
        <v>4268</v>
      </c>
    </row>
    <row r="612" spans="1:9" ht="13.5" thickBot="1">
      <c r="A612" s="475"/>
      <c r="B612" s="1210"/>
      <c r="C612" s="2079"/>
      <c r="D612" s="390" t="s">
        <v>2641</v>
      </c>
      <c r="E612" s="601" t="s">
        <v>265</v>
      </c>
      <c r="F612" s="607">
        <f>'Заказ, cкидки и курсы валют'!$I$12</f>
        <v>0</v>
      </c>
      <c r="G612" s="864"/>
      <c r="H612" s="338"/>
      <c r="I612" s="541"/>
    </row>
    <row r="613" spans="1:9" ht="14.1" customHeight="1">
      <c r="A613" s="397" t="s">
        <v>4468</v>
      </c>
      <c r="B613" s="398" t="s">
        <v>122</v>
      </c>
      <c r="C613" s="399">
        <v>1014</v>
      </c>
      <c r="D613" s="2162">
        <v>1500</v>
      </c>
      <c r="E613" s="574">
        <v>89.2</v>
      </c>
      <c r="F613" s="2158">
        <f>ROUND(E613*(1-$F$11),2)</f>
        <v>89.2</v>
      </c>
      <c r="G613" s="2159">
        <f>'Заказ, cкидки и курсы валют'!$J$23*F613</f>
        <v>1110.54</v>
      </c>
      <c r="H613" s="2160">
        <f>ROUND((D613/1000)*G613,2)</f>
        <v>1665.81</v>
      </c>
      <c r="I613" s="400"/>
    </row>
    <row r="614" spans="1:9" ht="14.1" customHeight="1">
      <c r="A614" s="175" t="s">
        <v>1647</v>
      </c>
      <c r="B614" s="130" t="s">
        <v>122</v>
      </c>
      <c r="C614" s="2083">
        <v>1015</v>
      </c>
      <c r="D614" s="2084">
        <v>1500</v>
      </c>
      <c r="E614" s="574">
        <v>89.2</v>
      </c>
      <c r="F614" s="603">
        <f t="shared" ref="F614:F677" si="82">ROUND(E614*(1-$F$11),2)</f>
        <v>89.2</v>
      </c>
      <c r="G614" s="862">
        <f>'Заказ, cкидки и курсы валют'!$J$23*F614</f>
        <v>1110.54</v>
      </c>
      <c r="H614" s="128">
        <f t="shared" ref="H614:H677" si="83">ROUND((D614/1000)*G614,2)</f>
        <v>1665.81</v>
      </c>
      <c r="I614" s="174"/>
    </row>
    <row r="615" spans="1:9" ht="14.1" customHeight="1">
      <c r="A615" s="175" t="s">
        <v>1648</v>
      </c>
      <c r="B615" s="130" t="s">
        <v>122</v>
      </c>
      <c r="C615" s="2083">
        <v>1018</v>
      </c>
      <c r="D615" s="2084">
        <v>1500</v>
      </c>
      <c r="E615" s="574">
        <v>89.2</v>
      </c>
      <c r="F615" s="603">
        <f t="shared" si="82"/>
        <v>89.2</v>
      </c>
      <c r="G615" s="862">
        <f>'Заказ, cкидки и курсы валют'!$J$23*F615</f>
        <v>1110.54</v>
      </c>
      <c r="H615" s="128">
        <f t="shared" si="83"/>
        <v>1665.81</v>
      </c>
      <c r="I615" s="174"/>
    </row>
    <row r="616" spans="1:9" ht="14.1" customHeight="1">
      <c r="A616" s="175" t="s">
        <v>1649</v>
      </c>
      <c r="B616" s="130" t="s">
        <v>122</v>
      </c>
      <c r="C616" s="2083">
        <v>3003</v>
      </c>
      <c r="D616" s="2084">
        <v>1500</v>
      </c>
      <c r="E616" s="574">
        <v>89.2</v>
      </c>
      <c r="F616" s="603">
        <f t="shared" si="82"/>
        <v>89.2</v>
      </c>
      <c r="G616" s="862">
        <f>'Заказ, cкидки и курсы валют'!$J$23*F616</f>
        <v>1110.54</v>
      </c>
      <c r="H616" s="128">
        <f t="shared" si="83"/>
        <v>1665.81</v>
      </c>
      <c r="I616" s="174"/>
    </row>
    <row r="617" spans="1:9" ht="14.1" customHeight="1">
      <c r="A617" s="175" t="s">
        <v>1650</v>
      </c>
      <c r="B617" s="130" t="s">
        <v>122</v>
      </c>
      <c r="C617" s="2083">
        <v>3005</v>
      </c>
      <c r="D617" s="2084">
        <v>1500</v>
      </c>
      <c r="E617" s="574">
        <v>89.2</v>
      </c>
      <c r="F617" s="603">
        <f t="shared" si="82"/>
        <v>89.2</v>
      </c>
      <c r="G617" s="862">
        <f>'Заказ, cкидки и курсы валют'!$J$23*F617</f>
        <v>1110.54</v>
      </c>
      <c r="H617" s="128">
        <f t="shared" si="83"/>
        <v>1665.81</v>
      </c>
      <c r="I617" s="174"/>
    </row>
    <row r="618" spans="1:9" ht="14.1" customHeight="1">
      <c r="A618" s="175" t="s">
        <v>1651</v>
      </c>
      <c r="B618" s="130" t="s">
        <v>122</v>
      </c>
      <c r="C618" s="2083">
        <v>3009</v>
      </c>
      <c r="D618" s="2084">
        <v>1500</v>
      </c>
      <c r="E618" s="574">
        <v>89.2</v>
      </c>
      <c r="F618" s="603">
        <f t="shared" si="82"/>
        <v>89.2</v>
      </c>
      <c r="G618" s="862">
        <f>'Заказ, cкидки и курсы валют'!$J$23*F618</f>
        <v>1110.54</v>
      </c>
      <c r="H618" s="128">
        <f t="shared" si="83"/>
        <v>1665.81</v>
      </c>
      <c r="I618" s="174"/>
    </row>
    <row r="619" spans="1:9" ht="14.1" customHeight="1">
      <c r="A619" s="175" t="s">
        <v>1652</v>
      </c>
      <c r="B619" s="130" t="s">
        <v>122</v>
      </c>
      <c r="C619" s="2083">
        <v>3011</v>
      </c>
      <c r="D619" s="2084">
        <v>1500</v>
      </c>
      <c r="E619" s="574">
        <v>89.2</v>
      </c>
      <c r="F619" s="603">
        <f t="shared" si="82"/>
        <v>89.2</v>
      </c>
      <c r="G619" s="862">
        <f>'Заказ, cкидки и курсы валют'!$J$23*F619</f>
        <v>1110.54</v>
      </c>
      <c r="H619" s="128">
        <f t="shared" si="83"/>
        <v>1665.81</v>
      </c>
      <c r="I619" s="174"/>
    </row>
    <row r="620" spans="1:9" ht="14.1" customHeight="1">
      <c r="A620" s="175" t="s">
        <v>1653</v>
      </c>
      <c r="B620" s="130" t="s">
        <v>122</v>
      </c>
      <c r="C620" s="2083">
        <v>5002</v>
      </c>
      <c r="D620" s="2084">
        <v>1500</v>
      </c>
      <c r="E620" s="574">
        <v>89.2</v>
      </c>
      <c r="F620" s="603">
        <f t="shared" si="82"/>
        <v>89.2</v>
      </c>
      <c r="G620" s="862">
        <f>'Заказ, cкидки и курсы валют'!$J$23*F620</f>
        <v>1110.54</v>
      </c>
      <c r="H620" s="128">
        <f t="shared" si="83"/>
        <v>1665.81</v>
      </c>
      <c r="I620" s="174"/>
    </row>
    <row r="621" spans="1:9" ht="14.1" customHeight="1">
      <c r="A621" s="175" t="s">
        <v>1654</v>
      </c>
      <c r="B621" s="130" t="s">
        <v>122</v>
      </c>
      <c r="C621" s="2083">
        <v>5005</v>
      </c>
      <c r="D621" s="2084">
        <v>1500</v>
      </c>
      <c r="E621" s="574">
        <v>89.2</v>
      </c>
      <c r="F621" s="603">
        <f t="shared" si="82"/>
        <v>89.2</v>
      </c>
      <c r="G621" s="862">
        <f>'Заказ, cкидки и курсы валют'!$J$23*F621</f>
        <v>1110.54</v>
      </c>
      <c r="H621" s="128">
        <f t="shared" si="83"/>
        <v>1665.81</v>
      </c>
      <c r="I621" s="174"/>
    </row>
    <row r="622" spans="1:9" ht="14.1" customHeight="1">
      <c r="A622" s="175" t="s">
        <v>1655</v>
      </c>
      <c r="B622" s="130" t="s">
        <v>122</v>
      </c>
      <c r="C622" s="2083">
        <v>5010</v>
      </c>
      <c r="D622" s="2084">
        <v>1500</v>
      </c>
      <c r="E622" s="574">
        <v>89.2</v>
      </c>
      <c r="F622" s="603">
        <f t="shared" si="82"/>
        <v>89.2</v>
      </c>
      <c r="G622" s="862">
        <f>'Заказ, cкидки и курсы валют'!$J$23*F622</f>
        <v>1110.54</v>
      </c>
      <c r="H622" s="128">
        <f t="shared" si="83"/>
        <v>1665.81</v>
      </c>
      <c r="I622" s="174"/>
    </row>
    <row r="623" spans="1:9" ht="14.1" customHeight="1">
      <c r="A623" s="175" t="s">
        <v>1656</v>
      </c>
      <c r="B623" s="130" t="s">
        <v>122</v>
      </c>
      <c r="C623" s="2083">
        <v>5021</v>
      </c>
      <c r="D623" s="2084">
        <v>1500</v>
      </c>
      <c r="E623" s="574">
        <v>89.2</v>
      </c>
      <c r="F623" s="603">
        <f t="shared" si="82"/>
        <v>89.2</v>
      </c>
      <c r="G623" s="862">
        <f>'Заказ, cкидки и курсы валют'!$J$23*F623</f>
        <v>1110.54</v>
      </c>
      <c r="H623" s="128">
        <f t="shared" si="83"/>
        <v>1665.81</v>
      </c>
      <c r="I623" s="174"/>
    </row>
    <row r="624" spans="1:9" ht="14.1" customHeight="1">
      <c r="A624" s="175" t="s">
        <v>1657</v>
      </c>
      <c r="B624" s="130" t="s">
        <v>122</v>
      </c>
      <c r="C624" s="2083">
        <v>6002</v>
      </c>
      <c r="D624" s="2084">
        <v>1500</v>
      </c>
      <c r="E624" s="574">
        <v>89.2</v>
      </c>
      <c r="F624" s="603">
        <f t="shared" si="82"/>
        <v>89.2</v>
      </c>
      <c r="G624" s="862">
        <f>'Заказ, cкидки и курсы валют'!$J$23*F624</f>
        <v>1110.54</v>
      </c>
      <c r="H624" s="128">
        <f t="shared" si="83"/>
        <v>1665.81</v>
      </c>
      <c r="I624" s="174"/>
    </row>
    <row r="625" spans="1:9" ht="14.1" customHeight="1">
      <c r="A625" s="175" t="s">
        <v>1658</v>
      </c>
      <c r="B625" s="130" t="s">
        <v>122</v>
      </c>
      <c r="C625" s="2083">
        <v>6005</v>
      </c>
      <c r="D625" s="2084">
        <v>1500</v>
      </c>
      <c r="E625" s="574">
        <v>89.2</v>
      </c>
      <c r="F625" s="603">
        <f t="shared" si="82"/>
        <v>89.2</v>
      </c>
      <c r="G625" s="862">
        <f>'Заказ, cкидки и курсы валют'!$J$23*F625</f>
        <v>1110.54</v>
      </c>
      <c r="H625" s="128">
        <f t="shared" si="83"/>
        <v>1665.81</v>
      </c>
      <c r="I625" s="174"/>
    </row>
    <row r="626" spans="1:9" ht="14.1" customHeight="1">
      <c r="A626" s="175" t="s">
        <v>1659</v>
      </c>
      <c r="B626" s="130" t="s">
        <v>122</v>
      </c>
      <c r="C626" s="2083">
        <v>7004</v>
      </c>
      <c r="D626" s="2084">
        <v>1500</v>
      </c>
      <c r="E626" s="574">
        <v>89.2</v>
      </c>
      <c r="F626" s="603">
        <f t="shared" si="82"/>
        <v>89.2</v>
      </c>
      <c r="G626" s="862">
        <f>'Заказ, cкидки и курсы валют'!$J$23*F626</f>
        <v>1110.54</v>
      </c>
      <c r="H626" s="128">
        <f t="shared" si="83"/>
        <v>1665.81</v>
      </c>
      <c r="I626" s="174"/>
    </row>
    <row r="627" spans="1:9" ht="14.1" customHeight="1">
      <c r="A627" s="175" t="s">
        <v>5959</v>
      </c>
      <c r="B627" s="130" t="s">
        <v>122</v>
      </c>
      <c r="C627" s="2083">
        <v>7024</v>
      </c>
      <c r="D627" s="2084">
        <v>1500</v>
      </c>
      <c r="E627" s="574">
        <v>89.2</v>
      </c>
      <c r="F627" s="603">
        <f t="shared" si="82"/>
        <v>89.2</v>
      </c>
      <c r="G627" s="862">
        <f>'Заказ, cкидки и курсы валют'!$J$23*F627</f>
        <v>1110.54</v>
      </c>
      <c r="H627" s="128">
        <f t="shared" si="83"/>
        <v>1665.81</v>
      </c>
      <c r="I627" s="174"/>
    </row>
    <row r="628" spans="1:9" ht="14.1" customHeight="1">
      <c r="A628" s="175" t="s">
        <v>1660</v>
      </c>
      <c r="B628" s="130" t="s">
        <v>122</v>
      </c>
      <c r="C628" s="2083">
        <v>8017</v>
      </c>
      <c r="D628" s="2084">
        <v>1500</v>
      </c>
      <c r="E628" s="574">
        <v>89.2</v>
      </c>
      <c r="F628" s="603">
        <f t="shared" si="82"/>
        <v>89.2</v>
      </c>
      <c r="G628" s="862">
        <f>'Заказ, cкидки и курсы валют'!$J$23*F628</f>
        <v>1110.54</v>
      </c>
      <c r="H628" s="128">
        <f t="shared" si="83"/>
        <v>1665.81</v>
      </c>
      <c r="I628" s="174"/>
    </row>
    <row r="629" spans="1:9" ht="14.1" customHeight="1">
      <c r="A629" s="175" t="s">
        <v>1661</v>
      </c>
      <c r="B629" s="130" t="s">
        <v>122</v>
      </c>
      <c r="C629" s="2083">
        <v>8019</v>
      </c>
      <c r="D629" s="2084">
        <v>1500</v>
      </c>
      <c r="E629" s="574">
        <v>89.2</v>
      </c>
      <c r="F629" s="603">
        <f t="shared" si="82"/>
        <v>89.2</v>
      </c>
      <c r="G629" s="862">
        <f>'Заказ, cкидки и курсы валют'!$J$23*F629</f>
        <v>1110.54</v>
      </c>
      <c r="H629" s="128">
        <f t="shared" si="83"/>
        <v>1665.81</v>
      </c>
      <c r="I629" s="174"/>
    </row>
    <row r="630" spans="1:9" ht="14.1" customHeight="1">
      <c r="A630" s="175" t="s">
        <v>1662</v>
      </c>
      <c r="B630" s="130" t="s">
        <v>122</v>
      </c>
      <c r="C630" s="2083">
        <v>9003</v>
      </c>
      <c r="D630" s="2084">
        <v>1500</v>
      </c>
      <c r="E630" s="574">
        <v>89.2</v>
      </c>
      <c r="F630" s="603">
        <f t="shared" si="82"/>
        <v>89.2</v>
      </c>
      <c r="G630" s="862">
        <f>'Заказ, cкидки и курсы валют'!$J$23*F630</f>
        <v>1110.54</v>
      </c>
      <c r="H630" s="128">
        <f t="shared" si="83"/>
        <v>1665.81</v>
      </c>
      <c r="I630" s="174"/>
    </row>
    <row r="631" spans="1:9" ht="14.1" customHeight="1">
      <c r="A631" s="175" t="s">
        <v>5960</v>
      </c>
      <c r="B631" s="130" t="s">
        <v>122</v>
      </c>
      <c r="C631" s="2083">
        <v>9005</v>
      </c>
      <c r="D631" s="2084">
        <v>1500</v>
      </c>
      <c r="E631" s="574">
        <v>89.2</v>
      </c>
      <c r="F631" s="603">
        <f t="shared" si="82"/>
        <v>89.2</v>
      </c>
      <c r="G631" s="862">
        <f>'Заказ, cкидки и курсы валют'!$J$23*F631</f>
        <v>1110.54</v>
      </c>
      <c r="H631" s="128">
        <f t="shared" si="83"/>
        <v>1665.81</v>
      </c>
      <c r="I631" s="174"/>
    </row>
    <row r="632" spans="1:9" ht="14.1" customHeight="1">
      <c r="A632" s="2491" t="s">
        <v>1663</v>
      </c>
      <c r="B632" s="2492" t="s">
        <v>124</v>
      </c>
      <c r="C632" s="2493">
        <v>1014</v>
      </c>
      <c r="D632" s="2494">
        <v>1000</v>
      </c>
      <c r="E632" s="574">
        <v>93.3</v>
      </c>
      <c r="F632" s="2495">
        <f t="shared" si="82"/>
        <v>93.3</v>
      </c>
      <c r="G632" s="2496">
        <f>'Заказ, cкидки и курсы валют'!$J$23*F632</f>
        <v>1161.5849999999998</v>
      </c>
      <c r="H632" s="2497">
        <f t="shared" si="83"/>
        <v>1161.5899999999999</v>
      </c>
      <c r="I632" s="2498"/>
    </row>
    <row r="633" spans="1:9" ht="14.1" customHeight="1">
      <c r="A633" s="175" t="s">
        <v>1664</v>
      </c>
      <c r="B633" s="130" t="s">
        <v>124</v>
      </c>
      <c r="C633" s="2083">
        <v>1015</v>
      </c>
      <c r="D633" s="2084">
        <v>1000</v>
      </c>
      <c r="E633" s="574">
        <v>93.3</v>
      </c>
      <c r="F633" s="603">
        <f t="shared" si="82"/>
        <v>93.3</v>
      </c>
      <c r="G633" s="862">
        <f>'Заказ, cкидки и курсы валют'!$J$23*F633</f>
        <v>1161.5849999999998</v>
      </c>
      <c r="H633" s="128">
        <f t="shared" si="83"/>
        <v>1161.5899999999999</v>
      </c>
      <c r="I633" s="174"/>
    </row>
    <row r="634" spans="1:9" ht="14.1" customHeight="1">
      <c r="A634" s="175" t="s">
        <v>4469</v>
      </c>
      <c r="B634" s="130" t="s">
        <v>124</v>
      </c>
      <c r="C634" s="2083">
        <v>1018</v>
      </c>
      <c r="D634" s="2084">
        <v>1000</v>
      </c>
      <c r="E634" s="574">
        <v>93.3</v>
      </c>
      <c r="F634" s="603">
        <f t="shared" si="82"/>
        <v>93.3</v>
      </c>
      <c r="G634" s="862">
        <f>'Заказ, cкидки и курсы валют'!$J$23*F634</f>
        <v>1161.5849999999998</v>
      </c>
      <c r="H634" s="128">
        <f t="shared" si="83"/>
        <v>1161.5899999999999</v>
      </c>
      <c r="I634" s="174"/>
    </row>
    <row r="635" spans="1:9" ht="14.1" customHeight="1">
      <c r="A635" s="175" t="s">
        <v>1665</v>
      </c>
      <c r="B635" s="130" t="s">
        <v>124</v>
      </c>
      <c r="C635" s="2083">
        <v>3003</v>
      </c>
      <c r="D635" s="2084">
        <v>1000</v>
      </c>
      <c r="E635" s="574">
        <v>93.3</v>
      </c>
      <c r="F635" s="603">
        <f t="shared" si="82"/>
        <v>93.3</v>
      </c>
      <c r="G635" s="862">
        <f>'Заказ, cкидки и курсы валют'!$J$23*F635</f>
        <v>1161.5849999999998</v>
      </c>
      <c r="H635" s="128">
        <f t="shared" si="83"/>
        <v>1161.5899999999999</v>
      </c>
      <c r="I635" s="174"/>
    </row>
    <row r="636" spans="1:9" ht="14.1" customHeight="1">
      <c r="A636" s="175" t="s">
        <v>1666</v>
      </c>
      <c r="B636" s="130" t="s">
        <v>124</v>
      </c>
      <c r="C636" s="2083">
        <v>3005</v>
      </c>
      <c r="D636" s="2084">
        <v>1000</v>
      </c>
      <c r="E636" s="574">
        <v>93.3</v>
      </c>
      <c r="F636" s="603">
        <f t="shared" si="82"/>
        <v>93.3</v>
      </c>
      <c r="G636" s="862">
        <f>'Заказ, cкидки и курсы валют'!$J$23*F636</f>
        <v>1161.5849999999998</v>
      </c>
      <c r="H636" s="128">
        <f t="shared" si="83"/>
        <v>1161.5899999999999</v>
      </c>
      <c r="I636" s="174"/>
    </row>
    <row r="637" spans="1:9" ht="14.1" customHeight="1">
      <c r="A637" s="175" t="s">
        <v>1667</v>
      </c>
      <c r="B637" s="130" t="s">
        <v>124</v>
      </c>
      <c r="C637" s="2083">
        <v>3009</v>
      </c>
      <c r="D637" s="2084">
        <v>1000</v>
      </c>
      <c r="E637" s="574">
        <v>93.3</v>
      </c>
      <c r="F637" s="603">
        <f t="shared" si="82"/>
        <v>93.3</v>
      </c>
      <c r="G637" s="862">
        <f>'Заказ, cкидки и курсы валют'!$J$23*F637</f>
        <v>1161.5849999999998</v>
      </c>
      <c r="H637" s="128">
        <f t="shared" si="83"/>
        <v>1161.5899999999999</v>
      </c>
      <c r="I637" s="174"/>
    </row>
    <row r="638" spans="1:9" ht="14.1" customHeight="1">
      <c r="A638" s="175" t="s">
        <v>1668</v>
      </c>
      <c r="B638" s="130" t="s">
        <v>124</v>
      </c>
      <c r="C638" s="2083">
        <v>3011</v>
      </c>
      <c r="D638" s="2084">
        <v>1000</v>
      </c>
      <c r="E638" s="574">
        <v>93.3</v>
      </c>
      <c r="F638" s="603">
        <f t="shared" si="82"/>
        <v>93.3</v>
      </c>
      <c r="G638" s="862">
        <f>'Заказ, cкидки и курсы валют'!$J$23*F638</f>
        <v>1161.5849999999998</v>
      </c>
      <c r="H638" s="128">
        <f t="shared" si="83"/>
        <v>1161.5899999999999</v>
      </c>
      <c r="I638" s="174"/>
    </row>
    <row r="639" spans="1:9" ht="14.1" customHeight="1">
      <c r="A639" s="175" t="s">
        <v>1669</v>
      </c>
      <c r="B639" s="130" t="s">
        <v>124</v>
      </c>
      <c r="C639" s="2083">
        <v>5002</v>
      </c>
      <c r="D639" s="2084">
        <v>1000</v>
      </c>
      <c r="E639" s="574">
        <v>93.3</v>
      </c>
      <c r="F639" s="603">
        <f t="shared" si="82"/>
        <v>93.3</v>
      </c>
      <c r="G639" s="862">
        <f>'Заказ, cкидки и курсы валют'!$J$23*F639</f>
        <v>1161.5849999999998</v>
      </c>
      <c r="H639" s="128">
        <f t="shared" si="83"/>
        <v>1161.5899999999999</v>
      </c>
      <c r="I639" s="174"/>
    </row>
    <row r="640" spans="1:9" ht="14.1" customHeight="1">
      <c r="A640" s="175" t="s">
        <v>1670</v>
      </c>
      <c r="B640" s="130" t="s">
        <v>124</v>
      </c>
      <c r="C640" s="2083">
        <v>5005</v>
      </c>
      <c r="D640" s="2084">
        <v>1000</v>
      </c>
      <c r="E640" s="574">
        <v>93.3</v>
      </c>
      <c r="F640" s="603">
        <f t="shared" si="82"/>
        <v>93.3</v>
      </c>
      <c r="G640" s="862">
        <f>'Заказ, cкидки и курсы валют'!$J$23*F640</f>
        <v>1161.5849999999998</v>
      </c>
      <c r="H640" s="128">
        <f t="shared" si="83"/>
        <v>1161.5899999999999</v>
      </c>
      <c r="I640" s="174"/>
    </row>
    <row r="641" spans="1:9" ht="14.1" customHeight="1">
      <c r="A641" s="175" t="s">
        <v>1671</v>
      </c>
      <c r="B641" s="130" t="s">
        <v>124</v>
      </c>
      <c r="C641" s="2083">
        <v>5010</v>
      </c>
      <c r="D641" s="2084">
        <v>1000</v>
      </c>
      <c r="E641" s="574">
        <v>93.3</v>
      </c>
      <c r="F641" s="603">
        <f t="shared" si="82"/>
        <v>93.3</v>
      </c>
      <c r="G641" s="862">
        <f>'Заказ, cкидки и курсы валют'!$J$23*F641</f>
        <v>1161.5849999999998</v>
      </c>
      <c r="H641" s="128">
        <f t="shared" si="83"/>
        <v>1161.5899999999999</v>
      </c>
      <c r="I641" s="174"/>
    </row>
    <row r="642" spans="1:9" ht="14.1" customHeight="1">
      <c r="A642" s="175" t="s">
        <v>1672</v>
      </c>
      <c r="B642" s="130" t="s">
        <v>124</v>
      </c>
      <c r="C642" s="2083">
        <v>5021</v>
      </c>
      <c r="D642" s="2084">
        <v>1000</v>
      </c>
      <c r="E642" s="574">
        <v>93.3</v>
      </c>
      <c r="F642" s="603">
        <f t="shared" si="82"/>
        <v>93.3</v>
      </c>
      <c r="G642" s="862">
        <f>'Заказ, cкидки и курсы валют'!$J$23*F642</f>
        <v>1161.5849999999998</v>
      </c>
      <c r="H642" s="128">
        <f t="shared" si="83"/>
        <v>1161.5899999999999</v>
      </c>
      <c r="I642" s="174"/>
    </row>
    <row r="643" spans="1:9" ht="14.1" customHeight="1">
      <c r="A643" s="175" t="s">
        <v>1673</v>
      </c>
      <c r="B643" s="130" t="s">
        <v>124</v>
      </c>
      <c r="C643" s="2083">
        <v>6002</v>
      </c>
      <c r="D643" s="2084">
        <v>1000</v>
      </c>
      <c r="E643" s="574">
        <v>93.3</v>
      </c>
      <c r="F643" s="603">
        <f t="shared" si="82"/>
        <v>93.3</v>
      </c>
      <c r="G643" s="862">
        <f>'Заказ, cкидки и курсы валют'!$J$23*F643</f>
        <v>1161.5849999999998</v>
      </c>
      <c r="H643" s="128">
        <f t="shared" si="83"/>
        <v>1161.5899999999999</v>
      </c>
      <c r="I643" s="174"/>
    </row>
    <row r="644" spans="1:9" ht="14.1" customHeight="1">
      <c r="A644" s="175" t="s">
        <v>1674</v>
      </c>
      <c r="B644" s="130" t="s">
        <v>124</v>
      </c>
      <c r="C644" s="2083">
        <v>6005</v>
      </c>
      <c r="D644" s="2084">
        <v>1000</v>
      </c>
      <c r="E644" s="574">
        <v>93.3</v>
      </c>
      <c r="F644" s="603">
        <f t="shared" si="82"/>
        <v>93.3</v>
      </c>
      <c r="G644" s="862">
        <f>'Заказ, cкидки и курсы валют'!$J$23*F644</f>
        <v>1161.5849999999998</v>
      </c>
      <c r="H644" s="128">
        <f t="shared" si="83"/>
        <v>1161.5899999999999</v>
      </c>
      <c r="I644" s="174"/>
    </row>
    <row r="645" spans="1:9" ht="14.1" customHeight="1">
      <c r="A645" s="175" t="s">
        <v>1675</v>
      </c>
      <c r="B645" s="130" t="s">
        <v>124</v>
      </c>
      <c r="C645" s="2083">
        <v>7004</v>
      </c>
      <c r="D645" s="2084">
        <v>1000</v>
      </c>
      <c r="E645" s="574">
        <v>93.3</v>
      </c>
      <c r="F645" s="603">
        <f t="shared" si="82"/>
        <v>93.3</v>
      </c>
      <c r="G645" s="862">
        <f>'Заказ, cкидки и курсы валют'!$J$23*F645</f>
        <v>1161.5849999999998</v>
      </c>
      <c r="H645" s="128">
        <f t="shared" si="83"/>
        <v>1161.5899999999999</v>
      </c>
      <c r="I645" s="174"/>
    </row>
    <row r="646" spans="1:9" ht="14.1" customHeight="1">
      <c r="A646" s="175" t="s">
        <v>5961</v>
      </c>
      <c r="B646" s="130" t="s">
        <v>124</v>
      </c>
      <c r="C646" s="2083">
        <v>7024</v>
      </c>
      <c r="D646" s="2084">
        <v>1000</v>
      </c>
      <c r="E646" s="574">
        <v>93.3</v>
      </c>
      <c r="F646" s="603">
        <f t="shared" si="82"/>
        <v>93.3</v>
      </c>
      <c r="G646" s="862">
        <f>'Заказ, cкидки и курсы валют'!$J$23*F646</f>
        <v>1161.5849999999998</v>
      </c>
      <c r="H646" s="128">
        <f t="shared" si="83"/>
        <v>1161.5899999999999</v>
      </c>
      <c r="I646" s="174"/>
    </row>
    <row r="647" spans="1:9" ht="14.1" customHeight="1">
      <c r="A647" s="175" t="s">
        <v>1676</v>
      </c>
      <c r="B647" s="130" t="s">
        <v>124</v>
      </c>
      <c r="C647" s="2083">
        <v>8017</v>
      </c>
      <c r="D647" s="2084">
        <v>1000</v>
      </c>
      <c r="E647" s="574">
        <v>93.3</v>
      </c>
      <c r="F647" s="603">
        <f t="shared" si="82"/>
        <v>93.3</v>
      </c>
      <c r="G647" s="862">
        <f>'Заказ, cкидки и курсы валют'!$J$23*F647</f>
        <v>1161.5849999999998</v>
      </c>
      <c r="H647" s="128">
        <f t="shared" si="83"/>
        <v>1161.5899999999999</v>
      </c>
      <c r="I647" s="174"/>
    </row>
    <row r="648" spans="1:9" ht="14.1" customHeight="1">
      <c r="A648" s="175" t="s">
        <v>1677</v>
      </c>
      <c r="B648" s="130" t="s">
        <v>124</v>
      </c>
      <c r="C648" s="2083">
        <v>8019</v>
      </c>
      <c r="D648" s="2084">
        <v>1000</v>
      </c>
      <c r="E648" s="574">
        <v>93.3</v>
      </c>
      <c r="F648" s="603">
        <f t="shared" si="82"/>
        <v>93.3</v>
      </c>
      <c r="G648" s="862">
        <f>'Заказ, cкидки и курсы валют'!$J$23*F648</f>
        <v>1161.5849999999998</v>
      </c>
      <c r="H648" s="128">
        <f t="shared" si="83"/>
        <v>1161.5899999999999</v>
      </c>
      <c r="I648" s="174"/>
    </row>
    <row r="649" spans="1:9" ht="14.1" customHeight="1">
      <c r="A649" s="175" t="s">
        <v>1678</v>
      </c>
      <c r="B649" s="130" t="s">
        <v>124</v>
      </c>
      <c r="C649" s="2083">
        <v>9003</v>
      </c>
      <c r="D649" s="2084">
        <v>1000</v>
      </c>
      <c r="E649" s="574">
        <v>93.3</v>
      </c>
      <c r="F649" s="603">
        <f t="shared" si="82"/>
        <v>93.3</v>
      </c>
      <c r="G649" s="862">
        <f>'Заказ, cкидки и курсы валют'!$J$23*F649</f>
        <v>1161.5849999999998</v>
      </c>
      <c r="H649" s="128">
        <f t="shared" si="83"/>
        <v>1161.5899999999999</v>
      </c>
      <c r="I649" s="174"/>
    </row>
    <row r="650" spans="1:9" ht="14.1" customHeight="1">
      <c r="A650" s="175" t="s">
        <v>5962</v>
      </c>
      <c r="B650" s="130" t="s">
        <v>124</v>
      </c>
      <c r="C650" s="2083">
        <v>9005</v>
      </c>
      <c r="D650" s="2084">
        <v>1000</v>
      </c>
      <c r="E650" s="574">
        <v>93.3</v>
      </c>
      <c r="F650" s="603">
        <f t="shared" si="82"/>
        <v>93.3</v>
      </c>
      <c r="G650" s="862">
        <f>'Заказ, cкидки и курсы валют'!$J$23*F650</f>
        <v>1161.5849999999998</v>
      </c>
      <c r="H650" s="128">
        <f t="shared" si="83"/>
        <v>1161.5899999999999</v>
      </c>
      <c r="I650" s="174"/>
    </row>
    <row r="651" spans="1:9" ht="14.1" customHeight="1">
      <c r="A651" s="394" t="s">
        <v>4595</v>
      </c>
      <c r="B651" s="395" t="s">
        <v>125</v>
      </c>
      <c r="C651" s="2080">
        <v>1014</v>
      </c>
      <c r="D651" s="2081">
        <v>1000</v>
      </c>
      <c r="E651" s="574">
        <v>97.21</v>
      </c>
      <c r="F651" s="2082">
        <f t="shared" si="82"/>
        <v>97.21</v>
      </c>
      <c r="G651" s="934">
        <f>'Заказ, cкидки и курсы валют'!$J$23*F651</f>
        <v>1210.2644999999998</v>
      </c>
      <c r="H651" s="935">
        <f t="shared" si="83"/>
        <v>1210.26</v>
      </c>
      <c r="I651" s="396"/>
    </row>
    <row r="652" spans="1:9" ht="14.1" customHeight="1">
      <c r="A652" s="175" t="s">
        <v>4596</v>
      </c>
      <c r="B652" s="130" t="s">
        <v>125</v>
      </c>
      <c r="C652" s="2083">
        <v>1015</v>
      </c>
      <c r="D652" s="2084">
        <v>1000</v>
      </c>
      <c r="E652" s="574">
        <v>97.21</v>
      </c>
      <c r="F652" s="603">
        <f t="shared" si="82"/>
        <v>97.21</v>
      </c>
      <c r="G652" s="862">
        <f>'Заказ, cкидки и курсы валют'!$J$23*F652</f>
        <v>1210.2644999999998</v>
      </c>
      <c r="H652" s="128">
        <f t="shared" si="83"/>
        <v>1210.26</v>
      </c>
      <c r="I652" s="174"/>
    </row>
    <row r="653" spans="1:9" ht="14.1" customHeight="1">
      <c r="A653" s="175" t="s">
        <v>4597</v>
      </c>
      <c r="B653" s="130" t="s">
        <v>125</v>
      </c>
      <c r="C653" s="2083">
        <v>1018</v>
      </c>
      <c r="D653" s="2084">
        <v>1000</v>
      </c>
      <c r="E653" s="574">
        <v>97.21</v>
      </c>
      <c r="F653" s="603">
        <f t="shared" si="82"/>
        <v>97.21</v>
      </c>
      <c r="G653" s="862">
        <f>'Заказ, cкидки и курсы валют'!$J$23*F653</f>
        <v>1210.2644999999998</v>
      </c>
      <c r="H653" s="128">
        <f t="shared" si="83"/>
        <v>1210.26</v>
      </c>
      <c r="I653" s="174"/>
    </row>
    <row r="654" spans="1:9" ht="14.1" customHeight="1">
      <c r="A654" s="175" t="s">
        <v>4470</v>
      </c>
      <c r="B654" s="130" t="s">
        <v>125</v>
      </c>
      <c r="C654" s="2083">
        <v>3003</v>
      </c>
      <c r="D654" s="2084">
        <v>1000</v>
      </c>
      <c r="E654" s="574">
        <v>97.21</v>
      </c>
      <c r="F654" s="603">
        <f t="shared" si="82"/>
        <v>97.21</v>
      </c>
      <c r="G654" s="862">
        <f>'Заказ, cкидки и курсы валют'!$J$23*F654</f>
        <v>1210.2644999999998</v>
      </c>
      <c r="H654" s="128">
        <f t="shared" si="83"/>
        <v>1210.26</v>
      </c>
      <c r="I654" s="174"/>
    </row>
    <row r="655" spans="1:9" ht="14.1" customHeight="1">
      <c r="A655" s="175" t="s">
        <v>4598</v>
      </c>
      <c r="B655" s="130" t="s">
        <v>125</v>
      </c>
      <c r="C655" s="2083">
        <v>3005</v>
      </c>
      <c r="D655" s="2084">
        <v>1000</v>
      </c>
      <c r="E655" s="574">
        <v>97.21</v>
      </c>
      <c r="F655" s="603">
        <f t="shared" si="82"/>
        <v>97.21</v>
      </c>
      <c r="G655" s="862">
        <f>'Заказ, cкидки и курсы валют'!$J$23*F655</f>
        <v>1210.2644999999998</v>
      </c>
      <c r="H655" s="128">
        <f t="shared" si="83"/>
        <v>1210.26</v>
      </c>
      <c r="I655" s="174"/>
    </row>
    <row r="656" spans="1:9" ht="14.1" customHeight="1">
      <c r="A656" s="175" t="s">
        <v>4599</v>
      </c>
      <c r="B656" s="130" t="s">
        <v>125</v>
      </c>
      <c r="C656" s="2083">
        <v>3009</v>
      </c>
      <c r="D656" s="2084">
        <v>1000</v>
      </c>
      <c r="E656" s="574">
        <v>97.21</v>
      </c>
      <c r="F656" s="603">
        <f t="shared" si="82"/>
        <v>97.21</v>
      </c>
      <c r="G656" s="862">
        <f>'Заказ, cкидки и курсы валют'!$J$23*F656</f>
        <v>1210.2644999999998</v>
      </c>
      <c r="H656" s="128">
        <f t="shared" si="83"/>
        <v>1210.26</v>
      </c>
      <c r="I656" s="174"/>
    </row>
    <row r="657" spans="1:9" ht="14.1" customHeight="1">
      <c r="A657" s="175" t="s">
        <v>4600</v>
      </c>
      <c r="B657" s="130" t="s">
        <v>125</v>
      </c>
      <c r="C657" s="2083">
        <v>3011</v>
      </c>
      <c r="D657" s="2084">
        <v>1000</v>
      </c>
      <c r="E657" s="574">
        <v>97.21</v>
      </c>
      <c r="F657" s="603">
        <f t="shared" si="82"/>
        <v>97.21</v>
      </c>
      <c r="G657" s="862">
        <f>'Заказ, cкидки и курсы валют'!$J$23*F657</f>
        <v>1210.2644999999998</v>
      </c>
      <c r="H657" s="128">
        <f t="shared" si="83"/>
        <v>1210.26</v>
      </c>
      <c r="I657" s="174"/>
    </row>
    <row r="658" spans="1:9" ht="14.1" customHeight="1">
      <c r="A658" s="175" t="s">
        <v>4601</v>
      </c>
      <c r="B658" s="130" t="s">
        <v>125</v>
      </c>
      <c r="C658" s="2083">
        <v>5002</v>
      </c>
      <c r="D658" s="2084">
        <v>1000</v>
      </c>
      <c r="E658" s="574">
        <v>97.21</v>
      </c>
      <c r="F658" s="603">
        <f t="shared" si="82"/>
        <v>97.21</v>
      </c>
      <c r="G658" s="862">
        <f>'Заказ, cкидки и курсы валют'!$J$23*F658</f>
        <v>1210.2644999999998</v>
      </c>
      <c r="H658" s="128">
        <f t="shared" si="83"/>
        <v>1210.26</v>
      </c>
      <c r="I658" s="174"/>
    </row>
    <row r="659" spans="1:9" ht="14.1" customHeight="1">
      <c r="A659" s="175" t="s">
        <v>4602</v>
      </c>
      <c r="B659" s="130" t="s">
        <v>125</v>
      </c>
      <c r="C659" s="2083">
        <v>5005</v>
      </c>
      <c r="D659" s="2084">
        <v>1000</v>
      </c>
      <c r="E659" s="574">
        <v>97.21</v>
      </c>
      <c r="F659" s="603">
        <f t="shared" si="82"/>
        <v>97.21</v>
      </c>
      <c r="G659" s="862">
        <f>'Заказ, cкидки и курсы валют'!$J$23*F659</f>
        <v>1210.2644999999998</v>
      </c>
      <c r="H659" s="128">
        <f t="shared" si="83"/>
        <v>1210.26</v>
      </c>
      <c r="I659" s="174"/>
    </row>
    <row r="660" spans="1:9" ht="14.1" customHeight="1">
      <c r="A660" s="175" t="s">
        <v>4603</v>
      </c>
      <c r="B660" s="130" t="s">
        <v>125</v>
      </c>
      <c r="C660" s="2083">
        <v>5010</v>
      </c>
      <c r="D660" s="2084">
        <v>1000</v>
      </c>
      <c r="E660" s="574">
        <v>97.21</v>
      </c>
      <c r="F660" s="603">
        <f t="shared" si="82"/>
        <v>97.21</v>
      </c>
      <c r="G660" s="862">
        <f>'Заказ, cкидки и курсы валют'!$J$23*F660</f>
        <v>1210.2644999999998</v>
      </c>
      <c r="H660" s="128">
        <f t="shared" si="83"/>
        <v>1210.26</v>
      </c>
      <c r="I660" s="174"/>
    </row>
    <row r="661" spans="1:9" ht="14.1" customHeight="1">
      <c r="A661" s="175" t="s">
        <v>4604</v>
      </c>
      <c r="B661" s="130" t="s">
        <v>125</v>
      </c>
      <c r="C661" s="2083">
        <v>5021</v>
      </c>
      <c r="D661" s="2084">
        <v>1000</v>
      </c>
      <c r="E661" s="574">
        <v>97.21</v>
      </c>
      <c r="F661" s="603">
        <f t="shared" si="82"/>
        <v>97.21</v>
      </c>
      <c r="G661" s="862">
        <f>'Заказ, cкидки и курсы валют'!$J$23*F661</f>
        <v>1210.2644999999998</v>
      </c>
      <c r="H661" s="128">
        <f t="shared" si="83"/>
        <v>1210.26</v>
      </c>
      <c r="I661" s="174"/>
    </row>
    <row r="662" spans="1:9" ht="14.1" customHeight="1">
      <c r="A662" s="175" t="s">
        <v>4605</v>
      </c>
      <c r="B662" s="130" t="s">
        <v>125</v>
      </c>
      <c r="C662" s="2083">
        <v>6002</v>
      </c>
      <c r="D662" s="2084">
        <v>1000</v>
      </c>
      <c r="E662" s="574">
        <v>97.21</v>
      </c>
      <c r="F662" s="603">
        <f t="shared" si="82"/>
        <v>97.21</v>
      </c>
      <c r="G662" s="862">
        <f>'Заказ, cкидки и курсы валют'!$J$23*F662</f>
        <v>1210.2644999999998</v>
      </c>
      <c r="H662" s="128">
        <f t="shared" si="83"/>
        <v>1210.26</v>
      </c>
      <c r="I662" s="174"/>
    </row>
    <row r="663" spans="1:9" ht="14.1" customHeight="1">
      <c r="A663" s="175" t="s">
        <v>4606</v>
      </c>
      <c r="B663" s="130" t="s">
        <v>125</v>
      </c>
      <c r="C663" s="2083">
        <v>6005</v>
      </c>
      <c r="D663" s="2084">
        <v>1000</v>
      </c>
      <c r="E663" s="574">
        <v>97.21</v>
      </c>
      <c r="F663" s="603">
        <f t="shared" si="82"/>
        <v>97.21</v>
      </c>
      <c r="G663" s="862">
        <f>'Заказ, cкидки и курсы валют'!$J$23*F663</f>
        <v>1210.2644999999998</v>
      </c>
      <c r="H663" s="128">
        <f t="shared" si="83"/>
        <v>1210.26</v>
      </c>
      <c r="I663" s="174"/>
    </row>
    <row r="664" spans="1:9" ht="14.1" customHeight="1">
      <c r="A664" s="175" t="s">
        <v>4607</v>
      </c>
      <c r="B664" s="130" t="s">
        <v>125</v>
      </c>
      <c r="C664" s="2083">
        <v>7004</v>
      </c>
      <c r="D664" s="2084">
        <v>1000</v>
      </c>
      <c r="E664" s="574">
        <v>97.21</v>
      </c>
      <c r="F664" s="603">
        <f t="shared" si="82"/>
        <v>97.21</v>
      </c>
      <c r="G664" s="862">
        <f>'Заказ, cкидки и курсы валют'!$J$23*F664</f>
        <v>1210.2644999999998</v>
      </c>
      <c r="H664" s="128">
        <f t="shared" si="83"/>
        <v>1210.26</v>
      </c>
      <c r="I664" s="174"/>
    </row>
    <row r="665" spans="1:9" ht="14.1" customHeight="1">
      <c r="A665" s="175" t="s">
        <v>5963</v>
      </c>
      <c r="B665" s="130" t="s">
        <v>125</v>
      </c>
      <c r="C665" s="2083">
        <v>7024</v>
      </c>
      <c r="D665" s="2084">
        <v>1000</v>
      </c>
      <c r="E665" s="574">
        <v>97.21</v>
      </c>
      <c r="F665" s="603">
        <f t="shared" si="82"/>
        <v>97.21</v>
      </c>
      <c r="G665" s="862">
        <f>'Заказ, cкидки и курсы валют'!$J$23*F665</f>
        <v>1210.2644999999998</v>
      </c>
      <c r="H665" s="128">
        <f t="shared" si="83"/>
        <v>1210.26</v>
      </c>
      <c r="I665" s="174"/>
    </row>
    <row r="666" spans="1:9" ht="14.1" customHeight="1">
      <c r="A666" s="175" t="s">
        <v>4608</v>
      </c>
      <c r="B666" s="130" t="s">
        <v>125</v>
      </c>
      <c r="C666" s="2083">
        <v>8017</v>
      </c>
      <c r="D666" s="2084">
        <v>1000</v>
      </c>
      <c r="E666" s="574">
        <v>97.21</v>
      </c>
      <c r="F666" s="603">
        <f t="shared" si="82"/>
        <v>97.21</v>
      </c>
      <c r="G666" s="862">
        <f>'Заказ, cкидки и курсы валют'!$J$23*F666</f>
        <v>1210.2644999999998</v>
      </c>
      <c r="H666" s="128">
        <f t="shared" si="83"/>
        <v>1210.26</v>
      </c>
      <c r="I666" s="174"/>
    </row>
    <row r="667" spans="1:9" ht="14.1" customHeight="1">
      <c r="A667" s="175" t="s">
        <v>4609</v>
      </c>
      <c r="B667" s="130" t="s">
        <v>125</v>
      </c>
      <c r="C667" s="2083">
        <v>8019</v>
      </c>
      <c r="D667" s="2084">
        <v>1000</v>
      </c>
      <c r="E667" s="574">
        <v>97.21</v>
      </c>
      <c r="F667" s="603">
        <f t="shared" si="82"/>
        <v>97.21</v>
      </c>
      <c r="G667" s="862">
        <f>'Заказ, cкидки и курсы валют'!$J$23*F667</f>
        <v>1210.2644999999998</v>
      </c>
      <c r="H667" s="128">
        <f t="shared" si="83"/>
        <v>1210.26</v>
      </c>
      <c r="I667" s="174"/>
    </row>
    <row r="668" spans="1:9" ht="14.1" customHeight="1">
      <c r="A668" s="175" t="s">
        <v>4610</v>
      </c>
      <c r="B668" s="130" t="s">
        <v>125</v>
      </c>
      <c r="C668" s="2083">
        <v>9003</v>
      </c>
      <c r="D668" s="2084">
        <v>1000</v>
      </c>
      <c r="E668" s="574">
        <v>97.21</v>
      </c>
      <c r="F668" s="603">
        <f t="shared" si="82"/>
        <v>97.21</v>
      </c>
      <c r="G668" s="862">
        <f>'Заказ, cкидки и курсы валют'!$J$23*F668</f>
        <v>1210.2644999999998</v>
      </c>
      <c r="H668" s="128">
        <f t="shared" si="83"/>
        <v>1210.26</v>
      </c>
      <c r="I668" s="174"/>
    </row>
    <row r="669" spans="1:9" ht="14.1" customHeight="1">
      <c r="A669" s="175" t="s">
        <v>5964</v>
      </c>
      <c r="B669" s="130" t="s">
        <v>125</v>
      </c>
      <c r="C669" s="2083">
        <v>9005</v>
      </c>
      <c r="D669" s="2084">
        <v>1000</v>
      </c>
      <c r="E669" s="574">
        <v>97.21</v>
      </c>
      <c r="F669" s="603">
        <f t="shared" si="82"/>
        <v>97.21</v>
      </c>
      <c r="G669" s="862">
        <f>'Заказ, cкидки и курсы валют'!$J$23*F669</f>
        <v>1210.2644999999998</v>
      </c>
      <c r="H669" s="128">
        <f t="shared" si="83"/>
        <v>1210.26</v>
      </c>
      <c r="I669" s="174"/>
    </row>
    <row r="670" spans="1:9" ht="14.1" customHeight="1">
      <c r="A670" s="394" t="s">
        <v>4611</v>
      </c>
      <c r="B670" s="395" t="s">
        <v>126</v>
      </c>
      <c r="C670" s="2080">
        <v>1014</v>
      </c>
      <c r="D670" s="2081">
        <v>500</v>
      </c>
      <c r="E670" s="574">
        <v>106.75</v>
      </c>
      <c r="F670" s="2082">
        <f t="shared" si="82"/>
        <v>106.75</v>
      </c>
      <c r="G670" s="934">
        <f>'Заказ, cкидки и курсы валют'!$J$23*F670</f>
        <v>1329.0374999999999</v>
      </c>
      <c r="H670" s="935">
        <f t="shared" si="83"/>
        <v>664.52</v>
      </c>
      <c r="I670" s="396"/>
    </row>
    <row r="671" spans="1:9" ht="14.1" customHeight="1">
      <c r="A671" s="175" t="s">
        <v>4612</v>
      </c>
      <c r="B671" s="130" t="s">
        <v>126</v>
      </c>
      <c r="C671" s="2083">
        <v>1015</v>
      </c>
      <c r="D671" s="2084">
        <v>500</v>
      </c>
      <c r="E671" s="574">
        <v>106.75</v>
      </c>
      <c r="F671" s="603">
        <f t="shared" si="82"/>
        <v>106.75</v>
      </c>
      <c r="G671" s="862">
        <f>'Заказ, cкидки и курсы валют'!$J$23*F671</f>
        <v>1329.0374999999999</v>
      </c>
      <c r="H671" s="128">
        <f t="shared" si="83"/>
        <v>664.52</v>
      </c>
      <c r="I671" s="174"/>
    </row>
    <row r="672" spans="1:9" ht="14.1" customHeight="1">
      <c r="A672" s="175" t="s">
        <v>4613</v>
      </c>
      <c r="B672" s="130" t="s">
        <v>126</v>
      </c>
      <c r="C672" s="2083">
        <v>1018</v>
      </c>
      <c r="D672" s="2084">
        <v>500</v>
      </c>
      <c r="E672" s="574">
        <v>106.75</v>
      </c>
      <c r="F672" s="603">
        <f t="shared" si="82"/>
        <v>106.75</v>
      </c>
      <c r="G672" s="862">
        <f>'Заказ, cкидки и курсы валют'!$J$23*F672</f>
        <v>1329.0374999999999</v>
      </c>
      <c r="H672" s="128">
        <f t="shared" si="83"/>
        <v>664.52</v>
      </c>
      <c r="I672" s="174"/>
    </row>
    <row r="673" spans="1:9" ht="14.1" customHeight="1">
      <c r="A673" s="175" t="s">
        <v>4614</v>
      </c>
      <c r="B673" s="130" t="s">
        <v>126</v>
      </c>
      <c r="C673" s="2083">
        <v>3003</v>
      </c>
      <c r="D673" s="2084">
        <v>500</v>
      </c>
      <c r="E673" s="574">
        <v>106.75</v>
      </c>
      <c r="F673" s="603">
        <f t="shared" si="82"/>
        <v>106.75</v>
      </c>
      <c r="G673" s="862">
        <f>'Заказ, cкидки и курсы валют'!$J$23*F673</f>
        <v>1329.0374999999999</v>
      </c>
      <c r="H673" s="128">
        <f t="shared" si="83"/>
        <v>664.52</v>
      </c>
      <c r="I673" s="174"/>
    </row>
    <row r="674" spans="1:9" ht="14.1" customHeight="1">
      <c r="A674" s="175" t="s">
        <v>4471</v>
      </c>
      <c r="B674" s="130" t="s">
        <v>126</v>
      </c>
      <c r="C674" s="2083">
        <v>3005</v>
      </c>
      <c r="D674" s="2084">
        <v>500</v>
      </c>
      <c r="E674" s="574">
        <v>106.75</v>
      </c>
      <c r="F674" s="603">
        <f t="shared" si="82"/>
        <v>106.75</v>
      </c>
      <c r="G674" s="862">
        <f>'Заказ, cкидки и курсы валют'!$J$23*F674</f>
        <v>1329.0374999999999</v>
      </c>
      <c r="H674" s="128">
        <f t="shared" si="83"/>
        <v>664.52</v>
      </c>
      <c r="I674" s="174"/>
    </row>
    <row r="675" spans="1:9" ht="14.1" customHeight="1">
      <c r="A675" s="175" t="s">
        <v>4615</v>
      </c>
      <c r="B675" s="130" t="s">
        <v>126</v>
      </c>
      <c r="C675" s="2083">
        <v>3009</v>
      </c>
      <c r="D675" s="2084">
        <v>500</v>
      </c>
      <c r="E675" s="574">
        <v>106.75</v>
      </c>
      <c r="F675" s="603">
        <f t="shared" si="82"/>
        <v>106.75</v>
      </c>
      <c r="G675" s="862">
        <f>'Заказ, cкидки и курсы валют'!$J$23*F675</f>
        <v>1329.0374999999999</v>
      </c>
      <c r="H675" s="128">
        <f t="shared" si="83"/>
        <v>664.52</v>
      </c>
      <c r="I675" s="174"/>
    </row>
    <row r="676" spans="1:9" ht="14.1" customHeight="1">
      <c r="A676" s="175" t="s">
        <v>4616</v>
      </c>
      <c r="B676" s="130" t="s">
        <v>126</v>
      </c>
      <c r="C676" s="2083">
        <v>3011</v>
      </c>
      <c r="D676" s="2084">
        <v>500</v>
      </c>
      <c r="E676" s="574">
        <v>106.75</v>
      </c>
      <c r="F676" s="603">
        <f t="shared" si="82"/>
        <v>106.75</v>
      </c>
      <c r="G676" s="862">
        <f>'Заказ, cкидки и курсы валют'!$J$23*F676</f>
        <v>1329.0374999999999</v>
      </c>
      <c r="H676" s="128">
        <f t="shared" si="83"/>
        <v>664.52</v>
      </c>
      <c r="I676" s="174"/>
    </row>
    <row r="677" spans="1:9" ht="14.1" customHeight="1">
      <c r="A677" s="175" t="s">
        <v>4617</v>
      </c>
      <c r="B677" s="130" t="s">
        <v>126</v>
      </c>
      <c r="C677" s="2083">
        <v>5002</v>
      </c>
      <c r="D677" s="2084">
        <v>500</v>
      </c>
      <c r="E677" s="574">
        <v>106.75</v>
      </c>
      <c r="F677" s="603">
        <f t="shared" si="82"/>
        <v>106.75</v>
      </c>
      <c r="G677" s="862">
        <f>'Заказ, cкидки и курсы валют'!$J$23*F677</f>
        <v>1329.0374999999999</v>
      </c>
      <c r="H677" s="128">
        <f t="shared" si="83"/>
        <v>664.52</v>
      </c>
      <c r="I677" s="174"/>
    </row>
    <row r="678" spans="1:9" ht="14.1" customHeight="1">
      <c r="A678" s="175" t="s">
        <v>4618</v>
      </c>
      <c r="B678" s="130" t="s">
        <v>126</v>
      </c>
      <c r="C678" s="2083">
        <v>5005</v>
      </c>
      <c r="D678" s="2084">
        <v>500</v>
      </c>
      <c r="E678" s="574">
        <v>106.75</v>
      </c>
      <c r="F678" s="603">
        <f t="shared" ref="F678:F707" si="84">ROUND(E678*(1-$F$11),2)</f>
        <v>106.75</v>
      </c>
      <c r="G678" s="862">
        <f>'Заказ, cкидки и курсы валют'!$J$23*F678</f>
        <v>1329.0374999999999</v>
      </c>
      <c r="H678" s="128">
        <f t="shared" ref="H678:H707" si="85">ROUND((D678/1000)*G678,2)</f>
        <v>664.52</v>
      </c>
      <c r="I678" s="174"/>
    </row>
    <row r="679" spans="1:9" ht="14.1" customHeight="1">
      <c r="A679" s="175" t="s">
        <v>4619</v>
      </c>
      <c r="B679" s="130" t="s">
        <v>126</v>
      </c>
      <c r="C679" s="2083">
        <v>5010</v>
      </c>
      <c r="D679" s="2084">
        <v>500</v>
      </c>
      <c r="E679" s="574">
        <v>106.75</v>
      </c>
      <c r="F679" s="603">
        <f t="shared" si="84"/>
        <v>106.75</v>
      </c>
      <c r="G679" s="862">
        <f>'Заказ, cкидки и курсы валют'!$J$23*F679</f>
        <v>1329.0374999999999</v>
      </c>
      <c r="H679" s="128">
        <f t="shared" si="85"/>
        <v>664.52</v>
      </c>
      <c r="I679" s="174"/>
    </row>
    <row r="680" spans="1:9" ht="14.1" customHeight="1">
      <c r="A680" s="175" t="s">
        <v>4620</v>
      </c>
      <c r="B680" s="130" t="s">
        <v>126</v>
      </c>
      <c r="C680" s="2083">
        <v>5021</v>
      </c>
      <c r="D680" s="2084">
        <v>500</v>
      </c>
      <c r="E680" s="574">
        <v>106.75</v>
      </c>
      <c r="F680" s="603">
        <f t="shared" si="84"/>
        <v>106.75</v>
      </c>
      <c r="G680" s="862">
        <f>'Заказ, cкидки и курсы валют'!$J$23*F680</f>
        <v>1329.0374999999999</v>
      </c>
      <c r="H680" s="128">
        <f t="shared" si="85"/>
        <v>664.52</v>
      </c>
      <c r="I680" s="174"/>
    </row>
    <row r="681" spans="1:9" ht="14.1" customHeight="1">
      <c r="A681" s="175" t="s">
        <v>4621</v>
      </c>
      <c r="B681" s="130" t="s">
        <v>126</v>
      </c>
      <c r="C681" s="2083">
        <v>6002</v>
      </c>
      <c r="D681" s="2084">
        <v>500</v>
      </c>
      <c r="E681" s="574">
        <v>106.75</v>
      </c>
      <c r="F681" s="603">
        <f t="shared" si="84"/>
        <v>106.75</v>
      </c>
      <c r="G681" s="862">
        <f>'Заказ, cкидки и курсы валют'!$J$23*F681</f>
        <v>1329.0374999999999</v>
      </c>
      <c r="H681" s="128">
        <f t="shared" si="85"/>
        <v>664.52</v>
      </c>
      <c r="I681" s="174"/>
    </row>
    <row r="682" spans="1:9" ht="14.1" customHeight="1">
      <c r="A682" s="175" t="s">
        <v>4622</v>
      </c>
      <c r="B682" s="130" t="s">
        <v>126</v>
      </c>
      <c r="C682" s="2083">
        <v>6005</v>
      </c>
      <c r="D682" s="2084">
        <v>500</v>
      </c>
      <c r="E682" s="574">
        <v>106.75</v>
      </c>
      <c r="F682" s="603">
        <f t="shared" si="84"/>
        <v>106.75</v>
      </c>
      <c r="G682" s="862">
        <f>'Заказ, cкидки и курсы валют'!$J$23*F682</f>
        <v>1329.0374999999999</v>
      </c>
      <c r="H682" s="128">
        <f t="shared" si="85"/>
        <v>664.52</v>
      </c>
      <c r="I682" s="174"/>
    </row>
    <row r="683" spans="1:9" ht="14.1" customHeight="1">
      <c r="A683" s="175" t="s">
        <v>4623</v>
      </c>
      <c r="B683" s="130" t="s">
        <v>126</v>
      </c>
      <c r="C683" s="2083">
        <v>7004</v>
      </c>
      <c r="D683" s="2084">
        <v>500</v>
      </c>
      <c r="E683" s="574">
        <v>106.75</v>
      </c>
      <c r="F683" s="603">
        <f t="shared" si="84"/>
        <v>106.75</v>
      </c>
      <c r="G683" s="862">
        <f>'Заказ, cкидки и курсы валют'!$J$23*F683</f>
        <v>1329.0374999999999</v>
      </c>
      <c r="H683" s="128">
        <f t="shared" si="85"/>
        <v>664.52</v>
      </c>
      <c r="I683" s="174"/>
    </row>
    <row r="684" spans="1:9" ht="14.1" customHeight="1">
      <c r="A684" s="175" t="s">
        <v>5965</v>
      </c>
      <c r="B684" s="130" t="s">
        <v>126</v>
      </c>
      <c r="C684" s="2083">
        <v>7024</v>
      </c>
      <c r="D684" s="2084">
        <v>500</v>
      </c>
      <c r="E684" s="574">
        <v>106.75</v>
      </c>
      <c r="F684" s="603">
        <f t="shared" si="84"/>
        <v>106.75</v>
      </c>
      <c r="G684" s="862">
        <f>'Заказ, cкидки и курсы валют'!$J$23*F684</f>
        <v>1329.0374999999999</v>
      </c>
      <c r="H684" s="128">
        <f t="shared" si="85"/>
        <v>664.52</v>
      </c>
      <c r="I684" s="174"/>
    </row>
    <row r="685" spans="1:9" ht="14.1" customHeight="1">
      <c r="A685" s="175" t="s">
        <v>4624</v>
      </c>
      <c r="B685" s="130" t="s">
        <v>126</v>
      </c>
      <c r="C685" s="2083">
        <v>8017</v>
      </c>
      <c r="D685" s="2084">
        <v>500</v>
      </c>
      <c r="E685" s="574">
        <v>106.75</v>
      </c>
      <c r="F685" s="603">
        <f t="shared" si="84"/>
        <v>106.75</v>
      </c>
      <c r="G685" s="862">
        <f>'Заказ, cкидки и курсы валют'!$J$23*F685</f>
        <v>1329.0374999999999</v>
      </c>
      <c r="H685" s="128">
        <f t="shared" si="85"/>
        <v>664.52</v>
      </c>
      <c r="I685" s="174"/>
    </row>
    <row r="686" spans="1:9" ht="14.1" customHeight="1">
      <c r="A686" s="175" t="s">
        <v>4625</v>
      </c>
      <c r="B686" s="130" t="s">
        <v>126</v>
      </c>
      <c r="C686" s="2083">
        <v>8019</v>
      </c>
      <c r="D686" s="2084">
        <v>500</v>
      </c>
      <c r="E686" s="574">
        <v>106.75</v>
      </c>
      <c r="F686" s="603">
        <f t="shared" si="84"/>
        <v>106.75</v>
      </c>
      <c r="G686" s="862">
        <f>'Заказ, cкидки и курсы валют'!$J$23*F686</f>
        <v>1329.0374999999999</v>
      </c>
      <c r="H686" s="128">
        <f t="shared" si="85"/>
        <v>664.52</v>
      </c>
      <c r="I686" s="174"/>
    </row>
    <row r="687" spans="1:9" ht="14.1" customHeight="1">
      <c r="A687" s="175" t="s">
        <v>4626</v>
      </c>
      <c r="B687" s="130" t="s">
        <v>126</v>
      </c>
      <c r="C687" s="2083">
        <v>9003</v>
      </c>
      <c r="D687" s="2084">
        <v>500</v>
      </c>
      <c r="E687" s="574">
        <v>106.75</v>
      </c>
      <c r="F687" s="603">
        <f t="shared" si="84"/>
        <v>106.75</v>
      </c>
      <c r="G687" s="862">
        <f>'Заказ, cкидки и курсы валют'!$J$23*F687</f>
        <v>1329.0374999999999</v>
      </c>
      <c r="H687" s="128">
        <f t="shared" si="85"/>
        <v>664.52</v>
      </c>
      <c r="I687" s="174"/>
    </row>
    <row r="688" spans="1:9" ht="14.1" customHeight="1">
      <c r="A688" s="175" t="s">
        <v>5966</v>
      </c>
      <c r="B688" s="130" t="s">
        <v>126</v>
      </c>
      <c r="C688" s="2083">
        <v>9005</v>
      </c>
      <c r="D688" s="2084">
        <v>500</v>
      </c>
      <c r="E688" s="574">
        <v>106.75</v>
      </c>
      <c r="F688" s="603">
        <f t="shared" si="84"/>
        <v>106.75</v>
      </c>
      <c r="G688" s="862">
        <f>'Заказ, cкидки и курсы валют'!$J$23*F688</f>
        <v>1329.0374999999999</v>
      </c>
      <c r="H688" s="128">
        <f t="shared" si="85"/>
        <v>664.52</v>
      </c>
      <c r="I688" s="174"/>
    </row>
    <row r="689" spans="1:11" ht="14.1" customHeight="1">
      <c r="A689" s="394" t="s">
        <v>4627</v>
      </c>
      <c r="B689" s="395" t="s">
        <v>127</v>
      </c>
      <c r="C689" s="2080">
        <v>1014</v>
      </c>
      <c r="D689" s="2081">
        <v>500</v>
      </c>
      <c r="E689" s="574">
        <v>118.28</v>
      </c>
      <c r="F689" s="2082">
        <f t="shared" si="84"/>
        <v>118.28</v>
      </c>
      <c r="G689" s="934">
        <f>'Заказ, cкидки и курсы валют'!$J$23*F689</f>
        <v>1472.586</v>
      </c>
      <c r="H689" s="935">
        <f t="shared" si="85"/>
        <v>736.29</v>
      </c>
      <c r="I689" s="396"/>
    </row>
    <row r="690" spans="1:11" ht="14.1" customHeight="1">
      <c r="A690" s="175" t="s">
        <v>4628</v>
      </c>
      <c r="B690" s="130" t="s">
        <v>127</v>
      </c>
      <c r="C690" s="2083">
        <v>1015</v>
      </c>
      <c r="D690" s="2084">
        <v>500</v>
      </c>
      <c r="E690" s="574">
        <v>118.28</v>
      </c>
      <c r="F690" s="603">
        <f t="shared" si="84"/>
        <v>118.28</v>
      </c>
      <c r="G690" s="862">
        <f>'Заказ, cкидки и курсы валют'!$J$23*F690</f>
        <v>1472.586</v>
      </c>
      <c r="H690" s="128">
        <f t="shared" si="85"/>
        <v>736.29</v>
      </c>
      <c r="I690" s="174"/>
    </row>
    <row r="691" spans="1:11" ht="14.1" customHeight="1">
      <c r="A691" s="175" t="s">
        <v>4629</v>
      </c>
      <c r="B691" s="130" t="s">
        <v>127</v>
      </c>
      <c r="C691" s="2083">
        <v>1018</v>
      </c>
      <c r="D691" s="2084">
        <v>500</v>
      </c>
      <c r="E691" s="574">
        <v>118.28</v>
      </c>
      <c r="F691" s="603">
        <f t="shared" si="84"/>
        <v>118.28</v>
      </c>
      <c r="G691" s="862">
        <f>'Заказ, cкидки и курсы валют'!$J$23*F691</f>
        <v>1472.586</v>
      </c>
      <c r="H691" s="128">
        <f t="shared" si="85"/>
        <v>736.29</v>
      </c>
      <c r="I691" s="174"/>
    </row>
    <row r="692" spans="1:11" ht="14.1" customHeight="1">
      <c r="A692" s="175" t="s">
        <v>4630</v>
      </c>
      <c r="B692" s="130" t="s">
        <v>127</v>
      </c>
      <c r="C692" s="2083">
        <v>3003</v>
      </c>
      <c r="D692" s="2084">
        <v>500</v>
      </c>
      <c r="E692" s="574">
        <v>118.28</v>
      </c>
      <c r="F692" s="603">
        <f t="shared" si="84"/>
        <v>118.28</v>
      </c>
      <c r="G692" s="862">
        <f>'Заказ, cкидки и курсы валют'!$J$23*F692</f>
        <v>1472.586</v>
      </c>
      <c r="H692" s="128">
        <f t="shared" si="85"/>
        <v>736.29</v>
      </c>
      <c r="I692" s="174"/>
    </row>
    <row r="693" spans="1:11" ht="14.1" customHeight="1">
      <c r="A693" s="175" t="s">
        <v>4631</v>
      </c>
      <c r="B693" s="130" t="s">
        <v>127</v>
      </c>
      <c r="C693" s="2083">
        <v>3005</v>
      </c>
      <c r="D693" s="2084">
        <v>500</v>
      </c>
      <c r="E693" s="574">
        <v>118.28</v>
      </c>
      <c r="F693" s="603">
        <f t="shared" si="84"/>
        <v>118.28</v>
      </c>
      <c r="G693" s="862">
        <f>'Заказ, cкидки и курсы валют'!$J$23*F693</f>
        <v>1472.586</v>
      </c>
      <c r="H693" s="128">
        <f t="shared" si="85"/>
        <v>736.29</v>
      </c>
      <c r="I693" s="174"/>
    </row>
    <row r="694" spans="1:11" ht="14.1" customHeight="1">
      <c r="A694" s="175" t="s">
        <v>4472</v>
      </c>
      <c r="B694" s="130" t="s">
        <v>127</v>
      </c>
      <c r="C694" s="2083">
        <v>3009</v>
      </c>
      <c r="D694" s="2084">
        <v>500</v>
      </c>
      <c r="E694" s="574">
        <v>118.28</v>
      </c>
      <c r="F694" s="603">
        <f t="shared" si="84"/>
        <v>118.28</v>
      </c>
      <c r="G694" s="862">
        <f>'Заказ, cкидки и курсы валют'!$J$23*F694</f>
        <v>1472.586</v>
      </c>
      <c r="H694" s="128">
        <f t="shared" si="85"/>
        <v>736.29</v>
      </c>
      <c r="I694" s="174"/>
    </row>
    <row r="695" spans="1:11" ht="14.1" customHeight="1">
      <c r="A695" s="175" t="s">
        <v>4632</v>
      </c>
      <c r="B695" s="130" t="s">
        <v>127</v>
      </c>
      <c r="C695" s="2083">
        <v>3011</v>
      </c>
      <c r="D695" s="2084">
        <v>500</v>
      </c>
      <c r="E695" s="574">
        <v>118.28</v>
      </c>
      <c r="F695" s="603">
        <f t="shared" si="84"/>
        <v>118.28</v>
      </c>
      <c r="G695" s="862">
        <f>'Заказ, cкидки и курсы валют'!$J$23*F695</f>
        <v>1472.586</v>
      </c>
      <c r="H695" s="128">
        <f t="shared" si="85"/>
        <v>736.29</v>
      </c>
      <c r="I695" s="174"/>
      <c r="K695" s="575"/>
    </row>
    <row r="696" spans="1:11" ht="14.1" customHeight="1">
      <c r="A696" s="175" t="s">
        <v>4633</v>
      </c>
      <c r="B696" s="130" t="s">
        <v>127</v>
      </c>
      <c r="C696" s="2083">
        <v>5002</v>
      </c>
      <c r="D696" s="2084">
        <v>500</v>
      </c>
      <c r="E696" s="574">
        <v>118.28</v>
      </c>
      <c r="F696" s="603">
        <f t="shared" si="84"/>
        <v>118.28</v>
      </c>
      <c r="G696" s="862">
        <f>'Заказ, cкидки и курсы валют'!$J$23*F696</f>
        <v>1472.586</v>
      </c>
      <c r="H696" s="128">
        <f t="shared" si="85"/>
        <v>736.29</v>
      </c>
      <c r="I696" s="174"/>
      <c r="K696" s="575"/>
    </row>
    <row r="697" spans="1:11" ht="14.1" customHeight="1">
      <c r="A697" s="175" t="s">
        <v>4634</v>
      </c>
      <c r="B697" s="130" t="s">
        <v>127</v>
      </c>
      <c r="C697" s="2083">
        <v>5005</v>
      </c>
      <c r="D697" s="2084">
        <v>500</v>
      </c>
      <c r="E697" s="574">
        <v>118.28</v>
      </c>
      <c r="F697" s="603">
        <f t="shared" si="84"/>
        <v>118.28</v>
      </c>
      <c r="G697" s="862">
        <f>'Заказ, cкидки и курсы валют'!$J$23*F697</f>
        <v>1472.586</v>
      </c>
      <c r="H697" s="128">
        <f t="shared" si="85"/>
        <v>736.29</v>
      </c>
      <c r="I697" s="174"/>
      <c r="K697" s="575"/>
    </row>
    <row r="698" spans="1:11" ht="14.1" customHeight="1">
      <c r="A698" s="175" t="s">
        <v>4635</v>
      </c>
      <c r="B698" s="130" t="s">
        <v>127</v>
      </c>
      <c r="C698" s="2083">
        <v>5010</v>
      </c>
      <c r="D698" s="2084">
        <v>500</v>
      </c>
      <c r="E698" s="574">
        <v>118.28</v>
      </c>
      <c r="F698" s="603">
        <f t="shared" si="84"/>
        <v>118.28</v>
      </c>
      <c r="G698" s="862">
        <f>'Заказ, cкидки и курсы валют'!$J$23*F698</f>
        <v>1472.586</v>
      </c>
      <c r="H698" s="128">
        <f t="shared" si="85"/>
        <v>736.29</v>
      </c>
      <c r="I698" s="174"/>
      <c r="K698" s="575"/>
    </row>
    <row r="699" spans="1:11" ht="14.1" customHeight="1">
      <c r="A699" s="175" t="s">
        <v>4636</v>
      </c>
      <c r="B699" s="130" t="s">
        <v>127</v>
      </c>
      <c r="C699" s="2083">
        <v>5021</v>
      </c>
      <c r="D699" s="2084">
        <v>500</v>
      </c>
      <c r="E699" s="574">
        <v>118.28</v>
      </c>
      <c r="F699" s="603">
        <f t="shared" si="84"/>
        <v>118.28</v>
      </c>
      <c r="G699" s="862">
        <f>'Заказ, cкидки и курсы валют'!$J$23*F699</f>
        <v>1472.586</v>
      </c>
      <c r="H699" s="128">
        <f t="shared" si="85"/>
        <v>736.29</v>
      </c>
      <c r="I699" s="174"/>
      <c r="K699" s="575"/>
    </row>
    <row r="700" spans="1:11" ht="14.1" customHeight="1">
      <c r="A700" s="175" t="s">
        <v>4637</v>
      </c>
      <c r="B700" s="130" t="s">
        <v>127</v>
      </c>
      <c r="C700" s="2083">
        <v>6002</v>
      </c>
      <c r="D700" s="2084">
        <v>500</v>
      </c>
      <c r="E700" s="574">
        <v>118.28</v>
      </c>
      <c r="F700" s="603">
        <f t="shared" si="84"/>
        <v>118.28</v>
      </c>
      <c r="G700" s="862">
        <f>'Заказ, cкидки и курсы валют'!$J$23*F700</f>
        <v>1472.586</v>
      </c>
      <c r="H700" s="128">
        <f t="shared" si="85"/>
        <v>736.29</v>
      </c>
      <c r="I700" s="174"/>
      <c r="K700" s="575"/>
    </row>
    <row r="701" spans="1:11" ht="14.1" customHeight="1">
      <c r="A701" s="175" t="s">
        <v>4638</v>
      </c>
      <c r="B701" s="130" t="s">
        <v>127</v>
      </c>
      <c r="C701" s="2083">
        <v>6005</v>
      </c>
      <c r="D701" s="2084">
        <v>500</v>
      </c>
      <c r="E701" s="574">
        <v>118.28</v>
      </c>
      <c r="F701" s="603">
        <f t="shared" si="84"/>
        <v>118.28</v>
      </c>
      <c r="G701" s="862">
        <f>'Заказ, cкидки и курсы валют'!$J$23*F701</f>
        <v>1472.586</v>
      </c>
      <c r="H701" s="128">
        <f t="shared" si="85"/>
        <v>736.29</v>
      </c>
      <c r="I701" s="174"/>
    </row>
    <row r="702" spans="1:11" ht="14.1" customHeight="1">
      <c r="A702" s="175" t="s">
        <v>4639</v>
      </c>
      <c r="B702" s="130" t="s">
        <v>127</v>
      </c>
      <c r="C702" s="2083">
        <v>7004</v>
      </c>
      <c r="D702" s="2084">
        <v>500</v>
      </c>
      <c r="E702" s="574">
        <v>118.28</v>
      </c>
      <c r="F702" s="603">
        <f t="shared" si="84"/>
        <v>118.28</v>
      </c>
      <c r="G702" s="862">
        <f>'Заказ, cкидки и курсы валют'!$J$23*F702</f>
        <v>1472.586</v>
      </c>
      <c r="H702" s="128">
        <f t="shared" si="85"/>
        <v>736.29</v>
      </c>
      <c r="I702" s="174"/>
    </row>
    <row r="703" spans="1:11" ht="14.1" customHeight="1">
      <c r="A703" s="175" t="s">
        <v>5967</v>
      </c>
      <c r="B703" s="130" t="s">
        <v>127</v>
      </c>
      <c r="C703" s="2083">
        <v>7024</v>
      </c>
      <c r="D703" s="2084">
        <v>500</v>
      </c>
      <c r="E703" s="574">
        <v>118.28</v>
      </c>
      <c r="F703" s="603">
        <f t="shared" si="84"/>
        <v>118.28</v>
      </c>
      <c r="G703" s="862">
        <f>'Заказ, cкидки и курсы валют'!$J$23*F703</f>
        <v>1472.586</v>
      </c>
      <c r="H703" s="128">
        <f t="shared" si="85"/>
        <v>736.29</v>
      </c>
      <c r="I703" s="174"/>
    </row>
    <row r="704" spans="1:11" ht="14.1" customHeight="1">
      <c r="A704" s="175" t="s">
        <v>4640</v>
      </c>
      <c r="B704" s="130" t="s">
        <v>127</v>
      </c>
      <c r="C704" s="2083">
        <v>8017</v>
      </c>
      <c r="D704" s="2084">
        <v>500</v>
      </c>
      <c r="E704" s="574">
        <v>118.28</v>
      </c>
      <c r="F704" s="603">
        <f t="shared" si="84"/>
        <v>118.28</v>
      </c>
      <c r="G704" s="862">
        <f>'Заказ, cкидки и курсы валют'!$J$23*F704</f>
        <v>1472.586</v>
      </c>
      <c r="H704" s="128">
        <f t="shared" si="85"/>
        <v>736.29</v>
      </c>
      <c r="I704" s="174"/>
    </row>
    <row r="705" spans="1:9" ht="14.1" customHeight="1">
      <c r="A705" s="175" t="s">
        <v>4641</v>
      </c>
      <c r="B705" s="130" t="s">
        <v>127</v>
      </c>
      <c r="C705" s="2083">
        <v>8019</v>
      </c>
      <c r="D705" s="2084">
        <v>500</v>
      </c>
      <c r="E705" s="574">
        <v>118.28</v>
      </c>
      <c r="F705" s="603">
        <f t="shared" si="84"/>
        <v>118.28</v>
      </c>
      <c r="G705" s="862">
        <f>'Заказ, cкидки и курсы валют'!$J$23*F705</f>
        <v>1472.586</v>
      </c>
      <c r="H705" s="128">
        <f t="shared" si="85"/>
        <v>736.29</v>
      </c>
      <c r="I705" s="174"/>
    </row>
    <row r="706" spans="1:9" ht="14.1" customHeight="1">
      <c r="A706" s="175" t="s">
        <v>4642</v>
      </c>
      <c r="B706" s="130" t="s">
        <v>127</v>
      </c>
      <c r="C706" s="2083">
        <v>9003</v>
      </c>
      <c r="D706" s="2084">
        <v>500</v>
      </c>
      <c r="E706" s="574">
        <v>118.28</v>
      </c>
      <c r="F706" s="603">
        <f t="shared" si="84"/>
        <v>118.28</v>
      </c>
      <c r="G706" s="862">
        <f>'Заказ, cкидки и курсы валют'!$J$23*F706</f>
        <v>1472.586</v>
      </c>
      <c r="H706" s="128">
        <f t="shared" si="85"/>
        <v>736.29</v>
      </c>
      <c r="I706" s="174"/>
    </row>
    <row r="707" spans="1:9" ht="14.1" customHeight="1" thickBot="1">
      <c r="A707" s="177" t="s">
        <v>5968</v>
      </c>
      <c r="B707" s="965" t="s">
        <v>127</v>
      </c>
      <c r="C707" s="2161">
        <v>9005</v>
      </c>
      <c r="D707" s="2163">
        <v>500</v>
      </c>
      <c r="E707" s="574">
        <v>118.28</v>
      </c>
      <c r="F707" s="959">
        <f t="shared" si="84"/>
        <v>118.28</v>
      </c>
      <c r="G707" s="960">
        <f>'Заказ, cкидки и курсы валют'!$J$23*F707</f>
        <v>1472.586</v>
      </c>
      <c r="H707" s="181">
        <f t="shared" si="85"/>
        <v>736.29</v>
      </c>
      <c r="I707" s="182"/>
    </row>
    <row r="708" spans="1:9">
      <c r="A708" s="1138"/>
      <c r="C708"/>
      <c r="D708"/>
      <c r="E708" s="548"/>
      <c r="F708" s="548"/>
      <c r="G708" s="868"/>
      <c r="I708" s="238"/>
    </row>
    <row r="709" spans="1:9">
      <c r="A709" s="1138"/>
      <c r="B709" s="467"/>
      <c r="C709" s="467"/>
      <c r="D709" s="467"/>
      <c r="E709" s="549"/>
      <c r="F709" s="549"/>
      <c r="G709" s="868"/>
      <c r="I709" s="238"/>
    </row>
    <row r="710" spans="1:9" ht="18">
      <c r="A710" s="221"/>
      <c r="B710" s="108" t="s">
        <v>1392</v>
      </c>
      <c r="C710" s="108"/>
      <c r="D710" s="165"/>
      <c r="E710" s="613"/>
      <c r="F710" s="563"/>
      <c r="G710" s="340"/>
      <c r="H710" s="17"/>
      <c r="I710" s="167"/>
    </row>
    <row r="711" spans="1:9">
      <c r="A711" s="221"/>
      <c r="B711" s="222"/>
      <c r="C711" s="97"/>
      <c r="D711" s="97"/>
      <c r="E711" s="595"/>
      <c r="F711" s="596"/>
      <c r="G711" s="860"/>
      <c r="H711" s="228"/>
      <c r="I711" s="167"/>
    </row>
    <row r="712" spans="1:9">
      <c r="A712" s="221"/>
      <c r="B712" s="222"/>
      <c r="C712" s="97"/>
      <c r="D712" s="97"/>
      <c r="E712" s="595"/>
      <c r="F712" s="596"/>
      <c r="G712" s="860"/>
      <c r="H712" s="228"/>
      <c r="I712" s="167"/>
    </row>
    <row r="713" spans="1:9">
      <c r="A713" s="221"/>
      <c r="B713" s="222"/>
      <c r="C713" s="97"/>
      <c r="D713" s="97"/>
      <c r="E713" s="595"/>
      <c r="F713" s="596"/>
      <c r="G713" s="860"/>
      <c r="H713" s="228"/>
      <c r="I713" s="167"/>
    </row>
    <row r="714" spans="1:9" ht="13.5" thickBot="1">
      <c r="A714" s="223"/>
      <c r="B714" s="224"/>
      <c r="C714" s="99"/>
      <c r="D714" s="99"/>
      <c r="E714" s="597"/>
      <c r="F714" s="598"/>
      <c r="G714" s="861"/>
      <c r="H714" s="229"/>
      <c r="I714" s="172"/>
    </row>
    <row r="715" spans="1:9" ht="42">
      <c r="A715" s="1206" t="s">
        <v>1034</v>
      </c>
      <c r="B715" s="1207" t="s">
        <v>1035</v>
      </c>
      <c r="C715" s="1212" t="s">
        <v>7395</v>
      </c>
      <c r="D715" s="197" t="s">
        <v>3143</v>
      </c>
      <c r="E715" s="1134" t="s">
        <v>11378</v>
      </c>
      <c r="F715" s="600" t="s">
        <v>2792</v>
      </c>
      <c r="G715" s="1204" t="s">
        <v>2640</v>
      </c>
      <c r="H715" s="419" t="s">
        <v>497</v>
      </c>
      <c r="I715" s="495" t="s">
        <v>4268</v>
      </c>
    </row>
    <row r="716" spans="1:9" ht="13.5" thickBot="1">
      <c r="A716" s="475"/>
      <c r="B716" s="1210"/>
      <c r="C716" s="2079"/>
      <c r="D716" s="390" t="s">
        <v>2641</v>
      </c>
      <c r="E716" s="601" t="s">
        <v>265</v>
      </c>
      <c r="F716" s="607">
        <f>'Заказ, cкидки и курсы валют'!$I$12</f>
        <v>0</v>
      </c>
      <c r="G716" s="864"/>
      <c r="H716" s="338"/>
      <c r="I716" s="541"/>
    </row>
    <row r="717" spans="1:9" ht="14.1" customHeight="1">
      <c r="A717" s="404" t="s">
        <v>4473</v>
      </c>
      <c r="B717" s="405" t="s">
        <v>122</v>
      </c>
      <c r="C717" s="399">
        <v>1014</v>
      </c>
      <c r="D717" s="2157">
        <v>1500</v>
      </c>
      <c r="E717" s="574">
        <v>95.44</v>
      </c>
      <c r="F717" s="2158">
        <f>ROUND(E717*(1-$F$11),2)</f>
        <v>95.44</v>
      </c>
      <c r="G717" s="2159">
        <f>'Заказ, cкидки и курсы валют'!$J$23*F717</f>
        <v>1188.2279999999998</v>
      </c>
      <c r="H717" s="2160">
        <f>ROUND((D717/1000)*G717,2)</f>
        <v>1782.34</v>
      </c>
      <c r="I717" s="406"/>
    </row>
    <row r="718" spans="1:9" ht="14.1" customHeight="1">
      <c r="A718" s="209" t="s">
        <v>4643</v>
      </c>
      <c r="B718" s="44" t="s">
        <v>122</v>
      </c>
      <c r="C718" s="2083">
        <v>1015</v>
      </c>
      <c r="D718" s="45">
        <v>1500</v>
      </c>
      <c r="E718" s="574">
        <v>95.44</v>
      </c>
      <c r="F718" s="603">
        <f t="shared" ref="F718:F781" si="86">ROUND(E718*(1-$F$11),2)</f>
        <v>95.44</v>
      </c>
      <c r="G718" s="862">
        <f>'Заказ, cкидки и курсы валют'!$J$23*F718</f>
        <v>1188.2279999999998</v>
      </c>
      <c r="H718" s="128">
        <f t="shared" ref="H718:H781" si="87">ROUND((D718/1000)*G718,2)</f>
        <v>1782.34</v>
      </c>
      <c r="I718" s="212"/>
    </row>
    <row r="719" spans="1:9" ht="14.1" customHeight="1">
      <c r="A719" s="209" t="s">
        <v>4644</v>
      </c>
      <c r="B719" s="44" t="s">
        <v>122</v>
      </c>
      <c r="C719" s="2083">
        <v>1018</v>
      </c>
      <c r="D719" s="45">
        <v>1500</v>
      </c>
      <c r="E719" s="574">
        <v>95.44</v>
      </c>
      <c r="F719" s="603">
        <f t="shared" si="86"/>
        <v>95.44</v>
      </c>
      <c r="G719" s="862">
        <f>'Заказ, cкидки и курсы валют'!$J$23*F719</f>
        <v>1188.2279999999998</v>
      </c>
      <c r="H719" s="128">
        <f t="shared" si="87"/>
        <v>1782.34</v>
      </c>
      <c r="I719" s="212"/>
    </row>
    <row r="720" spans="1:9" ht="14.1" customHeight="1">
      <c r="A720" s="209" t="s">
        <v>4645</v>
      </c>
      <c r="B720" s="44" t="s">
        <v>122</v>
      </c>
      <c r="C720" s="2083">
        <v>3003</v>
      </c>
      <c r="D720" s="45">
        <v>1500</v>
      </c>
      <c r="E720" s="574">
        <v>95.44</v>
      </c>
      <c r="F720" s="603">
        <f t="shared" si="86"/>
        <v>95.44</v>
      </c>
      <c r="G720" s="862">
        <f>'Заказ, cкидки и курсы валют'!$J$23*F720</f>
        <v>1188.2279999999998</v>
      </c>
      <c r="H720" s="128">
        <f t="shared" si="87"/>
        <v>1782.34</v>
      </c>
      <c r="I720" s="212"/>
    </row>
    <row r="721" spans="1:9" ht="14.1" customHeight="1">
      <c r="A721" s="209" t="s">
        <v>4646</v>
      </c>
      <c r="B721" s="44" t="s">
        <v>122</v>
      </c>
      <c r="C721" s="2083">
        <v>3005</v>
      </c>
      <c r="D721" s="45">
        <v>1500</v>
      </c>
      <c r="E721" s="574">
        <v>95.44</v>
      </c>
      <c r="F721" s="603">
        <f t="shared" si="86"/>
        <v>95.44</v>
      </c>
      <c r="G721" s="862">
        <f>'Заказ, cкидки и курсы валют'!$J$23*F721</f>
        <v>1188.2279999999998</v>
      </c>
      <c r="H721" s="128">
        <f t="shared" si="87"/>
        <v>1782.34</v>
      </c>
      <c r="I721" s="212"/>
    </row>
    <row r="722" spans="1:9" ht="14.1" customHeight="1">
      <c r="A722" s="209" t="s">
        <v>4647</v>
      </c>
      <c r="B722" s="44" t="s">
        <v>122</v>
      </c>
      <c r="C722" s="2083">
        <v>3009</v>
      </c>
      <c r="D722" s="45">
        <v>1500</v>
      </c>
      <c r="E722" s="574">
        <v>95.44</v>
      </c>
      <c r="F722" s="603">
        <f t="shared" si="86"/>
        <v>95.44</v>
      </c>
      <c r="G722" s="862">
        <f>'Заказ, cкидки и курсы валют'!$J$23*F722</f>
        <v>1188.2279999999998</v>
      </c>
      <c r="H722" s="128">
        <f t="shared" si="87"/>
        <v>1782.34</v>
      </c>
      <c r="I722" s="212"/>
    </row>
    <row r="723" spans="1:9" ht="14.1" customHeight="1">
      <c r="A723" s="209" t="s">
        <v>4648</v>
      </c>
      <c r="B723" s="44" t="s">
        <v>122</v>
      </c>
      <c r="C723" s="2083">
        <v>3011</v>
      </c>
      <c r="D723" s="45">
        <v>1500</v>
      </c>
      <c r="E723" s="574">
        <v>95.44</v>
      </c>
      <c r="F723" s="603">
        <f t="shared" si="86"/>
        <v>95.44</v>
      </c>
      <c r="G723" s="862">
        <f>'Заказ, cкидки и курсы валют'!$J$23*F723</f>
        <v>1188.2279999999998</v>
      </c>
      <c r="H723" s="128">
        <f t="shared" si="87"/>
        <v>1782.34</v>
      </c>
      <c r="I723" s="212"/>
    </row>
    <row r="724" spans="1:9" ht="14.1" customHeight="1">
      <c r="A724" s="209" t="s">
        <v>4649</v>
      </c>
      <c r="B724" s="44" t="s">
        <v>122</v>
      </c>
      <c r="C724" s="2083">
        <v>5002</v>
      </c>
      <c r="D724" s="45">
        <v>1500</v>
      </c>
      <c r="E724" s="574">
        <v>95.44</v>
      </c>
      <c r="F724" s="603">
        <f t="shared" si="86"/>
        <v>95.44</v>
      </c>
      <c r="G724" s="862">
        <f>'Заказ, cкидки и курсы валют'!$J$23*F724</f>
        <v>1188.2279999999998</v>
      </c>
      <c r="H724" s="128">
        <f t="shared" si="87"/>
        <v>1782.34</v>
      </c>
      <c r="I724" s="212"/>
    </row>
    <row r="725" spans="1:9" ht="14.1" customHeight="1">
      <c r="A725" s="209" t="s">
        <v>4650</v>
      </c>
      <c r="B725" s="44" t="s">
        <v>122</v>
      </c>
      <c r="C725" s="2083">
        <v>5005</v>
      </c>
      <c r="D725" s="45">
        <v>1500</v>
      </c>
      <c r="E725" s="574">
        <v>95.44</v>
      </c>
      <c r="F725" s="603">
        <f t="shared" si="86"/>
        <v>95.44</v>
      </c>
      <c r="G725" s="862">
        <f>'Заказ, cкидки и курсы валют'!$J$23*F725</f>
        <v>1188.2279999999998</v>
      </c>
      <c r="H725" s="128">
        <f t="shared" si="87"/>
        <v>1782.34</v>
      </c>
      <c r="I725" s="212"/>
    </row>
    <row r="726" spans="1:9" ht="14.1" customHeight="1">
      <c r="A726" s="209" t="s">
        <v>4651</v>
      </c>
      <c r="B726" s="44" t="s">
        <v>122</v>
      </c>
      <c r="C726" s="2083">
        <v>5010</v>
      </c>
      <c r="D726" s="45">
        <v>1500</v>
      </c>
      <c r="E726" s="574">
        <v>95.44</v>
      </c>
      <c r="F726" s="603">
        <f t="shared" si="86"/>
        <v>95.44</v>
      </c>
      <c r="G726" s="862">
        <f>'Заказ, cкидки и курсы валют'!$J$23*F726</f>
        <v>1188.2279999999998</v>
      </c>
      <c r="H726" s="128">
        <f t="shared" si="87"/>
        <v>1782.34</v>
      </c>
      <c r="I726" s="212"/>
    </row>
    <row r="727" spans="1:9" ht="14.1" customHeight="1">
      <c r="A727" s="209" t="s">
        <v>4652</v>
      </c>
      <c r="B727" s="44" t="s">
        <v>122</v>
      </c>
      <c r="C727" s="2083">
        <v>5021</v>
      </c>
      <c r="D727" s="45">
        <v>1500</v>
      </c>
      <c r="E727" s="574">
        <v>95.44</v>
      </c>
      <c r="F727" s="603">
        <f t="shared" si="86"/>
        <v>95.44</v>
      </c>
      <c r="G727" s="862">
        <f>'Заказ, cкидки и курсы валют'!$J$23*F727</f>
        <v>1188.2279999999998</v>
      </c>
      <c r="H727" s="128">
        <f t="shared" si="87"/>
        <v>1782.34</v>
      </c>
      <c r="I727" s="212"/>
    </row>
    <row r="728" spans="1:9" ht="14.1" customHeight="1">
      <c r="A728" s="209" t="s">
        <v>4653</v>
      </c>
      <c r="B728" s="44" t="s">
        <v>122</v>
      </c>
      <c r="C728" s="2083">
        <v>6002</v>
      </c>
      <c r="D728" s="45">
        <v>1500</v>
      </c>
      <c r="E728" s="574">
        <v>95.44</v>
      </c>
      <c r="F728" s="603">
        <f t="shared" si="86"/>
        <v>95.44</v>
      </c>
      <c r="G728" s="862">
        <f>'Заказ, cкидки и курсы валют'!$J$23*F728</f>
        <v>1188.2279999999998</v>
      </c>
      <c r="H728" s="128">
        <f t="shared" si="87"/>
        <v>1782.34</v>
      </c>
      <c r="I728" s="212"/>
    </row>
    <row r="729" spans="1:9" ht="14.1" customHeight="1">
      <c r="A729" s="209" t="s">
        <v>4654</v>
      </c>
      <c r="B729" s="44" t="s">
        <v>122</v>
      </c>
      <c r="C729" s="2083">
        <v>6005</v>
      </c>
      <c r="D729" s="45">
        <v>1500</v>
      </c>
      <c r="E729" s="574">
        <v>95.44</v>
      </c>
      <c r="F729" s="603">
        <f t="shared" si="86"/>
        <v>95.44</v>
      </c>
      <c r="G729" s="862">
        <f>'Заказ, cкидки и курсы валют'!$J$23*F729</f>
        <v>1188.2279999999998</v>
      </c>
      <c r="H729" s="128">
        <f t="shared" si="87"/>
        <v>1782.34</v>
      </c>
      <c r="I729" s="212"/>
    </row>
    <row r="730" spans="1:9" ht="14.1" customHeight="1">
      <c r="A730" s="209" t="s">
        <v>4655</v>
      </c>
      <c r="B730" s="44" t="s">
        <v>122</v>
      </c>
      <c r="C730" s="2083">
        <v>7004</v>
      </c>
      <c r="D730" s="45">
        <v>1500</v>
      </c>
      <c r="E730" s="574">
        <v>95.44</v>
      </c>
      <c r="F730" s="603">
        <f t="shared" si="86"/>
        <v>95.44</v>
      </c>
      <c r="G730" s="862">
        <f>'Заказ, cкидки и курсы валют'!$J$23*F730</f>
        <v>1188.2279999999998</v>
      </c>
      <c r="H730" s="128">
        <f t="shared" si="87"/>
        <v>1782.34</v>
      </c>
      <c r="I730" s="212"/>
    </row>
    <row r="731" spans="1:9" ht="14.1" customHeight="1">
      <c r="A731" s="209" t="s">
        <v>5969</v>
      </c>
      <c r="B731" s="44" t="s">
        <v>122</v>
      </c>
      <c r="C731" s="2083">
        <v>7024</v>
      </c>
      <c r="D731" s="45">
        <v>1500</v>
      </c>
      <c r="E731" s="574">
        <v>95.44</v>
      </c>
      <c r="F731" s="603">
        <f t="shared" si="86"/>
        <v>95.44</v>
      </c>
      <c r="G731" s="862">
        <f>'Заказ, cкидки и курсы валют'!$J$23*F731</f>
        <v>1188.2279999999998</v>
      </c>
      <c r="H731" s="128">
        <f t="shared" si="87"/>
        <v>1782.34</v>
      </c>
      <c r="I731" s="212"/>
    </row>
    <row r="732" spans="1:9" ht="14.1" customHeight="1">
      <c r="A732" s="209" t="s">
        <v>4656</v>
      </c>
      <c r="B732" s="44" t="s">
        <v>122</v>
      </c>
      <c r="C732" s="2083">
        <v>8017</v>
      </c>
      <c r="D732" s="45">
        <v>1500</v>
      </c>
      <c r="E732" s="574">
        <v>95.44</v>
      </c>
      <c r="F732" s="603">
        <f t="shared" si="86"/>
        <v>95.44</v>
      </c>
      <c r="G732" s="862">
        <f>'Заказ, cкидки и курсы валют'!$J$23*F732</f>
        <v>1188.2279999999998</v>
      </c>
      <c r="H732" s="128">
        <f t="shared" si="87"/>
        <v>1782.34</v>
      </c>
      <c r="I732" s="212"/>
    </row>
    <row r="733" spans="1:9" ht="14.1" customHeight="1">
      <c r="A733" s="209" t="s">
        <v>4657</v>
      </c>
      <c r="B733" s="44" t="s">
        <v>122</v>
      </c>
      <c r="C733" s="2083">
        <v>8019</v>
      </c>
      <c r="D733" s="45">
        <v>1500</v>
      </c>
      <c r="E733" s="574">
        <v>95.44</v>
      </c>
      <c r="F733" s="603">
        <f t="shared" si="86"/>
        <v>95.44</v>
      </c>
      <c r="G733" s="862">
        <f>'Заказ, cкидки и курсы валют'!$J$23*F733</f>
        <v>1188.2279999999998</v>
      </c>
      <c r="H733" s="128">
        <f t="shared" si="87"/>
        <v>1782.34</v>
      </c>
      <c r="I733" s="212"/>
    </row>
    <row r="734" spans="1:9" ht="14.1" customHeight="1">
      <c r="A734" s="209" t="s">
        <v>4658</v>
      </c>
      <c r="B734" s="44" t="s">
        <v>122</v>
      </c>
      <c r="C734" s="2083">
        <v>9003</v>
      </c>
      <c r="D734" s="45">
        <v>1500</v>
      </c>
      <c r="E734" s="574">
        <v>95.44</v>
      </c>
      <c r="F734" s="603">
        <f t="shared" si="86"/>
        <v>95.44</v>
      </c>
      <c r="G734" s="862">
        <f>'Заказ, cкидки и курсы валют'!$J$23*F734</f>
        <v>1188.2279999999998</v>
      </c>
      <c r="H734" s="128">
        <f t="shared" si="87"/>
        <v>1782.34</v>
      </c>
      <c r="I734" s="212"/>
    </row>
    <row r="735" spans="1:9" ht="14.1" customHeight="1">
      <c r="A735" s="209" t="s">
        <v>5970</v>
      </c>
      <c r="B735" s="44" t="s">
        <v>122</v>
      </c>
      <c r="C735" s="2083">
        <v>9005</v>
      </c>
      <c r="D735" s="45">
        <v>1500</v>
      </c>
      <c r="E735" s="574">
        <v>95.44</v>
      </c>
      <c r="F735" s="603">
        <f t="shared" si="86"/>
        <v>95.44</v>
      </c>
      <c r="G735" s="862">
        <f>'Заказ, cкидки и курсы валют'!$J$23*F735</f>
        <v>1188.2279999999998</v>
      </c>
      <c r="H735" s="128">
        <f t="shared" si="87"/>
        <v>1782.34</v>
      </c>
      <c r="I735" s="212"/>
    </row>
    <row r="736" spans="1:9" ht="14.1" customHeight="1">
      <c r="A736" s="402" t="s">
        <v>1762</v>
      </c>
      <c r="B736" s="403" t="s">
        <v>124</v>
      </c>
      <c r="C736" s="2080">
        <v>1014</v>
      </c>
      <c r="D736" s="2085">
        <v>1000</v>
      </c>
      <c r="E736" s="574">
        <v>101.17</v>
      </c>
      <c r="F736" s="2082">
        <f t="shared" si="86"/>
        <v>101.17</v>
      </c>
      <c r="G736" s="934">
        <f>'Заказ, cкидки и курсы валют'!$J$23*F736</f>
        <v>1259.5664999999999</v>
      </c>
      <c r="H736" s="935">
        <f t="shared" si="87"/>
        <v>1259.57</v>
      </c>
      <c r="I736" s="401"/>
    </row>
    <row r="737" spans="1:11" ht="14.1" customHeight="1">
      <c r="A737" s="209" t="s">
        <v>1763</v>
      </c>
      <c r="B737" s="44" t="s">
        <v>124</v>
      </c>
      <c r="C737" s="2083">
        <v>1015</v>
      </c>
      <c r="D737" s="45">
        <v>1000</v>
      </c>
      <c r="E737" s="574">
        <v>101.17</v>
      </c>
      <c r="F737" s="603">
        <f t="shared" si="86"/>
        <v>101.17</v>
      </c>
      <c r="G737" s="862">
        <f>'Заказ, cкидки и курсы валют'!$J$23*F737</f>
        <v>1259.5664999999999</v>
      </c>
      <c r="H737" s="128">
        <f t="shared" si="87"/>
        <v>1259.57</v>
      </c>
      <c r="I737" s="212"/>
      <c r="K737" s="575"/>
    </row>
    <row r="738" spans="1:11" ht="14.1" customHeight="1">
      <c r="A738" s="209" t="s">
        <v>4474</v>
      </c>
      <c r="B738" s="44" t="s">
        <v>124</v>
      </c>
      <c r="C738" s="2083">
        <v>1018</v>
      </c>
      <c r="D738" s="45">
        <v>1000</v>
      </c>
      <c r="E738" s="574">
        <v>101.17</v>
      </c>
      <c r="F738" s="603">
        <f t="shared" si="86"/>
        <v>101.17</v>
      </c>
      <c r="G738" s="862">
        <f>'Заказ, cкидки и курсы валют'!$J$23*F738</f>
        <v>1259.5664999999999</v>
      </c>
      <c r="H738" s="128">
        <f t="shared" si="87"/>
        <v>1259.57</v>
      </c>
      <c r="I738" s="212"/>
      <c r="K738" s="575"/>
    </row>
    <row r="739" spans="1:11" ht="14.1" customHeight="1">
      <c r="A739" s="209" t="s">
        <v>1764</v>
      </c>
      <c r="B739" s="44" t="s">
        <v>124</v>
      </c>
      <c r="C739" s="2083">
        <v>3003</v>
      </c>
      <c r="D739" s="45">
        <v>1000</v>
      </c>
      <c r="E739" s="574">
        <v>101.17</v>
      </c>
      <c r="F739" s="603">
        <f t="shared" si="86"/>
        <v>101.17</v>
      </c>
      <c r="G739" s="862">
        <f>'Заказ, cкидки и курсы валют'!$J$23*F739</f>
        <v>1259.5664999999999</v>
      </c>
      <c r="H739" s="128">
        <f t="shared" si="87"/>
        <v>1259.57</v>
      </c>
      <c r="I739" s="212"/>
      <c r="K739" s="575"/>
    </row>
    <row r="740" spans="1:11" ht="14.1" customHeight="1">
      <c r="A740" s="209" t="s">
        <v>1765</v>
      </c>
      <c r="B740" s="44" t="s">
        <v>124</v>
      </c>
      <c r="C740" s="2083">
        <v>3005</v>
      </c>
      <c r="D740" s="45">
        <v>1000</v>
      </c>
      <c r="E740" s="574">
        <v>101.17</v>
      </c>
      <c r="F740" s="603">
        <f t="shared" si="86"/>
        <v>101.17</v>
      </c>
      <c r="G740" s="862">
        <f>'Заказ, cкидки и курсы валют'!$J$23*F740</f>
        <v>1259.5664999999999</v>
      </c>
      <c r="H740" s="128">
        <f t="shared" si="87"/>
        <v>1259.57</v>
      </c>
      <c r="I740" s="212"/>
      <c r="K740" s="575"/>
    </row>
    <row r="741" spans="1:11" ht="14.1" customHeight="1">
      <c r="A741" s="209" t="s">
        <v>1766</v>
      </c>
      <c r="B741" s="44" t="s">
        <v>124</v>
      </c>
      <c r="C741" s="2083">
        <v>3009</v>
      </c>
      <c r="D741" s="45">
        <v>1000</v>
      </c>
      <c r="E741" s="574">
        <v>101.17</v>
      </c>
      <c r="F741" s="603">
        <f t="shared" si="86"/>
        <v>101.17</v>
      </c>
      <c r="G741" s="862">
        <f>'Заказ, cкидки и курсы валют'!$J$23*F741</f>
        <v>1259.5664999999999</v>
      </c>
      <c r="H741" s="128">
        <f t="shared" si="87"/>
        <v>1259.57</v>
      </c>
      <c r="I741" s="212"/>
      <c r="K741" s="575"/>
    </row>
    <row r="742" spans="1:11" ht="14.1" customHeight="1">
      <c r="A742" s="209" t="s">
        <v>1767</v>
      </c>
      <c r="B742" s="44" t="s">
        <v>124</v>
      </c>
      <c r="C742" s="2083">
        <v>3011</v>
      </c>
      <c r="D742" s="45">
        <v>1000</v>
      </c>
      <c r="E742" s="574">
        <v>101.17</v>
      </c>
      <c r="F742" s="603">
        <f t="shared" si="86"/>
        <v>101.17</v>
      </c>
      <c r="G742" s="862">
        <f>'Заказ, cкидки и курсы валют'!$J$23*F742</f>
        <v>1259.5664999999999</v>
      </c>
      <c r="H742" s="128">
        <f t="shared" si="87"/>
        <v>1259.57</v>
      </c>
      <c r="I742" s="212"/>
      <c r="K742" s="575"/>
    </row>
    <row r="743" spans="1:11" ht="14.1" customHeight="1">
      <c r="A743" s="209" t="s">
        <v>1768</v>
      </c>
      <c r="B743" s="44" t="s">
        <v>124</v>
      </c>
      <c r="C743" s="2083">
        <v>5002</v>
      </c>
      <c r="D743" s="45">
        <v>1000</v>
      </c>
      <c r="E743" s="574">
        <v>101.17</v>
      </c>
      <c r="F743" s="603">
        <f t="shared" si="86"/>
        <v>101.17</v>
      </c>
      <c r="G743" s="862">
        <f>'Заказ, cкидки и курсы валют'!$J$23*F743</f>
        <v>1259.5664999999999</v>
      </c>
      <c r="H743" s="128">
        <f t="shared" si="87"/>
        <v>1259.57</v>
      </c>
      <c r="I743" s="212"/>
      <c r="K743" s="575"/>
    </row>
    <row r="744" spans="1:11" ht="14.1" customHeight="1">
      <c r="A744" s="209" t="s">
        <v>1769</v>
      </c>
      <c r="B744" s="44" t="s">
        <v>124</v>
      </c>
      <c r="C744" s="2083">
        <v>5005</v>
      </c>
      <c r="D744" s="45">
        <v>1000</v>
      </c>
      <c r="E744" s="574">
        <v>101.17</v>
      </c>
      <c r="F744" s="603">
        <f t="shared" si="86"/>
        <v>101.17</v>
      </c>
      <c r="G744" s="862">
        <f>'Заказ, cкидки и курсы валют'!$J$23*F744</f>
        <v>1259.5664999999999</v>
      </c>
      <c r="H744" s="128">
        <f t="shared" si="87"/>
        <v>1259.57</v>
      </c>
      <c r="I744" s="212"/>
    </row>
    <row r="745" spans="1:11" ht="14.1" customHeight="1">
      <c r="A745" s="209" t="s">
        <v>1770</v>
      </c>
      <c r="B745" s="44" t="s">
        <v>124</v>
      </c>
      <c r="C745" s="2083">
        <v>5010</v>
      </c>
      <c r="D745" s="45">
        <v>1000</v>
      </c>
      <c r="E745" s="574">
        <v>101.17</v>
      </c>
      <c r="F745" s="603">
        <f t="shared" si="86"/>
        <v>101.17</v>
      </c>
      <c r="G745" s="862">
        <f>'Заказ, cкидки и курсы валют'!$J$23*F745</f>
        <v>1259.5664999999999</v>
      </c>
      <c r="H745" s="128">
        <f t="shared" si="87"/>
        <v>1259.57</v>
      </c>
      <c r="I745" s="212"/>
    </row>
    <row r="746" spans="1:11" ht="14.1" customHeight="1">
      <c r="A746" s="209" t="s">
        <v>1771</v>
      </c>
      <c r="B746" s="44" t="s">
        <v>124</v>
      </c>
      <c r="C746" s="2083">
        <v>5021</v>
      </c>
      <c r="D746" s="45">
        <v>1000</v>
      </c>
      <c r="E746" s="574">
        <v>101.17</v>
      </c>
      <c r="F746" s="603">
        <f t="shared" si="86"/>
        <v>101.17</v>
      </c>
      <c r="G746" s="862">
        <f>'Заказ, cкидки и курсы валют'!$J$23*F746</f>
        <v>1259.5664999999999</v>
      </c>
      <c r="H746" s="128">
        <f t="shared" si="87"/>
        <v>1259.57</v>
      </c>
      <c r="I746" s="212"/>
    </row>
    <row r="747" spans="1:11" ht="14.1" customHeight="1">
      <c r="A747" s="209" t="s">
        <v>1772</v>
      </c>
      <c r="B747" s="44" t="s">
        <v>124</v>
      </c>
      <c r="C747" s="2083">
        <v>6002</v>
      </c>
      <c r="D747" s="45">
        <v>1000</v>
      </c>
      <c r="E747" s="574">
        <v>101.17</v>
      </c>
      <c r="F747" s="603">
        <f t="shared" si="86"/>
        <v>101.17</v>
      </c>
      <c r="G747" s="862">
        <f>'Заказ, cкидки и курсы валют'!$J$23*F747</f>
        <v>1259.5664999999999</v>
      </c>
      <c r="H747" s="128">
        <f t="shared" si="87"/>
        <v>1259.57</v>
      </c>
      <c r="I747" s="212"/>
    </row>
    <row r="748" spans="1:11" ht="14.1" customHeight="1">
      <c r="A748" s="209" t="s">
        <v>1773</v>
      </c>
      <c r="B748" s="44" t="s">
        <v>124</v>
      </c>
      <c r="C748" s="2083">
        <v>6005</v>
      </c>
      <c r="D748" s="45">
        <v>1000</v>
      </c>
      <c r="E748" s="574">
        <v>101.17</v>
      </c>
      <c r="F748" s="603">
        <f t="shared" si="86"/>
        <v>101.17</v>
      </c>
      <c r="G748" s="862">
        <f>'Заказ, cкидки и курсы валют'!$J$23*F748</f>
        <v>1259.5664999999999</v>
      </c>
      <c r="H748" s="128">
        <f t="shared" si="87"/>
        <v>1259.57</v>
      </c>
      <c r="I748" s="212"/>
    </row>
    <row r="749" spans="1:11" ht="14.1" customHeight="1">
      <c r="A749" s="209" t="s">
        <v>1774</v>
      </c>
      <c r="B749" s="44" t="s">
        <v>124</v>
      </c>
      <c r="C749" s="2083">
        <v>7004</v>
      </c>
      <c r="D749" s="45">
        <v>1000</v>
      </c>
      <c r="E749" s="574">
        <v>101.17</v>
      </c>
      <c r="F749" s="603">
        <f t="shared" si="86"/>
        <v>101.17</v>
      </c>
      <c r="G749" s="862">
        <f>'Заказ, cкидки и курсы валют'!$J$23*F749</f>
        <v>1259.5664999999999</v>
      </c>
      <c r="H749" s="128">
        <f t="shared" si="87"/>
        <v>1259.57</v>
      </c>
      <c r="I749" s="212"/>
    </row>
    <row r="750" spans="1:11" ht="14.1" customHeight="1">
      <c r="A750" s="209" t="s">
        <v>5971</v>
      </c>
      <c r="B750" s="44" t="s">
        <v>124</v>
      </c>
      <c r="C750" s="2083">
        <v>7024</v>
      </c>
      <c r="D750" s="45">
        <v>1000</v>
      </c>
      <c r="E750" s="574">
        <v>101.17</v>
      </c>
      <c r="F750" s="603">
        <f t="shared" si="86"/>
        <v>101.17</v>
      </c>
      <c r="G750" s="862">
        <f>'Заказ, cкидки и курсы валют'!$J$23*F750</f>
        <v>1259.5664999999999</v>
      </c>
      <c r="H750" s="128">
        <f t="shared" si="87"/>
        <v>1259.57</v>
      </c>
      <c r="I750" s="212"/>
    </row>
    <row r="751" spans="1:11" ht="14.1" customHeight="1">
      <c r="A751" s="209" t="s">
        <v>1775</v>
      </c>
      <c r="B751" s="44" t="s">
        <v>124</v>
      </c>
      <c r="C751" s="2083">
        <v>8017</v>
      </c>
      <c r="D751" s="45">
        <v>1000</v>
      </c>
      <c r="E751" s="574">
        <v>101.17</v>
      </c>
      <c r="F751" s="603">
        <f t="shared" si="86"/>
        <v>101.17</v>
      </c>
      <c r="G751" s="862">
        <f>'Заказ, cкидки и курсы валют'!$J$23*F751</f>
        <v>1259.5664999999999</v>
      </c>
      <c r="H751" s="128">
        <f t="shared" si="87"/>
        <v>1259.57</v>
      </c>
      <c r="I751" s="212"/>
    </row>
    <row r="752" spans="1:11" ht="14.1" customHeight="1">
      <c r="A752" s="209" t="s">
        <v>1776</v>
      </c>
      <c r="B752" s="44" t="s">
        <v>124</v>
      </c>
      <c r="C752" s="2083">
        <v>8019</v>
      </c>
      <c r="D752" s="45">
        <v>1000</v>
      </c>
      <c r="E752" s="574">
        <v>101.17</v>
      </c>
      <c r="F752" s="603">
        <f t="shared" si="86"/>
        <v>101.17</v>
      </c>
      <c r="G752" s="862">
        <f>'Заказ, cкидки и курсы валют'!$J$23*F752</f>
        <v>1259.5664999999999</v>
      </c>
      <c r="H752" s="128">
        <f t="shared" si="87"/>
        <v>1259.57</v>
      </c>
      <c r="I752" s="212"/>
    </row>
    <row r="753" spans="1:11" ht="14.1" customHeight="1">
      <c r="A753" s="209" t="s">
        <v>1777</v>
      </c>
      <c r="B753" s="44" t="s">
        <v>124</v>
      </c>
      <c r="C753" s="2083">
        <v>9003</v>
      </c>
      <c r="D753" s="45">
        <v>1000</v>
      </c>
      <c r="E753" s="574">
        <v>101.17</v>
      </c>
      <c r="F753" s="603">
        <f t="shared" si="86"/>
        <v>101.17</v>
      </c>
      <c r="G753" s="862">
        <f>'Заказ, cкидки и курсы валют'!$J$23*F753</f>
        <v>1259.5664999999999</v>
      </c>
      <c r="H753" s="128">
        <f t="shared" si="87"/>
        <v>1259.57</v>
      </c>
      <c r="I753" s="212"/>
    </row>
    <row r="754" spans="1:11" ht="14.1" customHeight="1">
      <c r="A754" s="209" t="s">
        <v>5972</v>
      </c>
      <c r="B754" s="44" t="s">
        <v>124</v>
      </c>
      <c r="C754" s="2083">
        <v>9005</v>
      </c>
      <c r="D754" s="45">
        <v>1000</v>
      </c>
      <c r="E754" s="574">
        <v>101.17</v>
      </c>
      <c r="F754" s="603">
        <f t="shared" si="86"/>
        <v>101.17</v>
      </c>
      <c r="G754" s="862">
        <f>'Заказ, cкидки и курсы валют'!$J$23*F754</f>
        <v>1259.5664999999999</v>
      </c>
      <c r="H754" s="128">
        <f t="shared" si="87"/>
        <v>1259.57</v>
      </c>
      <c r="I754" s="212"/>
    </row>
    <row r="755" spans="1:11" ht="14.1" customHeight="1">
      <c r="A755" s="402" t="s">
        <v>1778</v>
      </c>
      <c r="B755" s="403" t="s">
        <v>125</v>
      </c>
      <c r="C755" s="2080">
        <v>1014</v>
      </c>
      <c r="D755" s="2085">
        <v>1000</v>
      </c>
      <c r="E755" s="574">
        <v>104.65</v>
      </c>
      <c r="F755" s="2082">
        <f t="shared" si="86"/>
        <v>104.65</v>
      </c>
      <c r="G755" s="934">
        <f>'Заказ, cкидки и курсы валют'!$J$23*F755</f>
        <v>1302.8924999999999</v>
      </c>
      <c r="H755" s="935">
        <f t="shared" si="87"/>
        <v>1302.8900000000001</v>
      </c>
      <c r="I755" s="401"/>
    </row>
    <row r="756" spans="1:11" ht="14.1" customHeight="1">
      <c r="A756" s="209" t="s">
        <v>1779</v>
      </c>
      <c r="B756" s="44" t="s">
        <v>125</v>
      </c>
      <c r="C756" s="2083">
        <v>1015</v>
      </c>
      <c r="D756" s="45">
        <v>1000</v>
      </c>
      <c r="E756" s="574">
        <v>104.65</v>
      </c>
      <c r="F756" s="603">
        <f t="shared" si="86"/>
        <v>104.65</v>
      </c>
      <c r="G756" s="862">
        <f>'Заказ, cкидки и курсы валют'!$J$23*F756</f>
        <v>1302.8924999999999</v>
      </c>
      <c r="H756" s="128">
        <f t="shared" si="87"/>
        <v>1302.8900000000001</v>
      </c>
      <c r="I756" s="212"/>
    </row>
    <row r="757" spans="1:11" ht="14.1" customHeight="1">
      <c r="A757" s="209" t="s">
        <v>1780</v>
      </c>
      <c r="B757" s="44" t="s">
        <v>125</v>
      </c>
      <c r="C757" s="2083">
        <v>1018</v>
      </c>
      <c r="D757" s="45">
        <v>1000</v>
      </c>
      <c r="E757" s="574">
        <v>104.65</v>
      </c>
      <c r="F757" s="603">
        <f t="shared" si="86"/>
        <v>104.65</v>
      </c>
      <c r="G757" s="862">
        <f>'Заказ, cкидки и курсы валют'!$J$23*F757</f>
        <v>1302.8924999999999</v>
      </c>
      <c r="H757" s="128">
        <f t="shared" si="87"/>
        <v>1302.8900000000001</v>
      </c>
      <c r="I757" s="212"/>
    </row>
    <row r="758" spans="1:11" ht="14.1" customHeight="1">
      <c r="A758" s="209" t="s">
        <v>4475</v>
      </c>
      <c r="B758" s="44" t="s">
        <v>125</v>
      </c>
      <c r="C758" s="2083">
        <v>3003</v>
      </c>
      <c r="D758" s="45">
        <v>1000</v>
      </c>
      <c r="E758" s="574">
        <v>104.65</v>
      </c>
      <c r="F758" s="603">
        <f t="shared" si="86"/>
        <v>104.65</v>
      </c>
      <c r="G758" s="862">
        <f>'Заказ, cкидки и курсы валют'!$J$23*F758</f>
        <v>1302.8924999999999</v>
      </c>
      <c r="H758" s="128">
        <f t="shared" si="87"/>
        <v>1302.8900000000001</v>
      </c>
      <c r="I758" s="212"/>
    </row>
    <row r="759" spans="1:11" ht="14.1" customHeight="1">
      <c r="A759" s="209" t="s">
        <v>1781</v>
      </c>
      <c r="B759" s="44" t="s">
        <v>125</v>
      </c>
      <c r="C759" s="2083">
        <v>3005</v>
      </c>
      <c r="D759" s="45">
        <v>1000</v>
      </c>
      <c r="E759" s="574">
        <v>104.65</v>
      </c>
      <c r="F759" s="603">
        <f t="shared" si="86"/>
        <v>104.65</v>
      </c>
      <c r="G759" s="862">
        <f>'Заказ, cкидки и курсы валют'!$J$23*F759</f>
        <v>1302.8924999999999</v>
      </c>
      <c r="H759" s="128">
        <f t="shared" si="87"/>
        <v>1302.8900000000001</v>
      </c>
      <c r="I759" s="212"/>
    </row>
    <row r="760" spans="1:11" ht="14.1" customHeight="1">
      <c r="A760" s="209" t="s">
        <v>1782</v>
      </c>
      <c r="B760" s="44" t="s">
        <v>125</v>
      </c>
      <c r="C760" s="2083">
        <v>3009</v>
      </c>
      <c r="D760" s="45">
        <v>1000</v>
      </c>
      <c r="E760" s="574">
        <v>104.65</v>
      </c>
      <c r="F760" s="603">
        <f t="shared" si="86"/>
        <v>104.65</v>
      </c>
      <c r="G760" s="862">
        <f>'Заказ, cкидки и курсы валют'!$J$23*F760</f>
        <v>1302.8924999999999</v>
      </c>
      <c r="H760" s="128">
        <f t="shared" si="87"/>
        <v>1302.8900000000001</v>
      </c>
      <c r="I760" s="212"/>
    </row>
    <row r="761" spans="1:11" ht="14.1" customHeight="1">
      <c r="A761" s="209" t="s">
        <v>1783</v>
      </c>
      <c r="B761" s="44" t="s">
        <v>125</v>
      </c>
      <c r="C761" s="2083">
        <v>3011</v>
      </c>
      <c r="D761" s="45">
        <v>1000</v>
      </c>
      <c r="E761" s="574">
        <v>104.65</v>
      </c>
      <c r="F761" s="603">
        <f t="shared" si="86"/>
        <v>104.65</v>
      </c>
      <c r="G761" s="862">
        <f>'Заказ, cкидки и курсы валют'!$J$23*F761</f>
        <v>1302.8924999999999</v>
      </c>
      <c r="H761" s="128">
        <f t="shared" si="87"/>
        <v>1302.8900000000001</v>
      </c>
      <c r="I761" s="212"/>
    </row>
    <row r="762" spans="1:11" ht="14.1" customHeight="1">
      <c r="A762" s="209" t="s">
        <v>1784</v>
      </c>
      <c r="B762" s="44" t="s">
        <v>125</v>
      </c>
      <c r="C762" s="2083">
        <v>5002</v>
      </c>
      <c r="D762" s="45">
        <v>1000</v>
      </c>
      <c r="E762" s="574">
        <v>104.65</v>
      </c>
      <c r="F762" s="603">
        <f t="shared" si="86"/>
        <v>104.65</v>
      </c>
      <c r="G762" s="862">
        <f>'Заказ, cкидки и курсы валют'!$J$23*F762</f>
        <v>1302.8924999999999</v>
      </c>
      <c r="H762" s="128">
        <f t="shared" si="87"/>
        <v>1302.8900000000001</v>
      </c>
      <c r="I762" s="212"/>
    </row>
    <row r="763" spans="1:11" ht="14.1" customHeight="1">
      <c r="A763" s="209" t="s">
        <v>1785</v>
      </c>
      <c r="B763" s="44" t="s">
        <v>125</v>
      </c>
      <c r="C763" s="2083">
        <v>5005</v>
      </c>
      <c r="D763" s="45">
        <v>1000</v>
      </c>
      <c r="E763" s="574">
        <v>104.65</v>
      </c>
      <c r="F763" s="603">
        <f t="shared" si="86"/>
        <v>104.65</v>
      </c>
      <c r="G763" s="862">
        <f>'Заказ, cкидки и курсы валют'!$J$23*F763</f>
        <v>1302.8924999999999</v>
      </c>
      <c r="H763" s="128">
        <f t="shared" si="87"/>
        <v>1302.8900000000001</v>
      </c>
      <c r="I763" s="212"/>
    </row>
    <row r="764" spans="1:11" ht="14.1" customHeight="1">
      <c r="A764" s="209" t="s">
        <v>1786</v>
      </c>
      <c r="B764" s="44" t="s">
        <v>125</v>
      </c>
      <c r="C764" s="2083">
        <v>5010</v>
      </c>
      <c r="D764" s="45">
        <v>1000</v>
      </c>
      <c r="E764" s="574">
        <v>104.65</v>
      </c>
      <c r="F764" s="603">
        <f t="shared" si="86"/>
        <v>104.65</v>
      </c>
      <c r="G764" s="862">
        <f>'Заказ, cкидки и курсы валют'!$J$23*F764</f>
        <v>1302.8924999999999</v>
      </c>
      <c r="H764" s="128">
        <f t="shared" si="87"/>
        <v>1302.8900000000001</v>
      </c>
      <c r="I764" s="212"/>
    </row>
    <row r="765" spans="1:11" ht="14.1" customHeight="1">
      <c r="A765" s="209" t="s">
        <v>1787</v>
      </c>
      <c r="B765" s="44" t="s">
        <v>125</v>
      </c>
      <c r="C765" s="2083">
        <v>5021</v>
      </c>
      <c r="D765" s="45">
        <v>1000</v>
      </c>
      <c r="E765" s="574">
        <v>104.65</v>
      </c>
      <c r="F765" s="603">
        <f t="shared" si="86"/>
        <v>104.65</v>
      </c>
      <c r="G765" s="862">
        <f>'Заказ, cкидки и курсы валют'!$J$23*F765</f>
        <v>1302.8924999999999</v>
      </c>
      <c r="H765" s="128">
        <f t="shared" si="87"/>
        <v>1302.8900000000001</v>
      </c>
      <c r="I765" s="212"/>
    </row>
    <row r="766" spans="1:11" ht="14.1" customHeight="1">
      <c r="A766" s="209" t="s">
        <v>1788</v>
      </c>
      <c r="B766" s="44" t="s">
        <v>125</v>
      </c>
      <c r="C766" s="2083">
        <v>6002</v>
      </c>
      <c r="D766" s="45">
        <v>1000</v>
      </c>
      <c r="E766" s="574">
        <v>104.65</v>
      </c>
      <c r="F766" s="603">
        <f t="shared" si="86"/>
        <v>104.65</v>
      </c>
      <c r="G766" s="862">
        <f>'Заказ, cкидки и курсы валют'!$J$23*F766</f>
        <v>1302.8924999999999</v>
      </c>
      <c r="H766" s="128">
        <f t="shared" si="87"/>
        <v>1302.8900000000001</v>
      </c>
      <c r="I766" s="212"/>
    </row>
    <row r="767" spans="1:11" ht="14.1" customHeight="1">
      <c r="A767" s="209" t="s">
        <v>1789</v>
      </c>
      <c r="B767" s="44" t="s">
        <v>125</v>
      </c>
      <c r="C767" s="2083">
        <v>6005</v>
      </c>
      <c r="D767" s="45">
        <v>1000</v>
      </c>
      <c r="E767" s="574">
        <v>104.65</v>
      </c>
      <c r="F767" s="603">
        <f t="shared" si="86"/>
        <v>104.65</v>
      </c>
      <c r="G767" s="862">
        <f>'Заказ, cкидки и курсы валют'!$J$23*F767</f>
        <v>1302.8924999999999</v>
      </c>
      <c r="H767" s="128">
        <f t="shared" si="87"/>
        <v>1302.8900000000001</v>
      </c>
      <c r="I767" s="212"/>
    </row>
    <row r="768" spans="1:11" ht="14.1" customHeight="1">
      <c r="A768" s="209" t="s">
        <v>1790</v>
      </c>
      <c r="B768" s="44" t="s">
        <v>125</v>
      </c>
      <c r="C768" s="2083">
        <v>7004</v>
      </c>
      <c r="D768" s="45">
        <v>1000</v>
      </c>
      <c r="E768" s="574">
        <v>104.65</v>
      </c>
      <c r="F768" s="603">
        <f t="shared" si="86"/>
        <v>104.65</v>
      </c>
      <c r="G768" s="862">
        <f>'Заказ, cкидки и курсы валют'!$J$23*F768</f>
        <v>1302.8924999999999</v>
      </c>
      <c r="H768" s="128">
        <f t="shared" si="87"/>
        <v>1302.8900000000001</v>
      </c>
      <c r="I768" s="212"/>
      <c r="K768" s="894"/>
    </row>
    <row r="769" spans="1:11" ht="14.1" customHeight="1">
      <c r="A769" s="209" t="s">
        <v>5973</v>
      </c>
      <c r="B769" s="44" t="s">
        <v>125</v>
      </c>
      <c r="C769" s="2083">
        <v>7024</v>
      </c>
      <c r="D769" s="45">
        <v>1000</v>
      </c>
      <c r="E769" s="574">
        <v>104.65</v>
      </c>
      <c r="F769" s="603">
        <f t="shared" si="86"/>
        <v>104.65</v>
      </c>
      <c r="G769" s="862">
        <f>'Заказ, cкидки и курсы валют'!$J$23*F769</f>
        <v>1302.8924999999999</v>
      </c>
      <c r="H769" s="128">
        <f t="shared" si="87"/>
        <v>1302.8900000000001</v>
      </c>
      <c r="I769" s="212"/>
      <c r="K769" s="894"/>
    </row>
    <row r="770" spans="1:11" ht="14.1" customHeight="1">
      <c r="A770" s="209" t="s">
        <v>1791</v>
      </c>
      <c r="B770" s="44" t="s">
        <v>125</v>
      </c>
      <c r="C770" s="2083">
        <v>8017</v>
      </c>
      <c r="D770" s="45">
        <v>1000</v>
      </c>
      <c r="E770" s="574">
        <v>104.65</v>
      </c>
      <c r="F770" s="603">
        <f t="shared" si="86"/>
        <v>104.65</v>
      </c>
      <c r="G770" s="862">
        <f>'Заказ, cкидки и курсы валют'!$J$23*F770</f>
        <v>1302.8924999999999</v>
      </c>
      <c r="H770" s="128">
        <f t="shared" si="87"/>
        <v>1302.8900000000001</v>
      </c>
      <c r="I770" s="212"/>
      <c r="K770" s="894"/>
    </row>
    <row r="771" spans="1:11" ht="14.1" customHeight="1">
      <c r="A771" s="209" t="s">
        <v>1792</v>
      </c>
      <c r="B771" s="44" t="s">
        <v>125</v>
      </c>
      <c r="C771" s="2083">
        <v>8019</v>
      </c>
      <c r="D771" s="45">
        <v>1000</v>
      </c>
      <c r="E771" s="574">
        <v>104.65</v>
      </c>
      <c r="F771" s="603">
        <f t="shared" si="86"/>
        <v>104.65</v>
      </c>
      <c r="G771" s="862">
        <f>'Заказ, cкидки и курсы валют'!$J$23*F771</f>
        <v>1302.8924999999999</v>
      </c>
      <c r="H771" s="128">
        <f t="shared" si="87"/>
        <v>1302.8900000000001</v>
      </c>
      <c r="I771" s="212"/>
      <c r="K771" s="894"/>
    </row>
    <row r="772" spans="1:11" ht="14.1" customHeight="1">
      <c r="A772" s="209" t="s">
        <v>1793</v>
      </c>
      <c r="B772" s="44" t="s">
        <v>125</v>
      </c>
      <c r="C772" s="2083">
        <v>9003</v>
      </c>
      <c r="D772" s="45">
        <v>1000</v>
      </c>
      <c r="E772" s="574">
        <v>104.65</v>
      </c>
      <c r="F772" s="603">
        <f t="shared" si="86"/>
        <v>104.65</v>
      </c>
      <c r="G772" s="862">
        <f>'Заказ, cкидки и курсы валют'!$J$23*F772</f>
        <v>1302.8924999999999</v>
      </c>
      <c r="H772" s="128">
        <f t="shared" si="87"/>
        <v>1302.8900000000001</v>
      </c>
      <c r="I772" s="212"/>
      <c r="K772" s="894"/>
    </row>
    <row r="773" spans="1:11" ht="14.1" customHeight="1">
      <c r="A773" s="209" t="s">
        <v>5974</v>
      </c>
      <c r="B773" s="44" t="s">
        <v>125</v>
      </c>
      <c r="C773" s="2083">
        <v>9005</v>
      </c>
      <c r="D773" s="45">
        <v>1000</v>
      </c>
      <c r="E773" s="574">
        <v>104.65</v>
      </c>
      <c r="F773" s="603">
        <f t="shared" si="86"/>
        <v>104.65</v>
      </c>
      <c r="G773" s="862">
        <f>'Заказ, cкидки и курсы валют'!$J$23*F773</f>
        <v>1302.8924999999999</v>
      </c>
      <c r="H773" s="128">
        <f t="shared" si="87"/>
        <v>1302.8900000000001</v>
      </c>
      <c r="I773" s="212"/>
    </row>
    <row r="774" spans="1:11" ht="14.1" customHeight="1">
      <c r="A774" s="402" t="s">
        <v>1794</v>
      </c>
      <c r="B774" s="403" t="s">
        <v>126</v>
      </c>
      <c r="C774" s="2080">
        <v>1014</v>
      </c>
      <c r="D774" s="2085">
        <v>500</v>
      </c>
      <c r="E774" s="574">
        <v>115.72</v>
      </c>
      <c r="F774" s="2082">
        <f t="shared" si="86"/>
        <v>115.72</v>
      </c>
      <c r="G774" s="934">
        <f>'Заказ, cкидки и курсы валют'!$J$23*F774</f>
        <v>1440.7139999999999</v>
      </c>
      <c r="H774" s="935">
        <f t="shared" si="87"/>
        <v>720.36</v>
      </c>
      <c r="I774" s="401"/>
    </row>
    <row r="775" spans="1:11" ht="14.1" customHeight="1">
      <c r="A775" s="209" t="s">
        <v>1795</v>
      </c>
      <c r="B775" s="44" t="s">
        <v>126</v>
      </c>
      <c r="C775" s="2083">
        <v>1015</v>
      </c>
      <c r="D775" s="45">
        <v>500</v>
      </c>
      <c r="E775" s="574">
        <v>115.72</v>
      </c>
      <c r="F775" s="603">
        <f t="shared" si="86"/>
        <v>115.72</v>
      </c>
      <c r="G775" s="862">
        <f>'Заказ, cкидки и курсы валют'!$J$23*F775</f>
        <v>1440.7139999999999</v>
      </c>
      <c r="H775" s="128">
        <f t="shared" si="87"/>
        <v>720.36</v>
      </c>
      <c r="I775" s="212"/>
    </row>
    <row r="776" spans="1:11" ht="14.1" customHeight="1">
      <c r="A776" s="209" t="s">
        <v>1796</v>
      </c>
      <c r="B776" s="44" t="s">
        <v>126</v>
      </c>
      <c r="C776" s="2083">
        <v>1018</v>
      </c>
      <c r="D776" s="45">
        <v>500</v>
      </c>
      <c r="E776" s="574">
        <v>115.72</v>
      </c>
      <c r="F776" s="603">
        <f t="shared" si="86"/>
        <v>115.72</v>
      </c>
      <c r="G776" s="862">
        <f>'Заказ, cкидки и курсы валют'!$J$23*F776</f>
        <v>1440.7139999999999</v>
      </c>
      <c r="H776" s="128">
        <f t="shared" si="87"/>
        <v>720.36</v>
      </c>
      <c r="I776" s="212"/>
    </row>
    <row r="777" spans="1:11" ht="14.1" customHeight="1">
      <c r="A777" s="209" t="s">
        <v>1797</v>
      </c>
      <c r="B777" s="44" t="s">
        <v>126</v>
      </c>
      <c r="C777" s="2083">
        <v>3003</v>
      </c>
      <c r="D777" s="45">
        <v>500</v>
      </c>
      <c r="E777" s="574">
        <v>115.72</v>
      </c>
      <c r="F777" s="603">
        <f t="shared" si="86"/>
        <v>115.72</v>
      </c>
      <c r="G777" s="862">
        <f>'Заказ, cкидки и курсы валют'!$J$23*F777</f>
        <v>1440.7139999999999</v>
      </c>
      <c r="H777" s="128">
        <f t="shared" si="87"/>
        <v>720.36</v>
      </c>
      <c r="I777" s="212"/>
    </row>
    <row r="778" spans="1:11" ht="14.1" customHeight="1">
      <c r="A778" s="209" t="s">
        <v>4476</v>
      </c>
      <c r="B778" s="44" t="s">
        <v>126</v>
      </c>
      <c r="C778" s="2083">
        <v>3005</v>
      </c>
      <c r="D778" s="45">
        <v>500</v>
      </c>
      <c r="E778" s="574">
        <v>115.72</v>
      </c>
      <c r="F778" s="603">
        <f t="shared" si="86"/>
        <v>115.72</v>
      </c>
      <c r="G778" s="862">
        <f>'Заказ, cкидки и курсы валют'!$J$23*F778</f>
        <v>1440.7139999999999</v>
      </c>
      <c r="H778" s="128">
        <f t="shared" si="87"/>
        <v>720.36</v>
      </c>
      <c r="I778" s="212"/>
    </row>
    <row r="779" spans="1:11" ht="14.1" customHeight="1">
      <c r="A779" s="209" t="s">
        <v>1798</v>
      </c>
      <c r="B779" s="44" t="s">
        <v>126</v>
      </c>
      <c r="C779" s="2083">
        <v>3009</v>
      </c>
      <c r="D779" s="45">
        <v>500</v>
      </c>
      <c r="E779" s="574">
        <v>115.72</v>
      </c>
      <c r="F779" s="603">
        <f t="shared" si="86"/>
        <v>115.72</v>
      </c>
      <c r="G779" s="862">
        <f>'Заказ, cкидки и курсы валют'!$J$23*F779</f>
        <v>1440.7139999999999</v>
      </c>
      <c r="H779" s="128">
        <f t="shared" si="87"/>
        <v>720.36</v>
      </c>
      <c r="I779" s="212"/>
    </row>
    <row r="780" spans="1:11" ht="14.1" customHeight="1">
      <c r="A780" s="209" t="s">
        <v>1799</v>
      </c>
      <c r="B780" s="44" t="s">
        <v>126</v>
      </c>
      <c r="C780" s="2083">
        <v>3011</v>
      </c>
      <c r="D780" s="45">
        <v>500</v>
      </c>
      <c r="E780" s="574">
        <v>115.72</v>
      </c>
      <c r="F780" s="603">
        <f t="shared" si="86"/>
        <v>115.72</v>
      </c>
      <c r="G780" s="862">
        <f>'Заказ, cкидки и курсы валют'!$J$23*F780</f>
        <v>1440.7139999999999</v>
      </c>
      <c r="H780" s="128">
        <f t="shared" si="87"/>
        <v>720.36</v>
      </c>
      <c r="I780" s="212"/>
    </row>
    <row r="781" spans="1:11" ht="14.1" customHeight="1">
      <c r="A781" s="209" t="s">
        <v>1800</v>
      </c>
      <c r="B781" s="44" t="s">
        <v>126</v>
      </c>
      <c r="C781" s="2083">
        <v>5002</v>
      </c>
      <c r="D781" s="45">
        <v>500</v>
      </c>
      <c r="E781" s="574">
        <v>115.72</v>
      </c>
      <c r="F781" s="603">
        <f t="shared" si="86"/>
        <v>115.72</v>
      </c>
      <c r="G781" s="862">
        <f>'Заказ, cкидки и курсы валют'!$J$23*F781</f>
        <v>1440.7139999999999</v>
      </c>
      <c r="H781" s="128">
        <f t="shared" si="87"/>
        <v>720.36</v>
      </c>
      <c r="I781" s="212"/>
    </row>
    <row r="782" spans="1:11" ht="14.1" customHeight="1">
      <c r="A782" s="209" t="s">
        <v>1801</v>
      </c>
      <c r="B782" s="44" t="s">
        <v>126</v>
      </c>
      <c r="C782" s="2083">
        <v>5005</v>
      </c>
      <c r="D782" s="45">
        <v>500</v>
      </c>
      <c r="E782" s="574">
        <v>115.72</v>
      </c>
      <c r="F782" s="603">
        <f t="shared" ref="F782:F811" si="88">ROUND(E782*(1-$F$11),2)</f>
        <v>115.72</v>
      </c>
      <c r="G782" s="862">
        <f>'Заказ, cкидки и курсы валют'!$J$23*F782</f>
        <v>1440.7139999999999</v>
      </c>
      <c r="H782" s="128">
        <f t="shared" ref="H782:H811" si="89">ROUND((D782/1000)*G782,2)</f>
        <v>720.36</v>
      </c>
      <c r="I782" s="212"/>
    </row>
    <row r="783" spans="1:11" ht="14.1" customHeight="1">
      <c r="A783" s="209" t="s">
        <v>1802</v>
      </c>
      <c r="B783" s="44" t="s">
        <v>126</v>
      </c>
      <c r="C783" s="2083">
        <v>5010</v>
      </c>
      <c r="D783" s="45">
        <v>500</v>
      </c>
      <c r="E783" s="574">
        <v>115.72</v>
      </c>
      <c r="F783" s="603">
        <f t="shared" si="88"/>
        <v>115.72</v>
      </c>
      <c r="G783" s="862">
        <f>'Заказ, cкидки и курсы валют'!$J$23*F783</f>
        <v>1440.7139999999999</v>
      </c>
      <c r="H783" s="128">
        <f t="shared" si="89"/>
        <v>720.36</v>
      </c>
      <c r="I783" s="212"/>
    </row>
    <row r="784" spans="1:11" ht="14.1" customHeight="1">
      <c r="A784" s="209" t="s">
        <v>1803</v>
      </c>
      <c r="B784" s="44" t="s">
        <v>126</v>
      </c>
      <c r="C784" s="2083">
        <v>5021</v>
      </c>
      <c r="D784" s="45">
        <v>500</v>
      </c>
      <c r="E784" s="574">
        <v>115.72</v>
      </c>
      <c r="F784" s="603">
        <f t="shared" si="88"/>
        <v>115.72</v>
      </c>
      <c r="G784" s="862">
        <f>'Заказ, cкидки и курсы валют'!$J$23*F784</f>
        <v>1440.7139999999999</v>
      </c>
      <c r="H784" s="128">
        <f t="shared" si="89"/>
        <v>720.36</v>
      </c>
      <c r="I784" s="212"/>
    </row>
    <row r="785" spans="1:9" ht="14.1" customHeight="1">
      <c r="A785" s="209" t="s">
        <v>1804</v>
      </c>
      <c r="B785" s="44" t="s">
        <v>126</v>
      </c>
      <c r="C785" s="2083">
        <v>6002</v>
      </c>
      <c r="D785" s="45">
        <v>500</v>
      </c>
      <c r="E785" s="574">
        <v>115.72</v>
      </c>
      <c r="F785" s="603">
        <f t="shared" si="88"/>
        <v>115.72</v>
      </c>
      <c r="G785" s="862">
        <f>'Заказ, cкидки и курсы валют'!$J$23*F785</f>
        <v>1440.7139999999999</v>
      </c>
      <c r="H785" s="128">
        <f t="shared" si="89"/>
        <v>720.36</v>
      </c>
      <c r="I785" s="212"/>
    </row>
    <row r="786" spans="1:9" ht="14.1" customHeight="1">
      <c r="A786" s="209" t="s">
        <v>1805</v>
      </c>
      <c r="B786" s="44" t="s">
        <v>126</v>
      </c>
      <c r="C786" s="2083">
        <v>6005</v>
      </c>
      <c r="D786" s="45">
        <v>500</v>
      </c>
      <c r="E786" s="574">
        <v>115.72</v>
      </c>
      <c r="F786" s="603">
        <f t="shared" si="88"/>
        <v>115.72</v>
      </c>
      <c r="G786" s="862">
        <f>'Заказ, cкидки и курсы валют'!$J$23*F786</f>
        <v>1440.7139999999999</v>
      </c>
      <c r="H786" s="128">
        <f t="shared" si="89"/>
        <v>720.36</v>
      </c>
      <c r="I786" s="212"/>
    </row>
    <row r="787" spans="1:9" ht="14.1" customHeight="1">
      <c r="A787" s="209" t="s">
        <v>1806</v>
      </c>
      <c r="B787" s="44" t="s">
        <v>126</v>
      </c>
      <c r="C787" s="2083">
        <v>7004</v>
      </c>
      <c r="D787" s="45">
        <v>500</v>
      </c>
      <c r="E787" s="574">
        <v>115.72</v>
      </c>
      <c r="F787" s="603">
        <f t="shared" si="88"/>
        <v>115.72</v>
      </c>
      <c r="G787" s="862">
        <f>'Заказ, cкидки и курсы валют'!$J$23*F787</f>
        <v>1440.7139999999999</v>
      </c>
      <c r="H787" s="128">
        <f t="shared" si="89"/>
        <v>720.36</v>
      </c>
      <c r="I787" s="212"/>
    </row>
    <row r="788" spans="1:9" ht="14.1" customHeight="1">
      <c r="A788" s="209" t="s">
        <v>5975</v>
      </c>
      <c r="B788" s="44" t="s">
        <v>126</v>
      </c>
      <c r="C788" s="2083">
        <v>7024</v>
      </c>
      <c r="D788" s="45">
        <v>500</v>
      </c>
      <c r="E788" s="574">
        <v>115.72</v>
      </c>
      <c r="F788" s="603">
        <f t="shared" si="88"/>
        <v>115.72</v>
      </c>
      <c r="G788" s="862">
        <f>'Заказ, cкидки и курсы валют'!$J$23*F788</f>
        <v>1440.7139999999999</v>
      </c>
      <c r="H788" s="128">
        <f t="shared" si="89"/>
        <v>720.36</v>
      </c>
      <c r="I788" s="212"/>
    </row>
    <row r="789" spans="1:9" ht="14.1" customHeight="1">
      <c r="A789" s="209" t="s">
        <v>1807</v>
      </c>
      <c r="B789" s="44" t="s">
        <v>126</v>
      </c>
      <c r="C789" s="2083">
        <v>8017</v>
      </c>
      <c r="D789" s="45">
        <v>500</v>
      </c>
      <c r="E789" s="574">
        <v>115.72</v>
      </c>
      <c r="F789" s="603">
        <f t="shared" si="88"/>
        <v>115.72</v>
      </c>
      <c r="G789" s="862">
        <f>'Заказ, cкидки и курсы валют'!$J$23*F789</f>
        <v>1440.7139999999999</v>
      </c>
      <c r="H789" s="128">
        <f t="shared" si="89"/>
        <v>720.36</v>
      </c>
      <c r="I789" s="212"/>
    </row>
    <row r="790" spans="1:9" ht="14.1" customHeight="1">
      <c r="A790" s="209" t="s">
        <v>1808</v>
      </c>
      <c r="B790" s="44" t="s">
        <v>126</v>
      </c>
      <c r="C790" s="2083">
        <v>8019</v>
      </c>
      <c r="D790" s="45">
        <v>500</v>
      </c>
      <c r="E790" s="574">
        <v>115.72</v>
      </c>
      <c r="F790" s="603">
        <f t="shared" si="88"/>
        <v>115.72</v>
      </c>
      <c r="G790" s="862">
        <f>'Заказ, cкидки и курсы валют'!$J$23*F790</f>
        <v>1440.7139999999999</v>
      </c>
      <c r="H790" s="128">
        <f t="shared" si="89"/>
        <v>720.36</v>
      </c>
      <c r="I790" s="212"/>
    </row>
    <row r="791" spans="1:9" ht="14.1" customHeight="1">
      <c r="A791" s="209" t="s">
        <v>1809</v>
      </c>
      <c r="B791" s="44" t="s">
        <v>126</v>
      </c>
      <c r="C791" s="2083">
        <v>9003</v>
      </c>
      <c r="D791" s="45">
        <v>500</v>
      </c>
      <c r="E791" s="574">
        <v>115.72</v>
      </c>
      <c r="F791" s="603">
        <f t="shared" si="88"/>
        <v>115.72</v>
      </c>
      <c r="G791" s="862">
        <f>'Заказ, cкидки и курсы валют'!$J$23*F791</f>
        <v>1440.7139999999999</v>
      </c>
      <c r="H791" s="128">
        <f t="shared" si="89"/>
        <v>720.36</v>
      </c>
      <c r="I791" s="212"/>
    </row>
    <row r="792" spans="1:9" ht="14.1" customHeight="1">
      <c r="A792" s="209" t="s">
        <v>5976</v>
      </c>
      <c r="B792" s="44" t="s">
        <v>126</v>
      </c>
      <c r="C792" s="2083">
        <v>9005</v>
      </c>
      <c r="D792" s="45">
        <v>500</v>
      </c>
      <c r="E792" s="574">
        <v>115.72</v>
      </c>
      <c r="F792" s="603">
        <f t="shared" si="88"/>
        <v>115.72</v>
      </c>
      <c r="G792" s="862">
        <f>'Заказ, cкидки и курсы валют'!$J$23*F792</f>
        <v>1440.7139999999999</v>
      </c>
      <c r="H792" s="128">
        <f t="shared" si="89"/>
        <v>720.36</v>
      </c>
      <c r="I792" s="212"/>
    </row>
    <row r="793" spans="1:9" ht="14.1" customHeight="1">
      <c r="A793" s="402" t="s">
        <v>1810</v>
      </c>
      <c r="B793" s="403" t="s">
        <v>127</v>
      </c>
      <c r="C793" s="2080">
        <v>1014</v>
      </c>
      <c r="D793" s="2085">
        <v>500</v>
      </c>
      <c r="E793" s="574">
        <v>127.74</v>
      </c>
      <c r="F793" s="2082">
        <f t="shared" si="88"/>
        <v>127.74</v>
      </c>
      <c r="G793" s="934">
        <f>'Заказ, cкидки и курсы валют'!$J$23*F793</f>
        <v>1590.3629999999998</v>
      </c>
      <c r="H793" s="935">
        <f t="shared" si="89"/>
        <v>795.18</v>
      </c>
      <c r="I793" s="401"/>
    </row>
    <row r="794" spans="1:9" ht="14.1" customHeight="1">
      <c r="A794" s="209" t="s">
        <v>1811</v>
      </c>
      <c r="B794" s="44" t="s">
        <v>127</v>
      </c>
      <c r="C794" s="2083">
        <v>1015</v>
      </c>
      <c r="D794" s="45">
        <v>500</v>
      </c>
      <c r="E794" s="574">
        <v>127.74</v>
      </c>
      <c r="F794" s="603">
        <f t="shared" si="88"/>
        <v>127.74</v>
      </c>
      <c r="G794" s="862">
        <f>'Заказ, cкидки и курсы валют'!$J$23*F794</f>
        <v>1590.3629999999998</v>
      </c>
      <c r="H794" s="128">
        <f t="shared" si="89"/>
        <v>795.18</v>
      </c>
      <c r="I794" s="212"/>
    </row>
    <row r="795" spans="1:9" ht="14.1" customHeight="1">
      <c r="A795" s="209" t="s">
        <v>1812</v>
      </c>
      <c r="B795" s="44" t="s">
        <v>127</v>
      </c>
      <c r="C795" s="2083">
        <v>1018</v>
      </c>
      <c r="D795" s="45">
        <v>500</v>
      </c>
      <c r="E795" s="574">
        <v>127.74</v>
      </c>
      <c r="F795" s="603">
        <f t="shared" si="88"/>
        <v>127.74</v>
      </c>
      <c r="G795" s="862">
        <f>'Заказ, cкидки и курсы валют'!$J$23*F795</f>
        <v>1590.3629999999998</v>
      </c>
      <c r="H795" s="128">
        <f t="shared" si="89"/>
        <v>795.18</v>
      </c>
      <c r="I795" s="212"/>
    </row>
    <row r="796" spans="1:9" ht="14.1" customHeight="1">
      <c r="A796" s="209" t="s">
        <v>1813</v>
      </c>
      <c r="B796" s="44" t="s">
        <v>127</v>
      </c>
      <c r="C796" s="2083">
        <v>3003</v>
      </c>
      <c r="D796" s="45">
        <v>500</v>
      </c>
      <c r="E796" s="574">
        <v>127.74</v>
      </c>
      <c r="F796" s="603">
        <f t="shared" si="88"/>
        <v>127.74</v>
      </c>
      <c r="G796" s="862">
        <f>'Заказ, cкидки и курсы валют'!$J$23*F796</f>
        <v>1590.3629999999998</v>
      </c>
      <c r="H796" s="128">
        <f t="shared" si="89"/>
        <v>795.18</v>
      </c>
      <c r="I796" s="212"/>
    </row>
    <row r="797" spans="1:9" ht="14.1" customHeight="1">
      <c r="A797" s="209" t="s">
        <v>1814</v>
      </c>
      <c r="B797" s="44" t="s">
        <v>127</v>
      </c>
      <c r="C797" s="2083">
        <v>3005</v>
      </c>
      <c r="D797" s="45">
        <v>500</v>
      </c>
      <c r="E797" s="574">
        <v>127.74</v>
      </c>
      <c r="F797" s="603">
        <f t="shared" si="88"/>
        <v>127.74</v>
      </c>
      <c r="G797" s="862">
        <f>'Заказ, cкидки и курсы валют'!$J$23*F797</f>
        <v>1590.3629999999998</v>
      </c>
      <c r="H797" s="128">
        <f t="shared" si="89"/>
        <v>795.18</v>
      </c>
      <c r="I797" s="212"/>
    </row>
    <row r="798" spans="1:9" ht="14.1" customHeight="1">
      <c r="A798" s="209" t="s">
        <v>4477</v>
      </c>
      <c r="B798" s="44" t="s">
        <v>127</v>
      </c>
      <c r="C798" s="2083">
        <v>3009</v>
      </c>
      <c r="D798" s="45">
        <v>500</v>
      </c>
      <c r="E798" s="574">
        <v>127.74</v>
      </c>
      <c r="F798" s="603">
        <f t="shared" si="88"/>
        <v>127.74</v>
      </c>
      <c r="G798" s="862">
        <f>'Заказ, cкидки и курсы валют'!$J$23*F798</f>
        <v>1590.3629999999998</v>
      </c>
      <c r="H798" s="128">
        <f t="shared" si="89"/>
        <v>795.18</v>
      </c>
      <c r="I798" s="212"/>
    </row>
    <row r="799" spans="1:9" ht="14.1" customHeight="1">
      <c r="A799" s="209" t="s">
        <v>1815</v>
      </c>
      <c r="B799" s="44" t="s">
        <v>127</v>
      </c>
      <c r="C799" s="2083">
        <v>3011</v>
      </c>
      <c r="D799" s="45">
        <v>500</v>
      </c>
      <c r="E799" s="574">
        <v>127.74</v>
      </c>
      <c r="F799" s="603">
        <f t="shared" si="88"/>
        <v>127.74</v>
      </c>
      <c r="G799" s="862">
        <f>'Заказ, cкидки и курсы валют'!$J$23*F799</f>
        <v>1590.3629999999998</v>
      </c>
      <c r="H799" s="128">
        <f t="shared" si="89"/>
        <v>795.18</v>
      </c>
      <c r="I799" s="212"/>
    </row>
    <row r="800" spans="1:9" ht="14.1" customHeight="1">
      <c r="A800" s="209" t="s">
        <v>1816</v>
      </c>
      <c r="B800" s="44" t="s">
        <v>127</v>
      </c>
      <c r="C800" s="2083">
        <v>5002</v>
      </c>
      <c r="D800" s="45">
        <v>500</v>
      </c>
      <c r="E800" s="574">
        <v>127.74</v>
      </c>
      <c r="F800" s="603">
        <f t="shared" si="88"/>
        <v>127.74</v>
      </c>
      <c r="G800" s="862">
        <f>'Заказ, cкидки и курсы валют'!$J$23*F800</f>
        <v>1590.3629999999998</v>
      </c>
      <c r="H800" s="128">
        <f t="shared" si="89"/>
        <v>795.18</v>
      </c>
      <c r="I800" s="212"/>
    </row>
    <row r="801" spans="1:9" ht="14.1" customHeight="1">
      <c r="A801" s="209" t="s">
        <v>1817</v>
      </c>
      <c r="B801" s="44" t="s">
        <v>127</v>
      </c>
      <c r="C801" s="2083">
        <v>5005</v>
      </c>
      <c r="D801" s="45">
        <v>500</v>
      </c>
      <c r="E801" s="574">
        <v>127.74</v>
      </c>
      <c r="F801" s="603">
        <f t="shared" si="88"/>
        <v>127.74</v>
      </c>
      <c r="G801" s="862">
        <f>'Заказ, cкидки и курсы валют'!$J$23*F801</f>
        <v>1590.3629999999998</v>
      </c>
      <c r="H801" s="128">
        <f t="shared" si="89"/>
        <v>795.18</v>
      </c>
      <c r="I801" s="212"/>
    </row>
    <row r="802" spans="1:9" ht="14.1" customHeight="1">
      <c r="A802" s="209" t="s">
        <v>1818</v>
      </c>
      <c r="B802" s="44" t="s">
        <v>127</v>
      </c>
      <c r="C802" s="2083">
        <v>5010</v>
      </c>
      <c r="D802" s="45">
        <v>500</v>
      </c>
      <c r="E802" s="574">
        <v>127.74</v>
      </c>
      <c r="F802" s="603">
        <f t="shared" si="88"/>
        <v>127.74</v>
      </c>
      <c r="G802" s="862">
        <f>'Заказ, cкидки и курсы валют'!$J$23*F802</f>
        <v>1590.3629999999998</v>
      </c>
      <c r="H802" s="128">
        <f t="shared" si="89"/>
        <v>795.18</v>
      </c>
      <c r="I802" s="212"/>
    </row>
    <row r="803" spans="1:9" ht="14.1" customHeight="1">
      <c r="A803" s="209" t="s">
        <v>1819</v>
      </c>
      <c r="B803" s="44" t="s">
        <v>127</v>
      </c>
      <c r="C803" s="2083">
        <v>5021</v>
      </c>
      <c r="D803" s="45">
        <v>500</v>
      </c>
      <c r="E803" s="574">
        <v>127.74</v>
      </c>
      <c r="F803" s="603">
        <f t="shared" si="88"/>
        <v>127.74</v>
      </c>
      <c r="G803" s="862">
        <f>'Заказ, cкидки и курсы валют'!$J$23*F803</f>
        <v>1590.3629999999998</v>
      </c>
      <c r="H803" s="128">
        <f t="shared" si="89"/>
        <v>795.18</v>
      </c>
      <c r="I803" s="212"/>
    </row>
    <row r="804" spans="1:9" ht="14.1" customHeight="1">
      <c r="A804" s="209" t="s">
        <v>1820</v>
      </c>
      <c r="B804" s="44" t="s">
        <v>127</v>
      </c>
      <c r="C804" s="2083">
        <v>6002</v>
      </c>
      <c r="D804" s="45">
        <v>500</v>
      </c>
      <c r="E804" s="574">
        <v>127.74</v>
      </c>
      <c r="F804" s="603">
        <f t="shared" si="88"/>
        <v>127.74</v>
      </c>
      <c r="G804" s="862">
        <f>'Заказ, cкидки и курсы валют'!$J$23*F804</f>
        <v>1590.3629999999998</v>
      </c>
      <c r="H804" s="128">
        <f t="shared" si="89"/>
        <v>795.18</v>
      </c>
      <c r="I804" s="212"/>
    </row>
    <row r="805" spans="1:9" ht="14.1" customHeight="1">
      <c r="A805" s="209" t="s">
        <v>1821</v>
      </c>
      <c r="B805" s="44" t="s">
        <v>127</v>
      </c>
      <c r="C805" s="2083">
        <v>6005</v>
      </c>
      <c r="D805" s="45">
        <v>500</v>
      </c>
      <c r="E805" s="574">
        <v>127.74</v>
      </c>
      <c r="F805" s="603">
        <f t="shared" si="88"/>
        <v>127.74</v>
      </c>
      <c r="G805" s="862">
        <f>'Заказ, cкидки и курсы валют'!$J$23*F805</f>
        <v>1590.3629999999998</v>
      </c>
      <c r="H805" s="128">
        <f t="shared" si="89"/>
        <v>795.18</v>
      </c>
      <c r="I805" s="212"/>
    </row>
    <row r="806" spans="1:9" ht="14.1" customHeight="1">
      <c r="A806" s="209" t="s">
        <v>1822</v>
      </c>
      <c r="B806" s="44" t="s">
        <v>127</v>
      </c>
      <c r="C806" s="2083">
        <v>7004</v>
      </c>
      <c r="D806" s="45">
        <v>500</v>
      </c>
      <c r="E806" s="574">
        <v>127.74</v>
      </c>
      <c r="F806" s="603">
        <f t="shared" si="88"/>
        <v>127.74</v>
      </c>
      <c r="G806" s="862">
        <f>'Заказ, cкидки и курсы валют'!$J$23*F806</f>
        <v>1590.3629999999998</v>
      </c>
      <c r="H806" s="128">
        <f t="shared" si="89"/>
        <v>795.18</v>
      </c>
      <c r="I806" s="212"/>
    </row>
    <row r="807" spans="1:9" ht="14.1" customHeight="1">
      <c r="A807" s="209" t="s">
        <v>5977</v>
      </c>
      <c r="B807" s="44" t="s">
        <v>127</v>
      </c>
      <c r="C807" s="2083">
        <v>7024</v>
      </c>
      <c r="D807" s="45">
        <v>500</v>
      </c>
      <c r="E807" s="574">
        <v>127.74</v>
      </c>
      <c r="F807" s="603">
        <f t="shared" si="88"/>
        <v>127.74</v>
      </c>
      <c r="G807" s="862">
        <f>'Заказ, cкидки и курсы валют'!$J$23*F807</f>
        <v>1590.3629999999998</v>
      </c>
      <c r="H807" s="128">
        <f t="shared" si="89"/>
        <v>795.18</v>
      </c>
      <c r="I807" s="212"/>
    </row>
    <row r="808" spans="1:9" ht="14.1" customHeight="1">
      <c r="A808" s="209" t="s">
        <v>1823</v>
      </c>
      <c r="B808" s="44" t="s">
        <v>127</v>
      </c>
      <c r="C808" s="2083">
        <v>8017</v>
      </c>
      <c r="D808" s="45">
        <v>500</v>
      </c>
      <c r="E808" s="574">
        <v>127.74</v>
      </c>
      <c r="F808" s="603">
        <f t="shared" si="88"/>
        <v>127.74</v>
      </c>
      <c r="G808" s="862">
        <f>'Заказ, cкидки и курсы валют'!$J$23*F808</f>
        <v>1590.3629999999998</v>
      </c>
      <c r="H808" s="128">
        <f t="shared" si="89"/>
        <v>795.18</v>
      </c>
      <c r="I808" s="212"/>
    </row>
    <row r="809" spans="1:9" ht="14.1" customHeight="1">
      <c r="A809" s="209" t="s">
        <v>1824</v>
      </c>
      <c r="B809" s="44" t="s">
        <v>127</v>
      </c>
      <c r="C809" s="2083">
        <v>8019</v>
      </c>
      <c r="D809" s="45">
        <v>500</v>
      </c>
      <c r="E809" s="574">
        <v>127.74</v>
      </c>
      <c r="F809" s="603">
        <f t="shared" si="88"/>
        <v>127.74</v>
      </c>
      <c r="G809" s="862">
        <f>'Заказ, cкидки и курсы валют'!$J$23*F809</f>
        <v>1590.3629999999998</v>
      </c>
      <c r="H809" s="128">
        <f t="shared" si="89"/>
        <v>795.18</v>
      </c>
      <c r="I809" s="212"/>
    </row>
    <row r="810" spans="1:9" ht="14.1" customHeight="1">
      <c r="A810" s="209" t="s">
        <v>1825</v>
      </c>
      <c r="B810" s="44" t="s">
        <v>127</v>
      </c>
      <c r="C810" s="2083">
        <v>9003</v>
      </c>
      <c r="D810" s="45">
        <v>500</v>
      </c>
      <c r="E810" s="574">
        <v>127.74</v>
      </c>
      <c r="F810" s="603">
        <f t="shared" si="88"/>
        <v>127.74</v>
      </c>
      <c r="G810" s="862">
        <f>'Заказ, cкидки и курсы валют'!$J$23*F810</f>
        <v>1590.3629999999998</v>
      </c>
      <c r="H810" s="128">
        <f t="shared" si="89"/>
        <v>795.18</v>
      </c>
      <c r="I810" s="212"/>
    </row>
    <row r="811" spans="1:9" ht="14.1" customHeight="1" thickBot="1">
      <c r="A811" s="211" t="s">
        <v>5978</v>
      </c>
      <c r="B811" s="213" t="s">
        <v>127</v>
      </c>
      <c r="C811" s="2161">
        <v>9005</v>
      </c>
      <c r="D811" s="219">
        <v>500</v>
      </c>
      <c r="E811" s="574">
        <v>127.74</v>
      </c>
      <c r="F811" s="959">
        <f t="shared" si="88"/>
        <v>127.74</v>
      </c>
      <c r="G811" s="960">
        <f>'Заказ, cкидки и курсы валют'!$J$23*F811</f>
        <v>1590.3629999999998</v>
      </c>
      <c r="H811" s="181">
        <f t="shared" si="89"/>
        <v>795.18</v>
      </c>
      <c r="I811" s="214"/>
    </row>
    <row r="812" spans="1:9" ht="13.5" customHeight="1" thickBot="1">
      <c r="A812" s="26"/>
      <c r="B812" s="41"/>
      <c r="C812" s="42"/>
      <c r="D812" s="42"/>
      <c r="E812" s="614"/>
      <c r="F812" s="614"/>
      <c r="G812" s="867"/>
      <c r="H812" s="25"/>
    </row>
    <row r="813" spans="1:9" ht="18">
      <c r="A813" s="215"/>
      <c r="B813" s="91" t="s">
        <v>3090</v>
      </c>
      <c r="C813" s="91"/>
      <c r="D813" s="96"/>
      <c r="E813" s="591"/>
      <c r="F813" s="592"/>
      <c r="G813" s="859"/>
      <c r="H813" s="163"/>
      <c r="I813" s="95"/>
    </row>
    <row r="814" spans="1:9" ht="18">
      <c r="A814" s="206"/>
      <c r="B814" s="108" t="s">
        <v>1393</v>
      </c>
      <c r="C814" s="108"/>
      <c r="D814" s="111"/>
      <c r="E814" s="615"/>
      <c r="F814" s="563"/>
      <c r="G814" s="340"/>
      <c r="H814" s="17"/>
      <c r="I814" s="167"/>
    </row>
    <row r="815" spans="1:9">
      <c r="A815" s="206"/>
      <c r="B815" s="207"/>
      <c r="C815" s="97"/>
      <c r="D815" s="97"/>
      <c r="E815" s="595"/>
      <c r="F815" s="596"/>
      <c r="G815" s="860"/>
      <c r="H815" s="228"/>
      <c r="I815" s="167"/>
    </row>
    <row r="816" spans="1:9">
      <c r="A816" s="206"/>
      <c r="B816" s="207"/>
      <c r="C816" s="97"/>
      <c r="D816" s="97"/>
      <c r="E816" s="595"/>
      <c r="F816" s="596"/>
      <c r="G816" s="860"/>
      <c r="H816" s="228"/>
      <c r="I816" s="167"/>
    </row>
    <row r="817" spans="1:9">
      <c r="A817" s="206"/>
      <c r="B817" s="207"/>
      <c r="C817" s="97"/>
      <c r="D817" s="97"/>
      <c r="E817" s="595"/>
      <c r="F817" s="596"/>
      <c r="G817" s="860"/>
      <c r="H817" s="228"/>
      <c r="I817" s="167"/>
    </row>
    <row r="818" spans="1:9" ht="16.5" thickBot="1">
      <c r="A818" s="201" t="s">
        <v>7082</v>
      </c>
      <c r="B818" s="208"/>
      <c r="C818" s="99"/>
      <c r="D818" s="99"/>
      <c r="E818" s="597"/>
      <c r="F818" s="598"/>
      <c r="G818" s="861"/>
      <c r="H818" s="229"/>
      <c r="I818" s="172"/>
    </row>
    <row r="819" spans="1:9" ht="42">
      <c r="A819" s="1206" t="s">
        <v>1034</v>
      </c>
      <c r="B819" s="1207" t="s">
        <v>1035</v>
      </c>
      <c r="C819" s="192" t="s">
        <v>678</v>
      </c>
      <c r="D819" s="192" t="s">
        <v>3143</v>
      </c>
      <c r="E819" s="1134" t="s">
        <v>11378</v>
      </c>
      <c r="F819" s="611" t="s">
        <v>2792</v>
      </c>
      <c r="G819" s="1204" t="s">
        <v>2640</v>
      </c>
      <c r="H819" s="419" t="s">
        <v>497</v>
      </c>
      <c r="I819" s="495" t="s">
        <v>4268</v>
      </c>
    </row>
    <row r="820" spans="1:9" ht="15" customHeight="1" thickBot="1">
      <c r="A820" s="475"/>
      <c r="B820" s="1210"/>
      <c r="C820" s="197" t="s">
        <v>3644</v>
      </c>
      <c r="D820" s="390" t="s">
        <v>2641</v>
      </c>
      <c r="E820" s="601" t="s">
        <v>265</v>
      </c>
      <c r="F820" s="607">
        <f>'Заказ, cкидки и курсы валют'!$I$12</f>
        <v>0</v>
      </c>
      <c r="G820" s="864"/>
      <c r="H820" s="338"/>
      <c r="I820" s="541"/>
    </row>
    <row r="821" spans="1:9" ht="18" customHeight="1">
      <c r="A821" s="391" t="s">
        <v>4478</v>
      </c>
      <c r="B821" s="392" t="s">
        <v>3385</v>
      </c>
      <c r="C821" s="974">
        <v>0.9</v>
      </c>
      <c r="D821" s="2155">
        <v>25000</v>
      </c>
      <c r="E821" s="574">
        <v>29.81</v>
      </c>
      <c r="F821" s="967">
        <f>ROUND(E821*(1-$F$11),2)</f>
        <v>29.81</v>
      </c>
      <c r="G821" s="968">
        <f>'Заказ, cкидки и курсы валют'!$J$23*F821</f>
        <v>371.13449999999995</v>
      </c>
      <c r="H821" s="387">
        <f>ROUND((D821/1000)*G821,2)</f>
        <v>9278.36</v>
      </c>
      <c r="I821" s="337"/>
    </row>
    <row r="822" spans="1:9" ht="16.5" customHeight="1" thickBot="1">
      <c r="A822" s="211" t="s">
        <v>4479</v>
      </c>
      <c r="B822" s="213" t="s">
        <v>3999</v>
      </c>
      <c r="C822" s="218">
        <v>0.97</v>
      </c>
      <c r="D822" s="219">
        <v>25000</v>
      </c>
      <c r="E822" s="574">
        <v>38.869999999999997</v>
      </c>
      <c r="F822" s="959">
        <f>ROUND(E822*(1-$F$11),2)</f>
        <v>38.869999999999997</v>
      </c>
      <c r="G822" s="960">
        <f>'Заказ, cкидки и курсы валют'!$J$23*F822</f>
        <v>483.93149999999991</v>
      </c>
      <c r="H822" s="181">
        <f>ROUND((D822/1000)*G822,2)</f>
        <v>12098.29</v>
      </c>
      <c r="I822" s="214"/>
    </row>
    <row r="823" spans="1:9" ht="13.5" thickBot="1">
      <c r="A823" s="27"/>
      <c r="B823" s="49"/>
      <c r="C823" s="81"/>
      <c r="D823" s="51"/>
      <c r="E823" s="546"/>
      <c r="F823" s="578"/>
      <c r="G823" s="863"/>
      <c r="H823" s="85"/>
      <c r="I823" s="14"/>
    </row>
    <row r="824" spans="1:9" ht="18">
      <c r="A824" s="215"/>
      <c r="B824" s="91" t="s">
        <v>3090</v>
      </c>
      <c r="C824" s="91"/>
      <c r="D824" s="96"/>
      <c r="E824" s="591"/>
      <c r="F824" s="592"/>
      <c r="G824" s="859"/>
      <c r="H824" s="163"/>
      <c r="I824" s="95"/>
    </row>
    <row r="825" spans="1:9" ht="18">
      <c r="A825" s="206"/>
      <c r="B825" s="108" t="s">
        <v>1393</v>
      </c>
      <c r="C825" s="108"/>
      <c r="D825" s="111"/>
      <c r="E825" s="615"/>
      <c r="F825" s="563"/>
      <c r="G825" s="340"/>
      <c r="H825" s="17"/>
      <c r="I825" s="167"/>
    </row>
    <row r="826" spans="1:9">
      <c r="A826" s="206"/>
      <c r="B826" s="207"/>
      <c r="C826" s="97"/>
      <c r="D826" s="97"/>
      <c r="E826" s="595"/>
      <c r="F826" s="596"/>
      <c r="G826" s="860"/>
      <c r="H826" s="228"/>
      <c r="I826" s="167"/>
    </row>
    <row r="827" spans="1:9">
      <c r="A827" s="206"/>
      <c r="B827" s="207"/>
      <c r="C827" s="97"/>
      <c r="D827" s="97"/>
      <c r="E827" s="595"/>
      <c r="F827" s="596"/>
      <c r="G827" s="860"/>
      <c r="H827" s="228"/>
      <c r="I827" s="167"/>
    </row>
    <row r="828" spans="1:9" ht="14.1" customHeight="1">
      <c r="A828" s="206"/>
      <c r="B828" s="207"/>
      <c r="C828" s="97"/>
      <c r="D828" s="97"/>
      <c r="E828" s="595"/>
      <c r="F828" s="596"/>
      <c r="G828" s="860"/>
      <c r="H828" s="228"/>
      <c r="I828" s="167"/>
    </row>
    <row r="829" spans="1:9" ht="14.1" customHeight="1" thickBot="1">
      <c r="A829" s="201" t="s">
        <v>7081</v>
      </c>
      <c r="B829" s="200"/>
      <c r="C829" s="205"/>
      <c r="D829" s="205"/>
      <c r="E829" s="597"/>
      <c r="F829" s="598"/>
      <c r="G829" s="861"/>
      <c r="H829" s="229"/>
      <c r="I829" s="172"/>
    </row>
    <row r="830" spans="1:9" ht="41.25" customHeight="1">
      <c r="A830" s="1206" t="s">
        <v>1034</v>
      </c>
      <c r="B830" s="1207" t="s">
        <v>1035</v>
      </c>
      <c r="C830" s="192" t="s">
        <v>678</v>
      </c>
      <c r="D830" s="192" t="s">
        <v>3143</v>
      </c>
      <c r="E830" s="1134" t="s">
        <v>11378</v>
      </c>
      <c r="F830" s="611" t="s">
        <v>2792</v>
      </c>
      <c r="G830" s="1204" t="s">
        <v>2640</v>
      </c>
      <c r="H830" s="419" t="s">
        <v>497</v>
      </c>
      <c r="I830" s="495" t="s">
        <v>4268</v>
      </c>
    </row>
    <row r="831" spans="1:9" ht="14.1" customHeight="1" thickBot="1">
      <c r="A831" s="475"/>
      <c r="B831" s="1210"/>
      <c r="C831" s="197" t="s">
        <v>3644</v>
      </c>
      <c r="D831" s="390" t="s">
        <v>2641</v>
      </c>
      <c r="E831" s="601" t="s">
        <v>265</v>
      </c>
      <c r="F831" s="607">
        <f>'Заказ, cкидки и курсы валют'!$I$12</f>
        <v>0</v>
      </c>
      <c r="G831" s="864"/>
      <c r="H831" s="338"/>
      <c r="I831" s="541"/>
    </row>
    <row r="832" spans="1:9" ht="14.1" customHeight="1">
      <c r="A832" s="391" t="s">
        <v>4480</v>
      </c>
      <c r="B832" s="392" t="s">
        <v>3385</v>
      </c>
      <c r="C832" s="974">
        <v>0.9</v>
      </c>
      <c r="D832" s="2101">
        <v>2500</v>
      </c>
      <c r="E832" s="2090">
        <f>E821*1.2</f>
        <v>35.771999999999998</v>
      </c>
      <c r="F832" s="967">
        <f>ROUND(E832*(1-$F$11),2)</f>
        <v>35.770000000000003</v>
      </c>
      <c r="G832" s="968">
        <f>'Заказ, cкидки и курсы валют'!$J$23*F832</f>
        <v>445.3365</v>
      </c>
      <c r="H832" s="387">
        <f>ROUND((D832/1000)*G832,2)</f>
        <v>1113.3399999999999</v>
      </c>
      <c r="I832" s="337"/>
    </row>
    <row r="833" spans="1:9" ht="14.1" customHeight="1" thickBot="1">
      <c r="A833" s="211" t="s">
        <v>4481</v>
      </c>
      <c r="B833" s="213" t="s">
        <v>3999</v>
      </c>
      <c r="C833" s="218">
        <v>0.97</v>
      </c>
      <c r="D833" s="2150">
        <v>2500</v>
      </c>
      <c r="E833" s="2092">
        <f>E822*1.2</f>
        <v>46.643999999999998</v>
      </c>
      <c r="F833" s="959">
        <f>ROUND(E833*(1-$F$11),2)</f>
        <v>46.64</v>
      </c>
      <c r="G833" s="960">
        <f>'Заказ, cкидки и курсы валют'!$J$23*F833</f>
        <v>580.66800000000001</v>
      </c>
      <c r="H833" s="181">
        <f>ROUND((D833/1000)*G833,2)</f>
        <v>1451.67</v>
      </c>
      <c r="I833" s="214"/>
    </row>
    <row r="834" spans="1:9" ht="14.1" customHeight="1" thickBot="1">
      <c r="A834" s="13"/>
      <c r="B834" s="49"/>
      <c r="C834" s="81"/>
      <c r="D834" s="83"/>
      <c r="E834" s="1237"/>
      <c r="F834" s="1096"/>
      <c r="G834" s="865"/>
      <c r="H834" s="23"/>
      <c r="I834" s="14"/>
    </row>
    <row r="835" spans="1:9" ht="14.1" customHeight="1">
      <c r="A835" s="215"/>
      <c r="B835" s="91" t="s">
        <v>3090</v>
      </c>
      <c r="C835" s="91"/>
      <c r="D835" s="96"/>
      <c r="E835" s="591"/>
      <c r="F835" s="592"/>
      <c r="G835" s="859"/>
      <c r="H835" s="163"/>
      <c r="I835" s="95"/>
    </row>
    <row r="836" spans="1:9" ht="14.1" customHeight="1">
      <c r="A836" s="206"/>
      <c r="B836" s="108" t="s">
        <v>1393</v>
      </c>
      <c r="C836" s="108"/>
      <c r="D836" s="111"/>
      <c r="E836" s="615"/>
      <c r="F836" s="563"/>
      <c r="G836" s="340"/>
      <c r="H836" s="17"/>
      <c r="I836" s="167"/>
    </row>
    <row r="837" spans="1:9" ht="13.5" customHeight="1">
      <c r="A837" s="206"/>
      <c r="B837" s="207"/>
      <c r="C837" s="97"/>
      <c r="D837" s="97"/>
      <c r="E837" s="595"/>
      <c r="F837" s="596"/>
      <c r="G837" s="860"/>
      <c r="H837" s="228"/>
      <c r="I837" s="167"/>
    </row>
    <row r="838" spans="1:9" ht="13.5" customHeight="1">
      <c r="A838" s="206"/>
      <c r="B838" s="207"/>
      <c r="C838" s="97"/>
      <c r="D838" s="97"/>
      <c r="E838" s="595"/>
      <c r="F838" s="596"/>
      <c r="G838" s="860"/>
      <c r="H838" s="228"/>
      <c r="I838" s="167"/>
    </row>
    <row r="839" spans="1:9" ht="13.5" customHeight="1">
      <c r="A839" s="206"/>
      <c r="B839" s="207"/>
      <c r="C839" s="97"/>
      <c r="D839" s="97"/>
      <c r="E839" s="595"/>
      <c r="F839" s="596"/>
      <c r="G839" s="860"/>
      <c r="H839" s="228"/>
      <c r="I839" s="167"/>
    </row>
    <row r="840" spans="1:9" ht="13.5" customHeight="1" thickBot="1">
      <c r="A840" s="201" t="s">
        <v>7083</v>
      </c>
      <c r="B840" s="200"/>
      <c r="C840" s="205"/>
      <c r="D840" s="205"/>
      <c r="E840" s="597"/>
      <c r="F840" s="598"/>
      <c r="G840" s="861"/>
      <c r="H840" s="229"/>
      <c r="I840" s="172"/>
    </row>
    <row r="841" spans="1:9" ht="48.75" customHeight="1">
      <c r="A841" s="1206" t="s">
        <v>1034</v>
      </c>
      <c r="B841" s="1207" t="s">
        <v>1035</v>
      </c>
      <c r="C841" s="192" t="s">
        <v>678</v>
      </c>
      <c r="D841" s="192" t="s">
        <v>3143</v>
      </c>
      <c r="E841" s="1134" t="s">
        <v>11378</v>
      </c>
      <c r="F841" s="611" t="s">
        <v>2792</v>
      </c>
      <c r="G841" s="1204" t="s">
        <v>2640</v>
      </c>
      <c r="H841" s="419" t="s">
        <v>497</v>
      </c>
      <c r="I841" s="495" t="s">
        <v>4268</v>
      </c>
    </row>
    <row r="842" spans="1:9" ht="21.75" customHeight="1" thickBot="1">
      <c r="A842" s="475"/>
      <c r="B842" s="1210"/>
      <c r="C842" s="197" t="s">
        <v>3644</v>
      </c>
      <c r="D842" s="390" t="s">
        <v>2641</v>
      </c>
      <c r="E842" s="601" t="s">
        <v>265</v>
      </c>
      <c r="F842" s="607">
        <f>'Заказ, cкидки и курсы валют'!$I$12</f>
        <v>0</v>
      </c>
      <c r="G842" s="864"/>
      <c r="H842" s="338"/>
      <c r="I842" s="541"/>
    </row>
    <row r="843" spans="1:9" ht="14.1" customHeight="1">
      <c r="A843" s="391" t="s">
        <v>11214</v>
      </c>
      <c r="B843" s="392" t="s">
        <v>3385</v>
      </c>
      <c r="C843" s="974">
        <v>0.9</v>
      </c>
      <c r="D843" s="2101">
        <v>250</v>
      </c>
      <c r="E843" s="2090">
        <f>E821*3</f>
        <v>89.429999999999993</v>
      </c>
      <c r="F843" s="967">
        <f>ROUND(E843*(1-$F$11),2)</f>
        <v>89.43</v>
      </c>
      <c r="G843" s="968">
        <f>'Заказ, cкидки и курсы валют'!$J$23*F843</f>
        <v>1113.4035000000001</v>
      </c>
      <c r="H843" s="387">
        <f>ROUND((D843/1000)*G843,2)</f>
        <v>278.35000000000002</v>
      </c>
      <c r="I843" s="337"/>
    </row>
    <row r="844" spans="1:9" ht="14.1" customHeight="1" thickBot="1">
      <c r="A844" s="211" t="s">
        <v>11215</v>
      </c>
      <c r="B844" s="213" t="s">
        <v>3999</v>
      </c>
      <c r="C844" s="218">
        <v>0.97</v>
      </c>
      <c r="D844" s="2150">
        <v>250</v>
      </c>
      <c r="E844" s="2092">
        <f>E822*3</f>
        <v>116.60999999999999</v>
      </c>
      <c r="F844" s="959">
        <f>ROUND(E844*(1-$F$11),2)</f>
        <v>116.61</v>
      </c>
      <c r="G844" s="960">
        <f>'Заказ, cкидки и курсы валют'!$J$23*F844</f>
        <v>1451.7945</v>
      </c>
      <c r="H844" s="181">
        <f>ROUND((D844/1000)*G844,2)</f>
        <v>362.95</v>
      </c>
      <c r="I844" s="214"/>
    </row>
    <row r="845" spans="1:9" ht="13.5" customHeight="1">
      <c r="A845" s="13"/>
      <c r="B845" s="49"/>
      <c r="C845" s="81"/>
      <c r="D845" s="83"/>
      <c r="E845" s="1237"/>
      <c r="F845" s="1096"/>
      <c r="G845" s="865"/>
      <c r="H845" s="23"/>
      <c r="I845" s="14"/>
    </row>
    <row r="846" spans="1:9" ht="13.5" customHeight="1" thickBot="1">
      <c r="A846" s="27"/>
      <c r="B846" s="49"/>
      <c r="C846" s="81"/>
      <c r="D846" s="51"/>
      <c r="E846" s="546"/>
      <c r="F846" s="578"/>
      <c r="G846" s="863"/>
      <c r="H846" s="85"/>
      <c r="I846" s="14"/>
    </row>
    <row r="847" spans="1:9" ht="14.1" customHeight="1">
      <c r="A847" s="215"/>
      <c r="B847" s="91" t="s">
        <v>3090</v>
      </c>
      <c r="C847" s="91"/>
      <c r="D847" s="96"/>
      <c r="E847" s="591"/>
      <c r="F847" s="592"/>
      <c r="G847" s="859"/>
      <c r="H847" s="163"/>
      <c r="I847" s="95"/>
    </row>
    <row r="848" spans="1:9" ht="14.1" customHeight="1">
      <c r="A848" s="206"/>
      <c r="B848" s="108" t="s">
        <v>1394</v>
      </c>
      <c r="C848" s="108"/>
      <c r="D848" s="111"/>
      <c r="E848" s="615"/>
      <c r="F848" s="563"/>
      <c r="G848" s="340"/>
      <c r="H848" s="17"/>
      <c r="I848" s="167"/>
    </row>
    <row r="849" spans="1:9" ht="14.1" customHeight="1">
      <c r="A849" s="206"/>
      <c r="B849" s="207"/>
      <c r="C849" s="97"/>
      <c r="D849" s="97"/>
      <c r="E849" s="595"/>
      <c r="F849" s="596"/>
      <c r="G849" s="860"/>
      <c r="H849" s="228"/>
      <c r="I849" s="167"/>
    </row>
    <row r="850" spans="1:9" ht="14.1" customHeight="1">
      <c r="A850" s="206"/>
      <c r="B850" s="207"/>
      <c r="C850" s="97"/>
      <c r="D850" s="97"/>
      <c r="E850" s="595"/>
      <c r="F850" s="596"/>
      <c r="G850" s="860"/>
      <c r="H850" s="228"/>
      <c r="I850" s="167"/>
    </row>
    <row r="851" spans="1:9" ht="14.1" customHeight="1">
      <c r="A851" s="206"/>
      <c r="B851" s="207"/>
      <c r="C851" s="97"/>
      <c r="D851" s="97"/>
      <c r="E851" s="595"/>
      <c r="F851" s="596"/>
      <c r="G851" s="860"/>
      <c r="H851" s="228"/>
      <c r="I851" s="167"/>
    </row>
    <row r="852" spans="1:9" ht="14.1" customHeight="1" thickBot="1">
      <c r="A852" s="201" t="s">
        <v>7082</v>
      </c>
      <c r="B852" s="208"/>
      <c r="C852" s="99"/>
      <c r="D852" s="99"/>
      <c r="E852" s="597"/>
      <c r="F852" s="598"/>
      <c r="G852" s="861"/>
      <c r="H852" s="229"/>
      <c r="I852" s="172"/>
    </row>
    <row r="853" spans="1:9" ht="45.75" customHeight="1">
      <c r="A853" s="1206" t="s">
        <v>1034</v>
      </c>
      <c r="B853" s="1207" t="s">
        <v>1035</v>
      </c>
      <c r="C853" s="197" t="s">
        <v>678</v>
      </c>
      <c r="D853" s="197" t="s">
        <v>3143</v>
      </c>
      <c r="E853" s="1134" t="s">
        <v>11378</v>
      </c>
      <c r="F853" s="600" t="s">
        <v>2792</v>
      </c>
      <c r="G853" s="1204" t="s">
        <v>2640</v>
      </c>
      <c r="H853" s="419" t="s">
        <v>497</v>
      </c>
      <c r="I853" s="495" t="s">
        <v>4268</v>
      </c>
    </row>
    <row r="854" spans="1:9" ht="14.1" customHeight="1" thickBot="1">
      <c r="A854" s="475"/>
      <c r="B854" s="1210"/>
      <c r="C854" s="197" t="s">
        <v>3644</v>
      </c>
      <c r="D854" s="390" t="s">
        <v>2641</v>
      </c>
      <c r="E854" s="601" t="s">
        <v>265</v>
      </c>
      <c r="F854" s="607">
        <f>'Заказ, cкидки и курсы валют'!$I$12</f>
        <v>0</v>
      </c>
      <c r="G854" s="864"/>
      <c r="H854" s="338"/>
      <c r="I854" s="541"/>
    </row>
    <row r="855" spans="1:9" ht="14.1" customHeight="1">
      <c r="A855" s="391" t="s">
        <v>4482</v>
      </c>
      <c r="B855" s="392" t="s">
        <v>3385</v>
      </c>
      <c r="C855" s="974">
        <v>0.9</v>
      </c>
      <c r="D855" s="2155">
        <v>25000</v>
      </c>
      <c r="E855" s="574">
        <v>30.43</v>
      </c>
      <c r="F855" s="967">
        <f>ROUND(E855*(1-$F$11),2)</f>
        <v>30.43</v>
      </c>
      <c r="G855" s="968">
        <f>'Заказ, cкидки и курсы валют'!$J$23*F855</f>
        <v>378.8535</v>
      </c>
      <c r="H855" s="387">
        <f>ROUND((D855/1000)*G855,2)</f>
        <v>9471.34</v>
      </c>
      <c r="I855" s="337"/>
    </row>
    <row r="856" spans="1:9" ht="15.75" thickBot="1">
      <c r="A856" s="211" t="s">
        <v>4483</v>
      </c>
      <c r="B856" s="213" t="s">
        <v>3999</v>
      </c>
      <c r="C856" s="218">
        <v>0.97</v>
      </c>
      <c r="D856" s="219">
        <v>25000</v>
      </c>
      <c r="E856" s="574">
        <v>33.1</v>
      </c>
      <c r="F856" s="959">
        <f>ROUND(E856*(1-$F$11),2)</f>
        <v>33.1</v>
      </c>
      <c r="G856" s="960">
        <f>'Заказ, cкидки и курсы валют'!$J$23*F856</f>
        <v>412.09499999999997</v>
      </c>
      <c r="H856" s="181">
        <f>ROUND((D856/1000)*G856,2)</f>
        <v>10302.379999999999</v>
      </c>
      <c r="I856" s="214"/>
    </row>
    <row r="857" spans="1:9" ht="13.5" thickBot="1">
      <c r="A857" s="27"/>
      <c r="B857" s="49"/>
      <c r="C857" s="81"/>
      <c r="D857" s="51"/>
      <c r="E857" s="546"/>
      <c r="F857" s="578"/>
      <c r="G857" s="863"/>
      <c r="H857" s="85"/>
      <c r="I857" s="14"/>
    </row>
    <row r="858" spans="1:9" ht="18">
      <c r="A858" s="215"/>
      <c r="B858" s="91" t="s">
        <v>3090</v>
      </c>
      <c r="C858" s="91"/>
      <c r="D858" s="96"/>
      <c r="E858" s="591"/>
      <c r="F858" s="592"/>
      <c r="G858" s="859"/>
      <c r="H858" s="163"/>
      <c r="I858" s="95"/>
    </row>
    <row r="859" spans="1:9" ht="18">
      <c r="A859" s="206"/>
      <c r="B859" s="108" t="s">
        <v>1394</v>
      </c>
      <c r="C859" s="108"/>
      <c r="D859" s="111"/>
      <c r="E859" s="615"/>
      <c r="F859" s="563"/>
      <c r="G859" s="340"/>
      <c r="H859" s="17"/>
      <c r="I859" s="167"/>
    </row>
    <row r="860" spans="1:9">
      <c r="A860" s="206"/>
      <c r="B860" s="207"/>
      <c r="C860" s="97"/>
      <c r="D860" s="97"/>
      <c r="E860" s="595"/>
      <c r="F860" s="596"/>
      <c r="G860" s="860"/>
      <c r="H860" s="228"/>
      <c r="I860" s="167"/>
    </row>
    <row r="861" spans="1:9">
      <c r="A861" s="206"/>
      <c r="B861" s="207"/>
      <c r="C861" s="97"/>
      <c r="D861" s="97"/>
      <c r="E861" s="595"/>
      <c r="F861" s="596"/>
      <c r="G861" s="860"/>
      <c r="H861" s="228"/>
      <c r="I861" s="167"/>
    </row>
    <row r="862" spans="1:9" ht="27" customHeight="1">
      <c r="A862" s="206"/>
      <c r="B862" s="207"/>
      <c r="C862" s="97"/>
      <c r="D862" s="97"/>
      <c r="E862" s="595"/>
      <c r="F862" s="596"/>
      <c r="G862" s="860"/>
      <c r="H862" s="228"/>
      <c r="I862" s="167"/>
    </row>
    <row r="863" spans="1:9" ht="16.5" thickBot="1">
      <c r="A863" s="201" t="s">
        <v>7081</v>
      </c>
      <c r="B863" s="200"/>
      <c r="C863" s="205"/>
      <c r="D863" s="205"/>
      <c r="E863" s="597"/>
      <c r="F863" s="598"/>
      <c r="G863" s="861"/>
      <c r="H863" s="229"/>
      <c r="I863" s="172"/>
    </row>
    <row r="864" spans="1:9" ht="42">
      <c r="A864" s="1206" t="s">
        <v>1034</v>
      </c>
      <c r="B864" s="1207" t="s">
        <v>1035</v>
      </c>
      <c r="C864" s="192" t="s">
        <v>678</v>
      </c>
      <c r="D864" s="192" t="s">
        <v>3143</v>
      </c>
      <c r="E864" s="1134" t="s">
        <v>11378</v>
      </c>
      <c r="F864" s="611" t="s">
        <v>2792</v>
      </c>
      <c r="G864" s="1204" t="s">
        <v>2640</v>
      </c>
      <c r="H864" s="419" t="s">
        <v>497</v>
      </c>
      <c r="I864" s="495" t="s">
        <v>4268</v>
      </c>
    </row>
    <row r="865" spans="1:9" ht="13.5" thickBot="1">
      <c r="A865" s="475"/>
      <c r="B865" s="1210"/>
      <c r="C865" s="197" t="s">
        <v>3644</v>
      </c>
      <c r="D865" s="390" t="s">
        <v>2641</v>
      </c>
      <c r="E865" s="601" t="s">
        <v>265</v>
      </c>
      <c r="F865" s="607">
        <f>'Заказ, cкидки и курсы валют'!$I$12</f>
        <v>0</v>
      </c>
      <c r="G865" s="864"/>
      <c r="H865" s="338"/>
      <c r="I865" s="541"/>
    </row>
    <row r="866" spans="1:9">
      <c r="A866" s="391" t="s">
        <v>4484</v>
      </c>
      <c r="B866" s="392" t="s">
        <v>3385</v>
      </c>
      <c r="C866" s="974">
        <v>0.9</v>
      </c>
      <c r="D866" s="2101">
        <v>2500</v>
      </c>
      <c r="E866" s="2090">
        <f>E855*1.2</f>
        <v>36.515999999999998</v>
      </c>
      <c r="F866" s="967">
        <f>ROUND(E866*(1-$F$11),2)</f>
        <v>36.520000000000003</v>
      </c>
      <c r="G866" s="968">
        <f>'Заказ, cкидки и курсы валют'!$J$23*F866</f>
        <v>454.67400000000004</v>
      </c>
      <c r="H866" s="387">
        <f>ROUND((D866/1000)*G866,2)</f>
        <v>1136.69</v>
      </c>
      <c r="I866" s="337"/>
    </row>
    <row r="867" spans="1:9" ht="13.5" thickBot="1">
      <c r="A867" s="211" t="s">
        <v>4485</v>
      </c>
      <c r="B867" s="213" t="s">
        <v>3999</v>
      </c>
      <c r="C867" s="218">
        <v>0.97</v>
      </c>
      <c r="D867" s="2150">
        <v>2500</v>
      </c>
      <c r="E867" s="2092">
        <f>E856*1.2</f>
        <v>39.72</v>
      </c>
      <c r="F867" s="959">
        <f>ROUND(E867*(1-$F$11),2)</f>
        <v>39.72</v>
      </c>
      <c r="G867" s="960">
        <f>'Заказ, cкидки и курсы валют'!$J$23*F867</f>
        <v>494.51399999999995</v>
      </c>
      <c r="H867" s="181">
        <f>ROUND((D867/1000)*G867,2)</f>
        <v>1236.29</v>
      </c>
      <c r="I867" s="214"/>
    </row>
    <row r="868" spans="1:9" ht="13.5" thickBot="1">
      <c r="A868" s="13"/>
      <c r="B868" s="49"/>
      <c r="C868" s="81"/>
      <c r="D868" s="83"/>
      <c r="E868" s="1237"/>
      <c r="F868" s="1096"/>
      <c r="G868" s="865"/>
      <c r="H868" s="23"/>
      <c r="I868" s="14"/>
    </row>
    <row r="869" spans="1:9" ht="18">
      <c r="A869" s="215"/>
      <c r="B869" s="91" t="s">
        <v>3090</v>
      </c>
      <c r="C869" s="91"/>
      <c r="D869" s="96"/>
      <c r="E869" s="591"/>
      <c r="F869" s="592"/>
      <c r="G869" s="859"/>
      <c r="H869" s="163"/>
      <c r="I869" s="95"/>
    </row>
    <row r="870" spans="1:9" ht="18">
      <c r="A870" s="206"/>
      <c r="B870" s="108" t="s">
        <v>1394</v>
      </c>
      <c r="C870" s="108"/>
      <c r="D870" s="111"/>
      <c r="E870" s="615"/>
      <c r="F870" s="563"/>
      <c r="G870" s="340"/>
      <c r="H870" s="17"/>
      <c r="I870" s="167"/>
    </row>
    <row r="871" spans="1:9" ht="13.5" customHeight="1">
      <c r="A871" s="206"/>
      <c r="B871" s="207"/>
      <c r="C871" s="97"/>
      <c r="D871" s="97"/>
      <c r="E871" s="595"/>
      <c r="F871" s="596"/>
      <c r="G871" s="860"/>
      <c r="H871" s="228"/>
      <c r="I871" s="167"/>
    </row>
    <row r="872" spans="1:9" ht="13.5" customHeight="1">
      <c r="A872" s="206"/>
      <c r="B872" s="207"/>
      <c r="C872" s="97"/>
      <c r="D872" s="97"/>
      <c r="E872" s="595"/>
      <c r="F872" s="596"/>
      <c r="G872" s="860"/>
      <c r="H872" s="228"/>
      <c r="I872" s="167"/>
    </row>
    <row r="873" spans="1:9" ht="13.5" customHeight="1">
      <c r="A873" s="206"/>
      <c r="B873" s="207"/>
      <c r="C873" s="97"/>
      <c r="D873" s="97"/>
      <c r="E873" s="595"/>
      <c r="F873" s="596"/>
      <c r="G873" s="860"/>
      <c r="H873" s="228"/>
      <c r="I873" s="167"/>
    </row>
    <row r="874" spans="1:9" ht="13.5" customHeight="1" thickBot="1">
      <c r="A874" s="201" t="s">
        <v>7083</v>
      </c>
      <c r="B874" s="200"/>
      <c r="C874" s="205"/>
      <c r="D874" s="205"/>
      <c r="E874" s="597"/>
      <c r="F874" s="598"/>
      <c r="G874" s="861"/>
      <c r="H874" s="229"/>
      <c r="I874" s="172"/>
    </row>
    <row r="875" spans="1:9" ht="47.25" customHeight="1">
      <c r="A875" s="1206" t="s">
        <v>1034</v>
      </c>
      <c r="B875" s="1207" t="s">
        <v>1035</v>
      </c>
      <c r="C875" s="192" t="s">
        <v>678</v>
      </c>
      <c r="D875" s="192" t="s">
        <v>3143</v>
      </c>
      <c r="E875" s="1134" t="s">
        <v>11378</v>
      </c>
      <c r="F875" s="611" t="s">
        <v>2792</v>
      </c>
      <c r="G875" s="1204" t="s">
        <v>2640</v>
      </c>
      <c r="H875" s="419" t="s">
        <v>497</v>
      </c>
      <c r="I875" s="495" t="s">
        <v>4268</v>
      </c>
    </row>
    <row r="876" spans="1:9" ht="13.5" customHeight="1" thickBot="1">
      <c r="A876" s="475"/>
      <c r="B876" s="1210"/>
      <c r="C876" s="197" t="s">
        <v>3644</v>
      </c>
      <c r="D876" s="390" t="s">
        <v>2641</v>
      </c>
      <c r="E876" s="601" t="s">
        <v>265</v>
      </c>
      <c r="F876" s="607">
        <f>'Заказ, cкидки и курсы валют'!$I$12</f>
        <v>0</v>
      </c>
      <c r="G876" s="864"/>
      <c r="H876" s="338"/>
      <c r="I876" s="541"/>
    </row>
    <row r="877" spans="1:9" ht="13.5" customHeight="1">
      <c r="A877" s="391" t="s">
        <v>11216</v>
      </c>
      <c r="B877" s="392" t="s">
        <v>3385</v>
      </c>
      <c r="C877" s="974">
        <v>0.9</v>
      </c>
      <c r="D877" s="2101">
        <v>250</v>
      </c>
      <c r="E877" s="2090">
        <f>E855*3</f>
        <v>91.289999999999992</v>
      </c>
      <c r="F877" s="967">
        <f>ROUND(E877*(1-$F$11),2)</f>
        <v>91.29</v>
      </c>
      <c r="G877" s="968">
        <f>'Заказ, cкидки и курсы валют'!$J$23*F877</f>
        <v>1136.5605</v>
      </c>
      <c r="H877" s="387">
        <f>ROUND((D877/1000)*G877,2)</f>
        <v>284.14</v>
      </c>
      <c r="I877" s="337"/>
    </row>
    <row r="878" spans="1:9" ht="13.5" thickBot="1">
      <c r="A878" s="211" t="s">
        <v>11217</v>
      </c>
      <c r="B878" s="213" t="s">
        <v>3999</v>
      </c>
      <c r="C878" s="218">
        <v>0.97</v>
      </c>
      <c r="D878" s="2150">
        <v>250</v>
      </c>
      <c r="E878" s="2092">
        <f>E856*3</f>
        <v>99.300000000000011</v>
      </c>
      <c r="F878" s="959">
        <f>ROUND(E878*(1-$F$11),2)</f>
        <v>99.3</v>
      </c>
      <c r="G878" s="960">
        <f>'Заказ, cкидки и курсы валют'!$J$23*F878</f>
        <v>1236.2849999999999</v>
      </c>
      <c r="H878" s="181">
        <f>ROUND((D878/1000)*G878,2)</f>
        <v>309.07</v>
      </c>
      <c r="I878" s="214"/>
    </row>
    <row r="879" spans="1:9">
      <c r="A879" s="13"/>
      <c r="B879" s="49"/>
      <c r="C879" s="81"/>
      <c r="D879" s="83"/>
      <c r="E879" s="1237"/>
      <c r="F879" s="1096"/>
      <c r="G879" s="865"/>
      <c r="H879" s="23"/>
      <c r="I879" s="14"/>
    </row>
    <row r="880" spans="1:9">
      <c r="A880" s="13"/>
      <c r="B880" s="49"/>
      <c r="C880" s="81"/>
      <c r="D880" s="83"/>
      <c r="E880" s="1237"/>
      <c r="F880" s="1096"/>
      <c r="G880" s="865"/>
      <c r="H880" s="23"/>
      <c r="I880" s="14"/>
    </row>
    <row r="881" spans="1:9" ht="13.5" thickBot="1">
      <c r="A881" s="27"/>
      <c r="B881" s="49"/>
      <c r="C881" s="81"/>
      <c r="D881" s="51"/>
      <c r="E881" s="546"/>
      <c r="F881" s="578"/>
      <c r="G881" s="863"/>
      <c r="H881" s="85"/>
      <c r="I881" s="14"/>
    </row>
    <row r="882" spans="1:9" ht="18">
      <c r="A882" s="203"/>
      <c r="B882" s="91" t="s">
        <v>3090</v>
      </c>
      <c r="C882" s="91"/>
      <c r="D882" s="96"/>
      <c r="E882" s="591"/>
      <c r="F882" s="592"/>
      <c r="G882" s="869"/>
      <c r="H882" s="163"/>
      <c r="I882" s="230"/>
    </row>
    <row r="883" spans="1:9" ht="18">
      <c r="A883" s="204"/>
      <c r="B883" s="108" t="s">
        <v>1395</v>
      </c>
      <c r="C883" s="108"/>
      <c r="D883" s="111"/>
      <c r="E883" s="615"/>
      <c r="F883" s="563"/>
      <c r="G883" s="870"/>
      <c r="H883" s="17"/>
      <c r="I883" s="232"/>
    </row>
    <row r="884" spans="1:9">
      <c r="A884" s="204"/>
      <c r="B884" s="77"/>
      <c r="C884" s="97"/>
      <c r="D884" s="97"/>
      <c r="E884" s="595"/>
      <c r="F884" s="596"/>
      <c r="G884" s="860"/>
      <c r="H884" s="231"/>
      <c r="I884" s="232"/>
    </row>
    <row r="885" spans="1:9">
      <c r="A885" s="204"/>
      <c r="B885" s="77"/>
      <c r="C885" s="97"/>
      <c r="D885" s="97"/>
      <c r="E885" s="595"/>
      <c r="F885" s="596"/>
      <c r="G885" s="860"/>
      <c r="H885" s="231"/>
      <c r="I885" s="232"/>
    </row>
    <row r="886" spans="1:9">
      <c r="A886" s="233"/>
      <c r="B886" s="234"/>
      <c r="C886" s="97"/>
      <c r="D886" s="97"/>
      <c r="E886" s="595"/>
      <c r="F886" s="596"/>
      <c r="G886" s="860"/>
      <c r="H886" s="228"/>
      <c r="I886" s="167"/>
    </row>
    <row r="887" spans="1:9" ht="16.5" thickBot="1">
      <c r="A887" s="201" t="s">
        <v>7082</v>
      </c>
      <c r="B887" s="208"/>
      <c r="C887" s="99"/>
      <c r="D887" s="99"/>
      <c r="E887" s="597"/>
      <c r="F887" s="598"/>
      <c r="G887" s="861"/>
      <c r="H887" s="229"/>
      <c r="I887" s="172"/>
    </row>
    <row r="888" spans="1:9" ht="42">
      <c r="A888" s="1206" t="s">
        <v>1034</v>
      </c>
      <c r="B888" s="1207" t="s">
        <v>1035</v>
      </c>
      <c r="C888" s="192" t="s">
        <v>678</v>
      </c>
      <c r="D888" s="192" t="s">
        <v>3143</v>
      </c>
      <c r="E888" s="1134" t="s">
        <v>11378</v>
      </c>
      <c r="F888" s="611" t="s">
        <v>2792</v>
      </c>
      <c r="G888" s="1204" t="s">
        <v>2640</v>
      </c>
      <c r="H888" s="419" t="s">
        <v>497</v>
      </c>
      <c r="I888" s="495" t="s">
        <v>4268</v>
      </c>
    </row>
    <row r="889" spans="1:9" ht="13.5" thickBot="1">
      <c r="A889" s="475"/>
      <c r="B889" s="1210"/>
      <c r="C889" s="197" t="s">
        <v>3644</v>
      </c>
      <c r="D889" s="390" t="s">
        <v>2641</v>
      </c>
      <c r="E889" s="601" t="s">
        <v>265</v>
      </c>
      <c r="F889" s="607">
        <f>'Заказ, cкидки и курсы валют'!$I$12</f>
        <v>0</v>
      </c>
      <c r="G889" s="864"/>
      <c r="H889" s="338"/>
      <c r="I889" s="541"/>
    </row>
    <row r="890" spans="1:9" ht="15">
      <c r="A890" s="391" t="s">
        <v>4486</v>
      </c>
      <c r="B890" s="393" t="s">
        <v>3385</v>
      </c>
      <c r="C890" s="393">
        <v>0.95</v>
      </c>
      <c r="D890" s="2153">
        <v>25000</v>
      </c>
      <c r="E890" s="574">
        <v>34.96</v>
      </c>
      <c r="F890" s="967">
        <f>ROUND(E890*(1-$F$11),2)</f>
        <v>34.96</v>
      </c>
      <c r="G890" s="968">
        <f>'Заказ, cкидки и курсы валют'!$J$23*F890</f>
        <v>435.25200000000001</v>
      </c>
      <c r="H890" s="387">
        <f>ROUND((D890/1000)*G890,2)</f>
        <v>10881.3</v>
      </c>
      <c r="I890" s="337"/>
    </row>
    <row r="891" spans="1:9" ht="15.75" thickBot="1">
      <c r="A891" s="211" t="s">
        <v>5479</v>
      </c>
      <c r="B891" s="213" t="s">
        <v>3999</v>
      </c>
      <c r="C891" s="218">
        <v>1</v>
      </c>
      <c r="D891" s="2093">
        <v>25000</v>
      </c>
      <c r="E891" s="574">
        <v>37.43</v>
      </c>
      <c r="F891" s="959">
        <f>ROUND(E891*(1-$F$11),2)</f>
        <v>37.43</v>
      </c>
      <c r="G891" s="960">
        <f>'Заказ, cкидки и курсы валют'!$J$23*F891</f>
        <v>466.00349999999997</v>
      </c>
      <c r="H891" s="181">
        <f>ROUND((D891/1000)*G891,2)</f>
        <v>11650.09</v>
      </c>
      <c r="I891" s="214"/>
    </row>
    <row r="892" spans="1:9" ht="13.5" thickBot="1">
      <c r="A892" s="85"/>
      <c r="B892" s="49"/>
      <c r="C892" s="86"/>
      <c r="D892" s="87"/>
      <c r="E892" s="546"/>
      <c r="F892" s="578"/>
      <c r="G892" s="863"/>
      <c r="H892" s="85"/>
      <c r="I892" s="14"/>
    </row>
    <row r="893" spans="1:9" ht="18">
      <c r="A893" s="203"/>
      <c r="B893" s="91" t="s">
        <v>3090</v>
      </c>
      <c r="C893" s="91"/>
      <c r="D893" s="96"/>
      <c r="E893" s="591"/>
      <c r="F893" s="592"/>
      <c r="G893" s="869"/>
      <c r="H893" s="163"/>
      <c r="I893" s="230"/>
    </row>
    <row r="894" spans="1:9" ht="18">
      <c r="A894" s="204"/>
      <c r="B894" s="108" t="s">
        <v>1395</v>
      </c>
      <c r="C894" s="108"/>
      <c r="D894" s="111"/>
      <c r="E894" s="615"/>
      <c r="F894" s="563"/>
      <c r="G894" s="870"/>
      <c r="H894" s="17"/>
      <c r="I894" s="232"/>
    </row>
    <row r="895" spans="1:9">
      <c r="A895" s="204"/>
      <c r="B895" s="77"/>
      <c r="C895" s="97"/>
      <c r="D895" s="97"/>
      <c r="E895" s="595"/>
      <c r="F895" s="596"/>
      <c r="G895" s="860"/>
      <c r="H895" s="231"/>
      <c r="I895" s="232"/>
    </row>
    <row r="896" spans="1:9">
      <c r="A896" s="204"/>
      <c r="B896" s="77"/>
      <c r="C896" s="97"/>
      <c r="D896" s="97"/>
      <c r="E896" s="595"/>
      <c r="F896" s="596"/>
      <c r="G896" s="860"/>
      <c r="H896" s="231"/>
      <c r="I896" s="232"/>
    </row>
    <row r="897" spans="1:11">
      <c r="A897" s="233"/>
      <c r="B897" s="234"/>
      <c r="C897" s="97"/>
      <c r="D897" s="97"/>
      <c r="E897" s="595"/>
      <c r="F897" s="596"/>
      <c r="G897" s="860"/>
      <c r="H897" s="228"/>
      <c r="I897" s="167"/>
    </row>
    <row r="898" spans="1:11" ht="16.5" thickBot="1">
      <c r="A898" s="201" t="s">
        <v>7081</v>
      </c>
      <c r="B898" s="200"/>
      <c r="C898" s="205"/>
      <c r="D898" s="205"/>
      <c r="E898" s="597"/>
      <c r="F898" s="598"/>
      <c r="G898" s="861"/>
      <c r="H898" s="229"/>
      <c r="I898" s="172"/>
    </row>
    <row r="899" spans="1:11" ht="42">
      <c r="A899" s="1206" t="s">
        <v>1034</v>
      </c>
      <c r="B899" s="1207" t="s">
        <v>1035</v>
      </c>
      <c r="C899" s="192" t="s">
        <v>678</v>
      </c>
      <c r="D899" s="192" t="s">
        <v>3143</v>
      </c>
      <c r="E899" s="1134" t="s">
        <v>11378</v>
      </c>
      <c r="F899" s="611" t="s">
        <v>2792</v>
      </c>
      <c r="G899" s="1204" t="s">
        <v>2640</v>
      </c>
      <c r="H899" s="419" t="s">
        <v>497</v>
      </c>
      <c r="I899" s="495" t="s">
        <v>4268</v>
      </c>
    </row>
    <row r="900" spans="1:11" ht="13.5" thickBot="1">
      <c r="A900" s="475"/>
      <c r="B900" s="1210"/>
      <c r="C900" s="197" t="s">
        <v>3644</v>
      </c>
      <c r="D900" s="390" t="s">
        <v>2641</v>
      </c>
      <c r="E900" s="601" t="s">
        <v>265</v>
      </c>
      <c r="F900" s="607">
        <f>'Заказ, cкидки и курсы валют'!$I$12</f>
        <v>0</v>
      </c>
      <c r="G900" s="864"/>
      <c r="H900" s="338"/>
      <c r="I900" s="541"/>
    </row>
    <row r="901" spans="1:11">
      <c r="A901" s="391" t="s">
        <v>4487</v>
      </c>
      <c r="B901" s="393" t="s">
        <v>3385</v>
      </c>
      <c r="C901" s="393">
        <v>0.95</v>
      </c>
      <c r="D901" s="2101">
        <v>2000</v>
      </c>
      <c r="E901" s="2090">
        <f>E890*1.2</f>
        <v>41.951999999999998</v>
      </c>
      <c r="F901" s="967">
        <f>ROUND(E901*(1-$F$11),2)</f>
        <v>41.95</v>
      </c>
      <c r="G901" s="968">
        <f>'Заказ, cкидки и курсы валют'!$J$23*F901</f>
        <v>522.27750000000003</v>
      </c>
      <c r="H901" s="387">
        <f>ROUND((D901/1000)*G901,2)</f>
        <v>1044.56</v>
      </c>
      <c r="I901" s="337"/>
    </row>
    <row r="902" spans="1:11" ht="13.5" thickBot="1">
      <c r="A902" s="211" t="s">
        <v>5480</v>
      </c>
      <c r="B902" s="213" t="s">
        <v>3999</v>
      </c>
      <c r="C902" s="218">
        <v>1</v>
      </c>
      <c r="D902" s="2150">
        <v>2000</v>
      </c>
      <c r="E902" s="2092">
        <f>E891*1.2</f>
        <v>44.915999999999997</v>
      </c>
      <c r="F902" s="959">
        <f>ROUND(E902*(1-$F$11),2)</f>
        <v>44.92</v>
      </c>
      <c r="G902" s="960">
        <f>'Заказ, cкидки и курсы валют'!$J$23*F902</f>
        <v>559.25400000000002</v>
      </c>
      <c r="H902" s="181">
        <f>ROUND((D902/1000)*G902,2)</f>
        <v>1118.51</v>
      </c>
      <c r="I902" s="214"/>
    </row>
    <row r="903" spans="1:11" ht="13.5" thickBot="1">
      <c r="A903" s="13"/>
      <c r="B903" s="49"/>
      <c r="C903" s="81"/>
      <c r="D903" s="83"/>
      <c r="E903" s="1237"/>
      <c r="F903" s="1096"/>
      <c r="G903" s="865"/>
      <c r="H903" s="23"/>
      <c r="I903" s="14"/>
      <c r="K903" s="575"/>
    </row>
    <row r="904" spans="1:11" ht="18">
      <c r="A904" s="203"/>
      <c r="B904" s="91" t="s">
        <v>3090</v>
      </c>
      <c r="C904" s="91"/>
      <c r="D904" s="96"/>
      <c r="E904" s="591"/>
      <c r="F904" s="592"/>
      <c r="G904" s="869"/>
      <c r="H904" s="163"/>
      <c r="I904" s="230"/>
      <c r="K904" s="575"/>
    </row>
    <row r="905" spans="1:11" ht="18">
      <c r="A905" s="204"/>
      <c r="B905" s="108" t="s">
        <v>1395</v>
      </c>
      <c r="C905" s="108"/>
      <c r="D905" s="111"/>
      <c r="E905" s="615"/>
      <c r="F905" s="563"/>
      <c r="G905" s="870"/>
      <c r="H905" s="17"/>
      <c r="I905" s="232"/>
      <c r="K905" s="575"/>
    </row>
    <row r="906" spans="1:11">
      <c r="A906" s="204"/>
      <c r="B906" s="77"/>
      <c r="C906" s="97"/>
      <c r="D906" s="97"/>
      <c r="E906" s="595"/>
      <c r="F906" s="596"/>
      <c r="G906" s="860"/>
      <c r="H906" s="231"/>
      <c r="I906" s="232"/>
      <c r="K906" s="575"/>
    </row>
    <row r="907" spans="1:11">
      <c r="A907" s="204"/>
      <c r="B907" s="77"/>
      <c r="C907" s="97"/>
      <c r="D907" s="97"/>
      <c r="E907" s="595"/>
      <c r="F907" s="596"/>
      <c r="G907" s="860"/>
      <c r="H907" s="231"/>
      <c r="I907" s="232"/>
      <c r="K907" s="575"/>
    </row>
    <row r="908" spans="1:11">
      <c r="A908" s="233"/>
      <c r="B908" s="234"/>
      <c r="C908" s="97"/>
      <c r="D908" s="97"/>
      <c r="E908" s="595"/>
      <c r="F908" s="596"/>
      <c r="G908" s="860"/>
      <c r="H908" s="228"/>
      <c r="I908" s="167"/>
      <c r="K908" s="575"/>
    </row>
    <row r="909" spans="1:11" ht="16.5" thickBot="1">
      <c r="A909" s="201" t="s">
        <v>7083</v>
      </c>
      <c r="B909" s="200"/>
      <c r="C909" s="205"/>
      <c r="D909" s="205"/>
      <c r="E909" s="597"/>
      <c r="F909" s="598"/>
      <c r="G909" s="861"/>
      <c r="H909" s="229"/>
      <c r="I909" s="172"/>
      <c r="K909" s="575"/>
    </row>
    <row r="910" spans="1:11" ht="42">
      <c r="A910" s="1206" t="s">
        <v>1034</v>
      </c>
      <c r="B910" s="1207" t="s">
        <v>1035</v>
      </c>
      <c r="C910" s="192" t="s">
        <v>678</v>
      </c>
      <c r="D910" s="192" t="s">
        <v>3143</v>
      </c>
      <c r="E910" s="1134" t="s">
        <v>11378</v>
      </c>
      <c r="F910" s="611" t="s">
        <v>2792</v>
      </c>
      <c r="G910" s="1204" t="s">
        <v>2640</v>
      </c>
      <c r="H910" s="419" t="s">
        <v>497</v>
      </c>
      <c r="I910" s="495" t="s">
        <v>4268</v>
      </c>
      <c r="K910" s="575"/>
    </row>
    <row r="911" spans="1:11" ht="13.5" thickBot="1">
      <c r="A911" s="475"/>
      <c r="B911" s="1210"/>
      <c r="C911" s="197" t="s">
        <v>3644</v>
      </c>
      <c r="D911" s="390" t="s">
        <v>2641</v>
      </c>
      <c r="E911" s="601" t="s">
        <v>265</v>
      </c>
      <c r="F911" s="607">
        <f>'Заказ, cкидки и курсы валют'!$I$12</f>
        <v>0</v>
      </c>
      <c r="G911" s="864"/>
      <c r="H911" s="338"/>
      <c r="I911" s="541"/>
      <c r="K911" s="575"/>
    </row>
    <row r="912" spans="1:11">
      <c r="A912" s="391" t="s">
        <v>11218</v>
      </c>
      <c r="B912" s="393" t="s">
        <v>3385</v>
      </c>
      <c r="C912" s="393">
        <v>0.95</v>
      </c>
      <c r="D912" s="2101">
        <v>250</v>
      </c>
      <c r="E912" s="2090">
        <f>E890*3</f>
        <v>104.88</v>
      </c>
      <c r="F912" s="967">
        <f>ROUND(E912*(1-$F$11),2)</f>
        <v>104.88</v>
      </c>
      <c r="G912" s="968">
        <f>'Заказ, cкидки и курсы валют'!$J$23*F912</f>
        <v>1305.7559999999999</v>
      </c>
      <c r="H912" s="387">
        <f>ROUND((D912/1000)*G912,2)</f>
        <v>326.44</v>
      </c>
      <c r="I912" s="337"/>
      <c r="K912" s="575"/>
    </row>
    <row r="913" spans="1:11" ht="13.5" thickBot="1">
      <c r="A913" s="211" t="s">
        <v>11219</v>
      </c>
      <c r="B913" s="213" t="s">
        <v>3999</v>
      </c>
      <c r="C913" s="218">
        <v>1</v>
      </c>
      <c r="D913" s="2150">
        <v>200</v>
      </c>
      <c r="E913" s="2092">
        <f>E891*3</f>
        <v>112.28999999999999</v>
      </c>
      <c r="F913" s="959">
        <f>ROUND(E913*(1-$F$11),2)</f>
        <v>112.29</v>
      </c>
      <c r="G913" s="960">
        <f>'Заказ, cкидки и курсы валют'!$J$23*F913</f>
        <v>1398.0105000000001</v>
      </c>
      <c r="H913" s="181">
        <f>ROUND((D913/1000)*G913,2)</f>
        <v>279.60000000000002</v>
      </c>
      <c r="I913" s="214"/>
      <c r="K913" s="575"/>
    </row>
    <row r="914" spans="1:11">
      <c r="A914" s="13"/>
      <c r="B914" s="49"/>
      <c r="C914" s="81"/>
      <c r="D914" s="83"/>
      <c r="E914" s="1237"/>
      <c r="F914" s="1096"/>
      <c r="G914" s="865"/>
      <c r="H914" s="23"/>
      <c r="I914" s="14"/>
      <c r="K914" s="575"/>
    </row>
    <row r="915" spans="1:11" ht="13.5" customHeight="1" thickBot="1">
      <c r="A915" s="85"/>
      <c r="B915" s="49"/>
      <c r="C915" s="86"/>
      <c r="D915" s="87"/>
      <c r="E915" s="546"/>
      <c r="F915" s="578"/>
      <c r="G915" s="863"/>
      <c r="H915" s="85"/>
      <c r="I915" s="14"/>
      <c r="K915" s="575"/>
    </row>
    <row r="916" spans="1:11" ht="13.5" customHeight="1">
      <c r="A916" s="203"/>
      <c r="B916" s="91" t="s">
        <v>3090</v>
      </c>
      <c r="C916" s="91"/>
      <c r="D916" s="96"/>
      <c r="E916" s="591"/>
      <c r="F916" s="592"/>
      <c r="G916" s="869"/>
      <c r="H916" s="163"/>
      <c r="I916" s="230"/>
      <c r="K916" s="575"/>
    </row>
    <row r="917" spans="1:11" ht="13.5" customHeight="1">
      <c r="A917" s="204"/>
      <c r="B917" s="108" t="s">
        <v>1396</v>
      </c>
      <c r="C917" s="108"/>
      <c r="D917" s="111"/>
      <c r="E917" s="615"/>
      <c r="F917" s="563"/>
      <c r="G917" s="870"/>
      <c r="H917" s="17"/>
      <c r="I917" s="232"/>
      <c r="K917" s="575"/>
    </row>
    <row r="918" spans="1:11" ht="13.5" customHeight="1">
      <c r="A918" s="204"/>
      <c r="B918" s="77"/>
      <c r="C918" s="97"/>
      <c r="D918" s="97"/>
      <c r="E918" s="595"/>
      <c r="F918" s="596"/>
      <c r="G918" s="860"/>
      <c r="H918" s="231"/>
      <c r="I918" s="232"/>
      <c r="K918" s="575"/>
    </row>
    <row r="919" spans="1:11" ht="13.5" customHeight="1">
      <c r="A919" s="204"/>
      <c r="B919" s="77"/>
      <c r="C919" s="97"/>
      <c r="D919" s="97"/>
      <c r="E919" s="595"/>
      <c r="F919" s="596"/>
      <c r="G919" s="860"/>
      <c r="H919" s="231"/>
      <c r="I919" s="232"/>
      <c r="K919" s="575"/>
    </row>
    <row r="920" spans="1:11" ht="13.5" customHeight="1">
      <c r="A920" s="233"/>
      <c r="B920" s="234"/>
      <c r="C920" s="97"/>
      <c r="D920" s="97"/>
      <c r="E920" s="595"/>
      <c r="F920" s="596"/>
      <c r="G920" s="860"/>
      <c r="H920" s="228"/>
      <c r="I920" s="167"/>
      <c r="K920" s="575"/>
    </row>
    <row r="921" spans="1:11" ht="13.5" customHeight="1" thickBot="1">
      <c r="A921" s="201" t="s">
        <v>7082</v>
      </c>
      <c r="B921" s="208"/>
      <c r="C921" s="99"/>
      <c r="D921" s="99"/>
      <c r="E921" s="597"/>
      <c r="F921" s="598"/>
      <c r="G921" s="861"/>
      <c r="H921" s="229"/>
      <c r="I921" s="172"/>
      <c r="K921" s="575"/>
    </row>
    <row r="922" spans="1:11" ht="47.25" customHeight="1">
      <c r="A922" s="1206" t="s">
        <v>1034</v>
      </c>
      <c r="B922" s="1207" t="s">
        <v>1035</v>
      </c>
      <c r="C922" s="192" t="s">
        <v>678</v>
      </c>
      <c r="D922" s="192" t="s">
        <v>3143</v>
      </c>
      <c r="E922" s="1134" t="s">
        <v>11378</v>
      </c>
      <c r="F922" s="611" t="s">
        <v>2792</v>
      </c>
      <c r="G922" s="1204" t="s">
        <v>2640</v>
      </c>
      <c r="H922" s="419" t="s">
        <v>497</v>
      </c>
      <c r="I922" s="495" t="s">
        <v>4268</v>
      </c>
      <c r="K922" s="575"/>
    </row>
    <row r="923" spans="1:11" ht="26.25" customHeight="1" thickBot="1">
      <c r="A923" s="475"/>
      <c r="B923" s="1210"/>
      <c r="C923" s="197" t="s">
        <v>3644</v>
      </c>
      <c r="D923" s="390" t="s">
        <v>2641</v>
      </c>
      <c r="E923" s="601" t="s">
        <v>265</v>
      </c>
      <c r="F923" s="607">
        <f>'Заказ, cкидки и курсы валют'!$I$12</f>
        <v>0</v>
      </c>
      <c r="G923" s="864"/>
      <c r="H923" s="338"/>
      <c r="I923" s="541"/>
      <c r="K923" s="575"/>
    </row>
    <row r="924" spans="1:11" ht="13.5" customHeight="1">
      <c r="A924" s="391" t="s">
        <v>4488</v>
      </c>
      <c r="B924" s="393" t="s">
        <v>3385</v>
      </c>
      <c r="C924" s="393">
        <v>0.97</v>
      </c>
      <c r="D924" s="2153">
        <v>25000</v>
      </c>
      <c r="E924" s="574">
        <v>36.83</v>
      </c>
      <c r="F924" s="967">
        <f>ROUND(E924*(1-$F$11),2)</f>
        <v>36.83</v>
      </c>
      <c r="G924" s="968">
        <f>'Заказ, cкидки и курсы валют'!$J$23*F924</f>
        <v>458.53349999999995</v>
      </c>
      <c r="H924" s="387">
        <f>ROUND((D924/1000)*G924,2)</f>
        <v>11463.34</v>
      </c>
      <c r="I924" s="337"/>
      <c r="K924" s="575"/>
    </row>
    <row r="925" spans="1:11" ht="13.5" customHeight="1" thickBot="1">
      <c r="A925" s="211" t="s">
        <v>5481</v>
      </c>
      <c r="B925" s="213" t="s">
        <v>3999</v>
      </c>
      <c r="C925" s="218">
        <v>1</v>
      </c>
      <c r="D925" s="2093">
        <v>25000</v>
      </c>
      <c r="E925" s="574">
        <v>38.43</v>
      </c>
      <c r="F925" s="959">
        <f>ROUND(E925*(1-$F$11),2)</f>
        <v>38.43</v>
      </c>
      <c r="G925" s="960">
        <f>'Заказ, cкидки и курсы валют'!$J$23*F925</f>
        <v>478.45349999999996</v>
      </c>
      <c r="H925" s="181">
        <f>ROUND((D925/1000)*G925,2)</f>
        <v>11961.34</v>
      </c>
      <c r="I925" s="214"/>
      <c r="K925" s="575"/>
    </row>
    <row r="926" spans="1:11" ht="13.5" customHeight="1" thickBot="1">
      <c r="A926" s="85"/>
      <c r="B926" s="49"/>
      <c r="C926" s="86"/>
      <c r="D926" s="87"/>
      <c r="E926" s="546"/>
      <c r="F926" s="578"/>
      <c r="G926" s="863"/>
      <c r="H926" s="85"/>
      <c r="I926" s="14"/>
      <c r="K926" s="575"/>
    </row>
    <row r="927" spans="1:11" ht="13.5" customHeight="1">
      <c r="A927" s="203"/>
      <c r="B927" s="91" t="s">
        <v>3090</v>
      </c>
      <c r="C927" s="91"/>
      <c r="D927" s="96"/>
      <c r="E927" s="591"/>
      <c r="F927" s="592"/>
      <c r="G927" s="869"/>
      <c r="H927" s="163"/>
      <c r="I927" s="230"/>
      <c r="K927" s="575"/>
    </row>
    <row r="928" spans="1:11" ht="13.5" customHeight="1">
      <c r="A928" s="204"/>
      <c r="B928" s="108" t="s">
        <v>1396</v>
      </c>
      <c r="C928" s="108"/>
      <c r="D928" s="111"/>
      <c r="E928" s="615"/>
      <c r="F928" s="563"/>
      <c r="G928" s="870"/>
      <c r="H928" s="17"/>
      <c r="I928" s="232"/>
      <c r="K928" s="575"/>
    </row>
    <row r="929" spans="1:11" ht="13.5" customHeight="1">
      <c r="A929" s="204"/>
      <c r="B929" s="77"/>
      <c r="C929" s="97"/>
      <c r="D929" s="97"/>
      <c r="E929" s="595"/>
      <c r="F929" s="596"/>
      <c r="G929" s="860"/>
      <c r="H929" s="231"/>
      <c r="I929" s="232"/>
      <c r="K929" s="575"/>
    </row>
    <row r="930" spans="1:11" ht="13.5" customHeight="1">
      <c r="A930" s="204"/>
      <c r="B930" s="77"/>
      <c r="C930" s="97"/>
      <c r="D930" s="97"/>
      <c r="E930" s="595"/>
      <c r="F930" s="596"/>
      <c r="G930" s="860"/>
      <c r="H930" s="231"/>
      <c r="I930" s="232"/>
      <c r="K930" s="575"/>
    </row>
    <row r="931" spans="1:11" ht="13.5" customHeight="1">
      <c r="A931" s="233"/>
      <c r="B931" s="234"/>
      <c r="C931" s="97"/>
      <c r="D931" s="97"/>
      <c r="E931" s="595"/>
      <c r="F931" s="596"/>
      <c r="G931" s="860"/>
      <c r="H931" s="228"/>
      <c r="I931" s="167"/>
      <c r="K931" s="575"/>
    </row>
    <row r="932" spans="1:11" ht="13.5" customHeight="1" thickBot="1">
      <c r="A932" s="201" t="s">
        <v>7081</v>
      </c>
      <c r="B932" s="200"/>
      <c r="C932" s="205"/>
      <c r="D932" s="205"/>
      <c r="E932" s="597"/>
      <c r="F932" s="598"/>
      <c r="G932" s="861"/>
      <c r="H932" s="229"/>
      <c r="I932" s="172"/>
      <c r="K932" s="575"/>
    </row>
    <row r="933" spans="1:11" ht="43.5" customHeight="1">
      <c r="A933" s="1206" t="s">
        <v>1034</v>
      </c>
      <c r="B933" s="1207" t="s">
        <v>1035</v>
      </c>
      <c r="C933" s="192" t="s">
        <v>678</v>
      </c>
      <c r="D933" s="192" t="s">
        <v>3143</v>
      </c>
      <c r="E933" s="1134" t="s">
        <v>11378</v>
      </c>
      <c r="F933" s="611" t="s">
        <v>2792</v>
      </c>
      <c r="G933" s="1204" t="s">
        <v>2640</v>
      </c>
      <c r="H933" s="419" t="s">
        <v>497</v>
      </c>
      <c r="I933" s="495" t="s">
        <v>4268</v>
      </c>
      <c r="K933" s="575"/>
    </row>
    <row r="934" spans="1:11" ht="13.5" customHeight="1" thickBot="1">
      <c r="A934" s="475"/>
      <c r="B934" s="1210"/>
      <c r="C934" s="197" t="s">
        <v>3644</v>
      </c>
      <c r="D934" s="390" t="s">
        <v>2641</v>
      </c>
      <c r="E934" s="601" t="s">
        <v>265</v>
      </c>
      <c r="F934" s="607">
        <f>'Заказ, cкидки и курсы валют'!$I$12</f>
        <v>0</v>
      </c>
      <c r="G934" s="864"/>
      <c r="H934" s="338"/>
      <c r="I934" s="541"/>
      <c r="K934" s="575"/>
    </row>
    <row r="935" spans="1:11" ht="13.5" customHeight="1">
      <c r="A935" s="391" t="s">
        <v>2015</v>
      </c>
      <c r="B935" s="393" t="s">
        <v>3385</v>
      </c>
      <c r="C935" s="393">
        <v>0.97</v>
      </c>
      <c r="D935" s="2101">
        <v>2000</v>
      </c>
      <c r="E935" s="2090">
        <f>E924*1.2</f>
        <v>44.195999999999998</v>
      </c>
      <c r="F935" s="967">
        <f>ROUND(E935*(1-$F$11),2)</f>
        <v>44.2</v>
      </c>
      <c r="G935" s="968">
        <f>'Заказ, cкидки и курсы валют'!$J$23*F935</f>
        <v>550.29</v>
      </c>
      <c r="H935" s="387">
        <f>ROUND((D935/1000)*G935,2)</f>
        <v>1100.58</v>
      </c>
      <c r="I935" s="337"/>
      <c r="K935" s="575"/>
    </row>
    <row r="936" spans="1:11" ht="13.5" customHeight="1" thickBot="1">
      <c r="A936" s="211" t="s">
        <v>5484</v>
      </c>
      <c r="B936" s="213" t="s">
        <v>3999</v>
      </c>
      <c r="C936" s="218">
        <v>1</v>
      </c>
      <c r="D936" s="2150">
        <v>2000</v>
      </c>
      <c r="E936" s="2092">
        <f>E925*1.2</f>
        <v>46.116</v>
      </c>
      <c r="F936" s="959">
        <f>ROUND(E936*(1-$F$11),2)</f>
        <v>46.12</v>
      </c>
      <c r="G936" s="960">
        <f>'Заказ, cкидки и курсы валют'!$J$23*F936</f>
        <v>574.19399999999996</v>
      </c>
      <c r="H936" s="181">
        <f>ROUND((D936/1000)*G936,2)</f>
        <v>1148.3900000000001</v>
      </c>
      <c r="I936" s="214"/>
      <c r="K936" s="575"/>
    </row>
    <row r="937" spans="1:11" ht="13.5" customHeight="1" thickBot="1">
      <c r="A937" s="13"/>
      <c r="B937" s="49"/>
      <c r="C937" s="81"/>
      <c r="D937" s="83"/>
      <c r="E937" s="1237"/>
      <c r="F937" s="1096"/>
      <c r="G937" s="865"/>
      <c r="H937" s="23"/>
      <c r="I937" s="14"/>
      <c r="K937" s="575"/>
    </row>
    <row r="938" spans="1:11" ht="48" customHeight="1">
      <c r="A938" s="203"/>
      <c r="B938" s="91" t="s">
        <v>3090</v>
      </c>
      <c r="C938" s="91"/>
      <c r="D938" s="96"/>
      <c r="E938" s="591"/>
      <c r="F938" s="592"/>
      <c r="G938" s="869"/>
      <c r="H938" s="163"/>
      <c r="I938" s="230"/>
      <c r="K938" s="575"/>
    </row>
    <row r="939" spans="1:11" ht="13.5" customHeight="1">
      <c r="A939" s="204"/>
      <c r="B939" s="108" t="s">
        <v>1396</v>
      </c>
      <c r="C939" s="108"/>
      <c r="D939" s="111"/>
      <c r="E939" s="615"/>
      <c r="F939" s="563"/>
      <c r="G939" s="870"/>
      <c r="H939" s="17"/>
      <c r="I939" s="232"/>
      <c r="K939" s="575"/>
    </row>
    <row r="940" spans="1:11" ht="13.5" customHeight="1">
      <c r="A940" s="204"/>
      <c r="B940" s="77"/>
      <c r="C940" s="97"/>
      <c r="D940" s="97"/>
      <c r="E940" s="595"/>
      <c r="F940" s="596"/>
      <c r="G940" s="860"/>
      <c r="H940" s="231"/>
      <c r="I940" s="232"/>
      <c r="K940" s="575"/>
    </row>
    <row r="941" spans="1:11" ht="13.5" customHeight="1">
      <c r="A941" s="204"/>
      <c r="B941" s="77"/>
      <c r="C941" s="97"/>
      <c r="D941" s="97"/>
      <c r="E941" s="595"/>
      <c r="F941" s="596"/>
      <c r="G941" s="860"/>
      <c r="H941" s="231"/>
      <c r="I941" s="232"/>
      <c r="K941" s="575"/>
    </row>
    <row r="942" spans="1:11" ht="13.5" customHeight="1">
      <c r="A942" s="233"/>
      <c r="B942" s="234"/>
      <c r="C942" s="97"/>
      <c r="D942" s="97"/>
      <c r="E942" s="595"/>
      <c r="F942" s="596"/>
      <c r="G942" s="860"/>
      <c r="H942" s="228"/>
      <c r="I942" s="167"/>
      <c r="K942" s="575"/>
    </row>
    <row r="943" spans="1:11" ht="13.5" customHeight="1" thickBot="1">
      <c r="A943" s="201" t="s">
        <v>7083</v>
      </c>
      <c r="B943" s="200"/>
      <c r="C943" s="205"/>
      <c r="D943" s="205"/>
      <c r="E943" s="597"/>
      <c r="F943" s="598"/>
      <c r="G943" s="861"/>
      <c r="H943" s="229"/>
      <c r="I943" s="172"/>
      <c r="K943" s="575"/>
    </row>
    <row r="944" spans="1:11" ht="30" customHeight="1">
      <c r="A944" s="1206" t="s">
        <v>1034</v>
      </c>
      <c r="B944" s="1207" t="s">
        <v>1035</v>
      </c>
      <c r="C944" s="192" t="s">
        <v>678</v>
      </c>
      <c r="D944" s="192" t="s">
        <v>3143</v>
      </c>
      <c r="E944" s="1134" t="s">
        <v>11378</v>
      </c>
      <c r="F944" s="611" t="s">
        <v>2792</v>
      </c>
      <c r="G944" s="1204" t="s">
        <v>2640</v>
      </c>
      <c r="H944" s="419" t="s">
        <v>497</v>
      </c>
      <c r="I944" s="495" t="s">
        <v>4268</v>
      </c>
      <c r="K944" s="575"/>
    </row>
    <row r="945" spans="1:11" ht="13.5" customHeight="1" thickBot="1">
      <c r="A945" s="475"/>
      <c r="B945" s="1210"/>
      <c r="C945" s="197" t="s">
        <v>3644</v>
      </c>
      <c r="D945" s="390" t="s">
        <v>2641</v>
      </c>
      <c r="E945" s="601" t="s">
        <v>265</v>
      </c>
      <c r="F945" s="607">
        <f>'Заказ, cкидки и курсы валют'!$I$12</f>
        <v>0</v>
      </c>
      <c r="G945" s="864"/>
      <c r="H945" s="338"/>
      <c r="I945" s="541"/>
      <c r="K945" s="575"/>
    </row>
    <row r="946" spans="1:11" ht="13.5" customHeight="1">
      <c r="A946" s="391" t="s">
        <v>11220</v>
      </c>
      <c r="B946" s="393" t="s">
        <v>3385</v>
      </c>
      <c r="C946" s="393">
        <v>0.97</v>
      </c>
      <c r="D946" s="2101">
        <v>250</v>
      </c>
      <c r="E946" s="2090">
        <f>E924*3</f>
        <v>110.49</v>
      </c>
      <c r="F946" s="967">
        <f>ROUND(E946*(1-$F$11),2)</f>
        <v>110.49</v>
      </c>
      <c r="G946" s="968">
        <f>'Заказ, cкидки и курсы валют'!$J$23*F946</f>
        <v>1375.6004999999998</v>
      </c>
      <c r="H946" s="387">
        <f>ROUND((D946/1000)*G946,2)</f>
        <v>343.9</v>
      </c>
      <c r="I946" s="337"/>
      <c r="K946" s="575"/>
    </row>
    <row r="947" spans="1:11" ht="13.5" customHeight="1" thickBot="1">
      <c r="A947" s="211" t="s">
        <v>11221</v>
      </c>
      <c r="B947" s="213" t="s">
        <v>3999</v>
      </c>
      <c r="C947" s="218">
        <v>1</v>
      </c>
      <c r="D947" s="2150">
        <v>200</v>
      </c>
      <c r="E947" s="2092">
        <f>E925*3</f>
        <v>115.28999999999999</v>
      </c>
      <c r="F947" s="959">
        <f>ROUND(E947*(1-$F$11),2)</f>
        <v>115.29</v>
      </c>
      <c r="G947" s="960">
        <f>'Заказ, cкидки и курсы валют'!$J$23*F947</f>
        <v>1435.3605</v>
      </c>
      <c r="H947" s="181">
        <f>ROUND((D947/1000)*G947,2)</f>
        <v>287.07</v>
      </c>
      <c r="I947" s="214"/>
      <c r="K947" s="575"/>
    </row>
    <row r="948" spans="1:11" ht="13.5" customHeight="1">
      <c r="A948" s="13"/>
      <c r="B948" s="49"/>
      <c r="C948" s="81"/>
      <c r="D948" s="83"/>
      <c r="E948" s="1237"/>
      <c r="F948" s="1096"/>
      <c r="G948" s="865"/>
      <c r="H948" s="23"/>
      <c r="I948" s="14"/>
      <c r="K948" s="575"/>
    </row>
    <row r="949" spans="1:11" ht="13.5" customHeight="1" thickBot="1">
      <c r="A949" s="85"/>
      <c r="B949" s="49"/>
      <c r="C949" s="86"/>
      <c r="D949" s="87"/>
      <c r="E949" s="546"/>
      <c r="F949" s="578"/>
      <c r="G949" s="863"/>
      <c r="H949" s="85"/>
      <c r="I949" s="14"/>
      <c r="K949" s="575"/>
    </row>
    <row r="950" spans="1:11" ht="13.5" customHeight="1">
      <c r="A950" s="215"/>
      <c r="B950" s="91" t="s">
        <v>3091</v>
      </c>
      <c r="C950" s="91"/>
      <c r="D950" s="96"/>
      <c r="E950" s="591"/>
      <c r="F950" s="592"/>
      <c r="G950" s="859"/>
      <c r="H950" s="163"/>
      <c r="I950" s="95"/>
      <c r="K950" s="575"/>
    </row>
    <row r="951" spans="1:11" ht="13.5" customHeight="1">
      <c r="A951" s="206"/>
      <c r="B951" s="108" t="s">
        <v>1397</v>
      </c>
      <c r="C951" s="108"/>
      <c r="D951" s="166"/>
      <c r="E951" s="593"/>
      <c r="F951" s="553"/>
      <c r="G951" s="340"/>
      <c r="H951" s="17"/>
      <c r="I951" s="167"/>
      <c r="K951" s="575"/>
    </row>
    <row r="952" spans="1:11" ht="34.5" customHeight="1">
      <c r="A952" s="206"/>
      <c r="B952" s="207"/>
      <c r="C952" s="97"/>
      <c r="D952" s="97"/>
      <c r="E952" s="595"/>
      <c r="F952" s="596"/>
      <c r="G952" s="860"/>
      <c r="H952" s="228"/>
      <c r="I952" s="167"/>
      <c r="K952" s="575"/>
    </row>
    <row r="953" spans="1:11" ht="13.5" customHeight="1">
      <c r="A953" s="206"/>
      <c r="B953" s="207"/>
      <c r="C953" s="97"/>
      <c r="D953" s="97"/>
      <c r="E953" s="595"/>
      <c r="F953" s="596"/>
      <c r="G953" s="860"/>
      <c r="H953" s="228"/>
      <c r="I953" s="167"/>
      <c r="K953" s="575"/>
    </row>
    <row r="954" spans="1:11" ht="13.5" customHeight="1">
      <c r="A954" s="206"/>
      <c r="B954" s="207"/>
      <c r="C954" s="97"/>
      <c r="D954" s="97"/>
      <c r="E954" s="595"/>
      <c r="F954" s="596"/>
      <c r="G954" s="860"/>
      <c r="H954" s="228"/>
      <c r="I954" s="167"/>
      <c r="K954" s="575"/>
    </row>
    <row r="955" spans="1:11" ht="13.5" customHeight="1" thickBot="1">
      <c r="A955" s="201" t="s">
        <v>7082</v>
      </c>
      <c r="B955" s="208"/>
      <c r="C955" s="99"/>
      <c r="D955" s="99"/>
      <c r="E955" s="597"/>
      <c r="F955" s="598"/>
      <c r="G955" s="861"/>
      <c r="H955" s="229"/>
      <c r="I955" s="172"/>
      <c r="K955" s="575"/>
    </row>
    <row r="956" spans="1:11" ht="44.25" customHeight="1">
      <c r="A956" s="195" t="s">
        <v>1034</v>
      </c>
      <c r="B956" s="196" t="s">
        <v>1035</v>
      </c>
      <c r="C956" s="197" t="s">
        <v>678</v>
      </c>
      <c r="D956" s="197" t="s">
        <v>3143</v>
      </c>
      <c r="E956" s="1134" t="s">
        <v>11378</v>
      </c>
      <c r="F956" s="600" t="s">
        <v>2792</v>
      </c>
      <c r="G956" s="864" t="s">
        <v>2640</v>
      </c>
      <c r="H956" s="338" t="s">
        <v>497</v>
      </c>
      <c r="I956" s="199" t="s">
        <v>4268</v>
      </c>
      <c r="K956" s="575"/>
    </row>
    <row r="957" spans="1:11" ht="13.5" customHeight="1" thickBot="1">
      <c r="A957" s="195"/>
      <c r="B957" s="389"/>
      <c r="C957" s="197" t="s">
        <v>3644</v>
      </c>
      <c r="D957" s="390" t="s">
        <v>2641</v>
      </c>
      <c r="E957" s="601" t="s">
        <v>265</v>
      </c>
      <c r="F957" s="607">
        <f>'Заказ, cкидки и курсы валют'!$I$12</f>
        <v>0</v>
      </c>
      <c r="G957" s="948"/>
      <c r="H957" s="455"/>
      <c r="I957" s="325"/>
      <c r="K957" s="575"/>
    </row>
    <row r="958" spans="1:11" ht="13.5" customHeight="1">
      <c r="A958" s="391" t="s">
        <v>2016</v>
      </c>
      <c r="B958" s="392" t="s">
        <v>130</v>
      </c>
      <c r="C958" s="2156">
        <v>1.1000000000000001</v>
      </c>
      <c r="D958" s="2155">
        <v>25000</v>
      </c>
      <c r="E958" s="574">
        <v>31.26</v>
      </c>
      <c r="F958" s="967">
        <f>ROUND(E958*(1-$F$11),2)</f>
        <v>31.26</v>
      </c>
      <c r="G958" s="968">
        <f>'Заказ, cкидки и курсы валют'!$J$23*F958</f>
        <v>389.18700000000001</v>
      </c>
      <c r="H958" s="387">
        <f>ROUND((D958/1000)*G958,2)</f>
        <v>9729.68</v>
      </c>
      <c r="I958" s="337"/>
      <c r="K958" s="575"/>
    </row>
    <row r="959" spans="1:11" ht="13.5" customHeight="1">
      <c r="A959" s="209" t="s">
        <v>2017</v>
      </c>
      <c r="B959" s="44" t="s">
        <v>131</v>
      </c>
      <c r="C959" s="52">
        <v>1.3</v>
      </c>
      <c r="D959" s="45">
        <v>16000</v>
      </c>
      <c r="E959" s="574">
        <v>39.770000000000003</v>
      </c>
      <c r="F959" s="603">
        <f t="shared" ref="F959:F962" si="90">ROUND(E959*(1-$F$11),2)</f>
        <v>39.770000000000003</v>
      </c>
      <c r="G959" s="862">
        <f>'Заказ, cкидки и курсы валют'!$J$23*F959</f>
        <v>495.13650000000001</v>
      </c>
      <c r="H959" s="128">
        <f t="shared" ref="H959:H962" si="91">ROUND((D959/1000)*G959,2)</f>
        <v>7922.18</v>
      </c>
      <c r="I959" s="212"/>
      <c r="K959" s="575"/>
    </row>
    <row r="960" spans="1:11" ht="13.5" customHeight="1">
      <c r="A960" s="209" t="s">
        <v>2018</v>
      </c>
      <c r="B960" s="44" t="s">
        <v>132</v>
      </c>
      <c r="C960" s="52">
        <v>1.6</v>
      </c>
      <c r="D960" s="45">
        <v>12000</v>
      </c>
      <c r="E960" s="574">
        <v>46.35</v>
      </c>
      <c r="F960" s="603">
        <f t="shared" si="90"/>
        <v>46.35</v>
      </c>
      <c r="G960" s="862">
        <f>'Заказ, cкидки и курсы валют'!$J$23*F960</f>
        <v>577.0575</v>
      </c>
      <c r="H960" s="128">
        <f t="shared" si="91"/>
        <v>6924.69</v>
      </c>
      <c r="I960" s="212"/>
      <c r="K960" s="575"/>
    </row>
    <row r="961" spans="1:11" ht="13.5" customHeight="1">
      <c r="A961" s="209" t="s">
        <v>2019</v>
      </c>
      <c r="B961" s="44" t="s">
        <v>76</v>
      </c>
      <c r="C961" s="52">
        <v>1.75</v>
      </c>
      <c r="D961" s="45">
        <v>10000</v>
      </c>
      <c r="E961" s="574">
        <v>53.64</v>
      </c>
      <c r="F961" s="603">
        <f t="shared" si="90"/>
        <v>53.64</v>
      </c>
      <c r="G961" s="862">
        <f>'Заказ, cкидки и курсы валют'!$J$23*F961</f>
        <v>667.81799999999998</v>
      </c>
      <c r="H961" s="128">
        <f t="shared" si="91"/>
        <v>6678.18</v>
      </c>
      <c r="I961" s="212"/>
      <c r="K961" s="575"/>
    </row>
    <row r="962" spans="1:11" ht="13.5" customHeight="1" thickBot="1">
      <c r="A962" s="211" t="s">
        <v>2020</v>
      </c>
      <c r="B962" s="213" t="s">
        <v>133</v>
      </c>
      <c r="C962" s="179">
        <v>2.14</v>
      </c>
      <c r="D962" s="219">
        <v>6500</v>
      </c>
      <c r="E962" s="574">
        <v>66.2</v>
      </c>
      <c r="F962" s="959">
        <f t="shared" si="90"/>
        <v>66.2</v>
      </c>
      <c r="G962" s="960">
        <f>'Заказ, cкидки и курсы валют'!$J$23*F962</f>
        <v>824.18999999999994</v>
      </c>
      <c r="H962" s="181">
        <f t="shared" si="91"/>
        <v>5357.24</v>
      </c>
      <c r="I962" s="214"/>
      <c r="K962" s="575"/>
    </row>
    <row r="963" spans="1:11" ht="13.5" customHeight="1" thickBot="1">
      <c r="A963" s="27"/>
      <c r="B963" s="49"/>
      <c r="C963" s="121"/>
      <c r="D963" s="51"/>
      <c r="E963" s="546"/>
      <c r="F963" s="578"/>
      <c r="G963" s="863"/>
      <c r="H963" s="85"/>
      <c r="I963" s="14"/>
      <c r="K963" s="575"/>
    </row>
    <row r="964" spans="1:11" ht="13.5" customHeight="1">
      <c r="A964" s="215"/>
      <c r="B964" s="91" t="s">
        <v>3091</v>
      </c>
      <c r="C964" s="91"/>
      <c r="D964" s="96"/>
      <c r="E964" s="591"/>
      <c r="F964" s="592"/>
      <c r="G964" s="859"/>
      <c r="H964" s="163"/>
      <c r="I964" s="95"/>
      <c r="K964" s="575"/>
    </row>
    <row r="965" spans="1:11" ht="13.5" customHeight="1">
      <c r="A965" s="206"/>
      <c r="B965" s="108" t="s">
        <v>1397</v>
      </c>
      <c r="C965" s="108"/>
      <c r="D965" s="166"/>
      <c r="E965" s="593"/>
      <c r="F965" s="553"/>
      <c r="G965" s="340"/>
      <c r="H965" s="17"/>
      <c r="I965" s="167"/>
      <c r="K965" s="575"/>
    </row>
    <row r="966" spans="1:11" ht="13.5" customHeight="1">
      <c r="A966" s="206"/>
      <c r="B966" s="207"/>
      <c r="C966" s="97"/>
      <c r="D966" s="97"/>
      <c r="E966" s="595"/>
      <c r="F966" s="596"/>
      <c r="G966" s="860"/>
      <c r="H966" s="228"/>
      <c r="I966" s="167"/>
      <c r="K966" s="575"/>
    </row>
    <row r="967" spans="1:11" ht="13.5" customHeight="1">
      <c r="A967" s="206"/>
      <c r="B967" s="207"/>
      <c r="C967" s="97"/>
      <c r="D967" s="97"/>
      <c r="E967" s="595"/>
      <c r="F967" s="596"/>
      <c r="G967" s="860"/>
      <c r="H967" s="228"/>
      <c r="I967" s="167"/>
      <c r="K967" s="575"/>
    </row>
    <row r="968" spans="1:11" ht="13.5" customHeight="1">
      <c r="A968" s="206"/>
      <c r="B968" s="207"/>
      <c r="C968" s="97"/>
      <c r="D968" s="97"/>
      <c r="E968" s="595"/>
      <c r="F968" s="596"/>
      <c r="G968" s="860"/>
      <c r="H968" s="228"/>
      <c r="I968" s="167"/>
      <c r="K968" s="575"/>
    </row>
    <row r="969" spans="1:11" ht="13.5" customHeight="1" thickBot="1">
      <c r="A969" s="201" t="s">
        <v>7081</v>
      </c>
      <c r="B969" s="200"/>
      <c r="C969" s="205"/>
      <c r="D969" s="205"/>
      <c r="E969" s="597"/>
      <c r="F969" s="598"/>
      <c r="G969" s="861"/>
      <c r="H969" s="229"/>
      <c r="I969" s="172"/>
      <c r="K969" s="575"/>
    </row>
    <row r="970" spans="1:11" ht="47.25" customHeight="1">
      <c r="A970" s="195" t="s">
        <v>1034</v>
      </c>
      <c r="B970" s="196" t="s">
        <v>1035</v>
      </c>
      <c r="C970" s="197" t="s">
        <v>678</v>
      </c>
      <c r="D970" s="197" t="s">
        <v>3143</v>
      </c>
      <c r="E970" s="1134" t="s">
        <v>11378</v>
      </c>
      <c r="F970" s="600" t="s">
        <v>2792</v>
      </c>
      <c r="G970" s="864" t="s">
        <v>2640</v>
      </c>
      <c r="H970" s="338" t="s">
        <v>497</v>
      </c>
      <c r="I970" s="199" t="s">
        <v>4268</v>
      </c>
      <c r="K970" s="575"/>
    </row>
    <row r="971" spans="1:11" ht="13.5" customHeight="1" thickBot="1">
      <c r="A971" s="195"/>
      <c r="B971" s="389"/>
      <c r="C971" s="197" t="s">
        <v>3644</v>
      </c>
      <c r="D971" s="390" t="s">
        <v>2641</v>
      </c>
      <c r="E971" s="601" t="s">
        <v>265</v>
      </c>
      <c r="F971" s="607">
        <f>'Заказ, cкидки и курсы валют'!$I$12</f>
        <v>0</v>
      </c>
      <c r="G971" s="948"/>
      <c r="H971" s="455"/>
      <c r="I971" s="325"/>
      <c r="K971" s="575"/>
    </row>
    <row r="972" spans="1:11" ht="13.5" customHeight="1">
      <c r="A972" s="391" t="s">
        <v>2021</v>
      </c>
      <c r="B972" s="392" t="s">
        <v>130</v>
      </c>
      <c r="C972" s="2156">
        <v>1.1000000000000001</v>
      </c>
      <c r="D972" s="2089">
        <v>2000</v>
      </c>
      <c r="E972" s="2090">
        <f>E958*1.2</f>
        <v>37.512</v>
      </c>
      <c r="F972" s="967">
        <f>ROUND(E972*(1-$F$11),2)</f>
        <v>37.51</v>
      </c>
      <c r="G972" s="968">
        <f>'Заказ, cкидки и курсы валют'!$J$23*F972</f>
        <v>466.99949999999995</v>
      </c>
      <c r="H972" s="387">
        <f>ROUND((D972/1000)*G972,2)</f>
        <v>934</v>
      </c>
      <c r="I972" s="337"/>
      <c r="K972" s="575"/>
    </row>
    <row r="973" spans="1:11" ht="13.5" customHeight="1">
      <c r="A973" s="209" t="s">
        <v>2022</v>
      </c>
      <c r="B973" s="44" t="s">
        <v>131</v>
      </c>
      <c r="C973" s="52">
        <v>1.3</v>
      </c>
      <c r="D973" s="2086">
        <v>1500</v>
      </c>
      <c r="E973" s="2064">
        <f>E959*1.2</f>
        <v>47.724000000000004</v>
      </c>
      <c r="F973" s="603">
        <f t="shared" ref="F973:F976" si="92">ROUND(E973*(1-$F$11),2)</f>
        <v>47.72</v>
      </c>
      <c r="G973" s="862">
        <f>'Заказ, cкидки и курсы валют'!$J$23*F973</f>
        <v>594.11399999999992</v>
      </c>
      <c r="H973" s="128">
        <f t="shared" ref="H973:H976" si="93">ROUND((D973/1000)*G973,2)</f>
        <v>891.17</v>
      </c>
      <c r="I973" s="212"/>
      <c r="K973" s="575"/>
    </row>
    <row r="974" spans="1:11" ht="13.5" customHeight="1">
      <c r="A974" s="209" t="s">
        <v>2023</v>
      </c>
      <c r="B974" s="44" t="s">
        <v>132</v>
      </c>
      <c r="C974" s="52">
        <v>1.6</v>
      </c>
      <c r="D974" s="2086">
        <v>1000</v>
      </c>
      <c r="E974" s="2064">
        <f>E960*1.2</f>
        <v>55.62</v>
      </c>
      <c r="F974" s="603">
        <f t="shared" si="92"/>
        <v>55.62</v>
      </c>
      <c r="G974" s="862">
        <f>'Заказ, cкидки и курсы валют'!$J$23*F974</f>
        <v>692.46899999999994</v>
      </c>
      <c r="H974" s="128">
        <f t="shared" si="93"/>
        <v>692.47</v>
      </c>
      <c r="I974" s="212"/>
      <c r="K974" s="575"/>
    </row>
    <row r="975" spans="1:11" ht="13.5" customHeight="1">
      <c r="A975" s="209" t="s">
        <v>2024</v>
      </c>
      <c r="B975" s="44" t="s">
        <v>76</v>
      </c>
      <c r="C975" s="52">
        <v>1.75</v>
      </c>
      <c r="D975" s="2086">
        <v>1000</v>
      </c>
      <c r="E975" s="2087">
        <f>E961*1.2</f>
        <v>64.367999999999995</v>
      </c>
      <c r="F975" s="603">
        <f t="shared" si="92"/>
        <v>64.37</v>
      </c>
      <c r="G975" s="862">
        <f>'Заказ, cкидки и курсы валют'!$J$23*F975</f>
        <v>801.40650000000005</v>
      </c>
      <c r="H975" s="128">
        <f t="shared" si="93"/>
        <v>801.41</v>
      </c>
      <c r="I975" s="212"/>
      <c r="K975" s="575"/>
    </row>
    <row r="976" spans="1:11" ht="13.5" customHeight="1" thickBot="1">
      <c r="A976" s="211" t="s">
        <v>2025</v>
      </c>
      <c r="B976" s="213" t="s">
        <v>133</v>
      </c>
      <c r="C976" s="179">
        <v>2.14</v>
      </c>
      <c r="D976" s="2091">
        <v>500</v>
      </c>
      <c r="E976" s="2092">
        <f>E962*1.2</f>
        <v>79.44</v>
      </c>
      <c r="F976" s="959">
        <f t="shared" si="92"/>
        <v>79.44</v>
      </c>
      <c r="G976" s="960">
        <f>'Заказ, cкидки и курсы валют'!$J$23*F976</f>
        <v>989.02799999999991</v>
      </c>
      <c r="H976" s="181">
        <f t="shared" si="93"/>
        <v>494.51</v>
      </c>
      <c r="I976" s="214"/>
      <c r="K976" s="575"/>
    </row>
    <row r="977" spans="1:11" ht="13.5" customHeight="1" thickBot="1">
      <c r="A977" s="27"/>
      <c r="B977" s="49"/>
      <c r="C977" s="121"/>
      <c r="D977" s="51"/>
      <c r="E977" s="546"/>
      <c r="F977" s="578"/>
      <c r="G977" s="863"/>
      <c r="H977" s="85"/>
      <c r="I977" s="14"/>
      <c r="K977" s="575"/>
    </row>
    <row r="978" spans="1:11" ht="13.5" customHeight="1">
      <c r="A978" s="215"/>
      <c r="B978" s="237"/>
      <c r="C978" s="91" t="s">
        <v>3092</v>
      </c>
      <c r="D978" s="96"/>
      <c r="E978" s="591"/>
      <c r="F978" s="592"/>
      <c r="G978" s="859"/>
      <c r="H978" s="163"/>
      <c r="I978" s="95"/>
      <c r="K978" s="575"/>
    </row>
    <row r="979" spans="1:11" ht="13.5" customHeight="1">
      <c r="A979" s="206"/>
      <c r="B979" s="207"/>
      <c r="C979" s="108" t="s">
        <v>1398</v>
      </c>
      <c r="D979" s="166"/>
      <c r="E979" s="593"/>
      <c r="F979" s="553"/>
      <c r="G979" s="340"/>
      <c r="H979" s="17"/>
      <c r="I979" s="167"/>
    </row>
    <row r="980" spans="1:11" ht="13.5" customHeight="1">
      <c r="A980" s="206"/>
      <c r="B980" s="207"/>
      <c r="C980" s="97"/>
      <c r="D980" s="97"/>
      <c r="E980" s="595"/>
      <c r="F980" s="596"/>
      <c r="G980" s="860"/>
      <c r="H980" s="228"/>
      <c r="I980" s="167"/>
    </row>
    <row r="981" spans="1:11" ht="13.5" customHeight="1">
      <c r="A981" s="206"/>
      <c r="B981" s="207"/>
      <c r="C981" s="97"/>
      <c r="D981" s="97"/>
      <c r="E981" s="595"/>
      <c r="F981" s="596"/>
      <c r="G981" s="860"/>
      <c r="H981" s="228"/>
      <c r="I981" s="167"/>
    </row>
    <row r="982" spans="1:11" ht="13.5" customHeight="1">
      <c r="A982" s="206"/>
      <c r="B982" s="207"/>
      <c r="C982" s="97"/>
      <c r="D982" s="97"/>
      <c r="E982" s="595"/>
      <c r="F982" s="596"/>
      <c r="G982" s="860"/>
      <c r="H982" s="228"/>
      <c r="I982" s="167"/>
    </row>
    <row r="983" spans="1:11" ht="39.75" customHeight="1" thickBot="1">
      <c r="A983" s="201" t="s">
        <v>7082</v>
      </c>
      <c r="B983" s="208"/>
      <c r="C983" s="99"/>
      <c r="D983" s="99"/>
      <c r="E983" s="597"/>
      <c r="F983" s="598"/>
      <c r="G983" s="861"/>
      <c r="H983" s="229"/>
      <c r="I983" s="172"/>
    </row>
    <row r="984" spans="1:11" ht="47.25" customHeight="1">
      <c r="A984" s="187" t="s">
        <v>1034</v>
      </c>
      <c r="B984" s="189" t="s">
        <v>1035</v>
      </c>
      <c r="C984" s="192" t="s">
        <v>678</v>
      </c>
      <c r="D984" s="192" t="s">
        <v>3143</v>
      </c>
      <c r="E984" s="1134" t="s">
        <v>11378</v>
      </c>
      <c r="F984" s="611" t="s">
        <v>2792</v>
      </c>
      <c r="G984" s="1204" t="s">
        <v>2640</v>
      </c>
      <c r="H984" s="419" t="s">
        <v>497</v>
      </c>
      <c r="I984" s="173" t="s">
        <v>4268</v>
      </c>
    </row>
    <row r="985" spans="1:11" ht="13.5" customHeight="1">
      <c r="A985" s="195"/>
      <c r="B985" s="389"/>
      <c r="C985" s="197" t="s">
        <v>3644</v>
      </c>
      <c r="D985" s="390" t="s">
        <v>2641</v>
      </c>
      <c r="E985" s="601" t="s">
        <v>265</v>
      </c>
      <c r="F985" s="607">
        <f>'Заказ, cкидки и курсы валют'!$I$12</f>
        <v>0</v>
      </c>
      <c r="G985" s="948"/>
      <c r="H985" s="455"/>
      <c r="I985" s="325"/>
    </row>
    <row r="986" spans="1:11" ht="13.5" customHeight="1">
      <c r="A986" s="209" t="s">
        <v>2026</v>
      </c>
      <c r="B986" s="44" t="s">
        <v>107</v>
      </c>
      <c r="C986" s="576">
        <v>1.49</v>
      </c>
      <c r="D986" s="2078">
        <v>10000</v>
      </c>
      <c r="E986" s="574">
        <v>50.58</v>
      </c>
      <c r="F986" s="603">
        <f t="shared" ref="F986:F994" si="94">ROUND(E986*(1-$F$11),2)</f>
        <v>50.58</v>
      </c>
      <c r="G986" s="862">
        <f>'Заказ, cкидки и курсы валют'!$J$23*F986</f>
        <v>629.72099999999989</v>
      </c>
      <c r="H986" s="128">
        <f>ROUND((D986/1000)*G986,2)</f>
        <v>6297.21</v>
      </c>
      <c r="I986" s="212"/>
    </row>
    <row r="987" spans="1:11" ht="13.5" customHeight="1">
      <c r="A987" s="209" t="s">
        <v>2027</v>
      </c>
      <c r="B987" s="44" t="s">
        <v>108</v>
      </c>
      <c r="C987" s="576">
        <v>1.84</v>
      </c>
      <c r="D987" s="2078">
        <v>8000</v>
      </c>
      <c r="E987" s="574">
        <v>57.93</v>
      </c>
      <c r="F987" s="603">
        <f t="shared" si="94"/>
        <v>57.93</v>
      </c>
      <c r="G987" s="862">
        <f>'Заказ, cкидки и курсы валют'!$J$23*F987</f>
        <v>721.22849999999994</v>
      </c>
      <c r="H987" s="128">
        <f t="shared" ref="H987:H994" si="95">ROUND((D987/1000)*G987,2)</f>
        <v>5769.83</v>
      </c>
      <c r="I987" s="212"/>
    </row>
    <row r="988" spans="1:11" ht="13.5" customHeight="1">
      <c r="A988" s="209" t="s">
        <v>2028</v>
      </c>
      <c r="B988" s="44" t="s">
        <v>109</v>
      </c>
      <c r="C988" s="576">
        <v>2</v>
      </c>
      <c r="D988" s="2078">
        <v>8000</v>
      </c>
      <c r="E988" s="574">
        <v>62.46</v>
      </c>
      <c r="F988" s="603">
        <f t="shared" si="94"/>
        <v>62.46</v>
      </c>
      <c r="G988" s="862">
        <f>'Заказ, cкидки и курсы валют'!$J$23*F988</f>
        <v>777.62699999999995</v>
      </c>
      <c r="H988" s="128">
        <f t="shared" si="95"/>
        <v>6221.02</v>
      </c>
      <c r="I988" s="212"/>
    </row>
    <row r="989" spans="1:11" ht="13.5" customHeight="1">
      <c r="A989" s="209" t="s">
        <v>2029</v>
      </c>
      <c r="B989" s="44" t="s">
        <v>110</v>
      </c>
      <c r="C989" s="576">
        <v>2.2999999999999998</v>
      </c>
      <c r="D989" s="2078">
        <v>5000</v>
      </c>
      <c r="E989" s="574">
        <v>76.62</v>
      </c>
      <c r="F989" s="603">
        <f t="shared" si="94"/>
        <v>76.62</v>
      </c>
      <c r="G989" s="862">
        <f>'Заказ, cкидки и курсы валют'!$J$23*F989</f>
        <v>953.91899999999998</v>
      </c>
      <c r="H989" s="128">
        <f t="shared" si="95"/>
        <v>4769.6000000000004</v>
      </c>
      <c r="I989" s="212"/>
    </row>
    <row r="990" spans="1:11" ht="13.5" customHeight="1">
      <c r="A990" s="209" t="s">
        <v>2030</v>
      </c>
      <c r="B990" s="44" t="s">
        <v>111</v>
      </c>
      <c r="C990" s="53">
        <v>2.48</v>
      </c>
      <c r="D990" s="2078">
        <v>5000</v>
      </c>
      <c r="E990" s="574">
        <v>78.430000000000007</v>
      </c>
      <c r="F990" s="603">
        <f t="shared" si="94"/>
        <v>78.430000000000007</v>
      </c>
      <c r="G990" s="862">
        <f>'Заказ, cкидки и курсы валют'!$J$23*F990</f>
        <v>976.45350000000008</v>
      </c>
      <c r="H990" s="128">
        <f t="shared" si="95"/>
        <v>4882.2700000000004</v>
      </c>
      <c r="I990" s="212"/>
    </row>
    <row r="991" spans="1:11" ht="15">
      <c r="A991" s="209" t="s">
        <v>5258</v>
      </c>
      <c r="B991" s="44" t="s">
        <v>157</v>
      </c>
      <c r="C991" s="53">
        <v>2.6</v>
      </c>
      <c r="D991" s="2078">
        <v>2500</v>
      </c>
      <c r="E991" s="574">
        <v>87.3</v>
      </c>
      <c r="F991" s="603">
        <f t="shared" si="94"/>
        <v>87.3</v>
      </c>
      <c r="G991" s="862">
        <f>'Заказ, cкидки и курсы валют'!$J$23*F991</f>
        <v>1086.885</v>
      </c>
      <c r="H991" s="128">
        <f t="shared" si="95"/>
        <v>2717.21</v>
      </c>
      <c r="I991" s="212"/>
    </row>
    <row r="992" spans="1:11" ht="15">
      <c r="A992" s="209" t="s">
        <v>2031</v>
      </c>
      <c r="B992" s="44" t="s">
        <v>134</v>
      </c>
      <c r="C992" s="53">
        <v>4.08</v>
      </c>
      <c r="D992" s="2078">
        <v>2500</v>
      </c>
      <c r="E992" s="574">
        <v>134.5</v>
      </c>
      <c r="F992" s="603">
        <f t="shared" si="94"/>
        <v>134.5</v>
      </c>
      <c r="G992" s="862">
        <f>'Заказ, cкидки и курсы валют'!$J$23*F992</f>
        <v>1674.5249999999999</v>
      </c>
      <c r="H992" s="128">
        <f t="shared" si="95"/>
        <v>4186.3100000000004</v>
      </c>
      <c r="I992" s="212"/>
    </row>
    <row r="993" spans="1:9" ht="15">
      <c r="A993" s="209" t="s">
        <v>2032</v>
      </c>
      <c r="B993" s="44" t="s">
        <v>135</v>
      </c>
      <c r="C993" s="53">
        <v>4.33</v>
      </c>
      <c r="D993" s="2078">
        <v>2500</v>
      </c>
      <c r="E993" s="574">
        <v>144.35</v>
      </c>
      <c r="F993" s="603">
        <f t="shared" si="94"/>
        <v>144.35</v>
      </c>
      <c r="G993" s="862">
        <f>'Заказ, cкидки и курсы валют'!$J$23*F993</f>
        <v>1797.1574999999998</v>
      </c>
      <c r="H993" s="128">
        <f t="shared" si="95"/>
        <v>4492.8900000000003</v>
      </c>
      <c r="I993" s="212"/>
    </row>
    <row r="994" spans="1:9" ht="15.75" thickBot="1">
      <c r="A994" s="211" t="s">
        <v>2033</v>
      </c>
      <c r="B994" s="213" t="s">
        <v>136</v>
      </c>
      <c r="C994" s="966">
        <v>5.0199999999999996</v>
      </c>
      <c r="D994" s="2093">
        <v>2000</v>
      </c>
      <c r="E994" s="574">
        <v>164.91</v>
      </c>
      <c r="F994" s="959">
        <f t="shared" si="94"/>
        <v>164.91</v>
      </c>
      <c r="G994" s="960">
        <f>'Заказ, cкидки и курсы валют'!$J$23*F994</f>
        <v>2053.1295</v>
      </c>
      <c r="H994" s="181">
        <f t="shared" si="95"/>
        <v>4106.26</v>
      </c>
      <c r="I994" s="214"/>
    </row>
    <row r="995" spans="1:9" ht="13.5" thickBot="1">
      <c r="A995" s="84"/>
      <c r="B995" s="49"/>
      <c r="C995" s="88"/>
      <c r="D995" s="87"/>
      <c r="E995" s="546"/>
      <c r="F995" s="578"/>
      <c r="G995" s="863"/>
      <c r="H995" s="85"/>
      <c r="I995" s="14"/>
    </row>
    <row r="996" spans="1:9" ht="18">
      <c r="A996" s="215"/>
      <c r="B996" s="237"/>
      <c r="C996" s="91" t="s">
        <v>3092</v>
      </c>
      <c r="D996" s="96"/>
      <c r="E996" s="591"/>
      <c r="F996" s="592"/>
      <c r="G996" s="859"/>
      <c r="H996" s="163"/>
      <c r="I996" s="95"/>
    </row>
    <row r="997" spans="1:9" ht="18">
      <c r="A997" s="206"/>
      <c r="B997" s="207"/>
      <c r="C997" s="108" t="s">
        <v>1398</v>
      </c>
      <c r="D997" s="166"/>
      <c r="E997" s="593"/>
      <c r="F997" s="553"/>
      <c r="G997" s="340"/>
      <c r="H997" s="228"/>
      <c r="I997" s="167"/>
    </row>
    <row r="998" spans="1:9">
      <c r="A998" s="206"/>
      <c r="B998" s="207"/>
      <c r="C998" s="97"/>
      <c r="D998" s="97"/>
      <c r="E998" s="595"/>
      <c r="F998" s="596"/>
      <c r="G998" s="860"/>
      <c r="H998" s="228"/>
      <c r="I998" s="167"/>
    </row>
    <row r="999" spans="1:9">
      <c r="A999" s="206"/>
      <c r="B999" s="207"/>
      <c r="C999" s="97"/>
      <c r="D999" s="97"/>
      <c r="E999" s="595"/>
      <c r="F999" s="596"/>
      <c r="G999" s="860"/>
      <c r="H999" s="228"/>
      <c r="I999" s="167"/>
    </row>
    <row r="1000" spans="1:9" ht="13.5" customHeight="1">
      <c r="A1000" s="206"/>
      <c r="B1000" s="207"/>
      <c r="C1000" s="97"/>
      <c r="D1000" s="97"/>
      <c r="E1000" s="595"/>
      <c r="F1000" s="596"/>
      <c r="G1000" s="860"/>
      <c r="H1000" s="228"/>
      <c r="I1000" s="167"/>
    </row>
    <row r="1001" spans="1:9" ht="44.25" customHeight="1" thickBot="1">
      <c r="A1001" s="201" t="s">
        <v>7081</v>
      </c>
      <c r="B1001" s="200"/>
      <c r="C1001" s="205"/>
      <c r="D1001" s="205"/>
      <c r="E1001" s="597"/>
      <c r="F1001" s="598"/>
      <c r="G1001" s="861"/>
      <c r="H1001" s="229"/>
      <c r="I1001" s="172"/>
    </row>
    <row r="1002" spans="1:9" ht="54.75" customHeight="1">
      <c r="A1002" s="195" t="s">
        <v>1034</v>
      </c>
      <c r="B1002" s="196" t="s">
        <v>1035</v>
      </c>
      <c r="C1002" s="197" t="s">
        <v>678</v>
      </c>
      <c r="D1002" s="197" t="s">
        <v>3143</v>
      </c>
      <c r="E1002" s="1134" t="s">
        <v>11378</v>
      </c>
      <c r="F1002" s="600" t="s">
        <v>2792</v>
      </c>
      <c r="G1002" s="864" t="s">
        <v>2640</v>
      </c>
      <c r="H1002" s="338" t="s">
        <v>497</v>
      </c>
      <c r="I1002" s="199" t="s">
        <v>4268</v>
      </c>
    </row>
    <row r="1003" spans="1:9" ht="13.5" customHeight="1" thickBot="1">
      <c r="A1003" s="195"/>
      <c r="B1003" s="389"/>
      <c r="C1003" s="197" t="s">
        <v>3644</v>
      </c>
      <c r="D1003" s="390" t="s">
        <v>2641</v>
      </c>
      <c r="E1003" s="601" t="s">
        <v>265</v>
      </c>
      <c r="F1003" s="607">
        <f>'Заказ, cкидки и курсы валют'!$I$12</f>
        <v>0</v>
      </c>
      <c r="G1003" s="948"/>
      <c r="H1003" s="455"/>
      <c r="I1003" s="325"/>
    </row>
    <row r="1004" spans="1:9" ht="13.5" customHeight="1">
      <c r="A1004" s="391" t="s">
        <v>2034</v>
      </c>
      <c r="B1004" s="392" t="s">
        <v>107</v>
      </c>
      <c r="C1004" s="2088">
        <v>1.49</v>
      </c>
      <c r="D1004" s="2089">
        <v>1000</v>
      </c>
      <c r="E1004" s="2090">
        <f t="shared" ref="E1004:E1012" si="96">E986*1.2</f>
        <v>60.695999999999998</v>
      </c>
      <c r="F1004" s="967">
        <f>ROUND(E1004*(1-$F$11),2)</f>
        <v>60.7</v>
      </c>
      <c r="G1004" s="968">
        <f>'Заказ, cкидки и курсы валют'!$J$23*F1004</f>
        <v>755.71500000000003</v>
      </c>
      <c r="H1004" s="387">
        <f>ROUND((D1004/1000)*G1004,2)</f>
        <v>755.72</v>
      </c>
      <c r="I1004" s="337"/>
    </row>
    <row r="1005" spans="1:9" ht="13.5" customHeight="1">
      <c r="A1005" s="209" t="s">
        <v>2035</v>
      </c>
      <c r="B1005" s="44" t="s">
        <v>108</v>
      </c>
      <c r="C1005" s="576">
        <v>1.84</v>
      </c>
      <c r="D1005" s="2086">
        <v>1000</v>
      </c>
      <c r="E1005" s="2064">
        <f t="shared" si="96"/>
        <v>69.515999999999991</v>
      </c>
      <c r="F1005" s="603">
        <f t="shared" ref="F1005:F1012" si="97">ROUND(E1005*(1-$F$11),2)</f>
        <v>69.52</v>
      </c>
      <c r="G1005" s="862">
        <f>'Заказ, cкидки и курсы валют'!$J$23*F1005</f>
        <v>865.52399999999989</v>
      </c>
      <c r="H1005" s="128">
        <f t="shared" ref="H1005:H1012" si="98">ROUND((D1005/1000)*G1005,2)</f>
        <v>865.52</v>
      </c>
      <c r="I1005" s="212"/>
    </row>
    <row r="1006" spans="1:9" ht="13.5" customHeight="1">
      <c r="A1006" s="209" t="s">
        <v>2036</v>
      </c>
      <c r="B1006" s="44" t="s">
        <v>109</v>
      </c>
      <c r="C1006" s="576">
        <v>2</v>
      </c>
      <c r="D1006" s="2086">
        <v>800</v>
      </c>
      <c r="E1006" s="2064">
        <f t="shared" si="96"/>
        <v>74.951999999999998</v>
      </c>
      <c r="F1006" s="603">
        <f t="shared" si="97"/>
        <v>74.95</v>
      </c>
      <c r="G1006" s="862">
        <f>'Заказ, cкидки и курсы валют'!$J$23*F1006</f>
        <v>933.12749999999994</v>
      </c>
      <c r="H1006" s="128">
        <f t="shared" si="98"/>
        <v>746.5</v>
      </c>
      <c r="I1006" s="212"/>
    </row>
    <row r="1007" spans="1:9" ht="13.5" customHeight="1">
      <c r="A1007" s="209" t="s">
        <v>2037</v>
      </c>
      <c r="B1007" s="44" t="s">
        <v>110</v>
      </c>
      <c r="C1007" s="576">
        <v>2.2999999999999998</v>
      </c>
      <c r="D1007" s="2086">
        <v>500</v>
      </c>
      <c r="E1007" s="2064">
        <f t="shared" si="96"/>
        <v>91.944000000000003</v>
      </c>
      <c r="F1007" s="603">
        <f t="shared" si="97"/>
        <v>91.94</v>
      </c>
      <c r="G1007" s="862">
        <f>'Заказ, cкидки и курсы валют'!$J$23*F1007</f>
        <v>1144.6529999999998</v>
      </c>
      <c r="H1007" s="128">
        <f t="shared" si="98"/>
        <v>572.33000000000004</v>
      </c>
      <c r="I1007" s="212"/>
    </row>
    <row r="1008" spans="1:9" ht="13.5" customHeight="1">
      <c r="A1008" s="209" t="s">
        <v>5287</v>
      </c>
      <c r="B1008" s="44" t="s">
        <v>111</v>
      </c>
      <c r="C1008" s="53">
        <v>2.48</v>
      </c>
      <c r="D1008" s="2086">
        <v>500</v>
      </c>
      <c r="E1008" s="2064">
        <f>E990*1.2</f>
        <v>94.116</v>
      </c>
      <c r="F1008" s="603">
        <f t="shared" si="97"/>
        <v>94.12</v>
      </c>
      <c r="G1008" s="862">
        <f>'Заказ, cкидки и курсы валют'!$J$23*F1008</f>
        <v>1171.7940000000001</v>
      </c>
      <c r="H1008" s="128">
        <f t="shared" si="98"/>
        <v>585.9</v>
      </c>
      <c r="I1008" s="212"/>
    </row>
    <row r="1009" spans="1:11" ht="13.5" customHeight="1">
      <c r="A1009" s="209" t="s">
        <v>5482</v>
      </c>
      <c r="B1009" s="44" t="s">
        <v>157</v>
      </c>
      <c r="C1009" s="53">
        <v>3.35</v>
      </c>
      <c r="D1009" s="2086">
        <v>400</v>
      </c>
      <c r="E1009" s="2064">
        <f t="shared" si="96"/>
        <v>104.75999999999999</v>
      </c>
      <c r="F1009" s="603">
        <f t="shared" si="97"/>
        <v>104.76</v>
      </c>
      <c r="G1009" s="862">
        <f>'Заказ, cкидки и курсы валют'!$J$23*F1009</f>
        <v>1304.2619999999999</v>
      </c>
      <c r="H1009" s="128">
        <f t="shared" si="98"/>
        <v>521.70000000000005</v>
      </c>
      <c r="I1009" s="212"/>
    </row>
    <row r="1010" spans="1:11" ht="13.5" customHeight="1">
      <c r="A1010" s="209" t="s">
        <v>5288</v>
      </c>
      <c r="B1010" s="44" t="s">
        <v>134</v>
      </c>
      <c r="C1010" s="53">
        <v>4.08</v>
      </c>
      <c r="D1010" s="2086">
        <v>300</v>
      </c>
      <c r="E1010" s="2064">
        <f t="shared" si="96"/>
        <v>161.4</v>
      </c>
      <c r="F1010" s="603">
        <f t="shared" si="97"/>
        <v>161.4</v>
      </c>
      <c r="G1010" s="862">
        <f>'Заказ, cкидки и курсы валют'!$J$23*F1010</f>
        <v>2009.43</v>
      </c>
      <c r="H1010" s="128">
        <f t="shared" si="98"/>
        <v>602.83000000000004</v>
      </c>
      <c r="I1010" s="212"/>
    </row>
    <row r="1011" spans="1:11" ht="13.5" customHeight="1">
      <c r="A1011" s="209" t="s">
        <v>5289</v>
      </c>
      <c r="B1011" s="44" t="s">
        <v>135</v>
      </c>
      <c r="C1011" s="53">
        <v>4.33</v>
      </c>
      <c r="D1011" s="2086">
        <v>200</v>
      </c>
      <c r="E1011" s="2064">
        <f t="shared" si="96"/>
        <v>173.22</v>
      </c>
      <c r="F1011" s="603">
        <f t="shared" si="97"/>
        <v>173.22</v>
      </c>
      <c r="G1011" s="862">
        <f>'Заказ, cкидки и курсы валют'!$J$23*F1011</f>
        <v>2156.5889999999999</v>
      </c>
      <c r="H1011" s="128">
        <f t="shared" si="98"/>
        <v>431.32</v>
      </c>
      <c r="I1011" s="212"/>
    </row>
    <row r="1012" spans="1:11" ht="13.5" customHeight="1" thickBot="1">
      <c r="A1012" s="211" t="s">
        <v>5290</v>
      </c>
      <c r="B1012" s="213" t="s">
        <v>136</v>
      </c>
      <c r="C1012" s="966">
        <v>5.0199999999999996</v>
      </c>
      <c r="D1012" s="2091">
        <v>150</v>
      </c>
      <c r="E1012" s="2092">
        <f t="shared" si="96"/>
        <v>197.892</v>
      </c>
      <c r="F1012" s="959">
        <f t="shared" si="97"/>
        <v>197.89</v>
      </c>
      <c r="G1012" s="960">
        <f>'Заказ, cкидки и курсы валют'!$J$23*F1012</f>
        <v>2463.7304999999997</v>
      </c>
      <c r="H1012" s="181">
        <f t="shared" si="98"/>
        <v>369.56</v>
      </c>
      <c r="I1012" s="214"/>
    </row>
    <row r="1013" spans="1:11" ht="13.5" customHeight="1" thickBot="1">
      <c r="A1013" s="13"/>
      <c r="B1013" s="49"/>
      <c r="C1013" s="88"/>
      <c r="D1013" s="137"/>
      <c r="E1013" s="1237"/>
      <c r="F1013" s="1096"/>
      <c r="G1013" s="865"/>
      <c r="H1013" s="23"/>
      <c r="I1013" s="14"/>
    </row>
    <row r="1014" spans="1:11" ht="13.5" customHeight="1">
      <c r="A1014" s="215"/>
      <c r="B1014" s="237"/>
      <c r="C1014" s="91" t="s">
        <v>3092</v>
      </c>
      <c r="D1014" s="96"/>
      <c r="E1014" s="591"/>
      <c r="F1014" s="592"/>
      <c r="G1014" s="859"/>
      <c r="H1014" s="163"/>
      <c r="I1014" s="95"/>
    </row>
    <row r="1015" spans="1:11" ht="13.5" customHeight="1">
      <c r="A1015" s="206"/>
      <c r="B1015" s="207"/>
      <c r="C1015" s="108" t="s">
        <v>1398</v>
      </c>
      <c r="D1015" s="166"/>
      <c r="E1015" s="593"/>
      <c r="F1015" s="553"/>
      <c r="G1015" s="340"/>
      <c r="H1015" s="228"/>
      <c r="I1015" s="167"/>
    </row>
    <row r="1016" spans="1:11" ht="13.5" customHeight="1">
      <c r="A1016" s="206"/>
      <c r="B1016" s="207"/>
      <c r="C1016" s="97"/>
      <c r="D1016" s="97"/>
      <c r="E1016" s="595"/>
      <c r="F1016" s="596"/>
      <c r="G1016" s="860"/>
      <c r="H1016" s="228"/>
      <c r="I1016" s="167"/>
    </row>
    <row r="1017" spans="1:11" ht="13.5" customHeight="1">
      <c r="A1017" s="206"/>
      <c r="B1017" s="207"/>
      <c r="C1017" s="97"/>
      <c r="D1017" s="97"/>
      <c r="E1017" s="595"/>
      <c r="F1017" s="596"/>
      <c r="G1017" s="860"/>
      <c r="H1017" s="228"/>
      <c r="I1017" s="167"/>
    </row>
    <row r="1018" spans="1:11" ht="13.5" customHeight="1">
      <c r="A1018" s="206"/>
      <c r="B1018" s="207"/>
      <c r="C1018" s="97"/>
      <c r="D1018" s="97"/>
      <c r="E1018" s="595"/>
      <c r="F1018" s="596"/>
      <c r="G1018" s="860"/>
      <c r="H1018" s="228"/>
      <c r="I1018" s="167"/>
    </row>
    <row r="1019" spans="1:11" ht="47.25" customHeight="1" thickBot="1">
      <c r="A1019" s="201" t="s">
        <v>7083</v>
      </c>
      <c r="B1019" s="200"/>
      <c r="C1019" s="205"/>
      <c r="D1019" s="205"/>
      <c r="E1019" s="597"/>
      <c r="F1019" s="598"/>
      <c r="G1019" s="861"/>
      <c r="H1019" s="229"/>
      <c r="I1019" s="172"/>
    </row>
    <row r="1020" spans="1:11" ht="51.75" customHeight="1">
      <c r="A1020" s="195" t="s">
        <v>1034</v>
      </c>
      <c r="B1020" s="196" t="s">
        <v>1035</v>
      </c>
      <c r="C1020" s="197" t="s">
        <v>678</v>
      </c>
      <c r="D1020" s="197" t="s">
        <v>3143</v>
      </c>
      <c r="E1020" s="1134" t="s">
        <v>11378</v>
      </c>
      <c r="F1020" s="600" t="s">
        <v>2792</v>
      </c>
      <c r="G1020" s="864" t="s">
        <v>2640</v>
      </c>
      <c r="H1020" s="338" t="s">
        <v>497</v>
      </c>
      <c r="I1020" s="199" t="s">
        <v>4268</v>
      </c>
    </row>
    <row r="1021" spans="1:11" ht="13.5" customHeight="1" thickBot="1">
      <c r="A1021" s="195"/>
      <c r="B1021" s="389"/>
      <c r="C1021" s="197" t="s">
        <v>3644</v>
      </c>
      <c r="D1021" s="390" t="s">
        <v>2641</v>
      </c>
      <c r="E1021" s="601" t="s">
        <v>265</v>
      </c>
      <c r="F1021" s="607">
        <f>'Заказ, cкидки и курсы валют'!$I$12</f>
        <v>0</v>
      </c>
      <c r="G1021" s="948"/>
      <c r="H1021" s="455"/>
      <c r="I1021" s="325"/>
      <c r="K1021" s="575"/>
    </row>
    <row r="1022" spans="1:11" ht="13.5" customHeight="1">
      <c r="A1022" s="391" t="s">
        <v>11222</v>
      </c>
      <c r="B1022" s="392" t="s">
        <v>107</v>
      </c>
      <c r="C1022" s="2088">
        <v>1.49</v>
      </c>
      <c r="D1022" s="2089">
        <v>100</v>
      </c>
      <c r="E1022" s="2090">
        <f>E986*3</f>
        <v>151.74</v>
      </c>
      <c r="F1022" s="967">
        <f>ROUND(E1022*(1-$F$11),2)</f>
        <v>151.74</v>
      </c>
      <c r="G1022" s="968">
        <f>'Заказ, cкидки и курсы валют'!$J$23*F1022</f>
        <v>1889.163</v>
      </c>
      <c r="H1022" s="387">
        <f>ROUND((D1022/1000)*G1022,2)</f>
        <v>188.92</v>
      </c>
      <c r="I1022" s="337"/>
      <c r="K1022" s="575"/>
    </row>
    <row r="1023" spans="1:11" ht="13.5" customHeight="1">
      <c r="A1023" s="209" t="s">
        <v>11223</v>
      </c>
      <c r="B1023" s="44" t="s">
        <v>108</v>
      </c>
      <c r="C1023" s="576">
        <v>1.84</v>
      </c>
      <c r="D1023" s="2086">
        <v>100</v>
      </c>
      <c r="E1023" s="2064">
        <f t="shared" ref="E1023:E1029" si="99">E987*3</f>
        <v>173.79</v>
      </c>
      <c r="F1023" s="603">
        <f t="shared" ref="F1023:F1030" si="100">ROUND(E1023*(1-$F$11),2)</f>
        <v>173.79</v>
      </c>
      <c r="G1023" s="862">
        <f>'Заказ, cкидки и курсы валют'!$J$23*F1023</f>
        <v>2163.6854999999996</v>
      </c>
      <c r="H1023" s="128">
        <f t="shared" ref="H1023:H1030" si="101">ROUND((D1023/1000)*G1023,2)</f>
        <v>216.37</v>
      </c>
      <c r="I1023" s="212"/>
      <c r="K1023" s="575"/>
    </row>
    <row r="1024" spans="1:11" ht="13.5" customHeight="1">
      <c r="A1024" s="209" t="s">
        <v>11224</v>
      </c>
      <c r="B1024" s="44" t="s">
        <v>109</v>
      </c>
      <c r="C1024" s="576">
        <v>2</v>
      </c>
      <c r="D1024" s="2086">
        <v>80</v>
      </c>
      <c r="E1024" s="2064">
        <f t="shared" si="99"/>
        <v>187.38</v>
      </c>
      <c r="F1024" s="603">
        <f t="shared" si="100"/>
        <v>187.38</v>
      </c>
      <c r="G1024" s="862">
        <f>'Заказ, cкидки и курсы валют'!$J$23*F1024</f>
        <v>2332.8809999999999</v>
      </c>
      <c r="H1024" s="128">
        <f t="shared" si="101"/>
        <v>186.63</v>
      </c>
      <c r="I1024" s="212"/>
      <c r="K1024" s="575"/>
    </row>
    <row r="1025" spans="1:11" ht="13.5" hidden="1" customHeight="1">
      <c r="A1025" s="209" t="s">
        <v>11225</v>
      </c>
      <c r="B1025" s="44" t="s">
        <v>110</v>
      </c>
      <c r="C1025" s="576">
        <v>2.2999999999999998</v>
      </c>
      <c r="D1025" s="2086">
        <v>50</v>
      </c>
      <c r="E1025" s="2064">
        <f t="shared" si="99"/>
        <v>229.86</v>
      </c>
      <c r="F1025" s="603">
        <f t="shared" ref="F1025:F1027" si="102">ROUND(E1025*(1-$F$11),2)</f>
        <v>229.86</v>
      </c>
      <c r="G1025" s="862">
        <f>'Заказ, cкидки и курсы валют'!$J$23*F1025</f>
        <v>2861.7570000000001</v>
      </c>
      <c r="H1025" s="128">
        <f t="shared" ref="H1025:H1027" si="103">ROUND((D1025/1000)*G1025,2)</f>
        <v>143.09</v>
      </c>
      <c r="I1025" s="212"/>
      <c r="K1025" s="575"/>
    </row>
    <row r="1026" spans="1:11" ht="13.5" hidden="1" customHeight="1">
      <c r="A1026" s="209"/>
      <c r="B1026" s="44"/>
      <c r="C1026" s="576"/>
      <c r="D1026" s="2086"/>
      <c r="E1026" s="2064">
        <f t="shared" si="99"/>
        <v>235.29000000000002</v>
      </c>
      <c r="F1026" s="603">
        <f t="shared" si="102"/>
        <v>235.29</v>
      </c>
      <c r="G1026" s="862">
        <f>'Заказ, cкидки и курсы валют'!$J$23*F1026</f>
        <v>2929.3604999999998</v>
      </c>
      <c r="H1026" s="128">
        <f t="shared" si="103"/>
        <v>0</v>
      </c>
      <c r="I1026" s="212"/>
      <c r="K1026" s="575"/>
    </row>
    <row r="1027" spans="1:11" ht="13.5" customHeight="1">
      <c r="A1027" s="209" t="s">
        <v>11957</v>
      </c>
      <c r="B1027" s="44" t="s">
        <v>111</v>
      </c>
      <c r="C1027" s="786">
        <v>2.2000000000000002</v>
      </c>
      <c r="D1027" s="2086">
        <v>50</v>
      </c>
      <c r="E1027" s="2064">
        <f>E991*3</f>
        <v>261.89999999999998</v>
      </c>
      <c r="F1027" s="603">
        <f t="shared" si="102"/>
        <v>261.89999999999998</v>
      </c>
      <c r="G1027" s="862">
        <f>'Заказ, cкидки и курсы валют'!$J$23*F1027</f>
        <v>3260.6549999999997</v>
      </c>
      <c r="H1027" s="128">
        <f t="shared" si="103"/>
        <v>163.03</v>
      </c>
      <c r="I1027" s="212"/>
      <c r="K1027" s="575"/>
    </row>
    <row r="1028" spans="1:11" ht="13.5" customHeight="1">
      <c r="A1028" s="209" t="s">
        <v>11226</v>
      </c>
      <c r="B1028" s="44" t="s">
        <v>134</v>
      </c>
      <c r="C1028" s="53">
        <v>4.08</v>
      </c>
      <c r="D1028" s="2086">
        <v>50</v>
      </c>
      <c r="E1028" s="2064">
        <f t="shared" si="99"/>
        <v>403.5</v>
      </c>
      <c r="F1028" s="603">
        <f t="shared" si="100"/>
        <v>403.5</v>
      </c>
      <c r="G1028" s="862">
        <f>'Заказ, cкидки и курсы валют'!$J$23*F1028</f>
        <v>5023.5749999999998</v>
      </c>
      <c r="H1028" s="128">
        <f t="shared" si="101"/>
        <v>251.18</v>
      </c>
      <c r="I1028" s="212"/>
      <c r="K1028" s="575"/>
    </row>
    <row r="1029" spans="1:11" ht="13.5" customHeight="1">
      <c r="A1029" s="209" t="s">
        <v>11227</v>
      </c>
      <c r="B1029" s="44" t="s">
        <v>135</v>
      </c>
      <c r="C1029" s="53">
        <v>4.33</v>
      </c>
      <c r="D1029" s="2086">
        <v>25</v>
      </c>
      <c r="E1029" s="2064">
        <f t="shared" si="99"/>
        <v>433.04999999999995</v>
      </c>
      <c r="F1029" s="603">
        <f t="shared" si="100"/>
        <v>433.05</v>
      </c>
      <c r="G1029" s="862">
        <f>'Заказ, cкидки и курсы валют'!$J$23*F1029</f>
        <v>5391.4724999999999</v>
      </c>
      <c r="H1029" s="128">
        <f t="shared" si="101"/>
        <v>134.79</v>
      </c>
      <c r="I1029" s="212"/>
      <c r="K1029" s="575"/>
    </row>
    <row r="1030" spans="1:11" ht="13.5" customHeight="1" thickBot="1">
      <c r="A1030" s="211" t="s">
        <v>11228</v>
      </c>
      <c r="B1030" s="213" t="s">
        <v>136</v>
      </c>
      <c r="C1030" s="966">
        <v>5.0199999999999996</v>
      </c>
      <c r="D1030" s="2091">
        <v>20</v>
      </c>
      <c r="E1030" s="2092">
        <f>E994*3</f>
        <v>494.73</v>
      </c>
      <c r="F1030" s="959">
        <f t="shared" si="100"/>
        <v>494.73</v>
      </c>
      <c r="G1030" s="960">
        <f>'Заказ, cкидки и курсы валют'!$J$23*F1030</f>
        <v>6159.3885</v>
      </c>
      <c r="H1030" s="181">
        <f t="shared" si="101"/>
        <v>123.19</v>
      </c>
      <c r="I1030" s="214"/>
      <c r="K1030" s="575"/>
    </row>
    <row r="1031" spans="1:11" ht="13.5" customHeight="1">
      <c r="A1031" s="13"/>
      <c r="B1031" s="49"/>
      <c r="C1031" s="88"/>
      <c r="D1031" s="137"/>
      <c r="E1031" s="1237"/>
      <c r="F1031" s="1096"/>
      <c r="G1031" s="865"/>
      <c r="H1031" s="23"/>
      <c r="I1031" s="14"/>
      <c r="K1031" s="575"/>
    </row>
    <row r="1032" spans="1:11" ht="13.5" customHeight="1" thickBot="1">
      <c r="A1032" s="84"/>
      <c r="B1032" s="49"/>
      <c r="C1032" s="88"/>
      <c r="D1032" s="87"/>
      <c r="E1032" s="546"/>
      <c r="F1032" s="578"/>
      <c r="G1032" s="863"/>
      <c r="H1032" s="85"/>
      <c r="I1032" s="14"/>
      <c r="K1032" s="575"/>
    </row>
    <row r="1033" spans="1:11" ht="13.5" customHeight="1">
      <c r="A1033" s="215"/>
      <c r="B1033" s="237"/>
      <c r="C1033" s="91" t="s">
        <v>3092</v>
      </c>
      <c r="D1033" s="96"/>
      <c r="E1033" s="591"/>
      <c r="F1033" s="592"/>
      <c r="G1033" s="859"/>
      <c r="H1033" s="236"/>
      <c r="I1033" s="95"/>
      <c r="K1033" s="575"/>
    </row>
    <row r="1034" spans="1:11" ht="13.5" customHeight="1">
      <c r="A1034" s="206"/>
      <c r="B1034" s="207"/>
      <c r="C1034" s="108" t="s">
        <v>1399</v>
      </c>
      <c r="D1034" s="166"/>
      <c r="E1034" s="593"/>
      <c r="F1034" s="553"/>
      <c r="G1034" s="340"/>
      <c r="H1034" s="228"/>
      <c r="I1034" s="167"/>
      <c r="K1034" s="575"/>
    </row>
    <row r="1035" spans="1:11" ht="13.5" customHeight="1">
      <c r="A1035" s="206"/>
      <c r="B1035" s="207"/>
      <c r="C1035" s="97"/>
      <c r="D1035" s="97"/>
      <c r="E1035" s="595"/>
      <c r="F1035" s="596"/>
      <c r="G1035" s="860"/>
      <c r="H1035" s="228"/>
      <c r="I1035" s="167"/>
      <c r="K1035" s="575"/>
    </row>
    <row r="1036" spans="1:11" ht="13.5" customHeight="1">
      <c r="A1036" s="206"/>
      <c r="B1036" s="207"/>
      <c r="C1036" s="97"/>
      <c r="D1036" s="97"/>
      <c r="E1036" s="595"/>
      <c r="F1036" s="596"/>
      <c r="G1036" s="860"/>
      <c r="H1036" s="228"/>
      <c r="I1036" s="167"/>
      <c r="K1036" s="575"/>
    </row>
    <row r="1037" spans="1:11" ht="13.5" customHeight="1">
      <c r="A1037" s="206"/>
      <c r="B1037" s="207"/>
      <c r="C1037" s="97"/>
      <c r="D1037" s="97"/>
      <c r="E1037" s="595"/>
      <c r="F1037" s="596"/>
      <c r="G1037" s="860"/>
      <c r="H1037" s="228"/>
      <c r="I1037" s="167"/>
      <c r="K1037" s="575"/>
    </row>
    <row r="1038" spans="1:11" ht="47.25" customHeight="1" thickBot="1">
      <c r="A1038" s="201" t="s">
        <v>7082</v>
      </c>
      <c r="B1038" s="208"/>
      <c r="C1038" s="99"/>
      <c r="D1038" s="99"/>
      <c r="E1038" s="597"/>
      <c r="F1038" s="598"/>
      <c r="G1038" s="861"/>
      <c r="H1038" s="229"/>
      <c r="I1038" s="172"/>
      <c r="K1038" s="575"/>
    </row>
    <row r="1039" spans="1:11" ht="43.5" customHeight="1">
      <c r="A1039" s="195" t="s">
        <v>1034</v>
      </c>
      <c r="B1039" s="196" t="s">
        <v>1035</v>
      </c>
      <c r="C1039" s="197" t="s">
        <v>678</v>
      </c>
      <c r="D1039" s="197" t="s">
        <v>3143</v>
      </c>
      <c r="E1039" s="1134" t="s">
        <v>11378</v>
      </c>
      <c r="F1039" s="600" t="s">
        <v>2792</v>
      </c>
      <c r="G1039" s="864" t="s">
        <v>2640</v>
      </c>
      <c r="H1039" s="338" t="s">
        <v>497</v>
      </c>
      <c r="I1039" s="199" t="s">
        <v>4268</v>
      </c>
      <c r="K1039" s="575"/>
    </row>
    <row r="1040" spans="1:11" ht="13.5" customHeight="1" thickBot="1">
      <c r="A1040" s="195"/>
      <c r="B1040" s="389"/>
      <c r="C1040" s="197" t="s">
        <v>3644</v>
      </c>
      <c r="D1040" s="390" t="s">
        <v>2641</v>
      </c>
      <c r="E1040" s="601" t="s">
        <v>265</v>
      </c>
      <c r="F1040" s="607">
        <f>'Заказ, cкидки и курсы валют'!$I$12</f>
        <v>0</v>
      </c>
      <c r="G1040" s="948"/>
      <c r="H1040" s="455"/>
      <c r="I1040" s="325"/>
      <c r="K1040" s="575"/>
    </row>
    <row r="1041" spans="1:11" ht="13.5" customHeight="1">
      <c r="A1041" s="391" t="s">
        <v>2038</v>
      </c>
      <c r="B1041" s="392" t="s">
        <v>107</v>
      </c>
      <c r="C1041" s="392">
        <v>1.36</v>
      </c>
      <c r="D1041" s="2153">
        <v>10000</v>
      </c>
      <c r="E1041" s="574">
        <v>48.35</v>
      </c>
      <c r="F1041" s="967">
        <f>ROUND(E1041*(1-$F$11),2)</f>
        <v>48.35</v>
      </c>
      <c r="G1041" s="968">
        <f>'Заказ, cкидки и курсы валют'!$J$23*F1041</f>
        <v>601.95749999999998</v>
      </c>
      <c r="H1041" s="387">
        <f>ROUND((D1041/1000)*G1041,2)</f>
        <v>6019.58</v>
      </c>
      <c r="I1041" s="337"/>
      <c r="K1041" s="575"/>
    </row>
    <row r="1042" spans="1:11" ht="13.5" customHeight="1">
      <c r="A1042" s="209" t="s">
        <v>2039</v>
      </c>
      <c r="B1042" s="44" t="s">
        <v>108</v>
      </c>
      <c r="C1042" s="785">
        <v>1.63</v>
      </c>
      <c r="D1042" s="2078">
        <v>8000</v>
      </c>
      <c r="E1042" s="574">
        <v>62.55</v>
      </c>
      <c r="F1042" s="603">
        <f t="shared" ref="F1042:F1049" si="104">ROUND(E1042*(1-$F$11),2)</f>
        <v>62.55</v>
      </c>
      <c r="G1042" s="862">
        <f>'Заказ, cкидки и курсы валют'!$J$23*F1042</f>
        <v>778.74749999999995</v>
      </c>
      <c r="H1042" s="128">
        <f t="shared" ref="H1042:H1049" si="105">ROUND((D1042/1000)*G1042,2)</f>
        <v>6229.98</v>
      </c>
      <c r="I1042" s="212"/>
      <c r="K1042" s="575"/>
    </row>
    <row r="1043" spans="1:11" ht="13.5" customHeight="1">
      <c r="A1043" s="209" t="s">
        <v>2040</v>
      </c>
      <c r="B1043" s="44" t="s">
        <v>109</v>
      </c>
      <c r="C1043" s="786">
        <v>1.76</v>
      </c>
      <c r="D1043" s="2078">
        <v>8000</v>
      </c>
      <c r="E1043" s="574">
        <v>63.54</v>
      </c>
      <c r="F1043" s="603">
        <f t="shared" si="104"/>
        <v>63.54</v>
      </c>
      <c r="G1043" s="862">
        <f>'Заказ, cкидки и курсы валют'!$J$23*F1043</f>
        <v>791.07299999999998</v>
      </c>
      <c r="H1043" s="128">
        <f t="shared" si="105"/>
        <v>6328.58</v>
      </c>
      <c r="I1043" s="212"/>
      <c r="K1043" s="575"/>
    </row>
    <row r="1044" spans="1:11" ht="13.5" customHeight="1">
      <c r="A1044" s="209" t="s">
        <v>2041</v>
      </c>
      <c r="B1044" s="44" t="s">
        <v>110</v>
      </c>
      <c r="C1044" s="786">
        <v>2.19</v>
      </c>
      <c r="D1044" s="2078">
        <v>5000</v>
      </c>
      <c r="E1044" s="574">
        <v>78.37</v>
      </c>
      <c r="F1044" s="603">
        <f t="shared" si="104"/>
        <v>78.37</v>
      </c>
      <c r="G1044" s="862">
        <f>'Заказ, cкидки и курсы валют'!$J$23*F1044</f>
        <v>975.70650000000001</v>
      </c>
      <c r="H1044" s="128">
        <f t="shared" si="105"/>
        <v>4878.53</v>
      </c>
      <c r="I1044" s="212"/>
      <c r="K1044" s="575"/>
    </row>
    <row r="1045" spans="1:11" ht="13.5" customHeight="1">
      <c r="A1045" s="209" t="s">
        <v>2042</v>
      </c>
      <c r="B1045" s="44" t="s">
        <v>111</v>
      </c>
      <c r="C1045" s="786">
        <v>2.2000000000000002</v>
      </c>
      <c r="D1045" s="2078">
        <v>5000</v>
      </c>
      <c r="E1045" s="574">
        <v>84.05</v>
      </c>
      <c r="F1045" s="603">
        <f t="shared" si="104"/>
        <v>84.05</v>
      </c>
      <c r="G1045" s="862">
        <f>'Заказ, cкидки и курсы валют'!$J$23*F1045</f>
        <v>1046.4224999999999</v>
      </c>
      <c r="H1045" s="128">
        <f t="shared" si="105"/>
        <v>5232.1099999999997</v>
      </c>
      <c r="I1045" s="212"/>
      <c r="K1045" s="575"/>
    </row>
    <row r="1046" spans="1:11" ht="13.5" customHeight="1">
      <c r="A1046" s="209" t="s">
        <v>5483</v>
      </c>
      <c r="B1046" s="44" t="s">
        <v>157</v>
      </c>
      <c r="C1046" s="786">
        <v>2.41</v>
      </c>
      <c r="D1046" s="2078">
        <v>2500</v>
      </c>
      <c r="E1046" s="574">
        <v>89.31</v>
      </c>
      <c r="F1046" s="603">
        <f t="shared" si="104"/>
        <v>89.31</v>
      </c>
      <c r="G1046" s="862">
        <f>'Заказ, cкидки и курсы валют'!$J$23*F1046</f>
        <v>1111.9095</v>
      </c>
      <c r="H1046" s="128">
        <f t="shared" si="105"/>
        <v>2779.77</v>
      </c>
      <c r="I1046" s="212"/>
      <c r="K1046" s="575"/>
    </row>
    <row r="1047" spans="1:11" ht="13.5" customHeight="1">
      <c r="A1047" s="209" t="s">
        <v>2043</v>
      </c>
      <c r="B1047" s="44" t="s">
        <v>134</v>
      </c>
      <c r="C1047" s="785">
        <v>3.45</v>
      </c>
      <c r="D1047" s="2078">
        <v>2500</v>
      </c>
      <c r="E1047" s="574">
        <v>132.12</v>
      </c>
      <c r="F1047" s="603">
        <f t="shared" si="104"/>
        <v>132.12</v>
      </c>
      <c r="G1047" s="862">
        <f>'Заказ, cкидки и курсы валют'!$J$23*F1047</f>
        <v>1644.894</v>
      </c>
      <c r="H1047" s="128">
        <f t="shared" si="105"/>
        <v>4112.24</v>
      </c>
      <c r="I1047" s="212"/>
      <c r="K1047" s="575"/>
    </row>
    <row r="1048" spans="1:11" ht="13.5" customHeight="1">
      <c r="A1048" s="209" t="s">
        <v>2044</v>
      </c>
      <c r="B1048" s="44" t="s">
        <v>135</v>
      </c>
      <c r="C1048" s="785">
        <v>3.82</v>
      </c>
      <c r="D1048" s="2078">
        <v>2500</v>
      </c>
      <c r="E1048" s="574">
        <v>153.32</v>
      </c>
      <c r="F1048" s="603">
        <f t="shared" si="104"/>
        <v>153.32</v>
      </c>
      <c r="G1048" s="862">
        <f>'Заказ, cкидки и курсы валют'!$J$23*F1048</f>
        <v>1908.8339999999998</v>
      </c>
      <c r="H1048" s="128">
        <f t="shared" si="105"/>
        <v>4772.09</v>
      </c>
      <c r="I1048" s="212"/>
      <c r="K1048" s="575"/>
    </row>
    <row r="1049" spans="1:11" ht="13.5" customHeight="1" thickBot="1">
      <c r="A1049" s="211" t="s">
        <v>2045</v>
      </c>
      <c r="B1049" s="213" t="s">
        <v>136</v>
      </c>
      <c r="C1049" s="213">
        <v>4.43</v>
      </c>
      <c r="D1049" s="2093">
        <v>2000</v>
      </c>
      <c r="E1049" s="574">
        <v>165.8</v>
      </c>
      <c r="F1049" s="959">
        <f t="shared" si="104"/>
        <v>165.8</v>
      </c>
      <c r="G1049" s="960">
        <f>'Заказ, cкидки и курсы валют'!$J$23*F1049</f>
        <v>2064.21</v>
      </c>
      <c r="H1049" s="181">
        <f t="shared" si="105"/>
        <v>4128.42</v>
      </c>
      <c r="I1049" s="214"/>
      <c r="K1049" s="575"/>
    </row>
    <row r="1050" spans="1:11" ht="13.5" customHeight="1" thickBot="1">
      <c r="A1050" s="84"/>
      <c r="B1050" s="49"/>
      <c r="C1050" s="88"/>
      <c r="D1050" s="87"/>
      <c r="E1050" s="546"/>
      <c r="F1050" s="578"/>
      <c r="G1050" s="863"/>
      <c r="H1050" s="85"/>
      <c r="I1050" s="14"/>
      <c r="K1050" s="575"/>
    </row>
    <row r="1051" spans="1:11" ht="13.5" customHeight="1">
      <c r="A1051" s="215"/>
      <c r="B1051" s="237"/>
      <c r="C1051" s="91" t="s">
        <v>3092</v>
      </c>
      <c r="D1051" s="96"/>
      <c r="E1051" s="591"/>
      <c r="F1051" s="592"/>
      <c r="G1051" s="859"/>
      <c r="H1051" s="227"/>
      <c r="I1051" s="95"/>
      <c r="K1051" s="575"/>
    </row>
    <row r="1052" spans="1:11" ht="13.5" customHeight="1">
      <c r="A1052" s="206"/>
      <c r="B1052" s="207"/>
      <c r="C1052" s="108" t="s">
        <v>1399</v>
      </c>
      <c r="D1052" s="166"/>
      <c r="E1052" s="593"/>
      <c r="F1052" s="553"/>
      <c r="G1052" s="340"/>
      <c r="H1052" s="228"/>
      <c r="I1052" s="167"/>
      <c r="K1052" s="575"/>
    </row>
    <row r="1053" spans="1:11" ht="13.5" customHeight="1">
      <c r="A1053" s="206"/>
      <c r="B1053" s="207"/>
      <c r="C1053" s="97"/>
      <c r="D1053" s="97"/>
      <c r="E1053" s="595"/>
      <c r="F1053" s="596"/>
      <c r="G1053" s="860"/>
      <c r="H1053" s="228"/>
      <c r="I1053" s="167"/>
      <c r="K1053" s="575"/>
    </row>
    <row r="1054" spans="1:11" ht="13.5" customHeight="1">
      <c r="A1054" s="206"/>
      <c r="B1054" s="207"/>
      <c r="C1054" s="97"/>
      <c r="D1054" s="97"/>
      <c r="E1054" s="595"/>
      <c r="F1054" s="596"/>
      <c r="G1054" s="860"/>
      <c r="H1054" s="228"/>
      <c r="I1054" s="167"/>
      <c r="K1054" s="575"/>
    </row>
    <row r="1055" spans="1:11" ht="13.5" customHeight="1">
      <c r="A1055" s="206"/>
      <c r="B1055" s="207"/>
      <c r="C1055" s="97"/>
      <c r="D1055" s="97"/>
      <c r="E1055" s="595"/>
      <c r="F1055" s="596"/>
      <c r="G1055" s="860"/>
      <c r="H1055" s="228"/>
      <c r="I1055" s="167"/>
      <c r="K1055" s="575"/>
    </row>
    <row r="1056" spans="1:11" ht="45" customHeight="1" thickBot="1">
      <c r="A1056" s="201" t="s">
        <v>7081</v>
      </c>
      <c r="B1056" s="200"/>
      <c r="C1056" s="202"/>
      <c r="D1056" s="202"/>
      <c r="E1056" s="597"/>
      <c r="F1056" s="598"/>
      <c r="G1056" s="861"/>
      <c r="H1056" s="229"/>
      <c r="I1056" s="172"/>
      <c r="K1056" s="575"/>
    </row>
    <row r="1057" spans="1:11" ht="31.5" customHeight="1">
      <c r="A1057" s="195" t="s">
        <v>1034</v>
      </c>
      <c r="B1057" s="196" t="s">
        <v>1035</v>
      </c>
      <c r="C1057" s="197" t="s">
        <v>678</v>
      </c>
      <c r="D1057" s="197" t="s">
        <v>3143</v>
      </c>
      <c r="E1057" s="1134" t="s">
        <v>11378</v>
      </c>
      <c r="F1057" s="600" t="s">
        <v>2792</v>
      </c>
      <c r="G1057" s="864" t="s">
        <v>2640</v>
      </c>
      <c r="H1057" s="338" t="s">
        <v>497</v>
      </c>
      <c r="I1057" s="199" t="s">
        <v>4268</v>
      </c>
      <c r="K1057" s="575"/>
    </row>
    <row r="1058" spans="1:11" ht="13.5" customHeight="1" thickBot="1">
      <c r="A1058" s="195"/>
      <c r="B1058" s="389"/>
      <c r="C1058" s="197" t="s">
        <v>3644</v>
      </c>
      <c r="D1058" s="390" t="s">
        <v>2641</v>
      </c>
      <c r="E1058" s="601" t="s">
        <v>265</v>
      </c>
      <c r="F1058" s="607">
        <f>'Заказ, cкидки и курсы валют'!$I$12</f>
        <v>0</v>
      </c>
      <c r="G1058" s="948"/>
      <c r="H1058" s="455"/>
      <c r="I1058" s="325"/>
      <c r="K1058" s="575"/>
    </row>
    <row r="1059" spans="1:11" ht="13.5" customHeight="1">
      <c r="A1059" s="391" t="s">
        <v>2046</v>
      </c>
      <c r="B1059" s="392" t="s">
        <v>107</v>
      </c>
      <c r="C1059" s="392">
        <v>1.36</v>
      </c>
      <c r="D1059" s="2101">
        <v>1000</v>
      </c>
      <c r="E1059" s="2090">
        <f>E1041*1.2</f>
        <v>58.019999999999996</v>
      </c>
      <c r="F1059" s="967">
        <f>ROUND(E1059*(1-$F$11),2)</f>
        <v>58.02</v>
      </c>
      <c r="G1059" s="968">
        <f>'Заказ, cкидки и курсы валют'!$J$23*F1059</f>
        <v>722.34900000000005</v>
      </c>
      <c r="H1059" s="387">
        <f>ROUND((D1059/1000)*G1059,2)</f>
        <v>722.35</v>
      </c>
      <c r="I1059" s="337"/>
      <c r="K1059" s="575"/>
    </row>
    <row r="1060" spans="1:11" ht="13.5" customHeight="1">
      <c r="A1060" s="209" t="s">
        <v>2047</v>
      </c>
      <c r="B1060" s="44" t="s">
        <v>108</v>
      </c>
      <c r="C1060" s="785">
        <v>1.63</v>
      </c>
      <c r="D1060" s="2074">
        <v>1000</v>
      </c>
      <c r="E1060" s="2064">
        <f t="shared" ref="E1060:E1067" si="106">E1042*1.2</f>
        <v>75.059999999999988</v>
      </c>
      <c r="F1060" s="603">
        <f t="shared" ref="F1060:F1067" si="107">ROUND(E1060*(1-$F$11),2)</f>
        <v>75.06</v>
      </c>
      <c r="G1060" s="862">
        <f>'Заказ, cкидки и курсы валют'!$J$23*F1060</f>
        <v>934.49699999999996</v>
      </c>
      <c r="H1060" s="128">
        <f t="shared" ref="H1060:H1067" si="108">ROUND((D1060/1000)*G1060,2)</f>
        <v>934.5</v>
      </c>
      <c r="I1060" s="212"/>
      <c r="K1060" s="575"/>
    </row>
    <row r="1061" spans="1:11" ht="13.5" customHeight="1">
      <c r="A1061" s="209" t="s">
        <v>2048</v>
      </c>
      <c r="B1061" s="44" t="s">
        <v>109</v>
      </c>
      <c r="C1061" s="786">
        <v>1.76</v>
      </c>
      <c r="D1061" s="2074">
        <v>800</v>
      </c>
      <c r="E1061" s="2064">
        <f t="shared" si="106"/>
        <v>76.24799999999999</v>
      </c>
      <c r="F1061" s="603">
        <f t="shared" si="107"/>
        <v>76.25</v>
      </c>
      <c r="G1061" s="862">
        <f>'Заказ, cкидки и курсы валют'!$J$23*F1061</f>
        <v>949.3125</v>
      </c>
      <c r="H1061" s="128">
        <f t="shared" si="108"/>
        <v>759.45</v>
      </c>
      <c r="I1061" s="212"/>
      <c r="K1061" s="575"/>
    </row>
    <row r="1062" spans="1:11" ht="13.5" customHeight="1">
      <c r="A1062" s="209" t="s">
        <v>2049</v>
      </c>
      <c r="B1062" s="44" t="s">
        <v>110</v>
      </c>
      <c r="C1062" s="786">
        <v>2.19</v>
      </c>
      <c r="D1062" s="2074">
        <v>500</v>
      </c>
      <c r="E1062" s="2064">
        <f t="shared" si="106"/>
        <v>94.043999999999997</v>
      </c>
      <c r="F1062" s="603">
        <f t="shared" si="107"/>
        <v>94.04</v>
      </c>
      <c r="G1062" s="862">
        <f>'Заказ, cкидки и курсы валют'!$J$23*F1062</f>
        <v>1170.798</v>
      </c>
      <c r="H1062" s="128">
        <f t="shared" si="108"/>
        <v>585.4</v>
      </c>
      <c r="I1062" s="212"/>
      <c r="K1062" s="575"/>
    </row>
    <row r="1063" spans="1:11" ht="13.5" customHeight="1">
      <c r="A1063" s="209" t="s">
        <v>2050</v>
      </c>
      <c r="B1063" s="44" t="s">
        <v>111</v>
      </c>
      <c r="C1063" s="786">
        <v>2.2000000000000002</v>
      </c>
      <c r="D1063" s="2074">
        <v>500</v>
      </c>
      <c r="E1063" s="2064">
        <f t="shared" si="106"/>
        <v>100.86</v>
      </c>
      <c r="F1063" s="603">
        <f t="shared" si="107"/>
        <v>100.86</v>
      </c>
      <c r="G1063" s="862">
        <f>'Заказ, cкидки и курсы валют'!$J$23*F1063</f>
        <v>1255.7069999999999</v>
      </c>
      <c r="H1063" s="128">
        <f t="shared" si="108"/>
        <v>627.85</v>
      </c>
      <c r="I1063" s="212"/>
      <c r="K1063" s="575"/>
    </row>
    <row r="1064" spans="1:11" ht="13.5" customHeight="1">
      <c r="A1064" s="209" t="s">
        <v>2051</v>
      </c>
      <c r="B1064" s="44" t="s">
        <v>157</v>
      </c>
      <c r="C1064" s="787">
        <v>3.48</v>
      </c>
      <c r="D1064" s="2074">
        <v>400</v>
      </c>
      <c r="E1064" s="2064">
        <f t="shared" si="106"/>
        <v>107.172</v>
      </c>
      <c r="F1064" s="603">
        <f t="shared" si="107"/>
        <v>107.17</v>
      </c>
      <c r="G1064" s="862">
        <f>'Заказ, cкидки и курсы валют'!$J$23*F1064</f>
        <v>1334.2665</v>
      </c>
      <c r="H1064" s="128">
        <f t="shared" si="108"/>
        <v>533.71</v>
      </c>
      <c r="I1064" s="212"/>
      <c r="K1064" s="575"/>
    </row>
    <row r="1065" spans="1:11" ht="13.5" customHeight="1">
      <c r="A1065" s="209" t="s">
        <v>2052</v>
      </c>
      <c r="B1065" s="44" t="s">
        <v>134</v>
      </c>
      <c r="C1065" s="785">
        <v>3.45</v>
      </c>
      <c r="D1065" s="2074">
        <v>300</v>
      </c>
      <c r="E1065" s="2064">
        <f t="shared" si="106"/>
        <v>158.54400000000001</v>
      </c>
      <c r="F1065" s="603">
        <f t="shared" si="107"/>
        <v>158.54</v>
      </c>
      <c r="G1065" s="862">
        <f>'Заказ, cкидки и курсы валют'!$J$23*F1065</f>
        <v>1973.8229999999999</v>
      </c>
      <c r="H1065" s="128">
        <f t="shared" si="108"/>
        <v>592.15</v>
      </c>
      <c r="I1065" s="212"/>
      <c r="K1065" s="575"/>
    </row>
    <row r="1066" spans="1:11" ht="13.5" customHeight="1">
      <c r="A1066" s="209" t="s">
        <v>2053</v>
      </c>
      <c r="B1066" s="44" t="s">
        <v>135</v>
      </c>
      <c r="C1066" s="785">
        <v>3.82</v>
      </c>
      <c r="D1066" s="2074">
        <v>200</v>
      </c>
      <c r="E1066" s="2064">
        <f>E1048*1.2</f>
        <v>183.98399999999998</v>
      </c>
      <c r="F1066" s="603">
        <f t="shared" si="107"/>
        <v>183.98</v>
      </c>
      <c r="G1066" s="862">
        <f>'Заказ, cкидки и курсы валют'!$J$23*F1066</f>
        <v>2290.5509999999999</v>
      </c>
      <c r="H1066" s="128">
        <f t="shared" si="108"/>
        <v>458.11</v>
      </c>
      <c r="I1066" s="212"/>
      <c r="K1066" s="575"/>
    </row>
    <row r="1067" spans="1:11" ht="13.5" customHeight="1" thickBot="1">
      <c r="A1067" s="211" t="s">
        <v>2054</v>
      </c>
      <c r="B1067" s="213" t="s">
        <v>136</v>
      </c>
      <c r="C1067" s="213">
        <v>4.43</v>
      </c>
      <c r="D1067" s="2150">
        <v>150</v>
      </c>
      <c r="E1067" s="2092">
        <f t="shared" si="106"/>
        <v>198.96</v>
      </c>
      <c r="F1067" s="959">
        <f t="shared" si="107"/>
        <v>198.96</v>
      </c>
      <c r="G1067" s="960">
        <f>'Заказ, cкидки и курсы валют'!$J$23*F1067</f>
        <v>2477.0520000000001</v>
      </c>
      <c r="H1067" s="181">
        <f t="shared" si="108"/>
        <v>371.56</v>
      </c>
      <c r="I1067" s="214"/>
    </row>
    <row r="1068" spans="1:11" ht="13.5" customHeight="1" thickBot="1">
      <c r="A1068" s="13"/>
      <c r="B1068" s="49"/>
      <c r="C1068" s="49"/>
      <c r="D1068" s="137"/>
      <c r="E1068" s="1237"/>
      <c r="F1068" s="1096"/>
      <c r="G1068" s="865"/>
      <c r="H1068" s="23"/>
      <c r="I1068" s="14"/>
    </row>
    <row r="1069" spans="1:11" ht="13.5" customHeight="1">
      <c r="A1069" s="215"/>
      <c r="B1069" s="237"/>
      <c r="C1069" s="91" t="s">
        <v>3092</v>
      </c>
      <c r="D1069" s="96"/>
      <c r="E1069" s="591"/>
      <c r="F1069" s="592"/>
      <c r="G1069" s="859"/>
      <c r="H1069" s="227"/>
      <c r="I1069" s="95"/>
    </row>
    <row r="1070" spans="1:11" ht="13.5" customHeight="1">
      <c r="A1070" s="206"/>
      <c r="B1070" s="207"/>
      <c r="C1070" s="108" t="s">
        <v>1399</v>
      </c>
      <c r="D1070" s="166"/>
      <c r="E1070" s="593"/>
      <c r="F1070" s="553"/>
      <c r="G1070" s="340"/>
      <c r="H1070" s="228"/>
      <c r="I1070" s="167"/>
    </row>
    <row r="1071" spans="1:11" ht="13.5" customHeight="1">
      <c r="A1071" s="206"/>
      <c r="B1071" s="207"/>
      <c r="C1071" s="97"/>
      <c r="D1071" s="97"/>
      <c r="E1071" s="595"/>
      <c r="F1071" s="596"/>
      <c r="G1071" s="860"/>
      <c r="H1071" s="228"/>
      <c r="I1071" s="167"/>
    </row>
    <row r="1072" spans="1:11" ht="13.5" customHeight="1">
      <c r="A1072" s="206"/>
      <c r="B1072" s="207"/>
      <c r="C1072" s="97"/>
      <c r="D1072" s="97"/>
      <c r="E1072" s="595"/>
      <c r="F1072" s="596"/>
      <c r="G1072" s="860"/>
      <c r="H1072" s="228"/>
      <c r="I1072" s="167"/>
    </row>
    <row r="1073" spans="1:9" ht="13.5" customHeight="1">
      <c r="A1073" s="206"/>
      <c r="B1073" s="207"/>
      <c r="C1073" s="97"/>
      <c r="D1073" s="97"/>
      <c r="E1073" s="595"/>
      <c r="F1073" s="596"/>
      <c r="G1073" s="860"/>
      <c r="H1073" s="228"/>
      <c r="I1073" s="167"/>
    </row>
    <row r="1074" spans="1:9" ht="43.5" customHeight="1" thickBot="1">
      <c r="A1074" s="201" t="s">
        <v>7083</v>
      </c>
      <c r="B1074" s="200"/>
      <c r="C1074" s="202"/>
      <c r="D1074" s="202"/>
      <c r="E1074" s="597"/>
      <c r="F1074" s="598"/>
      <c r="G1074" s="861"/>
      <c r="H1074" s="229"/>
      <c r="I1074" s="172"/>
    </row>
    <row r="1075" spans="1:9" ht="47.25" customHeight="1">
      <c r="A1075" s="195" t="s">
        <v>1034</v>
      </c>
      <c r="B1075" s="196" t="s">
        <v>1035</v>
      </c>
      <c r="C1075" s="197" t="s">
        <v>678</v>
      </c>
      <c r="D1075" s="197" t="s">
        <v>3143</v>
      </c>
      <c r="E1075" s="1134" t="s">
        <v>11378</v>
      </c>
      <c r="F1075" s="600" t="s">
        <v>2792</v>
      </c>
      <c r="G1075" s="864" t="s">
        <v>2640</v>
      </c>
      <c r="H1075" s="338" t="s">
        <v>497</v>
      </c>
      <c r="I1075" s="199" t="s">
        <v>4268</v>
      </c>
    </row>
    <row r="1076" spans="1:9" ht="13.5" customHeight="1" thickBot="1">
      <c r="A1076" s="195"/>
      <c r="B1076" s="389"/>
      <c r="C1076" s="197" t="s">
        <v>3644</v>
      </c>
      <c r="D1076" s="390" t="s">
        <v>2641</v>
      </c>
      <c r="E1076" s="601" t="s">
        <v>265</v>
      </c>
      <c r="F1076" s="607">
        <f>'Заказ, cкидки и курсы валют'!$I$12</f>
        <v>0</v>
      </c>
      <c r="G1076" s="948"/>
      <c r="H1076" s="455"/>
      <c r="I1076" s="325"/>
    </row>
    <row r="1077" spans="1:9" ht="13.5" customHeight="1">
      <c r="A1077" s="391" t="s">
        <v>11229</v>
      </c>
      <c r="B1077" s="392" t="s">
        <v>107</v>
      </c>
      <c r="C1077" s="392">
        <v>1.36</v>
      </c>
      <c r="D1077" s="2101">
        <v>100</v>
      </c>
      <c r="E1077" s="2090">
        <f>E1041*3</f>
        <v>145.05000000000001</v>
      </c>
      <c r="F1077" s="967">
        <f>ROUND(E1077*(1-$F$11),2)</f>
        <v>145.05000000000001</v>
      </c>
      <c r="G1077" s="968">
        <f>'Заказ, cкидки и курсы валют'!$J$23*F1077</f>
        <v>1805.8724999999999</v>
      </c>
      <c r="H1077" s="387">
        <f>ROUND((D1077/1000)*G1077,2)</f>
        <v>180.59</v>
      </c>
      <c r="I1077" s="337"/>
    </row>
    <row r="1078" spans="1:9" ht="13.5" customHeight="1">
      <c r="A1078" s="209" t="s">
        <v>11231</v>
      </c>
      <c r="B1078" s="44" t="s">
        <v>108</v>
      </c>
      <c r="C1078" s="785">
        <v>1.63</v>
      </c>
      <c r="D1078" s="2074">
        <v>100</v>
      </c>
      <c r="E1078" s="2064">
        <f t="shared" ref="E1078:E1085" si="109">E1042*3</f>
        <v>187.64999999999998</v>
      </c>
      <c r="F1078" s="603">
        <f t="shared" ref="F1078:F1085" si="110">ROUND(E1078*(1-$F$11),2)</f>
        <v>187.65</v>
      </c>
      <c r="G1078" s="862">
        <f>'Заказ, cкидки и курсы валют'!$J$23*F1078</f>
        <v>2336.2424999999998</v>
      </c>
      <c r="H1078" s="128">
        <f t="shared" ref="H1078:H1085" si="111">ROUND((D1078/1000)*G1078,2)</f>
        <v>233.62</v>
      </c>
      <c r="I1078" s="212"/>
    </row>
    <row r="1079" spans="1:9" ht="15">
      <c r="A1079" s="209" t="s">
        <v>11230</v>
      </c>
      <c r="B1079" s="44" t="s">
        <v>109</v>
      </c>
      <c r="C1079" s="786">
        <v>1.76</v>
      </c>
      <c r="D1079" s="2074">
        <v>80</v>
      </c>
      <c r="E1079" s="2064">
        <f t="shared" si="109"/>
        <v>190.62</v>
      </c>
      <c r="F1079" s="603">
        <f t="shared" si="110"/>
        <v>190.62</v>
      </c>
      <c r="G1079" s="862">
        <f>'Заказ, cкидки и курсы валют'!$J$23*F1079</f>
        <v>2373.2190000000001</v>
      </c>
      <c r="H1079" s="128">
        <f t="shared" si="111"/>
        <v>189.86</v>
      </c>
      <c r="I1079" s="212"/>
    </row>
    <row r="1080" spans="1:9" ht="15">
      <c r="A1080" s="209" t="s">
        <v>11232</v>
      </c>
      <c r="B1080" s="44" t="s">
        <v>110</v>
      </c>
      <c r="C1080" s="786">
        <v>2.19</v>
      </c>
      <c r="D1080" s="2074">
        <v>50</v>
      </c>
      <c r="E1080" s="2064">
        <f t="shared" si="109"/>
        <v>235.11</v>
      </c>
      <c r="F1080" s="603">
        <f t="shared" si="110"/>
        <v>235.11</v>
      </c>
      <c r="G1080" s="862">
        <f>'Заказ, cкидки и курсы валют'!$J$23*F1080</f>
        <v>2927.1194999999998</v>
      </c>
      <c r="H1080" s="128">
        <f t="shared" si="111"/>
        <v>146.36000000000001</v>
      </c>
      <c r="I1080" s="212"/>
    </row>
    <row r="1081" spans="1:9" ht="15">
      <c r="A1081" s="209" t="s">
        <v>11233</v>
      </c>
      <c r="B1081" s="44" t="s">
        <v>111</v>
      </c>
      <c r="C1081" s="786">
        <v>2.2000000000000002</v>
      </c>
      <c r="D1081" s="2074">
        <v>50</v>
      </c>
      <c r="E1081" s="2064">
        <f t="shared" si="109"/>
        <v>252.14999999999998</v>
      </c>
      <c r="F1081" s="603">
        <f t="shared" si="110"/>
        <v>252.15</v>
      </c>
      <c r="G1081" s="862">
        <f>'Заказ, cкидки и курсы валют'!$J$23*F1081</f>
        <v>3139.2674999999999</v>
      </c>
      <c r="H1081" s="128">
        <f t="shared" si="111"/>
        <v>156.96</v>
      </c>
      <c r="I1081" s="212"/>
    </row>
    <row r="1082" spans="1:9">
      <c r="A1082" s="209" t="s">
        <v>11234</v>
      </c>
      <c r="B1082" s="44" t="s">
        <v>157</v>
      </c>
      <c r="C1082" s="787">
        <v>3.48</v>
      </c>
      <c r="D1082" s="2074">
        <v>40</v>
      </c>
      <c r="E1082" s="2064">
        <f t="shared" si="109"/>
        <v>267.93</v>
      </c>
      <c r="F1082" s="603">
        <f t="shared" si="110"/>
        <v>267.93</v>
      </c>
      <c r="G1082" s="862">
        <f>'Заказ, cкидки и курсы валют'!$J$23*F1082</f>
        <v>3335.7284999999997</v>
      </c>
      <c r="H1082" s="128">
        <f t="shared" si="111"/>
        <v>133.43</v>
      </c>
      <c r="I1082" s="212"/>
    </row>
    <row r="1083" spans="1:9">
      <c r="A1083" s="209" t="s">
        <v>11235</v>
      </c>
      <c r="B1083" s="44" t="s">
        <v>134</v>
      </c>
      <c r="C1083" s="785">
        <v>3.45</v>
      </c>
      <c r="D1083" s="2074">
        <v>30</v>
      </c>
      <c r="E1083" s="2064">
        <f t="shared" si="109"/>
        <v>396.36</v>
      </c>
      <c r="F1083" s="603">
        <f t="shared" si="110"/>
        <v>396.36</v>
      </c>
      <c r="G1083" s="862">
        <f>'Заказ, cкидки и курсы валют'!$J$23*F1083</f>
        <v>4934.6819999999998</v>
      </c>
      <c r="H1083" s="128">
        <f t="shared" si="111"/>
        <v>148.04</v>
      </c>
      <c r="I1083" s="212"/>
    </row>
    <row r="1084" spans="1:9">
      <c r="A1084" s="209" t="s">
        <v>11236</v>
      </c>
      <c r="B1084" s="44" t="s">
        <v>135</v>
      </c>
      <c r="C1084" s="785">
        <v>3.82</v>
      </c>
      <c r="D1084" s="2074">
        <v>20</v>
      </c>
      <c r="E1084" s="2064">
        <f t="shared" si="109"/>
        <v>459.96</v>
      </c>
      <c r="F1084" s="603">
        <f t="shared" si="110"/>
        <v>459.96</v>
      </c>
      <c r="G1084" s="862">
        <f>'Заказ, cкидки и курсы валют'!$J$23*F1084</f>
        <v>5726.5019999999995</v>
      </c>
      <c r="H1084" s="128">
        <f t="shared" si="111"/>
        <v>114.53</v>
      </c>
      <c r="I1084" s="212"/>
    </row>
    <row r="1085" spans="1:9" ht="13.5" thickBot="1">
      <c r="A1085" s="211" t="s">
        <v>11237</v>
      </c>
      <c r="B1085" s="213" t="s">
        <v>136</v>
      </c>
      <c r="C1085" s="213">
        <v>4.43</v>
      </c>
      <c r="D1085" s="2150">
        <v>20</v>
      </c>
      <c r="E1085" s="2092">
        <f t="shared" si="109"/>
        <v>497.40000000000003</v>
      </c>
      <c r="F1085" s="959">
        <f t="shared" si="110"/>
        <v>497.4</v>
      </c>
      <c r="G1085" s="960">
        <f>'Заказ, cкидки и курсы валют'!$J$23*F1085</f>
        <v>6192.6299999999992</v>
      </c>
      <c r="H1085" s="181">
        <f t="shared" si="111"/>
        <v>123.85</v>
      </c>
      <c r="I1085" s="214"/>
    </row>
    <row r="1086" spans="1:9" ht="13.5" thickBot="1">
      <c r="A1086" s="13"/>
      <c r="B1086" s="49"/>
      <c r="C1086" s="49"/>
      <c r="D1086" s="83"/>
      <c r="E1086" s="1237"/>
      <c r="F1086" s="1096"/>
      <c r="G1086" s="865"/>
      <c r="H1086" s="23"/>
      <c r="I1086" s="14"/>
    </row>
    <row r="1087" spans="1:9" ht="18">
      <c r="A1087" s="215"/>
      <c r="B1087" s="237"/>
      <c r="C1087" s="91" t="s">
        <v>3092</v>
      </c>
      <c r="D1087" s="96"/>
      <c r="E1087" s="591"/>
      <c r="F1087" s="592"/>
      <c r="G1087" s="859"/>
      <c r="H1087" s="236"/>
      <c r="I1087" s="95"/>
    </row>
    <row r="1088" spans="1:9" ht="18">
      <c r="A1088" s="206"/>
      <c r="B1088" s="207"/>
      <c r="C1088" s="108" t="s">
        <v>11990</v>
      </c>
      <c r="D1088" s="166"/>
      <c r="E1088" s="593"/>
      <c r="F1088" s="553"/>
      <c r="G1088" s="340"/>
      <c r="H1088" s="228"/>
      <c r="I1088" s="167"/>
    </row>
    <row r="1089" spans="1:9">
      <c r="A1089" s="206"/>
      <c r="B1089" s="207"/>
      <c r="C1089" s="97"/>
      <c r="D1089" s="97"/>
      <c r="E1089" s="595"/>
      <c r="F1089" s="596"/>
      <c r="G1089" s="860"/>
      <c r="H1089" s="228"/>
      <c r="I1089" s="167"/>
    </row>
    <row r="1090" spans="1:9">
      <c r="A1090" s="206"/>
      <c r="B1090" s="207"/>
      <c r="C1090" s="97"/>
      <c r="D1090" s="97"/>
      <c r="E1090" s="595"/>
      <c r="F1090" s="596"/>
      <c r="G1090" s="860"/>
      <c r="H1090" s="228"/>
      <c r="I1090" s="167"/>
    </row>
    <row r="1091" spans="1:9">
      <c r="A1091" s="206"/>
      <c r="B1091" s="207"/>
      <c r="C1091" s="97"/>
      <c r="D1091" s="97"/>
      <c r="E1091" s="595"/>
      <c r="F1091" s="596"/>
      <c r="G1091" s="860"/>
      <c r="H1091" s="228"/>
      <c r="I1091" s="167"/>
    </row>
    <row r="1092" spans="1:9" ht="42.75" customHeight="1" thickBot="1">
      <c r="A1092" s="201" t="s">
        <v>7082</v>
      </c>
      <c r="B1092" s="208"/>
      <c r="C1092" s="99"/>
      <c r="D1092" s="99"/>
      <c r="E1092" s="597"/>
      <c r="F1092" s="598"/>
      <c r="G1092" s="861"/>
      <c r="H1092" s="229"/>
      <c r="I1092" s="172"/>
    </row>
    <row r="1093" spans="1:9" ht="42">
      <c r="A1093" s="195" t="s">
        <v>1034</v>
      </c>
      <c r="B1093" s="196" t="s">
        <v>1035</v>
      </c>
      <c r="C1093" s="197" t="s">
        <v>678</v>
      </c>
      <c r="D1093" s="197" t="s">
        <v>3143</v>
      </c>
      <c r="E1093" s="1134" t="s">
        <v>11378</v>
      </c>
      <c r="F1093" s="600" t="s">
        <v>2792</v>
      </c>
      <c r="G1093" s="864" t="s">
        <v>2640</v>
      </c>
      <c r="H1093" s="338" t="s">
        <v>497</v>
      </c>
      <c r="I1093" s="199" t="s">
        <v>4268</v>
      </c>
    </row>
    <row r="1094" spans="1:9" ht="13.5" thickBot="1">
      <c r="A1094" s="195"/>
      <c r="B1094" s="389"/>
      <c r="C1094" s="197" t="s">
        <v>3644</v>
      </c>
      <c r="D1094" s="390" t="s">
        <v>2641</v>
      </c>
      <c r="E1094" s="601" t="s">
        <v>265</v>
      </c>
      <c r="F1094" s="607">
        <f>'Заказ, cкидки и курсы валют'!$I$12</f>
        <v>0</v>
      </c>
      <c r="G1094" s="948"/>
      <c r="H1094" s="455"/>
      <c r="I1094" s="325"/>
    </row>
    <row r="1095" spans="1:9" ht="14.1" customHeight="1">
      <c r="A1095" s="391" t="s">
        <v>12179</v>
      </c>
      <c r="B1095" s="1192" t="s">
        <v>105</v>
      </c>
      <c r="C1095" s="1736">
        <v>0.9</v>
      </c>
      <c r="D1095" s="2389">
        <v>20000</v>
      </c>
      <c r="E1095" s="574">
        <v>42.39</v>
      </c>
      <c r="F1095" s="967">
        <f t="shared" ref="F1095:F1107" si="112">ROUND(E1095*(1-$F$11),2)</f>
        <v>42.39</v>
      </c>
      <c r="G1095" s="968">
        <f>'Заказ, cкидки и курсы валют'!$J$23*F1095</f>
        <v>527.75549999999998</v>
      </c>
      <c r="H1095" s="387">
        <f t="shared" ref="H1095:H1107" si="113">ROUND((D1095/1000)*G1095,2)</f>
        <v>10555.11</v>
      </c>
      <c r="I1095" s="337"/>
    </row>
    <row r="1096" spans="1:9" ht="14.1" customHeight="1">
      <c r="A1096" s="209" t="s">
        <v>12180</v>
      </c>
      <c r="B1096" s="525" t="s">
        <v>106</v>
      </c>
      <c r="C1096" s="2374">
        <v>1.04</v>
      </c>
      <c r="D1096" s="2386">
        <v>20000</v>
      </c>
      <c r="E1096" s="574">
        <v>46.24</v>
      </c>
      <c r="F1096" s="603">
        <f t="shared" si="112"/>
        <v>46.24</v>
      </c>
      <c r="G1096" s="862">
        <f>'Заказ, cкидки и курсы валют'!$J$23*F1096</f>
        <v>575.68799999999999</v>
      </c>
      <c r="H1096" s="128">
        <f t="shared" si="113"/>
        <v>11513.76</v>
      </c>
      <c r="I1096" s="212"/>
    </row>
    <row r="1097" spans="1:9" ht="14.1" customHeight="1">
      <c r="A1097" s="209" t="s">
        <v>12181</v>
      </c>
      <c r="B1097" s="525" t="s">
        <v>77</v>
      </c>
      <c r="C1097" s="2374">
        <v>0.94</v>
      </c>
      <c r="D1097" s="2386">
        <v>25000</v>
      </c>
      <c r="E1097" s="574">
        <v>41.77</v>
      </c>
      <c r="F1097" s="603">
        <f t="shared" si="112"/>
        <v>41.77</v>
      </c>
      <c r="G1097" s="862">
        <f>'Заказ, cкидки и курсы валют'!$J$23*F1097</f>
        <v>520.03650000000005</v>
      </c>
      <c r="H1097" s="128">
        <f t="shared" si="113"/>
        <v>13000.91</v>
      </c>
      <c r="I1097" s="212"/>
    </row>
    <row r="1098" spans="1:9" ht="14.1" customHeight="1">
      <c r="A1098" s="209" t="s">
        <v>12182</v>
      </c>
      <c r="B1098" s="525" t="s">
        <v>137</v>
      </c>
      <c r="C1098" s="2374">
        <v>1.1100000000000001</v>
      </c>
      <c r="D1098" s="2386">
        <v>20000</v>
      </c>
      <c r="E1098" s="574">
        <v>47.75</v>
      </c>
      <c r="F1098" s="603">
        <f t="shared" si="112"/>
        <v>47.75</v>
      </c>
      <c r="G1098" s="862">
        <f>'Заказ, cкидки и курсы валют'!$J$23*F1098</f>
        <v>594.48749999999995</v>
      </c>
      <c r="H1098" s="128">
        <f t="shared" si="113"/>
        <v>11889.75</v>
      </c>
      <c r="I1098" s="212"/>
    </row>
    <row r="1099" spans="1:9" ht="14.1" customHeight="1">
      <c r="A1099" s="209" t="s">
        <v>12183</v>
      </c>
      <c r="B1099" s="525" t="s">
        <v>130</v>
      </c>
      <c r="C1099" s="2374">
        <v>1.28</v>
      </c>
      <c r="D1099" s="2386">
        <v>20000</v>
      </c>
      <c r="E1099" s="574">
        <v>55.09</v>
      </c>
      <c r="F1099" s="603">
        <f t="shared" si="112"/>
        <v>55.09</v>
      </c>
      <c r="G1099" s="862">
        <f>'Заказ, cкидки и курсы валют'!$J$23*F1099</f>
        <v>685.87049999999999</v>
      </c>
      <c r="H1099" s="128">
        <f t="shared" si="113"/>
        <v>13717.41</v>
      </c>
      <c r="I1099" s="212"/>
    </row>
    <row r="1100" spans="1:9" ht="14.1" customHeight="1">
      <c r="A1100" s="209" t="s">
        <v>12184</v>
      </c>
      <c r="B1100" s="525" t="s">
        <v>131</v>
      </c>
      <c r="C1100" s="2374">
        <v>1.61</v>
      </c>
      <c r="D1100" s="2386">
        <v>16000</v>
      </c>
      <c r="E1100" s="574">
        <v>64.790000000000006</v>
      </c>
      <c r="F1100" s="603">
        <f t="shared" si="112"/>
        <v>64.790000000000006</v>
      </c>
      <c r="G1100" s="862">
        <f>'Заказ, cкидки и курсы валют'!$J$23*F1100</f>
        <v>806.63549999999998</v>
      </c>
      <c r="H1100" s="128">
        <f t="shared" si="113"/>
        <v>12906.17</v>
      </c>
      <c r="I1100" s="212"/>
    </row>
    <row r="1101" spans="1:9" ht="14.1" customHeight="1">
      <c r="A1101" s="209" t="s">
        <v>12185</v>
      </c>
      <c r="B1101" s="525" t="s">
        <v>78</v>
      </c>
      <c r="C1101" s="2374">
        <v>2</v>
      </c>
      <c r="D1101" s="2386">
        <v>10000</v>
      </c>
      <c r="E1101" s="574">
        <v>79.86</v>
      </c>
      <c r="F1101" s="603">
        <f t="shared" si="112"/>
        <v>79.86</v>
      </c>
      <c r="G1101" s="862">
        <f>'Заказ, cкидки и курсы валют'!$J$23*F1101</f>
        <v>994.25699999999995</v>
      </c>
      <c r="H1101" s="128">
        <f t="shared" si="113"/>
        <v>9942.57</v>
      </c>
      <c r="I1101" s="212"/>
    </row>
    <row r="1102" spans="1:9" ht="14.1" customHeight="1">
      <c r="A1102" s="209" t="s">
        <v>12186</v>
      </c>
      <c r="B1102" s="525" t="s">
        <v>122</v>
      </c>
      <c r="C1102" s="2374">
        <v>1.07</v>
      </c>
      <c r="D1102" s="2386">
        <v>20000</v>
      </c>
      <c r="E1102" s="574">
        <v>46.55</v>
      </c>
      <c r="F1102" s="603">
        <f t="shared" si="112"/>
        <v>46.55</v>
      </c>
      <c r="G1102" s="862">
        <f>'Заказ, cкидки и курсы валют'!$J$23*F1102</f>
        <v>579.5474999999999</v>
      </c>
      <c r="H1102" s="128">
        <f t="shared" si="113"/>
        <v>11590.95</v>
      </c>
      <c r="I1102" s="212"/>
    </row>
    <row r="1103" spans="1:9" ht="14.1" customHeight="1">
      <c r="A1103" s="209" t="s">
        <v>12187</v>
      </c>
      <c r="B1103" s="525" t="s">
        <v>124</v>
      </c>
      <c r="C1103" s="2374">
        <v>1.24</v>
      </c>
      <c r="D1103" s="2386">
        <v>15000</v>
      </c>
      <c r="E1103" s="574">
        <v>52.69</v>
      </c>
      <c r="F1103" s="603">
        <f t="shared" si="112"/>
        <v>52.69</v>
      </c>
      <c r="G1103" s="862">
        <f>'Заказ, cкидки и курсы валют'!$J$23*F1103</f>
        <v>655.99049999999988</v>
      </c>
      <c r="H1103" s="128">
        <f t="shared" si="113"/>
        <v>9839.86</v>
      </c>
      <c r="I1103" s="212"/>
    </row>
    <row r="1104" spans="1:9" ht="14.1" customHeight="1">
      <c r="A1104" s="209" t="s">
        <v>12188</v>
      </c>
      <c r="B1104" s="525" t="s">
        <v>125</v>
      </c>
      <c r="C1104" s="2374">
        <v>1.42</v>
      </c>
      <c r="D1104" s="2386">
        <v>15000</v>
      </c>
      <c r="E1104" s="574">
        <v>60.13</v>
      </c>
      <c r="F1104" s="603">
        <f t="shared" si="112"/>
        <v>60.13</v>
      </c>
      <c r="G1104" s="862">
        <f>'Заказ, cкидки и курсы валют'!$J$23*F1104</f>
        <v>748.61850000000004</v>
      </c>
      <c r="H1104" s="128">
        <f t="shared" si="113"/>
        <v>11229.28</v>
      </c>
      <c r="I1104" s="212"/>
    </row>
    <row r="1105" spans="1:9" ht="14.1" customHeight="1">
      <c r="A1105" s="209" t="s">
        <v>11991</v>
      </c>
      <c r="B1105" s="44" t="s">
        <v>126</v>
      </c>
      <c r="C1105" s="44">
        <v>2.1</v>
      </c>
      <c r="D1105" s="2078">
        <v>10000</v>
      </c>
      <c r="E1105" s="574">
        <v>73.53</v>
      </c>
      <c r="F1105" s="603">
        <f t="shared" si="112"/>
        <v>73.53</v>
      </c>
      <c r="G1105" s="862">
        <f>'Заказ, cкидки и курсы валют'!$J$23*F1105</f>
        <v>915.44849999999997</v>
      </c>
      <c r="H1105" s="128">
        <f t="shared" si="113"/>
        <v>9154.49</v>
      </c>
      <c r="I1105" s="212"/>
    </row>
    <row r="1106" spans="1:9" ht="14.1" customHeight="1">
      <c r="A1106" s="209" t="s">
        <v>11992</v>
      </c>
      <c r="B1106" s="44" t="s">
        <v>127</v>
      </c>
      <c r="C1106" s="785">
        <v>2.2999999999999998</v>
      </c>
      <c r="D1106" s="2078">
        <v>6500</v>
      </c>
      <c r="E1106" s="574">
        <v>88.65</v>
      </c>
      <c r="F1106" s="603">
        <f t="shared" si="112"/>
        <v>88.65</v>
      </c>
      <c r="G1106" s="862">
        <f>'Заказ, cкидки и курсы валют'!$J$23*F1106</f>
        <v>1103.6925000000001</v>
      </c>
      <c r="H1106" s="128">
        <f t="shared" si="113"/>
        <v>7174</v>
      </c>
      <c r="I1106" s="212"/>
    </row>
    <row r="1107" spans="1:9" ht="14.1" customHeight="1">
      <c r="A1107" s="209" t="s">
        <v>11993</v>
      </c>
      <c r="B1107" s="44" t="s">
        <v>3998</v>
      </c>
      <c r="C1107" s="786">
        <v>2.9</v>
      </c>
      <c r="D1107" s="2078">
        <v>5000</v>
      </c>
      <c r="E1107" s="574">
        <v>101.55</v>
      </c>
      <c r="F1107" s="603">
        <f t="shared" si="112"/>
        <v>101.55</v>
      </c>
      <c r="G1107" s="862">
        <f>'Заказ, cкидки и курсы валют'!$J$23*F1107</f>
        <v>1264.2974999999999</v>
      </c>
      <c r="H1107" s="128">
        <f t="shared" si="113"/>
        <v>6321.49</v>
      </c>
      <c r="I1107" s="212"/>
    </row>
    <row r="1108" spans="1:9" ht="14.1" customHeight="1">
      <c r="A1108" s="209" t="s">
        <v>12189</v>
      </c>
      <c r="B1108" s="44" t="s">
        <v>3540</v>
      </c>
      <c r="C1108" s="786">
        <v>2.2000000000000002</v>
      </c>
      <c r="D1108" s="2078">
        <v>10000</v>
      </c>
      <c r="E1108" s="574">
        <v>77.25</v>
      </c>
      <c r="F1108" s="603">
        <f t="shared" ref="F1108" si="114">ROUND(E1108*(1-$F$11),2)</f>
        <v>77.25</v>
      </c>
      <c r="G1108" s="862">
        <f>'Заказ, cкидки и курсы валют'!$J$23*F1108</f>
        <v>961.76249999999993</v>
      </c>
      <c r="H1108" s="128">
        <f t="shared" ref="H1108" si="115">ROUND((D1108/1000)*G1108,2)</f>
        <v>9617.6299999999992</v>
      </c>
      <c r="I1108" s="212"/>
    </row>
    <row r="1109" spans="1:9" ht="14.1" customHeight="1">
      <c r="A1109" s="209" t="s">
        <v>11994</v>
      </c>
      <c r="B1109" s="44" t="s">
        <v>610</v>
      </c>
      <c r="C1109" s="786">
        <v>2.96</v>
      </c>
      <c r="D1109" s="2078">
        <v>6000</v>
      </c>
      <c r="E1109" s="574">
        <v>95.66</v>
      </c>
      <c r="F1109" s="603">
        <f t="shared" ref="F1109:F1126" si="116">ROUND(E1109*(1-$F$11),2)</f>
        <v>95.66</v>
      </c>
      <c r="G1109" s="862">
        <f>'Заказ, cкидки и курсы валют'!$J$23*F1109</f>
        <v>1190.9669999999999</v>
      </c>
      <c r="H1109" s="128">
        <f t="shared" ref="H1109:H1126" si="117">ROUND((D1109/1000)*G1109,2)</f>
        <v>7145.8</v>
      </c>
      <c r="I1109" s="212"/>
    </row>
    <row r="1110" spans="1:9" ht="14.1" customHeight="1">
      <c r="A1110" s="209" t="s">
        <v>11995</v>
      </c>
      <c r="B1110" s="44" t="s">
        <v>3646</v>
      </c>
      <c r="C1110" s="786">
        <v>3.1</v>
      </c>
      <c r="D1110" s="2078">
        <v>5000</v>
      </c>
      <c r="E1110" s="574">
        <v>117.16</v>
      </c>
      <c r="F1110" s="603">
        <f t="shared" si="116"/>
        <v>117.16</v>
      </c>
      <c r="G1110" s="862">
        <f>'Заказ, cкидки и курсы валют'!$J$23*F1110</f>
        <v>1458.6419999999998</v>
      </c>
      <c r="H1110" s="128">
        <f t="shared" si="117"/>
        <v>7293.21</v>
      </c>
      <c r="I1110" s="212"/>
    </row>
    <row r="1111" spans="1:9" ht="14.1" customHeight="1">
      <c r="A1111" s="209" t="s">
        <v>11996</v>
      </c>
      <c r="B1111" s="44" t="s">
        <v>1385</v>
      </c>
      <c r="C1111" s="786">
        <v>3.7</v>
      </c>
      <c r="D1111" s="2078">
        <v>4000</v>
      </c>
      <c r="E1111" s="574">
        <v>136.74</v>
      </c>
      <c r="F1111" s="603">
        <f t="shared" si="116"/>
        <v>136.74</v>
      </c>
      <c r="G1111" s="862">
        <f>'Заказ, cкидки и курсы валют'!$J$23*F1111</f>
        <v>1702.413</v>
      </c>
      <c r="H1111" s="128">
        <f t="shared" si="117"/>
        <v>6809.65</v>
      </c>
      <c r="I1111" s="212"/>
    </row>
    <row r="1112" spans="1:9" ht="14.1" customHeight="1">
      <c r="A1112" s="209" t="s">
        <v>12190</v>
      </c>
      <c r="B1112" s="525" t="s">
        <v>2652</v>
      </c>
      <c r="C1112" s="2388">
        <v>4.3899999999999997</v>
      </c>
      <c r="D1112" s="2387">
        <v>5000</v>
      </c>
      <c r="E1112" s="574">
        <v>157.01</v>
      </c>
      <c r="F1112" s="603">
        <f t="shared" si="116"/>
        <v>157.01</v>
      </c>
      <c r="G1112" s="862">
        <f>'Заказ, cкидки и курсы валют'!$J$23*F1112</f>
        <v>1954.7744999999998</v>
      </c>
      <c r="H1112" s="128">
        <f t="shared" si="117"/>
        <v>9773.8700000000008</v>
      </c>
      <c r="I1112" s="212"/>
    </row>
    <row r="1113" spans="1:9" ht="14.1" customHeight="1">
      <c r="A1113" s="209" t="s">
        <v>12191</v>
      </c>
      <c r="B1113" s="525" t="s">
        <v>2653</v>
      </c>
      <c r="C1113" s="2388">
        <v>4.82</v>
      </c>
      <c r="D1113" s="2387">
        <v>4000</v>
      </c>
      <c r="E1113" s="574">
        <v>172.41</v>
      </c>
      <c r="F1113" s="603">
        <f t="shared" si="116"/>
        <v>172.41</v>
      </c>
      <c r="G1113" s="862">
        <f>'Заказ, cкидки и курсы валют'!$J$23*F1113</f>
        <v>2146.5045</v>
      </c>
      <c r="H1113" s="128">
        <f t="shared" si="117"/>
        <v>8586.02</v>
      </c>
      <c r="I1113" s="212"/>
    </row>
    <row r="1114" spans="1:9" ht="14.1" customHeight="1">
      <c r="A1114" s="209" t="s">
        <v>12192</v>
      </c>
      <c r="B1114" s="525" t="s">
        <v>1388</v>
      </c>
      <c r="C1114" s="2388">
        <v>5.66</v>
      </c>
      <c r="D1114" s="2387">
        <v>3000</v>
      </c>
      <c r="E1114" s="574">
        <v>203.06</v>
      </c>
      <c r="F1114" s="603">
        <f t="shared" si="116"/>
        <v>203.06</v>
      </c>
      <c r="G1114" s="862">
        <f>'Заказ, cкидки и курсы валют'!$J$23*F1114</f>
        <v>2528.0969999999998</v>
      </c>
      <c r="H1114" s="128">
        <f t="shared" si="117"/>
        <v>7584.29</v>
      </c>
      <c r="I1114" s="212"/>
    </row>
    <row r="1115" spans="1:9" ht="14.1" customHeight="1">
      <c r="A1115" s="209" t="s">
        <v>12193</v>
      </c>
      <c r="B1115" s="525" t="s">
        <v>1387</v>
      </c>
      <c r="C1115" s="2388">
        <v>6.51</v>
      </c>
      <c r="D1115" s="2387">
        <v>2500</v>
      </c>
      <c r="E1115" s="574">
        <v>233.81</v>
      </c>
      <c r="F1115" s="603">
        <f t="shared" si="116"/>
        <v>233.81</v>
      </c>
      <c r="G1115" s="862">
        <f>'Заказ, cкидки и курсы валют'!$J$23*F1115</f>
        <v>2910.9344999999998</v>
      </c>
      <c r="H1115" s="128">
        <f t="shared" si="117"/>
        <v>7277.34</v>
      </c>
      <c r="I1115" s="212"/>
    </row>
    <row r="1116" spans="1:9" ht="14.1" customHeight="1">
      <c r="A1116" s="209" t="s">
        <v>12194</v>
      </c>
      <c r="B1116" s="525" t="s">
        <v>1389</v>
      </c>
      <c r="C1116" s="2388">
        <v>7.35</v>
      </c>
      <c r="D1116" s="2387">
        <v>2000</v>
      </c>
      <c r="E1116" s="574">
        <v>264.45</v>
      </c>
      <c r="F1116" s="603">
        <f t="shared" si="116"/>
        <v>264.45</v>
      </c>
      <c r="G1116" s="862">
        <f>'Заказ, cкидки и курсы валют'!$J$23*F1116</f>
        <v>3292.4024999999997</v>
      </c>
      <c r="H1116" s="128">
        <f t="shared" si="117"/>
        <v>6584.81</v>
      </c>
      <c r="I1116" s="212"/>
    </row>
    <row r="1117" spans="1:9" ht="14.1" customHeight="1">
      <c r="A1117" s="209" t="s">
        <v>12195</v>
      </c>
      <c r="B1117" s="525" t="s">
        <v>3371</v>
      </c>
      <c r="C1117" s="2388">
        <v>3.13</v>
      </c>
      <c r="D1117" s="2387">
        <v>5000</v>
      </c>
      <c r="E1117" s="574">
        <v>113.46</v>
      </c>
      <c r="F1117" s="603">
        <f t="shared" si="116"/>
        <v>113.46</v>
      </c>
      <c r="G1117" s="862">
        <f>'Заказ, cкидки и курсы валют'!$J$23*F1117</f>
        <v>1412.5769999999998</v>
      </c>
      <c r="H1117" s="128">
        <f t="shared" si="117"/>
        <v>7062.89</v>
      </c>
      <c r="I1117" s="212"/>
    </row>
    <row r="1118" spans="1:9" ht="14.1" customHeight="1">
      <c r="A1118" s="209" t="s">
        <v>12196</v>
      </c>
      <c r="B1118" s="525" t="s">
        <v>1391</v>
      </c>
      <c r="C1118" s="2388">
        <v>3.45</v>
      </c>
      <c r="D1118" s="2387">
        <v>5000</v>
      </c>
      <c r="E1118" s="574">
        <v>125.37</v>
      </c>
      <c r="F1118" s="603">
        <f t="shared" si="116"/>
        <v>125.37</v>
      </c>
      <c r="G1118" s="862">
        <f>'Заказ, cкидки и курсы валют'!$J$23*F1118</f>
        <v>1560.8564999999999</v>
      </c>
      <c r="H1118" s="128">
        <f t="shared" si="117"/>
        <v>7804.28</v>
      </c>
      <c r="I1118" s="212"/>
    </row>
    <row r="1119" spans="1:9" ht="14.1" customHeight="1">
      <c r="A1119" s="209" t="s">
        <v>12197</v>
      </c>
      <c r="B1119" s="525" t="s">
        <v>598</v>
      </c>
      <c r="C1119" s="2388">
        <v>4.2</v>
      </c>
      <c r="D1119" s="2387">
        <v>5000</v>
      </c>
      <c r="E1119" s="574">
        <v>153.1</v>
      </c>
      <c r="F1119" s="603">
        <f t="shared" si="116"/>
        <v>153.1</v>
      </c>
      <c r="G1119" s="862">
        <f>'Заказ, cкидки и курсы валют'!$J$23*F1119</f>
        <v>1906.0949999999998</v>
      </c>
      <c r="H1119" s="128">
        <f t="shared" si="117"/>
        <v>9530.48</v>
      </c>
      <c r="I1119" s="212"/>
    </row>
    <row r="1120" spans="1:9" ht="14.1" customHeight="1">
      <c r="A1120" s="209" t="s">
        <v>12198</v>
      </c>
      <c r="B1120" s="525" t="s">
        <v>599</v>
      </c>
      <c r="C1120" s="2388">
        <v>4.8499999999999996</v>
      </c>
      <c r="D1120" s="2387">
        <v>4000</v>
      </c>
      <c r="E1120" s="574">
        <v>176.98</v>
      </c>
      <c r="F1120" s="603">
        <f t="shared" si="116"/>
        <v>176.98</v>
      </c>
      <c r="G1120" s="862">
        <f>'Заказ, cкидки и курсы валют'!$J$23*F1120</f>
        <v>2203.4009999999998</v>
      </c>
      <c r="H1120" s="128">
        <f t="shared" si="117"/>
        <v>8813.6</v>
      </c>
      <c r="I1120" s="212"/>
    </row>
    <row r="1121" spans="1:9" ht="14.1" customHeight="1">
      <c r="A1121" s="209" t="s">
        <v>12199</v>
      </c>
      <c r="B1121" s="525" t="s">
        <v>3374</v>
      </c>
      <c r="C1121" s="2388">
        <v>7.22</v>
      </c>
      <c r="D1121" s="2387">
        <v>2500</v>
      </c>
      <c r="E1121" s="574">
        <v>264.31</v>
      </c>
      <c r="F1121" s="603">
        <f t="shared" si="116"/>
        <v>264.31</v>
      </c>
      <c r="G1121" s="862">
        <f>'Заказ, cкидки и курсы валют'!$J$23*F1121</f>
        <v>3290.6594999999998</v>
      </c>
      <c r="H1121" s="128">
        <f t="shared" si="117"/>
        <v>8226.65</v>
      </c>
      <c r="I1121" s="212"/>
    </row>
    <row r="1122" spans="1:9" ht="14.1" customHeight="1">
      <c r="A1122" s="209" t="s">
        <v>11997</v>
      </c>
      <c r="B1122" s="44" t="s">
        <v>603</v>
      </c>
      <c r="C1122" s="785">
        <v>3.6</v>
      </c>
      <c r="D1122" s="2078">
        <v>4500</v>
      </c>
      <c r="E1122" s="574">
        <v>130.4</v>
      </c>
      <c r="F1122" s="603">
        <f t="shared" si="116"/>
        <v>130.4</v>
      </c>
      <c r="G1122" s="862">
        <f>'Заказ, cкидки и курсы валют'!$J$23*F1122</f>
        <v>1623.48</v>
      </c>
      <c r="H1122" s="128">
        <f t="shared" si="117"/>
        <v>7305.66</v>
      </c>
      <c r="I1122" s="212"/>
    </row>
    <row r="1123" spans="1:9" ht="14.1" customHeight="1">
      <c r="A1123" s="209" t="s">
        <v>11998</v>
      </c>
      <c r="B1123" s="44" t="s">
        <v>604</v>
      </c>
      <c r="C1123" s="785">
        <v>4.5</v>
      </c>
      <c r="D1123" s="2078">
        <v>3500</v>
      </c>
      <c r="E1123" s="574">
        <v>160.87</v>
      </c>
      <c r="F1123" s="603">
        <f t="shared" si="116"/>
        <v>160.87</v>
      </c>
      <c r="G1123" s="862">
        <f>'Заказ, cкидки и курсы валют'!$J$23*F1123</f>
        <v>2002.8315</v>
      </c>
      <c r="H1123" s="128">
        <f t="shared" si="117"/>
        <v>7009.91</v>
      </c>
      <c r="I1123" s="212"/>
    </row>
    <row r="1124" spans="1:9" ht="14.1" customHeight="1">
      <c r="A1124" s="209" t="s">
        <v>11999</v>
      </c>
      <c r="B1124" s="44" t="s">
        <v>605</v>
      </c>
      <c r="C1124" s="44">
        <v>5.47</v>
      </c>
      <c r="D1124" s="2078">
        <v>3500</v>
      </c>
      <c r="E1124" s="574">
        <v>158.57</v>
      </c>
      <c r="F1124" s="603">
        <f t="shared" si="116"/>
        <v>158.57</v>
      </c>
      <c r="G1124" s="862">
        <f>'Заказ, cкидки и курсы валют'!$J$23*F1124</f>
        <v>1974.1964999999998</v>
      </c>
      <c r="H1124" s="128">
        <f t="shared" si="117"/>
        <v>6909.69</v>
      </c>
      <c r="I1124" s="212"/>
    </row>
    <row r="1125" spans="1:9" ht="14.1" customHeight="1">
      <c r="A1125" s="209" t="s">
        <v>12000</v>
      </c>
      <c r="B1125" s="44" t="s">
        <v>606</v>
      </c>
      <c r="C1125" s="44">
        <v>6.4</v>
      </c>
      <c r="D1125" s="2074">
        <v>2500</v>
      </c>
      <c r="E1125" s="574">
        <v>226.67</v>
      </c>
      <c r="F1125" s="603">
        <f t="shared" si="116"/>
        <v>226.67</v>
      </c>
      <c r="G1125" s="862">
        <f>'Заказ, cкидки и курсы валют'!$J$23*F1125</f>
        <v>2822.0414999999998</v>
      </c>
      <c r="H1125" s="128">
        <f t="shared" si="117"/>
        <v>7055.1</v>
      </c>
      <c r="I1125" s="212"/>
    </row>
    <row r="1126" spans="1:9" ht="14.1" customHeight="1" thickBot="1">
      <c r="A1126" s="211" t="s">
        <v>12001</v>
      </c>
      <c r="B1126" s="213" t="s">
        <v>3376</v>
      </c>
      <c r="C1126" s="213">
        <v>7.4</v>
      </c>
      <c r="D1126" s="2150">
        <v>2000</v>
      </c>
      <c r="E1126" s="574">
        <v>261.95</v>
      </c>
      <c r="F1126" s="959">
        <f t="shared" si="116"/>
        <v>261.95</v>
      </c>
      <c r="G1126" s="960">
        <f>'Заказ, cкидки и курсы валют'!$J$23*F1126</f>
        <v>3261.2774999999997</v>
      </c>
      <c r="H1126" s="181">
        <f t="shared" si="117"/>
        <v>6522.56</v>
      </c>
      <c r="I1126" s="214"/>
    </row>
    <row r="1127" spans="1:9" ht="21.75" customHeight="1" thickBot="1">
      <c r="A1127" s="13"/>
      <c r="B1127" s="49"/>
      <c r="C1127" s="49"/>
      <c r="D1127" s="83"/>
      <c r="E1127" s="1237"/>
      <c r="F1127" s="1096"/>
      <c r="G1127" s="865"/>
      <c r="H1127" s="23"/>
      <c r="I1127" s="14"/>
    </row>
    <row r="1128" spans="1:9" ht="24.75" customHeight="1">
      <c r="A1128" s="215"/>
      <c r="B1128" s="237"/>
      <c r="C1128" s="91" t="s">
        <v>3092</v>
      </c>
      <c r="D1128" s="96"/>
      <c r="E1128" s="591"/>
      <c r="F1128" s="592"/>
      <c r="G1128" s="859"/>
      <c r="H1128" s="236"/>
      <c r="I1128" s="95"/>
    </row>
    <row r="1129" spans="1:9" ht="12.75" customHeight="1">
      <c r="A1129" s="206"/>
      <c r="B1129" s="207"/>
      <c r="C1129" s="108" t="s">
        <v>11990</v>
      </c>
      <c r="D1129" s="166"/>
      <c r="E1129" s="593"/>
      <c r="F1129" s="553"/>
      <c r="G1129" s="340"/>
      <c r="H1129" s="228"/>
      <c r="I1129" s="167"/>
    </row>
    <row r="1130" spans="1:9" ht="12.75" customHeight="1">
      <c r="A1130" s="206"/>
      <c r="B1130" s="207"/>
      <c r="C1130" s="97"/>
      <c r="D1130" s="97"/>
      <c r="E1130" s="595"/>
      <c r="F1130" s="596"/>
      <c r="G1130" s="860"/>
      <c r="H1130" s="228"/>
      <c r="I1130" s="167"/>
    </row>
    <row r="1131" spans="1:9" ht="12.75" customHeight="1">
      <c r="A1131" s="206"/>
      <c r="B1131" s="207"/>
      <c r="C1131" s="97"/>
      <c r="D1131" s="97"/>
      <c r="E1131" s="595"/>
      <c r="F1131" s="596"/>
      <c r="G1131" s="860"/>
      <c r="H1131" s="228"/>
      <c r="I1131" s="167"/>
    </row>
    <row r="1132" spans="1:9" ht="46.5" customHeight="1">
      <c r="A1132" s="206"/>
      <c r="B1132" s="207"/>
      <c r="C1132" s="97"/>
      <c r="D1132" s="97"/>
      <c r="E1132" s="595"/>
      <c r="F1132" s="596"/>
      <c r="G1132" s="860"/>
      <c r="H1132" s="228"/>
      <c r="I1132" s="167"/>
    </row>
    <row r="1133" spans="1:9" ht="16.5" thickBot="1">
      <c r="A1133" s="201" t="s">
        <v>7081</v>
      </c>
      <c r="B1133" s="208"/>
      <c r="C1133" s="99"/>
      <c r="D1133" s="99"/>
      <c r="E1133" s="597"/>
      <c r="F1133" s="598"/>
      <c r="G1133" s="861"/>
      <c r="H1133" s="229"/>
      <c r="I1133" s="172"/>
    </row>
    <row r="1134" spans="1:9" ht="42">
      <c r="A1134" s="195" t="s">
        <v>1034</v>
      </c>
      <c r="B1134" s="196" t="s">
        <v>1035</v>
      </c>
      <c r="C1134" s="197" t="s">
        <v>678</v>
      </c>
      <c r="D1134" s="197" t="s">
        <v>3143</v>
      </c>
      <c r="E1134" s="1134" t="s">
        <v>11378</v>
      </c>
      <c r="F1134" s="600" t="s">
        <v>2792</v>
      </c>
      <c r="G1134" s="2353" t="s">
        <v>2640</v>
      </c>
      <c r="H1134" s="2354" t="s">
        <v>497</v>
      </c>
      <c r="I1134" s="199" t="s">
        <v>4268</v>
      </c>
    </row>
    <row r="1135" spans="1:9" ht="13.5" thickBot="1">
      <c r="A1135" s="195"/>
      <c r="B1135" s="389"/>
      <c r="C1135" s="197" t="s">
        <v>3644</v>
      </c>
      <c r="D1135" s="390" t="s">
        <v>2641</v>
      </c>
      <c r="E1135" s="601" t="s">
        <v>265</v>
      </c>
      <c r="F1135" s="607">
        <f>'Заказ, cкидки и курсы валют'!$I$12</f>
        <v>0</v>
      </c>
      <c r="G1135" s="2350"/>
      <c r="H1135" s="2352"/>
      <c r="I1135" s="325"/>
    </row>
    <row r="1136" spans="1:9">
      <c r="A1136" s="391" t="s">
        <v>12002</v>
      </c>
      <c r="B1136" s="392" t="s">
        <v>126</v>
      </c>
      <c r="C1136" s="392">
        <v>2.1</v>
      </c>
      <c r="D1136" s="2101">
        <v>1000</v>
      </c>
      <c r="E1136" s="2090">
        <f>E1105*1.2</f>
        <v>88.236000000000004</v>
      </c>
      <c r="F1136" s="967">
        <f>ROUND(E1136*(1-$F$11),2)</f>
        <v>88.24</v>
      </c>
      <c r="G1136" s="968">
        <f>'Заказ, cкидки и курсы валют'!$J$23*F1136</f>
        <v>1098.588</v>
      </c>
      <c r="H1136" s="387">
        <f>ROUND((D1136/1000)*G1136,2)</f>
        <v>1098.5899999999999</v>
      </c>
      <c r="I1136" s="337"/>
    </row>
    <row r="1137" spans="1:9">
      <c r="A1137" s="209" t="s">
        <v>12003</v>
      </c>
      <c r="B1137" s="44" t="s">
        <v>127</v>
      </c>
      <c r="C1137" s="785">
        <v>2.2999999999999998</v>
      </c>
      <c r="D1137" s="2074">
        <v>650</v>
      </c>
      <c r="E1137" s="2064">
        <f>E1106*1.2</f>
        <v>106.38000000000001</v>
      </c>
      <c r="F1137" s="603">
        <f t="shared" ref="F1137:F1146" si="118">ROUND(E1137*(1-$F$11),2)</f>
        <v>106.38</v>
      </c>
      <c r="G1137" s="862">
        <f>'Заказ, cкидки и курсы валют'!$J$23*F1137</f>
        <v>1324.4309999999998</v>
      </c>
      <c r="H1137" s="128">
        <f t="shared" ref="H1137:H1146" si="119">ROUND((D1137/1000)*G1137,2)</f>
        <v>860.88</v>
      </c>
      <c r="I1137" s="212"/>
    </row>
    <row r="1138" spans="1:9" ht="15">
      <c r="A1138" s="209" t="s">
        <v>12004</v>
      </c>
      <c r="B1138" s="44" t="s">
        <v>3998</v>
      </c>
      <c r="C1138" s="786">
        <v>2.9</v>
      </c>
      <c r="D1138" s="2074">
        <v>500</v>
      </c>
      <c r="E1138" s="2064">
        <f>E1107*1.2</f>
        <v>121.85999999999999</v>
      </c>
      <c r="F1138" s="603">
        <f t="shared" si="118"/>
        <v>121.86</v>
      </c>
      <c r="G1138" s="862">
        <f>'Заказ, cкидки и курсы валют'!$J$23*F1138</f>
        <v>1517.1569999999999</v>
      </c>
      <c r="H1138" s="128">
        <f t="shared" si="119"/>
        <v>758.58</v>
      </c>
      <c r="I1138" s="212"/>
    </row>
    <row r="1139" spans="1:9" ht="15">
      <c r="A1139" s="209" t="s">
        <v>12005</v>
      </c>
      <c r="B1139" s="44" t="s">
        <v>610</v>
      </c>
      <c r="C1139" s="786">
        <v>2.96</v>
      </c>
      <c r="D1139" s="2074">
        <v>600</v>
      </c>
      <c r="E1139" s="2064">
        <f>E1109*1.2</f>
        <v>114.79199999999999</v>
      </c>
      <c r="F1139" s="603">
        <f t="shared" si="118"/>
        <v>114.79</v>
      </c>
      <c r="G1139" s="862">
        <f>'Заказ, cкидки и курсы валют'!$J$23*F1139</f>
        <v>1429.1355000000001</v>
      </c>
      <c r="H1139" s="128">
        <f t="shared" si="119"/>
        <v>857.48</v>
      </c>
      <c r="I1139" s="212"/>
    </row>
    <row r="1140" spans="1:9" ht="15">
      <c r="A1140" s="209" t="s">
        <v>12006</v>
      </c>
      <c r="B1140" s="44" t="s">
        <v>3646</v>
      </c>
      <c r="C1140" s="786">
        <v>3.1</v>
      </c>
      <c r="D1140" s="2074">
        <v>500</v>
      </c>
      <c r="E1140" s="2064">
        <f>E1110*1.2</f>
        <v>140.59199999999998</v>
      </c>
      <c r="F1140" s="603">
        <f t="shared" si="118"/>
        <v>140.59</v>
      </c>
      <c r="G1140" s="862">
        <f>'Заказ, cкидки и курсы валют'!$J$23*F1140</f>
        <v>1750.3454999999999</v>
      </c>
      <c r="H1140" s="128">
        <f t="shared" si="119"/>
        <v>875.17</v>
      </c>
      <c r="I1140" s="212"/>
    </row>
    <row r="1141" spans="1:9" ht="15">
      <c r="A1141" s="209" t="s">
        <v>12007</v>
      </c>
      <c r="B1141" s="44" t="s">
        <v>1385</v>
      </c>
      <c r="C1141" s="786">
        <v>3.7</v>
      </c>
      <c r="D1141" s="2074">
        <v>500</v>
      </c>
      <c r="E1141" s="2064">
        <f>E1111*1.2</f>
        <v>164.08799999999999</v>
      </c>
      <c r="F1141" s="603">
        <f t="shared" si="118"/>
        <v>164.09</v>
      </c>
      <c r="G1141" s="862">
        <f>'Заказ, cкидки и курсы валют'!$J$23*F1141</f>
        <v>2042.9204999999999</v>
      </c>
      <c r="H1141" s="128">
        <f t="shared" si="119"/>
        <v>1021.46</v>
      </c>
      <c r="I1141" s="212"/>
    </row>
    <row r="1142" spans="1:9">
      <c r="A1142" s="209" t="s">
        <v>12008</v>
      </c>
      <c r="B1142" s="44" t="s">
        <v>603</v>
      </c>
      <c r="C1142" s="785">
        <v>3.6</v>
      </c>
      <c r="D1142" s="2074">
        <v>500</v>
      </c>
      <c r="E1142" s="2064">
        <f>E1122*1.2</f>
        <v>156.47999999999999</v>
      </c>
      <c r="F1142" s="603">
        <f t="shared" si="118"/>
        <v>156.47999999999999</v>
      </c>
      <c r="G1142" s="862">
        <f>'Заказ, cкидки и курсы валют'!$J$23*F1142</f>
        <v>1948.1759999999997</v>
      </c>
      <c r="H1142" s="128">
        <f t="shared" si="119"/>
        <v>974.09</v>
      </c>
      <c r="I1142" s="212"/>
    </row>
    <row r="1143" spans="1:9">
      <c r="A1143" s="209" t="s">
        <v>12009</v>
      </c>
      <c r="B1143" s="44" t="s">
        <v>604</v>
      </c>
      <c r="C1143" s="785">
        <v>4.5</v>
      </c>
      <c r="D1143" s="2074">
        <v>350</v>
      </c>
      <c r="E1143" s="2064">
        <f>E1123*1.2</f>
        <v>193.04400000000001</v>
      </c>
      <c r="F1143" s="603">
        <f t="shared" si="118"/>
        <v>193.04</v>
      </c>
      <c r="G1143" s="862">
        <f>'Заказ, cкидки и курсы валют'!$J$23*F1143</f>
        <v>2403.348</v>
      </c>
      <c r="H1143" s="128">
        <f t="shared" si="119"/>
        <v>841.17</v>
      </c>
      <c r="I1143" s="212"/>
    </row>
    <row r="1144" spans="1:9">
      <c r="A1144" s="209" t="s">
        <v>12010</v>
      </c>
      <c r="B1144" s="44" t="s">
        <v>605</v>
      </c>
      <c r="C1144" s="44">
        <v>5.47</v>
      </c>
      <c r="D1144" s="2074">
        <v>350</v>
      </c>
      <c r="E1144" s="2064">
        <f>E1124*1.2</f>
        <v>190.28399999999999</v>
      </c>
      <c r="F1144" s="603">
        <f t="shared" si="118"/>
        <v>190.28</v>
      </c>
      <c r="G1144" s="862">
        <f>'Заказ, cкидки и курсы валют'!$J$23*F1144</f>
        <v>2368.9859999999999</v>
      </c>
      <c r="H1144" s="128">
        <f t="shared" si="119"/>
        <v>829.15</v>
      </c>
      <c r="I1144" s="212"/>
    </row>
    <row r="1145" spans="1:9">
      <c r="A1145" s="209" t="s">
        <v>12011</v>
      </c>
      <c r="B1145" s="44" t="s">
        <v>606</v>
      </c>
      <c r="C1145" s="44">
        <v>6.4</v>
      </c>
      <c r="D1145" s="2074">
        <v>250</v>
      </c>
      <c r="E1145" s="2064">
        <f>E1125*1.2</f>
        <v>272.00399999999996</v>
      </c>
      <c r="F1145" s="603">
        <f t="shared" si="118"/>
        <v>272</v>
      </c>
      <c r="G1145" s="862">
        <f>'Заказ, cкидки и курсы валют'!$J$23*F1145</f>
        <v>3386.3999999999996</v>
      </c>
      <c r="H1145" s="128">
        <f t="shared" si="119"/>
        <v>846.6</v>
      </c>
      <c r="I1145" s="212"/>
    </row>
    <row r="1146" spans="1:9" ht="13.5" thickBot="1">
      <c r="A1146" s="211" t="s">
        <v>12012</v>
      </c>
      <c r="B1146" s="213" t="s">
        <v>3376</v>
      </c>
      <c r="C1146" s="213">
        <v>7.4</v>
      </c>
      <c r="D1146" s="2150">
        <v>200</v>
      </c>
      <c r="E1146" s="2092">
        <f>E1126*1.2</f>
        <v>314.33999999999997</v>
      </c>
      <c r="F1146" s="959">
        <f t="shared" si="118"/>
        <v>314.33999999999997</v>
      </c>
      <c r="G1146" s="960">
        <f>'Заказ, cкидки и курсы валют'!$J$23*F1146</f>
        <v>3913.5329999999994</v>
      </c>
      <c r="H1146" s="181">
        <f t="shared" si="119"/>
        <v>782.71</v>
      </c>
      <c r="I1146" s="214"/>
    </row>
    <row r="1147" spans="1:9" ht="13.5" customHeight="1" thickBot="1">
      <c r="A1147" s="13"/>
      <c r="B1147" s="49"/>
      <c r="C1147" s="49"/>
      <c r="D1147" s="83"/>
      <c r="E1147" s="1237"/>
      <c r="F1147" s="1096"/>
      <c r="G1147" s="865"/>
      <c r="H1147" s="23"/>
      <c r="I1147" s="14"/>
    </row>
    <row r="1148" spans="1:9" ht="13.5" customHeight="1">
      <c r="A1148" s="215"/>
      <c r="B1148" s="2032" t="s">
        <v>12024</v>
      </c>
      <c r="C1148" s="2033"/>
      <c r="D1148" s="2034"/>
      <c r="E1148" s="2034"/>
      <c r="F1148" s="2034"/>
      <c r="G1148" s="2034"/>
      <c r="H1148" s="2034"/>
      <c r="I1148" s="2037"/>
    </row>
    <row r="1149" spans="1:9" ht="13.5" customHeight="1">
      <c r="A1149" s="206"/>
      <c r="B1149" s="2035" t="s">
        <v>12025</v>
      </c>
      <c r="C1149" s="2036"/>
      <c r="D1149" s="2038"/>
      <c r="E1149" s="2038"/>
      <c r="F1149" s="2038"/>
      <c r="G1149" s="2038"/>
      <c r="H1149" s="2038"/>
      <c r="I1149" s="2039"/>
    </row>
    <row r="1150" spans="1:9" ht="13.5" customHeight="1">
      <c r="A1150" s="206"/>
      <c r="B1150" s="97"/>
      <c r="C1150" s="97"/>
      <c r="D1150" s="2038"/>
      <c r="E1150" s="2038"/>
      <c r="F1150" s="2038"/>
      <c r="G1150" s="2038"/>
      <c r="H1150" s="2038"/>
      <c r="I1150" s="2039"/>
    </row>
    <row r="1151" spans="1:9" ht="25.5" customHeight="1">
      <c r="A1151" s="206"/>
      <c r="B1151" s="97"/>
      <c r="C1151" s="97"/>
      <c r="D1151" s="2038"/>
      <c r="E1151" s="2038"/>
      <c r="F1151" s="2038"/>
      <c r="G1151" s="2038"/>
      <c r="H1151" s="2038"/>
      <c r="I1151" s="2039"/>
    </row>
    <row r="1152" spans="1:9" ht="43.5" customHeight="1">
      <c r="A1152" s="206"/>
      <c r="B1152" s="97"/>
      <c r="C1152" s="97"/>
      <c r="D1152" s="2038"/>
      <c r="E1152" s="2038"/>
      <c r="F1152" s="2038"/>
      <c r="G1152" s="2038"/>
      <c r="H1152" s="2038"/>
      <c r="I1152" s="2039"/>
    </row>
    <row r="1153" spans="1:9" ht="46.5" customHeight="1" thickBot="1">
      <c r="A1153" s="201" t="s">
        <v>7083</v>
      </c>
      <c r="B1153" s="99"/>
      <c r="C1153" s="99"/>
      <c r="D1153" s="2040"/>
      <c r="E1153" s="2040"/>
      <c r="F1153" s="2040"/>
      <c r="G1153" s="2040"/>
      <c r="H1153" s="2040"/>
      <c r="I1153" s="2041"/>
    </row>
    <row r="1154" spans="1:9" ht="40.5" customHeight="1">
      <c r="A1154" s="195" t="s">
        <v>1034</v>
      </c>
      <c r="B1154" s="196" t="s">
        <v>1035</v>
      </c>
      <c r="C1154" s="197" t="s">
        <v>678</v>
      </c>
      <c r="D1154" s="197" t="s">
        <v>3143</v>
      </c>
      <c r="E1154" s="1134" t="s">
        <v>11378</v>
      </c>
      <c r="F1154" s="600" t="s">
        <v>2792</v>
      </c>
      <c r="G1154" s="2353" t="s">
        <v>2640</v>
      </c>
      <c r="H1154" s="2354" t="s">
        <v>497</v>
      </c>
      <c r="I1154" s="199" t="s">
        <v>4268</v>
      </c>
    </row>
    <row r="1155" spans="1:9" ht="13.5" customHeight="1" thickBot="1">
      <c r="A1155" s="195"/>
      <c r="B1155" s="389"/>
      <c r="C1155" s="197" t="s">
        <v>3644</v>
      </c>
      <c r="D1155" s="390" t="s">
        <v>2641</v>
      </c>
      <c r="E1155" s="601" t="s">
        <v>265</v>
      </c>
      <c r="F1155" s="607">
        <f>'Заказ, cкидки и курсы валют'!$I$12</f>
        <v>0</v>
      </c>
      <c r="G1155" s="2350"/>
      <c r="H1155" s="2352"/>
      <c r="I1155" s="325"/>
    </row>
    <row r="1156" spans="1:9" ht="13.5" customHeight="1">
      <c r="A1156" s="391" t="s">
        <v>12013</v>
      </c>
      <c r="B1156" s="392" t="s">
        <v>126</v>
      </c>
      <c r="C1156" s="392">
        <v>2.1</v>
      </c>
      <c r="D1156" s="2101">
        <v>100</v>
      </c>
      <c r="E1156" s="2090">
        <f>E1105*3</f>
        <v>220.59</v>
      </c>
      <c r="F1156" s="967">
        <f>ROUND(E1156*(1-$F$11),2)</f>
        <v>220.59</v>
      </c>
      <c r="G1156" s="968">
        <f>'Заказ, cкидки и курсы валют'!$J$23*F1156</f>
        <v>2746.3454999999999</v>
      </c>
      <c r="H1156" s="387">
        <f>ROUND((D1156/1000)*G1156,2)</f>
        <v>274.63</v>
      </c>
      <c r="I1156" s="337"/>
    </row>
    <row r="1157" spans="1:9" ht="13.5" customHeight="1">
      <c r="A1157" s="209" t="s">
        <v>12014</v>
      </c>
      <c r="B1157" s="44" t="s">
        <v>127</v>
      </c>
      <c r="C1157" s="785">
        <v>2.2999999999999998</v>
      </c>
      <c r="D1157" s="2074">
        <v>100</v>
      </c>
      <c r="E1157" s="2064">
        <f>E1106*3</f>
        <v>265.95000000000005</v>
      </c>
      <c r="F1157" s="603">
        <f t="shared" ref="F1157:F1166" si="120">ROUND(E1157*(1-$F$11),2)</f>
        <v>265.95</v>
      </c>
      <c r="G1157" s="862">
        <f>'Заказ, cкидки и курсы валют'!$J$23*F1157</f>
        <v>3311.0774999999999</v>
      </c>
      <c r="H1157" s="128">
        <f t="shared" ref="H1157:H1166" si="121">ROUND((D1157/1000)*G1157,2)</f>
        <v>331.11</v>
      </c>
      <c r="I1157" s="212"/>
    </row>
    <row r="1158" spans="1:9" ht="13.5" customHeight="1">
      <c r="A1158" s="209" t="s">
        <v>12015</v>
      </c>
      <c r="B1158" s="44" t="s">
        <v>3998</v>
      </c>
      <c r="C1158" s="786">
        <v>2.9</v>
      </c>
      <c r="D1158" s="2074">
        <v>50</v>
      </c>
      <c r="E1158" s="2064">
        <f>E1107*3</f>
        <v>304.64999999999998</v>
      </c>
      <c r="F1158" s="603">
        <f t="shared" si="120"/>
        <v>304.64999999999998</v>
      </c>
      <c r="G1158" s="862">
        <f>'Заказ, cкидки и курсы валют'!$J$23*F1158</f>
        <v>3792.8924999999995</v>
      </c>
      <c r="H1158" s="128">
        <f t="shared" si="121"/>
        <v>189.64</v>
      </c>
      <c r="I1158" s="212"/>
    </row>
    <row r="1159" spans="1:9" ht="13.5" customHeight="1">
      <c r="A1159" s="209" t="s">
        <v>12016</v>
      </c>
      <c r="B1159" s="44" t="s">
        <v>610</v>
      </c>
      <c r="C1159" s="786">
        <v>2.96</v>
      </c>
      <c r="D1159" s="2074">
        <v>50</v>
      </c>
      <c r="E1159" s="2064">
        <f>E1109*3</f>
        <v>286.98</v>
      </c>
      <c r="F1159" s="603">
        <f t="shared" si="120"/>
        <v>286.98</v>
      </c>
      <c r="G1159" s="862">
        <f>'Заказ, cкидки и курсы валют'!$J$23*F1159</f>
        <v>3572.9009999999998</v>
      </c>
      <c r="H1159" s="128">
        <f t="shared" si="121"/>
        <v>178.65</v>
      </c>
      <c r="I1159" s="212"/>
    </row>
    <row r="1160" spans="1:9" ht="13.5" customHeight="1">
      <c r="A1160" s="209" t="s">
        <v>12017</v>
      </c>
      <c r="B1160" s="44" t="s">
        <v>3646</v>
      </c>
      <c r="C1160" s="786">
        <v>3.1</v>
      </c>
      <c r="D1160" s="2074">
        <v>50</v>
      </c>
      <c r="E1160" s="2064">
        <f>E1110*3</f>
        <v>351.48</v>
      </c>
      <c r="F1160" s="603">
        <f t="shared" si="120"/>
        <v>351.48</v>
      </c>
      <c r="G1160" s="862">
        <f>'Заказ, cкидки и курсы валют'!$J$23*F1160</f>
        <v>4375.9260000000004</v>
      </c>
      <c r="H1160" s="128">
        <f t="shared" si="121"/>
        <v>218.8</v>
      </c>
      <c r="I1160" s="212"/>
    </row>
    <row r="1161" spans="1:9" ht="13.5" customHeight="1">
      <c r="A1161" s="209" t="s">
        <v>12018</v>
      </c>
      <c r="B1161" s="44" t="s">
        <v>1385</v>
      </c>
      <c r="C1161" s="786">
        <v>3.7</v>
      </c>
      <c r="D1161" s="2074">
        <v>50</v>
      </c>
      <c r="E1161" s="2064">
        <f>E1111*3</f>
        <v>410.22</v>
      </c>
      <c r="F1161" s="603">
        <f t="shared" si="120"/>
        <v>410.22</v>
      </c>
      <c r="G1161" s="862">
        <f>'Заказ, cкидки и курсы валют'!$J$23*F1161</f>
        <v>5107.2390000000005</v>
      </c>
      <c r="H1161" s="128">
        <f t="shared" si="121"/>
        <v>255.36</v>
      </c>
      <c r="I1161" s="212"/>
    </row>
    <row r="1162" spans="1:9" ht="13.5" customHeight="1">
      <c r="A1162" s="209" t="s">
        <v>12019</v>
      </c>
      <c r="B1162" s="44" t="s">
        <v>603</v>
      </c>
      <c r="C1162" s="785">
        <v>3.6</v>
      </c>
      <c r="D1162" s="2074">
        <v>50</v>
      </c>
      <c r="E1162" s="2064">
        <f>E1122*3</f>
        <v>391.20000000000005</v>
      </c>
      <c r="F1162" s="603">
        <f t="shared" si="120"/>
        <v>391.2</v>
      </c>
      <c r="G1162" s="862">
        <f>'Заказ, cкидки и курсы валют'!$J$23*F1162</f>
        <v>4870.4399999999996</v>
      </c>
      <c r="H1162" s="128">
        <f t="shared" si="121"/>
        <v>243.52</v>
      </c>
      <c r="I1162" s="212"/>
    </row>
    <row r="1163" spans="1:9" ht="13.5" customHeight="1">
      <c r="A1163" s="209" t="s">
        <v>12020</v>
      </c>
      <c r="B1163" s="44" t="s">
        <v>604</v>
      </c>
      <c r="C1163" s="785">
        <v>4.5</v>
      </c>
      <c r="D1163" s="2074">
        <v>50</v>
      </c>
      <c r="E1163" s="2064">
        <f>E1123*3</f>
        <v>482.61</v>
      </c>
      <c r="F1163" s="603">
        <f t="shared" si="120"/>
        <v>482.61</v>
      </c>
      <c r="G1163" s="862">
        <f>'Заказ, cкидки и курсы валют'!$J$23*F1163</f>
        <v>6008.4944999999998</v>
      </c>
      <c r="H1163" s="128">
        <f t="shared" si="121"/>
        <v>300.42</v>
      </c>
      <c r="I1163" s="212"/>
    </row>
    <row r="1164" spans="1:9" ht="13.5" customHeight="1">
      <c r="A1164" s="209" t="s">
        <v>12021</v>
      </c>
      <c r="B1164" s="44" t="s">
        <v>605</v>
      </c>
      <c r="C1164" s="44">
        <v>5.47</v>
      </c>
      <c r="D1164" s="2074">
        <v>50</v>
      </c>
      <c r="E1164" s="2064">
        <f>E1124*3</f>
        <v>475.71</v>
      </c>
      <c r="F1164" s="603">
        <f t="shared" si="120"/>
        <v>475.71</v>
      </c>
      <c r="G1164" s="862">
        <f>'Заказ, cкидки и курсы валют'!$J$23*F1164</f>
        <v>5922.5894999999991</v>
      </c>
      <c r="H1164" s="128">
        <f t="shared" si="121"/>
        <v>296.13</v>
      </c>
      <c r="I1164" s="212"/>
    </row>
    <row r="1165" spans="1:9" ht="13.5" customHeight="1">
      <c r="A1165" s="209" t="s">
        <v>12022</v>
      </c>
      <c r="B1165" s="44" t="s">
        <v>606</v>
      </c>
      <c r="C1165" s="44">
        <v>6.4</v>
      </c>
      <c r="D1165" s="2074">
        <v>25</v>
      </c>
      <c r="E1165" s="2064">
        <f>E1125*3</f>
        <v>680.01</v>
      </c>
      <c r="F1165" s="603">
        <f t="shared" si="120"/>
        <v>680.01</v>
      </c>
      <c r="G1165" s="862">
        <f>'Заказ, cкидки и курсы валют'!$J$23*F1165</f>
        <v>8466.1244999999999</v>
      </c>
      <c r="H1165" s="128">
        <f t="shared" si="121"/>
        <v>211.65</v>
      </c>
      <c r="I1165" s="212"/>
    </row>
    <row r="1166" spans="1:9" ht="13.5" customHeight="1" thickBot="1">
      <c r="A1166" s="211" t="s">
        <v>12023</v>
      </c>
      <c r="B1166" s="213" t="s">
        <v>3376</v>
      </c>
      <c r="C1166" s="213">
        <v>7.4</v>
      </c>
      <c r="D1166" s="2150">
        <v>20</v>
      </c>
      <c r="E1166" s="2092">
        <f>E1126*3</f>
        <v>785.84999999999991</v>
      </c>
      <c r="F1166" s="959">
        <f t="shared" si="120"/>
        <v>785.85</v>
      </c>
      <c r="G1166" s="960">
        <f>'Заказ, cкидки и курсы валют'!$J$23*F1166</f>
        <v>9783.8325000000004</v>
      </c>
      <c r="H1166" s="181">
        <f t="shared" si="121"/>
        <v>195.68</v>
      </c>
      <c r="I1166" s="214"/>
    </row>
    <row r="1167" spans="1:9" ht="13.5" customHeight="1" thickBot="1"/>
    <row r="1168" spans="1:9" ht="31.5" customHeight="1">
      <c r="A1168" s="215"/>
      <c r="B1168" s="237"/>
      <c r="C1168" s="91" t="s">
        <v>12200</v>
      </c>
      <c r="D1168" s="96"/>
      <c r="E1168" s="591"/>
      <c r="F1168" s="592"/>
      <c r="G1168" s="859"/>
      <c r="H1168" s="236"/>
      <c r="I1168" s="95"/>
    </row>
    <row r="1169" spans="1:9" ht="21" customHeight="1">
      <c r="A1169" s="206"/>
      <c r="B1169" s="207"/>
      <c r="C1169" s="108" t="s">
        <v>12201</v>
      </c>
      <c r="D1169" s="166"/>
      <c r="E1169" s="593"/>
      <c r="F1169" s="553"/>
      <c r="G1169" s="340"/>
      <c r="H1169" s="228"/>
      <c r="I1169" s="167"/>
    </row>
    <row r="1170" spans="1:9" ht="13.5" customHeight="1">
      <c r="A1170" s="206"/>
      <c r="B1170" s="207"/>
      <c r="C1170" s="97"/>
      <c r="D1170" s="97"/>
      <c r="E1170" s="595"/>
      <c r="F1170" s="596"/>
      <c r="G1170" s="860"/>
      <c r="H1170" s="228"/>
      <c r="I1170" s="167"/>
    </row>
    <row r="1171" spans="1:9" ht="13.5" customHeight="1">
      <c r="A1171" s="206"/>
      <c r="B1171" s="207"/>
      <c r="C1171" s="97"/>
      <c r="D1171" s="97"/>
      <c r="E1171" s="595"/>
      <c r="F1171" s="596"/>
      <c r="G1171" s="860"/>
      <c r="H1171" s="228"/>
      <c r="I1171" s="167"/>
    </row>
    <row r="1172" spans="1:9" ht="13.5" customHeight="1">
      <c r="A1172" s="206"/>
      <c r="B1172" s="207"/>
      <c r="C1172" s="97"/>
      <c r="D1172" s="97"/>
      <c r="E1172" s="595"/>
      <c r="F1172" s="596"/>
      <c r="G1172" s="860"/>
      <c r="H1172" s="228"/>
      <c r="I1172" s="167"/>
    </row>
    <row r="1173" spans="1:9" ht="29.25" customHeight="1" thickBot="1">
      <c r="A1173" s="201" t="s">
        <v>7082</v>
      </c>
      <c r="B1173" s="208"/>
      <c r="C1173" s="99"/>
      <c r="D1173" s="99"/>
      <c r="E1173" s="597"/>
      <c r="F1173" s="598"/>
      <c r="G1173" s="861"/>
      <c r="H1173" s="229"/>
      <c r="I1173" s="172"/>
    </row>
    <row r="1174" spans="1:9" ht="31.5" customHeight="1">
      <c r="A1174" s="195" t="s">
        <v>1034</v>
      </c>
      <c r="B1174" s="196" t="s">
        <v>1035</v>
      </c>
      <c r="C1174" s="197" t="s">
        <v>678</v>
      </c>
      <c r="D1174" s="197" t="s">
        <v>3143</v>
      </c>
      <c r="E1174" s="1134" t="s">
        <v>11378</v>
      </c>
      <c r="F1174" s="600" t="s">
        <v>2792</v>
      </c>
      <c r="G1174" s="2353" t="s">
        <v>2640</v>
      </c>
      <c r="H1174" s="2354" t="s">
        <v>497</v>
      </c>
      <c r="I1174" s="199" t="s">
        <v>4268</v>
      </c>
    </row>
    <row r="1175" spans="1:9" ht="13.5" customHeight="1" thickBot="1">
      <c r="A1175" s="195"/>
      <c r="B1175" s="389"/>
      <c r="C1175" s="197" t="s">
        <v>3644</v>
      </c>
      <c r="D1175" s="390" t="s">
        <v>2641</v>
      </c>
      <c r="E1175" s="601" t="s">
        <v>265</v>
      </c>
      <c r="F1175" s="607">
        <f>'Заказ, cкидки и курсы валют'!$I$12</f>
        <v>0</v>
      </c>
      <c r="G1175" s="2350"/>
      <c r="H1175" s="2352"/>
      <c r="I1175" s="325"/>
    </row>
    <row r="1176" spans="1:9" ht="13.5" customHeight="1">
      <c r="A1176" s="391" t="s">
        <v>12202</v>
      </c>
      <c r="B1176" s="1192" t="s">
        <v>77</v>
      </c>
      <c r="C1176" s="1736">
        <v>0.94</v>
      </c>
      <c r="D1176" s="2389">
        <v>20000</v>
      </c>
      <c r="E1176" s="574">
        <v>50.87</v>
      </c>
      <c r="F1176" s="967">
        <f>ROUND(E1176*(1-$F$11),2)</f>
        <v>50.87</v>
      </c>
      <c r="G1176" s="968">
        <f>'Заказ, cкидки и курсы валют'!$J$23*F1176</f>
        <v>633.33149999999989</v>
      </c>
      <c r="H1176" s="387">
        <f>ROUND((D1176/1000)*G1176,2)</f>
        <v>12666.63</v>
      </c>
      <c r="I1176" s="337"/>
    </row>
    <row r="1177" spans="1:9" ht="13.5" customHeight="1">
      <c r="A1177" s="209" t="s">
        <v>12203</v>
      </c>
      <c r="B1177" s="525" t="s">
        <v>124</v>
      </c>
      <c r="C1177" s="2374">
        <v>1.24</v>
      </c>
      <c r="D1177" s="2386">
        <v>12000</v>
      </c>
      <c r="E1177" s="574">
        <v>62.74</v>
      </c>
      <c r="F1177" s="603">
        <f>ROUND(E1177*(1-$F$11),2)</f>
        <v>62.74</v>
      </c>
      <c r="G1177" s="862">
        <f>'Заказ, cкидки и курсы валют'!$J$23*F1177</f>
        <v>781.11299999999994</v>
      </c>
      <c r="H1177" s="128">
        <f>ROUND((D1177/1000)*G1177,2)</f>
        <v>9373.36</v>
      </c>
      <c r="I1177" s="212"/>
    </row>
    <row r="1178" spans="1:9" ht="13.5" customHeight="1">
      <c r="A1178" s="209" t="s">
        <v>12204</v>
      </c>
      <c r="B1178" s="525" t="s">
        <v>125</v>
      </c>
      <c r="C1178" s="2374">
        <v>1.42</v>
      </c>
      <c r="D1178" s="2386">
        <v>10000</v>
      </c>
      <c r="E1178" s="574">
        <v>72.34</v>
      </c>
      <c r="F1178" s="603">
        <f>ROUND(E1178*(1-$F$11),2)</f>
        <v>72.34</v>
      </c>
      <c r="G1178" s="862">
        <f>'Заказ, cкидки и курсы валют'!$J$23*F1178</f>
        <v>900.63300000000004</v>
      </c>
      <c r="H1178" s="128">
        <f>ROUND((D1178/1000)*G1178,2)</f>
        <v>9006.33</v>
      </c>
      <c r="I1178" s="212"/>
    </row>
    <row r="1179" spans="1:9" ht="13.5" customHeight="1" thickBot="1">
      <c r="A1179" s="211" t="s">
        <v>12205</v>
      </c>
      <c r="B1179" s="941" t="s">
        <v>1387</v>
      </c>
      <c r="C1179" s="2390">
        <v>6.51</v>
      </c>
      <c r="D1179" s="2391">
        <v>2000</v>
      </c>
      <c r="E1179" s="574">
        <v>251.59</v>
      </c>
      <c r="F1179" s="959">
        <f>ROUND(E1179*(1-$F$11),2)</f>
        <v>251.59</v>
      </c>
      <c r="G1179" s="960">
        <f>'Заказ, cкидки и курсы валют'!$J$23*F1179</f>
        <v>3132.2954999999997</v>
      </c>
      <c r="H1179" s="181">
        <f>ROUND((D1179/1000)*G1179,2)</f>
        <v>6264.59</v>
      </c>
      <c r="I1179" s="214"/>
    </row>
    <row r="1180" spans="1:9" ht="13.5" customHeight="1" thickBot="1"/>
    <row r="1181" spans="1:9" ht="13.5" customHeight="1">
      <c r="A1181" s="215"/>
      <c r="B1181" s="237"/>
      <c r="C1181" s="91" t="s">
        <v>3093</v>
      </c>
      <c r="D1181" s="96"/>
      <c r="E1181" s="591"/>
      <c r="F1181" s="592"/>
      <c r="G1181" s="859"/>
      <c r="H1181" s="163"/>
      <c r="I1181" s="95"/>
    </row>
    <row r="1182" spans="1:9" ht="13.5" customHeight="1">
      <c r="A1182" s="206"/>
      <c r="B1182" s="207"/>
      <c r="C1182" s="108" t="s">
        <v>1400</v>
      </c>
      <c r="D1182" s="166"/>
      <c r="E1182" s="593"/>
      <c r="F1182" s="553"/>
      <c r="G1182" s="340"/>
      <c r="H1182" s="228"/>
      <c r="I1182" s="167"/>
    </row>
    <row r="1183" spans="1:9" ht="13.5" customHeight="1">
      <c r="A1183" s="206"/>
      <c r="B1183" s="207"/>
      <c r="C1183" s="97"/>
      <c r="D1183" s="97"/>
      <c r="E1183" s="595"/>
      <c r="F1183" s="596"/>
      <c r="G1183" s="860"/>
      <c r="H1183" s="228"/>
      <c r="I1183" s="167"/>
    </row>
    <row r="1184" spans="1:9" ht="13.5" customHeight="1">
      <c r="A1184" s="206"/>
      <c r="B1184" s="207"/>
      <c r="C1184" s="97"/>
      <c r="D1184" s="97"/>
      <c r="E1184" s="595"/>
      <c r="F1184" s="596"/>
      <c r="G1184" s="860"/>
      <c r="H1184" s="228"/>
      <c r="I1184" s="167"/>
    </row>
    <row r="1185" spans="1:9" ht="40.5" customHeight="1">
      <c r="A1185" s="206"/>
      <c r="B1185" s="207"/>
      <c r="C1185" s="97"/>
      <c r="D1185" s="97"/>
      <c r="E1185" s="595"/>
      <c r="F1185" s="596"/>
      <c r="G1185" s="860"/>
      <c r="H1185" s="228"/>
      <c r="I1185" s="167"/>
    </row>
    <row r="1186" spans="1:9" ht="13.5" customHeight="1" thickBot="1">
      <c r="A1186" s="201" t="s">
        <v>7082</v>
      </c>
      <c r="B1186" s="208"/>
      <c r="C1186" s="99"/>
      <c r="D1186" s="99"/>
      <c r="E1186" s="597"/>
      <c r="F1186" s="598"/>
      <c r="G1186" s="861"/>
      <c r="H1186" s="229"/>
      <c r="I1186" s="172"/>
    </row>
    <row r="1187" spans="1:9" ht="42.75" customHeight="1">
      <c r="A1187" s="195" t="s">
        <v>1034</v>
      </c>
      <c r="B1187" s="196" t="s">
        <v>1035</v>
      </c>
      <c r="C1187" s="197" t="s">
        <v>678</v>
      </c>
      <c r="D1187" s="197" t="s">
        <v>3143</v>
      </c>
      <c r="E1187" s="1134" t="s">
        <v>11378</v>
      </c>
      <c r="F1187" s="600" t="s">
        <v>2792</v>
      </c>
      <c r="G1187" s="2353" t="s">
        <v>2640</v>
      </c>
      <c r="H1187" s="2354" t="s">
        <v>497</v>
      </c>
      <c r="I1187" s="199" t="s">
        <v>4268</v>
      </c>
    </row>
    <row r="1188" spans="1:9" ht="13.5" customHeight="1" thickBot="1">
      <c r="A1188" s="195"/>
      <c r="B1188" s="389"/>
      <c r="C1188" s="197" t="s">
        <v>3644</v>
      </c>
      <c r="D1188" s="390" t="s">
        <v>2641</v>
      </c>
      <c r="E1188" s="601" t="s">
        <v>265</v>
      </c>
      <c r="F1188" s="607">
        <f>'Заказ, cкидки и курсы валют'!$I$12</f>
        <v>0</v>
      </c>
      <c r="G1188" s="2350"/>
      <c r="H1188" s="2352"/>
      <c r="I1188" s="325"/>
    </row>
    <row r="1189" spans="1:9" ht="13.5" customHeight="1">
      <c r="A1189" s="391" t="s">
        <v>2055</v>
      </c>
      <c r="B1189" s="392" t="s">
        <v>77</v>
      </c>
      <c r="C1189" s="1956">
        <v>0.9</v>
      </c>
      <c r="D1189" s="2155">
        <v>25000</v>
      </c>
      <c r="E1189" s="2438">
        <v>66.02</v>
      </c>
      <c r="F1189" s="967">
        <f>ROUND(E1189*(1-$F$11),2)</f>
        <v>66.02</v>
      </c>
      <c r="G1189" s="968">
        <f>'Заказ, cкидки и курсы валют'!$J$23*F1189</f>
        <v>821.94899999999996</v>
      </c>
      <c r="H1189" s="387">
        <f>ROUND((D1189/1000)*G1189,2)</f>
        <v>20548.73</v>
      </c>
      <c r="I1189" s="337"/>
    </row>
    <row r="1190" spans="1:9" ht="13.5" customHeight="1">
      <c r="A1190" s="209" t="s">
        <v>2056</v>
      </c>
      <c r="B1190" s="44" t="s">
        <v>137</v>
      </c>
      <c r="C1190" s="55">
        <v>1.08</v>
      </c>
      <c r="D1190" s="45">
        <v>20000</v>
      </c>
      <c r="E1190" s="2438">
        <v>79.62</v>
      </c>
      <c r="F1190" s="603">
        <f t="shared" ref="F1190:F1193" si="122">ROUND(E1190*(1-$F$11),2)</f>
        <v>79.62</v>
      </c>
      <c r="G1190" s="862">
        <f>'Заказ, cкидки и курсы валют'!$J$23*F1190</f>
        <v>991.26900000000001</v>
      </c>
      <c r="H1190" s="128">
        <f t="shared" ref="H1190:H1193" si="123">ROUND((D1190/1000)*G1190,2)</f>
        <v>19825.38</v>
      </c>
      <c r="I1190" s="212"/>
    </row>
    <row r="1191" spans="1:9" ht="13.5" customHeight="1">
      <c r="A1191" s="209" t="s">
        <v>2057</v>
      </c>
      <c r="B1191" s="44" t="s">
        <v>130</v>
      </c>
      <c r="C1191" s="55">
        <v>1.25</v>
      </c>
      <c r="D1191" s="45">
        <v>20000</v>
      </c>
      <c r="E1191" s="2438">
        <v>87.22</v>
      </c>
      <c r="F1191" s="603">
        <f t="shared" si="122"/>
        <v>87.22</v>
      </c>
      <c r="G1191" s="862">
        <f>'Заказ, cкидки и курсы валют'!$J$23*F1191</f>
        <v>1085.8889999999999</v>
      </c>
      <c r="H1191" s="128">
        <f t="shared" si="123"/>
        <v>21717.78</v>
      </c>
      <c r="I1191" s="212"/>
    </row>
    <row r="1192" spans="1:9" ht="13.5" customHeight="1">
      <c r="A1192" s="209" t="s">
        <v>2058</v>
      </c>
      <c r="B1192" s="44" t="s">
        <v>131</v>
      </c>
      <c r="C1192" s="55">
        <v>1.62</v>
      </c>
      <c r="D1192" s="45">
        <v>16000</v>
      </c>
      <c r="E1192" s="2438">
        <v>107.77</v>
      </c>
      <c r="F1192" s="603">
        <f t="shared" si="122"/>
        <v>107.77</v>
      </c>
      <c r="G1192" s="862">
        <f>'Заказ, cкидки и курсы валют'!$J$23*F1192</f>
        <v>1341.7365</v>
      </c>
      <c r="H1192" s="128">
        <f t="shared" si="123"/>
        <v>21467.78</v>
      </c>
      <c r="I1192" s="212"/>
    </row>
    <row r="1193" spans="1:9" ht="13.5" customHeight="1">
      <c r="A1193" s="209" t="s">
        <v>2059</v>
      </c>
      <c r="B1193" s="44" t="s">
        <v>78</v>
      </c>
      <c r="C1193" s="55">
        <v>2.11</v>
      </c>
      <c r="D1193" s="45">
        <v>10000</v>
      </c>
      <c r="E1193" s="2438">
        <v>129.13</v>
      </c>
      <c r="F1193" s="603">
        <f t="shared" si="122"/>
        <v>129.13</v>
      </c>
      <c r="G1193" s="862">
        <f>'Заказ, cкидки и курсы валют'!$J$23*F1193</f>
        <v>1607.6684999999998</v>
      </c>
      <c r="H1193" s="128">
        <f t="shared" si="123"/>
        <v>16076.69</v>
      </c>
      <c r="I1193" s="212"/>
    </row>
    <row r="1194" spans="1:9" ht="13.5" customHeight="1">
      <c r="A1194" s="209" t="s">
        <v>2060</v>
      </c>
      <c r="B1194" s="44" t="s">
        <v>76</v>
      </c>
      <c r="C1194" s="55">
        <v>2.2999999999999998</v>
      </c>
      <c r="D1194" s="45">
        <v>8000</v>
      </c>
      <c r="E1194" s="2438">
        <v>137.75</v>
      </c>
      <c r="F1194" s="603">
        <f t="shared" ref="F1194" si="124">ROUND(E1194*(1-$F$11),2)</f>
        <v>137.75</v>
      </c>
      <c r="G1194" s="862">
        <f>'Заказ, cкидки и курсы валют'!$J$23*F1194</f>
        <v>1714.9875</v>
      </c>
      <c r="H1194" s="128">
        <f t="shared" ref="H1194" si="125">ROUND((D1194/1000)*G1194,2)</f>
        <v>13719.9</v>
      </c>
      <c r="I1194" s="212"/>
    </row>
    <row r="1195" spans="1:9" ht="13.5" customHeight="1" thickBot="1">
      <c r="A1195" s="211" t="s">
        <v>11718</v>
      </c>
      <c r="B1195" s="527" t="s">
        <v>3957</v>
      </c>
      <c r="C1195" s="528">
        <v>2.63</v>
      </c>
      <c r="D1195" s="2154">
        <v>7000</v>
      </c>
      <c r="E1195" s="2438">
        <v>146.06</v>
      </c>
      <c r="F1195" s="959">
        <f>ROUND(E1195*(1-$F$11),2)</f>
        <v>146.06</v>
      </c>
      <c r="G1195" s="960">
        <f>'Заказ, cкидки и курсы валют'!$J$23*F1195</f>
        <v>1818.4469999999999</v>
      </c>
      <c r="H1195" s="181">
        <f>ROUND((D1195/1000)*G1195,2)</f>
        <v>12729.13</v>
      </c>
      <c r="I1195" s="214"/>
    </row>
    <row r="1196" spans="1:9" ht="13.5" customHeight="1" thickBot="1">
      <c r="A1196" s="27"/>
      <c r="B1196" s="49"/>
      <c r="C1196" s="89"/>
      <c r="D1196" s="51"/>
      <c r="E1196" s="667"/>
      <c r="F1196" s="578"/>
      <c r="G1196" s="863"/>
      <c r="H1196" s="85"/>
      <c r="I1196" s="14"/>
    </row>
    <row r="1197" spans="1:9" ht="13.5" customHeight="1">
      <c r="A1197" s="215"/>
      <c r="B1197" s="237"/>
      <c r="C1197" s="91" t="s">
        <v>3093</v>
      </c>
      <c r="D1197" s="96"/>
      <c r="E1197" s="591"/>
      <c r="F1197" s="592"/>
      <c r="G1197" s="859"/>
      <c r="H1197" s="227"/>
      <c r="I1197" s="95"/>
    </row>
    <row r="1198" spans="1:9" ht="13.5" customHeight="1">
      <c r="A1198" s="206"/>
      <c r="B1198" s="207"/>
      <c r="C1198" s="108" t="s">
        <v>1400</v>
      </c>
      <c r="D1198" s="166"/>
      <c r="E1198" s="593"/>
      <c r="F1198" s="553"/>
      <c r="G1198" s="340"/>
      <c r="H1198" s="228"/>
      <c r="I1198" s="167"/>
    </row>
    <row r="1199" spans="1:9" ht="13.5" customHeight="1">
      <c r="A1199" s="206"/>
      <c r="B1199" s="207"/>
      <c r="C1199" s="97"/>
      <c r="D1199" s="97"/>
      <c r="E1199" s="595"/>
      <c r="F1199" s="596"/>
      <c r="G1199" s="860"/>
      <c r="H1199" s="228"/>
      <c r="I1199" s="167"/>
    </row>
    <row r="1200" spans="1:9" ht="42" customHeight="1">
      <c r="A1200" s="206"/>
      <c r="B1200" s="207"/>
      <c r="C1200" s="97"/>
      <c r="D1200" s="97"/>
      <c r="E1200" s="595"/>
      <c r="F1200" s="596"/>
      <c r="G1200" s="860"/>
      <c r="H1200" s="228"/>
      <c r="I1200" s="167"/>
    </row>
    <row r="1201" spans="1:9" ht="39" customHeight="1">
      <c r="A1201" s="206"/>
      <c r="B1201" s="207"/>
      <c r="C1201" s="97"/>
      <c r="D1201" s="97"/>
      <c r="E1201" s="595"/>
      <c r="F1201" s="596"/>
      <c r="G1201" s="860"/>
      <c r="H1201" s="228"/>
      <c r="I1201" s="167"/>
    </row>
    <row r="1202" spans="1:9" ht="13.5" customHeight="1" thickBot="1">
      <c r="A1202" s="201" t="s">
        <v>7081</v>
      </c>
      <c r="B1202" s="200"/>
      <c r="C1202" s="205"/>
      <c r="D1202" s="205"/>
      <c r="E1202" s="597"/>
      <c r="F1202" s="598"/>
      <c r="G1202" s="861"/>
      <c r="H1202" s="229"/>
      <c r="I1202" s="172"/>
    </row>
    <row r="1203" spans="1:9" ht="45.75" customHeight="1">
      <c r="A1203" s="195" t="s">
        <v>1034</v>
      </c>
      <c r="B1203" s="196" t="s">
        <v>1035</v>
      </c>
      <c r="C1203" s="197" t="s">
        <v>678</v>
      </c>
      <c r="D1203" s="197" t="s">
        <v>3143</v>
      </c>
      <c r="E1203" s="1134" t="s">
        <v>11378</v>
      </c>
      <c r="F1203" s="600" t="s">
        <v>2792</v>
      </c>
      <c r="G1203" s="2353" t="s">
        <v>2640</v>
      </c>
      <c r="H1203" s="2354" t="s">
        <v>497</v>
      </c>
      <c r="I1203" s="199" t="s">
        <v>4268</v>
      </c>
    </row>
    <row r="1204" spans="1:9" ht="13.5" customHeight="1" thickBot="1">
      <c r="A1204" s="195"/>
      <c r="B1204" s="389"/>
      <c r="C1204" s="197" t="s">
        <v>3644</v>
      </c>
      <c r="D1204" s="390" t="s">
        <v>2641</v>
      </c>
      <c r="E1204" s="601" t="s">
        <v>265</v>
      </c>
      <c r="F1204" s="607">
        <f>'Заказ, cкидки и курсы валют'!$I$12</f>
        <v>0</v>
      </c>
      <c r="G1204" s="2350"/>
      <c r="H1204" s="2352"/>
      <c r="I1204" s="325"/>
    </row>
    <row r="1205" spans="1:9" ht="13.5" customHeight="1">
      <c r="A1205" s="391" t="s">
        <v>2061</v>
      </c>
      <c r="B1205" s="392" t="s">
        <v>77</v>
      </c>
      <c r="C1205" s="1956">
        <v>0.9</v>
      </c>
      <c r="D1205" s="2145">
        <v>2000</v>
      </c>
      <c r="E1205" s="2090">
        <f>E1189*1.2</f>
        <v>79.22399999999999</v>
      </c>
      <c r="F1205" s="967">
        <f>ROUND(E1205*(1-$F$11),2)</f>
        <v>79.22</v>
      </c>
      <c r="G1205" s="968">
        <f>'Заказ, cкидки и курсы валют'!$J$23*F1205</f>
        <v>986.28899999999987</v>
      </c>
      <c r="H1205" s="387">
        <f>ROUND((D1205/1000)*G1205,2)</f>
        <v>1972.58</v>
      </c>
      <c r="I1205" s="337"/>
    </row>
    <row r="1206" spans="1:9" ht="13.5" customHeight="1">
      <c r="A1206" s="209" t="s">
        <v>2062</v>
      </c>
      <c r="B1206" s="44" t="s">
        <v>137</v>
      </c>
      <c r="C1206" s="55">
        <v>1.08</v>
      </c>
      <c r="D1206" s="2074">
        <v>1500</v>
      </c>
      <c r="E1206" s="2064">
        <f t="shared" ref="E1206:E1211" si="126">E1190*1.2</f>
        <v>95.543999999999997</v>
      </c>
      <c r="F1206" s="603">
        <f t="shared" ref="F1206:F1209" si="127">ROUND(E1206*(1-$F$11),2)</f>
        <v>95.54</v>
      </c>
      <c r="G1206" s="862">
        <f>'Заказ, cкидки и курсы валют'!$J$23*F1206</f>
        <v>1189.473</v>
      </c>
      <c r="H1206" s="128">
        <f t="shared" ref="H1206:H1209" si="128">ROUND((D1206/1000)*G1206,2)</f>
        <v>1784.21</v>
      </c>
      <c r="I1206" s="212"/>
    </row>
    <row r="1207" spans="1:9" ht="13.5" customHeight="1">
      <c r="A1207" s="209" t="s">
        <v>2063</v>
      </c>
      <c r="B1207" s="44" t="s">
        <v>130</v>
      </c>
      <c r="C1207" s="55">
        <v>1.25</v>
      </c>
      <c r="D1207" s="2074">
        <v>1500</v>
      </c>
      <c r="E1207" s="2064">
        <f t="shared" si="126"/>
        <v>104.664</v>
      </c>
      <c r="F1207" s="603">
        <f t="shared" si="127"/>
        <v>104.66</v>
      </c>
      <c r="G1207" s="862">
        <f>'Заказ, cкидки и курсы валют'!$J$23*F1207</f>
        <v>1303.0169999999998</v>
      </c>
      <c r="H1207" s="128">
        <f t="shared" si="128"/>
        <v>1954.53</v>
      </c>
      <c r="I1207" s="212"/>
    </row>
    <row r="1208" spans="1:9" ht="13.5" customHeight="1">
      <c r="A1208" s="209" t="s">
        <v>2064</v>
      </c>
      <c r="B1208" s="44" t="s">
        <v>131</v>
      </c>
      <c r="C1208" s="55">
        <v>1.62</v>
      </c>
      <c r="D1208" s="2074">
        <v>1000</v>
      </c>
      <c r="E1208" s="2064">
        <f t="shared" si="126"/>
        <v>129.32399999999998</v>
      </c>
      <c r="F1208" s="603">
        <f t="shared" si="127"/>
        <v>129.32</v>
      </c>
      <c r="G1208" s="862">
        <f>'Заказ, cкидки и курсы валют'!$J$23*F1208</f>
        <v>1610.0339999999999</v>
      </c>
      <c r="H1208" s="128">
        <f t="shared" si="128"/>
        <v>1610.03</v>
      </c>
      <c r="I1208" s="212"/>
    </row>
    <row r="1209" spans="1:9" ht="13.5" customHeight="1">
      <c r="A1209" s="209" t="s">
        <v>2065</v>
      </c>
      <c r="B1209" s="44" t="s">
        <v>78</v>
      </c>
      <c r="C1209" s="55">
        <v>2.11</v>
      </c>
      <c r="D1209" s="2074">
        <v>500</v>
      </c>
      <c r="E1209" s="2064">
        <f t="shared" si="126"/>
        <v>154.95599999999999</v>
      </c>
      <c r="F1209" s="603">
        <f t="shared" si="127"/>
        <v>154.96</v>
      </c>
      <c r="G1209" s="862">
        <f>'Заказ, cкидки и курсы валют'!$J$23*F1209</f>
        <v>1929.252</v>
      </c>
      <c r="H1209" s="128">
        <f t="shared" si="128"/>
        <v>964.63</v>
      </c>
      <c r="I1209" s="212"/>
    </row>
    <row r="1210" spans="1:9" ht="13.5" customHeight="1">
      <c r="A1210" s="209" t="s">
        <v>2066</v>
      </c>
      <c r="B1210" s="44" t="s">
        <v>76</v>
      </c>
      <c r="C1210" s="55">
        <v>2.2999999999999998</v>
      </c>
      <c r="D1210" s="2074">
        <v>500</v>
      </c>
      <c r="E1210" s="2064">
        <f t="shared" si="126"/>
        <v>165.29999999999998</v>
      </c>
      <c r="F1210" s="603">
        <f t="shared" ref="F1210" si="129">ROUND(E1210*(1-$F$11),2)</f>
        <v>165.3</v>
      </c>
      <c r="G1210" s="862">
        <f>'Заказ, cкидки и курсы валют'!$J$23*F1210</f>
        <v>2057.9850000000001</v>
      </c>
      <c r="H1210" s="128">
        <f t="shared" ref="H1210" si="130">ROUND((D1210/1000)*G1210,2)</f>
        <v>1028.99</v>
      </c>
      <c r="I1210" s="212"/>
    </row>
    <row r="1211" spans="1:9" ht="13.5" customHeight="1" thickBot="1">
      <c r="A1211" s="211" t="s">
        <v>11719</v>
      </c>
      <c r="B1211" s="527" t="s">
        <v>3957</v>
      </c>
      <c r="C1211" s="528">
        <v>2.63</v>
      </c>
      <c r="D1211" s="2150">
        <v>500</v>
      </c>
      <c r="E1211" s="2092">
        <f t="shared" si="126"/>
        <v>175.27199999999999</v>
      </c>
      <c r="F1211" s="959">
        <f>ROUND(E1211*(1-$F$11),2)</f>
        <v>175.27</v>
      </c>
      <c r="G1211" s="960">
        <f>'Заказ, cкидки и курсы валют'!$J$23*F1211</f>
        <v>2182.1115</v>
      </c>
      <c r="H1211" s="181">
        <f>ROUND((D1211/1000)*G1211,2)</f>
        <v>1091.06</v>
      </c>
      <c r="I1211" s="214"/>
    </row>
    <row r="1212" spans="1:9" ht="13.5" customHeight="1" thickBot="1">
      <c r="A1212" s="13"/>
      <c r="B1212" s="1898"/>
      <c r="C1212" s="1916"/>
      <c r="D1212" s="1917"/>
      <c r="E1212" s="1237"/>
      <c r="F1212" s="1096"/>
      <c r="G1212" s="865"/>
      <c r="H1212" s="23"/>
      <c r="I1212" s="14"/>
    </row>
    <row r="1213" spans="1:9" ht="13.5" customHeight="1">
      <c r="A1213" s="185"/>
      <c r="B1213" s="237"/>
      <c r="C1213" s="91" t="s">
        <v>3093</v>
      </c>
      <c r="D1213" s="96"/>
      <c r="E1213" s="591"/>
      <c r="F1213" s="592"/>
      <c r="G1213" s="859"/>
      <c r="H1213" s="1395"/>
      <c r="I1213" s="95"/>
    </row>
    <row r="1214" spans="1:9" ht="13.5" customHeight="1">
      <c r="A1214" s="164"/>
      <c r="B1214" s="207"/>
      <c r="C1214" s="108" t="s">
        <v>1400</v>
      </c>
      <c r="D1214" s="166"/>
      <c r="E1214" s="593"/>
      <c r="F1214" s="553"/>
      <c r="G1214" s="340"/>
      <c r="H1214" s="1396"/>
      <c r="I1214" s="167"/>
    </row>
    <row r="1215" spans="1:9" ht="13.5" customHeight="1">
      <c r="A1215" s="164"/>
      <c r="B1215" s="207"/>
      <c r="C1215" s="183"/>
      <c r="D1215" s="183"/>
      <c r="E1215" s="595"/>
      <c r="F1215" s="596"/>
      <c r="G1215" s="860"/>
      <c r="H1215" s="1396"/>
      <c r="I1215" s="167"/>
    </row>
    <row r="1216" spans="1:9" ht="42" customHeight="1">
      <c r="A1216" s="164"/>
      <c r="B1216" s="207"/>
      <c r="C1216" s="183"/>
      <c r="D1216" s="183"/>
      <c r="E1216" s="595"/>
      <c r="F1216" s="596"/>
      <c r="G1216" s="860"/>
      <c r="H1216" s="1396"/>
      <c r="I1216" s="167"/>
    </row>
    <row r="1217" spans="1:9" ht="47.25" hidden="1" customHeight="1">
      <c r="A1217" s="164"/>
      <c r="B1217" s="207"/>
      <c r="C1217" s="183"/>
      <c r="D1217" s="183"/>
      <c r="E1217" s="595"/>
      <c r="F1217" s="596"/>
      <c r="G1217" s="860"/>
      <c r="H1217" s="1396"/>
      <c r="I1217" s="167"/>
    </row>
    <row r="1218" spans="1:9" ht="13.5" customHeight="1" thickBot="1">
      <c r="A1218" s="201" t="s">
        <v>7083</v>
      </c>
      <c r="B1218" s="200"/>
      <c r="C1218" s="1918"/>
      <c r="D1218" s="1918"/>
      <c r="E1218" s="597"/>
      <c r="F1218" s="598"/>
      <c r="G1218" s="861"/>
      <c r="H1218" s="1918"/>
      <c r="I1218" s="172"/>
    </row>
    <row r="1219" spans="1:9" ht="46.5" customHeight="1">
      <c r="A1219" s="195" t="s">
        <v>1034</v>
      </c>
      <c r="B1219" s="389" t="s">
        <v>1035</v>
      </c>
      <c r="C1219" s="2348" t="s">
        <v>678</v>
      </c>
      <c r="D1219" s="2348" t="s">
        <v>3143</v>
      </c>
      <c r="E1219" s="1134" t="s">
        <v>11378</v>
      </c>
      <c r="F1219" s="600" t="s">
        <v>2792</v>
      </c>
      <c r="G1219" s="2353" t="s">
        <v>2640</v>
      </c>
      <c r="H1219" s="2354" t="s">
        <v>497</v>
      </c>
      <c r="I1219" s="199" t="s">
        <v>4268</v>
      </c>
    </row>
    <row r="1220" spans="1:9" ht="13.5" customHeight="1" thickBot="1">
      <c r="A1220" s="195"/>
      <c r="B1220" s="389"/>
      <c r="C1220" s="2348" t="s">
        <v>3644</v>
      </c>
      <c r="D1220" s="476" t="s">
        <v>2641</v>
      </c>
      <c r="E1220" s="601" t="s">
        <v>265</v>
      </c>
      <c r="F1220" s="607">
        <f>'[1]Заказ, cкидки и курсы валют'!$I$12</f>
        <v>0</v>
      </c>
      <c r="G1220" s="2350"/>
      <c r="H1220" s="2352"/>
      <c r="I1220" s="325"/>
    </row>
    <row r="1221" spans="1:9" ht="13.5" customHeight="1">
      <c r="A1221" s="391" t="s">
        <v>11889</v>
      </c>
      <c r="B1221" s="392" t="s">
        <v>77</v>
      </c>
      <c r="C1221" s="1957">
        <v>0.9</v>
      </c>
      <c r="D1221" s="2101">
        <v>100</v>
      </c>
      <c r="E1221" s="2149">
        <f>E1189*3</f>
        <v>198.06</v>
      </c>
      <c r="F1221" s="967">
        <f>ROUND(E1221*(1-$F$11),2)</f>
        <v>198.06</v>
      </c>
      <c r="G1221" s="968">
        <f>'Заказ, cкидки и курсы валют'!$J$23*F1221</f>
        <v>2465.8469999999998</v>
      </c>
      <c r="H1221" s="387">
        <f>ROUND((D1221/1000)*G1221,2)</f>
        <v>246.58</v>
      </c>
      <c r="I1221" s="337"/>
    </row>
    <row r="1222" spans="1:9" ht="13.5" customHeight="1">
      <c r="A1222" s="209" t="s">
        <v>11890</v>
      </c>
      <c r="B1222" s="44" t="s">
        <v>137</v>
      </c>
      <c r="C1222" s="55">
        <v>1.08</v>
      </c>
      <c r="D1222" s="2074">
        <v>100</v>
      </c>
      <c r="E1222" s="2087">
        <f t="shared" ref="E1222:E1227" si="131">E1190*3</f>
        <v>238.86</v>
      </c>
      <c r="F1222" s="603">
        <f t="shared" ref="F1222:F1226" si="132">ROUND(E1222*(1-$F$11),2)</f>
        <v>238.86</v>
      </c>
      <c r="G1222" s="862">
        <f>'Заказ, cкидки и курсы валют'!$J$23*F1222</f>
        <v>2973.8069999999998</v>
      </c>
      <c r="H1222" s="128">
        <f t="shared" ref="H1222:H1226" si="133">ROUND((D1222/1000)*G1222,2)</f>
        <v>297.38</v>
      </c>
      <c r="I1222" s="212"/>
    </row>
    <row r="1223" spans="1:9" ht="13.5" customHeight="1">
      <c r="A1223" s="209" t="s">
        <v>11891</v>
      </c>
      <c r="B1223" s="44" t="s">
        <v>130</v>
      </c>
      <c r="C1223" s="55">
        <v>1.25</v>
      </c>
      <c r="D1223" s="2074">
        <v>100</v>
      </c>
      <c r="E1223" s="2087">
        <f t="shared" si="131"/>
        <v>261.65999999999997</v>
      </c>
      <c r="F1223" s="603">
        <f t="shared" si="132"/>
        <v>261.66000000000003</v>
      </c>
      <c r="G1223" s="862">
        <f>'Заказ, cкидки и курсы валют'!$J$23*F1223</f>
        <v>3257.6669999999999</v>
      </c>
      <c r="H1223" s="128">
        <f t="shared" si="133"/>
        <v>325.77</v>
      </c>
      <c r="I1223" s="212"/>
    </row>
    <row r="1224" spans="1:9" ht="13.5" customHeight="1">
      <c r="A1224" s="209" t="s">
        <v>11892</v>
      </c>
      <c r="B1224" s="44" t="s">
        <v>131</v>
      </c>
      <c r="C1224" s="55">
        <v>1.62</v>
      </c>
      <c r="D1224" s="2074">
        <v>100</v>
      </c>
      <c r="E1224" s="2087">
        <f t="shared" si="131"/>
        <v>323.31</v>
      </c>
      <c r="F1224" s="603">
        <f t="shared" si="132"/>
        <v>323.31</v>
      </c>
      <c r="G1224" s="862">
        <f>'Заказ, cкидки и курсы валют'!$J$23*F1224</f>
        <v>4025.2094999999999</v>
      </c>
      <c r="H1224" s="128">
        <f t="shared" si="133"/>
        <v>402.52</v>
      </c>
      <c r="I1224" s="212"/>
    </row>
    <row r="1225" spans="1:9" ht="13.5" customHeight="1">
      <c r="A1225" s="209" t="s">
        <v>11893</v>
      </c>
      <c r="B1225" s="44" t="s">
        <v>78</v>
      </c>
      <c r="C1225" s="55">
        <v>2.11</v>
      </c>
      <c r="D1225" s="2074">
        <v>50</v>
      </c>
      <c r="E1225" s="2087">
        <f t="shared" si="131"/>
        <v>387.39</v>
      </c>
      <c r="F1225" s="603">
        <f t="shared" si="132"/>
        <v>387.39</v>
      </c>
      <c r="G1225" s="862">
        <f>'Заказ, cкидки и курсы валют'!$J$23*F1225</f>
        <v>4823.0054999999993</v>
      </c>
      <c r="H1225" s="128">
        <f t="shared" si="133"/>
        <v>241.15</v>
      </c>
      <c r="I1225" s="212"/>
    </row>
    <row r="1226" spans="1:9" ht="13.5" customHeight="1">
      <c r="A1226" s="209" t="s">
        <v>11894</v>
      </c>
      <c r="B1226" s="44" t="s">
        <v>76</v>
      </c>
      <c r="C1226" s="55">
        <v>2.2999999999999998</v>
      </c>
      <c r="D1226" s="2074">
        <v>50</v>
      </c>
      <c r="E1226" s="2087">
        <f t="shared" si="131"/>
        <v>413.25</v>
      </c>
      <c r="F1226" s="603">
        <f t="shared" si="132"/>
        <v>413.25</v>
      </c>
      <c r="G1226" s="862">
        <f>'Заказ, cкидки и курсы валют'!$J$23*F1226</f>
        <v>5144.9624999999996</v>
      </c>
      <c r="H1226" s="128">
        <f t="shared" si="133"/>
        <v>257.25</v>
      </c>
      <c r="I1226" s="212"/>
    </row>
    <row r="1227" spans="1:9" ht="16.5" customHeight="1" thickBot="1">
      <c r="A1227" s="211" t="s">
        <v>11895</v>
      </c>
      <c r="B1227" s="527" t="s">
        <v>3957</v>
      </c>
      <c r="C1227" s="528">
        <v>2.63</v>
      </c>
      <c r="D1227" s="2150">
        <v>50</v>
      </c>
      <c r="E1227" s="2151">
        <f t="shared" si="131"/>
        <v>438.18</v>
      </c>
      <c r="F1227" s="959">
        <f>ROUND(E1227*(1-$F$11),2)</f>
        <v>438.18</v>
      </c>
      <c r="G1227" s="960">
        <f>'Заказ, cкидки и курсы валют'!$J$23*F1227</f>
        <v>5455.3409999999994</v>
      </c>
      <c r="H1227" s="181">
        <f>ROUND((D1227/1000)*G1227,2)</f>
        <v>272.77</v>
      </c>
      <c r="I1227" s="214"/>
    </row>
    <row r="1228" spans="1:9" ht="13.5" customHeight="1" thickBot="1">
      <c r="A1228" s="13"/>
      <c r="B1228" s="1898"/>
      <c r="C1228" s="1916"/>
      <c r="D1228" s="1917"/>
      <c r="E1228" s="1237"/>
      <c r="F1228" s="1096"/>
      <c r="G1228" s="865"/>
      <c r="H1228" s="23"/>
      <c r="I1228" s="14"/>
    </row>
    <row r="1229" spans="1:9" ht="13.5" customHeight="1">
      <c r="A1229" s="203"/>
      <c r="B1229" s="237"/>
      <c r="C1229" s="91" t="s">
        <v>3093</v>
      </c>
      <c r="D1229" s="96"/>
      <c r="E1229" s="593"/>
      <c r="F1229" s="592"/>
      <c r="G1229" s="859"/>
      <c r="H1229" s="163"/>
      <c r="I1229" s="95"/>
    </row>
    <row r="1230" spans="1:9" ht="13.5" customHeight="1">
      <c r="A1230" s="204"/>
      <c r="B1230" s="207"/>
      <c r="C1230" s="108" t="s">
        <v>1401</v>
      </c>
      <c r="D1230" s="166"/>
      <c r="E1230" s="593"/>
      <c r="F1230" s="553"/>
      <c r="G1230" s="340"/>
      <c r="H1230" s="228"/>
      <c r="I1230" s="167"/>
    </row>
    <row r="1231" spans="1:9" ht="13.5" customHeight="1">
      <c r="A1231" s="204"/>
      <c r="B1231" s="207"/>
      <c r="C1231" s="97"/>
      <c r="D1231" s="97"/>
      <c r="E1231" s="595"/>
      <c r="F1231" s="596"/>
      <c r="G1231" s="860"/>
      <c r="H1231" s="228"/>
      <c r="I1231" s="167"/>
    </row>
    <row r="1232" spans="1:9" ht="13.5" customHeight="1">
      <c r="A1232" s="204"/>
      <c r="B1232" s="207"/>
      <c r="C1232" s="97"/>
      <c r="D1232" s="97"/>
      <c r="E1232" s="595"/>
      <c r="F1232" s="596"/>
      <c r="G1232" s="860"/>
      <c r="H1232" s="228"/>
      <c r="I1232" s="167"/>
    </row>
    <row r="1233" spans="1:9" ht="48.75" customHeight="1">
      <c r="A1233" s="204"/>
      <c r="B1233" s="207"/>
      <c r="C1233" s="97"/>
      <c r="D1233" s="97"/>
      <c r="E1233" s="595"/>
      <c r="F1233" s="596"/>
      <c r="G1233" s="860"/>
      <c r="H1233" s="228"/>
      <c r="I1233" s="167"/>
    </row>
    <row r="1234" spans="1:9" ht="13.5" customHeight="1" thickBot="1">
      <c r="A1234" s="201" t="s">
        <v>7082</v>
      </c>
      <c r="B1234" s="208"/>
      <c r="C1234" s="99"/>
      <c r="D1234" s="99"/>
      <c r="E1234" s="597"/>
      <c r="F1234" s="598"/>
      <c r="G1234" s="861"/>
      <c r="H1234" s="229"/>
      <c r="I1234" s="172"/>
    </row>
    <row r="1235" spans="1:9" ht="40.5" customHeight="1">
      <c r="A1235" s="187" t="s">
        <v>1034</v>
      </c>
      <c r="B1235" s="189" t="s">
        <v>1035</v>
      </c>
      <c r="C1235" s="192" t="s">
        <v>678</v>
      </c>
      <c r="D1235" s="192" t="s">
        <v>3143</v>
      </c>
      <c r="E1235" s="1134" t="s">
        <v>11378</v>
      </c>
      <c r="F1235" s="611" t="s">
        <v>2792</v>
      </c>
      <c r="G1235" s="2349" t="s">
        <v>2640</v>
      </c>
      <c r="H1235" s="2351" t="s">
        <v>497</v>
      </c>
      <c r="I1235" s="173" t="s">
        <v>4268</v>
      </c>
    </row>
    <row r="1236" spans="1:9" ht="13.5" customHeight="1" thickBot="1">
      <c r="A1236" s="195"/>
      <c r="B1236" s="389"/>
      <c r="C1236" s="197" t="s">
        <v>3644</v>
      </c>
      <c r="D1236" s="390" t="s">
        <v>2641</v>
      </c>
      <c r="E1236" s="601" t="s">
        <v>265</v>
      </c>
      <c r="F1236" s="607">
        <f>'Заказ, cкидки и курсы валют'!$I$12</f>
        <v>0</v>
      </c>
      <c r="G1236" s="2350"/>
      <c r="H1236" s="2352"/>
      <c r="I1236" s="325"/>
    </row>
    <row r="1237" spans="1:9" ht="13.5" customHeight="1">
      <c r="A1237" s="391" t="s">
        <v>2067</v>
      </c>
      <c r="B1237" s="392" t="s">
        <v>77</v>
      </c>
      <c r="C1237" s="1956">
        <v>0.9</v>
      </c>
      <c r="D1237" s="2155">
        <v>25000</v>
      </c>
      <c r="E1237" s="2438">
        <v>71.84</v>
      </c>
      <c r="F1237" s="967">
        <f>ROUND(E1237*(1-$F$11),2)</f>
        <v>71.84</v>
      </c>
      <c r="G1237" s="968">
        <f>'Заказ, cкидки и курсы валют'!$J$23*F1237</f>
        <v>894.40800000000002</v>
      </c>
      <c r="H1237" s="387">
        <f>ROUND((D1237/1000)*G1237,2)</f>
        <v>22360.2</v>
      </c>
      <c r="I1237" s="337"/>
    </row>
    <row r="1238" spans="1:9" ht="13.5" customHeight="1">
      <c r="A1238" s="209" t="s">
        <v>2068</v>
      </c>
      <c r="B1238" s="44" t="s">
        <v>137</v>
      </c>
      <c r="C1238" s="55">
        <v>1.08</v>
      </c>
      <c r="D1238" s="45">
        <v>20000</v>
      </c>
      <c r="E1238" s="2438">
        <v>79.62</v>
      </c>
      <c r="F1238" s="603">
        <f t="shared" ref="F1238:F1243" si="134">ROUND(E1238*(1-$F$11),2)</f>
        <v>79.62</v>
      </c>
      <c r="G1238" s="862">
        <f>'Заказ, cкидки и курсы валют'!$J$23*F1238</f>
        <v>991.26900000000001</v>
      </c>
      <c r="H1238" s="128">
        <f t="shared" ref="H1238:H1243" si="135">ROUND((D1238/1000)*G1238,2)</f>
        <v>19825.38</v>
      </c>
      <c r="I1238" s="212"/>
    </row>
    <row r="1239" spans="1:9" ht="13.5" customHeight="1">
      <c r="A1239" s="209" t="s">
        <v>2069</v>
      </c>
      <c r="B1239" s="44" t="s">
        <v>130</v>
      </c>
      <c r="C1239" s="55">
        <v>1.25</v>
      </c>
      <c r="D1239" s="45">
        <v>20000</v>
      </c>
      <c r="E1239" s="2438">
        <v>88.87</v>
      </c>
      <c r="F1239" s="603">
        <f t="shared" si="134"/>
        <v>88.87</v>
      </c>
      <c r="G1239" s="862">
        <f>'Заказ, cкидки и курсы валют'!$J$23*F1239</f>
        <v>1106.4314999999999</v>
      </c>
      <c r="H1239" s="128">
        <f t="shared" si="135"/>
        <v>22128.63</v>
      </c>
      <c r="I1239" s="212"/>
    </row>
    <row r="1240" spans="1:9" ht="13.5" customHeight="1">
      <c r="A1240" s="209" t="s">
        <v>2070</v>
      </c>
      <c r="B1240" s="44" t="s">
        <v>131</v>
      </c>
      <c r="C1240" s="55">
        <v>1.62</v>
      </c>
      <c r="D1240" s="45">
        <v>16000</v>
      </c>
      <c r="E1240" s="2438">
        <v>107.52</v>
      </c>
      <c r="F1240" s="603">
        <f t="shared" si="134"/>
        <v>107.52</v>
      </c>
      <c r="G1240" s="862">
        <f>'Заказ, cкидки и курсы валют'!$J$23*F1240</f>
        <v>1338.6239999999998</v>
      </c>
      <c r="H1240" s="128">
        <f t="shared" si="135"/>
        <v>21417.98</v>
      </c>
      <c r="I1240" s="212"/>
    </row>
    <row r="1241" spans="1:9" ht="13.5" customHeight="1">
      <c r="A1241" s="209" t="s">
        <v>2071</v>
      </c>
      <c r="B1241" s="44" t="s">
        <v>78</v>
      </c>
      <c r="C1241" s="55">
        <v>2.11</v>
      </c>
      <c r="D1241" s="45">
        <v>10000</v>
      </c>
      <c r="E1241" s="2438">
        <v>128.19999999999999</v>
      </c>
      <c r="F1241" s="603">
        <f t="shared" si="134"/>
        <v>128.19999999999999</v>
      </c>
      <c r="G1241" s="862">
        <f>'Заказ, cкидки и курсы валют'!$J$23*F1241</f>
        <v>1596.0899999999997</v>
      </c>
      <c r="H1241" s="128">
        <f t="shared" si="135"/>
        <v>15960.9</v>
      </c>
      <c r="I1241" s="212"/>
    </row>
    <row r="1242" spans="1:9" ht="13.5" customHeight="1">
      <c r="A1242" s="209" t="s">
        <v>2072</v>
      </c>
      <c r="B1242" s="44" t="s">
        <v>76</v>
      </c>
      <c r="C1242" s="55">
        <v>2.2999999999999998</v>
      </c>
      <c r="D1242" s="45">
        <v>8000</v>
      </c>
      <c r="E1242" s="2438">
        <v>137.5</v>
      </c>
      <c r="F1242" s="603">
        <f t="shared" si="134"/>
        <v>137.5</v>
      </c>
      <c r="G1242" s="862">
        <f>'Заказ, cкидки и курсы валют'!$J$23*F1242</f>
        <v>1711.875</v>
      </c>
      <c r="H1242" s="128">
        <f t="shared" si="135"/>
        <v>13695</v>
      </c>
      <c r="I1242" s="212"/>
    </row>
    <row r="1243" spans="1:9" ht="13.5" customHeight="1" thickBot="1">
      <c r="A1243" s="526" t="s">
        <v>3956</v>
      </c>
      <c r="B1243" s="527" t="s">
        <v>3957</v>
      </c>
      <c r="C1243" s="528">
        <v>2.63</v>
      </c>
      <c r="D1243" s="2154">
        <v>7000</v>
      </c>
      <c r="E1243" s="2438">
        <v>144.69999999999999</v>
      </c>
      <c r="F1243" s="959">
        <f t="shared" si="134"/>
        <v>144.69999999999999</v>
      </c>
      <c r="G1243" s="960">
        <f>'Заказ, cкидки и курсы валют'!$J$23*F1243</f>
        <v>1801.5149999999996</v>
      </c>
      <c r="H1243" s="181">
        <f t="shared" si="135"/>
        <v>12610.61</v>
      </c>
      <c r="I1243" s="214"/>
    </row>
    <row r="1244" spans="1:9" ht="13.5" customHeight="1" thickBot="1">
      <c r="A1244" s="508"/>
      <c r="B1244" s="509"/>
      <c r="C1244" s="510"/>
      <c r="D1244" s="511"/>
      <c r="E1244" s="579"/>
      <c r="F1244" s="578"/>
      <c r="G1244" s="865"/>
      <c r="H1244" s="512"/>
      <c r="I1244" s="513"/>
    </row>
    <row r="1245" spans="1:9" ht="13.5" customHeight="1">
      <c r="A1245" s="203"/>
      <c r="B1245" s="237"/>
      <c r="C1245" s="91" t="s">
        <v>3093</v>
      </c>
      <c r="D1245" s="96"/>
      <c r="E1245" s="591"/>
      <c r="F1245" s="592"/>
      <c r="G1245" s="859"/>
      <c r="H1245" s="227"/>
      <c r="I1245" s="95"/>
    </row>
    <row r="1246" spans="1:9" ht="13.5" customHeight="1">
      <c r="A1246" s="204"/>
      <c r="B1246" s="207"/>
      <c r="C1246" s="108" t="s">
        <v>1401</v>
      </c>
      <c r="D1246" s="166"/>
      <c r="E1246" s="593"/>
      <c r="F1246" s="553"/>
      <c r="G1246" s="340"/>
      <c r="H1246" s="228"/>
      <c r="I1246" s="167"/>
    </row>
    <row r="1247" spans="1:9" ht="13.5" customHeight="1">
      <c r="A1247" s="204"/>
      <c r="B1247" s="207"/>
      <c r="C1247" s="97"/>
      <c r="D1247" s="97"/>
      <c r="E1247" s="595"/>
      <c r="F1247" s="596"/>
      <c r="G1247" s="860"/>
      <c r="H1247" s="228"/>
      <c r="I1247" s="167"/>
    </row>
    <row r="1248" spans="1:9" ht="41.25" customHeight="1">
      <c r="A1248" s="204"/>
      <c r="B1248" s="207"/>
      <c r="C1248" s="97"/>
      <c r="D1248" s="97"/>
      <c r="E1248" s="595"/>
      <c r="F1248" s="596"/>
      <c r="G1248" s="860"/>
      <c r="H1248" s="228"/>
      <c r="I1248" s="167"/>
    </row>
    <row r="1249" spans="1:9" ht="44.25" customHeight="1">
      <c r="A1249" s="204"/>
      <c r="B1249" s="207"/>
      <c r="C1249" s="97"/>
      <c r="D1249" s="97"/>
      <c r="E1249" s="595"/>
      <c r="F1249" s="596"/>
      <c r="G1249" s="860"/>
      <c r="H1249" s="228"/>
      <c r="I1249" s="167"/>
    </row>
    <row r="1250" spans="1:9" ht="13.5" customHeight="1" thickBot="1">
      <c r="A1250" s="201" t="s">
        <v>7081</v>
      </c>
      <c r="B1250" s="200"/>
      <c r="C1250" s="202"/>
      <c r="D1250" s="202"/>
      <c r="E1250" s="597"/>
      <c r="F1250" s="598"/>
      <c r="G1250" s="861"/>
      <c r="H1250" s="229"/>
      <c r="I1250" s="172"/>
    </row>
    <row r="1251" spans="1:9" ht="48" customHeight="1">
      <c r="A1251" s="187" t="s">
        <v>1034</v>
      </c>
      <c r="B1251" s="189" t="s">
        <v>1035</v>
      </c>
      <c r="C1251" s="192" t="s">
        <v>678</v>
      </c>
      <c r="D1251" s="192" t="s">
        <v>3143</v>
      </c>
      <c r="E1251" s="1134" t="s">
        <v>11378</v>
      </c>
      <c r="F1251" s="611" t="s">
        <v>2792</v>
      </c>
      <c r="G1251" s="2349" t="s">
        <v>2640</v>
      </c>
      <c r="H1251" s="2351" t="s">
        <v>497</v>
      </c>
      <c r="I1251" s="173" t="s">
        <v>4268</v>
      </c>
    </row>
    <row r="1252" spans="1:9" ht="13.5" customHeight="1" thickBot="1">
      <c r="A1252" s="195"/>
      <c r="B1252" s="389"/>
      <c r="C1252" s="197" t="s">
        <v>3644</v>
      </c>
      <c r="D1252" s="390" t="s">
        <v>2641</v>
      </c>
      <c r="E1252" s="601" t="s">
        <v>265</v>
      </c>
      <c r="F1252" s="607">
        <f>'Заказ, cкидки и курсы валют'!$I$12</f>
        <v>0</v>
      </c>
      <c r="G1252" s="2350"/>
      <c r="H1252" s="2352"/>
      <c r="I1252" s="325"/>
    </row>
    <row r="1253" spans="1:9" ht="13.5" customHeight="1">
      <c r="A1253" s="391" t="s">
        <v>2073</v>
      </c>
      <c r="B1253" s="392" t="s">
        <v>77</v>
      </c>
      <c r="C1253" s="1956">
        <v>0.9</v>
      </c>
      <c r="D1253" s="2145">
        <v>2000</v>
      </c>
      <c r="E1253" s="2090">
        <f>E1237*1.2</f>
        <v>86.207999999999998</v>
      </c>
      <c r="F1253" s="967">
        <f>ROUND(E1253*(1-$F$11),2)</f>
        <v>86.21</v>
      </c>
      <c r="G1253" s="968">
        <f>'Заказ, cкидки и курсы валют'!$J$23*F1253</f>
        <v>1073.3145</v>
      </c>
      <c r="H1253" s="387">
        <f>ROUND((D1253/1000)*G1253,2)</f>
        <v>2146.63</v>
      </c>
      <c r="I1253" s="337"/>
    </row>
    <row r="1254" spans="1:9" ht="13.5" customHeight="1">
      <c r="A1254" s="209" t="s">
        <v>2074</v>
      </c>
      <c r="B1254" s="44" t="s">
        <v>137</v>
      </c>
      <c r="C1254" s="55">
        <v>1.08</v>
      </c>
      <c r="D1254" s="2074">
        <v>1500</v>
      </c>
      <c r="E1254" s="2064">
        <f t="shared" ref="E1254:E1259" si="136">E1238*1.2</f>
        <v>95.543999999999997</v>
      </c>
      <c r="F1254" s="603">
        <f t="shared" ref="F1254:F1259" si="137">ROUND(E1254*(1-$F$11),2)</f>
        <v>95.54</v>
      </c>
      <c r="G1254" s="862">
        <f>'Заказ, cкидки и курсы валют'!$J$23*F1254</f>
        <v>1189.473</v>
      </c>
      <c r="H1254" s="128">
        <f t="shared" ref="H1254:H1259" si="138">ROUND((D1254/1000)*G1254,2)</f>
        <v>1784.21</v>
      </c>
      <c r="I1254" s="212"/>
    </row>
    <row r="1255" spans="1:9" ht="13.5" customHeight="1">
      <c r="A1255" s="209" t="s">
        <v>2075</v>
      </c>
      <c r="B1255" s="44" t="s">
        <v>130</v>
      </c>
      <c r="C1255" s="55">
        <v>1.25</v>
      </c>
      <c r="D1255" s="2074">
        <v>1500</v>
      </c>
      <c r="E1255" s="2064">
        <f t="shared" si="136"/>
        <v>106.64400000000001</v>
      </c>
      <c r="F1255" s="603">
        <f t="shared" si="137"/>
        <v>106.64</v>
      </c>
      <c r="G1255" s="862">
        <f>'Заказ, cкидки и курсы валют'!$J$23*F1255</f>
        <v>1327.6679999999999</v>
      </c>
      <c r="H1255" s="128">
        <f t="shared" si="138"/>
        <v>1991.5</v>
      </c>
      <c r="I1255" s="212"/>
    </row>
    <row r="1256" spans="1:9">
      <c r="A1256" s="209" t="s">
        <v>2076</v>
      </c>
      <c r="B1256" s="44" t="s">
        <v>131</v>
      </c>
      <c r="C1256" s="55">
        <v>1.62</v>
      </c>
      <c r="D1256" s="2074">
        <v>1000</v>
      </c>
      <c r="E1256" s="2064">
        <f t="shared" si="136"/>
        <v>129.024</v>
      </c>
      <c r="F1256" s="603">
        <f t="shared" si="137"/>
        <v>129.02000000000001</v>
      </c>
      <c r="G1256" s="862">
        <f>'Заказ, cкидки и курсы валют'!$J$23*F1256</f>
        <v>1606.299</v>
      </c>
      <c r="H1256" s="128">
        <f t="shared" si="138"/>
        <v>1606.3</v>
      </c>
      <c r="I1256" s="212"/>
    </row>
    <row r="1257" spans="1:9">
      <c r="A1257" s="209" t="s">
        <v>2077</v>
      </c>
      <c r="B1257" s="44" t="s">
        <v>78</v>
      </c>
      <c r="C1257" s="55">
        <v>2.11</v>
      </c>
      <c r="D1257" s="2074">
        <v>500</v>
      </c>
      <c r="E1257" s="2064">
        <f t="shared" si="136"/>
        <v>153.83999999999997</v>
      </c>
      <c r="F1257" s="603">
        <f t="shared" si="137"/>
        <v>153.84</v>
      </c>
      <c r="G1257" s="862">
        <f>'Заказ, cкидки и курсы валют'!$J$23*F1257</f>
        <v>1915.308</v>
      </c>
      <c r="H1257" s="128">
        <f t="shared" si="138"/>
        <v>957.65</v>
      </c>
      <c r="I1257" s="212"/>
    </row>
    <row r="1258" spans="1:9" ht="14.25" customHeight="1">
      <c r="A1258" s="209" t="s">
        <v>2078</v>
      </c>
      <c r="B1258" s="44" t="s">
        <v>76</v>
      </c>
      <c r="C1258" s="55">
        <v>2.2999999999999998</v>
      </c>
      <c r="D1258" s="2074">
        <v>500</v>
      </c>
      <c r="E1258" s="2064">
        <f>E1242*1.2</f>
        <v>165</v>
      </c>
      <c r="F1258" s="603">
        <f t="shared" si="137"/>
        <v>165</v>
      </c>
      <c r="G1258" s="862">
        <f>'Заказ, cкидки и курсы валют'!$J$23*F1258</f>
        <v>2054.25</v>
      </c>
      <c r="H1258" s="128">
        <f t="shared" si="138"/>
        <v>1027.1300000000001</v>
      </c>
      <c r="I1258" s="212"/>
    </row>
    <row r="1259" spans="1:9" ht="15" customHeight="1" thickBot="1">
      <c r="A1259" s="526" t="s">
        <v>5589</v>
      </c>
      <c r="B1259" s="527" t="s">
        <v>3957</v>
      </c>
      <c r="C1259" s="528">
        <v>2.63</v>
      </c>
      <c r="D1259" s="2150">
        <v>500</v>
      </c>
      <c r="E1259" s="2092">
        <f t="shared" si="136"/>
        <v>173.64</v>
      </c>
      <c r="F1259" s="959">
        <f t="shared" si="137"/>
        <v>173.64</v>
      </c>
      <c r="G1259" s="960">
        <f>'Заказ, cкидки и курсы валют'!$J$23*F1259</f>
        <v>2161.8179999999998</v>
      </c>
      <c r="H1259" s="181">
        <f t="shared" si="138"/>
        <v>1080.9100000000001</v>
      </c>
      <c r="I1259" s="214"/>
    </row>
    <row r="1260" spans="1:9" ht="13.5" thickBot="1">
      <c r="A1260" s="1174"/>
      <c r="B1260" s="1898"/>
      <c r="C1260" s="1916"/>
      <c r="D1260" s="1917"/>
      <c r="E1260" s="1237"/>
      <c r="F1260" s="1096"/>
      <c r="G1260" s="865"/>
      <c r="H1260" s="23"/>
      <c r="I1260" s="14"/>
    </row>
    <row r="1261" spans="1:9" ht="18">
      <c r="A1261" s="320"/>
      <c r="B1261" s="237"/>
      <c r="C1261" s="91" t="s">
        <v>3093</v>
      </c>
      <c r="D1261" s="96"/>
      <c r="E1261" s="591"/>
      <c r="F1261" s="592"/>
      <c r="G1261" s="859"/>
      <c r="H1261" s="163"/>
      <c r="I1261" s="95"/>
    </row>
    <row r="1262" spans="1:9" ht="18">
      <c r="A1262" s="305"/>
      <c r="B1262" s="207"/>
      <c r="C1262" s="108" t="s">
        <v>1401</v>
      </c>
      <c r="D1262" s="166"/>
      <c r="E1262" s="593"/>
      <c r="F1262" s="553"/>
      <c r="G1262" s="340"/>
      <c r="H1262" s="1396"/>
      <c r="I1262" s="167"/>
    </row>
    <row r="1263" spans="1:9">
      <c r="A1263" s="305"/>
      <c r="B1263" s="207"/>
      <c r="C1263" s="183"/>
      <c r="D1263" s="183"/>
      <c r="E1263" s="595"/>
      <c r="F1263" s="596"/>
      <c r="G1263" s="860"/>
      <c r="H1263" s="1396"/>
      <c r="I1263" s="167"/>
    </row>
    <row r="1264" spans="1:9">
      <c r="A1264" s="305"/>
      <c r="B1264" s="207"/>
      <c r="C1264" s="183"/>
      <c r="D1264" s="183"/>
      <c r="E1264" s="595"/>
      <c r="F1264" s="596"/>
      <c r="G1264" s="860"/>
      <c r="H1264" s="1396"/>
      <c r="I1264" s="167"/>
    </row>
    <row r="1265" spans="1:9" ht="13.5" customHeight="1">
      <c r="A1265" s="305"/>
      <c r="B1265" s="207"/>
      <c r="C1265" s="183"/>
      <c r="D1265" s="183"/>
      <c r="E1265" s="595"/>
      <c r="F1265" s="596"/>
      <c r="G1265" s="860"/>
      <c r="H1265" s="1396"/>
      <c r="I1265" s="167"/>
    </row>
    <row r="1266" spans="1:9" ht="13.5" customHeight="1" thickBot="1">
      <c r="A1266" s="201" t="s">
        <v>7083</v>
      </c>
      <c r="B1266" s="208"/>
      <c r="C1266" s="184"/>
      <c r="D1266" s="184"/>
      <c r="E1266" s="597"/>
      <c r="F1266" s="598"/>
      <c r="G1266" s="861"/>
      <c r="H1266" s="1918"/>
      <c r="I1266" s="172"/>
    </row>
    <row r="1267" spans="1:9" ht="42.75" customHeight="1">
      <c r="A1267" s="187" t="s">
        <v>1034</v>
      </c>
      <c r="B1267" s="473" t="s">
        <v>1035</v>
      </c>
      <c r="C1267" s="2347" t="s">
        <v>678</v>
      </c>
      <c r="D1267" s="2347" t="s">
        <v>3143</v>
      </c>
      <c r="E1267" s="1134" t="s">
        <v>11378</v>
      </c>
      <c r="F1267" s="611" t="s">
        <v>2792</v>
      </c>
      <c r="G1267" s="2349" t="s">
        <v>2640</v>
      </c>
      <c r="H1267" s="2351" t="s">
        <v>497</v>
      </c>
      <c r="I1267" s="173" t="s">
        <v>4268</v>
      </c>
    </row>
    <row r="1268" spans="1:9" ht="13.5" customHeight="1" thickBot="1">
      <c r="A1268" s="195"/>
      <c r="B1268" s="389"/>
      <c r="C1268" s="2348" t="s">
        <v>3644</v>
      </c>
      <c r="D1268" s="476" t="s">
        <v>2641</v>
      </c>
      <c r="E1268" s="601" t="s">
        <v>265</v>
      </c>
      <c r="F1268" s="607">
        <f>'[1]Заказ, cкидки и курсы валют'!$I$12</f>
        <v>0</v>
      </c>
      <c r="G1268" s="2350"/>
      <c r="H1268" s="2352"/>
      <c r="I1268" s="325"/>
    </row>
    <row r="1269" spans="1:9" ht="13.5" customHeight="1">
      <c r="A1269" s="391" t="s">
        <v>11896</v>
      </c>
      <c r="B1269" s="392" t="s">
        <v>77</v>
      </c>
      <c r="C1269" s="1957">
        <v>0.9</v>
      </c>
      <c r="D1269" s="2153">
        <v>100</v>
      </c>
      <c r="E1269" s="2122">
        <f>E1237*3</f>
        <v>215.52</v>
      </c>
      <c r="F1269" s="967">
        <f>ROUND(E1269*(1-$F$11),2)</f>
        <v>215.52</v>
      </c>
      <c r="G1269" s="968">
        <f>'Заказ, cкидки и курсы валют'!$J$23*F1269</f>
        <v>2683.2240000000002</v>
      </c>
      <c r="H1269" s="387">
        <f>ROUND((D1269/1000)*G1269,2)</f>
        <v>268.32</v>
      </c>
      <c r="I1269" s="337"/>
    </row>
    <row r="1270" spans="1:9" ht="13.5" customHeight="1">
      <c r="A1270" s="209" t="s">
        <v>11897</v>
      </c>
      <c r="B1270" s="44" t="s">
        <v>137</v>
      </c>
      <c r="C1270" s="55">
        <v>1.08</v>
      </c>
      <c r="D1270" s="2078">
        <v>100</v>
      </c>
      <c r="E1270" s="2096">
        <f t="shared" ref="E1270:E1275" si="139">E1238*3</f>
        <v>238.86</v>
      </c>
      <c r="F1270" s="603">
        <f t="shared" ref="F1270:F1275" si="140">ROUND(E1270*(1-$F$11),2)</f>
        <v>238.86</v>
      </c>
      <c r="G1270" s="862">
        <f>'Заказ, cкидки и курсы валют'!$J$23*F1270</f>
        <v>2973.8069999999998</v>
      </c>
      <c r="H1270" s="128">
        <f t="shared" ref="H1270:H1275" si="141">ROUND((D1270/1000)*G1270,2)</f>
        <v>297.38</v>
      </c>
      <c r="I1270" s="212"/>
    </row>
    <row r="1271" spans="1:9" ht="13.5" customHeight="1">
      <c r="A1271" s="209" t="s">
        <v>11898</v>
      </c>
      <c r="B1271" s="44" t="s">
        <v>130</v>
      </c>
      <c r="C1271" s="55">
        <v>1.25</v>
      </c>
      <c r="D1271" s="2078">
        <v>100</v>
      </c>
      <c r="E1271" s="2096">
        <f t="shared" si="139"/>
        <v>266.61</v>
      </c>
      <c r="F1271" s="603">
        <f t="shared" si="140"/>
        <v>266.61</v>
      </c>
      <c r="G1271" s="862">
        <f>'Заказ, cкидки и курсы валют'!$J$23*F1271</f>
        <v>3319.2945</v>
      </c>
      <c r="H1271" s="128">
        <f t="shared" si="141"/>
        <v>331.93</v>
      </c>
      <c r="I1271" s="212"/>
    </row>
    <row r="1272" spans="1:9" ht="13.5" customHeight="1">
      <c r="A1272" s="209" t="s">
        <v>11899</v>
      </c>
      <c r="B1272" s="44" t="s">
        <v>131</v>
      </c>
      <c r="C1272" s="55">
        <v>1.62</v>
      </c>
      <c r="D1272" s="2078">
        <v>100</v>
      </c>
      <c r="E1272" s="2096">
        <f t="shared" si="139"/>
        <v>322.56</v>
      </c>
      <c r="F1272" s="603">
        <f t="shared" si="140"/>
        <v>322.56</v>
      </c>
      <c r="G1272" s="862">
        <f>'Заказ, cкидки и курсы валют'!$J$23*F1272</f>
        <v>4015.8719999999998</v>
      </c>
      <c r="H1272" s="128">
        <f t="shared" si="141"/>
        <v>401.59</v>
      </c>
      <c r="I1272" s="212"/>
    </row>
    <row r="1273" spans="1:9" ht="13.5" customHeight="1">
      <c r="A1273" s="209" t="s">
        <v>11900</v>
      </c>
      <c r="B1273" s="44" t="s">
        <v>78</v>
      </c>
      <c r="C1273" s="55">
        <v>2.11</v>
      </c>
      <c r="D1273" s="2078">
        <v>50</v>
      </c>
      <c r="E1273" s="2096">
        <f t="shared" si="139"/>
        <v>384.59999999999997</v>
      </c>
      <c r="F1273" s="603">
        <f t="shared" si="140"/>
        <v>384.6</v>
      </c>
      <c r="G1273" s="862">
        <f>'Заказ, cкидки и курсы валют'!$J$23*F1273</f>
        <v>4788.2700000000004</v>
      </c>
      <c r="H1273" s="128">
        <f t="shared" si="141"/>
        <v>239.41</v>
      </c>
      <c r="I1273" s="212"/>
    </row>
    <row r="1274" spans="1:9" ht="13.5" customHeight="1">
      <c r="A1274" s="209" t="s">
        <v>11901</v>
      </c>
      <c r="B1274" s="44" t="s">
        <v>76</v>
      </c>
      <c r="C1274" s="55">
        <v>2.2999999999999998</v>
      </c>
      <c r="D1274" s="2078">
        <v>50</v>
      </c>
      <c r="E1274" s="2096">
        <f t="shared" si="139"/>
        <v>412.5</v>
      </c>
      <c r="F1274" s="603">
        <f t="shared" si="140"/>
        <v>412.5</v>
      </c>
      <c r="G1274" s="862">
        <f>'Заказ, cкидки и курсы валют'!$J$23*F1274</f>
        <v>5135.625</v>
      </c>
      <c r="H1274" s="128">
        <f t="shared" si="141"/>
        <v>256.77999999999997</v>
      </c>
      <c r="I1274" s="212"/>
    </row>
    <row r="1275" spans="1:9" ht="13.5" customHeight="1" thickBot="1">
      <c r="A1275" s="526" t="s">
        <v>11902</v>
      </c>
      <c r="B1275" s="527" t="s">
        <v>3957</v>
      </c>
      <c r="C1275" s="528">
        <v>2.63</v>
      </c>
      <c r="D1275" s="2154">
        <v>50</v>
      </c>
      <c r="E1275" s="2124">
        <f t="shared" si="139"/>
        <v>434.09999999999997</v>
      </c>
      <c r="F1275" s="959">
        <f t="shared" si="140"/>
        <v>434.1</v>
      </c>
      <c r="G1275" s="960">
        <f>'Заказ, cкидки и курсы валют'!$J$23*F1275</f>
        <v>5404.5450000000001</v>
      </c>
      <c r="H1275" s="181">
        <f t="shared" si="141"/>
        <v>270.23</v>
      </c>
      <c r="I1275" s="214"/>
    </row>
    <row r="1276" spans="1:9" ht="13.5" customHeight="1" thickBot="1">
      <c r="A1276" s="27"/>
      <c r="B1276" s="49"/>
      <c r="C1276" s="89"/>
      <c r="D1276" s="51"/>
      <c r="E1276" s="546"/>
      <c r="F1276" s="578"/>
      <c r="G1276" s="863"/>
      <c r="H1276" s="85"/>
      <c r="I1276" s="14"/>
    </row>
    <row r="1277" spans="1:9" ht="42.75" customHeight="1">
      <c r="A1277" s="215"/>
      <c r="B1277" s="91" t="s">
        <v>3094</v>
      </c>
      <c r="C1277" s="91"/>
      <c r="D1277" s="96"/>
      <c r="E1277" s="591"/>
      <c r="F1277" s="592"/>
      <c r="G1277" s="859"/>
      <c r="H1277" s="163"/>
      <c r="I1277" s="95"/>
    </row>
    <row r="1278" spans="1:9" ht="13.5" customHeight="1">
      <c r="A1278" s="206"/>
      <c r="B1278" s="108" t="s">
        <v>1403</v>
      </c>
      <c r="C1278" s="108"/>
      <c r="D1278" s="166"/>
      <c r="E1278" s="593"/>
      <c r="F1278" s="553"/>
      <c r="G1278" s="340"/>
      <c r="H1278" s="17"/>
      <c r="I1278" s="167"/>
    </row>
    <row r="1279" spans="1:9" ht="13.5" customHeight="1">
      <c r="A1279" s="206"/>
      <c r="B1279" s="207"/>
      <c r="C1279" s="97"/>
      <c r="D1279" s="97"/>
      <c r="E1279" s="595"/>
      <c r="F1279" s="596"/>
      <c r="G1279" s="860"/>
      <c r="H1279" s="228"/>
      <c r="I1279" s="167"/>
    </row>
    <row r="1280" spans="1:9" ht="13.5" customHeight="1">
      <c r="A1280" s="206"/>
      <c r="B1280" s="207"/>
      <c r="C1280" s="97"/>
      <c r="D1280" s="97"/>
      <c r="E1280" s="595"/>
      <c r="F1280" s="596"/>
      <c r="G1280" s="860"/>
      <c r="H1280" s="228"/>
      <c r="I1280" s="167"/>
    </row>
    <row r="1281" spans="1:9" ht="13.5" customHeight="1">
      <c r="A1281" s="206"/>
      <c r="B1281" s="207"/>
      <c r="C1281" s="97"/>
      <c r="D1281" s="97"/>
      <c r="E1281" s="595"/>
      <c r="F1281" s="596"/>
      <c r="G1281" s="860"/>
      <c r="H1281" s="228"/>
      <c r="I1281" s="167"/>
    </row>
    <row r="1282" spans="1:9" ht="13.5" customHeight="1" thickBot="1">
      <c r="A1282" s="201" t="s">
        <v>7082</v>
      </c>
      <c r="B1282" s="208"/>
      <c r="C1282" s="99"/>
      <c r="D1282" s="99"/>
      <c r="E1282" s="597"/>
      <c r="F1282" s="598"/>
      <c r="G1282" s="861"/>
      <c r="H1282" s="229"/>
      <c r="I1282" s="172"/>
    </row>
    <row r="1283" spans="1:9" ht="48" customHeight="1">
      <c r="A1283" s="187" t="s">
        <v>1034</v>
      </c>
      <c r="B1283" s="189" t="s">
        <v>1035</v>
      </c>
      <c r="C1283" s="192" t="s">
        <v>678</v>
      </c>
      <c r="D1283" s="192" t="s">
        <v>3143</v>
      </c>
      <c r="E1283" s="1134" t="s">
        <v>11378</v>
      </c>
      <c r="F1283" s="611" t="s">
        <v>2792</v>
      </c>
      <c r="G1283" s="2349" t="s">
        <v>2640</v>
      </c>
      <c r="H1283" s="2351" t="s">
        <v>497</v>
      </c>
      <c r="I1283" s="173" t="s">
        <v>4268</v>
      </c>
    </row>
    <row r="1284" spans="1:9" ht="13.5" customHeight="1" thickBot="1">
      <c r="A1284" s="195"/>
      <c r="B1284" s="389"/>
      <c r="C1284" s="197" t="s">
        <v>3644</v>
      </c>
      <c r="D1284" s="390" t="s">
        <v>2641</v>
      </c>
      <c r="E1284" s="601" t="s">
        <v>265</v>
      </c>
      <c r="F1284" s="607">
        <f>'Заказ, cкидки и курсы валют'!$I$12</f>
        <v>0</v>
      </c>
      <c r="G1284" s="2350"/>
      <c r="H1284" s="2352"/>
      <c r="I1284" s="325"/>
    </row>
    <row r="1285" spans="1:9" ht="13.5" customHeight="1">
      <c r="A1285" s="1958" t="s">
        <v>3958</v>
      </c>
      <c r="B1285" s="1959" t="s">
        <v>3959</v>
      </c>
      <c r="C1285" s="1960">
        <v>1.22</v>
      </c>
      <c r="D1285" s="2152">
        <v>15000</v>
      </c>
      <c r="E1285" s="2438">
        <v>72.33</v>
      </c>
      <c r="F1285" s="967">
        <f>ROUND(E1285*(1-$F$11),2)</f>
        <v>72.33</v>
      </c>
      <c r="G1285" s="968">
        <f>'Заказ, cкидки и курсы валют'!$J$23*F1285</f>
        <v>900.50849999999991</v>
      </c>
      <c r="H1285" s="387">
        <f>ROUND((D1285/1000)*G1285,2)</f>
        <v>13507.63</v>
      </c>
      <c r="I1285" s="1961"/>
    </row>
    <row r="1286" spans="1:9" ht="13.5" customHeight="1">
      <c r="A1286" s="530" t="s">
        <v>2079</v>
      </c>
      <c r="B1286" s="531" t="s">
        <v>4000</v>
      </c>
      <c r="C1286" s="532">
        <v>1.38</v>
      </c>
      <c r="D1286" s="2094">
        <v>13000</v>
      </c>
      <c r="E1286" s="2438">
        <v>84.74</v>
      </c>
      <c r="F1286" s="603">
        <f t="shared" ref="F1286:F1289" si="142">ROUND(E1286*(1-$F$11),2)</f>
        <v>84.74</v>
      </c>
      <c r="G1286" s="862">
        <f>'Заказ, cкидки и курсы валют'!$J$23*F1286</f>
        <v>1055.0129999999999</v>
      </c>
      <c r="H1286" s="128">
        <f t="shared" ref="H1286:H1289" si="143">ROUND((D1286/1000)*G1286,2)</f>
        <v>13715.17</v>
      </c>
      <c r="I1286" s="212"/>
    </row>
    <row r="1287" spans="1:9" ht="13.5" customHeight="1">
      <c r="A1287" s="209" t="s">
        <v>2080</v>
      </c>
      <c r="B1287" s="44" t="s">
        <v>4001</v>
      </c>
      <c r="C1287" s="54">
        <v>1.62</v>
      </c>
      <c r="D1287" s="2078">
        <v>11000</v>
      </c>
      <c r="E1287" s="2438">
        <v>98.67</v>
      </c>
      <c r="F1287" s="603">
        <f t="shared" si="142"/>
        <v>98.67</v>
      </c>
      <c r="G1287" s="862">
        <f>'Заказ, cкидки и курсы валют'!$J$23*F1287</f>
        <v>1228.4414999999999</v>
      </c>
      <c r="H1287" s="128">
        <f t="shared" si="143"/>
        <v>13512.86</v>
      </c>
      <c r="I1287" s="212"/>
    </row>
    <row r="1288" spans="1:9" ht="13.5" customHeight="1">
      <c r="A1288" s="209" t="s">
        <v>2081</v>
      </c>
      <c r="B1288" s="44" t="s">
        <v>4002</v>
      </c>
      <c r="C1288" s="54">
        <v>1.95</v>
      </c>
      <c r="D1288" s="2078">
        <v>9000</v>
      </c>
      <c r="E1288" s="2438">
        <v>111.5</v>
      </c>
      <c r="F1288" s="603">
        <f t="shared" si="142"/>
        <v>111.5</v>
      </c>
      <c r="G1288" s="862">
        <f>'Заказ, cкидки и курсы валют'!$J$23*F1288</f>
        <v>1388.175</v>
      </c>
      <c r="H1288" s="128">
        <f t="shared" si="143"/>
        <v>12493.58</v>
      </c>
      <c r="I1288" s="212"/>
    </row>
    <row r="1289" spans="1:9" ht="13.5" customHeight="1" thickBot="1">
      <c r="A1289" s="211" t="s">
        <v>2082</v>
      </c>
      <c r="B1289" s="213" t="s">
        <v>4003</v>
      </c>
      <c r="C1289" s="240">
        <v>2.21</v>
      </c>
      <c r="D1289" s="2093">
        <v>7000</v>
      </c>
      <c r="E1289" s="2438">
        <v>125.44</v>
      </c>
      <c r="F1289" s="959">
        <f t="shared" si="142"/>
        <v>125.44</v>
      </c>
      <c r="G1289" s="960">
        <f>'Заказ, cкидки и курсы валют'!$J$23*F1289</f>
        <v>1561.7279999999998</v>
      </c>
      <c r="H1289" s="181">
        <f t="shared" si="143"/>
        <v>10932.1</v>
      </c>
      <c r="I1289" s="214"/>
    </row>
    <row r="1290" spans="1:9" ht="44.25" customHeight="1" thickBot="1">
      <c r="A1290" s="514"/>
      <c r="B1290" s="49"/>
      <c r="C1290" s="90"/>
      <c r="D1290" s="87"/>
      <c r="E1290" s="579"/>
      <c r="F1290" s="578"/>
      <c r="G1290" s="865"/>
      <c r="H1290" s="23"/>
      <c r="I1290" s="513"/>
    </row>
    <row r="1291" spans="1:9" ht="40.5" customHeight="1">
      <c r="A1291" s="215"/>
      <c r="B1291" s="91" t="s">
        <v>3094</v>
      </c>
      <c r="C1291" s="91"/>
      <c r="D1291" s="96"/>
      <c r="E1291" s="591"/>
      <c r="F1291" s="592"/>
      <c r="G1291" s="859"/>
      <c r="H1291" s="163"/>
      <c r="I1291" s="95"/>
    </row>
    <row r="1292" spans="1:9" ht="14.1" customHeight="1">
      <c r="A1292" s="206"/>
      <c r="B1292" s="108" t="s">
        <v>1403</v>
      </c>
      <c r="C1292" s="108"/>
      <c r="D1292" s="166"/>
      <c r="E1292" s="593"/>
      <c r="F1292" s="553"/>
      <c r="G1292" s="340"/>
      <c r="H1292" s="17"/>
      <c r="I1292" s="167"/>
    </row>
    <row r="1293" spans="1:9" ht="14.1" customHeight="1">
      <c r="A1293" s="206"/>
      <c r="B1293" s="207"/>
      <c r="C1293" s="97"/>
      <c r="D1293" s="97"/>
      <c r="E1293" s="595"/>
      <c r="F1293" s="596"/>
      <c r="G1293" s="860"/>
      <c r="H1293" s="228"/>
      <c r="I1293" s="167"/>
    </row>
    <row r="1294" spans="1:9" ht="14.1" customHeight="1">
      <c r="A1294" s="206"/>
      <c r="B1294" s="207"/>
      <c r="C1294" s="97"/>
      <c r="D1294" s="97"/>
      <c r="E1294" s="595"/>
      <c r="F1294" s="596"/>
      <c r="G1294" s="860"/>
      <c r="H1294" s="228"/>
      <c r="I1294" s="167"/>
    </row>
    <row r="1295" spans="1:9" ht="14.1" customHeight="1">
      <c r="A1295" s="206"/>
      <c r="B1295" s="207"/>
      <c r="C1295" s="97"/>
      <c r="D1295" s="97"/>
      <c r="E1295" s="595"/>
      <c r="F1295" s="596"/>
      <c r="G1295" s="860"/>
      <c r="H1295" s="228"/>
      <c r="I1295" s="167"/>
    </row>
    <row r="1296" spans="1:9" ht="14.1" customHeight="1" thickBot="1">
      <c r="A1296" s="201" t="s">
        <v>7081</v>
      </c>
      <c r="B1296" s="200"/>
      <c r="C1296" s="205"/>
      <c r="D1296" s="205"/>
      <c r="E1296" s="597"/>
      <c r="F1296" s="598"/>
      <c r="G1296" s="861"/>
      <c r="H1296" s="229"/>
      <c r="I1296" s="172"/>
    </row>
    <row r="1297" spans="1:9" ht="43.5" customHeight="1">
      <c r="A1297" s="187" t="s">
        <v>1034</v>
      </c>
      <c r="B1297" s="189" t="s">
        <v>1035</v>
      </c>
      <c r="C1297" s="192" t="s">
        <v>678</v>
      </c>
      <c r="D1297" s="192" t="s">
        <v>3143</v>
      </c>
      <c r="E1297" s="1134" t="s">
        <v>11378</v>
      </c>
      <c r="F1297" s="611" t="s">
        <v>2792</v>
      </c>
      <c r="G1297" s="2349" t="s">
        <v>2640</v>
      </c>
      <c r="H1297" s="2351" t="s">
        <v>497</v>
      </c>
      <c r="I1297" s="173" t="s">
        <v>4268</v>
      </c>
    </row>
    <row r="1298" spans="1:9" ht="14.1" customHeight="1" thickBot="1">
      <c r="A1298" s="195"/>
      <c r="B1298" s="389"/>
      <c r="C1298" s="197" t="s">
        <v>3644</v>
      </c>
      <c r="D1298" s="390" t="s">
        <v>2641</v>
      </c>
      <c r="E1298" s="601" t="s">
        <v>265</v>
      </c>
      <c r="F1298" s="607">
        <f>'Заказ, cкидки и курсы валют'!$I$12</f>
        <v>0</v>
      </c>
      <c r="G1298" s="2350"/>
      <c r="H1298" s="2352"/>
      <c r="I1298" s="325"/>
    </row>
    <row r="1299" spans="1:9" ht="14.1" customHeight="1">
      <c r="A1299" s="391" t="s">
        <v>5619</v>
      </c>
      <c r="B1299" s="392" t="s">
        <v>3959</v>
      </c>
      <c r="C1299" s="1956">
        <v>1.22</v>
      </c>
      <c r="D1299" s="2101">
        <v>1000</v>
      </c>
      <c r="E1299" s="2090">
        <f>E1285*1.2</f>
        <v>86.795999999999992</v>
      </c>
      <c r="F1299" s="967">
        <f>ROUND(E1299*(1-$F$11),2)</f>
        <v>86.8</v>
      </c>
      <c r="G1299" s="968">
        <f>'Заказ, cкидки и курсы валют'!$J$23*F1299</f>
        <v>1080.6599999999999</v>
      </c>
      <c r="H1299" s="387">
        <f>ROUND((D1299/1000)*G1299,2)</f>
        <v>1080.6600000000001</v>
      </c>
      <c r="I1299" s="336"/>
    </row>
    <row r="1300" spans="1:9" ht="14.1" customHeight="1">
      <c r="A1300" s="209" t="s">
        <v>2083</v>
      </c>
      <c r="B1300" s="44" t="s">
        <v>4000</v>
      </c>
      <c r="C1300" s="54">
        <v>1.38</v>
      </c>
      <c r="D1300" s="2074">
        <v>1000</v>
      </c>
      <c r="E1300" s="2064">
        <f t="shared" ref="E1300:E1303" si="144">E1286*1.2</f>
        <v>101.68799999999999</v>
      </c>
      <c r="F1300" s="603">
        <f t="shared" ref="F1300:F1303" si="145">ROUND(E1300*(1-$F$11),2)</f>
        <v>101.69</v>
      </c>
      <c r="G1300" s="862">
        <f>'Заказ, cкидки и курсы валют'!$J$23*F1300</f>
        <v>1266.0404999999998</v>
      </c>
      <c r="H1300" s="128">
        <f t="shared" ref="H1300:H1303" si="146">ROUND((D1300/1000)*G1300,2)</f>
        <v>1266.04</v>
      </c>
      <c r="I1300" s="212"/>
    </row>
    <row r="1301" spans="1:9" ht="14.1" customHeight="1">
      <c r="A1301" s="209" t="s">
        <v>2084</v>
      </c>
      <c r="B1301" s="44" t="s">
        <v>4001</v>
      </c>
      <c r="C1301" s="54">
        <v>1.62</v>
      </c>
      <c r="D1301" s="2074">
        <v>1000</v>
      </c>
      <c r="E1301" s="2064">
        <f t="shared" si="144"/>
        <v>118.404</v>
      </c>
      <c r="F1301" s="603">
        <f t="shared" si="145"/>
        <v>118.4</v>
      </c>
      <c r="G1301" s="862">
        <f>'Заказ, cкидки и курсы валют'!$J$23*F1301</f>
        <v>1474.08</v>
      </c>
      <c r="H1301" s="128">
        <f t="shared" si="146"/>
        <v>1474.08</v>
      </c>
      <c r="I1301" s="212"/>
    </row>
    <row r="1302" spans="1:9" ht="14.1" customHeight="1">
      <c r="A1302" s="209" t="s">
        <v>2085</v>
      </c>
      <c r="B1302" s="44" t="s">
        <v>4002</v>
      </c>
      <c r="C1302" s="54">
        <v>1.95</v>
      </c>
      <c r="D1302" s="2074">
        <v>500</v>
      </c>
      <c r="E1302" s="2064">
        <f>E1288*1.2</f>
        <v>133.79999999999998</v>
      </c>
      <c r="F1302" s="603">
        <f t="shared" si="145"/>
        <v>133.80000000000001</v>
      </c>
      <c r="G1302" s="862">
        <f>'Заказ, cкидки и курсы валют'!$J$23*F1302</f>
        <v>1665.81</v>
      </c>
      <c r="H1302" s="128">
        <f t="shared" si="146"/>
        <v>832.91</v>
      </c>
      <c r="I1302" s="212"/>
    </row>
    <row r="1303" spans="1:9" ht="14.1" customHeight="1" thickBot="1">
      <c r="A1303" s="211" t="s">
        <v>2086</v>
      </c>
      <c r="B1303" s="213" t="s">
        <v>4003</v>
      </c>
      <c r="C1303" s="240">
        <v>2.21</v>
      </c>
      <c r="D1303" s="2150">
        <v>500</v>
      </c>
      <c r="E1303" s="2092">
        <f t="shared" si="144"/>
        <v>150.52799999999999</v>
      </c>
      <c r="F1303" s="959">
        <f t="shared" si="145"/>
        <v>150.53</v>
      </c>
      <c r="G1303" s="960">
        <f>'Заказ, cкидки и курсы валют'!$J$23*F1303</f>
        <v>1874.0984999999998</v>
      </c>
      <c r="H1303" s="181">
        <f t="shared" si="146"/>
        <v>937.05</v>
      </c>
      <c r="I1303" s="214"/>
    </row>
    <row r="1304" spans="1:9" ht="14.1" customHeight="1" thickBot="1">
      <c r="A1304" s="13"/>
      <c r="B1304" s="49"/>
      <c r="C1304" s="90"/>
      <c r="D1304" s="137"/>
      <c r="E1304" s="1237"/>
      <c r="F1304" s="1096"/>
      <c r="G1304" s="865"/>
      <c r="H1304" s="23"/>
      <c r="I1304" s="14"/>
    </row>
    <row r="1305" spans="1:9" ht="14.1" customHeight="1">
      <c r="A1305" s="185"/>
      <c r="B1305" s="91" t="s">
        <v>3094</v>
      </c>
      <c r="C1305" s="91"/>
      <c r="D1305" s="96"/>
      <c r="E1305" s="591"/>
      <c r="F1305" s="592"/>
      <c r="G1305" s="859"/>
      <c r="H1305" s="163"/>
      <c r="I1305" s="95"/>
    </row>
    <row r="1306" spans="1:9" ht="14.1" customHeight="1">
      <c r="A1306" s="164"/>
      <c r="B1306" s="108" t="s">
        <v>1403</v>
      </c>
      <c r="C1306" s="108"/>
      <c r="D1306" s="166"/>
      <c r="E1306" s="593"/>
      <c r="F1306" s="553"/>
      <c r="G1306" s="340"/>
      <c r="H1306" s="17"/>
      <c r="I1306" s="167"/>
    </row>
    <row r="1307" spans="1:9" ht="14.1" customHeight="1">
      <c r="A1307" s="164"/>
      <c r="B1307" s="207"/>
      <c r="C1307" s="183"/>
      <c r="D1307" s="183"/>
      <c r="E1307" s="595"/>
      <c r="F1307" s="596"/>
      <c r="G1307" s="860"/>
      <c r="H1307" s="1396"/>
      <c r="I1307" s="167"/>
    </row>
    <row r="1308" spans="1:9" ht="14.1" customHeight="1">
      <c r="A1308" s="164"/>
      <c r="B1308" s="207"/>
      <c r="C1308" s="183"/>
      <c r="D1308" s="183"/>
      <c r="E1308" s="595"/>
      <c r="F1308" s="596"/>
      <c r="G1308" s="860"/>
      <c r="H1308" s="1396"/>
      <c r="I1308" s="167"/>
    </row>
    <row r="1309" spans="1:9" ht="14.1" customHeight="1">
      <c r="A1309" s="164"/>
      <c r="B1309" s="207"/>
      <c r="C1309" s="183"/>
      <c r="D1309" s="183"/>
      <c r="E1309" s="595"/>
      <c r="F1309" s="596"/>
      <c r="G1309" s="860"/>
      <c r="H1309" s="1396"/>
      <c r="I1309" s="167"/>
    </row>
    <row r="1310" spans="1:9" ht="14.1" customHeight="1" thickBot="1">
      <c r="A1310" s="201" t="s">
        <v>7083</v>
      </c>
      <c r="B1310" s="200"/>
      <c r="C1310" s="1918"/>
      <c r="D1310" s="1918"/>
      <c r="E1310" s="597"/>
      <c r="F1310" s="598"/>
      <c r="G1310" s="861"/>
      <c r="H1310" s="1918"/>
      <c r="I1310" s="172"/>
    </row>
    <row r="1311" spans="1:9" ht="41.25" customHeight="1">
      <c r="A1311" s="187" t="s">
        <v>1034</v>
      </c>
      <c r="B1311" s="473" t="s">
        <v>1035</v>
      </c>
      <c r="C1311" s="2347" t="s">
        <v>678</v>
      </c>
      <c r="D1311" s="2347" t="s">
        <v>3143</v>
      </c>
      <c r="E1311" s="1134" t="s">
        <v>11378</v>
      </c>
      <c r="F1311" s="611" t="s">
        <v>2792</v>
      </c>
      <c r="G1311" s="2349" t="s">
        <v>2640</v>
      </c>
      <c r="H1311" s="2351" t="s">
        <v>497</v>
      </c>
      <c r="I1311" s="173" t="s">
        <v>4268</v>
      </c>
    </row>
    <row r="1312" spans="1:9" ht="14.1" customHeight="1" thickBot="1">
      <c r="A1312" s="195"/>
      <c r="B1312" s="389"/>
      <c r="C1312" s="2348" t="s">
        <v>3644</v>
      </c>
      <c r="D1312" s="476" t="s">
        <v>2641</v>
      </c>
      <c r="E1312" s="601" t="s">
        <v>265</v>
      </c>
      <c r="F1312" s="607">
        <f>'[1]Заказ, cкидки и курсы валют'!$I$12</f>
        <v>0</v>
      </c>
      <c r="G1312" s="2350"/>
      <c r="H1312" s="2352"/>
      <c r="I1312" s="325"/>
    </row>
    <row r="1313" spans="1:9" ht="14.1" customHeight="1">
      <c r="A1313" s="391" t="s">
        <v>11903</v>
      </c>
      <c r="B1313" s="392" t="s">
        <v>3959</v>
      </c>
      <c r="C1313" s="1957">
        <v>1.22</v>
      </c>
      <c r="D1313" s="2101">
        <v>50</v>
      </c>
      <c r="E1313" s="2149">
        <f>E1285*3</f>
        <v>216.99</v>
      </c>
      <c r="F1313" s="967">
        <f>ROUND(E1313*(1-$F$11),2)</f>
        <v>216.99</v>
      </c>
      <c r="G1313" s="968">
        <f>'Заказ, cкидки и курсы валют'!$J$23*F1313</f>
        <v>2701.5254999999997</v>
      </c>
      <c r="H1313" s="387">
        <f>ROUND((D1313/1000)*G1313,2)</f>
        <v>135.08000000000001</v>
      </c>
      <c r="I1313" s="336"/>
    </row>
    <row r="1314" spans="1:9" ht="14.1" customHeight="1">
      <c r="A1314" s="209" t="s">
        <v>11904</v>
      </c>
      <c r="B1314" s="44" t="s">
        <v>4000</v>
      </c>
      <c r="C1314" s="1919">
        <v>1.38</v>
      </c>
      <c r="D1314" s="2074">
        <v>50</v>
      </c>
      <c r="E1314" s="2087">
        <f t="shared" ref="E1314:E1317" si="147">E1286*3</f>
        <v>254.21999999999997</v>
      </c>
      <c r="F1314" s="603">
        <f t="shared" ref="F1314:F1317" si="148">ROUND(E1314*(1-$F$11),2)</f>
        <v>254.22</v>
      </c>
      <c r="G1314" s="862">
        <f>'Заказ, cкидки и курсы валют'!$J$23*F1314</f>
        <v>3165.0389999999998</v>
      </c>
      <c r="H1314" s="128">
        <f t="shared" ref="H1314:H1317" si="149">ROUND((D1314/1000)*G1314,2)</f>
        <v>158.25</v>
      </c>
      <c r="I1314" s="212"/>
    </row>
    <row r="1315" spans="1:9" ht="14.1" customHeight="1">
      <c r="A1315" s="209" t="s">
        <v>11905</v>
      </c>
      <c r="B1315" s="44" t="s">
        <v>4001</v>
      </c>
      <c r="C1315" s="1919">
        <v>1.62</v>
      </c>
      <c r="D1315" s="2074">
        <v>50</v>
      </c>
      <c r="E1315" s="2087">
        <f t="shared" si="147"/>
        <v>296.01</v>
      </c>
      <c r="F1315" s="603">
        <f t="shared" si="148"/>
        <v>296.01</v>
      </c>
      <c r="G1315" s="862">
        <f>'Заказ, cкидки и курсы валют'!$J$23*F1315</f>
        <v>3685.3244999999997</v>
      </c>
      <c r="H1315" s="128">
        <f t="shared" si="149"/>
        <v>184.27</v>
      </c>
      <c r="I1315" s="212"/>
    </row>
    <row r="1316" spans="1:9" ht="14.1" customHeight="1">
      <c r="A1316" s="209" t="s">
        <v>11906</v>
      </c>
      <c r="B1316" s="44" t="s">
        <v>4002</v>
      </c>
      <c r="C1316" s="1919">
        <v>1.95</v>
      </c>
      <c r="D1316" s="2074">
        <v>50</v>
      </c>
      <c r="E1316" s="2087">
        <f>E1288*3</f>
        <v>334.5</v>
      </c>
      <c r="F1316" s="603">
        <f t="shared" si="148"/>
        <v>334.5</v>
      </c>
      <c r="G1316" s="862">
        <f>'Заказ, cкидки и курсы валют'!$J$23*F1316</f>
        <v>4164.5249999999996</v>
      </c>
      <c r="H1316" s="128">
        <f t="shared" si="149"/>
        <v>208.23</v>
      </c>
      <c r="I1316" s="212"/>
    </row>
    <row r="1317" spans="1:9" ht="14.1" customHeight="1" thickBot="1">
      <c r="A1317" s="211" t="s">
        <v>11907</v>
      </c>
      <c r="B1317" s="213" t="s">
        <v>4003</v>
      </c>
      <c r="C1317" s="1920">
        <v>2.21</v>
      </c>
      <c r="D1317" s="2150">
        <v>50</v>
      </c>
      <c r="E1317" s="2151">
        <f t="shared" si="147"/>
        <v>376.32</v>
      </c>
      <c r="F1317" s="959">
        <f t="shared" si="148"/>
        <v>376.32</v>
      </c>
      <c r="G1317" s="960">
        <f>'Заказ, cкидки и курсы валют'!$J$23*F1317</f>
        <v>4685.1839999999993</v>
      </c>
      <c r="H1317" s="181">
        <f t="shared" si="149"/>
        <v>234.26</v>
      </c>
      <c r="I1317" s="214"/>
    </row>
    <row r="1318" spans="1:9" ht="14.1" customHeight="1" thickBot="1"/>
    <row r="1319" spans="1:9" ht="14.1" customHeight="1">
      <c r="A1319" s="215"/>
      <c r="B1319" s="91" t="s">
        <v>3095</v>
      </c>
      <c r="C1319" s="91"/>
      <c r="D1319" s="96"/>
      <c r="E1319" s="591"/>
      <c r="F1319" s="592"/>
      <c r="G1319" s="859"/>
      <c r="H1319" s="163"/>
      <c r="I1319" s="95"/>
    </row>
    <row r="1320" spans="1:9" ht="14.1" customHeight="1">
      <c r="A1320" s="206"/>
      <c r="B1320" s="108" t="s">
        <v>1402</v>
      </c>
      <c r="C1320" s="108"/>
      <c r="D1320" s="166"/>
      <c r="E1320" s="593"/>
      <c r="F1320" s="553"/>
      <c r="G1320" s="340"/>
      <c r="H1320" s="17"/>
      <c r="I1320" s="167"/>
    </row>
    <row r="1321" spans="1:9" ht="14.1" customHeight="1">
      <c r="A1321" s="206"/>
      <c r="B1321" s="207"/>
      <c r="C1321" s="97"/>
      <c r="D1321" s="97"/>
      <c r="E1321" s="595"/>
      <c r="F1321" s="596"/>
      <c r="G1321" s="860"/>
      <c r="H1321" s="228"/>
      <c r="I1321" s="167"/>
    </row>
    <row r="1322" spans="1:9" ht="14.1" customHeight="1">
      <c r="A1322" s="206"/>
      <c r="B1322" s="207"/>
      <c r="C1322" s="97"/>
      <c r="D1322" s="97"/>
      <c r="E1322" s="595"/>
      <c r="F1322" s="596"/>
      <c r="G1322" s="860"/>
      <c r="H1322" s="228"/>
      <c r="I1322" s="167"/>
    </row>
    <row r="1323" spans="1:9" ht="14.1" customHeight="1">
      <c r="A1323" s="206"/>
      <c r="B1323" s="207"/>
      <c r="C1323" s="97"/>
      <c r="D1323" s="97"/>
      <c r="E1323" s="595"/>
      <c r="F1323" s="596"/>
      <c r="G1323" s="860"/>
      <c r="H1323" s="228"/>
      <c r="I1323" s="167"/>
    </row>
    <row r="1324" spans="1:9" ht="14.1" customHeight="1" thickBot="1">
      <c r="A1324" s="1962" t="s">
        <v>7082</v>
      </c>
      <c r="B1324" s="207"/>
      <c r="C1324" s="97"/>
      <c r="D1324" s="97"/>
      <c r="E1324" s="595"/>
      <c r="F1324" s="596"/>
      <c r="G1324" s="860"/>
      <c r="H1324" s="228"/>
      <c r="I1324" s="167"/>
    </row>
    <row r="1325" spans="1:9" ht="42.75" customHeight="1">
      <c r="A1325" s="2347" t="s">
        <v>1034</v>
      </c>
      <c r="B1325" s="2355" t="s">
        <v>1035</v>
      </c>
      <c r="C1325" s="192" t="s">
        <v>678</v>
      </c>
      <c r="D1325" s="192" t="s">
        <v>3143</v>
      </c>
      <c r="E1325" s="1134" t="s">
        <v>11378</v>
      </c>
      <c r="F1325" s="969" t="s">
        <v>2792</v>
      </c>
      <c r="G1325" s="970" t="s">
        <v>2640</v>
      </c>
      <c r="H1325" s="971" t="s">
        <v>497</v>
      </c>
      <c r="I1325" s="2356" t="s">
        <v>4268</v>
      </c>
    </row>
    <row r="1326" spans="1:9" ht="14.1" customHeight="1" thickBot="1">
      <c r="A1326" s="2357"/>
      <c r="B1326" s="2384"/>
      <c r="C1326" s="197" t="s">
        <v>3644</v>
      </c>
      <c r="D1326" s="390" t="s">
        <v>2641</v>
      </c>
      <c r="E1326" s="2097" t="s">
        <v>265</v>
      </c>
      <c r="F1326" s="2098">
        <f>'Заказ, cкидки и курсы валют'!$I$12</f>
        <v>0</v>
      </c>
      <c r="G1326" s="2099"/>
      <c r="H1326" s="2100"/>
      <c r="I1326" s="2385"/>
    </row>
    <row r="1327" spans="1:9" ht="14.1" customHeight="1">
      <c r="A1327" s="391" t="s">
        <v>2087</v>
      </c>
      <c r="B1327" s="392" t="s">
        <v>3345</v>
      </c>
      <c r="C1327" s="973">
        <v>0.28000000000000003</v>
      </c>
      <c r="D1327" s="2101">
        <v>70000</v>
      </c>
      <c r="E1327" s="574">
        <v>15.06</v>
      </c>
      <c r="F1327" s="967">
        <f>ROUND(E1327*(1-$F$11),2)</f>
        <v>15.06</v>
      </c>
      <c r="G1327" s="968">
        <f>'Заказ, cкидки и курсы валют'!$J$23*F1327</f>
        <v>187.49699999999999</v>
      </c>
      <c r="H1327" s="387">
        <f>ROUND((D1327/1000)*G1327,2)</f>
        <v>13124.79</v>
      </c>
      <c r="I1327" s="337"/>
    </row>
    <row r="1328" spans="1:9" ht="14.1" customHeight="1">
      <c r="A1328" s="209" t="s">
        <v>2088</v>
      </c>
      <c r="B1328" s="44" t="s">
        <v>3346</v>
      </c>
      <c r="C1328" s="786">
        <v>0.28999999999999998</v>
      </c>
      <c r="D1328" s="2074">
        <v>60000</v>
      </c>
      <c r="E1328" s="574">
        <v>16.420000000000002</v>
      </c>
      <c r="F1328" s="603">
        <f t="shared" ref="F1328:F1391" si="150">ROUND(E1328*(1-$F$11),2)</f>
        <v>16.420000000000002</v>
      </c>
      <c r="G1328" s="862">
        <f>'Заказ, cкидки и курсы валют'!$J$23*F1328</f>
        <v>204.429</v>
      </c>
      <c r="H1328" s="128">
        <f t="shared" ref="H1328:H1391" si="151">ROUND((D1328/1000)*G1328,2)</f>
        <v>12265.74</v>
      </c>
      <c r="I1328" s="212"/>
    </row>
    <row r="1329" spans="1:9" ht="14.1" customHeight="1">
      <c r="A1329" s="209" t="s">
        <v>2089</v>
      </c>
      <c r="B1329" s="44" t="s">
        <v>3347</v>
      </c>
      <c r="C1329" s="786">
        <v>0.34</v>
      </c>
      <c r="D1329" s="2074">
        <v>50000</v>
      </c>
      <c r="E1329" s="574">
        <v>18.27</v>
      </c>
      <c r="F1329" s="603">
        <f t="shared" si="150"/>
        <v>18.27</v>
      </c>
      <c r="G1329" s="862">
        <f>'Заказ, cкидки и курсы валют'!$J$23*F1329</f>
        <v>227.46149999999997</v>
      </c>
      <c r="H1329" s="128">
        <f t="shared" si="151"/>
        <v>11373.08</v>
      </c>
      <c r="I1329" s="212"/>
    </row>
    <row r="1330" spans="1:9" ht="14.1" customHeight="1">
      <c r="A1330" s="209" t="s">
        <v>2090</v>
      </c>
      <c r="B1330" s="44" t="s">
        <v>3348</v>
      </c>
      <c r="C1330" s="786">
        <v>0.43</v>
      </c>
      <c r="D1330" s="2074">
        <v>40000</v>
      </c>
      <c r="E1330" s="574">
        <v>21.28</v>
      </c>
      <c r="F1330" s="603">
        <f t="shared" si="150"/>
        <v>21.28</v>
      </c>
      <c r="G1330" s="862">
        <f>'Заказ, cкидки и курсы валют'!$J$23*F1330</f>
        <v>264.93599999999998</v>
      </c>
      <c r="H1330" s="128">
        <f t="shared" si="151"/>
        <v>10597.44</v>
      </c>
      <c r="I1330" s="212"/>
    </row>
    <row r="1331" spans="1:9" ht="14.1" customHeight="1">
      <c r="A1331" s="209" t="s">
        <v>2091</v>
      </c>
      <c r="B1331" s="44" t="s">
        <v>3349</v>
      </c>
      <c r="C1331" s="786">
        <v>0.62</v>
      </c>
      <c r="D1331" s="2074">
        <v>30000</v>
      </c>
      <c r="E1331" s="574">
        <v>24.64</v>
      </c>
      <c r="F1331" s="603">
        <f t="shared" si="150"/>
        <v>24.64</v>
      </c>
      <c r="G1331" s="862">
        <f>'Заказ, cкидки и курсы валют'!$J$23*F1331</f>
        <v>306.76799999999997</v>
      </c>
      <c r="H1331" s="128">
        <f t="shared" si="151"/>
        <v>9203.0400000000009</v>
      </c>
      <c r="I1331" s="212"/>
    </row>
    <row r="1332" spans="1:9" ht="14.1" customHeight="1">
      <c r="A1332" s="209" t="s">
        <v>2092</v>
      </c>
      <c r="B1332" s="44" t="s">
        <v>3350</v>
      </c>
      <c r="C1332" s="786">
        <v>0.37</v>
      </c>
      <c r="D1332" s="2074">
        <v>60000</v>
      </c>
      <c r="E1332" s="574">
        <v>17.350000000000001</v>
      </c>
      <c r="F1332" s="603">
        <f t="shared" si="150"/>
        <v>17.350000000000001</v>
      </c>
      <c r="G1332" s="862">
        <f>'Заказ, cкидки и курсы валют'!$J$23*F1332</f>
        <v>216.00749999999999</v>
      </c>
      <c r="H1332" s="128">
        <f t="shared" si="151"/>
        <v>12960.45</v>
      </c>
      <c r="I1332" s="212"/>
    </row>
    <row r="1333" spans="1:9" ht="14.1" customHeight="1">
      <c r="A1333" s="209" t="s">
        <v>2093</v>
      </c>
      <c r="B1333" s="44" t="s">
        <v>138</v>
      </c>
      <c r="C1333" s="786">
        <v>0.39</v>
      </c>
      <c r="D1333" s="2074">
        <v>50000</v>
      </c>
      <c r="E1333" s="574">
        <v>19.940000000000001</v>
      </c>
      <c r="F1333" s="603">
        <f t="shared" si="150"/>
        <v>19.940000000000001</v>
      </c>
      <c r="G1333" s="862">
        <f>'Заказ, cкидки и курсы валют'!$J$23*F1333</f>
        <v>248.25300000000001</v>
      </c>
      <c r="H1333" s="128">
        <f t="shared" si="151"/>
        <v>12412.65</v>
      </c>
      <c r="I1333" s="212"/>
    </row>
    <row r="1334" spans="1:9" ht="14.1" customHeight="1">
      <c r="A1334" s="209" t="s">
        <v>2094</v>
      </c>
      <c r="B1334" s="44" t="s">
        <v>139</v>
      </c>
      <c r="C1334" s="786">
        <v>0.5</v>
      </c>
      <c r="D1334" s="2074">
        <v>40000</v>
      </c>
      <c r="E1334" s="574">
        <v>21.2</v>
      </c>
      <c r="F1334" s="603">
        <f t="shared" si="150"/>
        <v>21.2</v>
      </c>
      <c r="G1334" s="862">
        <f>'Заказ, cкидки и курсы валют'!$J$23*F1334</f>
        <v>263.94</v>
      </c>
      <c r="H1334" s="128">
        <f t="shared" si="151"/>
        <v>10557.6</v>
      </c>
      <c r="I1334" s="212"/>
    </row>
    <row r="1335" spans="1:9" ht="14.1" customHeight="1">
      <c r="A1335" s="209" t="s">
        <v>2095</v>
      </c>
      <c r="B1335" s="44" t="s">
        <v>140</v>
      </c>
      <c r="C1335" s="786">
        <v>0.59</v>
      </c>
      <c r="D1335" s="2074">
        <v>25000</v>
      </c>
      <c r="E1335" s="574">
        <v>24.56</v>
      </c>
      <c r="F1335" s="603">
        <f t="shared" si="150"/>
        <v>24.56</v>
      </c>
      <c r="G1335" s="862">
        <f>'Заказ, cкидки и курсы валют'!$J$23*F1335</f>
        <v>305.77199999999999</v>
      </c>
      <c r="H1335" s="128">
        <f t="shared" si="151"/>
        <v>7644.3</v>
      </c>
      <c r="I1335" s="212"/>
    </row>
    <row r="1336" spans="1:9" ht="14.1" customHeight="1">
      <c r="A1336" s="209" t="s">
        <v>2096</v>
      </c>
      <c r="B1336" s="44" t="s">
        <v>141</v>
      </c>
      <c r="C1336" s="786">
        <v>0.74</v>
      </c>
      <c r="D1336" s="2074">
        <v>25000</v>
      </c>
      <c r="E1336" s="574">
        <v>27.81</v>
      </c>
      <c r="F1336" s="603">
        <f t="shared" si="150"/>
        <v>27.81</v>
      </c>
      <c r="G1336" s="862">
        <f>'Заказ, cкидки и курсы валют'!$J$23*F1336</f>
        <v>346.23449999999997</v>
      </c>
      <c r="H1336" s="128">
        <f t="shared" si="151"/>
        <v>8655.86</v>
      </c>
      <c r="I1336" s="212"/>
    </row>
    <row r="1337" spans="1:9" ht="14.1" customHeight="1">
      <c r="A1337" s="209" t="s">
        <v>2097</v>
      </c>
      <c r="B1337" s="44" t="s">
        <v>142</v>
      </c>
      <c r="C1337" s="786">
        <v>0.88</v>
      </c>
      <c r="D1337" s="2074">
        <v>15000</v>
      </c>
      <c r="E1337" s="574">
        <v>32.64</v>
      </c>
      <c r="F1337" s="603">
        <f t="shared" si="150"/>
        <v>32.64</v>
      </c>
      <c r="G1337" s="862">
        <f>'Заказ, cкидки и курсы валют'!$J$23*F1337</f>
        <v>406.36799999999999</v>
      </c>
      <c r="H1337" s="128">
        <f t="shared" si="151"/>
        <v>6095.52</v>
      </c>
      <c r="I1337" s="212"/>
    </row>
    <row r="1338" spans="1:9" ht="14.1" customHeight="1">
      <c r="A1338" s="209" t="s">
        <v>2098</v>
      </c>
      <c r="B1338" s="44" t="s">
        <v>143</v>
      </c>
      <c r="C1338" s="786">
        <v>1.1599999999999999</v>
      </c>
      <c r="D1338" s="2074">
        <v>15000</v>
      </c>
      <c r="E1338" s="574">
        <v>38.29</v>
      </c>
      <c r="F1338" s="603">
        <f t="shared" si="150"/>
        <v>38.29</v>
      </c>
      <c r="G1338" s="862">
        <f>'Заказ, cкидки и курсы валют'!$J$23*F1338</f>
        <v>476.71049999999997</v>
      </c>
      <c r="H1338" s="128">
        <f t="shared" si="151"/>
        <v>7150.66</v>
      </c>
      <c r="I1338" s="212"/>
    </row>
    <row r="1339" spans="1:9" ht="14.1" customHeight="1">
      <c r="A1339" s="209" t="s">
        <v>2099</v>
      </c>
      <c r="B1339" s="44" t="s">
        <v>144</v>
      </c>
      <c r="C1339" s="786">
        <v>1.3</v>
      </c>
      <c r="D1339" s="2074">
        <v>11000</v>
      </c>
      <c r="E1339" s="574">
        <v>39.53</v>
      </c>
      <c r="F1339" s="603">
        <f t="shared" si="150"/>
        <v>39.53</v>
      </c>
      <c r="G1339" s="862">
        <f>'Заказ, cкидки и курсы валют'!$J$23*F1339</f>
        <v>492.14850000000001</v>
      </c>
      <c r="H1339" s="128">
        <f t="shared" si="151"/>
        <v>5413.63</v>
      </c>
      <c r="I1339" s="212"/>
    </row>
    <row r="1340" spans="1:9" ht="14.1" customHeight="1">
      <c r="A1340" s="210" t="s">
        <v>2100</v>
      </c>
      <c r="B1340" s="44" t="s">
        <v>4004</v>
      </c>
      <c r="C1340" s="786">
        <v>1.44</v>
      </c>
      <c r="D1340" s="2074">
        <v>11000</v>
      </c>
      <c r="E1340" s="574">
        <v>44.77</v>
      </c>
      <c r="F1340" s="603">
        <f t="shared" si="150"/>
        <v>44.77</v>
      </c>
      <c r="G1340" s="862">
        <f>'Заказ, cкидки и курсы валют'!$J$23*F1340</f>
        <v>557.38649999999996</v>
      </c>
      <c r="H1340" s="128">
        <f t="shared" si="151"/>
        <v>6131.25</v>
      </c>
      <c r="I1340" s="212"/>
    </row>
    <row r="1341" spans="1:9" ht="14.1" customHeight="1">
      <c r="A1341" s="209" t="s">
        <v>2101</v>
      </c>
      <c r="B1341" s="44" t="s">
        <v>3360</v>
      </c>
      <c r="C1341" s="786">
        <v>1.58</v>
      </c>
      <c r="D1341" s="2074">
        <v>10000</v>
      </c>
      <c r="E1341" s="574">
        <v>49.39</v>
      </c>
      <c r="F1341" s="603">
        <f t="shared" si="150"/>
        <v>49.39</v>
      </c>
      <c r="G1341" s="862">
        <f>'Заказ, cкидки и курсы валют'!$J$23*F1341</f>
        <v>614.90549999999996</v>
      </c>
      <c r="H1341" s="128">
        <f t="shared" si="151"/>
        <v>6149.06</v>
      </c>
      <c r="I1341" s="212"/>
    </row>
    <row r="1342" spans="1:9" ht="14.1" customHeight="1">
      <c r="A1342" s="209" t="s">
        <v>2102</v>
      </c>
      <c r="B1342" s="44" t="s">
        <v>153</v>
      </c>
      <c r="C1342" s="785">
        <v>0.53</v>
      </c>
      <c r="D1342" s="2078">
        <v>35000</v>
      </c>
      <c r="E1342" s="574">
        <v>23.42</v>
      </c>
      <c r="F1342" s="603">
        <f t="shared" si="150"/>
        <v>23.42</v>
      </c>
      <c r="G1342" s="862">
        <f>'Заказ, cкидки и курсы валют'!$J$23*F1342</f>
        <v>291.57900000000001</v>
      </c>
      <c r="H1342" s="128">
        <f t="shared" si="151"/>
        <v>10205.27</v>
      </c>
      <c r="I1342" s="212"/>
    </row>
    <row r="1343" spans="1:9" ht="14.1" customHeight="1">
      <c r="A1343" s="209" t="s">
        <v>2103</v>
      </c>
      <c r="B1343" s="44" t="s">
        <v>105</v>
      </c>
      <c r="C1343" s="785">
        <v>0.65</v>
      </c>
      <c r="D1343" s="2078">
        <v>35000</v>
      </c>
      <c r="E1343" s="574">
        <v>25.97</v>
      </c>
      <c r="F1343" s="603">
        <f t="shared" si="150"/>
        <v>25.97</v>
      </c>
      <c r="G1343" s="862">
        <f>'Заказ, cкидки и курсы валют'!$J$23*F1343</f>
        <v>323.32649999999995</v>
      </c>
      <c r="H1343" s="128">
        <f t="shared" si="151"/>
        <v>11316.43</v>
      </c>
      <c r="I1343" s="212"/>
    </row>
    <row r="1344" spans="1:9" ht="14.1" customHeight="1">
      <c r="A1344" s="209" t="s">
        <v>2104</v>
      </c>
      <c r="B1344" s="44" t="s">
        <v>154</v>
      </c>
      <c r="C1344" s="786">
        <v>0.78</v>
      </c>
      <c r="D1344" s="2078">
        <v>25000</v>
      </c>
      <c r="E1344" s="574">
        <v>29.71</v>
      </c>
      <c r="F1344" s="603">
        <f t="shared" si="150"/>
        <v>29.71</v>
      </c>
      <c r="G1344" s="862">
        <f>'Заказ, cкидки и курсы валют'!$J$23*F1344</f>
        <v>369.8895</v>
      </c>
      <c r="H1344" s="128">
        <f t="shared" si="151"/>
        <v>9247.24</v>
      </c>
      <c r="I1344" s="212"/>
    </row>
    <row r="1345" spans="1:9" ht="14.1" customHeight="1">
      <c r="A1345" s="209" t="s">
        <v>2105</v>
      </c>
      <c r="B1345" s="44" t="s">
        <v>107</v>
      </c>
      <c r="C1345" s="786">
        <v>1.08</v>
      </c>
      <c r="D1345" s="2078">
        <v>15000</v>
      </c>
      <c r="E1345" s="574">
        <v>33.19</v>
      </c>
      <c r="F1345" s="603">
        <f t="shared" si="150"/>
        <v>33.19</v>
      </c>
      <c r="G1345" s="862">
        <f>'Заказ, cкидки и курсы валют'!$J$23*F1345</f>
        <v>413.21549999999996</v>
      </c>
      <c r="H1345" s="128">
        <f t="shared" si="151"/>
        <v>6198.23</v>
      </c>
      <c r="I1345" s="212"/>
    </row>
    <row r="1346" spans="1:9" ht="14.1" customHeight="1">
      <c r="A1346" s="209" t="s">
        <v>2106</v>
      </c>
      <c r="B1346" s="48" t="s">
        <v>155</v>
      </c>
      <c r="C1346" s="786">
        <v>1.26</v>
      </c>
      <c r="D1346" s="2074">
        <v>17000</v>
      </c>
      <c r="E1346" s="574">
        <v>39.5</v>
      </c>
      <c r="F1346" s="603">
        <f t="shared" si="150"/>
        <v>39.5</v>
      </c>
      <c r="G1346" s="862">
        <f>'Заказ, cкидки и курсы валют'!$J$23*F1346</f>
        <v>491.77499999999998</v>
      </c>
      <c r="H1346" s="128">
        <f t="shared" si="151"/>
        <v>8360.18</v>
      </c>
      <c r="I1346" s="212"/>
    </row>
    <row r="1347" spans="1:9" ht="14.1" customHeight="1">
      <c r="A1347" s="209" t="s">
        <v>2107</v>
      </c>
      <c r="B1347" s="44" t="s">
        <v>109</v>
      </c>
      <c r="C1347" s="786">
        <v>1.36</v>
      </c>
      <c r="D1347" s="2078">
        <v>12000</v>
      </c>
      <c r="E1347" s="574">
        <v>41.32</v>
      </c>
      <c r="F1347" s="603">
        <f t="shared" si="150"/>
        <v>41.32</v>
      </c>
      <c r="G1347" s="862">
        <f>'Заказ, cкидки и курсы валют'!$J$23*F1347</f>
        <v>514.43399999999997</v>
      </c>
      <c r="H1347" s="128">
        <f t="shared" si="151"/>
        <v>6173.21</v>
      </c>
      <c r="I1347" s="212"/>
    </row>
    <row r="1348" spans="1:9" ht="14.1" customHeight="1">
      <c r="A1348" s="209" t="s">
        <v>2108</v>
      </c>
      <c r="B1348" s="44" t="s">
        <v>156</v>
      </c>
      <c r="C1348" s="786">
        <v>1.6</v>
      </c>
      <c r="D1348" s="2078">
        <v>10000</v>
      </c>
      <c r="E1348" s="574">
        <v>43.97</v>
      </c>
      <c r="F1348" s="603">
        <f t="shared" si="150"/>
        <v>43.97</v>
      </c>
      <c r="G1348" s="862">
        <f>'Заказ, cкидки и курсы валют'!$J$23*F1348</f>
        <v>547.42649999999992</v>
      </c>
      <c r="H1348" s="128">
        <f t="shared" si="151"/>
        <v>5474.27</v>
      </c>
      <c r="I1348" s="212"/>
    </row>
    <row r="1349" spans="1:9" ht="14.1" customHeight="1">
      <c r="A1349" s="209" t="s">
        <v>2109</v>
      </c>
      <c r="B1349" s="44" t="s">
        <v>111</v>
      </c>
      <c r="C1349" s="786">
        <v>1.73</v>
      </c>
      <c r="D1349" s="2078">
        <v>6000</v>
      </c>
      <c r="E1349" s="574">
        <v>51.78</v>
      </c>
      <c r="F1349" s="603">
        <f t="shared" si="150"/>
        <v>51.78</v>
      </c>
      <c r="G1349" s="862">
        <f>'Заказ, cкидки и курсы валют'!$J$23*F1349</f>
        <v>644.66099999999994</v>
      </c>
      <c r="H1349" s="128">
        <f t="shared" si="151"/>
        <v>3867.97</v>
      </c>
      <c r="I1349" s="212"/>
    </row>
    <row r="1350" spans="1:9" ht="14.1" customHeight="1">
      <c r="A1350" s="209" t="s">
        <v>2110</v>
      </c>
      <c r="B1350" s="44" t="s">
        <v>157</v>
      </c>
      <c r="C1350" s="786">
        <v>1.96</v>
      </c>
      <c r="D1350" s="2078">
        <v>5000</v>
      </c>
      <c r="E1350" s="574">
        <v>56.69</v>
      </c>
      <c r="F1350" s="603">
        <f t="shared" si="150"/>
        <v>56.69</v>
      </c>
      <c r="G1350" s="862">
        <f>'Заказ, cкидки и курсы валют'!$J$23*F1350</f>
        <v>705.79049999999995</v>
      </c>
      <c r="H1350" s="128">
        <f t="shared" si="151"/>
        <v>3528.95</v>
      </c>
      <c r="I1350" s="212"/>
    </row>
    <row r="1351" spans="1:9" ht="14.1" customHeight="1">
      <c r="A1351" s="209" t="s">
        <v>2111</v>
      </c>
      <c r="B1351" s="44" t="s">
        <v>145</v>
      </c>
      <c r="C1351" s="786">
        <v>0.73</v>
      </c>
      <c r="D1351" s="2078">
        <v>30000</v>
      </c>
      <c r="E1351" s="574">
        <v>28.52</v>
      </c>
      <c r="F1351" s="603">
        <f t="shared" si="150"/>
        <v>28.52</v>
      </c>
      <c r="G1351" s="862">
        <f>'Заказ, cкидки и курсы валют'!$J$23*F1351</f>
        <v>355.07399999999996</v>
      </c>
      <c r="H1351" s="128">
        <f t="shared" si="151"/>
        <v>10652.22</v>
      </c>
      <c r="I1351" s="212"/>
    </row>
    <row r="1352" spans="1:9" ht="14.1" customHeight="1">
      <c r="A1352" s="209" t="s">
        <v>2112</v>
      </c>
      <c r="B1352" s="44" t="s">
        <v>146</v>
      </c>
      <c r="C1352" s="786">
        <v>0.9</v>
      </c>
      <c r="D1352" s="2078">
        <v>25000</v>
      </c>
      <c r="E1352" s="574">
        <v>32.57</v>
      </c>
      <c r="F1352" s="603">
        <f t="shared" si="150"/>
        <v>32.57</v>
      </c>
      <c r="G1352" s="862">
        <f>'Заказ, cкидки и курсы валют'!$J$23*F1352</f>
        <v>405.49649999999997</v>
      </c>
      <c r="H1352" s="128">
        <f t="shared" si="151"/>
        <v>10137.41</v>
      </c>
      <c r="I1352" s="212"/>
    </row>
    <row r="1353" spans="1:9" ht="14.1" customHeight="1">
      <c r="A1353" s="209" t="s">
        <v>2113</v>
      </c>
      <c r="B1353" s="44" t="s">
        <v>147</v>
      </c>
      <c r="C1353" s="785">
        <v>1.07</v>
      </c>
      <c r="D1353" s="2078">
        <v>16000</v>
      </c>
      <c r="E1353" s="574">
        <v>37.17</v>
      </c>
      <c r="F1353" s="603">
        <f t="shared" si="150"/>
        <v>37.17</v>
      </c>
      <c r="G1353" s="862">
        <f>'Заказ, cкидки и курсы валют'!$J$23*F1353</f>
        <v>462.76650000000001</v>
      </c>
      <c r="H1353" s="128">
        <f t="shared" si="151"/>
        <v>7404.26</v>
      </c>
      <c r="I1353" s="212"/>
    </row>
    <row r="1354" spans="1:9" ht="14.1" customHeight="1">
      <c r="A1354" s="209" t="s">
        <v>2114</v>
      </c>
      <c r="B1354" s="44" t="s">
        <v>148</v>
      </c>
      <c r="C1354" s="785">
        <v>1.37</v>
      </c>
      <c r="D1354" s="2078">
        <v>12000</v>
      </c>
      <c r="E1354" s="574">
        <v>39.479999999999997</v>
      </c>
      <c r="F1354" s="603">
        <f t="shared" si="150"/>
        <v>39.479999999999997</v>
      </c>
      <c r="G1354" s="862">
        <f>'Заказ, cкидки и курсы валют'!$J$23*F1354</f>
        <v>491.52599999999995</v>
      </c>
      <c r="H1354" s="128">
        <f t="shared" si="151"/>
        <v>5898.31</v>
      </c>
      <c r="I1354" s="212"/>
    </row>
    <row r="1355" spans="1:9" ht="14.1" customHeight="1">
      <c r="A1355" s="209" t="s">
        <v>2115</v>
      </c>
      <c r="B1355" s="44" t="s">
        <v>149</v>
      </c>
      <c r="C1355" s="785">
        <v>1.53</v>
      </c>
      <c r="D1355" s="2074">
        <v>10000</v>
      </c>
      <c r="E1355" s="574">
        <v>44.58</v>
      </c>
      <c r="F1355" s="603">
        <f t="shared" si="150"/>
        <v>44.58</v>
      </c>
      <c r="G1355" s="862">
        <f>'Заказ, cкидки и курсы валют'!$J$23*F1355</f>
        <v>555.02099999999996</v>
      </c>
      <c r="H1355" s="128">
        <f t="shared" si="151"/>
        <v>5550.21</v>
      </c>
      <c r="I1355" s="212"/>
    </row>
    <row r="1356" spans="1:9" ht="14.1" customHeight="1">
      <c r="A1356" s="209" t="s">
        <v>2116</v>
      </c>
      <c r="B1356" s="44" t="s">
        <v>150</v>
      </c>
      <c r="C1356" s="785">
        <v>1.76</v>
      </c>
      <c r="D1356" s="2078">
        <v>8000</v>
      </c>
      <c r="E1356" s="574">
        <v>52.49</v>
      </c>
      <c r="F1356" s="603">
        <f t="shared" si="150"/>
        <v>52.49</v>
      </c>
      <c r="G1356" s="862">
        <f>'Заказ, cкидки и курсы валют'!$J$23*F1356</f>
        <v>653.50049999999999</v>
      </c>
      <c r="H1356" s="128">
        <f t="shared" si="151"/>
        <v>5228</v>
      </c>
      <c r="I1356" s="212"/>
    </row>
    <row r="1357" spans="1:9" ht="14.1" customHeight="1">
      <c r="A1357" s="209" t="s">
        <v>2117</v>
      </c>
      <c r="B1357" s="44" t="s">
        <v>151</v>
      </c>
      <c r="C1357" s="786">
        <v>1.98</v>
      </c>
      <c r="D1357" s="2078">
        <v>8000</v>
      </c>
      <c r="E1357" s="574">
        <v>56.17</v>
      </c>
      <c r="F1357" s="603">
        <f t="shared" si="150"/>
        <v>56.17</v>
      </c>
      <c r="G1357" s="862">
        <f>'Заказ, cкидки и курсы валют'!$J$23*F1357</f>
        <v>699.31650000000002</v>
      </c>
      <c r="H1357" s="128">
        <f t="shared" si="151"/>
        <v>5594.53</v>
      </c>
      <c r="I1357" s="212"/>
    </row>
    <row r="1358" spans="1:9" ht="14.1" customHeight="1">
      <c r="A1358" s="209" t="s">
        <v>2118</v>
      </c>
      <c r="B1358" s="44" t="s">
        <v>79</v>
      </c>
      <c r="C1358" s="786">
        <v>2.2000000000000002</v>
      </c>
      <c r="D1358" s="2078">
        <v>8000</v>
      </c>
      <c r="E1358" s="574">
        <v>62.96</v>
      </c>
      <c r="F1358" s="603">
        <f t="shared" si="150"/>
        <v>62.96</v>
      </c>
      <c r="G1358" s="862">
        <f>'Заказ, cкидки и курсы валют'!$J$23*F1358</f>
        <v>783.85199999999998</v>
      </c>
      <c r="H1358" s="128">
        <f t="shared" si="151"/>
        <v>6270.82</v>
      </c>
      <c r="I1358" s="212"/>
    </row>
    <row r="1359" spans="1:9" ht="14.1" customHeight="1">
      <c r="A1359" s="209" t="s">
        <v>3541</v>
      </c>
      <c r="B1359" s="44" t="s">
        <v>152</v>
      </c>
      <c r="C1359" s="786">
        <v>2.41</v>
      </c>
      <c r="D1359" s="2078">
        <v>5500</v>
      </c>
      <c r="E1359" s="574">
        <v>69.599999999999994</v>
      </c>
      <c r="F1359" s="603">
        <f t="shared" si="150"/>
        <v>69.599999999999994</v>
      </c>
      <c r="G1359" s="862">
        <f>'Заказ, cкидки и курсы валют'!$J$23*F1359</f>
        <v>866.51999999999987</v>
      </c>
      <c r="H1359" s="128">
        <f t="shared" si="151"/>
        <v>4765.8599999999997</v>
      </c>
      <c r="I1359" s="212"/>
    </row>
    <row r="1360" spans="1:9" ht="14.1" customHeight="1">
      <c r="A1360" s="209" t="s">
        <v>3542</v>
      </c>
      <c r="B1360" s="44" t="s">
        <v>158</v>
      </c>
      <c r="C1360" s="786">
        <v>2.92</v>
      </c>
      <c r="D1360" s="2078">
        <v>5000</v>
      </c>
      <c r="E1360" s="574">
        <v>81.99</v>
      </c>
      <c r="F1360" s="603">
        <f t="shared" si="150"/>
        <v>81.99</v>
      </c>
      <c r="G1360" s="862">
        <f>'Заказ, cкидки и курсы валют'!$J$23*F1360</f>
        <v>1020.7754999999999</v>
      </c>
      <c r="H1360" s="128">
        <f t="shared" si="151"/>
        <v>5103.88</v>
      </c>
      <c r="I1360" s="212"/>
    </row>
    <row r="1361" spans="1:9" ht="14.1" customHeight="1">
      <c r="A1361" s="209" t="s">
        <v>3543</v>
      </c>
      <c r="B1361" s="44" t="s">
        <v>159</v>
      </c>
      <c r="C1361" s="786">
        <v>3.37</v>
      </c>
      <c r="D1361" s="2078">
        <v>3000</v>
      </c>
      <c r="E1361" s="574">
        <v>93.62</v>
      </c>
      <c r="F1361" s="603">
        <f t="shared" si="150"/>
        <v>93.62</v>
      </c>
      <c r="G1361" s="862">
        <f>'Заказ, cкидки и курсы валют'!$J$23*F1361</f>
        <v>1165.569</v>
      </c>
      <c r="H1361" s="128">
        <f t="shared" si="151"/>
        <v>3496.71</v>
      </c>
      <c r="I1361" s="212"/>
    </row>
    <row r="1362" spans="1:9" ht="14.1" customHeight="1">
      <c r="A1362" s="209" t="s">
        <v>3544</v>
      </c>
      <c r="B1362" s="44" t="s">
        <v>80</v>
      </c>
      <c r="C1362" s="786">
        <v>1.21</v>
      </c>
      <c r="D1362" s="2078">
        <v>15000</v>
      </c>
      <c r="E1362" s="574">
        <v>41.1</v>
      </c>
      <c r="F1362" s="603">
        <f t="shared" si="150"/>
        <v>41.1</v>
      </c>
      <c r="G1362" s="862">
        <f>'Заказ, cкидки и курсы валют'!$J$23*F1362</f>
        <v>511.69499999999999</v>
      </c>
      <c r="H1362" s="128">
        <f t="shared" si="151"/>
        <v>7675.43</v>
      </c>
      <c r="I1362" s="212"/>
    </row>
    <row r="1363" spans="1:9" ht="14.1" customHeight="1">
      <c r="A1363" s="209" t="s">
        <v>3545</v>
      </c>
      <c r="B1363" s="44" t="s">
        <v>160</v>
      </c>
      <c r="C1363" s="786">
        <v>1.46</v>
      </c>
      <c r="D1363" s="2078">
        <v>12000</v>
      </c>
      <c r="E1363" s="574">
        <v>43.77</v>
      </c>
      <c r="F1363" s="603">
        <f t="shared" si="150"/>
        <v>43.77</v>
      </c>
      <c r="G1363" s="862">
        <f>'Заказ, cкидки и курсы валют'!$J$23*F1363</f>
        <v>544.93650000000002</v>
      </c>
      <c r="H1363" s="128">
        <f t="shared" si="151"/>
        <v>6539.24</v>
      </c>
      <c r="I1363" s="212"/>
    </row>
    <row r="1364" spans="1:9" ht="14.1" customHeight="1">
      <c r="A1364" s="209" t="s">
        <v>3546</v>
      </c>
      <c r="B1364" s="44" t="s">
        <v>161</v>
      </c>
      <c r="C1364" s="786">
        <v>1.63</v>
      </c>
      <c r="D1364" s="2078">
        <v>10000</v>
      </c>
      <c r="E1364" s="574">
        <v>49.85</v>
      </c>
      <c r="F1364" s="603">
        <f t="shared" si="150"/>
        <v>49.85</v>
      </c>
      <c r="G1364" s="862">
        <f>'Заказ, cкидки и курсы валют'!$J$23*F1364</f>
        <v>620.63249999999994</v>
      </c>
      <c r="H1364" s="128">
        <f t="shared" si="151"/>
        <v>6206.33</v>
      </c>
      <c r="I1364" s="212"/>
    </row>
    <row r="1365" spans="1:9" ht="14.1" customHeight="1">
      <c r="A1365" s="209" t="s">
        <v>3547</v>
      </c>
      <c r="B1365" s="44" t="s">
        <v>162</v>
      </c>
      <c r="C1365" s="786">
        <v>2.02</v>
      </c>
      <c r="D1365" s="2078">
        <v>9000</v>
      </c>
      <c r="E1365" s="574">
        <v>58.79</v>
      </c>
      <c r="F1365" s="603">
        <f t="shared" si="150"/>
        <v>58.79</v>
      </c>
      <c r="G1365" s="862">
        <f>'Заказ, cкидки и курсы валют'!$J$23*F1365</f>
        <v>731.93549999999993</v>
      </c>
      <c r="H1365" s="128">
        <f t="shared" si="151"/>
        <v>6587.42</v>
      </c>
      <c r="I1365" s="212"/>
    </row>
    <row r="1366" spans="1:9" ht="14.1" customHeight="1">
      <c r="A1366" s="210" t="s">
        <v>3548</v>
      </c>
      <c r="B1366" s="44" t="s">
        <v>81</v>
      </c>
      <c r="C1366" s="786">
        <v>2.27</v>
      </c>
      <c r="D1366" s="2078">
        <v>8000</v>
      </c>
      <c r="E1366" s="574">
        <v>64.5</v>
      </c>
      <c r="F1366" s="603">
        <f t="shared" si="150"/>
        <v>64.5</v>
      </c>
      <c r="G1366" s="862">
        <f>'Заказ, cкидки и курсы валют'!$J$23*F1366</f>
        <v>803.02499999999998</v>
      </c>
      <c r="H1366" s="128">
        <f t="shared" si="151"/>
        <v>6424.2</v>
      </c>
      <c r="I1366" s="212"/>
    </row>
    <row r="1367" spans="1:9" ht="14.1" customHeight="1">
      <c r="A1367" s="210" t="s">
        <v>3549</v>
      </c>
      <c r="B1367" s="44" t="s">
        <v>163</v>
      </c>
      <c r="C1367" s="786">
        <v>2.52</v>
      </c>
      <c r="D1367" s="2078">
        <v>7000</v>
      </c>
      <c r="E1367" s="574">
        <v>73.75</v>
      </c>
      <c r="F1367" s="603">
        <f t="shared" si="150"/>
        <v>73.75</v>
      </c>
      <c r="G1367" s="862">
        <f>'Заказ, cкидки и курсы валют'!$J$23*F1367</f>
        <v>918.1875</v>
      </c>
      <c r="H1367" s="128">
        <f t="shared" si="151"/>
        <v>6427.31</v>
      </c>
      <c r="I1367" s="212"/>
    </row>
    <row r="1368" spans="1:9" ht="14.1" customHeight="1">
      <c r="A1368" s="210" t="s">
        <v>3550</v>
      </c>
      <c r="B1368" s="44" t="s">
        <v>82</v>
      </c>
      <c r="C1368" s="786">
        <v>2.83</v>
      </c>
      <c r="D1368" s="2078">
        <v>6000</v>
      </c>
      <c r="E1368" s="574">
        <v>82.62</v>
      </c>
      <c r="F1368" s="603">
        <f t="shared" si="150"/>
        <v>82.62</v>
      </c>
      <c r="G1368" s="862">
        <f>'Заказ, cкидки и курсы валют'!$J$23*F1368</f>
        <v>1028.6189999999999</v>
      </c>
      <c r="H1368" s="128">
        <f t="shared" si="151"/>
        <v>6171.71</v>
      </c>
      <c r="I1368" s="212"/>
    </row>
    <row r="1369" spans="1:9" ht="14.1" customHeight="1">
      <c r="A1369" s="210" t="s">
        <v>3551</v>
      </c>
      <c r="B1369" s="44" t="s">
        <v>164</v>
      </c>
      <c r="C1369" s="786">
        <v>3.1</v>
      </c>
      <c r="D1369" s="2078">
        <v>4500</v>
      </c>
      <c r="E1369" s="574">
        <v>87.78</v>
      </c>
      <c r="F1369" s="603">
        <f t="shared" si="150"/>
        <v>87.78</v>
      </c>
      <c r="G1369" s="862">
        <f>'Заказ, cкидки и курсы валют'!$J$23*F1369</f>
        <v>1092.8609999999999</v>
      </c>
      <c r="H1369" s="128">
        <f t="shared" si="151"/>
        <v>4917.87</v>
      </c>
      <c r="I1369" s="212"/>
    </row>
    <row r="1370" spans="1:9" ht="14.1" customHeight="1">
      <c r="A1370" s="210" t="s">
        <v>3552</v>
      </c>
      <c r="B1370" s="44" t="s">
        <v>165</v>
      </c>
      <c r="C1370" s="785">
        <v>3.62</v>
      </c>
      <c r="D1370" s="2078">
        <v>4500</v>
      </c>
      <c r="E1370" s="574">
        <v>102.97</v>
      </c>
      <c r="F1370" s="603">
        <f t="shared" si="150"/>
        <v>102.97</v>
      </c>
      <c r="G1370" s="862">
        <f>'Заказ, cкидки и курсы валют'!$J$23*F1370</f>
        <v>1281.9765</v>
      </c>
      <c r="H1370" s="128">
        <f t="shared" si="151"/>
        <v>5768.89</v>
      </c>
      <c r="I1370" s="212"/>
    </row>
    <row r="1371" spans="1:9" ht="14.1" customHeight="1">
      <c r="A1371" s="210" t="s">
        <v>3553</v>
      </c>
      <c r="B1371" s="44" t="s">
        <v>166</v>
      </c>
      <c r="C1371" s="785">
        <v>4.22</v>
      </c>
      <c r="D1371" s="2074">
        <v>3000</v>
      </c>
      <c r="E1371" s="574">
        <v>118.59</v>
      </c>
      <c r="F1371" s="603">
        <f t="shared" si="150"/>
        <v>118.59</v>
      </c>
      <c r="G1371" s="862">
        <f>'Заказ, cкидки и курсы валют'!$J$23*F1371</f>
        <v>1476.4455</v>
      </c>
      <c r="H1371" s="128">
        <f t="shared" si="151"/>
        <v>4429.34</v>
      </c>
      <c r="I1371" s="212"/>
    </row>
    <row r="1372" spans="1:9" ht="14.1" customHeight="1">
      <c r="A1372" s="210" t="s">
        <v>3554</v>
      </c>
      <c r="B1372" s="44" t="s">
        <v>83</v>
      </c>
      <c r="C1372" s="785">
        <v>4.78</v>
      </c>
      <c r="D1372" s="2078">
        <v>1500</v>
      </c>
      <c r="E1372" s="574">
        <v>138.06</v>
      </c>
      <c r="F1372" s="603">
        <f t="shared" si="150"/>
        <v>138.06</v>
      </c>
      <c r="G1372" s="862">
        <f>'Заказ, cкидки и курсы валют'!$J$23*F1372</f>
        <v>1718.847</v>
      </c>
      <c r="H1372" s="128">
        <f t="shared" si="151"/>
        <v>2578.27</v>
      </c>
      <c r="I1372" s="212"/>
    </row>
    <row r="1373" spans="1:9" ht="14.1" customHeight="1">
      <c r="A1373" s="210" t="s">
        <v>3921</v>
      </c>
      <c r="B1373" s="48" t="s">
        <v>3654</v>
      </c>
      <c r="C1373" s="786">
        <v>1.51</v>
      </c>
      <c r="D1373" s="2074">
        <v>15000</v>
      </c>
      <c r="E1373" s="574">
        <v>44.99</v>
      </c>
      <c r="F1373" s="603">
        <f t="shared" si="150"/>
        <v>44.99</v>
      </c>
      <c r="G1373" s="862">
        <f>'Заказ, cкидки и курсы валют'!$J$23*F1373</f>
        <v>560.12549999999999</v>
      </c>
      <c r="H1373" s="128">
        <f t="shared" si="151"/>
        <v>8401.8799999999992</v>
      </c>
      <c r="I1373" s="212"/>
    </row>
    <row r="1374" spans="1:9" ht="14.1" customHeight="1">
      <c r="A1374" s="210" t="s">
        <v>3555</v>
      </c>
      <c r="B1374" s="48" t="s">
        <v>167</v>
      </c>
      <c r="C1374" s="785">
        <v>1.72</v>
      </c>
      <c r="D1374" s="2074">
        <v>12000</v>
      </c>
      <c r="E1374" s="574">
        <v>53.63</v>
      </c>
      <c r="F1374" s="603">
        <f t="shared" si="150"/>
        <v>53.63</v>
      </c>
      <c r="G1374" s="862">
        <f>'Заказ, cкидки и курсы валют'!$J$23*F1374</f>
        <v>667.69349999999997</v>
      </c>
      <c r="H1374" s="128">
        <f t="shared" si="151"/>
        <v>8012.32</v>
      </c>
      <c r="I1374" s="212"/>
    </row>
    <row r="1375" spans="1:9" ht="14.1" customHeight="1">
      <c r="A1375" s="210" t="s">
        <v>3556</v>
      </c>
      <c r="B1375" s="48" t="s">
        <v>168</v>
      </c>
      <c r="C1375" s="785">
        <v>2.08</v>
      </c>
      <c r="D1375" s="2074">
        <v>8000</v>
      </c>
      <c r="E1375" s="574">
        <v>60.48</v>
      </c>
      <c r="F1375" s="603">
        <f t="shared" si="150"/>
        <v>60.48</v>
      </c>
      <c r="G1375" s="862">
        <f>'Заказ, cкидки и курсы валют'!$J$23*F1375</f>
        <v>752.97599999999989</v>
      </c>
      <c r="H1375" s="128">
        <f t="shared" si="151"/>
        <v>6023.81</v>
      </c>
      <c r="I1375" s="212"/>
    </row>
    <row r="1376" spans="1:9" ht="14.1" customHeight="1">
      <c r="A1376" s="210" t="s">
        <v>3557</v>
      </c>
      <c r="B1376" s="48" t="s">
        <v>169</v>
      </c>
      <c r="C1376" s="785">
        <v>2.48</v>
      </c>
      <c r="D1376" s="2074">
        <v>8000</v>
      </c>
      <c r="E1376" s="574">
        <v>72.48</v>
      </c>
      <c r="F1376" s="603">
        <f t="shared" si="150"/>
        <v>72.48</v>
      </c>
      <c r="G1376" s="862">
        <f>'Заказ, cкидки и курсы валют'!$J$23*F1376</f>
        <v>902.37599999999998</v>
      </c>
      <c r="H1376" s="128">
        <f t="shared" si="151"/>
        <v>7219.01</v>
      </c>
      <c r="I1376" s="212"/>
    </row>
    <row r="1377" spans="1:9" ht="14.1" customHeight="1">
      <c r="A1377" s="210" t="s">
        <v>3558</v>
      </c>
      <c r="B1377" s="48" t="s">
        <v>611</v>
      </c>
      <c r="C1377" s="785">
        <v>2.75</v>
      </c>
      <c r="D1377" s="2074">
        <v>8000</v>
      </c>
      <c r="E1377" s="574">
        <v>80.97</v>
      </c>
      <c r="F1377" s="603">
        <f t="shared" si="150"/>
        <v>80.97</v>
      </c>
      <c r="G1377" s="862">
        <f>'Заказ, cкидки и курсы валют'!$J$23*F1377</f>
        <v>1008.0764999999999</v>
      </c>
      <c r="H1377" s="128">
        <f t="shared" si="151"/>
        <v>8064.61</v>
      </c>
      <c r="I1377" s="212"/>
    </row>
    <row r="1378" spans="1:9" ht="14.1" customHeight="1">
      <c r="A1378" s="210" t="s">
        <v>3559</v>
      </c>
      <c r="B1378" s="48" t="s">
        <v>170</v>
      </c>
      <c r="C1378" s="785">
        <v>3.08</v>
      </c>
      <c r="D1378" s="2074">
        <v>7000</v>
      </c>
      <c r="E1378" s="574">
        <v>91.64</v>
      </c>
      <c r="F1378" s="603">
        <f t="shared" si="150"/>
        <v>91.64</v>
      </c>
      <c r="G1378" s="862">
        <f>'Заказ, cкидки и курсы валют'!$J$23*F1378</f>
        <v>1140.9179999999999</v>
      </c>
      <c r="H1378" s="128">
        <f t="shared" si="151"/>
        <v>7986.43</v>
      </c>
      <c r="I1378" s="212"/>
    </row>
    <row r="1379" spans="1:9" ht="14.1" customHeight="1">
      <c r="A1379" s="210" t="s">
        <v>3560</v>
      </c>
      <c r="B1379" s="48" t="s">
        <v>612</v>
      </c>
      <c r="C1379" s="785">
        <v>3.43</v>
      </c>
      <c r="D1379" s="2074">
        <v>5000</v>
      </c>
      <c r="E1379" s="574">
        <v>100.58</v>
      </c>
      <c r="F1379" s="603">
        <f t="shared" si="150"/>
        <v>100.58</v>
      </c>
      <c r="G1379" s="862">
        <f>'Заказ, cкидки и курсы валют'!$J$23*F1379</f>
        <v>1252.221</v>
      </c>
      <c r="H1379" s="128">
        <f t="shared" si="151"/>
        <v>6261.11</v>
      </c>
      <c r="I1379" s="212"/>
    </row>
    <row r="1380" spans="1:9" ht="14.1" customHeight="1">
      <c r="A1380" s="210" t="s">
        <v>3561</v>
      </c>
      <c r="B1380" s="48" t="s">
        <v>171</v>
      </c>
      <c r="C1380" s="785">
        <v>3.76</v>
      </c>
      <c r="D1380" s="2074">
        <v>4500</v>
      </c>
      <c r="E1380" s="574">
        <v>110.11</v>
      </c>
      <c r="F1380" s="603">
        <f t="shared" si="150"/>
        <v>110.11</v>
      </c>
      <c r="G1380" s="862">
        <f>'Заказ, cкидки и курсы валют'!$J$23*F1380</f>
        <v>1370.8695</v>
      </c>
      <c r="H1380" s="128">
        <f t="shared" si="151"/>
        <v>6168.91</v>
      </c>
      <c r="I1380" s="212"/>
    </row>
    <row r="1381" spans="1:9" ht="14.1" customHeight="1">
      <c r="A1381" s="210" t="s">
        <v>3562</v>
      </c>
      <c r="B1381" s="48" t="s">
        <v>172</v>
      </c>
      <c r="C1381" s="786">
        <v>4.43</v>
      </c>
      <c r="D1381" s="2074">
        <v>2500</v>
      </c>
      <c r="E1381" s="574">
        <v>130.77000000000001</v>
      </c>
      <c r="F1381" s="603">
        <f t="shared" si="150"/>
        <v>130.77000000000001</v>
      </c>
      <c r="G1381" s="862">
        <f>'Заказ, cкидки и курсы валют'!$J$23*F1381</f>
        <v>1628.0865000000001</v>
      </c>
      <c r="H1381" s="128">
        <f t="shared" si="151"/>
        <v>4070.22</v>
      </c>
      <c r="I1381" s="212"/>
    </row>
    <row r="1382" spans="1:9" ht="14.1" customHeight="1">
      <c r="A1382" s="210" t="s">
        <v>3563</v>
      </c>
      <c r="B1382" s="48" t="s">
        <v>173</v>
      </c>
      <c r="C1382" s="787">
        <v>5.35</v>
      </c>
      <c r="D1382" s="2074">
        <v>2000</v>
      </c>
      <c r="E1382" s="574">
        <v>150.07</v>
      </c>
      <c r="F1382" s="603">
        <f t="shared" si="150"/>
        <v>150.07</v>
      </c>
      <c r="G1382" s="862">
        <f>'Заказ, cкидки и курсы валют'!$J$23*F1382</f>
        <v>1868.3714999999997</v>
      </c>
      <c r="H1382" s="128">
        <f t="shared" si="151"/>
        <v>3736.74</v>
      </c>
      <c r="I1382" s="212"/>
    </row>
    <row r="1383" spans="1:9" ht="14.1" customHeight="1">
      <c r="A1383" s="209" t="s">
        <v>3564</v>
      </c>
      <c r="B1383" s="48" t="s">
        <v>174</v>
      </c>
      <c r="C1383" s="785">
        <v>6.11</v>
      </c>
      <c r="D1383" s="2074">
        <v>1800</v>
      </c>
      <c r="E1383" s="574">
        <v>164.64</v>
      </c>
      <c r="F1383" s="603">
        <f t="shared" si="150"/>
        <v>164.64</v>
      </c>
      <c r="G1383" s="862">
        <f>'Заказ, cкидки и курсы валют'!$J$23*F1383</f>
        <v>2049.7679999999996</v>
      </c>
      <c r="H1383" s="128">
        <f t="shared" si="151"/>
        <v>3689.58</v>
      </c>
      <c r="I1383" s="212"/>
    </row>
    <row r="1384" spans="1:9" ht="14.1" customHeight="1">
      <c r="A1384" s="209" t="s">
        <v>3565</v>
      </c>
      <c r="B1384" s="48" t="s">
        <v>175</v>
      </c>
      <c r="C1384" s="785">
        <v>6.45</v>
      </c>
      <c r="D1384" s="2074">
        <v>1500</v>
      </c>
      <c r="E1384" s="574">
        <v>187.74</v>
      </c>
      <c r="F1384" s="603">
        <f t="shared" si="150"/>
        <v>187.74</v>
      </c>
      <c r="G1384" s="862">
        <f>'Заказ, cкидки и курсы валют'!$J$23*F1384</f>
        <v>2337.3629999999998</v>
      </c>
      <c r="H1384" s="128">
        <f t="shared" si="151"/>
        <v>3506.04</v>
      </c>
      <c r="I1384" s="212"/>
    </row>
    <row r="1385" spans="1:9" ht="14.1" customHeight="1">
      <c r="A1385" s="209" t="s">
        <v>3566</v>
      </c>
      <c r="B1385" s="48" t="s">
        <v>176</v>
      </c>
      <c r="C1385" s="785">
        <v>7.12</v>
      </c>
      <c r="D1385" s="2074">
        <v>1300</v>
      </c>
      <c r="E1385" s="574">
        <v>202.74</v>
      </c>
      <c r="F1385" s="603">
        <f t="shared" si="150"/>
        <v>202.74</v>
      </c>
      <c r="G1385" s="862">
        <f>'Заказ, cкидки и курсы валют'!$J$23*F1385</f>
        <v>2524.1129999999998</v>
      </c>
      <c r="H1385" s="128">
        <f t="shared" si="151"/>
        <v>3281.35</v>
      </c>
      <c r="I1385" s="212"/>
    </row>
    <row r="1386" spans="1:9" ht="14.1" customHeight="1">
      <c r="A1386" s="209" t="s">
        <v>3567</v>
      </c>
      <c r="B1386" s="48" t="s">
        <v>177</v>
      </c>
      <c r="C1386" s="785">
        <v>8.4700000000000006</v>
      </c>
      <c r="D1386" s="48">
        <v>1000</v>
      </c>
      <c r="E1386" s="574">
        <v>246.15</v>
      </c>
      <c r="F1386" s="603">
        <f t="shared" si="150"/>
        <v>246.15</v>
      </c>
      <c r="G1386" s="862">
        <f>'Заказ, cкидки и курсы валют'!$J$23*F1386</f>
        <v>3064.5675000000001</v>
      </c>
      <c r="H1386" s="128">
        <f t="shared" si="151"/>
        <v>3064.57</v>
      </c>
      <c r="I1386" s="212"/>
    </row>
    <row r="1387" spans="1:9" ht="14.1" customHeight="1">
      <c r="A1387" s="216" t="s">
        <v>5259</v>
      </c>
      <c r="B1387" s="44" t="s">
        <v>189</v>
      </c>
      <c r="C1387" s="786">
        <v>3.9</v>
      </c>
      <c r="D1387" s="2078">
        <v>4500</v>
      </c>
      <c r="E1387" s="574">
        <v>104.08</v>
      </c>
      <c r="F1387" s="603">
        <f t="shared" si="150"/>
        <v>104.08</v>
      </c>
      <c r="G1387" s="862">
        <f>'Заказ, cкидки и курсы валют'!$J$23*F1387</f>
        <v>1295.7959999999998</v>
      </c>
      <c r="H1387" s="128">
        <f t="shared" si="151"/>
        <v>5831.08</v>
      </c>
      <c r="I1387" s="212"/>
    </row>
    <row r="1388" spans="1:9" ht="14.1" customHeight="1">
      <c r="A1388" s="216" t="s">
        <v>3568</v>
      </c>
      <c r="B1388" s="44" t="s">
        <v>178</v>
      </c>
      <c r="C1388" s="785">
        <v>4.7699999999999996</v>
      </c>
      <c r="D1388" s="2078">
        <v>4000</v>
      </c>
      <c r="E1388" s="574">
        <v>137.11000000000001</v>
      </c>
      <c r="F1388" s="603">
        <f t="shared" si="150"/>
        <v>137.11000000000001</v>
      </c>
      <c r="G1388" s="862">
        <f>'Заказ, cкидки и курсы валют'!$J$23*F1388</f>
        <v>1707.0195000000001</v>
      </c>
      <c r="H1388" s="128">
        <f t="shared" si="151"/>
        <v>6828.08</v>
      </c>
      <c r="I1388" s="212"/>
    </row>
    <row r="1389" spans="1:9" ht="14.1" customHeight="1">
      <c r="A1389" s="209" t="s">
        <v>3569</v>
      </c>
      <c r="B1389" s="44" t="s">
        <v>84</v>
      </c>
      <c r="C1389" s="785">
        <v>5.0599999999999996</v>
      </c>
      <c r="D1389" s="2078">
        <v>3000</v>
      </c>
      <c r="E1389" s="574">
        <v>149.09</v>
      </c>
      <c r="F1389" s="603">
        <f t="shared" si="150"/>
        <v>149.09</v>
      </c>
      <c r="G1389" s="862">
        <f>'Заказ, cкидки и курсы валют'!$J$23*F1389</f>
        <v>1856.1704999999999</v>
      </c>
      <c r="H1389" s="128">
        <f t="shared" si="151"/>
        <v>5568.51</v>
      </c>
      <c r="I1389" s="212"/>
    </row>
    <row r="1390" spans="1:9" ht="14.1" customHeight="1">
      <c r="A1390" s="209" t="s">
        <v>3570</v>
      </c>
      <c r="B1390" s="44" t="s">
        <v>179</v>
      </c>
      <c r="C1390" s="785">
        <v>5.81</v>
      </c>
      <c r="D1390" s="2078">
        <v>2500</v>
      </c>
      <c r="E1390" s="574">
        <v>166.47</v>
      </c>
      <c r="F1390" s="603">
        <f t="shared" si="150"/>
        <v>166.47</v>
      </c>
      <c r="G1390" s="862">
        <f>'Заказ, cкидки и курсы валют'!$J$23*F1390</f>
        <v>2072.5515</v>
      </c>
      <c r="H1390" s="128">
        <f t="shared" si="151"/>
        <v>5181.38</v>
      </c>
      <c r="I1390" s="212"/>
    </row>
    <row r="1391" spans="1:9" ht="14.1" customHeight="1">
      <c r="A1391" s="209" t="s">
        <v>3571</v>
      </c>
      <c r="B1391" s="44" t="s">
        <v>180</v>
      </c>
      <c r="C1391" s="785">
        <v>6.85</v>
      </c>
      <c r="D1391" s="2078">
        <v>2000</v>
      </c>
      <c r="E1391" s="574">
        <v>193.59</v>
      </c>
      <c r="F1391" s="603">
        <f t="shared" si="150"/>
        <v>193.59</v>
      </c>
      <c r="G1391" s="862">
        <f>'Заказ, cкидки и курсы валют'!$J$23*F1391</f>
        <v>2410.1954999999998</v>
      </c>
      <c r="H1391" s="128">
        <f t="shared" si="151"/>
        <v>4820.3900000000003</v>
      </c>
      <c r="I1391" s="212"/>
    </row>
    <row r="1392" spans="1:9" ht="14.1" customHeight="1">
      <c r="A1392" s="209" t="s">
        <v>3572</v>
      </c>
      <c r="B1392" s="44" t="s">
        <v>181</v>
      </c>
      <c r="C1392" s="785">
        <v>7.88</v>
      </c>
      <c r="D1392" s="2078">
        <v>1700</v>
      </c>
      <c r="E1392" s="574">
        <v>224.83</v>
      </c>
      <c r="F1392" s="603">
        <f t="shared" ref="F1392:F1403" si="152">ROUND(E1392*(1-$F$11),2)</f>
        <v>224.83</v>
      </c>
      <c r="G1392" s="862">
        <f>'Заказ, cкидки и курсы валют'!$J$23*F1392</f>
        <v>2799.1334999999999</v>
      </c>
      <c r="H1392" s="128">
        <f t="shared" ref="H1392:H1403" si="153">ROUND((D1392/1000)*G1392,2)</f>
        <v>4758.53</v>
      </c>
      <c r="I1392" s="212"/>
    </row>
    <row r="1393" spans="1:9" ht="14.1" customHeight="1">
      <c r="A1393" s="209" t="s">
        <v>3573</v>
      </c>
      <c r="B1393" s="44" t="s">
        <v>182</v>
      </c>
      <c r="C1393" s="785">
        <v>8.92</v>
      </c>
      <c r="D1393" s="2078">
        <v>1500</v>
      </c>
      <c r="E1393" s="574">
        <v>251.61</v>
      </c>
      <c r="F1393" s="603">
        <f t="shared" si="152"/>
        <v>251.61</v>
      </c>
      <c r="G1393" s="862">
        <f>'Заказ, cкидки и курсы валют'!$J$23*F1393</f>
        <v>3132.5445</v>
      </c>
      <c r="H1393" s="128">
        <f t="shared" si="153"/>
        <v>4698.82</v>
      </c>
      <c r="I1393" s="212"/>
    </row>
    <row r="1394" spans="1:9" ht="14.1" customHeight="1">
      <c r="A1394" s="209" t="s">
        <v>3574</v>
      </c>
      <c r="B1394" s="44" t="s">
        <v>183</v>
      </c>
      <c r="C1394" s="785">
        <v>9.9600000000000009</v>
      </c>
      <c r="D1394" s="2078">
        <v>1000</v>
      </c>
      <c r="E1394" s="574">
        <v>280.7</v>
      </c>
      <c r="F1394" s="603">
        <f t="shared" si="152"/>
        <v>280.7</v>
      </c>
      <c r="G1394" s="862">
        <f>'Заказ, cкидки и курсы валют'!$J$23*F1394</f>
        <v>3494.7149999999997</v>
      </c>
      <c r="H1394" s="128">
        <f t="shared" si="153"/>
        <v>3494.72</v>
      </c>
      <c r="I1394" s="212"/>
    </row>
    <row r="1395" spans="1:9" ht="14.1" customHeight="1">
      <c r="A1395" s="209" t="s">
        <v>3575</v>
      </c>
      <c r="B1395" s="44" t="s">
        <v>184</v>
      </c>
      <c r="C1395" s="785">
        <v>10.99</v>
      </c>
      <c r="D1395" s="44">
        <v>1000</v>
      </c>
      <c r="E1395" s="574">
        <v>308.20999999999998</v>
      </c>
      <c r="F1395" s="603">
        <f t="shared" si="152"/>
        <v>308.20999999999998</v>
      </c>
      <c r="G1395" s="862">
        <f>'Заказ, cкидки и курсы валют'!$J$23*F1395</f>
        <v>3837.2144999999996</v>
      </c>
      <c r="H1395" s="128">
        <f t="shared" si="153"/>
        <v>3837.21</v>
      </c>
      <c r="I1395" s="212"/>
    </row>
    <row r="1396" spans="1:9" ht="14.1" customHeight="1">
      <c r="A1396" s="209" t="s">
        <v>3576</v>
      </c>
      <c r="B1396" s="44" t="s">
        <v>974</v>
      </c>
      <c r="C1396" s="785">
        <v>12.53</v>
      </c>
      <c r="D1396" s="44">
        <v>900</v>
      </c>
      <c r="E1396" s="574">
        <v>351.71</v>
      </c>
      <c r="F1396" s="603">
        <f t="shared" si="152"/>
        <v>351.71</v>
      </c>
      <c r="G1396" s="862">
        <f>'Заказ, cкидки и курсы валют'!$J$23*F1396</f>
        <v>4378.7894999999999</v>
      </c>
      <c r="H1396" s="128">
        <f t="shared" si="153"/>
        <v>3940.91</v>
      </c>
      <c r="I1396" s="212"/>
    </row>
    <row r="1397" spans="1:9" ht="14.1" customHeight="1">
      <c r="A1397" s="209" t="s">
        <v>3577</v>
      </c>
      <c r="B1397" s="44" t="s">
        <v>185</v>
      </c>
      <c r="C1397" s="785">
        <v>12.88</v>
      </c>
      <c r="D1397" s="44">
        <v>800</v>
      </c>
      <c r="E1397" s="574">
        <v>380.3</v>
      </c>
      <c r="F1397" s="603">
        <f t="shared" si="152"/>
        <v>380.3</v>
      </c>
      <c r="G1397" s="862">
        <f>'Заказ, cкидки и курсы валют'!$J$23*F1397</f>
        <v>4734.7349999999997</v>
      </c>
      <c r="H1397" s="128">
        <f t="shared" si="153"/>
        <v>3787.79</v>
      </c>
      <c r="I1397" s="212"/>
    </row>
    <row r="1398" spans="1:9" ht="14.1" customHeight="1">
      <c r="A1398" s="209" t="s">
        <v>3578</v>
      </c>
      <c r="B1398" s="44" t="s">
        <v>102</v>
      </c>
      <c r="C1398" s="785">
        <v>13.63</v>
      </c>
      <c r="D1398" s="44">
        <v>700</v>
      </c>
      <c r="E1398" s="574">
        <v>413.75</v>
      </c>
      <c r="F1398" s="603">
        <f t="shared" si="152"/>
        <v>413.75</v>
      </c>
      <c r="G1398" s="862">
        <f>'Заказ, cкидки и курсы валют'!$J$23*F1398</f>
        <v>5151.1875</v>
      </c>
      <c r="H1398" s="128">
        <f t="shared" si="153"/>
        <v>3605.83</v>
      </c>
      <c r="I1398" s="212"/>
    </row>
    <row r="1399" spans="1:9" ht="14.1" customHeight="1">
      <c r="A1399" s="209" t="s">
        <v>3579</v>
      </c>
      <c r="B1399" s="44" t="s">
        <v>186</v>
      </c>
      <c r="C1399" s="785">
        <v>14.33</v>
      </c>
      <c r="D1399" s="44">
        <v>600</v>
      </c>
      <c r="E1399" s="574">
        <v>439.98</v>
      </c>
      <c r="F1399" s="603">
        <f t="shared" si="152"/>
        <v>439.98</v>
      </c>
      <c r="G1399" s="862">
        <f>'Заказ, cкидки и курсы валют'!$J$23*F1399</f>
        <v>5477.7510000000002</v>
      </c>
      <c r="H1399" s="128">
        <f t="shared" si="153"/>
        <v>3286.65</v>
      </c>
      <c r="I1399" s="212"/>
    </row>
    <row r="1400" spans="1:9" ht="14.1" customHeight="1">
      <c r="A1400" s="216" t="s">
        <v>3580</v>
      </c>
      <c r="B1400" s="44" t="s">
        <v>3117</v>
      </c>
      <c r="C1400" s="785">
        <v>15.5</v>
      </c>
      <c r="D1400" s="44">
        <v>600</v>
      </c>
      <c r="E1400" s="574">
        <v>473.94</v>
      </c>
      <c r="F1400" s="603">
        <f t="shared" si="152"/>
        <v>473.94</v>
      </c>
      <c r="G1400" s="862">
        <f>'Заказ, cкидки и курсы валют'!$J$23*F1400</f>
        <v>5900.5529999999999</v>
      </c>
      <c r="H1400" s="128">
        <f t="shared" si="153"/>
        <v>3540.33</v>
      </c>
      <c r="I1400" s="212"/>
    </row>
    <row r="1401" spans="1:9" ht="14.1" customHeight="1">
      <c r="A1401" s="216" t="s">
        <v>3581</v>
      </c>
      <c r="B1401" s="44" t="s">
        <v>187</v>
      </c>
      <c r="C1401" s="785">
        <v>16.5</v>
      </c>
      <c r="D1401" s="44">
        <v>600</v>
      </c>
      <c r="E1401" s="574">
        <v>495.65</v>
      </c>
      <c r="F1401" s="603">
        <f t="shared" si="152"/>
        <v>495.65</v>
      </c>
      <c r="G1401" s="862">
        <f>'Заказ, cкидки и курсы валют'!$J$23*F1401</f>
        <v>6170.8424999999997</v>
      </c>
      <c r="H1401" s="128">
        <f t="shared" si="153"/>
        <v>3702.51</v>
      </c>
      <c r="I1401" s="212"/>
    </row>
    <row r="1402" spans="1:9" ht="14.1" customHeight="1">
      <c r="A1402" s="216" t="s">
        <v>3582</v>
      </c>
      <c r="B1402" s="44" t="s">
        <v>85</v>
      </c>
      <c r="C1402" s="788">
        <v>18.329999999999998</v>
      </c>
      <c r="D1402" s="44">
        <v>600</v>
      </c>
      <c r="E1402" s="574">
        <v>590.35</v>
      </c>
      <c r="F1402" s="603">
        <f t="shared" si="152"/>
        <v>590.35</v>
      </c>
      <c r="G1402" s="862">
        <f>'Заказ, cкидки и курсы валют'!$J$23*F1402</f>
        <v>7349.8575000000001</v>
      </c>
      <c r="H1402" s="128">
        <f t="shared" si="153"/>
        <v>4409.91</v>
      </c>
      <c r="I1402" s="212"/>
    </row>
    <row r="1403" spans="1:9" ht="14.1" customHeight="1" thickBot="1">
      <c r="A1403" s="241" t="s">
        <v>3583</v>
      </c>
      <c r="B1403" s="213" t="s">
        <v>188</v>
      </c>
      <c r="C1403" s="789">
        <v>20.6</v>
      </c>
      <c r="D1403" s="213">
        <v>500</v>
      </c>
      <c r="E1403" s="574">
        <v>681.05</v>
      </c>
      <c r="F1403" s="959">
        <f t="shared" si="152"/>
        <v>681.05</v>
      </c>
      <c r="G1403" s="960">
        <f>'Заказ, cкидки и курсы валют'!$J$23*F1403</f>
        <v>8479.0724999999984</v>
      </c>
      <c r="H1403" s="181">
        <f t="shared" si="153"/>
        <v>4239.54</v>
      </c>
      <c r="I1403" s="214"/>
    </row>
    <row r="1404" spans="1:9" ht="14.1" customHeight="1" thickBot="1">
      <c r="A1404" s="14"/>
      <c r="B1404" s="49"/>
      <c r="C1404" s="81"/>
      <c r="D1404" s="49"/>
      <c r="E1404" s="546"/>
      <c r="F1404" s="578"/>
      <c r="G1404" s="863"/>
      <c r="H1404" s="14"/>
      <c r="I1404" s="14"/>
    </row>
    <row r="1405" spans="1:9" ht="14.1" customHeight="1">
      <c r="A1405" s="215"/>
      <c r="B1405" s="91" t="s">
        <v>3095</v>
      </c>
      <c r="C1405" s="91"/>
      <c r="D1405" s="96"/>
      <c r="E1405" s="591"/>
      <c r="F1405" s="592"/>
      <c r="G1405" s="859"/>
      <c r="H1405" s="163"/>
      <c r="I1405" s="95"/>
    </row>
    <row r="1406" spans="1:9" ht="14.1" customHeight="1">
      <c r="A1406" s="206"/>
      <c r="B1406" s="108" t="s">
        <v>1402</v>
      </c>
      <c r="C1406" s="108"/>
      <c r="D1406" s="166"/>
      <c r="E1406" s="593"/>
      <c r="F1406" s="553"/>
      <c r="G1406" s="340"/>
      <c r="H1406" s="17"/>
      <c r="I1406" s="167"/>
    </row>
    <row r="1407" spans="1:9" ht="14.1" customHeight="1">
      <c r="A1407" s="206"/>
      <c r="B1407" s="207"/>
      <c r="C1407" s="97"/>
      <c r="D1407" s="97"/>
      <c r="E1407" s="595"/>
      <c r="F1407" s="596"/>
      <c r="G1407" s="860"/>
      <c r="H1407" s="228"/>
      <c r="I1407" s="167"/>
    </row>
    <row r="1408" spans="1:9" ht="14.1" customHeight="1">
      <c r="A1408" s="206"/>
      <c r="B1408" s="207"/>
      <c r="C1408" s="97"/>
      <c r="D1408" s="97"/>
      <c r="E1408" s="595"/>
      <c r="F1408" s="596"/>
      <c r="G1408" s="860"/>
      <c r="H1408" s="228"/>
      <c r="I1408" s="167"/>
    </row>
    <row r="1409" spans="1:9" ht="14.1" customHeight="1">
      <c r="A1409" s="206"/>
      <c r="B1409" s="207"/>
      <c r="C1409" s="97"/>
      <c r="D1409" s="97"/>
      <c r="E1409" s="595"/>
      <c r="F1409" s="596"/>
      <c r="G1409" s="860"/>
      <c r="H1409" s="228"/>
      <c r="I1409" s="167"/>
    </row>
    <row r="1410" spans="1:9" ht="14.1" customHeight="1" thickBot="1">
      <c r="A1410" s="201" t="s">
        <v>7081</v>
      </c>
      <c r="B1410" s="200"/>
      <c r="C1410" s="205"/>
      <c r="D1410" s="205"/>
      <c r="E1410" s="597"/>
      <c r="F1410" s="598"/>
      <c r="G1410" s="861"/>
      <c r="H1410" s="229"/>
      <c r="I1410" s="172"/>
    </row>
    <row r="1411" spans="1:9" ht="31.5" customHeight="1">
      <c r="A1411" s="187" t="s">
        <v>1034</v>
      </c>
      <c r="B1411" s="189" t="s">
        <v>1035</v>
      </c>
      <c r="C1411" s="192" t="s">
        <v>678</v>
      </c>
      <c r="D1411" s="192" t="s">
        <v>3143</v>
      </c>
      <c r="E1411" s="1134" t="s">
        <v>11378</v>
      </c>
      <c r="F1411" s="611" t="s">
        <v>2792</v>
      </c>
      <c r="G1411" s="2349" t="s">
        <v>2640</v>
      </c>
      <c r="H1411" s="2351" t="s">
        <v>497</v>
      </c>
      <c r="I1411" s="173" t="s">
        <v>4268</v>
      </c>
    </row>
    <row r="1412" spans="1:9" ht="14.1" customHeight="1" thickBot="1">
      <c r="A1412" s="195"/>
      <c r="B1412" s="389"/>
      <c r="C1412" s="197" t="s">
        <v>3644</v>
      </c>
      <c r="D1412" s="390" t="s">
        <v>2641</v>
      </c>
      <c r="E1412" s="601" t="s">
        <v>265</v>
      </c>
      <c r="F1412" s="607">
        <f>'Заказ, cкидки и курсы валют'!$I$12</f>
        <v>0</v>
      </c>
      <c r="G1412" s="2350"/>
      <c r="H1412" s="2352"/>
      <c r="I1412" s="325"/>
    </row>
    <row r="1413" spans="1:9" ht="14.1" customHeight="1">
      <c r="A1413" s="391" t="s">
        <v>3584</v>
      </c>
      <c r="B1413" s="392" t="s">
        <v>3345</v>
      </c>
      <c r="C1413" s="973">
        <v>0.28000000000000003</v>
      </c>
      <c r="D1413" s="2101">
        <v>7000</v>
      </c>
      <c r="E1413" s="2090">
        <f>E1327*1.2</f>
        <v>18.071999999999999</v>
      </c>
      <c r="F1413" s="967">
        <f>ROUND(E1413*(1-$F$11),2)</f>
        <v>18.07</v>
      </c>
      <c r="G1413" s="968">
        <f>'Заказ, cкидки и курсы валют'!$J$23*F1413</f>
        <v>224.97149999999999</v>
      </c>
      <c r="H1413" s="387">
        <f>ROUND((D1413/1000)*G1413,2)</f>
        <v>1574.8</v>
      </c>
      <c r="I1413" s="337"/>
    </row>
    <row r="1414" spans="1:9" ht="14.1" customHeight="1">
      <c r="A1414" s="209" t="s">
        <v>3585</v>
      </c>
      <c r="B1414" s="44" t="s">
        <v>3346</v>
      </c>
      <c r="C1414" s="786">
        <v>0.28999999999999998</v>
      </c>
      <c r="D1414" s="2074">
        <v>5000</v>
      </c>
      <c r="E1414" s="2064">
        <f t="shared" ref="E1414:E1477" si="154">E1328*1.2</f>
        <v>19.704000000000001</v>
      </c>
      <c r="F1414" s="603">
        <f t="shared" ref="F1414:F1477" si="155">ROUND(E1414*(1-$F$11),2)</f>
        <v>19.7</v>
      </c>
      <c r="G1414" s="862">
        <f>'Заказ, cкидки и курсы валют'!$J$23*F1414</f>
        <v>245.26499999999999</v>
      </c>
      <c r="H1414" s="128">
        <f t="shared" ref="H1414:H1477" si="156">ROUND((D1414/1000)*G1414,2)</f>
        <v>1226.33</v>
      </c>
      <c r="I1414" s="212"/>
    </row>
    <row r="1415" spans="1:9" ht="14.1" customHeight="1">
      <c r="A1415" s="209" t="s">
        <v>3586</v>
      </c>
      <c r="B1415" s="44" t="s">
        <v>3347</v>
      </c>
      <c r="C1415" s="786">
        <v>0.34</v>
      </c>
      <c r="D1415" s="2074">
        <v>3000</v>
      </c>
      <c r="E1415" s="2064">
        <f t="shared" si="154"/>
        <v>21.923999999999999</v>
      </c>
      <c r="F1415" s="603">
        <f t="shared" si="155"/>
        <v>21.92</v>
      </c>
      <c r="G1415" s="862">
        <f>'Заказ, cкидки и курсы валют'!$J$23*F1415</f>
        <v>272.904</v>
      </c>
      <c r="H1415" s="128">
        <f t="shared" si="156"/>
        <v>818.71</v>
      </c>
      <c r="I1415" s="212"/>
    </row>
    <row r="1416" spans="1:9" ht="14.1" customHeight="1">
      <c r="A1416" s="209" t="s">
        <v>3587</v>
      </c>
      <c r="B1416" s="44" t="s">
        <v>3348</v>
      </c>
      <c r="C1416" s="786">
        <v>0.43</v>
      </c>
      <c r="D1416" s="2074">
        <v>3000</v>
      </c>
      <c r="E1416" s="2064">
        <f t="shared" si="154"/>
        <v>25.536000000000001</v>
      </c>
      <c r="F1416" s="603">
        <f t="shared" si="155"/>
        <v>25.54</v>
      </c>
      <c r="G1416" s="862">
        <f>'Заказ, cкидки и курсы валют'!$J$23*F1416</f>
        <v>317.97299999999996</v>
      </c>
      <c r="H1416" s="128">
        <f t="shared" si="156"/>
        <v>953.92</v>
      </c>
      <c r="I1416" s="212"/>
    </row>
    <row r="1417" spans="1:9" ht="14.1" customHeight="1">
      <c r="A1417" s="209" t="s">
        <v>3588</v>
      </c>
      <c r="B1417" s="44" t="s">
        <v>3349</v>
      </c>
      <c r="C1417" s="786">
        <v>0.62</v>
      </c>
      <c r="D1417" s="2074">
        <v>2000</v>
      </c>
      <c r="E1417" s="2064">
        <f t="shared" si="154"/>
        <v>29.567999999999998</v>
      </c>
      <c r="F1417" s="603">
        <f t="shared" si="155"/>
        <v>29.57</v>
      </c>
      <c r="G1417" s="862">
        <f>'Заказ, cкидки и курсы валют'!$J$23*F1417</f>
        <v>368.1465</v>
      </c>
      <c r="H1417" s="128">
        <f t="shared" si="156"/>
        <v>736.29</v>
      </c>
      <c r="I1417" s="212"/>
    </row>
    <row r="1418" spans="1:9" ht="14.1" customHeight="1">
      <c r="A1418" s="209" t="s">
        <v>3589</v>
      </c>
      <c r="B1418" s="44" t="s">
        <v>3350</v>
      </c>
      <c r="C1418" s="786">
        <v>0.37</v>
      </c>
      <c r="D1418" s="2074">
        <v>5000</v>
      </c>
      <c r="E1418" s="2064">
        <f t="shared" si="154"/>
        <v>20.82</v>
      </c>
      <c r="F1418" s="603">
        <f t="shared" si="155"/>
        <v>20.82</v>
      </c>
      <c r="G1418" s="862">
        <f>'Заказ, cкидки и курсы валют'!$J$23*F1418</f>
        <v>259.209</v>
      </c>
      <c r="H1418" s="128">
        <f t="shared" si="156"/>
        <v>1296.05</v>
      </c>
      <c r="I1418" s="212"/>
    </row>
    <row r="1419" spans="1:9" ht="14.1" customHeight="1">
      <c r="A1419" s="209" t="s">
        <v>3590</v>
      </c>
      <c r="B1419" s="44" t="s">
        <v>138</v>
      </c>
      <c r="C1419" s="786">
        <v>0.39</v>
      </c>
      <c r="D1419" s="2074">
        <v>5000</v>
      </c>
      <c r="E1419" s="2064">
        <f t="shared" si="154"/>
        <v>23.928000000000001</v>
      </c>
      <c r="F1419" s="603">
        <f t="shared" si="155"/>
        <v>23.93</v>
      </c>
      <c r="G1419" s="862">
        <f>'Заказ, cкидки и курсы валют'!$J$23*F1419</f>
        <v>297.92849999999999</v>
      </c>
      <c r="H1419" s="128">
        <f t="shared" si="156"/>
        <v>1489.64</v>
      </c>
      <c r="I1419" s="212"/>
    </row>
    <row r="1420" spans="1:9" ht="14.1" customHeight="1">
      <c r="A1420" s="209" t="s">
        <v>3591</v>
      </c>
      <c r="B1420" s="44" t="s">
        <v>139</v>
      </c>
      <c r="C1420" s="786">
        <v>0.5</v>
      </c>
      <c r="D1420" s="2074">
        <v>3000</v>
      </c>
      <c r="E1420" s="2064">
        <f t="shared" si="154"/>
        <v>25.439999999999998</v>
      </c>
      <c r="F1420" s="603">
        <f t="shared" si="155"/>
        <v>25.44</v>
      </c>
      <c r="G1420" s="862">
        <f>'Заказ, cкидки и курсы валют'!$J$23*F1420</f>
        <v>316.72800000000001</v>
      </c>
      <c r="H1420" s="128">
        <f t="shared" si="156"/>
        <v>950.18</v>
      </c>
      <c r="I1420" s="212"/>
    </row>
    <row r="1421" spans="1:9" ht="14.1" customHeight="1">
      <c r="A1421" s="209" t="s">
        <v>3592</v>
      </c>
      <c r="B1421" s="44" t="s">
        <v>140</v>
      </c>
      <c r="C1421" s="786">
        <v>0.59</v>
      </c>
      <c r="D1421" s="2074">
        <v>3000</v>
      </c>
      <c r="E1421" s="2064">
        <f t="shared" si="154"/>
        <v>29.471999999999998</v>
      </c>
      <c r="F1421" s="603">
        <f t="shared" si="155"/>
        <v>29.47</v>
      </c>
      <c r="G1421" s="862">
        <f>'Заказ, cкидки и курсы валют'!$J$23*F1421</f>
        <v>366.90149999999994</v>
      </c>
      <c r="H1421" s="128">
        <f t="shared" si="156"/>
        <v>1100.7</v>
      </c>
      <c r="I1421" s="212"/>
    </row>
    <row r="1422" spans="1:9" ht="14.1" customHeight="1">
      <c r="A1422" s="209" t="s">
        <v>3593</v>
      </c>
      <c r="B1422" s="44" t="s">
        <v>141</v>
      </c>
      <c r="C1422" s="786">
        <v>0.74</v>
      </c>
      <c r="D1422" s="2074">
        <v>1500</v>
      </c>
      <c r="E1422" s="2064">
        <f t="shared" si="154"/>
        <v>33.372</v>
      </c>
      <c r="F1422" s="603">
        <f t="shared" si="155"/>
        <v>33.369999999999997</v>
      </c>
      <c r="G1422" s="862">
        <f>'Заказ, cкидки и курсы валют'!$J$23*F1422</f>
        <v>415.45649999999995</v>
      </c>
      <c r="H1422" s="128">
        <f t="shared" si="156"/>
        <v>623.17999999999995</v>
      </c>
      <c r="I1422" s="212"/>
    </row>
    <row r="1423" spans="1:9" ht="14.1" customHeight="1">
      <c r="A1423" s="209" t="s">
        <v>3594</v>
      </c>
      <c r="B1423" s="44" t="s">
        <v>142</v>
      </c>
      <c r="C1423" s="786">
        <v>0.88</v>
      </c>
      <c r="D1423" s="2074">
        <v>1500</v>
      </c>
      <c r="E1423" s="2064">
        <f t="shared" si="154"/>
        <v>39.167999999999999</v>
      </c>
      <c r="F1423" s="603">
        <f t="shared" si="155"/>
        <v>39.17</v>
      </c>
      <c r="G1423" s="862">
        <f>'Заказ, cкидки и курсы валют'!$J$23*F1423</f>
        <v>487.66649999999998</v>
      </c>
      <c r="H1423" s="128">
        <f t="shared" si="156"/>
        <v>731.5</v>
      </c>
      <c r="I1423" s="212"/>
    </row>
    <row r="1424" spans="1:9" ht="14.1" customHeight="1">
      <c r="A1424" s="209" t="s">
        <v>3595</v>
      </c>
      <c r="B1424" s="44" t="s">
        <v>143</v>
      </c>
      <c r="C1424" s="786">
        <v>1.1599999999999999</v>
      </c>
      <c r="D1424" s="2074">
        <v>1000</v>
      </c>
      <c r="E1424" s="2064">
        <f t="shared" si="154"/>
        <v>45.948</v>
      </c>
      <c r="F1424" s="603">
        <f t="shared" si="155"/>
        <v>45.95</v>
      </c>
      <c r="G1424" s="862">
        <f>'Заказ, cкидки и курсы валют'!$J$23*F1424</f>
        <v>572.07749999999999</v>
      </c>
      <c r="H1424" s="128">
        <f t="shared" si="156"/>
        <v>572.08000000000004</v>
      </c>
      <c r="I1424" s="212"/>
    </row>
    <row r="1425" spans="1:9" ht="14.1" customHeight="1">
      <c r="A1425" s="209" t="s">
        <v>3596</v>
      </c>
      <c r="B1425" s="44" t="s">
        <v>144</v>
      </c>
      <c r="C1425" s="786">
        <v>1.3</v>
      </c>
      <c r="D1425" s="2074">
        <v>1000</v>
      </c>
      <c r="E1425" s="2064">
        <f t="shared" si="154"/>
        <v>47.436</v>
      </c>
      <c r="F1425" s="603">
        <f t="shared" si="155"/>
        <v>47.44</v>
      </c>
      <c r="G1425" s="862">
        <f>'Заказ, cкидки и курсы валют'!$J$23*F1425</f>
        <v>590.62799999999993</v>
      </c>
      <c r="H1425" s="128">
        <f t="shared" si="156"/>
        <v>590.63</v>
      </c>
      <c r="I1425" s="212"/>
    </row>
    <row r="1426" spans="1:9" ht="14.1" customHeight="1">
      <c r="A1426" s="210" t="s">
        <v>3597</v>
      </c>
      <c r="B1426" s="44" t="s">
        <v>4004</v>
      </c>
      <c r="C1426" s="786">
        <v>1.44</v>
      </c>
      <c r="D1426" s="2074">
        <v>800</v>
      </c>
      <c r="E1426" s="2064">
        <f t="shared" si="154"/>
        <v>53.724000000000004</v>
      </c>
      <c r="F1426" s="603">
        <f t="shared" si="155"/>
        <v>53.72</v>
      </c>
      <c r="G1426" s="862">
        <f>'Заказ, cкидки и курсы валют'!$J$23*F1426</f>
        <v>668.81399999999996</v>
      </c>
      <c r="H1426" s="128">
        <f t="shared" si="156"/>
        <v>535.04999999999995</v>
      </c>
      <c r="I1426" s="212"/>
    </row>
    <row r="1427" spans="1:9" ht="14.1" customHeight="1">
      <c r="A1427" s="209" t="s">
        <v>3598</v>
      </c>
      <c r="B1427" s="44" t="s">
        <v>3360</v>
      </c>
      <c r="C1427" s="786">
        <v>1.58</v>
      </c>
      <c r="D1427" s="2074">
        <v>500</v>
      </c>
      <c r="E1427" s="2064">
        <f>E1341*1.2</f>
        <v>59.268000000000001</v>
      </c>
      <c r="F1427" s="603">
        <f t="shared" si="155"/>
        <v>59.27</v>
      </c>
      <c r="G1427" s="862">
        <f>'Заказ, cкидки и курсы валют'!$J$23*F1427</f>
        <v>737.91150000000005</v>
      </c>
      <c r="H1427" s="128">
        <f t="shared" si="156"/>
        <v>368.96</v>
      </c>
      <c r="I1427" s="212"/>
    </row>
    <row r="1428" spans="1:9" ht="14.1" customHeight="1">
      <c r="A1428" s="209" t="s">
        <v>3599</v>
      </c>
      <c r="B1428" s="44" t="s">
        <v>153</v>
      </c>
      <c r="C1428" s="785">
        <v>0.53</v>
      </c>
      <c r="D1428" s="2074">
        <v>3000</v>
      </c>
      <c r="E1428" s="2064">
        <f t="shared" si="154"/>
        <v>28.104000000000003</v>
      </c>
      <c r="F1428" s="603">
        <f t="shared" si="155"/>
        <v>28.1</v>
      </c>
      <c r="G1428" s="862">
        <f>'Заказ, cкидки и курсы валют'!$J$23*F1428</f>
        <v>349.84499999999997</v>
      </c>
      <c r="H1428" s="128">
        <f t="shared" si="156"/>
        <v>1049.54</v>
      </c>
      <c r="I1428" s="212"/>
    </row>
    <row r="1429" spans="1:9" ht="14.1" customHeight="1">
      <c r="A1429" s="209" t="s">
        <v>3600</v>
      </c>
      <c r="B1429" s="44" t="s">
        <v>105</v>
      </c>
      <c r="C1429" s="785">
        <v>0.65</v>
      </c>
      <c r="D1429" s="2074">
        <v>3000</v>
      </c>
      <c r="E1429" s="2064">
        <f t="shared" si="154"/>
        <v>31.163999999999998</v>
      </c>
      <c r="F1429" s="603">
        <f t="shared" si="155"/>
        <v>31.16</v>
      </c>
      <c r="G1429" s="862">
        <f>'Заказ, cкидки и курсы валют'!$J$23*F1429</f>
        <v>387.94200000000001</v>
      </c>
      <c r="H1429" s="128">
        <f t="shared" si="156"/>
        <v>1163.83</v>
      </c>
      <c r="I1429" s="212"/>
    </row>
    <row r="1430" spans="1:9" ht="14.1" customHeight="1">
      <c r="A1430" s="209" t="s">
        <v>3601</v>
      </c>
      <c r="B1430" s="44" t="s">
        <v>154</v>
      </c>
      <c r="C1430" s="786">
        <v>0.78</v>
      </c>
      <c r="D1430" s="2074">
        <v>2000</v>
      </c>
      <c r="E1430" s="2064">
        <f t="shared" si="154"/>
        <v>35.652000000000001</v>
      </c>
      <c r="F1430" s="603">
        <f t="shared" si="155"/>
        <v>35.65</v>
      </c>
      <c r="G1430" s="862">
        <f>'Заказ, cкидки и курсы валют'!$J$23*F1430</f>
        <v>443.84249999999997</v>
      </c>
      <c r="H1430" s="128">
        <f t="shared" si="156"/>
        <v>887.69</v>
      </c>
      <c r="I1430" s="212"/>
    </row>
    <row r="1431" spans="1:9" ht="14.1" customHeight="1">
      <c r="A1431" s="209" t="s">
        <v>3602</v>
      </c>
      <c r="B1431" s="44" t="s">
        <v>107</v>
      </c>
      <c r="C1431" s="786">
        <v>1.08</v>
      </c>
      <c r="D1431" s="2074">
        <v>1500</v>
      </c>
      <c r="E1431" s="2064">
        <f t="shared" si="154"/>
        <v>39.827999999999996</v>
      </c>
      <c r="F1431" s="603">
        <f t="shared" si="155"/>
        <v>39.83</v>
      </c>
      <c r="G1431" s="862">
        <f>'Заказ, cкидки и курсы валют'!$J$23*F1431</f>
        <v>495.88349999999997</v>
      </c>
      <c r="H1431" s="128">
        <f t="shared" si="156"/>
        <v>743.83</v>
      </c>
      <c r="I1431" s="212"/>
    </row>
    <row r="1432" spans="1:9" ht="14.1" customHeight="1">
      <c r="A1432" s="209" t="s">
        <v>3603</v>
      </c>
      <c r="B1432" s="48" t="s">
        <v>155</v>
      </c>
      <c r="C1432" s="786">
        <v>1.26</v>
      </c>
      <c r="D1432" s="2074">
        <v>1000</v>
      </c>
      <c r="E1432" s="2064">
        <f t="shared" si="154"/>
        <v>47.4</v>
      </c>
      <c r="F1432" s="603">
        <f t="shared" si="155"/>
        <v>47.4</v>
      </c>
      <c r="G1432" s="862">
        <f>'Заказ, cкидки и курсы валют'!$J$23*F1432</f>
        <v>590.13</v>
      </c>
      <c r="H1432" s="128">
        <f t="shared" si="156"/>
        <v>590.13</v>
      </c>
      <c r="I1432" s="212"/>
    </row>
    <row r="1433" spans="1:9" ht="14.1" customHeight="1">
      <c r="A1433" s="209" t="s">
        <v>3604</v>
      </c>
      <c r="B1433" s="44" t="s">
        <v>109</v>
      </c>
      <c r="C1433" s="786">
        <v>1.36</v>
      </c>
      <c r="D1433" s="2074">
        <v>1000</v>
      </c>
      <c r="E1433" s="2064">
        <f t="shared" si="154"/>
        <v>49.583999999999996</v>
      </c>
      <c r="F1433" s="603">
        <f t="shared" si="155"/>
        <v>49.58</v>
      </c>
      <c r="G1433" s="862">
        <f>'Заказ, cкидки и курсы валют'!$J$23*F1433</f>
        <v>617.27099999999996</v>
      </c>
      <c r="H1433" s="128">
        <f t="shared" si="156"/>
        <v>617.27</v>
      </c>
      <c r="I1433" s="212"/>
    </row>
    <row r="1434" spans="1:9" ht="14.1" customHeight="1">
      <c r="A1434" s="209" t="s">
        <v>3605</v>
      </c>
      <c r="B1434" s="44" t="s">
        <v>156</v>
      </c>
      <c r="C1434" s="786">
        <v>1.6</v>
      </c>
      <c r="D1434" s="2074">
        <v>700</v>
      </c>
      <c r="E1434" s="2064">
        <f t="shared" si="154"/>
        <v>52.763999999999996</v>
      </c>
      <c r="F1434" s="603">
        <f t="shared" si="155"/>
        <v>52.76</v>
      </c>
      <c r="G1434" s="862">
        <f>'Заказ, cкидки и курсы валют'!$J$23*F1434</f>
        <v>656.86199999999997</v>
      </c>
      <c r="H1434" s="128">
        <f t="shared" si="156"/>
        <v>459.8</v>
      </c>
      <c r="I1434" s="212"/>
    </row>
    <row r="1435" spans="1:9" ht="14.1" customHeight="1">
      <c r="A1435" s="209" t="s">
        <v>3606</v>
      </c>
      <c r="B1435" s="44" t="s">
        <v>111</v>
      </c>
      <c r="C1435" s="786">
        <v>1.73</v>
      </c>
      <c r="D1435" s="2074">
        <v>500</v>
      </c>
      <c r="E1435" s="2064">
        <f t="shared" si="154"/>
        <v>62.135999999999996</v>
      </c>
      <c r="F1435" s="603">
        <f t="shared" si="155"/>
        <v>62.14</v>
      </c>
      <c r="G1435" s="862">
        <f>'Заказ, cкидки и курсы валют'!$J$23*F1435</f>
        <v>773.64299999999992</v>
      </c>
      <c r="H1435" s="128">
        <f t="shared" si="156"/>
        <v>386.82</v>
      </c>
      <c r="I1435" s="212"/>
    </row>
    <row r="1436" spans="1:9" ht="14.1" customHeight="1">
      <c r="A1436" s="209" t="s">
        <v>3607</v>
      </c>
      <c r="B1436" s="44" t="s">
        <v>157</v>
      </c>
      <c r="C1436" s="786">
        <v>1.96</v>
      </c>
      <c r="D1436" s="2074">
        <v>500</v>
      </c>
      <c r="E1436" s="2064">
        <f t="shared" si="154"/>
        <v>68.027999999999992</v>
      </c>
      <c r="F1436" s="603">
        <f t="shared" si="155"/>
        <v>68.03</v>
      </c>
      <c r="G1436" s="862">
        <f>'Заказ, cкидки и курсы валют'!$J$23*F1436</f>
        <v>846.97349999999994</v>
      </c>
      <c r="H1436" s="128">
        <f t="shared" si="156"/>
        <v>423.49</v>
      </c>
      <c r="I1436" s="212"/>
    </row>
    <row r="1437" spans="1:9" ht="14.1" customHeight="1">
      <c r="A1437" s="209" t="s">
        <v>3608</v>
      </c>
      <c r="B1437" s="44" t="s">
        <v>145</v>
      </c>
      <c r="C1437" s="786">
        <v>0.73</v>
      </c>
      <c r="D1437" s="2074">
        <v>3000</v>
      </c>
      <c r="E1437" s="2064">
        <f>E1351*1.2</f>
        <v>34.223999999999997</v>
      </c>
      <c r="F1437" s="603">
        <f t="shared" si="155"/>
        <v>34.22</v>
      </c>
      <c r="G1437" s="862">
        <f>'Заказ, cкидки и курсы валют'!$J$23*F1437</f>
        <v>426.03899999999999</v>
      </c>
      <c r="H1437" s="128">
        <f t="shared" si="156"/>
        <v>1278.1199999999999</v>
      </c>
      <c r="I1437" s="212"/>
    </row>
    <row r="1438" spans="1:9" ht="14.1" customHeight="1">
      <c r="A1438" s="209" t="s">
        <v>3609</v>
      </c>
      <c r="B1438" s="44" t="s">
        <v>146</v>
      </c>
      <c r="C1438" s="786">
        <v>0.9</v>
      </c>
      <c r="D1438" s="2074">
        <v>2500</v>
      </c>
      <c r="E1438" s="2064">
        <f t="shared" si="154"/>
        <v>39.083999999999996</v>
      </c>
      <c r="F1438" s="603">
        <f t="shared" si="155"/>
        <v>39.08</v>
      </c>
      <c r="G1438" s="862">
        <f>'Заказ, cкидки и курсы валют'!$J$23*F1438</f>
        <v>486.54599999999994</v>
      </c>
      <c r="H1438" s="128">
        <f t="shared" si="156"/>
        <v>1216.3699999999999</v>
      </c>
      <c r="I1438" s="212"/>
    </row>
    <row r="1439" spans="1:9" ht="14.1" customHeight="1">
      <c r="A1439" s="209" t="s">
        <v>3610</v>
      </c>
      <c r="B1439" s="44" t="s">
        <v>147</v>
      </c>
      <c r="C1439" s="785">
        <v>1.07</v>
      </c>
      <c r="D1439" s="2074">
        <v>2000</v>
      </c>
      <c r="E1439" s="2064">
        <f t="shared" si="154"/>
        <v>44.603999999999999</v>
      </c>
      <c r="F1439" s="603">
        <f t="shared" si="155"/>
        <v>44.6</v>
      </c>
      <c r="G1439" s="862">
        <f>'Заказ, cкидки и курсы валют'!$J$23*F1439</f>
        <v>555.27</v>
      </c>
      <c r="H1439" s="128">
        <f t="shared" si="156"/>
        <v>1110.54</v>
      </c>
      <c r="I1439" s="212"/>
    </row>
    <row r="1440" spans="1:9" ht="14.1" customHeight="1">
      <c r="A1440" s="209" t="s">
        <v>3611</v>
      </c>
      <c r="B1440" s="44" t="s">
        <v>148</v>
      </c>
      <c r="C1440" s="785">
        <v>1.37</v>
      </c>
      <c r="D1440" s="2074">
        <v>1500</v>
      </c>
      <c r="E1440" s="2064">
        <f t="shared" si="154"/>
        <v>47.375999999999998</v>
      </c>
      <c r="F1440" s="603">
        <f t="shared" si="155"/>
        <v>47.38</v>
      </c>
      <c r="G1440" s="862">
        <f>'Заказ, cкидки и курсы валют'!$J$23*F1440</f>
        <v>589.88099999999997</v>
      </c>
      <c r="H1440" s="128">
        <f t="shared" si="156"/>
        <v>884.82</v>
      </c>
      <c r="I1440" s="212"/>
    </row>
    <row r="1441" spans="1:9" ht="14.1" customHeight="1">
      <c r="A1441" s="209" t="s">
        <v>3612</v>
      </c>
      <c r="B1441" s="44" t="s">
        <v>149</v>
      </c>
      <c r="C1441" s="785">
        <v>1.53</v>
      </c>
      <c r="D1441" s="2074">
        <v>1000</v>
      </c>
      <c r="E1441" s="2064">
        <f t="shared" si="154"/>
        <v>53.495999999999995</v>
      </c>
      <c r="F1441" s="603">
        <f t="shared" si="155"/>
        <v>53.5</v>
      </c>
      <c r="G1441" s="862">
        <f>'Заказ, cкидки и курсы валют'!$J$23*F1441</f>
        <v>666.07499999999993</v>
      </c>
      <c r="H1441" s="128">
        <f t="shared" si="156"/>
        <v>666.08</v>
      </c>
      <c r="I1441" s="212"/>
    </row>
    <row r="1442" spans="1:9" ht="14.1" customHeight="1">
      <c r="A1442" s="209" t="s">
        <v>3613</v>
      </c>
      <c r="B1442" s="44" t="s">
        <v>150</v>
      </c>
      <c r="C1442" s="785">
        <v>1.76</v>
      </c>
      <c r="D1442" s="2074">
        <v>800</v>
      </c>
      <c r="E1442" s="2064">
        <f t="shared" si="154"/>
        <v>62.988</v>
      </c>
      <c r="F1442" s="603">
        <f t="shared" si="155"/>
        <v>62.99</v>
      </c>
      <c r="G1442" s="862">
        <f>'Заказ, cкидки и курсы валют'!$J$23*F1442</f>
        <v>784.22550000000001</v>
      </c>
      <c r="H1442" s="128">
        <f t="shared" si="156"/>
        <v>627.38</v>
      </c>
      <c r="I1442" s="212"/>
    </row>
    <row r="1443" spans="1:9" ht="14.1" customHeight="1">
      <c r="A1443" s="209" t="s">
        <v>3614</v>
      </c>
      <c r="B1443" s="44" t="s">
        <v>151</v>
      </c>
      <c r="C1443" s="786">
        <v>1.98</v>
      </c>
      <c r="D1443" s="2074">
        <v>700</v>
      </c>
      <c r="E1443" s="2064">
        <f t="shared" si="154"/>
        <v>67.403999999999996</v>
      </c>
      <c r="F1443" s="603">
        <f t="shared" si="155"/>
        <v>67.400000000000006</v>
      </c>
      <c r="G1443" s="862">
        <f>'Заказ, cкидки и курсы валют'!$J$23*F1443</f>
        <v>839.13</v>
      </c>
      <c r="H1443" s="128">
        <f t="shared" si="156"/>
        <v>587.39</v>
      </c>
      <c r="I1443" s="212"/>
    </row>
    <row r="1444" spans="1:9" ht="14.1" customHeight="1">
      <c r="A1444" s="209" t="s">
        <v>3615</v>
      </c>
      <c r="B1444" s="44" t="s">
        <v>79</v>
      </c>
      <c r="C1444" s="786">
        <v>2.2000000000000002</v>
      </c>
      <c r="D1444" s="2074">
        <v>500</v>
      </c>
      <c r="E1444" s="2064">
        <f t="shared" si="154"/>
        <v>75.551999999999992</v>
      </c>
      <c r="F1444" s="603">
        <f t="shared" si="155"/>
        <v>75.55</v>
      </c>
      <c r="G1444" s="862">
        <f>'Заказ, cкидки и курсы валют'!$J$23*F1444</f>
        <v>940.59749999999985</v>
      </c>
      <c r="H1444" s="128">
        <f t="shared" si="156"/>
        <v>470.3</v>
      </c>
      <c r="I1444" s="212"/>
    </row>
    <row r="1445" spans="1:9" ht="14.1" customHeight="1">
      <c r="A1445" s="209" t="s">
        <v>3616</v>
      </c>
      <c r="B1445" s="44" t="s">
        <v>152</v>
      </c>
      <c r="C1445" s="786">
        <v>2.41</v>
      </c>
      <c r="D1445" s="2074">
        <v>500</v>
      </c>
      <c r="E1445" s="2064">
        <f t="shared" si="154"/>
        <v>83.52</v>
      </c>
      <c r="F1445" s="603">
        <f t="shared" si="155"/>
        <v>83.52</v>
      </c>
      <c r="G1445" s="862">
        <f>'Заказ, cкидки и курсы валют'!$J$23*F1445</f>
        <v>1039.8239999999998</v>
      </c>
      <c r="H1445" s="128">
        <f t="shared" si="156"/>
        <v>519.91</v>
      </c>
      <c r="I1445" s="212"/>
    </row>
    <row r="1446" spans="1:9" ht="14.1" customHeight="1">
      <c r="A1446" s="209" t="s">
        <v>3617</v>
      </c>
      <c r="B1446" s="44" t="s">
        <v>158</v>
      </c>
      <c r="C1446" s="786">
        <v>2.92</v>
      </c>
      <c r="D1446" s="2074">
        <v>300</v>
      </c>
      <c r="E1446" s="2064">
        <f t="shared" si="154"/>
        <v>98.387999999999991</v>
      </c>
      <c r="F1446" s="603">
        <f t="shared" si="155"/>
        <v>98.39</v>
      </c>
      <c r="G1446" s="862">
        <f>'Заказ, cкидки и курсы валют'!$J$23*F1446</f>
        <v>1224.9555</v>
      </c>
      <c r="H1446" s="128">
        <f t="shared" si="156"/>
        <v>367.49</v>
      </c>
      <c r="I1446" s="212"/>
    </row>
    <row r="1447" spans="1:9" ht="14.1" customHeight="1">
      <c r="A1447" s="209" t="s">
        <v>3618</v>
      </c>
      <c r="B1447" s="44" t="s">
        <v>159</v>
      </c>
      <c r="C1447" s="786">
        <v>3.37</v>
      </c>
      <c r="D1447" s="2074">
        <v>250</v>
      </c>
      <c r="E1447" s="2064">
        <f t="shared" si="154"/>
        <v>112.34400000000001</v>
      </c>
      <c r="F1447" s="603">
        <f t="shared" si="155"/>
        <v>112.34</v>
      </c>
      <c r="G1447" s="862">
        <f>'Заказ, cкидки и курсы валют'!$J$23*F1447</f>
        <v>1398.633</v>
      </c>
      <c r="H1447" s="128">
        <f t="shared" si="156"/>
        <v>349.66</v>
      </c>
      <c r="I1447" s="212"/>
    </row>
    <row r="1448" spans="1:9" ht="14.1" customHeight="1">
      <c r="A1448" s="209" t="s">
        <v>3619</v>
      </c>
      <c r="B1448" s="44" t="s">
        <v>80</v>
      </c>
      <c r="C1448" s="786">
        <v>1.21</v>
      </c>
      <c r="D1448" s="2074">
        <v>2000</v>
      </c>
      <c r="E1448" s="2064">
        <f>E1362*1.2</f>
        <v>49.32</v>
      </c>
      <c r="F1448" s="603">
        <f t="shared" si="155"/>
        <v>49.32</v>
      </c>
      <c r="G1448" s="862">
        <f>'Заказ, cкидки и курсы валют'!$J$23*F1448</f>
        <v>614.03399999999999</v>
      </c>
      <c r="H1448" s="128">
        <f t="shared" si="156"/>
        <v>1228.07</v>
      </c>
      <c r="I1448" s="212"/>
    </row>
    <row r="1449" spans="1:9" ht="14.1" customHeight="1">
      <c r="A1449" s="209" t="s">
        <v>3620</v>
      </c>
      <c r="B1449" s="44" t="s">
        <v>160</v>
      </c>
      <c r="C1449" s="786">
        <v>1.46</v>
      </c>
      <c r="D1449" s="2074">
        <v>1000</v>
      </c>
      <c r="E1449" s="2064">
        <f t="shared" si="154"/>
        <v>52.524000000000001</v>
      </c>
      <c r="F1449" s="603">
        <f t="shared" si="155"/>
        <v>52.52</v>
      </c>
      <c r="G1449" s="862">
        <f>'Заказ, cкидки и курсы валют'!$J$23*F1449</f>
        <v>653.87400000000002</v>
      </c>
      <c r="H1449" s="128">
        <f t="shared" si="156"/>
        <v>653.87</v>
      </c>
      <c r="I1449" s="212"/>
    </row>
    <row r="1450" spans="1:9" ht="14.1" customHeight="1">
      <c r="A1450" s="209" t="s">
        <v>3621</v>
      </c>
      <c r="B1450" s="44" t="s">
        <v>161</v>
      </c>
      <c r="C1450" s="786">
        <v>1.63</v>
      </c>
      <c r="D1450" s="2074">
        <v>1000</v>
      </c>
      <c r="E1450" s="2064">
        <f t="shared" si="154"/>
        <v>59.82</v>
      </c>
      <c r="F1450" s="603">
        <f t="shared" si="155"/>
        <v>59.82</v>
      </c>
      <c r="G1450" s="862">
        <f>'Заказ, cкидки и курсы валют'!$J$23*F1450</f>
        <v>744.75900000000001</v>
      </c>
      <c r="H1450" s="128">
        <f t="shared" si="156"/>
        <v>744.76</v>
      </c>
      <c r="I1450" s="212"/>
    </row>
    <row r="1451" spans="1:9" ht="14.1" customHeight="1">
      <c r="A1451" s="209" t="s">
        <v>3622</v>
      </c>
      <c r="B1451" s="44" t="s">
        <v>162</v>
      </c>
      <c r="C1451" s="786">
        <v>2.02</v>
      </c>
      <c r="D1451" s="2074">
        <v>700</v>
      </c>
      <c r="E1451" s="2064">
        <f t="shared" si="154"/>
        <v>70.548000000000002</v>
      </c>
      <c r="F1451" s="603">
        <f t="shared" si="155"/>
        <v>70.55</v>
      </c>
      <c r="G1451" s="862">
        <f>'Заказ, cкидки и курсы валют'!$J$23*F1451</f>
        <v>878.34749999999997</v>
      </c>
      <c r="H1451" s="128">
        <f t="shared" si="156"/>
        <v>614.84</v>
      </c>
      <c r="I1451" s="212"/>
    </row>
    <row r="1452" spans="1:9" ht="14.1" customHeight="1">
      <c r="A1452" s="210" t="s">
        <v>3623</v>
      </c>
      <c r="B1452" s="44" t="s">
        <v>81</v>
      </c>
      <c r="C1452" s="786">
        <v>2.27</v>
      </c>
      <c r="D1452" s="2074">
        <v>600</v>
      </c>
      <c r="E1452" s="2064">
        <f t="shared" si="154"/>
        <v>77.399999999999991</v>
      </c>
      <c r="F1452" s="603">
        <f t="shared" si="155"/>
        <v>77.400000000000006</v>
      </c>
      <c r="G1452" s="862">
        <f>'Заказ, cкидки и курсы валют'!$J$23*F1452</f>
        <v>963.63</v>
      </c>
      <c r="H1452" s="128">
        <f t="shared" si="156"/>
        <v>578.17999999999995</v>
      </c>
      <c r="I1452" s="212"/>
    </row>
    <row r="1453" spans="1:9" ht="14.1" customHeight="1">
      <c r="A1453" s="210" t="s">
        <v>3624</v>
      </c>
      <c r="B1453" s="44" t="s">
        <v>163</v>
      </c>
      <c r="C1453" s="786">
        <v>2.52</v>
      </c>
      <c r="D1453" s="2074">
        <v>500</v>
      </c>
      <c r="E1453" s="2064">
        <f t="shared" si="154"/>
        <v>88.5</v>
      </c>
      <c r="F1453" s="603">
        <f t="shared" si="155"/>
        <v>88.5</v>
      </c>
      <c r="G1453" s="862">
        <f>'Заказ, cкидки и курсы валют'!$J$23*F1453</f>
        <v>1101.825</v>
      </c>
      <c r="H1453" s="128">
        <f t="shared" si="156"/>
        <v>550.91</v>
      </c>
      <c r="I1453" s="212"/>
    </row>
    <row r="1454" spans="1:9" ht="14.1" customHeight="1">
      <c r="A1454" s="210" t="s">
        <v>3625</v>
      </c>
      <c r="B1454" s="44" t="s">
        <v>82</v>
      </c>
      <c r="C1454" s="786">
        <v>2.83</v>
      </c>
      <c r="D1454" s="2074">
        <v>500</v>
      </c>
      <c r="E1454" s="2064">
        <f t="shared" si="154"/>
        <v>99.144000000000005</v>
      </c>
      <c r="F1454" s="603">
        <f t="shared" si="155"/>
        <v>99.14</v>
      </c>
      <c r="G1454" s="862">
        <f>'Заказ, cкидки и курсы валют'!$J$23*F1454</f>
        <v>1234.2929999999999</v>
      </c>
      <c r="H1454" s="128">
        <f t="shared" si="156"/>
        <v>617.15</v>
      </c>
      <c r="I1454" s="212"/>
    </row>
    <row r="1455" spans="1:9" ht="14.1" customHeight="1">
      <c r="A1455" s="210" t="s">
        <v>2962</v>
      </c>
      <c r="B1455" s="44" t="s">
        <v>164</v>
      </c>
      <c r="C1455" s="786">
        <v>3.1</v>
      </c>
      <c r="D1455" s="2074">
        <v>400</v>
      </c>
      <c r="E1455" s="2064">
        <f t="shared" si="154"/>
        <v>105.336</v>
      </c>
      <c r="F1455" s="603">
        <f t="shared" si="155"/>
        <v>105.34</v>
      </c>
      <c r="G1455" s="862">
        <f>'Заказ, cкидки и курсы валют'!$J$23*F1455</f>
        <v>1311.4829999999999</v>
      </c>
      <c r="H1455" s="128">
        <f t="shared" si="156"/>
        <v>524.59</v>
      </c>
      <c r="I1455" s="212"/>
    </row>
    <row r="1456" spans="1:9" ht="14.1" customHeight="1">
      <c r="A1456" s="210" t="s">
        <v>2963</v>
      </c>
      <c r="B1456" s="44" t="s">
        <v>165</v>
      </c>
      <c r="C1456" s="785">
        <v>3.62</v>
      </c>
      <c r="D1456" s="2074">
        <v>300</v>
      </c>
      <c r="E1456" s="2064">
        <f t="shared" si="154"/>
        <v>123.56399999999999</v>
      </c>
      <c r="F1456" s="603">
        <f t="shared" si="155"/>
        <v>123.56</v>
      </c>
      <c r="G1456" s="862">
        <f>'Заказ, cкидки и курсы валют'!$J$23*F1456</f>
        <v>1538.3219999999999</v>
      </c>
      <c r="H1456" s="128">
        <f t="shared" si="156"/>
        <v>461.5</v>
      </c>
      <c r="I1456" s="212"/>
    </row>
    <row r="1457" spans="1:9" ht="14.1" customHeight="1">
      <c r="A1457" s="210" t="s">
        <v>2964</v>
      </c>
      <c r="B1457" s="44" t="s">
        <v>166</v>
      </c>
      <c r="C1457" s="785">
        <v>4.22</v>
      </c>
      <c r="D1457" s="2074">
        <v>150</v>
      </c>
      <c r="E1457" s="2064">
        <f t="shared" si="154"/>
        <v>142.30799999999999</v>
      </c>
      <c r="F1457" s="603">
        <f t="shared" si="155"/>
        <v>142.31</v>
      </c>
      <c r="G1457" s="862">
        <f>'Заказ, cкидки и курсы валют'!$J$23*F1457</f>
        <v>1771.7594999999999</v>
      </c>
      <c r="H1457" s="128">
        <f t="shared" si="156"/>
        <v>265.76</v>
      </c>
      <c r="I1457" s="212"/>
    </row>
    <row r="1458" spans="1:9" ht="14.1" customHeight="1">
      <c r="A1458" s="210" t="s">
        <v>2965</v>
      </c>
      <c r="B1458" s="44" t="s">
        <v>83</v>
      </c>
      <c r="C1458" s="785">
        <v>4.78</v>
      </c>
      <c r="D1458" s="2074">
        <v>200</v>
      </c>
      <c r="E1458" s="2064">
        <f t="shared" si="154"/>
        <v>165.672</v>
      </c>
      <c r="F1458" s="603">
        <f t="shared" si="155"/>
        <v>165.67</v>
      </c>
      <c r="G1458" s="862">
        <f>'Заказ, cкидки и курсы валют'!$J$23*F1458</f>
        <v>2062.5914999999995</v>
      </c>
      <c r="H1458" s="128">
        <f t="shared" si="156"/>
        <v>412.52</v>
      </c>
      <c r="I1458" s="212"/>
    </row>
    <row r="1459" spans="1:9" ht="14.1" customHeight="1">
      <c r="A1459" s="210" t="s">
        <v>3922</v>
      </c>
      <c r="B1459" s="48" t="s">
        <v>3654</v>
      </c>
      <c r="C1459" s="786">
        <v>1.51</v>
      </c>
      <c r="D1459" s="2074">
        <v>1000</v>
      </c>
      <c r="E1459" s="2064">
        <f>E1373*1.2</f>
        <v>53.988</v>
      </c>
      <c r="F1459" s="603">
        <f t="shared" si="155"/>
        <v>53.99</v>
      </c>
      <c r="G1459" s="862">
        <f>'Заказ, cкидки и курсы валют'!$J$23*F1459</f>
        <v>672.17549999999994</v>
      </c>
      <c r="H1459" s="128">
        <f t="shared" si="156"/>
        <v>672.18</v>
      </c>
      <c r="I1459" s="212"/>
    </row>
    <row r="1460" spans="1:9" ht="14.1" customHeight="1">
      <c r="A1460" s="210" t="s">
        <v>2966</v>
      </c>
      <c r="B1460" s="48" t="s">
        <v>167</v>
      </c>
      <c r="C1460" s="785">
        <v>1.72</v>
      </c>
      <c r="D1460" s="2074">
        <v>1000</v>
      </c>
      <c r="E1460" s="2064">
        <f t="shared" si="154"/>
        <v>64.355999999999995</v>
      </c>
      <c r="F1460" s="603">
        <f t="shared" si="155"/>
        <v>64.36</v>
      </c>
      <c r="G1460" s="862">
        <f>'Заказ, cкидки и курсы валют'!$J$23*F1460</f>
        <v>801.28199999999993</v>
      </c>
      <c r="H1460" s="128">
        <f t="shared" si="156"/>
        <v>801.28</v>
      </c>
      <c r="I1460" s="212"/>
    </row>
    <row r="1461" spans="1:9" ht="14.1" customHeight="1">
      <c r="A1461" s="210" t="s">
        <v>2967</v>
      </c>
      <c r="B1461" s="48" t="s">
        <v>168</v>
      </c>
      <c r="C1461" s="785">
        <v>2.08</v>
      </c>
      <c r="D1461" s="2074">
        <v>1000</v>
      </c>
      <c r="E1461" s="2064">
        <f t="shared" si="154"/>
        <v>72.575999999999993</v>
      </c>
      <c r="F1461" s="603">
        <f t="shared" si="155"/>
        <v>72.58</v>
      </c>
      <c r="G1461" s="862">
        <f>'Заказ, cкидки и курсы валют'!$J$23*F1461</f>
        <v>903.62099999999998</v>
      </c>
      <c r="H1461" s="128">
        <f t="shared" si="156"/>
        <v>903.62</v>
      </c>
      <c r="I1461" s="212"/>
    </row>
    <row r="1462" spans="1:9" ht="14.1" customHeight="1">
      <c r="A1462" s="210" t="s">
        <v>2968</v>
      </c>
      <c r="B1462" s="48" t="s">
        <v>169</v>
      </c>
      <c r="C1462" s="785">
        <v>2.48</v>
      </c>
      <c r="D1462" s="2074">
        <v>800</v>
      </c>
      <c r="E1462" s="2064">
        <f t="shared" si="154"/>
        <v>86.975999999999999</v>
      </c>
      <c r="F1462" s="603">
        <f t="shared" si="155"/>
        <v>86.98</v>
      </c>
      <c r="G1462" s="862">
        <f>'Заказ, cкидки и курсы валют'!$J$23*F1462</f>
        <v>1082.9010000000001</v>
      </c>
      <c r="H1462" s="128">
        <f t="shared" si="156"/>
        <v>866.32</v>
      </c>
      <c r="I1462" s="212"/>
    </row>
    <row r="1463" spans="1:9" ht="14.1" customHeight="1">
      <c r="A1463" s="210" t="s">
        <v>2969</v>
      </c>
      <c r="B1463" s="48" t="s">
        <v>611</v>
      </c>
      <c r="C1463" s="785">
        <v>2.75</v>
      </c>
      <c r="D1463" s="2074">
        <v>600</v>
      </c>
      <c r="E1463" s="2064">
        <f t="shared" si="154"/>
        <v>97.164000000000001</v>
      </c>
      <c r="F1463" s="603">
        <f t="shared" si="155"/>
        <v>97.16</v>
      </c>
      <c r="G1463" s="862">
        <f>'Заказ, cкидки и курсы валют'!$J$23*F1463</f>
        <v>1209.6419999999998</v>
      </c>
      <c r="H1463" s="128">
        <f t="shared" si="156"/>
        <v>725.79</v>
      </c>
      <c r="I1463" s="212"/>
    </row>
    <row r="1464" spans="1:9" ht="14.1" customHeight="1">
      <c r="A1464" s="210" t="s">
        <v>2970</v>
      </c>
      <c r="B1464" s="48" t="s">
        <v>170</v>
      </c>
      <c r="C1464" s="785">
        <v>3.08</v>
      </c>
      <c r="D1464" s="2074">
        <v>500</v>
      </c>
      <c r="E1464" s="2064">
        <f t="shared" si="154"/>
        <v>109.968</v>
      </c>
      <c r="F1464" s="603">
        <f t="shared" si="155"/>
        <v>109.97</v>
      </c>
      <c r="G1464" s="862">
        <f>'Заказ, cкидки и курсы валют'!$J$23*F1464</f>
        <v>1369.1264999999999</v>
      </c>
      <c r="H1464" s="128">
        <f t="shared" si="156"/>
        <v>684.56</v>
      </c>
      <c r="I1464" s="212"/>
    </row>
    <row r="1465" spans="1:9" ht="14.1" customHeight="1">
      <c r="A1465" s="210" t="s">
        <v>2971</v>
      </c>
      <c r="B1465" s="48" t="s">
        <v>612</v>
      </c>
      <c r="C1465" s="785">
        <v>3.43</v>
      </c>
      <c r="D1465" s="2074">
        <v>400</v>
      </c>
      <c r="E1465" s="2064">
        <f t="shared" si="154"/>
        <v>120.696</v>
      </c>
      <c r="F1465" s="603">
        <f t="shared" si="155"/>
        <v>120.7</v>
      </c>
      <c r="G1465" s="862">
        <f>'Заказ, cкидки и курсы валют'!$J$23*F1465</f>
        <v>1502.7149999999999</v>
      </c>
      <c r="H1465" s="128">
        <f t="shared" si="156"/>
        <v>601.09</v>
      </c>
      <c r="I1465" s="212"/>
    </row>
    <row r="1466" spans="1:9" ht="14.1" customHeight="1">
      <c r="A1466" s="210" t="s">
        <v>2972</v>
      </c>
      <c r="B1466" s="48" t="s">
        <v>171</v>
      </c>
      <c r="C1466" s="785">
        <v>3.76</v>
      </c>
      <c r="D1466" s="2074">
        <v>300</v>
      </c>
      <c r="E1466" s="2064">
        <f t="shared" si="154"/>
        <v>132.13200000000001</v>
      </c>
      <c r="F1466" s="603">
        <f t="shared" si="155"/>
        <v>132.13</v>
      </c>
      <c r="G1466" s="862">
        <f>'Заказ, cкидки и курсы валют'!$J$23*F1466</f>
        <v>1645.0184999999999</v>
      </c>
      <c r="H1466" s="128">
        <f t="shared" si="156"/>
        <v>493.51</v>
      </c>
      <c r="I1466" s="212"/>
    </row>
    <row r="1467" spans="1:9" ht="14.1" customHeight="1">
      <c r="A1467" s="210" t="s">
        <v>2973</v>
      </c>
      <c r="B1467" s="48" t="s">
        <v>172</v>
      </c>
      <c r="C1467" s="786">
        <v>4.43</v>
      </c>
      <c r="D1467" s="2074">
        <v>250</v>
      </c>
      <c r="E1467" s="2064">
        <f t="shared" si="154"/>
        <v>156.92400000000001</v>
      </c>
      <c r="F1467" s="603">
        <f t="shared" si="155"/>
        <v>156.91999999999999</v>
      </c>
      <c r="G1467" s="862">
        <f>'Заказ, cкидки и курсы валют'!$J$23*F1467</f>
        <v>1953.6539999999998</v>
      </c>
      <c r="H1467" s="128">
        <f t="shared" si="156"/>
        <v>488.41</v>
      </c>
      <c r="I1467" s="212"/>
    </row>
    <row r="1468" spans="1:9" ht="14.1" customHeight="1">
      <c r="A1468" s="210" t="s">
        <v>2974</v>
      </c>
      <c r="B1468" s="48" t="s">
        <v>173</v>
      </c>
      <c r="C1468" s="787">
        <v>5.35</v>
      </c>
      <c r="D1468" s="2074">
        <v>200</v>
      </c>
      <c r="E1468" s="2064">
        <f t="shared" si="154"/>
        <v>180.08399999999997</v>
      </c>
      <c r="F1468" s="603">
        <f t="shared" si="155"/>
        <v>180.08</v>
      </c>
      <c r="G1468" s="862">
        <f>'Заказ, cкидки и курсы валют'!$J$23*F1468</f>
        <v>2241.9960000000001</v>
      </c>
      <c r="H1468" s="128">
        <f t="shared" si="156"/>
        <v>448.4</v>
      </c>
      <c r="I1468" s="212"/>
    </row>
    <row r="1469" spans="1:9" ht="14.1" customHeight="1">
      <c r="A1469" s="209" t="s">
        <v>2975</v>
      </c>
      <c r="B1469" s="48" t="s">
        <v>174</v>
      </c>
      <c r="C1469" s="785">
        <v>6.11</v>
      </c>
      <c r="D1469" s="2074">
        <v>150</v>
      </c>
      <c r="E1469" s="2064">
        <f t="shared" si="154"/>
        <v>197.56799999999998</v>
      </c>
      <c r="F1469" s="603">
        <f t="shared" si="155"/>
        <v>197.57</v>
      </c>
      <c r="G1469" s="862">
        <f>'Заказ, cкидки и курсы валют'!$J$23*F1469</f>
        <v>2459.7464999999997</v>
      </c>
      <c r="H1469" s="128">
        <f t="shared" si="156"/>
        <v>368.96</v>
      </c>
      <c r="I1469" s="212"/>
    </row>
    <row r="1470" spans="1:9" ht="14.1" customHeight="1">
      <c r="A1470" s="209" t="s">
        <v>2976</v>
      </c>
      <c r="B1470" s="48" t="s">
        <v>175</v>
      </c>
      <c r="C1470" s="785">
        <v>6.45</v>
      </c>
      <c r="D1470" s="2074">
        <v>100</v>
      </c>
      <c r="E1470" s="2064">
        <f t="shared" si="154"/>
        <v>225.28800000000001</v>
      </c>
      <c r="F1470" s="603">
        <f t="shared" si="155"/>
        <v>225.29</v>
      </c>
      <c r="G1470" s="862">
        <f>'Заказ, cкидки и курсы валют'!$J$23*F1470</f>
        <v>2804.8604999999998</v>
      </c>
      <c r="H1470" s="128">
        <f t="shared" si="156"/>
        <v>280.49</v>
      </c>
      <c r="I1470" s="212"/>
    </row>
    <row r="1471" spans="1:9" ht="14.1" customHeight="1">
      <c r="A1471" s="209" t="s">
        <v>2977</v>
      </c>
      <c r="B1471" s="48" t="s">
        <v>176</v>
      </c>
      <c r="C1471" s="785">
        <v>7.12</v>
      </c>
      <c r="D1471" s="2074">
        <v>100</v>
      </c>
      <c r="E1471" s="2064">
        <f t="shared" si="154"/>
        <v>243.28800000000001</v>
      </c>
      <c r="F1471" s="603">
        <f t="shared" si="155"/>
        <v>243.29</v>
      </c>
      <c r="G1471" s="862">
        <f>'Заказ, cкидки и курсы валют'!$J$23*F1471</f>
        <v>3028.9604999999997</v>
      </c>
      <c r="H1471" s="128">
        <f t="shared" si="156"/>
        <v>302.89999999999998</v>
      </c>
      <c r="I1471" s="212"/>
    </row>
    <row r="1472" spans="1:9" ht="14.1" customHeight="1">
      <c r="A1472" s="209" t="s">
        <v>2978</v>
      </c>
      <c r="B1472" s="48" t="s">
        <v>177</v>
      </c>
      <c r="C1472" s="785">
        <v>8.4700000000000006</v>
      </c>
      <c r="D1472" s="48">
        <v>100</v>
      </c>
      <c r="E1472" s="2064">
        <f>E1386*1.2</f>
        <v>295.38</v>
      </c>
      <c r="F1472" s="603">
        <f t="shared" si="155"/>
        <v>295.38</v>
      </c>
      <c r="G1472" s="862">
        <f>'Заказ, cкидки и курсы валют'!$J$23*F1472</f>
        <v>3677.4809999999998</v>
      </c>
      <c r="H1472" s="128">
        <f t="shared" si="156"/>
        <v>367.75</v>
      </c>
      <c r="I1472" s="212"/>
    </row>
    <row r="1473" spans="1:9" ht="14.1" customHeight="1">
      <c r="A1473" s="216" t="s">
        <v>5260</v>
      </c>
      <c r="B1473" s="44" t="s">
        <v>189</v>
      </c>
      <c r="C1473" s="786">
        <v>3.9</v>
      </c>
      <c r="D1473" s="2074">
        <v>400</v>
      </c>
      <c r="E1473" s="2064">
        <f t="shared" si="154"/>
        <v>124.89599999999999</v>
      </c>
      <c r="F1473" s="603">
        <f t="shared" si="155"/>
        <v>124.9</v>
      </c>
      <c r="G1473" s="862">
        <f>'Заказ, cкидки и курсы валют'!$J$23*F1473</f>
        <v>1555.0049999999999</v>
      </c>
      <c r="H1473" s="128">
        <f t="shared" si="156"/>
        <v>622</v>
      </c>
      <c r="I1473" s="212"/>
    </row>
    <row r="1474" spans="1:9" ht="14.1" customHeight="1">
      <c r="A1474" s="216" t="s">
        <v>2979</v>
      </c>
      <c r="B1474" s="44" t="s">
        <v>178</v>
      </c>
      <c r="C1474" s="785">
        <v>4.7699999999999996</v>
      </c>
      <c r="D1474" s="2074">
        <v>300</v>
      </c>
      <c r="E1474" s="2064">
        <f t="shared" si="154"/>
        <v>164.53200000000001</v>
      </c>
      <c r="F1474" s="603">
        <f t="shared" si="155"/>
        <v>164.53</v>
      </c>
      <c r="G1474" s="862">
        <f>'Заказ, cкидки и курсы валют'!$J$23*F1474</f>
        <v>2048.3984999999998</v>
      </c>
      <c r="H1474" s="128">
        <f t="shared" si="156"/>
        <v>614.52</v>
      </c>
      <c r="I1474" s="212"/>
    </row>
    <row r="1475" spans="1:9" ht="14.1" customHeight="1">
      <c r="A1475" s="209" t="s">
        <v>2981</v>
      </c>
      <c r="B1475" s="44" t="s">
        <v>84</v>
      </c>
      <c r="C1475" s="785">
        <v>5.0599999999999996</v>
      </c>
      <c r="D1475" s="2074">
        <v>250</v>
      </c>
      <c r="E1475" s="2064">
        <f t="shared" si="154"/>
        <v>178.90799999999999</v>
      </c>
      <c r="F1475" s="603">
        <f t="shared" si="155"/>
        <v>178.91</v>
      </c>
      <c r="G1475" s="862">
        <f>'Заказ, cкидки и курсы валют'!$J$23*F1475</f>
        <v>2227.4294999999997</v>
      </c>
      <c r="H1475" s="128">
        <f t="shared" si="156"/>
        <v>556.86</v>
      </c>
      <c r="I1475" s="212"/>
    </row>
    <row r="1476" spans="1:9" ht="14.1" customHeight="1">
      <c r="A1476" s="209" t="s">
        <v>2980</v>
      </c>
      <c r="B1476" s="44" t="s">
        <v>179</v>
      </c>
      <c r="C1476" s="785">
        <v>5.81</v>
      </c>
      <c r="D1476" s="2074">
        <v>200</v>
      </c>
      <c r="E1476" s="2064">
        <f t="shared" si="154"/>
        <v>199.76399999999998</v>
      </c>
      <c r="F1476" s="603">
        <f t="shared" si="155"/>
        <v>199.76</v>
      </c>
      <c r="G1476" s="862">
        <f>'Заказ, cкидки и курсы валют'!$J$23*F1476</f>
        <v>2487.0119999999997</v>
      </c>
      <c r="H1476" s="128">
        <f t="shared" si="156"/>
        <v>497.4</v>
      </c>
      <c r="I1476" s="212"/>
    </row>
    <row r="1477" spans="1:9" ht="14.1" customHeight="1">
      <c r="A1477" s="209" t="s">
        <v>2982</v>
      </c>
      <c r="B1477" s="44" t="s">
        <v>180</v>
      </c>
      <c r="C1477" s="785">
        <v>6.85</v>
      </c>
      <c r="D1477" s="2074">
        <v>200</v>
      </c>
      <c r="E1477" s="2064">
        <f t="shared" si="154"/>
        <v>232.30799999999999</v>
      </c>
      <c r="F1477" s="603">
        <f t="shared" si="155"/>
        <v>232.31</v>
      </c>
      <c r="G1477" s="862">
        <f>'Заказ, cкидки и курсы валют'!$J$23*F1477</f>
        <v>2892.2594999999997</v>
      </c>
      <c r="H1477" s="128">
        <f t="shared" si="156"/>
        <v>578.45000000000005</v>
      </c>
      <c r="I1477" s="212"/>
    </row>
    <row r="1478" spans="1:9" ht="14.1" customHeight="1">
      <c r="A1478" s="209" t="s">
        <v>2983</v>
      </c>
      <c r="B1478" s="44" t="s">
        <v>181</v>
      </c>
      <c r="C1478" s="785">
        <v>7.88</v>
      </c>
      <c r="D1478" s="2074">
        <v>150</v>
      </c>
      <c r="E1478" s="2064">
        <f t="shared" ref="E1478:E1488" si="157">E1392*1.2</f>
        <v>269.79599999999999</v>
      </c>
      <c r="F1478" s="603">
        <f t="shared" ref="F1478:F1489" si="158">ROUND(E1478*(1-$F$11),2)</f>
        <v>269.8</v>
      </c>
      <c r="G1478" s="862">
        <f>'Заказ, cкидки и курсы валют'!$J$23*F1478</f>
        <v>3359.0099999999998</v>
      </c>
      <c r="H1478" s="128">
        <f t="shared" ref="H1478:H1489" si="159">ROUND((D1478/1000)*G1478,2)</f>
        <v>503.85</v>
      </c>
      <c r="I1478" s="212"/>
    </row>
    <row r="1479" spans="1:9" ht="14.1" customHeight="1">
      <c r="A1479" s="209" t="s">
        <v>2984</v>
      </c>
      <c r="B1479" s="44" t="s">
        <v>182</v>
      </c>
      <c r="C1479" s="785">
        <v>8.92</v>
      </c>
      <c r="D1479" s="2074">
        <v>100</v>
      </c>
      <c r="E1479" s="2064">
        <f t="shared" si="157"/>
        <v>301.93200000000002</v>
      </c>
      <c r="F1479" s="603">
        <f t="shared" si="158"/>
        <v>301.93</v>
      </c>
      <c r="G1479" s="862">
        <f>'Заказ, cкидки и курсы валют'!$J$23*F1479</f>
        <v>3759.0284999999999</v>
      </c>
      <c r="H1479" s="128">
        <f t="shared" si="159"/>
        <v>375.9</v>
      </c>
      <c r="I1479" s="212"/>
    </row>
    <row r="1480" spans="1:9" ht="14.1" customHeight="1">
      <c r="A1480" s="209" t="s">
        <v>2985</v>
      </c>
      <c r="B1480" s="44" t="s">
        <v>183</v>
      </c>
      <c r="C1480" s="785">
        <v>9.9600000000000009</v>
      </c>
      <c r="D1480" s="2074">
        <v>100</v>
      </c>
      <c r="E1480" s="2064">
        <f t="shared" si="157"/>
        <v>336.84</v>
      </c>
      <c r="F1480" s="603">
        <f t="shared" si="158"/>
        <v>336.84</v>
      </c>
      <c r="G1480" s="862">
        <f>'Заказ, cкидки и курсы валют'!$J$23*F1480</f>
        <v>4193.6579999999994</v>
      </c>
      <c r="H1480" s="128">
        <f t="shared" si="159"/>
        <v>419.37</v>
      </c>
      <c r="I1480" s="212"/>
    </row>
    <row r="1481" spans="1:9" ht="14.1" customHeight="1">
      <c r="A1481" s="209" t="s">
        <v>2986</v>
      </c>
      <c r="B1481" s="44" t="s">
        <v>184</v>
      </c>
      <c r="C1481" s="785">
        <v>10.99</v>
      </c>
      <c r="D1481" s="48">
        <v>100</v>
      </c>
      <c r="E1481" s="2064">
        <f t="shared" si="157"/>
        <v>369.85199999999998</v>
      </c>
      <c r="F1481" s="603">
        <f t="shared" si="158"/>
        <v>369.85</v>
      </c>
      <c r="G1481" s="862">
        <f>'Заказ, cкидки и курсы валют'!$J$23*F1481</f>
        <v>4604.6324999999997</v>
      </c>
      <c r="H1481" s="128">
        <f t="shared" si="159"/>
        <v>460.46</v>
      </c>
      <c r="I1481" s="212"/>
    </row>
    <row r="1482" spans="1:9" ht="14.1" customHeight="1">
      <c r="A1482" s="209" t="s">
        <v>2987</v>
      </c>
      <c r="B1482" s="44" t="s">
        <v>974</v>
      </c>
      <c r="C1482" s="785">
        <v>12.53</v>
      </c>
      <c r="D1482" s="48">
        <v>50</v>
      </c>
      <c r="E1482" s="2064">
        <f t="shared" si="157"/>
        <v>422.05199999999996</v>
      </c>
      <c r="F1482" s="603">
        <f t="shared" si="158"/>
        <v>422.05</v>
      </c>
      <c r="G1482" s="862">
        <f>'Заказ, cкидки и курсы валют'!$J$23*F1482</f>
        <v>5254.5225</v>
      </c>
      <c r="H1482" s="128">
        <f t="shared" si="159"/>
        <v>262.73</v>
      </c>
      <c r="I1482" s="212"/>
    </row>
    <row r="1483" spans="1:9" ht="14.1" customHeight="1">
      <c r="A1483" s="209" t="s">
        <v>2988</v>
      </c>
      <c r="B1483" s="44" t="s">
        <v>185</v>
      </c>
      <c r="C1483" s="785">
        <v>12.88</v>
      </c>
      <c r="D1483" s="48">
        <v>50</v>
      </c>
      <c r="E1483" s="2064">
        <f>E1397*1.2</f>
        <v>456.36</v>
      </c>
      <c r="F1483" s="603">
        <f t="shared" si="158"/>
        <v>456.36</v>
      </c>
      <c r="G1483" s="862">
        <f>'Заказ, cкидки и курсы валют'!$J$23*F1483</f>
        <v>5681.6819999999998</v>
      </c>
      <c r="H1483" s="128">
        <f t="shared" si="159"/>
        <v>284.08</v>
      </c>
      <c r="I1483" s="212"/>
    </row>
    <row r="1484" spans="1:9" ht="14.1" customHeight="1">
      <c r="A1484" s="209" t="s">
        <v>2989</v>
      </c>
      <c r="B1484" s="44" t="s">
        <v>102</v>
      </c>
      <c r="C1484" s="785">
        <v>13.63</v>
      </c>
      <c r="D1484" s="48">
        <v>50</v>
      </c>
      <c r="E1484" s="2064">
        <f t="shared" si="157"/>
        <v>496.5</v>
      </c>
      <c r="F1484" s="603">
        <f t="shared" si="158"/>
        <v>496.5</v>
      </c>
      <c r="G1484" s="862">
        <f>'Заказ, cкидки и курсы валют'!$J$23*F1484</f>
        <v>6181.4249999999993</v>
      </c>
      <c r="H1484" s="128">
        <f t="shared" si="159"/>
        <v>309.07</v>
      </c>
      <c r="I1484" s="212"/>
    </row>
    <row r="1485" spans="1:9" ht="14.1" customHeight="1">
      <c r="A1485" s="209" t="s">
        <v>2990</v>
      </c>
      <c r="B1485" s="44" t="s">
        <v>186</v>
      </c>
      <c r="C1485" s="785">
        <v>14.33</v>
      </c>
      <c r="D1485" s="48">
        <v>50</v>
      </c>
      <c r="E1485" s="2064">
        <f t="shared" si="157"/>
        <v>527.976</v>
      </c>
      <c r="F1485" s="603">
        <f t="shared" si="158"/>
        <v>527.98</v>
      </c>
      <c r="G1485" s="862">
        <f>'Заказ, cкидки и курсы валют'!$J$23*F1485</f>
        <v>6573.3509999999997</v>
      </c>
      <c r="H1485" s="128">
        <f t="shared" si="159"/>
        <v>328.67</v>
      </c>
      <c r="I1485" s="212"/>
    </row>
    <row r="1486" spans="1:9" ht="14.1" customHeight="1">
      <c r="A1486" s="216" t="s">
        <v>2991</v>
      </c>
      <c r="B1486" s="44" t="s">
        <v>3117</v>
      </c>
      <c r="C1486" s="785">
        <v>15.5</v>
      </c>
      <c r="D1486" s="48">
        <v>50</v>
      </c>
      <c r="E1486" s="2064">
        <f t="shared" si="157"/>
        <v>568.72799999999995</v>
      </c>
      <c r="F1486" s="603">
        <f t="shared" si="158"/>
        <v>568.73</v>
      </c>
      <c r="G1486" s="862">
        <f>'Заказ, cкидки и курсы валют'!$J$23*F1486</f>
        <v>7080.6885000000002</v>
      </c>
      <c r="H1486" s="128">
        <f t="shared" si="159"/>
        <v>354.03</v>
      </c>
      <c r="I1486" s="212"/>
    </row>
    <row r="1487" spans="1:9" ht="14.1" customHeight="1">
      <c r="A1487" s="216" t="s">
        <v>2992</v>
      </c>
      <c r="B1487" s="44" t="s">
        <v>187</v>
      </c>
      <c r="C1487" s="785">
        <v>16.5</v>
      </c>
      <c r="D1487" s="48">
        <v>50</v>
      </c>
      <c r="E1487" s="2064">
        <f t="shared" si="157"/>
        <v>594.78</v>
      </c>
      <c r="F1487" s="603">
        <f t="shared" si="158"/>
        <v>594.78</v>
      </c>
      <c r="G1487" s="862">
        <f>'Заказ, cкидки и курсы валют'!$J$23*F1487</f>
        <v>7405.0109999999995</v>
      </c>
      <c r="H1487" s="128">
        <f t="shared" si="159"/>
        <v>370.25</v>
      </c>
      <c r="I1487" s="212"/>
    </row>
    <row r="1488" spans="1:9" ht="14.1" customHeight="1">
      <c r="A1488" s="216" t="s">
        <v>2993</v>
      </c>
      <c r="B1488" s="44" t="s">
        <v>85</v>
      </c>
      <c r="C1488" s="788">
        <v>18.329999999999998</v>
      </c>
      <c r="D1488" s="48">
        <v>50</v>
      </c>
      <c r="E1488" s="2064">
        <f t="shared" si="157"/>
        <v>708.42</v>
      </c>
      <c r="F1488" s="603">
        <f t="shared" si="158"/>
        <v>708.42</v>
      </c>
      <c r="G1488" s="862">
        <f>'Заказ, cкидки и курсы валют'!$J$23*F1488</f>
        <v>8819.8289999999997</v>
      </c>
      <c r="H1488" s="128">
        <f t="shared" si="159"/>
        <v>440.99</v>
      </c>
      <c r="I1488" s="212"/>
    </row>
    <row r="1489" spans="1:9" ht="14.1" customHeight="1" thickBot="1">
      <c r="A1489" s="241" t="s">
        <v>2994</v>
      </c>
      <c r="B1489" s="213" t="s">
        <v>188</v>
      </c>
      <c r="C1489" s="789">
        <v>20.6</v>
      </c>
      <c r="D1489" s="217">
        <v>50</v>
      </c>
      <c r="E1489" s="2092">
        <f>E1403*1.2</f>
        <v>817.25999999999988</v>
      </c>
      <c r="F1489" s="959">
        <f t="shared" si="158"/>
        <v>817.26</v>
      </c>
      <c r="G1489" s="960">
        <f>'Заказ, cкидки и курсы валют'!$J$23*F1489</f>
        <v>10174.886999999999</v>
      </c>
      <c r="H1489" s="181">
        <f t="shared" si="159"/>
        <v>508.74</v>
      </c>
      <c r="I1489" s="214"/>
    </row>
    <row r="1490" spans="1:9" ht="14.1" customHeight="1" thickBot="1">
      <c r="A1490" s="14"/>
      <c r="B1490" s="49"/>
      <c r="C1490" s="81"/>
      <c r="D1490" s="49"/>
      <c r="E1490" s="546"/>
      <c r="F1490" s="578"/>
      <c r="G1490" s="863"/>
      <c r="H1490" s="14"/>
      <c r="I1490" s="14"/>
    </row>
    <row r="1491" spans="1:9" ht="14.1" customHeight="1">
      <c r="A1491" s="215"/>
      <c r="B1491" s="91" t="s">
        <v>3095</v>
      </c>
      <c r="C1491" s="91"/>
      <c r="D1491" s="96"/>
      <c r="E1491" s="591"/>
      <c r="F1491" s="592"/>
      <c r="G1491" s="859"/>
      <c r="H1491" s="163"/>
      <c r="I1491" s="95"/>
    </row>
    <row r="1492" spans="1:9" ht="14.1" customHeight="1">
      <c r="A1492" s="206"/>
      <c r="B1492" s="108" t="s">
        <v>1402</v>
      </c>
      <c r="C1492" s="108"/>
      <c r="D1492" s="166"/>
      <c r="E1492" s="593"/>
      <c r="F1492" s="553"/>
      <c r="G1492" s="340"/>
      <c r="H1492" s="17"/>
      <c r="I1492" s="167"/>
    </row>
    <row r="1493" spans="1:9" ht="14.1" customHeight="1">
      <c r="A1493" s="206"/>
      <c r="B1493" s="207"/>
      <c r="C1493" s="97"/>
      <c r="D1493" s="97"/>
      <c r="E1493" s="595"/>
      <c r="F1493" s="596"/>
      <c r="G1493" s="860"/>
      <c r="H1493" s="228"/>
      <c r="I1493" s="167"/>
    </row>
    <row r="1494" spans="1:9" ht="14.1" customHeight="1">
      <c r="A1494" s="206"/>
      <c r="B1494" s="207"/>
      <c r="C1494" s="97"/>
      <c r="D1494" s="97"/>
      <c r="E1494" s="595"/>
      <c r="F1494" s="596"/>
      <c r="G1494" s="860"/>
      <c r="H1494" s="228"/>
      <c r="I1494" s="167"/>
    </row>
    <row r="1495" spans="1:9" ht="14.1" customHeight="1">
      <c r="A1495" s="206"/>
      <c r="B1495" s="207"/>
      <c r="C1495" s="97"/>
      <c r="D1495" s="97"/>
      <c r="E1495" s="595"/>
      <c r="F1495" s="596"/>
      <c r="G1495" s="860"/>
      <c r="H1495" s="228"/>
      <c r="I1495" s="167"/>
    </row>
    <row r="1496" spans="1:9" ht="14.1" customHeight="1" thickBot="1">
      <c r="A1496" s="201" t="s">
        <v>7083</v>
      </c>
      <c r="B1496" s="200"/>
      <c r="C1496" s="205"/>
      <c r="D1496" s="205"/>
      <c r="E1496" s="597"/>
      <c r="F1496" s="598"/>
      <c r="G1496" s="861"/>
      <c r="H1496" s="229"/>
      <c r="I1496" s="172"/>
    </row>
    <row r="1497" spans="1:9" ht="45" customHeight="1">
      <c r="A1497" s="195" t="s">
        <v>1034</v>
      </c>
      <c r="B1497" s="196" t="s">
        <v>1035</v>
      </c>
      <c r="C1497" s="197" t="s">
        <v>678</v>
      </c>
      <c r="D1497" s="197" t="s">
        <v>3143</v>
      </c>
      <c r="E1497" s="1134" t="s">
        <v>11378</v>
      </c>
      <c r="F1497" s="600" t="s">
        <v>2792</v>
      </c>
      <c r="G1497" s="2353" t="s">
        <v>2640</v>
      </c>
      <c r="H1497" s="2354" t="s">
        <v>497</v>
      </c>
      <c r="I1497" s="199" t="s">
        <v>4268</v>
      </c>
    </row>
    <row r="1498" spans="1:9" ht="14.1" customHeight="1" thickBot="1">
      <c r="A1498" s="195"/>
      <c r="B1498" s="389"/>
      <c r="C1498" s="197" t="s">
        <v>3644</v>
      </c>
      <c r="D1498" s="390" t="s">
        <v>2641</v>
      </c>
      <c r="E1498" s="601" t="s">
        <v>265</v>
      </c>
      <c r="F1498" s="607">
        <f>'Заказ, cкидки и курсы валют'!$I$12</f>
        <v>0</v>
      </c>
      <c r="G1498" s="2350"/>
      <c r="H1498" s="2352"/>
      <c r="I1498" s="325"/>
    </row>
    <row r="1499" spans="1:9" ht="14.1" customHeight="1">
      <c r="A1499" s="391" t="s">
        <v>7147</v>
      </c>
      <c r="B1499" s="392" t="s">
        <v>3345</v>
      </c>
      <c r="C1499" s="973">
        <v>0.28000000000000003</v>
      </c>
      <c r="D1499" s="2101">
        <v>700</v>
      </c>
      <c r="E1499" s="2090">
        <f>E1327*3</f>
        <v>45.18</v>
      </c>
      <c r="F1499" s="967">
        <f>ROUND(E1499*(1-$F$11),2)</f>
        <v>45.18</v>
      </c>
      <c r="G1499" s="968">
        <f>'Заказ, cкидки и курсы валют'!$J$23*F1499</f>
        <v>562.49099999999999</v>
      </c>
      <c r="H1499" s="387">
        <f>ROUND((D1499/1000)*G1499,2)</f>
        <v>393.74</v>
      </c>
      <c r="I1499" s="337"/>
    </row>
    <row r="1500" spans="1:9" ht="14.1" customHeight="1">
      <c r="A1500" s="209" t="s">
        <v>7148</v>
      </c>
      <c r="B1500" s="44" t="s">
        <v>3346</v>
      </c>
      <c r="C1500" s="786">
        <v>0.28999999999999998</v>
      </c>
      <c r="D1500" s="2074">
        <v>500</v>
      </c>
      <c r="E1500" s="2064">
        <f t="shared" ref="E1500:E1563" si="160">E1328*3</f>
        <v>49.260000000000005</v>
      </c>
      <c r="F1500" s="603">
        <f t="shared" ref="F1500:F1563" si="161">ROUND(E1500*(1-$F$11),2)</f>
        <v>49.26</v>
      </c>
      <c r="G1500" s="862">
        <f>'Заказ, cкидки и курсы валют'!$J$23*F1500</f>
        <v>613.28699999999992</v>
      </c>
      <c r="H1500" s="128">
        <f t="shared" ref="H1500:H1563" si="162">ROUND((D1500/1000)*G1500,2)</f>
        <v>306.64</v>
      </c>
      <c r="I1500" s="212"/>
    </row>
    <row r="1501" spans="1:9" ht="14.1" customHeight="1">
      <c r="A1501" s="209" t="s">
        <v>7149</v>
      </c>
      <c r="B1501" s="44" t="s">
        <v>3347</v>
      </c>
      <c r="C1501" s="786">
        <v>0.34</v>
      </c>
      <c r="D1501" s="2074">
        <v>300</v>
      </c>
      <c r="E1501" s="2064">
        <f t="shared" si="160"/>
        <v>54.81</v>
      </c>
      <c r="F1501" s="603">
        <f t="shared" si="161"/>
        <v>54.81</v>
      </c>
      <c r="G1501" s="862">
        <f>'Заказ, cкидки и курсы валют'!$J$23*F1501</f>
        <v>682.3845</v>
      </c>
      <c r="H1501" s="128">
        <f t="shared" si="162"/>
        <v>204.72</v>
      </c>
      <c r="I1501" s="212"/>
    </row>
    <row r="1502" spans="1:9" ht="14.1" customHeight="1">
      <c r="A1502" s="209" t="s">
        <v>7150</v>
      </c>
      <c r="B1502" s="44" t="s">
        <v>3348</v>
      </c>
      <c r="C1502" s="786">
        <v>0.43</v>
      </c>
      <c r="D1502" s="2074">
        <v>300</v>
      </c>
      <c r="E1502" s="2064">
        <f t="shared" si="160"/>
        <v>63.84</v>
      </c>
      <c r="F1502" s="603">
        <f t="shared" si="161"/>
        <v>63.84</v>
      </c>
      <c r="G1502" s="862">
        <f>'Заказ, cкидки и курсы валют'!$J$23*F1502</f>
        <v>794.80799999999999</v>
      </c>
      <c r="H1502" s="128">
        <f t="shared" si="162"/>
        <v>238.44</v>
      </c>
      <c r="I1502" s="212"/>
    </row>
    <row r="1503" spans="1:9" ht="14.1" customHeight="1">
      <c r="A1503" s="209" t="s">
        <v>7151</v>
      </c>
      <c r="B1503" s="44" t="s">
        <v>3349</v>
      </c>
      <c r="C1503" s="786">
        <v>0.62</v>
      </c>
      <c r="D1503" s="2074">
        <v>200</v>
      </c>
      <c r="E1503" s="2064">
        <f t="shared" si="160"/>
        <v>73.92</v>
      </c>
      <c r="F1503" s="603">
        <f t="shared" si="161"/>
        <v>73.92</v>
      </c>
      <c r="G1503" s="862">
        <f>'Заказ, cкидки и курсы валют'!$J$23*F1503</f>
        <v>920.30399999999997</v>
      </c>
      <c r="H1503" s="128">
        <f t="shared" si="162"/>
        <v>184.06</v>
      </c>
      <c r="I1503" s="212"/>
    </row>
    <row r="1504" spans="1:9" ht="14.1" customHeight="1">
      <c r="A1504" s="209" t="s">
        <v>7152</v>
      </c>
      <c r="B1504" s="44" t="s">
        <v>3350</v>
      </c>
      <c r="C1504" s="786">
        <v>0.37</v>
      </c>
      <c r="D1504" s="2074">
        <v>500</v>
      </c>
      <c r="E1504" s="2064">
        <f t="shared" si="160"/>
        <v>52.050000000000004</v>
      </c>
      <c r="F1504" s="603">
        <f t="shared" si="161"/>
        <v>52.05</v>
      </c>
      <c r="G1504" s="862">
        <f>'Заказ, cкидки и курсы валют'!$J$23*F1504</f>
        <v>648.02249999999992</v>
      </c>
      <c r="H1504" s="128">
        <f t="shared" si="162"/>
        <v>324.01</v>
      </c>
      <c r="I1504" s="212"/>
    </row>
    <row r="1505" spans="1:9" ht="14.1" customHeight="1">
      <c r="A1505" s="209" t="s">
        <v>7153</v>
      </c>
      <c r="B1505" s="44" t="s">
        <v>138</v>
      </c>
      <c r="C1505" s="786">
        <v>0.39</v>
      </c>
      <c r="D1505" s="2074">
        <v>500</v>
      </c>
      <c r="E1505" s="2064">
        <f t="shared" si="160"/>
        <v>59.820000000000007</v>
      </c>
      <c r="F1505" s="603">
        <f t="shared" si="161"/>
        <v>59.82</v>
      </c>
      <c r="G1505" s="862">
        <f>'Заказ, cкидки и курсы валют'!$J$23*F1505</f>
        <v>744.75900000000001</v>
      </c>
      <c r="H1505" s="128">
        <f t="shared" ref="H1505:H1512" si="163">ROUND((D1506/1000)*G1505,2)</f>
        <v>223.43</v>
      </c>
      <c r="I1505" s="212"/>
    </row>
    <row r="1506" spans="1:9" ht="14.1" customHeight="1">
      <c r="A1506" s="209" t="s">
        <v>7154</v>
      </c>
      <c r="B1506" s="44" t="s">
        <v>139</v>
      </c>
      <c r="C1506" s="786">
        <v>0.5</v>
      </c>
      <c r="D1506" s="2074">
        <v>300</v>
      </c>
      <c r="E1506" s="2064">
        <f t="shared" si="160"/>
        <v>63.599999999999994</v>
      </c>
      <c r="F1506" s="603">
        <f t="shared" si="161"/>
        <v>63.6</v>
      </c>
      <c r="G1506" s="862">
        <f>'Заказ, cкидки и курсы валют'!$J$23*F1506</f>
        <v>791.81999999999994</v>
      </c>
      <c r="H1506" s="128">
        <f t="shared" si="163"/>
        <v>237.55</v>
      </c>
      <c r="I1506" s="212"/>
    </row>
    <row r="1507" spans="1:9" ht="14.1" customHeight="1">
      <c r="A1507" s="209" t="s">
        <v>7155</v>
      </c>
      <c r="B1507" s="44" t="s">
        <v>140</v>
      </c>
      <c r="C1507" s="786">
        <v>0.59</v>
      </c>
      <c r="D1507" s="2074">
        <v>300</v>
      </c>
      <c r="E1507" s="2064">
        <f t="shared" si="160"/>
        <v>73.679999999999993</v>
      </c>
      <c r="F1507" s="603">
        <f t="shared" si="161"/>
        <v>73.680000000000007</v>
      </c>
      <c r="G1507" s="862">
        <f>'Заказ, cкидки и курсы валют'!$J$23*F1507</f>
        <v>917.31600000000003</v>
      </c>
      <c r="H1507" s="128">
        <f t="shared" si="163"/>
        <v>137.6</v>
      </c>
      <c r="I1507" s="212"/>
    </row>
    <row r="1508" spans="1:9" ht="14.1" customHeight="1">
      <c r="A1508" s="209" t="s">
        <v>7156</v>
      </c>
      <c r="B1508" s="44" t="s">
        <v>141</v>
      </c>
      <c r="C1508" s="786">
        <v>0.74</v>
      </c>
      <c r="D1508" s="2074">
        <v>150</v>
      </c>
      <c r="E1508" s="2064">
        <f t="shared" si="160"/>
        <v>83.429999999999993</v>
      </c>
      <c r="F1508" s="603">
        <f t="shared" si="161"/>
        <v>83.43</v>
      </c>
      <c r="G1508" s="862">
        <f>'Заказ, cкидки и курсы валют'!$J$23*F1508</f>
        <v>1038.7035000000001</v>
      </c>
      <c r="H1508" s="128">
        <f t="shared" si="163"/>
        <v>155.81</v>
      </c>
      <c r="I1508" s="212"/>
    </row>
    <row r="1509" spans="1:9" ht="14.1" customHeight="1">
      <c r="A1509" s="209" t="s">
        <v>7157</v>
      </c>
      <c r="B1509" s="44" t="s">
        <v>142</v>
      </c>
      <c r="C1509" s="786">
        <v>0.88</v>
      </c>
      <c r="D1509" s="2074">
        <v>150</v>
      </c>
      <c r="E1509" s="2064">
        <f t="shared" si="160"/>
        <v>97.92</v>
      </c>
      <c r="F1509" s="603">
        <f t="shared" si="161"/>
        <v>97.92</v>
      </c>
      <c r="G1509" s="862">
        <f>'Заказ, cкидки и курсы валют'!$J$23*F1509</f>
        <v>1219.104</v>
      </c>
      <c r="H1509" s="128">
        <f t="shared" si="163"/>
        <v>121.91</v>
      </c>
      <c r="I1509" s="212"/>
    </row>
    <row r="1510" spans="1:9" ht="14.1" customHeight="1">
      <c r="A1510" s="209" t="s">
        <v>7158</v>
      </c>
      <c r="B1510" s="44" t="s">
        <v>143</v>
      </c>
      <c r="C1510" s="786">
        <v>1.1599999999999999</v>
      </c>
      <c r="D1510" s="2074">
        <v>100</v>
      </c>
      <c r="E1510" s="2064">
        <f t="shared" si="160"/>
        <v>114.87</v>
      </c>
      <c r="F1510" s="603">
        <f t="shared" si="161"/>
        <v>114.87</v>
      </c>
      <c r="G1510" s="862">
        <f>'Заказ, cкидки и курсы валют'!$J$23*F1510</f>
        <v>1430.1315</v>
      </c>
      <c r="H1510" s="128">
        <f t="shared" si="163"/>
        <v>143.01</v>
      </c>
      <c r="I1510" s="212"/>
    </row>
    <row r="1511" spans="1:9" ht="14.1" customHeight="1">
      <c r="A1511" s="209" t="s">
        <v>7159</v>
      </c>
      <c r="B1511" s="44" t="s">
        <v>144</v>
      </c>
      <c r="C1511" s="786">
        <v>1.3</v>
      </c>
      <c r="D1511" s="2074">
        <v>100</v>
      </c>
      <c r="E1511" s="2064">
        <f t="shared" si="160"/>
        <v>118.59</v>
      </c>
      <c r="F1511" s="603">
        <f t="shared" si="161"/>
        <v>118.59</v>
      </c>
      <c r="G1511" s="862">
        <f>'Заказ, cкидки и курсы валют'!$J$23*F1511</f>
        <v>1476.4455</v>
      </c>
      <c r="H1511" s="128">
        <f t="shared" si="163"/>
        <v>118.12</v>
      </c>
      <c r="I1511" s="212"/>
    </row>
    <row r="1512" spans="1:9" ht="14.1" customHeight="1">
      <c r="A1512" s="210" t="s">
        <v>7160</v>
      </c>
      <c r="B1512" s="44" t="s">
        <v>4004</v>
      </c>
      <c r="C1512" s="786">
        <v>1.44</v>
      </c>
      <c r="D1512" s="2074">
        <v>80</v>
      </c>
      <c r="E1512" s="2064">
        <f t="shared" si="160"/>
        <v>134.31</v>
      </c>
      <c r="F1512" s="603">
        <f t="shared" si="161"/>
        <v>134.31</v>
      </c>
      <c r="G1512" s="862">
        <f>'Заказ, cкидки и курсы валют'!$J$23*F1512</f>
        <v>1672.1595</v>
      </c>
      <c r="H1512" s="128">
        <f t="shared" si="163"/>
        <v>133.77000000000001</v>
      </c>
      <c r="I1512" s="212"/>
    </row>
    <row r="1513" spans="1:9" ht="14.1" customHeight="1">
      <c r="A1513" s="209" t="s">
        <v>7161</v>
      </c>
      <c r="B1513" s="44" t="s">
        <v>3360</v>
      </c>
      <c r="C1513" s="786">
        <v>1.58</v>
      </c>
      <c r="D1513" s="2074">
        <v>80</v>
      </c>
      <c r="E1513" s="2064">
        <f t="shared" si="160"/>
        <v>148.17000000000002</v>
      </c>
      <c r="F1513" s="603">
        <f t="shared" si="161"/>
        <v>148.16999999999999</v>
      </c>
      <c r="G1513" s="862">
        <f>'Заказ, cкидки и курсы валют'!$J$23*F1513</f>
        <v>1844.7164999999998</v>
      </c>
      <c r="H1513" s="128">
        <f t="shared" si="162"/>
        <v>147.58000000000001</v>
      </c>
      <c r="I1513" s="212"/>
    </row>
    <row r="1514" spans="1:9" ht="14.1" customHeight="1">
      <c r="A1514" s="209" t="s">
        <v>7162</v>
      </c>
      <c r="B1514" s="44" t="s">
        <v>153</v>
      </c>
      <c r="C1514" s="785">
        <v>0.53</v>
      </c>
      <c r="D1514" s="2074">
        <v>300</v>
      </c>
      <c r="E1514" s="2064">
        <f t="shared" si="160"/>
        <v>70.260000000000005</v>
      </c>
      <c r="F1514" s="603">
        <f t="shared" si="161"/>
        <v>70.260000000000005</v>
      </c>
      <c r="G1514" s="862">
        <f>'Заказ, cкидки и курсы валют'!$J$23*F1514</f>
        <v>874.73699999999997</v>
      </c>
      <c r="H1514" s="128">
        <f t="shared" si="162"/>
        <v>262.42</v>
      </c>
      <c r="I1514" s="212"/>
    </row>
    <row r="1515" spans="1:9" ht="14.1" customHeight="1">
      <c r="A1515" s="209" t="s">
        <v>7163</v>
      </c>
      <c r="B1515" s="44" t="s">
        <v>105</v>
      </c>
      <c r="C1515" s="785">
        <v>0.65</v>
      </c>
      <c r="D1515" s="2074">
        <v>300</v>
      </c>
      <c r="E1515" s="2064">
        <f t="shared" si="160"/>
        <v>77.91</v>
      </c>
      <c r="F1515" s="603">
        <f t="shared" si="161"/>
        <v>77.91</v>
      </c>
      <c r="G1515" s="862">
        <f>'Заказ, cкидки и курсы валют'!$J$23*F1515</f>
        <v>969.97949999999992</v>
      </c>
      <c r="H1515" s="128">
        <f t="shared" si="162"/>
        <v>290.99</v>
      </c>
      <c r="I1515" s="212"/>
    </row>
    <row r="1516" spans="1:9" ht="14.1" customHeight="1">
      <c r="A1516" s="209" t="s">
        <v>7164</v>
      </c>
      <c r="B1516" s="44" t="s">
        <v>154</v>
      </c>
      <c r="C1516" s="786">
        <v>0.78</v>
      </c>
      <c r="D1516" s="2074">
        <v>200</v>
      </c>
      <c r="E1516" s="2064">
        <f t="shared" si="160"/>
        <v>89.13</v>
      </c>
      <c r="F1516" s="603">
        <f t="shared" si="161"/>
        <v>89.13</v>
      </c>
      <c r="G1516" s="862">
        <f>'Заказ, cкидки и курсы валют'!$J$23*F1516</f>
        <v>1109.6684999999998</v>
      </c>
      <c r="H1516" s="128">
        <f t="shared" si="162"/>
        <v>221.93</v>
      </c>
      <c r="I1516" s="212"/>
    </row>
    <row r="1517" spans="1:9" ht="14.1" customHeight="1">
      <c r="A1517" s="209" t="s">
        <v>7165</v>
      </c>
      <c r="B1517" s="44" t="s">
        <v>107</v>
      </c>
      <c r="C1517" s="786">
        <v>1.08</v>
      </c>
      <c r="D1517" s="2074">
        <v>150</v>
      </c>
      <c r="E1517" s="2064">
        <f t="shared" si="160"/>
        <v>99.57</v>
      </c>
      <c r="F1517" s="603">
        <f t="shared" si="161"/>
        <v>99.57</v>
      </c>
      <c r="G1517" s="862">
        <f>'Заказ, cкидки и курсы валют'!$J$23*F1517</f>
        <v>1239.6464999999998</v>
      </c>
      <c r="H1517" s="128">
        <f t="shared" si="162"/>
        <v>185.95</v>
      </c>
      <c r="I1517" s="212"/>
    </row>
    <row r="1518" spans="1:9" ht="14.1" customHeight="1">
      <c r="A1518" s="209" t="s">
        <v>7166</v>
      </c>
      <c r="B1518" s="48" t="s">
        <v>155</v>
      </c>
      <c r="C1518" s="786">
        <v>1.26</v>
      </c>
      <c r="D1518" s="2074">
        <v>100</v>
      </c>
      <c r="E1518" s="2064">
        <f t="shared" si="160"/>
        <v>118.5</v>
      </c>
      <c r="F1518" s="603">
        <f t="shared" si="161"/>
        <v>118.5</v>
      </c>
      <c r="G1518" s="862">
        <f>'Заказ, cкидки и курсы валют'!$J$23*F1518</f>
        <v>1475.3249999999998</v>
      </c>
      <c r="H1518" s="128">
        <f t="shared" si="162"/>
        <v>147.53</v>
      </c>
      <c r="I1518" s="212"/>
    </row>
    <row r="1519" spans="1:9" ht="14.1" customHeight="1">
      <c r="A1519" s="209" t="s">
        <v>7167</v>
      </c>
      <c r="B1519" s="44" t="s">
        <v>109</v>
      </c>
      <c r="C1519" s="786">
        <v>1.36</v>
      </c>
      <c r="D1519" s="2074">
        <v>100</v>
      </c>
      <c r="E1519" s="2064">
        <f t="shared" si="160"/>
        <v>123.96000000000001</v>
      </c>
      <c r="F1519" s="603">
        <f t="shared" si="161"/>
        <v>123.96</v>
      </c>
      <c r="G1519" s="862">
        <f>'Заказ, cкидки и курсы валют'!$J$23*F1519</f>
        <v>1543.3019999999999</v>
      </c>
      <c r="H1519" s="128">
        <f t="shared" si="162"/>
        <v>154.33000000000001</v>
      </c>
      <c r="I1519" s="212"/>
    </row>
    <row r="1520" spans="1:9" ht="14.1" customHeight="1">
      <c r="A1520" s="209" t="s">
        <v>7168</v>
      </c>
      <c r="B1520" s="44" t="s">
        <v>156</v>
      </c>
      <c r="C1520" s="786">
        <v>1.6</v>
      </c>
      <c r="D1520" s="2074">
        <v>70</v>
      </c>
      <c r="E1520" s="2064">
        <f t="shared" si="160"/>
        <v>131.91</v>
      </c>
      <c r="F1520" s="603">
        <f t="shared" si="161"/>
        <v>131.91</v>
      </c>
      <c r="G1520" s="862">
        <f>'Заказ, cкидки и курсы валют'!$J$23*F1520</f>
        <v>1642.2794999999999</v>
      </c>
      <c r="H1520" s="128">
        <f t="shared" si="162"/>
        <v>114.96</v>
      </c>
      <c r="I1520" s="212"/>
    </row>
    <row r="1521" spans="1:9" ht="14.1" customHeight="1">
      <c r="A1521" s="209" t="s">
        <v>7169</v>
      </c>
      <c r="B1521" s="44" t="s">
        <v>111</v>
      </c>
      <c r="C1521" s="786">
        <v>1.73</v>
      </c>
      <c r="D1521" s="2074">
        <v>50</v>
      </c>
      <c r="E1521" s="2064">
        <f t="shared" si="160"/>
        <v>155.34</v>
      </c>
      <c r="F1521" s="603">
        <f t="shared" si="161"/>
        <v>155.34</v>
      </c>
      <c r="G1521" s="862">
        <f>'Заказ, cкидки и курсы валют'!$J$23*F1521</f>
        <v>1933.9829999999999</v>
      </c>
      <c r="H1521" s="128">
        <f t="shared" si="162"/>
        <v>96.7</v>
      </c>
      <c r="I1521" s="212"/>
    </row>
    <row r="1522" spans="1:9" ht="14.1" customHeight="1">
      <c r="A1522" s="209" t="s">
        <v>7170</v>
      </c>
      <c r="B1522" s="44" t="s">
        <v>157</v>
      </c>
      <c r="C1522" s="786">
        <v>1.96</v>
      </c>
      <c r="D1522" s="2074">
        <v>50</v>
      </c>
      <c r="E1522" s="2064">
        <f t="shared" si="160"/>
        <v>170.07</v>
      </c>
      <c r="F1522" s="603">
        <f t="shared" si="161"/>
        <v>170.07</v>
      </c>
      <c r="G1522" s="862">
        <f>'Заказ, cкидки и курсы валют'!$J$23*F1522</f>
        <v>2117.3714999999997</v>
      </c>
      <c r="H1522" s="128">
        <f t="shared" si="162"/>
        <v>105.87</v>
      </c>
      <c r="I1522" s="212"/>
    </row>
    <row r="1523" spans="1:9" ht="14.1" customHeight="1">
      <c r="A1523" s="209" t="s">
        <v>7171</v>
      </c>
      <c r="B1523" s="44" t="s">
        <v>145</v>
      </c>
      <c r="C1523" s="786">
        <v>0.73</v>
      </c>
      <c r="D1523" s="2074">
        <v>300</v>
      </c>
      <c r="E1523" s="2064">
        <f t="shared" si="160"/>
        <v>85.56</v>
      </c>
      <c r="F1523" s="603">
        <f t="shared" si="161"/>
        <v>85.56</v>
      </c>
      <c r="G1523" s="862">
        <f>'Заказ, cкидки и курсы валют'!$J$23*F1523</f>
        <v>1065.222</v>
      </c>
      <c r="H1523" s="128">
        <f t="shared" si="162"/>
        <v>319.57</v>
      </c>
      <c r="I1523" s="212"/>
    </row>
    <row r="1524" spans="1:9" ht="14.1" customHeight="1">
      <c r="A1524" s="209" t="s">
        <v>7172</v>
      </c>
      <c r="B1524" s="44" t="s">
        <v>146</v>
      </c>
      <c r="C1524" s="786">
        <v>0.9</v>
      </c>
      <c r="D1524" s="2074">
        <v>250</v>
      </c>
      <c r="E1524" s="2064">
        <f t="shared" si="160"/>
        <v>97.710000000000008</v>
      </c>
      <c r="F1524" s="603">
        <f t="shared" si="161"/>
        <v>97.71</v>
      </c>
      <c r="G1524" s="862">
        <f>'Заказ, cкидки и курсы валют'!$J$23*F1524</f>
        <v>1216.4894999999999</v>
      </c>
      <c r="H1524" s="128">
        <f t="shared" si="162"/>
        <v>304.12</v>
      </c>
      <c r="I1524" s="212"/>
    </row>
    <row r="1525" spans="1:9" ht="14.1" customHeight="1">
      <c r="A1525" s="209" t="s">
        <v>7173</v>
      </c>
      <c r="B1525" s="44" t="s">
        <v>147</v>
      </c>
      <c r="C1525" s="785">
        <v>1.07</v>
      </c>
      <c r="D1525" s="2074">
        <v>200</v>
      </c>
      <c r="E1525" s="2064">
        <f t="shared" si="160"/>
        <v>111.51</v>
      </c>
      <c r="F1525" s="603">
        <f t="shared" si="161"/>
        <v>111.51</v>
      </c>
      <c r="G1525" s="862">
        <f>'Заказ, cкидки и курсы валют'!$J$23*F1525</f>
        <v>1388.2995000000001</v>
      </c>
      <c r="H1525" s="128">
        <f t="shared" si="162"/>
        <v>277.66000000000003</v>
      </c>
      <c r="I1525" s="212"/>
    </row>
    <row r="1526" spans="1:9" ht="14.1" customHeight="1">
      <c r="A1526" s="209" t="s">
        <v>7174</v>
      </c>
      <c r="B1526" s="44" t="s">
        <v>148</v>
      </c>
      <c r="C1526" s="785">
        <v>1.37</v>
      </c>
      <c r="D1526" s="2074">
        <v>150</v>
      </c>
      <c r="E1526" s="2064">
        <f t="shared" si="160"/>
        <v>118.44</v>
      </c>
      <c r="F1526" s="603">
        <f t="shared" si="161"/>
        <v>118.44</v>
      </c>
      <c r="G1526" s="862">
        <f>'Заказ, cкидки и курсы валют'!$J$23*F1526</f>
        <v>1474.578</v>
      </c>
      <c r="H1526" s="128">
        <f t="shared" si="162"/>
        <v>221.19</v>
      </c>
      <c r="I1526" s="212"/>
    </row>
    <row r="1527" spans="1:9" ht="14.1" customHeight="1">
      <c r="A1527" s="209" t="s">
        <v>7175</v>
      </c>
      <c r="B1527" s="44" t="s">
        <v>149</v>
      </c>
      <c r="C1527" s="785">
        <v>1.53</v>
      </c>
      <c r="D1527" s="2074">
        <v>100</v>
      </c>
      <c r="E1527" s="2064">
        <f t="shared" si="160"/>
        <v>133.74</v>
      </c>
      <c r="F1527" s="603">
        <f t="shared" si="161"/>
        <v>133.74</v>
      </c>
      <c r="G1527" s="862">
        <f>'Заказ, cкидки и курсы валют'!$J$23*F1527</f>
        <v>1665.0630000000001</v>
      </c>
      <c r="H1527" s="128">
        <f t="shared" si="162"/>
        <v>166.51</v>
      </c>
      <c r="I1527" s="212"/>
    </row>
    <row r="1528" spans="1:9" ht="14.1" customHeight="1">
      <c r="A1528" s="209" t="s">
        <v>7176</v>
      </c>
      <c r="B1528" s="44" t="s">
        <v>150</v>
      </c>
      <c r="C1528" s="785">
        <v>1.76</v>
      </c>
      <c r="D1528" s="2074">
        <v>80</v>
      </c>
      <c r="E1528" s="2064">
        <f t="shared" si="160"/>
        <v>157.47</v>
      </c>
      <c r="F1528" s="603">
        <f t="shared" si="161"/>
        <v>157.47</v>
      </c>
      <c r="G1528" s="862">
        <f>'Заказ, cкидки и курсы валют'!$J$23*F1528</f>
        <v>1960.5014999999999</v>
      </c>
      <c r="H1528" s="128">
        <f t="shared" si="162"/>
        <v>156.84</v>
      </c>
      <c r="I1528" s="212"/>
    </row>
    <row r="1529" spans="1:9" ht="14.1" customHeight="1">
      <c r="A1529" s="209" t="s">
        <v>7177</v>
      </c>
      <c r="B1529" s="44" t="s">
        <v>151</v>
      </c>
      <c r="C1529" s="786">
        <v>1.98</v>
      </c>
      <c r="D1529" s="2074">
        <v>70</v>
      </c>
      <c r="E1529" s="2064">
        <f t="shared" si="160"/>
        <v>168.51</v>
      </c>
      <c r="F1529" s="603">
        <f t="shared" si="161"/>
        <v>168.51</v>
      </c>
      <c r="G1529" s="862">
        <f>'Заказ, cкидки и курсы валют'!$J$23*F1529</f>
        <v>2097.9494999999997</v>
      </c>
      <c r="H1529" s="128">
        <f t="shared" si="162"/>
        <v>146.86000000000001</v>
      </c>
      <c r="I1529" s="212"/>
    </row>
    <row r="1530" spans="1:9" ht="14.1" customHeight="1">
      <c r="A1530" s="209" t="s">
        <v>7178</v>
      </c>
      <c r="B1530" s="44" t="s">
        <v>79</v>
      </c>
      <c r="C1530" s="786">
        <v>2.2000000000000002</v>
      </c>
      <c r="D1530" s="2074">
        <v>50</v>
      </c>
      <c r="E1530" s="2064">
        <f t="shared" si="160"/>
        <v>188.88</v>
      </c>
      <c r="F1530" s="603">
        <f t="shared" si="161"/>
        <v>188.88</v>
      </c>
      <c r="G1530" s="862">
        <f>'Заказ, cкидки и курсы валют'!$J$23*F1530</f>
        <v>2351.5559999999996</v>
      </c>
      <c r="H1530" s="128">
        <f t="shared" si="162"/>
        <v>117.58</v>
      </c>
      <c r="I1530" s="212"/>
    </row>
    <row r="1531" spans="1:9" ht="14.1" customHeight="1">
      <c r="A1531" s="209" t="s">
        <v>7179</v>
      </c>
      <c r="B1531" s="44" t="s">
        <v>152</v>
      </c>
      <c r="C1531" s="786">
        <v>2.41</v>
      </c>
      <c r="D1531" s="2074">
        <v>50</v>
      </c>
      <c r="E1531" s="2064">
        <f t="shared" si="160"/>
        <v>208.79999999999998</v>
      </c>
      <c r="F1531" s="603">
        <f t="shared" si="161"/>
        <v>208.8</v>
      </c>
      <c r="G1531" s="862">
        <f>'Заказ, cкидки и курсы валют'!$J$23*F1531</f>
        <v>2599.56</v>
      </c>
      <c r="H1531" s="128">
        <f t="shared" si="162"/>
        <v>129.97999999999999</v>
      </c>
      <c r="I1531" s="212"/>
    </row>
    <row r="1532" spans="1:9" ht="14.1" customHeight="1">
      <c r="A1532" s="209" t="s">
        <v>7180</v>
      </c>
      <c r="B1532" s="44" t="s">
        <v>158</v>
      </c>
      <c r="C1532" s="786">
        <v>2.92</v>
      </c>
      <c r="D1532" s="2074">
        <v>30</v>
      </c>
      <c r="E1532" s="2064">
        <f t="shared" si="160"/>
        <v>245.96999999999997</v>
      </c>
      <c r="F1532" s="603">
        <f t="shared" si="161"/>
        <v>245.97</v>
      </c>
      <c r="G1532" s="862">
        <f>'Заказ, cкидки и курсы валют'!$J$23*F1532</f>
        <v>3062.3264999999997</v>
      </c>
      <c r="H1532" s="128">
        <f t="shared" si="162"/>
        <v>91.87</v>
      </c>
      <c r="I1532" s="212"/>
    </row>
    <row r="1533" spans="1:9" ht="14.1" customHeight="1">
      <c r="A1533" s="209" t="s">
        <v>7181</v>
      </c>
      <c r="B1533" s="44" t="s">
        <v>159</v>
      </c>
      <c r="C1533" s="786">
        <v>3.37</v>
      </c>
      <c r="D1533" s="2074">
        <v>25</v>
      </c>
      <c r="E1533" s="2064">
        <f t="shared" si="160"/>
        <v>280.86</v>
      </c>
      <c r="F1533" s="603">
        <f t="shared" si="161"/>
        <v>280.86</v>
      </c>
      <c r="G1533" s="862">
        <f>'Заказ, cкидки и курсы валют'!$J$23*F1533</f>
        <v>3496.7069999999999</v>
      </c>
      <c r="H1533" s="128">
        <f t="shared" si="162"/>
        <v>87.42</v>
      </c>
      <c r="I1533" s="212"/>
    </row>
    <row r="1534" spans="1:9" ht="14.1" customHeight="1">
      <c r="A1534" s="209" t="s">
        <v>7182</v>
      </c>
      <c r="B1534" s="44" t="s">
        <v>80</v>
      </c>
      <c r="C1534" s="786">
        <v>1.21</v>
      </c>
      <c r="D1534" s="2074">
        <v>200</v>
      </c>
      <c r="E1534" s="2064">
        <f t="shared" si="160"/>
        <v>123.30000000000001</v>
      </c>
      <c r="F1534" s="603">
        <f t="shared" si="161"/>
        <v>123.3</v>
      </c>
      <c r="G1534" s="862">
        <f>'Заказ, cкидки и курсы валют'!$J$23*F1534</f>
        <v>1535.0849999999998</v>
      </c>
      <c r="H1534" s="128">
        <f t="shared" si="162"/>
        <v>307.02</v>
      </c>
      <c r="I1534" s="212"/>
    </row>
    <row r="1535" spans="1:9" ht="14.1" customHeight="1">
      <c r="A1535" s="209" t="s">
        <v>7183</v>
      </c>
      <c r="B1535" s="44" t="s">
        <v>160</v>
      </c>
      <c r="C1535" s="786">
        <v>1.46</v>
      </c>
      <c r="D1535" s="2074">
        <v>100</v>
      </c>
      <c r="E1535" s="2064">
        <f t="shared" si="160"/>
        <v>131.31</v>
      </c>
      <c r="F1535" s="603">
        <f t="shared" si="161"/>
        <v>131.31</v>
      </c>
      <c r="G1535" s="862">
        <f>'Заказ, cкидки и курсы валют'!$J$23*F1535</f>
        <v>1634.8094999999998</v>
      </c>
      <c r="H1535" s="128">
        <f t="shared" si="162"/>
        <v>163.47999999999999</v>
      </c>
      <c r="I1535" s="212"/>
    </row>
    <row r="1536" spans="1:9" ht="14.1" customHeight="1">
      <c r="A1536" s="209" t="s">
        <v>8913</v>
      </c>
      <c r="B1536" s="44" t="s">
        <v>161</v>
      </c>
      <c r="C1536" s="786">
        <v>1.63</v>
      </c>
      <c r="D1536" s="2074">
        <v>100</v>
      </c>
      <c r="E1536" s="2064">
        <f t="shared" si="160"/>
        <v>149.55000000000001</v>
      </c>
      <c r="F1536" s="603">
        <f t="shared" si="161"/>
        <v>149.55000000000001</v>
      </c>
      <c r="G1536" s="862">
        <f>'Заказ, cкидки и курсы валют'!$J$23*F1536</f>
        <v>1861.8975</v>
      </c>
      <c r="H1536" s="128">
        <f t="shared" si="162"/>
        <v>186.19</v>
      </c>
      <c r="I1536" s="212"/>
    </row>
    <row r="1537" spans="1:9" ht="14.1" customHeight="1">
      <c r="A1537" s="209" t="s">
        <v>8914</v>
      </c>
      <c r="B1537" s="44" t="s">
        <v>162</v>
      </c>
      <c r="C1537" s="786">
        <v>2.02</v>
      </c>
      <c r="D1537" s="2074">
        <v>70</v>
      </c>
      <c r="E1537" s="2064">
        <f t="shared" si="160"/>
        <v>176.37</v>
      </c>
      <c r="F1537" s="603">
        <f t="shared" si="161"/>
        <v>176.37</v>
      </c>
      <c r="G1537" s="862">
        <f>'Заказ, cкидки и курсы валют'!$J$23*F1537</f>
        <v>2195.8065000000001</v>
      </c>
      <c r="H1537" s="128">
        <f t="shared" si="162"/>
        <v>153.71</v>
      </c>
      <c r="I1537" s="212"/>
    </row>
    <row r="1538" spans="1:9" ht="14.1" customHeight="1">
      <c r="A1538" s="210" t="s">
        <v>8915</v>
      </c>
      <c r="B1538" s="44" t="s">
        <v>81</v>
      </c>
      <c r="C1538" s="786">
        <v>2.27</v>
      </c>
      <c r="D1538" s="2074">
        <v>60</v>
      </c>
      <c r="E1538" s="2064">
        <f t="shared" si="160"/>
        <v>193.5</v>
      </c>
      <c r="F1538" s="603">
        <f t="shared" si="161"/>
        <v>193.5</v>
      </c>
      <c r="G1538" s="862">
        <f>'Заказ, cкидки и курсы валют'!$J$23*F1538</f>
        <v>2409.0749999999998</v>
      </c>
      <c r="H1538" s="128">
        <f t="shared" si="162"/>
        <v>144.54</v>
      </c>
      <c r="I1538" s="212"/>
    </row>
    <row r="1539" spans="1:9" ht="14.1" customHeight="1">
      <c r="A1539" s="210" t="s">
        <v>8916</v>
      </c>
      <c r="B1539" s="44" t="s">
        <v>163</v>
      </c>
      <c r="C1539" s="786">
        <v>2.52</v>
      </c>
      <c r="D1539" s="2074">
        <v>50</v>
      </c>
      <c r="E1539" s="2064">
        <f t="shared" si="160"/>
        <v>221.25</v>
      </c>
      <c r="F1539" s="603">
        <f t="shared" si="161"/>
        <v>221.25</v>
      </c>
      <c r="G1539" s="862">
        <f>'Заказ, cкидки и курсы валют'!$J$23*F1539</f>
        <v>2754.5625</v>
      </c>
      <c r="H1539" s="128">
        <f t="shared" si="162"/>
        <v>137.72999999999999</v>
      </c>
      <c r="I1539" s="212"/>
    </row>
    <row r="1540" spans="1:9" ht="14.1" customHeight="1">
      <c r="A1540" s="210" t="s">
        <v>8917</v>
      </c>
      <c r="B1540" s="44" t="s">
        <v>82</v>
      </c>
      <c r="C1540" s="786">
        <v>2.83</v>
      </c>
      <c r="D1540" s="2074">
        <v>50</v>
      </c>
      <c r="E1540" s="2064">
        <f t="shared" si="160"/>
        <v>247.86</v>
      </c>
      <c r="F1540" s="603">
        <f t="shared" si="161"/>
        <v>247.86</v>
      </c>
      <c r="G1540" s="862">
        <f>'Заказ, cкидки и курсы валют'!$J$23*F1540</f>
        <v>3085.857</v>
      </c>
      <c r="H1540" s="128">
        <f t="shared" si="162"/>
        <v>154.29</v>
      </c>
      <c r="I1540" s="212"/>
    </row>
    <row r="1541" spans="1:9" ht="14.1" customHeight="1">
      <c r="A1541" s="210" t="s">
        <v>8918</v>
      </c>
      <c r="B1541" s="44" t="s">
        <v>164</v>
      </c>
      <c r="C1541" s="786">
        <v>3.1</v>
      </c>
      <c r="D1541" s="2074">
        <v>40</v>
      </c>
      <c r="E1541" s="2064">
        <f t="shared" si="160"/>
        <v>263.34000000000003</v>
      </c>
      <c r="F1541" s="603">
        <f t="shared" si="161"/>
        <v>263.33999999999997</v>
      </c>
      <c r="G1541" s="862">
        <f>'Заказ, cкидки и курсы валют'!$J$23*F1541</f>
        <v>3278.5829999999996</v>
      </c>
      <c r="H1541" s="128">
        <f t="shared" si="162"/>
        <v>131.13999999999999</v>
      </c>
      <c r="I1541" s="212"/>
    </row>
    <row r="1542" spans="1:9" ht="14.1" customHeight="1">
      <c r="A1542" s="210" t="s">
        <v>8919</v>
      </c>
      <c r="B1542" s="44" t="s">
        <v>165</v>
      </c>
      <c r="C1542" s="785">
        <v>3.62</v>
      </c>
      <c r="D1542" s="2074">
        <v>30</v>
      </c>
      <c r="E1542" s="2064">
        <f t="shared" si="160"/>
        <v>308.90999999999997</v>
      </c>
      <c r="F1542" s="603">
        <f t="shared" si="161"/>
        <v>308.91000000000003</v>
      </c>
      <c r="G1542" s="862">
        <f>'Заказ, cкидки и курсы валют'!$J$23*F1542</f>
        <v>3845.9295000000002</v>
      </c>
      <c r="H1542" s="128">
        <f t="shared" si="162"/>
        <v>115.38</v>
      </c>
      <c r="I1542" s="212"/>
    </row>
    <row r="1543" spans="1:9" ht="14.1" customHeight="1">
      <c r="A1543" s="210" t="s">
        <v>8920</v>
      </c>
      <c r="B1543" s="44" t="s">
        <v>166</v>
      </c>
      <c r="C1543" s="785">
        <v>4.22</v>
      </c>
      <c r="D1543" s="2074">
        <v>20</v>
      </c>
      <c r="E1543" s="2064">
        <f t="shared" si="160"/>
        <v>355.77</v>
      </c>
      <c r="F1543" s="603">
        <f t="shared" si="161"/>
        <v>355.77</v>
      </c>
      <c r="G1543" s="862">
        <f>'Заказ, cкидки и курсы валют'!$J$23*F1543</f>
        <v>4429.3364999999994</v>
      </c>
      <c r="H1543" s="128">
        <f t="shared" si="162"/>
        <v>88.59</v>
      </c>
      <c r="I1543" s="212"/>
    </row>
    <row r="1544" spans="1:9" ht="14.1" customHeight="1">
      <c r="A1544" s="210" t="s">
        <v>8921</v>
      </c>
      <c r="B1544" s="44" t="s">
        <v>83</v>
      </c>
      <c r="C1544" s="785">
        <v>4.78</v>
      </c>
      <c r="D1544" s="2074">
        <v>20</v>
      </c>
      <c r="E1544" s="2064">
        <f t="shared" si="160"/>
        <v>414.18</v>
      </c>
      <c r="F1544" s="603">
        <f t="shared" si="161"/>
        <v>414.18</v>
      </c>
      <c r="G1544" s="862">
        <f>'Заказ, cкидки и курсы валют'!$J$23*F1544</f>
        <v>5156.5410000000002</v>
      </c>
      <c r="H1544" s="128">
        <f t="shared" si="162"/>
        <v>103.13</v>
      </c>
      <c r="I1544" s="212"/>
    </row>
    <row r="1545" spans="1:9" ht="14.1" customHeight="1">
      <c r="A1545" s="210" t="s">
        <v>8922</v>
      </c>
      <c r="B1545" s="48" t="s">
        <v>3654</v>
      </c>
      <c r="C1545" s="786">
        <v>1.51</v>
      </c>
      <c r="D1545" s="2074">
        <v>100</v>
      </c>
      <c r="E1545" s="2064">
        <f t="shared" si="160"/>
        <v>134.97</v>
      </c>
      <c r="F1545" s="603">
        <f t="shared" si="161"/>
        <v>134.97</v>
      </c>
      <c r="G1545" s="862">
        <f>'Заказ, cкидки и курсы валют'!$J$23*F1545</f>
        <v>1680.3764999999999</v>
      </c>
      <c r="H1545" s="128">
        <f t="shared" si="162"/>
        <v>168.04</v>
      </c>
      <c r="I1545" s="212"/>
    </row>
    <row r="1546" spans="1:9" ht="14.1" customHeight="1">
      <c r="A1546" s="210" t="s">
        <v>7184</v>
      </c>
      <c r="B1546" s="48" t="s">
        <v>167</v>
      </c>
      <c r="C1546" s="785">
        <v>1.72</v>
      </c>
      <c r="D1546" s="2074">
        <v>100</v>
      </c>
      <c r="E1546" s="2064">
        <f t="shared" si="160"/>
        <v>160.89000000000001</v>
      </c>
      <c r="F1546" s="603">
        <f t="shared" si="161"/>
        <v>160.88999999999999</v>
      </c>
      <c r="G1546" s="862">
        <f>'Заказ, cкидки и курсы валют'!$J$23*F1546</f>
        <v>2003.0804999999998</v>
      </c>
      <c r="H1546" s="128">
        <f t="shared" si="162"/>
        <v>200.31</v>
      </c>
      <c r="I1546" s="212"/>
    </row>
    <row r="1547" spans="1:9" ht="14.1" customHeight="1">
      <c r="A1547" s="210" t="s">
        <v>7185</v>
      </c>
      <c r="B1547" s="48" t="s">
        <v>168</v>
      </c>
      <c r="C1547" s="785">
        <v>2.08</v>
      </c>
      <c r="D1547" s="2074">
        <v>100</v>
      </c>
      <c r="E1547" s="2064">
        <f t="shared" si="160"/>
        <v>181.44</v>
      </c>
      <c r="F1547" s="603">
        <f t="shared" si="161"/>
        <v>181.44</v>
      </c>
      <c r="G1547" s="862">
        <f>'Заказ, cкидки и курсы валют'!$J$23*F1547</f>
        <v>2258.9279999999999</v>
      </c>
      <c r="H1547" s="128">
        <f t="shared" si="162"/>
        <v>225.89</v>
      </c>
      <c r="I1547" s="212"/>
    </row>
    <row r="1548" spans="1:9" ht="14.1" customHeight="1">
      <c r="A1548" s="210" t="s">
        <v>7186</v>
      </c>
      <c r="B1548" s="48" t="s">
        <v>169</v>
      </c>
      <c r="C1548" s="785">
        <v>2.48</v>
      </c>
      <c r="D1548" s="2074">
        <v>80</v>
      </c>
      <c r="E1548" s="2064">
        <f t="shared" si="160"/>
        <v>217.44</v>
      </c>
      <c r="F1548" s="603">
        <f t="shared" si="161"/>
        <v>217.44</v>
      </c>
      <c r="G1548" s="862">
        <f>'Заказ, cкидки и курсы валют'!$J$23*F1548</f>
        <v>2707.1279999999997</v>
      </c>
      <c r="H1548" s="128">
        <f t="shared" si="162"/>
        <v>216.57</v>
      </c>
      <c r="I1548" s="212"/>
    </row>
    <row r="1549" spans="1:9" ht="14.1" customHeight="1">
      <c r="A1549" s="210" t="s">
        <v>7187</v>
      </c>
      <c r="B1549" s="48" t="s">
        <v>611</v>
      </c>
      <c r="C1549" s="785">
        <v>2.75</v>
      </c>
      <c r="D1549" s="2074">
        <v>60</v>
      </c>
      <c r="E1549" s="2064">
        <f t="shared" si="160"/>
        <v>242.91</v>
      </c>
      <c r="F1549" s="603">
        <f t="shared" si="161"/>
        <v>242.91</v>
      </c>
      <c r="G1549" s="862">
        <f>'Заказ, cкидки и курсы валют'!$J$23*F1549</f>
        <v>3024.2294999999999</v>
      </c>
      <c r="H1549" s="128">
        <f t="shared" si="162"/>
        <v>181.45</v>
      </c>
      <c r="I1549" s="212"/>
    </row>
    <row r="1550" spans="1:9" ht="14.1" customHeight="1">
      <c r="A1550" s="210" t="s">
        <v>7188</v>
      </c>
      <c r="B1550" s="48" t="s">
        <v>170</v>
      </c>
      <c r="C1550" s="785">
        <v>3.08</v>
      </c>
      <c r="D1550" s="2074">
        <v>50</v>
      </c>
      <c r="E1550" s="2064">
        <f t="shared" si="160"/>
        <v>274.92</v>
      </c>
      <c r="F1550" s="603">
        <f t="shared" si="161"/>
        <v>274.92</v>
      </c>
      <c r="G1550" s="862">
        <f>'Заказ, cкидки и курсы валют'!$J$23*F1550</f>
        <v>3422.7539999999999</v>
      </c>
      <c r="H1550" s="128">
        <f t="shared" si="162"/>
        <v>171.14</v>
      </c>
      <c r="I1550" s="212"/>
    </row>
    <row r="1551" spans="1:9" ht="14.1" customHeight="1">
      <c r="A1551" s="210" t="s">
        <v>7189</v>
      </c>
      <c r="B1551" s="48" t="s">
        <v>612</v>
      </c>
      <c r="C1551" s="785">
        <v>3.43</v>
      </c>
      <c r="D1551" s="2074">
        <v>40</v>
      </c>
      <c r="E1551" s="2064">
        <f t="shared" si="160"/>
        <v>301.74</v>
      </c>
      <c r="F1551" s="603">
        <f t="shared" si="161"/>
        <v>301.74</v>
      </c>
      <c r="G1551" s="862">
        <f>'Заказ, cкидки и курсы валют'!$J$23*F1551</f>
        <v>3756.663</v>
      </c>
      <c r="H1551" s="128">
        <f t="shared" si="162"/>
        <v>150.27000000000001</v>
      </c>
      <c r="I1551" s="212"/>
    </row>
    <row r="1552" spans="1:9" ht="14.1" customHeight="1">
      <c r="A1552" s="210" t="s">
        <v>7190</v>
      </c>
      <c r="B1552" s="48" t="s">
        <v>171</v>
      </c>
      <c r="C1552" s="785">
        <v>3.76</v>
      </c>
      <c r="D1552" s="2074">
        <v>30</v>
      </c>
      <c r="E1552" s="2064">
        <f t="shared" si="160"/>
        <v>330.33</v>
      </c>
      <c r="F1552" s="603">
        <f t="shared" si="161"/>
        <v>330.33</v>
      </c>
      <c r="G1552" s="862">
        <f>'Заказ, cкидки и курсы валют'!$J$23*F1552</f>
        <v>4112.6084999999994</v>
      </c>
      <c r="H1552" s="128">
        <f t="shared" si="162"/>
        <v>123.38</v>
      </c>
      <c r="I1552" s="212"/>
    </row>
    <row r="1553" spans="1:9" ht="14.1" customHeight="1">
      <c r="A1553" s="210" t="s">
        <v>7191</v>
      </c>
      <c r="B1553" s="48" t="s">
        <v>172</v>
      </c>
      <c r="C1553" s="786">
        <v>4.43</v>
      </c>
      <c r="D1553" s="2074">
        <v>25</v>
      </c>
      <c r="E1553" s="2064">
        <f t="shared" si="160"/>
        <v>392.31000000000006</v>
      </c>
      <c r="F1553" s="603">
        <f t="shared" si="161"/>
        <v>392.31</v>
      </c>
      <c r="G1553" s="862">
        <f>'Заказ, cкидки и курсы валют'!$J$23*F1553</f>
        <v>4884.2595000000001</v>
      </c>
      <c r="H1553" s="128">
        <f t="shared" si="162"/>
        <v>122.11</v>
      </c>
      <c r="I1553" s="212"/>
    </row>
    <row r="1554" spans="1:9" ht="14.1" customHeight="1">
      <c r="A1554" s="210" t="s">
        <v>7192</v>
      </c>
      <c r="B1554" s="48" t="s">
        <v>173</v>
      </c>
      <c r="C1554" s="787">
        <v>5.35</v>
      </c>
      <c r="D1554" s="2074">
        <v>20</v>
      </c>
      <c r="E1554" s="2064">
        <f t="shared" si="160"/>
        <v>450.21</v>
      </c>
      <c r="F1554" s="603">
        <f t="shared" si="161"/>
        <v>450.21</v>
      </c>
      <c r="G1554" s="862">
        <f>'Заказ, cкидки и курсы валют'!$J$23*F1554</f>
        <v>5605.1144999999997</v>
      </c>
      <c r="H1554" s="128">
        <f t="shared" ref="H1554:H1562" si="164">ROUND((D1555/1000)*G1554,2)</f>
        <v>84.08</v>
      </c>
      <c r="I1554" s="212"/>
    </row>
    <row r="1555" spans="1:9" ht="14.1" customHeight="1">
      <c r="A1555" s="209" t="s">
        <v>7193</v>
      </c>
      <c r="B1555" s="48" t="s">
        <v>174</v>
      </c>
      <c r="C1555" s="785">
        <v>6.11</v>
      </c>
      <c r="D1555" s="2074">
        <v>15</v>
      </c>
      <c r="E1555" s="2064">
        <f t="shared" si="160"/>
        <v>493.91999999999996</v>
      </c>
      <c r="F1555" s="603">
        <f t="shared" si="161"/>
        <v>493.92</v>
      </c>
      <c r="G1555" s="862">
        <f>'Заказ, cкидки и курсы валют'!$J$23*F1555</f>
        <v>6149.3040000000001</v>
      </c>
      <c r="H1555" s="128">
        <f t="shared" si="164"/>
        <v>61.49</v>
      </c>
      <c r="I1555" s="212"/>
    </row>
    <row r="1556" spans="1:9" ht="14.1" customHeight="1">
      <c r="A1556" s="209" t="s">
        <v>7194</v>
      </c>
      <c r="B1556" s="48" t="s">
        <v>175</v>
      </c>
      <c r="C1556" s="785">
        <v>6.45</v>
      </c>
      <c r="D1556" s="2074">
        <v>10</v>
      </c>
      <c r="E1556" s="2064">
        <f t="shared" si="160"/>
        <v>563.22</v>
      </c>
      <c r="F1556" s="603">
        <f t="shared" si="161"/>
        <v>563.22</v>
      </c>
      <c r="G1556" s="862">
        <f>'Заказ, cкидки и курсы валют'!$J$23*F1556</f>
        <v>7012.0889999999999</v>
      </c>
      <c r="H1556" s="128">
        <f t="shared" si="164"/>
        <v>70.12</v>
      </c>
      <c r="I1556" s="212"/>
    </row>
    <row r="1557" spans="1:9" ht="14.1" customHeight="1">
      <c r="A1557" s="209" t="s">
        <v>7195</v>
      </c>
      <c r="B1557" s="48" t="s">
        <v>176</v>
      </c>
      <c r="C1557" s="785">
        <v>7.12</v>
      </c>
      <c r="D1557" s="2074">
        <v>10</v>
      </c>
      <c r="E1557" s="2064">
        <f t="shared" si="160"/>
        <v>608.22</v>
      </c>
      <c r="F1557" s="603">
        <f t="shared" si="161"/>
        <v>608.22</v>
      </c>
      <c r="G1557" s="862">
        <f>'Заказ, cкидки и курсы валют'!$J$23*F1557</f>
        <v>7572.3389999999999</v>
      </c>
      <c r="H1557" s="128">
        <f t="shared" si="164"/>
        <v>75.72</v>
      </c>
      <c r="I1557" s="212"/>
    </row>
    <row r="1558" spans="1:9" ht="14.1" customHeight="1">
      <c r="A1558" s="209" t="s">
        <v>7196</v>
      </c>
      <c r="B1558" s="48" t="s">
        <v>177</v>
      </c>
      <c r="C1558" s="785">
        <v>8.4700000000000006</v>
      </c>
      <c r="D1558" s="2074">
        <v>10</v>
      </c>
      <c r="E1558" s="2064">
        <f t="shared" si="160"/>
        <v>738.45</v>
      </c>
      <c r="F1558" s="603">
        <f t="shared" si="161"/>
        <v>738.45</v>
      </c>
      <c r="G1558" s="862">
        <f>'Заказ, cкидки и курсы валют'!$J$23*F1558</f>
        <v>9193.7024999999994</v>
      </c>
      <c r="H1558" s="128">
        <f t="shared" si="164"/>
        <v>367.75</v>
      </c>
      <c r="I1558" s="212"/>
    </row>
    <row r="1559" spans="1:9" ht="14.1" customHeight="1">
      <c r="A1559" s="216" t="s">
        <v>7197</v>
      </c>
      <c r="B1559" s="44" t="s">
        <v>189</v>
      </c>
      <c r="C1559" s="786">
        <v>3.9</v>
      </c>
      <c r="D1559" s="2074">
        <v>40</v>
      </c>
      <c r="E1559" s="2064">
        <f t="shared" si="160"/>
        <v>312.24</v>
      </c>
      <c r="F1559" s="603">
        <f t="shared" si="161"/>
        <v>312.24</v>
      </c>
      <c r="G1559" s="862">
        <f>'Заказ, cкидки и курсы валют'!$J$23*F1559</f>
        <v>3887.3879999999999</v>
      </c>
      <c r="H1559" s="128">
        <f t="shared" si="164"/>
        <v>116.62</v>
      </c>
      <c r="I1559" s="212"/>
    </row>
    <row r="1560" spans="1:9" ht="14.1" customHeight="1">
      <c r="A1560" s="216" t="s">
        <v>7198</v>
      </c>
      <c r="B1560" s="44" t="s">
        <v>178</v>
      </c>
      <c r="C1560" s="785">
        <v>4.7699999999999996</v>
      </c>
      <c r="D1560" s="2074">
        <v>30</v>
      </c>
      <c r="E1560" s="2064">
        <f t="shared" si="160"/>
        <v>411.33000000000004</v>
      </c>
      <c r="F1560" s="603">
        <f t="shared" si="161"/>
        <v>411.33</v>
      </c>
      <c r="G1560" s="862">
        <f>'Заказ, cкидки и курсы валют'!$J$23*F1560</f>
        <v>5121.0584999999992</v>
      </c>
      <c r="H1560" s="128">
        <f t="shared" si="164"/>
        <v>128.03</v>
      </c>
      <c r="I1560" s="212"/>
    </row>
    <row r="1561" spans="1:9" ht="14.1" customHeight="1">
      <c r="A1561" s="209" t="s">
        <v>7199</v>
      </c>
      <c r="B1561" s="44" t="s">
        <v>84</v>
      </c>
      <c r="C1561" s="785">
        <v>5.0599999999999996</v>
      </c>
      <c r="D1561" s="2074">
        <v>25</v>
      </c>
      <c r="E1561" s="2064">
        <f t="shared" si="160"/>
        <v>447.27</v>
      </c>
      <c r="F1561" s="603">
        <f t="shared" si="161"/>
        <v>447.27</v>
      </c>
      <c r="G1561" s="862">
        <f>'Заказ, cкидки и курсы валют'!$J$23*F1561</f>
        <v>5568.5114999999996</v>
      </c>
      <c r="H1561" s="128">
        <f t="shared" si="164"/>
        <v>111.37</v>
      </c>
      <c r="I1561" s="212"/>
    </row>
    <row r="1562" spans="1:9" ht="14.1" customHeight="1">
      <c r="A1562" s="209" t="s">
        <v>7200</v>
      </c>
      <c r="B1562" s="44" t="s">
        <v>179</v>
      </c>
      <c r="C1562" s="785">
        <v>5.81</v>
      </c>
      <c r="D1562" s="2074">
        <v>20</v>
      </c>
      <c r="E1562" s="2064">
        <f t="shared" si="160"/>
        <v>499.40999999999997</v>
      </c>
      <c r="F1562" s="603">
        <f t="shared" si="161"/>
        <v>499.41</v>
      </c>
      <c r="G1562" s="862">
        <f>'Заказ, cкидки и курсы валют'!$J$23*F1562</f>
        <v>6217.6544999999996</v>
      </c>
      <c r="H1562" s="128">
        <f t="shared" si="164"/>
        <v>124.35</v>
      </c>
      <c r="I1562" s="212"/>
    </row>
    <row r="1563" spans="1:9" ht="14.1" customHeight="1">
      <c r="A1563" s="209" t="s">
        <v>7201</v>
      </c>
      <c r="B1563" s="44" t="s">
        <v>180</v>
      </c>
      <c r="C1563" s="785">
        <v>6.85</v>
      </c>
      <c r="D1563" s="2074">
        <v>20</v>
      </c>
      <c r="E1563" s="2064">
        <f t="shared" si="160"/>
        <v>580.77</v>
      </c>
      <c r="F1563" s="603">
        <f t="shared" si="161"/>
        <v>580.77</v>
      </c>
      <c r="G1563" s="862">
        <f>'Заказ, cкидки и курсы валют'!$J$23*F1563</f>
        <v>7230.5864999999994</v>
      </c>
      <c r="H1563" s="128">
        <f t="shared" si="162"/>
        <v>144.61000000000001</v>
      </c>
      <c r="I1563" s="212"/>
    </row>
    <row r="1564" spans="1:9" ht="14.1" customHeight="1">
      <c r="A1564" s="209" t="s">
        <v>7202</v>
      </c>
      <c r="B1564" s="44" t="s">
        <v>181</v>
      </c>
      <c r="C1564" s="785">
        <v>7.88</v>
      </c>
      <c r="D1564" s="2074">
        <v>15</v>
      </c>
      <c r="E1564" s="2064">
        <f t="shared" ref="E1564:E1575" si="165">E1392*3</f>
        <v>674.49</v>
      </c>
      <c r="F1564" s="603">
        <f t="shared" ref="F1564:F1575" si="166">ROUND(E1564*(1-$F$11),2)</f>
        <v>674.49</v>
      </c>
      <c r="G1564" s="862">
        <f>'Заказ, cкидки и курсы валют'!$J$23*F1564</f>
        <v>8397.4004999999997</v>
      </c>
      <c r="H1564" s="128">
        <f t="shared" ref="H1564:H1575" si="167">ROUND((D1564/1000)*G1564,2)</f>
        <v>125.96</v>
      </c>
      <c r="I1564" s="212"/>
    </row>
    <row r="1565" spans="1:9" ht="14.1" customHeight="1">
      <c r="A1565" s="209" t="s">
        <v>7203</v>
      </c>
      <c r="B1565" s="44" t="s">
        <v>182</v>
      </c>
      <c r="C1565" s="785">
        <v>8.92</v>
      </c>
      <c r="D1565" s="2074">
        <v>10</v>
      </c>
      <c r="E1565" s="2064">
        <f t="shared" si="165"/>
        <v>754.83</v>
      </c>
      <c r="F1565" s="603">
        <f t="shared" si="166"/>
        <v>754.83</v>
      </c>
      <c r="G1565" s="862">
        <f>'Заказ, cкидки и курсы валют'!$J$23*F1565</f>
        <v>9397.6334999999999</v>
      </c>
      <c r="H1565" s="128">
        <f t="shared" si="167"/>
        <v>93.98</v>
      </c>
      <c r="I1565" s="212"/>
    </row>
    <row r="1566" spans="1:9" ht="14.1" customHeight="1">
      <c r="A1566" s="209" t="s">
        <v>7204</v>
      </c>
      <c r="B1566" s="44" t="s">
        <v>183</v>
      </c>
      <c r="C1566" s="785">
        <v>9.9600000000000009</v>
      </c>
      <c r="D1566" s="2074">
        <v>10</v>
      </c>
      <c r="E1566" s="2064">
        <f t="shared" si="165"/>
        <v>842.09999999999991</v>
      </c>
      <c r="F1566" s="603">
        <f t="shared" si="166"/>
        <v>842.1</v>
      </c>
      <c r="G1566" s="862">
        <f>'Заказ, cкидки и курсы валют'!$J$23*F1566</f>
        <v>10484.145</v>
      </c>
      <c r="H1566" s="128">
        <f t="shared" si="167"/>
        <v>104.84</v>
      </c>
      <c r="I1566" s="212"/>
    </row>
    <row r="1567" spans="1:9" ht="14.1" customHeight="1">
      <c r="A1567" s="209" t="s">
        <v>8923</v>
      </c>
      <c r="B1567" s="44" t="s">
        <v>184</v>
      </c>
      <c r="C1567" s="785">
        <v>10.99</v>
      </c>
      <c r="D1567" s="48">
        <v>5</v>
      </c>
      <c r="E1567" s="2064">
        <f t="shared" si="165"/>
        <v>924.62999999999988</v>
      </c>
      <c r="F1567" s="603">
        <f t="shared" si="166"/>
        <v>924.63</v>
      </c>
      <c r="G1567" s="862">
        <f>'Заказ, cкидки и курсы валют'!$J$23*F1567</f>
        <v>11511.6435</v>
      </c>
      <c r="H1567" s="128">
        <f t="shared" si="167"/>
        <v>57.56</v>
      </c>
      <c r="I1567" s="212"/>
    </row>
    <row r="1568" spans="1:9" ht="14.1" customHeight="1">
      <c r="A1568" s="209" t="s">
        <v>8924</v>
      </c>
      <c r="B1568" s="44" t="s">
        <v>974</v>
      </c>
      <c r="C1568" s="785">
        <v>12.53</v>
      </c>
      <c r="D1568" s="48">
        <v>5</v>
      </c>
      <c r="E1568" s="2064">
        <f t="shared" si="165"/>
        <v>1055.1299999999999</v>
      </c>
      <c r="F1568" s="603">
        <f t="shared" si="166"/>
        <v>1055.1300000000001</v>
      </c>
      <c r="G1568" s="862">
        <f>'Заказ, cкидки и курсы валют'!$J$23*F1568</f>
        <v>13136.3685</v>
      </c>
      <c r="H1568" s="128">
        <f t="shared" si="167"/>
        <v>65.680000000000007</v>
      </c>
      <c r="I1568" s="212"/>
    </row>
    <row r="1569" spans="1:9" ht="14.1" customHeight="1">
      <c r="A1569" s="209" t="s">
        <v>8925</v>
      </c>
      <c r="B1569" s="44" t="s">
        <v>185</v>
      </c>
      <c r="C1569" s="785">
        <v>12.88</v>
      </c>
      <c r="D1569" s="48">
        <v>5</v>
      </c>
      <c r="E1569" s="2064">
        <f t="shared" si="165"/>
        <v>1140.9000000000001</v>
      </c>
      <c r="F1569" s="603">
        <f t="shared" si="166"/>
        <v>1140.9000000000001</v>
      </c>
      <c r="G1569" s="862">
        <f>'Заказ, cкидки и курсы валют'!$J$23*F1569</f>
        <v>14204.205</v>
      </c>
      <c r="H1569" s="128">
        <f t="shared" si="167"/>
        <v>71.02</v>
      </c>
      <c r="I1569" s="212"/>
    </row>
    <row r="1570" spans="1:9" ht="14.1" customHeight="1">
      <c r="A1570" s="209" t="s">
        <v>8926</v>
      </c>
      <c r="B1570" s="44" t="s">
        <v>102</v>
      </c>
      <c r="C1570" s="785">
        <v>13.63</v>
      </c>
      <c r="D1570" s="48">
        <v>5</v>
      </c>
      <c r="E1570" s="2064">
        <f t="shared" si="165"/>
        <v>1241.25</v>
      </c>
      <c r="F1570" s="603">
        <f t="shared" si="166"/>
        <v>1241.25</v>
      </c>
      <c r="G1570" s="862">
        <f>'Заказ, cкидки и курсы валют'!$J$23*F1570</f>
        <v>15453.5625</v>
      </c>
      <c r="H1570" s="128">
        <f t="shared" si="167"/>
        <v>77.27</v>
      </c>
      <c r="I1570" s="212"/>
    </row>
    <row r="1571" spans="1:9" ht="14.1" customHeight="1">
      <c r="A1571" s="209" t="s">
        <v>8927</v>
      </c>
      <c r="B1571" s="44" t="s">
        <v>186</v>
      </c>
      <c r="C1571" s="785">
        <v>14.33</v>
      </c>
      <c r="D1571" s="48">
        <v>5</v>
      </c>
      <c r="E1571" s="2064">
        <f t="shared" si="165"/>
        <v>1319.94</v>
      </c>
      <c r="F1571" s="603">
        <f t="shared" si="166"/>
        <v>1319.94</v>
      </c>
      <c r="G1571" s="862">
        <f>'Заказ, cкидки и курсы валют'!$J$23*F1571</f>
        <v>16433.253000000001</v>
      </c>
      <c r="H1571" s="128">
        <f t="shared" si="167"/>
        <v>82.17</v>
      </c>
      <c r="I1571" s="212"/>
    </row>
    <row r="1572" spans="1:9" ht="14.1" customHeight="1">
      <c r="A1572" s="216" t="s">
        <v>8928</v>
      </c>
      <c r="B1572" s="44" t="s">
        <v>3117</v>
      </c>
      <c r="C1572" s="785">
        <v>15.5</v>
      </c>
      <c r="D1572" s="48">
        <v>5</v>
      </c>
      <c r="E1572" s="2064">
        <f t="shared" si="165"/>
        <v>1421.82</v>
      </c>
      <c r="F1572" s="603">
        <f t="shared" si="166"/>
        <v>1421.82</v>
      </c>
      <c r="G1572" s="862">
        <f>'Заказ, cкидки и курсы валют'!$J$23*F1572</f>
        <v>17701.659</v>
      </c>
      <c r="H1572" s="128">
        <f t="shared" si="167"/>
        <v>88.51</v>
      </c>
      <c r="I1572" s="212"/>
    </row>
    <row r="1573" spans="1:9" ht="14.1" customHeight="1">
      <c r="A1573" s="216" t="s">
        <v>8929</v>
      </c>
      <c r="B1573" s="44" t="s">
        <v>187</v>
      </c>
      <c r="C1573" s="785">
        <v>16.5</v>
      </c>
      <c r="D1573" s="48">
        <v>5</v>
      </c>
      <c r="E1573" s="2064">
        <f t="shared" si="165"/>
        <v>1486.9499999999998</v>
      </c>
      <c r="F1573" s="603">
        <f t="shared" si="166"/>
        <v>1486.95</v>
      </c>
      <c r="G1573" s="862">
        <f>'Заказ, cкидки и курсы валют'!$J$23*F1573</f>
        <v>18512.5275</v>
      </c>
      <c r="H1573" s="128">
        <f t="shared" si="167"/>
        <v>92.56</v>
      </c>
      <c r="I1573" s="212"/>
    </row>
    <row r="1574" spans="1:9" ht="14.1" customHeight="1">
      <c r="A1574" s="216" t="s">
        <v>8930</v>
      </c>
      <c r="B1574" s="44" t="s">
        <v>85</v>
      </c>
      <c r="C1574" s="788">
        <v>18.329999999999998</v>
      </c>
      <c r="D1574" s="48">
        <v>5</v>
      </c>
      <c r="E1574" s="2064">
        <f t="shared" si="165"/>
        <v>1771.0500000000002</v>
      </c>
      <c r="F1574" s="603">
        <f t="shared" si="166"/>
        <v>1771.05</v>
      </c>
      <c r="G1574" s="862">
        <f>'Заказ, cкидки и курсы валют'!$J$23*F1574</f>
        <v>22049.572499999998</v>
      </c>
      <c r="H1574" s="128">
        <f t="shared" si="167"/>
        <v>110.25</v>
      </c>
      <c r="I1574" s="212"/>
    </row>
    <row r="1575" spans="1:9" ht="14.1" customHeight="1" thickBot="1">
      <c r="A1575" s="241" t="s">
        <v>8931</v>
      </c>
      <c r="B1575" s="213" t="s">
        <v>188</v>
      </c>
      <c r="C1575" s="789">
        <v>20.6</v>
      </c>
      <c r="D1575" s="217">
        <v>5</v>
      </c>
      <c r="E1575" s="2092">
        <f t="shared" si="165"/>
        <v>2043.1499999999999</v>
      </c>
      <c r="F1575" s="959">
        <f t="shared" si="166"/>
        <v>2043.15</v>
      </c>
      <c r="G1575" s="960">
        <f>'Заказ, cкидки и курсы валют'!$J$23*F1575</f>
        <v>25437.217499999999</v>
      </c>
      <c r="H1575" s="181">
        <f t="shared" si="167"/>
        <v>127.19</v>
      </c>
      <c r="I1575" s="214"/>
    </row>
    <row r="1576" spans="1:9" ht="14.1" customHeight="1" thickBot="1">
      <c r="A1576" s="14"/>
      <c r="B1576" s="49"/>
      <c r="C1576" s="81"/>
      <c r="D1576" s="49"/>
      <c r="E1576" s="546"/>
      <c r="F1576" s="578"/>
      <c r="G1576" s="863"/>
      <c r="H1576" s="14"/>
      <c r="I1576" s="14"/>
    </row>
    <row r="1577" spans="1:9" ht="14.1" customHeight="1">
      <c r="A1577" s="215"/>
      <c r="B1577" s="91" t="s">
        <v>3095</v>
      </c>
      <c r="C1577" s="91"/>
      <c r="D1577" s="96"/>
      <c r="E1577" s="591"/>
      <c r="F1577" s="592"/>
      <c r="G1577" s="859"/>
      <c r="H1577" s="163"/>
      <c r="I1577" s="95"/>
    </row>
    <row r="1578" spans="1:9" ht="14.1" customHeight="1">
      <c r="A1578" s="206"/>
      <c r="B1578" s="108" t="s">
        <v>1403</v>
      </c>
      <c r="C1578" s="108"/>
      <c r="D1578" s="166"/>
      <c r="E1578" s="593"/>
      <c r="F1578" s="553"/>
      <c r="G1578" s="340"/>
      <c r="H1578" s="17"/>
      <c r="I1578" s="167"/>
    </row>
    <row r="1579" spans="1:9" ht="14.1" customHeight="1">
      <c r="A1579" s="206"/>
      <c r="B1579" s="207"/>
      <c r="C1579" s="97"/>
      <c r="D1579" s="97"/>
      <c r="E1579" s="595"/>
      <c r="F1579" s="596"/>
      <c r="G1579" s="860"/>
      <c r="H1579" s="228"/>
      <c r="I1579" s="167"/>
    </row>
    <row r="1580" spans="1:9" ht="14.1" customHeight="1">
      <c r="A1580" s="206"/>
      <c r="B1580" s="207"/>
      <c r="C1580" s="97"/>
      <c r="D1580" s="97"/>
      <c r="E1580" s="595"/>
      <c r="F1580" s="596"/>
      <c r="G1580" s="860"/>
      <c r="H1580" s="228"/>
      <c r="I1580" s="167"/>
    </row>
    <row r="1581" spans="1:9" ht="14.1" customHeight="1">
      <c r="A1581" s="206"/>
      <c r="B1581" s="207"/>
      <c r="C1581" s="97"/>
      <c r="D1581" s="97"/>
      <c r="E1581" s="595"/>
      <c r="F1581" s="596"/>
      <c r="G1581" s="860"/>
      <c r="H1581" s="228"/>
      <c r="I1581" s="167"/>
    </row>
    <row r="1582" spans="1:9" ht="14.1" customHeight="1" thickBot="1">
      <c r="A1582" s="201" t="s">
        <v>7082</v>
      </c>
      <c r="B1582" s="208"/>
      <c r="C1582" s="99"/>
      <c r="D1582" s="99"/>
      <c r="E1582" s="597"/>
      <c r="F1582" s="598"/>
      <c r="G1582" s="861"/>
      <c r="H1582" s="229"/>
      <c r="I1582" s="172"/>
    </row>
    <row r="1583" spans="1:9" ht="39.75" customHeight="1">
      <c r="A1583" s="195" t="s">
        <v>1034</v>
      </c>
      <c r="B1583" s="196" t="s">
        <v>1035</v>
      </c>
      <c r="C1583" s="197" t="s">
        <v>678</v>
      </c>
      <c r="D1583" s="197" t="s">
        <v>3143</v>
      </c>
      <c r="E1583" s="1134" t="s">
        <v>11378</v>
      </c>
      <c r="F1583" s="600" t="s">
        <v>2792</v>
      </c>
      <c r="G1583" s="2353" t="s">
        <v>2640</v>
      </c>
      <c r="H1583" s="2354" t="s">
        <v>497</v>
      </c>
      <c r="I1583" s="199" t="s">
        <v>4268</v>
      </c>
    </row>
    <row r="1584" spans="1:9" ht="14.1" customHeight="1" thickBot="1">
      <c r="A1584" s="195"/>
      <c r="B1584" s="389"/>
      <c r="C1584" s="197" t="s">
        <v>3644</v>
      </c>
      <c r="D1584" s="390" t="s">
        <v>2641</v>
      </c>
      <c r="E1584" s="601" t="s">
        <v>265</v>
      </c>
      <c r="F1584" s="607">
        <f>'Заказ, cкидки и курсы валют'!$I$12</f>
        <v>0</v>
      </c>
      <c r="G1584" s="2350"/>
      <c r="H1584" s="2352"/>
      <c r="I1584" s="325"/>
    </row>
    <row r="1585" spans="1:9" ht="14.1" customHeight="1">
      <c r="A1585" s="391" t="s">
        <v>2995</v>
      </c>
      <c r="B1585" s="392" t="s">
        <v>3345</v>
      </c>
      <c r="C1585" s="974">
        <v>0.25</v>
      </c>
      <c r="D1585" s="2101">
        <v>70000</v>
      </c>
      <c r="E1585" s="574">
        <v>15.06</v>
      </c>
      <c r="F1585" s="967">
        <f>ROUND(E1585*(1-$F$11),2)</f>
        <v>15.06</v>
      </c>
      <c r="G1585" s="968">
        <f>'Заказ, cкидки и курсы валют'!$J$23*F1585</f>
        <v>187.49699999999999</v>
      </c>
      <c r="H1585" s="387">
        <f>ROUND((D1585/1000)*G1585,2)</f>
        <v>13124.79</v>
      </c>
      <c r="I1585" s="337"/>
    </row>
    <row r="1586" spans="1:9" ht="14.1" customHeight="1">
      <c r="A1586" s="209" t="s">
        <v>2996</v>
      </c>
      <c r="B1586" s="44" t="s">
        <v>3346</v>
      </c>
      <c r="C1586" s="73">
        <v>0.3</v>
      </c>
      <c r="D1586" s="2074">
        <v>60000</v>
      </c>
      <c r="E1586" s="574">
        <v>16.420000000000002</v>
      </c>
      <c r="F1586" s="603">
        <f t="shared" ref="F1586:F1649" si="168">ROUND(E1586*(1-$F$11),2)</f>
        <v>16.420000000000002</v>
      </c>
      <c r="G1586" s="862">
        <f>'Заказ, cкидки и курсы валют'!$J$23*F1586</f>
        <v>204.429</v>
      </c>
      <c r="H1586" s="128">
        <f t="shared" ref="H1586:H1649" si="169">ROUND((D1586/1000)*G1586,2)</f>
        <v>12265.74</v>
      </c>
      <c r="I1586" s="212"/>
    </row>
    <row r="1587" spans="1:9" ht="14.1" customHeight="1">
      <c r="A1587" s="209" t="s">
        <v>2997</v>
      </c>
      <c r="B1587" s="44" t="s">
        <v>3347</v>
      </c>
      <c r="C1587" s="73">
        <v>0.35</v>
      </c>
      <c r="D1587" s="2074">
        <v>50000</v>
      </c>
      <c r="E1587" s="574">
        <v>18.27</v>
      </c>
      <c r="F1587" s="603">
        <f t="shared" si="168"/>
        <v>18.27</v>
      </c>
      <c r="G1587" s="862">
        <f>'Заказ, cкидки и курсы валют'!$J$23*F1587</f>
        <v>227.46149999999997</v>
      </c>
      <c r="H1587" s="128">
        <f t="shared" si="169"/>
        <v>11373.08</v>
      </c>
      <c r="I1587" s="212"/>
    </row>
    <row r="1588" spans="1:9" ht="14.1" customHeight="1">
      <c r="A1588" s="209" t="s">
        <v>2998</v>
      </c>
      <c r="B1588" s="44" t="s">
        <v>3348</v>
      </c>
      <c r="C1588" s="73">
        <v>0.4</v>
      </c>
      <c r="D1588" s="2074">
        <v>40000</v>
      </c>
      <c r="E1588" s="574">
        <v>21.28</v>
      </c>
      <c r="F1588" s="603">
        <f t="shared" si="168"/>
        <v>21.28</v>
      </c>
      <c r="G1588" s="862">
        <f>'Заказ, cкидки и курсы валют'!$J$23*F1588</f>
        <v>264.93599999999998</v>
      </c>
      <c r="H1588" s="128">
        <f t="shared" si="169"/>
        <v>10597.44</v>
      </c>
      <c r="I1588" s="212"/>
    </row>
    <row r="1589" spans="1:9" ht="14.1" customHeight="1">
      <c r="A1589" s="209" t="s">
        <v>2999</v>
      </c>
      <c r="B1589" s="44" t="s">
        <v>3349</v>
      </c>
      <c r="C1589" s="73">
        <v>0.55000000000000004</v>
      </c>
      <c r="D1589" s="2074">
        <v>30000</v>
      </c>
      <c r="E1589" s="574">
        <v>24.06</v>
      </c>
      <c r="F1589" s="603">
        <f t="shared" si="168"/>
        <v>24.06</v>
      </c>
      <c r="G1589" s="862">
        <f>'Заказ, cкидки и курсы валют'!$J$23*F1589</f>
        <v>299.54699999999997</v>
      </c>
      <c r="H1589" s="128">
        <f t="shared" si="169"/>
        <v>8986.41</v>
      </c>
      <c r="I1589" s="212"/>
    </row>
    <row r="1590" spans="1:9" ht="14.1" customHeight="1">
      <c r="A1590" s="209" t="s">
        <v>3000</v>
      </c>
      <c r="B1590" s="44" t="s">
        <v>3350</v>
      </c>
      <c r="C1590" s="73">
        <v>0.37</v>
      </c>
      <c r="D1590" s="2074">
        <v>60000</v>
      </c>
      <c r="E1590" s="574">
        <v>19.010000000000002</v>
      </c>
      <c r="F1590" s="603">
        <f t="shared" si="168"/>
        <v>19.010000000000002</v>
      </c>
      <c r="G1590" s="862">
        <f>'Заказ, cкидки и курсы валют'!$J$23*F1590</f>
        <v>236.67449999999999</v>
      </c>
      <c r="H1590" s="128">
        <f t="shared" si="169"/>
        <v>14200.47</v>
      </c>
      <c r="I1590" s="212"/>
    </row>
    <row r="1591" spans="1:9" ht="14.1" customHeight="1">
      <c r="A1591" s="209" t="s">
        <v>3001</v>
      </c>
      <c r="B1591" s="44" t="s">
        <v>138</v>
      </c>
      <c r="C1591" s="73">
        <v>0.4</v>
      </c>
      <c r="D1591" s="2074">
        <v>50000</v>
      </c>
      <c r="E1591" s="574">
        <v>19.940000000000001</v>
      </c>
      <c r="F1591" s="603">
        <f t="shared" si="168"/>
        <v>19.940000000000001</v>
      </c>
      <c r="G1591" s="862">
        <f>'Заказ, cкидки и курсы валют'!$J$23*F1591</f>
        <v>248.25300000000001</v>
      </c>
      <c r="H1591" s="128">
        <f t="shared" si="169"/>
        <v>12412.65</v>
      </c>
      <c r="I1591" s="212"/>
    </row>
    <row r="1592" spans="1:9" ht="14.1" customHeight="1">
      <c r="A1592" s="209" t="s">
        <v>3002</v>
      </c>
      <c r="B1592" s="44" t="s">
        <v>139</v>
      </c>
      <c r="C1592" s="73">
        <v>0.5</v>
      </c>
      <c r="D1592" s="2074">
        <v>40000</v>
      </c>
      <c r="E1592" s="574">
        <v>21.27</v>
      </c>
      <c r="F1592" s="603">
        <f t="shared" si="168"/>
        <v>21.27</v>
      </c>
      <c r="G1592" s="862">
        <f>'Заказ, cкидки и курсы валют'!$J$23*F1592</f>
        <v>264.81149999999997</v>
      </c>
      <c r="H1592" s="128">
        <f t="shared" si="169"/>
        <v>10592.46</v>
      </c>
      <c r="I1592" s="212"/>
    </row>
    <row r="1593" spans="1:9" ht="14.1" customHeight="1">
      <c r="A1593" s="209" t="s">
        <v>3003</v>
      </c>
      <c r="B1593" s="44" t="s">
        <v>140</v>
      </c>
      <c r="C1593" s="73">
        <v>0.6</v>
      </c>
      <c r="D1593" s="2074">
        <v>25000</v>
      </c>
      <c r="E1593" s="574">
        <v>24.56</v>
      </c>
      <c r="F1593" s="603">
        <f t="shared" si="168"/>
        <v>24.56</v>
      </c>
      <c r="G1593" s="862">
        <f>'Заказ, cкидки и курсы валют'!$J$23*F1593</f>
        <v>305.77199999999999</v>
      </c>
      <c r="H1593" s="128">
        <f t="shared" si="169"/>
        <v>7644.3</v>
      </c>
      <c r="I1593" s="212"/>
    </row>
    <row r="1594" spans="1:9" ht="14.1" customHeight="1">
      <c r="A1594" s="209" t="s">
        <v>3004</v>
      </c>
      <c r="B1594" s="44" t="s">
        <v>141</v>
      </c>
      <c r="C1594" s="73">
        <v>0.75</v>
      </c>
      <c r="D1594" s="2074">
        <v>25000</v>
      </c>
      <c r="E1594" s="574">
        <v>27.95</v>
      </c>
      <c r="F1594" s="603">
        <f t="shared" si="168"/>
        <v>27.95</v>
      </c>
      <c r="G1594" s="862">
        <f>'Заказ, cкидки и курсы валют'!$J$23*F1594</f>
        <v>347.97749999999996</v>
      </c>
      <c r="H1594" s="128">
        <f t="shared" si="169"/>
        <v>8699.44</v>
      </c>
      <c r="I1594" s="212"/>
    </row>
    <row r="1595" spans="1:9" ht="14.1" customHeight="1">
      <c r="A1595" s="209" t="s">
        <v>3005</v>
      </c>
      <c r="B1595" s="44" t="s">
        <v>142</v>
      </c>
      <c r="C1595" s="73">
        <v>0.88</v>
      </c>
      <c r="D1595" s="2074">
        <v>15000</v>
      </c>
      <c r="E1595" s="574">
        <v>32.6</v>
      </c>
      <c r="F1595" s="603">
        <f t="shared" si="168"/>
        <v>32.6</v>
      </c>
      <c r="G1595" s="862">
        <f>'Заказ, cкидки и курсы валют'!$J$23*F1595</f>
        <v>405.87</v>
      </c>
      <c r="H1595" s="128">
        <f t="shared" si="169"/>
        <v>6088.05</v>
      </c>
      <c r="I1595" s="212"/>
    </row>
    <row r="1596" spans="1:9" ht="14.1" customHeight="1">
      <c r="A1596" s="209" t="s">
        <v>3006</v>
      </c>
      <c r="B1596" s="44" t="s">
        <v>143</v>
      </c>
      <c r="C1596" s="73">
        <v>1</v>
      </c>
      <c r="D1596" s="2074">
        <v>15000</v>
      </c>
      <c r="E1596" s="574">
        <v>36.39</v>
      </c>
      <c r="F1596" s="603">
        <f t="shared" si="168"/>
        <v>36.39</v>
      </c>
      <c r="G1596" s="862">
        <f>'Заказ, cкидки и курсы валют'!$J$23*F1596</f>
        <v>453.05549999999999</v>
      </c>
      <c r="H1596" s="128">
        <f t="shared" si="169"/>
        <v>6795.83</v>
      </c>
      <c r="I1596" s="212"/>
    </row>
    <row r="1597" spans="1:9" ht="14.1" customHeight="1">
      <c r="A1597" s="209" t="s">
        <v>3007</v>
      </c>
      <c r="B1597" s="44" t="s">
        <v>144</v>
      </c>
      <c r="C1597" s="73">
        <v>1.1499999999999999</v>
      </c>
      <c r="D1597" s="2074">
        <v>11000</v>
      </c>
      <c r="E1597" s="574">
        <v>47.6</v>
      </c>
      <c r="F1597" s="603">
        <f t="shared" si="168"/>
        <v>47.6</v>
      </c>
      <c r="G1597" s="862">
        <f>'Заказ, cкидки и курсы валют'!$J$23*F1597</f>
        <v>592.62</v>
      </c>
      <c r="H1597" s="128">
        <f t="shared" si="169"/>
        <v>6518.82</v>
      </c>
      <c r="I1597" s="212"/>
    </row>
    <row r="1598" spans="1:9" ht="14.1" customHeight="1">
      <c r="A1598" s="210" t="s">
        <v>3008</v>
      </c>
      <c r="B1598" s="44" t="s">
        <v>4004</v>
      </c>
      <c r="C1598" s="73">
        <v>1.37</v>
      </c>
      <c r="D1598" s="2074">
        <v>11000</v>
      </c>
      <c r="E1598" s="574">
        <v>45.15</v>
      </c>
      <c r="F1598" s="603">
        <f t="shared" si="168"/>
        <v>45.15</v>
      </c>
      <c r="G1598" s="862">
        <f>'Заказ, cкидки и курсы валют'!$J$23*F1598</f>
        <v>562.11749999999995</v>
      </c>
      <c r="H1598" s="128">
        <f t="shared" si="169"/>
        <v>6183.29</v>
      </c>
      <c r="I1598" s="212"/>
    </row>
    <row r="1599" spans="1:9" ht="14.1" customHeight="1">
      <c r="A1599" s="209" t="s">
        <v>3009</v>
      </c>
      <c r="B1599" s="44" t="s">
        <v>3360</v>
      </c>
      <c r="C1599" s="73">
        <v>1.44</v>
      </c>
      <c r="D1599" s="2074">
        <v>10000</v>
      </c>
      <c r="E1599" s="574">
        <v>49.39</v>
      </c>
      <c r="F1599" s="603">
        <f t="shared" si="168"/>
        <v>49.39</v>
      </c>
      <c r="G1599" s="862">
        <f>'Заказ, cкидки и курсы валют'!$J$23*F1599</f>
        <v>614.90549999999996</v>
      </c>
      <c r="H1599" s="128">
        <f t="shared" si="169"/>
        <v>6149.06</v>
      </c>
      <c r="I1599" s="212"/>
    </row>
    <row r="1600" spans="1:9" ht="14.1" customHeight="1">
      <c r="A1600" s="209" t="s">
        <v>3010</v>
      </c>
      <c r="B1600" s="44" t="s">
        <v>153</v>
      </c>
      <c r="C1600" s="73">
        <v>0.55000000000000004</v>
      </c>
      <c r="D1600" s="2078">
        <v>35000</v>
      </c>
      <c r="E1600" s="574">
        <v>23.42</v>
      </c>
      <c r="F1600" s="603">
        <f t="shared" si="168"/>
        <v>23.42</v>
      </c>
      <c r="G1600" s="862">
        <f>'Заказ, cкидки и курсы валют'!$J$23*F1600</f>
        <v>291.57900000000001</v>
      </c>
      <c r="H1600" s="128">
        <f t="shared" si="169"/>
        <v>10205.27</v>
      </c>
      <c r="I1600" s="212"/>
    </row>
    <row r="1601" spans="1:9" ht="14.1" customHeight="1">
      <c r="A1601" s="209" t="s">
        <v>3011</v>
      </c>
      <c r="B1601" s="44" t="s">
        <v>105</v>
      </c>
      <c r="C1601" s="73">
        <v>0.68</v>
      </c>
      <c r="D1601" s="2078">
        <v>35000</v>
      </c>
      <c r="E1601" s="574">
        <v>26.04</v>
      </c>
      <c r="F1601" s="603">
        <f t="shared" si="168"/>
        <v>26.04</v>
      </c>
      <c r="G1601" s="862">
        <f>'Заказ, cкидки и курсы валют'!$J$23*F1601</f>
        <v>324.19799999999998</v>
      </c>
      <c r="H1601" s="128">
        <f t="shared" si="169"/>
        <v>11346.93</v>
      </c>
      <c r="I1601" s="212"/>
    </row>
    <row r="1602" spans="1:9" ht="14.1" customHeight="1">
      <c r="A1602" s="209" t="s">
        <v>3012</v>
      </c>
      <c r="B1602" s="44" t="s">
        <v>154</v>
      </c>
      <c r="C1602" s="73">
        <v>0.85</v>
      </c>
      <c r="D1602" s="2078">
        <v>25000</v>
      </c>
      <c r="E1602" s="574">
        <v>29.4</v>
      </c>
      <c r="F1602" s="603">
        <f t="shared" si="168"/>
        <v>29.4</v>
      </c>
      <c r="G1602" s="862">
        <f>'Заказ, cкидки и курсы валют'!$J$23*F1602</f>
        <v>366.03</v>
      </c>
      <c r="H1602" s="128">
        <f t="shared" si="169"/>
        <v>9150.75</v>
      </c>
      <c r="I1602" s="212"/>
    </row>
    <row r="1603" spans="1:9" ht="14.1" customHeight="1">
      <c r="A1603" s="209" t="s">
        <v>3013</v>
      </c>
      <c r="B1603" s="44" t="s">
        <v>107</v>
      </c>
      <c r="C1603" s="73">
        <v>1</v>
      </c>
      <c r="D1603" s="2078">
        <v>15000</v>
      </c>
      <c r="E1603" s="574">
        <v>33.33</v>
      </c>
      <c r="F1603" s="603">
        <f t="shared" si="168"/>
        <v>33.33</v>
      </c>
      <c r="G1603" s="862">
        <f>'Заказ, cкидки и курсы валют'!$J$23*F1603</f>
        <v>414.95849999999996</v>
      </c>
      <c r="H1603" s="128">
        <f t="shared" si="169"/>
        <v>6224.38</v>
      </c>
      <c r="I1603" s="212"/>
    </row>
    <row r="1604" spans="1:9" ht="14.1" customHeight="1">
      <c r="A1604" s="209" t="s">
        <v>3014</v>
      </c>
      <c r="B1604" s="48" t="s">
        <v>155</v>
      </c>
      <c r="C1604" s="73">
        <v>1.22</v>
      </c>
      <c r="D1604" s="2074">
        <v>17000</v>
      </c>
      <c r="E1604" s="574">
        <v>39.53</v>
      </c>
      <c r="F1604" s="603">
        <f t="shared" si="168"/>
        <v>39.53</v>
      </c>
      <c r="G1604" s="862">
        <f>'Заказ, cкидки и курсы валют'!$J$23*F1604</f>
        <v>492.14850000000001</v>
      </c>
      <c r="H1604" s="128">
        <f t="shared" si="169"/>
        <v>8366.52</v>
      </c>
      <c r="I1604" s="212"/>
    </row>
    <row r="1605" spans="1:9" ht="14.1" customHeight="1">
      <c r="A1605" s="209" t="s">
        <v>3015</v>
      </c>
      <c r="B1605" s="44" t="s">
        <v>109</v>
      </c>
      <c r="C1605" s="73">
        <v>1.4300000000000002</v>
      </c>
      <c r="D1605" s="2078">
        <v>12000</v>
      </c>
      <c r="E1605" s="574">
        <v>44.11</v>
      </c>
      <c r="F1605" s="603">
        <f t="shared" si="168"/>
        <v>44.11</v>
      </c>
      <c r="G1605" s="862">
        <f>'Заказ, cкидки и курсы валют'!$J$23*F1605</f>
        <v>549.16949999999997</v>
      </c>
      <c r="H1605" s="128">
        <f t="shared" si="169"/>
        <v>6590.03</v>
      </c>
      <c r="I1605" s="212"/>
    </row>
    <row r="1606" spans="1:9" ht="14.1" customHeight="1">
      <c r="A1606" s="209" t="s">
        <v>3016</v>
      </c>
      <c r="B1606" s="44" t="s">
        <v>156</v>
      </c>
      <c r="C1606" s="73">
        <v>1.59</v>
      </c>
      <c r="D1606" s="2078">
        <v>10000</v>
      </c>
      <c r="E1606" s="574">
        <v>43.04</v>
      </c>
      <c r="F1606" s="603">
        <f t="shared" si="168"/>
        <v>43.04</v>
      </c>
      <c r="G1606" s="862">
        <f>'Заказ, cкидки и курсы валют'!$J$23*F1606</f>
        <v>535.84799999999996</v>
      </c>
      <c r="H1606" s="128">
        <f t="shared" si="169"/>
        <v>5358.48</v>
      </c>
      <c r="I1606" s="212"/>
    </row>
    <row r="1607" spans="1:9" ht="14.1" customHeight="1">
      <c r="A1607" s="209" t="s">
        <v>3017</v>
      </c>
      <c r="B1607" s="44" t="s">
        <v>111</v>
      </c>
      <c r="C1607" s="74">
        <v>1.8</v>
      </c>
      <c r="D1607" s="2078">
        <v>6000</v>
      </c>
      <c r="E1607" s="574">
        <v>53.85</v>
      </c>
      <c r="F1607" s="603">
        <f t="shared" si="168"/>
        <v>53.85</v>
      </c>
      <c r="G1607" s="862">
        <f>'Заказ, cкидки и курсы валют'!$J$23*F1607</f>
        <v>670.4325</v>
      </c>
      <c r="H1607" s="128">
        <f t="shared" si="169"/>
        <v>4022.6</v>
      </c>
      <c r="I1607" s="212"/>
    </row>
    <row r="1608" spans="1:9" ht="14.1" customHeight="1">
      <c r="A1608" s="209" t="s">
        <v>3018</v>
      </c>
      <c r="B1608" s="44" t="s">
        <v>157</v>
      </c>
      <c r="C1608" s="73">
        <v>1.88</v>
      </c>
      <c r="D1608" s="2078">
        <v>5000</v>
      </c>
      <c r="E1608" s="574">
        <v>56.11</v>
      </c>
      <c r="F1608" s="603">
        <f t="shared" si="168"/>
        <v>56.11</v>
      </c>
      <c r="G1608" s="862">
        <f>'Заказ, cкидки и курсы валют'!$J$23*F1608</f>
        <v>698.56949999999995</v>
      </c>
      <c r="H1608" s="128">
        <f t="shared" si="169"/>
        <v>3492.85</v>
      </c>
      <c r="I1608" s="212"/>
    </row>
    <row r="1609" spans="1:9" ht="14.1" customHeight="1">
      <c r="A1609" s="209" t="s">
        <v>3019</v>
      </c>
      <c r="B1609" s="44" t="s">
        <v>145</v>
      </c>
      <c r="C1609" s="73">
        <v>0.76</v>
      </c>
      <c r="D1609" s="2078">
        <v>30000</v>
      </c>
      <c r="E1609" s="574">
        <v>28.11</v>
      </c>
      <c r="F1609" s="603">
        <f t="shared" si="168"/>
        <v>28.11</v>
      </c>
      <c r="G1609" s="862">
        <f>'Заказ, cкидки и курсы валют'!$J$23*F1609</f>
        <v>349.96949999999998</v>
      </c>
      <c r="H1609" s="128">
        <f t="shared" si="169"/>
        <v>10499.09</v>
      </c>
      <c r="I1609" s="212"/>
    </row>
    <row r="1610" spans="1:9" ht="14.1" customHeight="1">
      <c r="A1610" s="209" t="s">
        <v>3020</v>
      </c>
      <c r="B1610" s="44" t="s">
        <v>146</v>
      </c>
      <c r="C1610" s="73">
        <v>0.89</v>
      </c>
      <c r="D1610" s="2078">
        <v>25000</v>
      </c>
      <c r="E1610" s="574">
        <v>31.5</v>
      </c>
      <c r="F1610" s="603">
        <f t="shared" si="168"/>
        <v>31.5</v>
      </c>
      <c r="G1610" s="862">
        <f>'Заказ, cкидки и курсы валют'!$J$23*F1610</f>
        <v>392.17499999999995</v>
      </c>
      <c r="H1610" s="128">
        <f t="shared" si="169"/>
        <v>9804.3799999999992</v>
      </c>
      <c r="I1610" s="212"/>
    </row>
    <row r="1611" spans="1:9" ht="14.1" customHeight="1">
      <c r="A1611" s="209" t="s">
        <v>3021</v>
      </c>
      <c r="B1611" s="44" t="s">
        <v>147</v>
      </c>
      <c r="C1611" s="73">
        <v>1.1499999999999999</v>
      </c>
      <c r="D1611" s="2078">
        <v>16000</v>
      </c>
      <c r="E1611" s="574">
        <v>35.619999999999997</v>
      </c>
      <c r="F1611" s="603">
        <f t="shared" si="168"/>
        <v>35.619999999999997</v>
      </c>
      <c r="G1611" s="862">
        <f>'Заказ, cкидки и курсы валют'!$J$23*F1611</f>
        <v>443.46899999999994</v>
      </c>
      <c r="H1611" s="128">
        <f t="shared" si="169"/>
        <v>7095.5</v>
      </c>
      <c r="I1611" s="212"/>
    </row>
    <row r="1612" spans="1:9" ht="14.1" customHeight="1">
      <c r="A1612" s="209" t="s">
        <v>3022</v>
      </c>
      <c r="B1612" s="44" t="s">
        <v>148</v>
      </c>
      <c r="C1612" s="73">
        <v>1.35</v>
      </c>
      <c r="D1612" s="2078">
        <v>12000</v>
      </c>
      <c r="E1612" s="574">
        <v>39.82</v>
      </c>
      <c r="F1612" s="603">
        <f t="shared" si="168"/>
        <v>39.82</v>
      </c>
      <c r="G1612" s="862">
        <f>'Заказ, cкидки и курсы валют'!$J$23*F1612</f>
        <v>495.75899999999996</v>
      </c>
      <c r="H1612" s="128">
        <f t="shared" si="169"/>
        <v>5949.11</v>
      </c>
      <c r="I1612" s="212"/>
    </row>
    <row r="1613" spans="1:9" ht="14.1" customHeight="1">
      <c r="A1613" s="209" t="s">
        <v>3023</v>
      </c>
      <c r="B1613" s="44" t="s">
        <v>149</v>
      </c>
      <c r="C1613" s="73">
        <v>1.6</v>
      </c>
      <c r="D1613" s="2074">
        <v>10000</v>
      </c>
      <c r="E1613" s="574">
        <v>44.58</v>
      </c>
      <c r="F1613" s="603">
        <f t="shared" si="168"/>
        <v>44.58</v>
      </c>
      <c r="G1613" s="862">
        <f>'Заказ, cкидки и курсы валют'!$J$23*F1613</f>
        <v>555.02099999999996</v>
      </c>
      <c r="H1613" s="128">
        <f t="shared" si="169"/>
        <v>5550.21</v>
      </c>
      <c r="I1613" s="212"/>
    </row>
    <row r="1614" spans="1:9" ht="14.1" customHeight="1">
      <c r="A1614" s="209" t="s">
        <v>3024</v>
      </c>
      <c r="B1614" s="44" t="s">
        <v>150</v>
      </c>
      <c r="C1614" s="73">
        <v>1.84</v>
      </c>
      <c r="D1614" s="2078">
        <v>8000</v>
      </c>
      <c r="E1614" s="574">
        <v>50.76</v>
      </c>
      <c r="F1614" s="603">
        <f t="shared" si="168"/>
        <v>50.76</v>
      </c>
      <c r="G1614" s="862">
        <f>'Заказ, cкидки и курсы валют'!$J$23*F1614</f>
        <v>631.96199999999999</v>
      </c>
      <c r="H1614" s="128">
        <f t="shared" si="169"/>
        <v>5055.7</v>
      </c>
      <c r="I1614" s="212"/>
    </row>
    <row r="1615" spans="1:9" ht="14.1" customHeight="1">
      <c r="A1615" s="209" t="s">
        <v>3025</v>
      </c>
      <c r="B1615" s="44" t="s">
        <v>151</v>
      </c>
      <c r="C1615" s="73">
        <v>2.06</v>
      </c>
      <c r="D1615" s="2078">
        <v>8000</v>
      </c>
      <c r="E1615" s="574">
        <v>58.83</v>
      </c>
      <c r="F1615" s="603">
        <f t="shared" si="168"/>
        <v>58.83</v>
      </c>
      <c r="G1615" s="862">
        <f>'Заказ, cкидки и курсы валют'!$J$23*F1615</f>
        <v>732.43349999999998</v>
      </c>
      <c r="H1615" s="128">
        <f t="shared" si="169"/>
        <v>5859.47</v>
      </c>
      <c r="I1615" s="212"/>
    </row>
    <row r="1616" spans="1:9" ht="14.1" customHeight="1">
      <c r="A1616" s="209" t="s">
        <v>3026</v>
      </c>
      <c r="B1616" s="44" t="s">
        <v>79</v>
      </c>
      <c r="C1616" s="73">
        <v>2.35</v>
      </c>
      <c r="D1616" s="2078">
        <v>8000</v>
      </c>
      <c r="E1616" s="574">
        <v>63.1</v>
      </c>
      <c r="F1616" s="603">
        <f t="shared" si="168"/>
        <v>63.1</v>
      </c>
      <c r="G1616" s="862">
        <f>'Заказ, cкидки и курсы валют'!$J$23*F1616</f>
        <v>785.59500000000003</v>
      </c>
      <c r="H1616" s="128">
        <f t="shared" si="169"/>
        <v>6284.76</v>
      </c>
      <c r="I1616" s="212"/>
    </row>
    <row r="1617" spans="1:9" ht="14.1" customHeight="1">
      <c r="A1617" s="209" t="s">
        <v>3027</v>
      </c>
      <c r="B1617" s="44" t="s">
        <v>152</v>
      </c>
      <c r="C1617" s="73">
        <v>2.4700000000000002</v>
      </c>
      <c r="D1617" s="2078">
        <v>5500</v>
      </c>
      <c r="E1617" s="574">
        <v>69.599999999999994</v>
      </c>
      <c r="F1617" s="603">
        <f t="shared" si="168"/>
        <v>69.599999999999994</v>
      </c>
      <c r="G1617" s="862">
        <f>'Заказ, cкидки и курсы валют'!$J$23*F1617</f>
        <v>866.51999999999987</v>
      </c>
      <c r="H1617" s="128">
        <f t="shared" si="169"/>
        <v>4765.8599999999997</v>
      </c>
      <c r="I1617" s="212"/>
    </row>
    <row r="1618" spans="1:9" ht="14.1" customHeight="1">
      <c r="A1618" s="209" t="s">
        <v>5137</v>
      </c>
      <c r="B1618" s="44" t="s">
        <v>158</v>
      </c>
      <c r="C1618" s="73">
        <v>3.1</v>
      </c>
      <c r="D1618" s="2078">
        <v>4000</v>
      </c>
      <c r="E1618" s="574">
        <v>84.78</v>
      </c>
      <c r="F1618" s="603">
        <f t="shared" si="168"/>
        <v>84.78</v>
      </c>
      <c r="G1618" s="862">
        <f>'Заказ, cкидки и курсы валют'!$J$23*F1618</f>
        <v>1055.511</v>
      </c>
      <c r="H1618" s="128">
        <f t="shared" si="169"/>
        <v>4222.04</v>
      </c>
      <c r="I1618" s="212"/>
    </row>
    <row r="1619" spans="1:9" ht="14.1" customHeight="1">
      <c r="A1619" s="209" t="s">
        <v>5138</v>
      </c>
      <c r="B1619" s="44" t="s">
        <v>159</v>
      </c>
      <c r="C1619" s="73">
        <v>3.5</v>
      </c>
      <c r="D1619" s="2078">
        <v>3000</v>
      </c>
      <c r="E1619" s="574">
        <v>94.79</v>
      </c>
      <c r="F1619" s="603">
        <f t="shared" si="168"/>
        <v>94.79</v>
      </c>
      <c r="G1619" s="862">
        <f>'Заказ, cкидки и курсы валют'!$J$23*F1619</f>
        <v>1180.1355000000001</v>
      </c>
      <c r="H1619" s="128">
        <f t="shared" si="169"/>
        <v>3540.41</v>
      </c>
      <c r="I1619" s="212"/>
    </row>
    <row r="1620" spans="1:9" ht="14.1" customHeight="1">
      <c r="A1620" s="209" t="s">
        <v>5139</v>
      </c>
      <c r="B1620" s="44" t="s">
        <v>80</v>
      </c>
      <c r="C1620" s="73">
        <v>1.3</v>
      </c>
      <c r="D1620" s="2078">
        <v>15000</v>
      </c>
      <c r="E1620" s="574">
        <v>43.79</v>
      </c>
      <c r="F1620" s="603">
        <f t="shared" si="168"/>
        <v>43.79</v>
      </c>
      <c r="G1620" s="862">
        <f>'Заказ, cкидки и курсы валют'!$J$23*F1620</f>
        <v>545.18549999999993</v>
      </c>
      <c r="H1620" s="128">
        <f t="shared" si="169"/>
        <v>8177.78</v>
      </c>
      <c r="I1620" s="212"/>
    </row>
    <row r="1621" spans="1:9" ht="14.1" customHeight="1">
      <c r="A1621" s="209" t="s">
        <v>5140</v>
      </c>
      <c r="B1621" s="44" t="s">
        <v>160</v>
      </c>
      <c r="C1621" s="73">
        <v>1.54</v>
      </c>
      <c r="D1621" s="2078">
        <v>12000</v>
      </c>
      <c r="E1621" s="574">
        <v>43.42</v>
      </c>
      <c r="F1621" s="603">
        <f t="shared" si="168"/>
        <v>43.42</v>
      </c>
      <c r="G1621" s="862">
        <f>'Заказ, cкидки и курсы валют'!$J$23*F1621</f>
        <v>540.57899999999995</v>
      </c>
      <c r="H1621" s="128">
        <f t="shared" si="169"/>
        <v>6486.95</v>
      </c>
      <c r="I1621" s="212"/>
    </row>
    <row r="1622" spans="1:9" ht="14.1" customHeight="1">
      <c r="A1622" s="209" t="s">
        <v>5141</v>
      </c>
      <c r="B1622" s="44" t="s">
        <v>161</v>
      </c>
      <c r="C1622" s="73">
        <v>1.71</v>
      </c>
      <c r="D1622" s="2078">
        <v>10000</v>
      </c>
      <c r="E1622" s="574">
        <v>51.58</v>
      </c>
      <c r="F1622" s="603">
        <f t="shared" si="168"/>
        <v>51.58</v>
      </c>
      <c r="G1622" s="862">
        <f>'Заказ, cкидки и курсы валют'!$J$23*F1622</f>
        <v>642.17099999999994</v>
      </c>
      <c r="H1622" s="128">
        <f t="shared" si="169"/>
        <v>6421.71</v>
      </c>
      <c r="I1622" s="212"/>
    </row>
    <row r="1623" spans="1:9" ht="14.1" customHeight="1">
      <c r="A1623" s="209" t="s">
        <v>5142</v>
      </c>
      <c r="B1623" s="44" t="s">
        <v>162</v>
      </c>
      <c r="C1623" s="73">
        <v>1.96</v>
      </c>
      <c r="D1623" s="2078">
        <v>9000</v>
      </c>
      <c r="E1623" s="574">
        <v>59.38</v>
      </c>
      <c r="F1623" s="603">
        <f t="shared" si="168"/>
        <v>59.38</v>
      </c>
      <c r="G1623" s="862">
        <f>'Заказ, cкидки и курсы валют'!$J$23*F1623</f>
        <v>739.28099999999995</v>
      </c>
      <c r="H1623" s="128">
        <f t="shared" si="169"/>
        <v>6653.53</v>
      </c>
      <c r="I1623" s="212"/>
    </row>
    <row r="1624" spans="1:9" ht="14.1" customHeight="1">
      <c r="A1624" s="210" t="s">
        <v>5143</v>
      </c>
      <c r="B1624" s="44" t="s">
        <v>81</v>
      </c>
      <c r="C1624" s="73">
        <v>2.37</v>
      </c>
      <c r="D1624" s="2078">
        <v>8000</v>
      </c>
      <c r="E1624" s="574">
        <v>63.26</v>
      </c>
      <c r="F1624" s="603">
        <f t="shared" si="168"/>
        <v>63.26</v>
      </c>
      <c r="G1624" s="862">
        <f>'Заказ, cкидки и курсы валют'!$J$23*F1624</f>
        <v>787.58699999999988</v>
      </c>
      <c r="H1624" s="128">
        <f t="shared" si="169"/>
        <v>6300.7</v>
      </c>
      <c r="I1624" s="212"/>
    </row>
    <row r="1625" spans="1:9" ht="14.1" customHeight="1">
      <c r="A1625" s="210" t="s">
        <v>5144</v>
      </c>
      <c r="B1625" s="44" t="s">
        <v>163</v>
      </c>
      <c r="C1625" s="73">
        <v>2.56</v>
      </c>
      <c r="D1625" s="2078">
        <v>7000</v>
      </c>
      <c r="E1625" s="574">
        <v>73.75</v>
      </c>
      <c r="F1625" s="603">
        <f t="shared" si="168"/>
        <v>73.75</v>
      </c>
      <c r="G1625" s="862">
        <f>'Заказ, cкидки и курсы валют'!$J$23*F1625</f>
        <v>918.1875</v>
      </c>
      <c r="H1625" s="128">
        <f t="shared" si="169"/>
        <v>6427.31</v>
      </c>
      <c r="I1625" s="212"/>
    </row>
    <row r="1626" spans="1:9" ht="14.1" customHeight="1">
      <c r="A1626" s="210" t="s">
        <v>5145</v>
      </c>
      <c r="B1626" s="44" t="s">
        <v>82</v>
      </c>
      <c r="C1626" s="73">
        <v>2.82</v>
      </c>
      <c r="D1626" s="2078">
        <v>6000</v>
      </c>
      <c r="E1626" s="574">
        <v>82.62</v>
      </c>
      <c r="F1626" s="603">
        <f t="shared" si="168"/>
        <v>82.62</v>
      </c>
      <c r="G1626" s="862">
        <f>'Заказ, cкидки и курсы валют'!$J$23*F1626</f>
        <v>1028.6189999999999</v>
      </c>
      <c r="H1626" s="128">
        <f t="shared" si="169"/>
        <v>6171.71</v>
      </c>
      <c r="I1626" s="212"/>
    </row>
    <row r="1627" spans="1:9" ht="14.1" customHeight="1">
      <c r="A1627" s="210" t="s">
        <v>5146</v>
      </c>
      <c r="B1627" s="44" t="s">
        <v>164</v>
      </c>
      <c r="C1627" s="73">
        <v>3.16</v>
      </c>
      <c r="D1627" s="2078">
        <v>4500</v>
      </c>
      <c r="E1627" s="574">
        <v>89.84</v>
      </c>
      <c r="F1627" s="603">
        <f t="shared" si="168"/>
        <v>89.84</v>
      </c>
      <c r="G1627" s="862">
        <f>'Заказ, cкидки и курсы валют'!$J$23*F1627</f>
        <v>1118.508</v>
      </c>
      <c r="H1627" s="128">
        <f t="shared" si="169"/>
        <v>5033.29</v>
      </c>
      <c r="I1627" s="212"/>
    </row>
    <row r="1628" spans="1:9" ht="14.1" customHeight="1">
      <c r="A1628" s="210" t="s">
        <v>5147</v>
      </c>
      <c r="B1628" s="44" t="s">
        <v>165</v>
      </c>
      <c r="C1628" s="73">
        <v>3.58</v>
      </c>
      <c r="D1628" s="2078">
        <v>4500</v>
      </c>
      <c r="E1628" s="574">
        <v>101.15</v>
      </c>
      <c r="F1628" s="603">
        <f t="shared" si="168"/>
        <v>101.15</v>
      </c>
      <c r="G1628" s="862">
        <f>'Заказ, cкидки и курсы валют'!$J$23*F1628</f>
        <v>1259.3175000000001</v>
      </c>
      <c r="H1628" s="128">
        <f t="shared" si="169"/>
        <v>5666.93</v>
      </c>
      <c r="I1628" s="212"/>
    </row>
    <row r="1629" spans="1:9" ht="14.1" customHeight="1">
      <c r="A1629" s="210" t="s">
        <v>5148</v>
      </c>
      <c r="B1629" s="44" t="s">
        <v>166</v>
      </c>
      <c r="C1629" s="73">
        <v>4.4800000000000004</v>
      </c>
      <c r="D1629" s="2074">
        <v>3000</v>
      </c>
      <c r="E1629" s="574">
        <v>118.55</v>
      </c>
      <c r="F1629" s="603">
        <f t="shared" si="168"/>
        <v>118.55</v>
      </c>
      <c r="G1629" s="862">
        <f>'Заказ, cкидки и курсы валют'!$J$23*F1629</f>
        <v>1475.9475</v>
      </c>
      <c r="H1629" s="128">
        <f t="shared" si="169"/>
        <v>4427.84</v>
      </c>
      <c r="I1629" s="212"/>
    </row>
    <row r="1630" spans="1:9" ht="14.1" customHeight="1">
      <c r="A1630" s="210" t="s">
        <v>5149</v>
      </c>
      <c r="B1630" s="44" t="s">
        <v>83</v>
      </c>
      <c r="C1630" s="73">
        <v>4.8</v>
      </c>
      <c r="D1630" s="2078">
        <v>1500</v>
      </c>
      <c r="E1630" s="574">
        <v>138.06</v>
      </c>
      <c r="F1630" s="603">
        <f t="shared" si="168"/>
        <v>138.06</v>
      </c>
      <c r="G1630" s="862">
        <f>'Заказ, cкидки и курсы валют'!$J$23*F1630</f>
        <v>1718.847</v>
      </c>
      <c r="H1630" s="128">
        <f t="shared" si="169"/>
        <v>2578.27</v>
      </c>
      <c r="I1630" s="212"/>
    </row>
    <row r="1631" spans="1:9" ht="14.1" customHeight="1">
      <c r="A1631" s="210" t="s">
        <v>5262</v>
      </c>
      <c r="B1631" s="48" t="s">
        <v>3654</v>
      </c>
      <c r="C1631" s="73">
        <v>1.75</v>
      </c>
      <c r="D1631" s="2074">
        <v>15000</v>
      </c>
      <c r="E1631" s="574">
        <v>46.23</v>
      </c>
      <c r="F1631" s="603">
        <f t="shared" si="168"/>
        <v>46.23</v>
      </c>
      <c r="G1631" s="862">
        <f>'Заказ, cкидки и курсы валют'!$J$23*F1631</f>
        <v>575.56349999999998</v>
      </c>
      <c r="H1631" s="128">
        <f t="shared" si="169"/>
        <v>8633.4500000000007</v>
      </c>
      <c r="I1631" s="212"/>
    </row>
    <row r="1632" spans="1:9" ht="14.1" customHeight="1">
      <c r="A1632" s="210" t="s">
        <v>5150</v>
      </c>
      <c r="B1632" s="48" t="s">
        <v>167</v>
      </c>
      <c r="C1632" s="73">
        <v>1.82</v>
      </c>
      <c r="D1632" s="2074">
        <v>12000</v>
      </c>
      <c r="E1632" s="574">
        <v>51.73</v>
      </c>
      <c r="F1632" s="603">
        <f t="shared" si="168"/>
        <v>51.73</v>
      </c>
      <c r="G1632" s="862">
        <f>'Заказ, cкидки и курсы валют'!$J$23*F1632</f>
        <v>644.03849999999989</v>
      </c>
      <c r="H1632" s="128">
        <f t="shared" si="169"/>
        <v>7728.46</v>
      </c>
      <c r="I1632" s="212"/>
    </row>
    <row r="1633" spans="1:9" ht="14.1" customHeight="1">
      <c r="A1633" s="210" t="s">
        <v>5151</v>
      </c>
      <c r="B1633" s="48" t="s">
        <v>168</v>
      </c>
      <c r="C1633" s="73">
        <v>2.06</v>
      </c>
      <c r="D1633" s="2074">
        <v>8000</v>
      </c>
      <c r="E1633" s="574">
        <v>59.9</v>
      </c>
      <c r="F1633" s="603">
        <f t="shared" si="168"/>
        <v>59.9</v>
      </c>
      <c r="G1633" s="862">
        <f>'Заказ, cкидки и курсы валют'!$J$23*F1633</f>
        <v>745.755</v>
      </c>
      <c r="H1633" s="128">
        <f t="shared" si="169"/>
        <v>5966.04</v>
      </c>
      <c r="I1633" s="212"/>
    </row>
    <row r="1634" spans="1:9" ht="14.1" customHeight="1">
      <c r="A1634" s="210" t="s">
        <v>5152</v>
      </c>
      <c r="B1634" s="48" t="s">
        <v>169</v>
      </c>
      <c r="C1634" s="73">
        <v>2.44</v>
      </c>
      <c r="D1634" s="2074">
        <v>8000</v>
      </c>
      <c r="E1634" s="574">
        <v>71.75</v>
      </c>
      <c r="F1634" s="603">
        <f t="shared" si="168"/>
        <v>71.75</v>
      </c>
      <c r="G1634" s="862">
        <f>'Заказ, cкидки и курсы валют'!$J$23*F1634</f>
        <v>893.28749999999991</v>
      </c>
      <c r="H1634" s="128">
        <f t="shared" si="169"/>
        <v>7146.3</v>
      </c>
      <c r="I1634" s="212"/>
    </row>
    <row r="1635" spans="1:9" ht="14.1" customHeight="1">
      <c r="A1635" s="210" t="s">
        <v>5153</v>
      </c>
      <c r="B1635" s="48" t="s">
        <v>611</v>
      </c>
      <c r="C1635" s="73">
        <v>2.76</v>
      </c>
      <c r="D1635" s="2074">
        <v>6000</v>
      </c>
      <c r="E1635" s="574">
        <v>80.97</v>
      </c>
      <c r="F1635" s="603">
        <f t="shared" si="168"/>
        <v>80.97</v>
      </c>
      <c r="G1635" s="862">
        <f>'Заказ, cкидки и курсы валют'!$J$23*F1635</f>
        <v>1008.0764999999999</v>
      </c>
      <c r="H1635" s="128">
        <f t="shared" si="169"/>
        <v>6048.46</v>
      </c>
      <c r="I1635" s="212"/>
    </row>
    <row r="1636" spans="1:9" ht="14.1" customHeight="1">
      <c r="A1636" s="210" t="s">
        <v>5154</v>
      </c>
      <c r="B1636" s="48" t="s">
        <v>170</v>
      </c>
      <c r="C1636" s="73">
        <v>3.06</v>
      </c>
      <c r="D1636" s="2074">
        <v>7000</v>
      </c>
      <c r="E1636" s="574">
        <v>90.74</v>
      </c>
      <c r="F1636" s="603">
        <f t="shared" si="168"/>
        <v>90.74</v>
      </c>
      <c r="G1636" s="862">
        <f>'Заказ, cкидки и курсы валют'!$J$23*F1636</f>
        <v>1129.713</v>
      </c>
      <c r="H1636" s="128">
        <f t="shared" si="169"/>
        <v>7907.99</v>
      </c>
      <c r="I1636" s="212"/>
    </row>
    <row r="1637" spans="1:9" ht="14.1" customHeight="1">
      <c r="A1637" s="210" t="s">
        <v>5155</v>
      </c>
      <c r="B1637" s="48" t="s">
        <v>612</v>
      </c>
      <c r="C1637" s="73">
        <v>3.42</v>
      </c>
      <c r="D1637" s="2074">
        <v>5000</v>
      </c>
      <c r="E1637" s="574">
        <v>101.65</v>
      </c>
      <c r="F1637" s="603">
        <f t="shared" si="168"/>
        <v>101.65</v>
      </c>
      <c r="G1637" s="862">
        <f>'Заказ, cкидки и курсы валют'!$J$23*F1637</f>
        <v>1265.5425</v>
      </c>
      <c r="H1637" s="128">
        <f t="shared" si="169"/>
        <v>6327.71</v>
      </c>
      <c r="I1637" s="212"/>
    </row>
    <row r="1638" spans="1:9" ht="14.1" customHeight="1">
      <c r="A1638" s="210" t="s">
        <v>5156</v>
      </c>
      <c r="B1638" s="48" t="s">
        <v>171</v>
      </c>
      <c r="C1638" s="73">
        <v>3.9</v>
      </c>
      <c r="D1638" s="2074">
        <v>4500</v>
      </c>
      <c r="E1638" s="574">
        <v>111.25</v>
      </c>
      <c r="F1638" s="603">
        <f t="shared" si="168"/>
        <v>111.25</v>
      </c>
      <c r="G1638" s="862">
        <f>'Заказ, cкидки и курсы валют'!$J$23*F1638</f>
        <v>1385.0625</v>
      </c>
      <c r="H1638" s="128">
        <f t="shared" si="169"/>
        <v>6232.78</v>
      </c>
      <c r="I1638" s="212"/>
    </row>
    <row r="1639" spans="1:9" ht="14.1" customHeight="1">
      <c r="A1639" s="210" t="s">
        <v>5157</v>
      </c>
      <c r="B1639" s="48" t="s">
        <v>172</v>
      </c>
      <c r="C1639" s="73">
        <v>4.4400000000000004</v>
      </c>
      <c r="D1639" s="2074">
        <v>2500</v>
      </c>
      <c r="E1639" s="574">
        <v>132.77000000000001</v>
      </c>
      <c r="F1639" s="603">
        <f t="shared" si="168"/>
        <v>132.77000000000001</v>
      </c>
      <c r="G1639" s="862">
        <f>'Заказ, cкидки и курсы валют'!$J$23*F1639</f>
        <v>1652.9865</v>
      </c>
      <c r="H1639" s="128">
        <f t="shared" si="169"/>
        <v>4132.47</v>
      </c>
      <c r="I1639" s="212"/>
    </row>
    <row r="1640" spans="1:9" ht="14.1" customHeight="1">
      <c r="A1640" s="210" t="s">
        <v>5158</v>
      </c>
      <c r="B1640" s="48" t="s">
        <v>173</v>
      </c>
      <c r="C1640" s="73">
        <v>5.39</v>
      </c>
      <c r="D1640" s="2074">
        <v>2000</v>
      </c>
      <c r="E1640" s="574">
        <v>150.07</v>
      </c>
      <c r="F1640" s="603">
        <f t="shared" si="168"/>
        <v>150.07</v>
      </c>
      <c r="G1640" s="862">
        <f>'Заказ, cкидки и курсы валют'!$J$23*F1640</f>
        <v>1868.3714999999997</v>
      </c>
      <c r="H1640" s="128">
        <f t="shared" si="169"/>
        <v>3736.74</v>
      </c>
      <c r="I1640" s="212"/>
    </row>
    <row r="1641" spans="1:9" ht="14.1" customHeight="1">
      <c r="A1641" s="209" t="s">
        <v>5159</v>
      </c>
      <c r="B1641" s="48" t="s">
        <v>174</v>
      </c>
      <c r="C1641" s="73">
        <v>5.99</v>
      </c>
      <c r="D1641" s="2074">
        <v>1800</v>
      </c>
      <c r="E1641" s="574">
        <v>170.12</v>
      </c>
      <c r="F1641" s="603">
        <f t="shared" si="168"/>
        <v>170.12</v>
      </c>
      <c r="G1641" s="862">
        <f>'Заказ, cкидки и курсы валют'!$J$23*F1641</f>
        <v>2117.9940000000001</v>
      </c>
      <c r="H1641" s="128">
        <f t="shared" si="169"/>
        <v>3812.39</v>
      </c>
      <c r="I1641" s="212"/>
    </row>
    <row r="1642" spans="1:9" ht="14.1" customHeight="1">
      <c r="A1642" s="209" t="s">
        <v>5160</v>
      </c>
      <c r="B1642" s="48" t="s">
        <v>175</v>
      </c>
      <c r="C1642" s="73">
        <v>6.63</v>
      </c>
      <c r="D1642" s="2074">
        <v>1500</v>
      </c>
      <c r="E1642" s="574">
        <v>187.74</v>
      </c>
      <c r="F1642" s="603">
        <f t="shared" si="168"/>
        <v>187.74</v>
      </c>
      <c r="G1642" s="862">
        <f>'Заказ, cкидки и курсы валют'!$J$23*F1642</f>
        <v>2337.3629999999998</v>
      </c>
      <c r="H1642" s="128">
        <f t="shared" si="169"/>
        <v>3506.04</v>
      </c>
      <c r="I1642" s="212"/>
    </row>
    <row r="1643" spans="1:9" ht="14.1" customHeight="1">
      <c r="A1643" s="209" t="s">
        <v>5161</v>
      </c>
      <c r="B1643" s="48" t="s">
        <v>176</v>
      </c>
      <c r="C1643" s="73">
        <v>7.81</v>
      </c>
      <c r="D1643" s="2074">
        <v>1300</v>
      </c>
      <c r="E1643" s="574">
        <v>215.22</v>
      </c>
      <c r="F1643" s="603">
        <f t="shared" si="168"/>
        <v>215.22</v>
      </c>
      <c r="G1643" s="862">
        <f>'Заказ, cкидки и курсы валют'!$J$23*F1643</f>
        <v>2679.489</v>
      </c>
      <c r="H1643" s="128">
        <f t="shared" si="169"/>
        <v>3483.34</v>
      </c>
      <c r="I1643" s="212"/>
    </row>
    <row r="1644" spans="1:9" ht="14.1" customHeight="1">
      <c r="A1644" s="209" t="s">
        <v>5162</v>
      </c>
      <c r="B1644" s="48" t="s">
        <v>177</v>
      </c>
      <c r="C1644" s="73">
        <v>9</v>
      </c>
      <c r="D1644" s="48">
        <v>1000</v>
      </c>
      <c r="E1644" s="574">
        <v>253.56</v>
      </c>
      <c r="F1644" s="603">
        <f t="shared" si="168"/>
        <v>253.56</v>
      </c>
      <c r="G1644" s="862">
        <f>'Заказ, cкидки и курсы валют'!$J$23*F1644</f>
        <v>3156.8219999999997</v>
      </c>
      <c r="H1644" s="128">
        <f t="shared" si="169"/>
        <v>3156.82</v>
      </c>
      <c r="I1644" s="212"/>
    </row>
    <row r="1645" spans="1:9" ht="14.1" customHeight="1">
      <c r="A1645" s="216" t="s">
        <v>5261</v>
      </c>
      <c r="B1645" s="44" t="s">
        <v>189</v>
      </c>
      <c r="C1645" s="73">
        <v>3.8</v>
      </c>
      <c r="D1645" s="2078">
        <v>4000</v>
      </c>
      <c r="E1645" s="574">
        <v>107.56</v>
      </c>
      <c r="F1645" s="603">
        <f t="shared" si="168"/>
        <v>107.56</v>
      </c>
      <c r="G1645" s="862">
        <f>'Заказ, cкидки и курсы валют'!$J$23*F1645</f>
        <v>1339.1219999999998</v>
      </c>
      <c r="H1645" s="128">
        <f t="shared" si="169"/>
        <v>5356.49</v>
      </c>
      <c r="I1645" s="212"/>
    </row>
    <row r="1646" spans="1:9" ht="14.1" customHeight="1">
      <c r="A1646" s="216" t="s">
        <v>5163</v>
      </c>
      <c r="B1646" s="44" t="s">
        <v>178</v>
      </c>
      <c r="C1646" s="73">
        <v>4.74</v>
      </c>
      <c r="D1646" s="2078">
        <v>4000</v>
      </c>
      <c r="E1646" s="574">
        <v>135.72999999999999</v>
      </c>
      <c r="F1646" s="603">
        <f t="shared" si="168"/>
        <v>135.72999999999999</v>
      </c>
      <c r="G1646" s="862">
        <f>'Заказ, cкидки и курсы валют'!$J$23*F1646</f>
        <v>1689.8384999999998</v>
      </c>
      <c r="H1646" s="128">
        <f t="shared" si="169"/>
        <v>6759.35</v>
      </c>
      <c r="I1646" s="212"/>
    </row>
    <row r="1647" spans="1:9" ht="14.1" customHeight="1">
      <c r="A1647" s="209" t="s">
        <v>5164</v>
      </c>
      <c r="B1647" s="44" t="s">
        <v>84</v>
      </c>
      <c r="C1647" s="73">
        <v>5.0599999999999996</v>
      </c>
      <c r="D1647" s="2078">
        <v>3000</v>
      </c>
      <c r="E1647" s="574">
        <v>147.81</v>
      </c>
      <c r="F1647" s="603">
        <f t="shared" si="168"/>
        <v>147.81</v>
      </c>
      <c r="G1647" s="862">
        <f>'Заказ, cкидки и курсы валют'!$J$23*F1647</f>
        <v>1840.2345</v>
      </c>
      <c r="H1647" s="128">
        <f t="shared" si="169"/>
        <v>5520.7</v>
      </c>
      <c r="I1647" s="212"/>
    </row>
    <row r="1648" spans="1:9" ht="14.1" customHeight="1">
      <c r="A1648" s="209" t="s">
        <v>5165</v>
      </c>
      <c r="B1648" s="44" t="s">
        <v>179</v>
      </c>
      <c r="C1648" s="73">
        <v>5.57</v>
      </c>
      <c r="D1648" s="2078">
        <v>2500</v>
      </c>
      <c r="E1648" s="574">
        <v>164.78</v>
      </c>
      <c r="F1648" s="603">
        <f t="shared" si="168"/>
        <v>164.78</v>
      </c>
      <c r="G1648" s="862">
        <f>'Заказ, cкидки и курсы валют'!$J$23*F1648</f>
        <v>2051.511</v>
      </c>
      <c r="H1648" s="128">
        <f t="shared" si="169"/>
        <v>5128.78</v>
      </c>
      <c r="I1648" s="212"/>
    </row>
    <row r="1649" spans="1:9" ht="14.1" customHeight="1">
      <c r="A1649" s="209" t="s">
        <v>5166</v>
      </c>
      <c r="B1649" s="44" t="s">
        <v>180</v>
      </c>
      <c r="C1649" s="73">
        <v>6.48</v>
      </c>
      <c r="D1649" s="2078">
        <v>2000</v>
      </c>
      <c r="E1649" s="574">
        <v>193.59</v>
      </c>
      <c r="F1649" s="603">
        <f t="shared" si="168"/>
        <v>193.59</v>
      </c>
      <c r="G1649" s="862">
        <f>'Заказ, cкидки и курсы валют'!$J$23*F1649</f>
        <v>2410.1954999999998</v>
      </c>
      <c r="H1649" s="128">
        <f t="shared" si="169"/>
        <v>4820.3900000000003</v>
      </c>
      <c r="I1649" s="212"/>
    </row>
    <row r="1650" spans="1:9" ht="14.1" customHeight="1">
      <c r="A1650" s="209" t="s">
        <v>5167</v>
      </c>
      <c r="B1650" s="44" t="s">
        <v>181</v>
      </c>
      <c r="C1650" s="73">
        <v>7.69</v>
      </c>
      <c r="D1650" s="2078">
        <v>1700</v>
      </c>
      <c r="E1650" s="574">
        <v>222.56</v>
      </c>
      <c r="F1650" s="603">
        <f t="shared" ref="F1650:F1661" si="170">ROUND(E1650*(1-$F$11),2)</f>
        <v>222.56</v>
      </c>
      <c r="G1650" s="862">
        <f>'Заказ, cкидки и курсы валют'!$J$23*F1650</f>
        <v>2770.8719999999998</v>
      </c>
      <c r="H1650" s="128">
        <f t="shared" ref="H1650:H1661" si="171">ROUND((D1650/1000)*G1650,2)</f>
        <v>4710.4799999999996</v>
      </c>
      <c r="I1650" s="212"/>
    </row>
    <row r="1651" spans="1:9" ht="14.1" customHeight="1">
      <c r="A1651" s="209" t="s">
        <v>5168</v>
      </c>
      <c r="B1651" s="44" t="s">
        <v>182</v>
      </c>
      <c r="C1651" s="73">
        <v>8.5</v>
      </c>
      <c r="D1651" s="2078">
        <v>1500</v>
      </c>
      <c r="E1651" s="574">
        <v>251.61</v>
      </c>
      <c r="F1651" s="603">
        <f t="shared" si="170"/>
        <v>251.61</v>
      </c>
      <c r="G1651" s="862">
        <f>'Заказ, cкидки и курсы валют'!$J$23*F1651</f>
        <v>3132.5445</v>
      </c>
      <c r="H1651" s="128">
        <f t="shared" si="171"/>
        <v>4698.82</v>
      </c>
      <c r="I1651" s="212"/>
    </row>
    <row r="1652" spans="1:9" ht="14.1" customHeight="1">
      <c r="A1652" s="209" t="s">
        <v>5169</v>
      </c>
      <c r="B1652" s="44" t="s">
        <v>183</v>
      </c>
      <c r="C1652" s="73">
        <v>9.51</v>
      </c>
      <c r="D1652" s="2078">
        <v>1000</v>
      </c>
      <c r="E1652" s="574">
        <v>280.7</v>
      </c>
      <c r="F1652" s="603">
        <f t="shared" si="170"/>
        <v>280.7</v>
      </c>
      <c r="G1652" s="862">
        <f>'Заказ, cкидки и курсы валют'!$J$23*F1652</f>
        <v>3494.7149999999997</v>
      </c>
      <c r="H1652" s="128">
        <f t="shared" si="171"/>
        <v>3494.72</v>
      </c>
      <c r="I1652" s="212"/>
    </row>
    <row r="1653" spans="1:9" ht="14.1" customHeight="1">
      <c r="A1653" s="209" t="s">
        <v>5170</v>
      </c>
      <c r="B1653" s="44" t="s">
        <v>184</v>
      </c>
      <c r="C1653" s="73">
        <v>10.63</v>
      </c>
      <c r="D1653" s="44">
        <v>1000</v>
      </c>
      <c r="E1653" s="574">
        <v>319.89999999999998</v>
      </c>
      <c r="F1653" s="603">
        <f t="shared" si="170"/>
        <v>319.89999999999998</v>
      </c>
      <c r="G1653" s="862">
        <f>'Заказ, cкидки и курсы валют'!$J$23*F1653</f>
        <v>3982.7549999999997</v>
      </c>
      <c r="H1653" s="128">
        <f t="shared" si="171"/>
        <v>3982.76</v>
      </c>
      <c r="I1653" s="212"/>
    </row>
    <row r="1654" spans="1:9" ht="14.1" customHeight="1">
      <c r="A1654" s="209" t="s">
        <v>5171</v>
      </c>
      <c r="B1654" s="44" t="s">
        <v>974</v>
      </c>
      <c r="C1654" s="73">
        <v>11.5</v>
      </c>
      <c r="D1654" s="44">
        <v>1000</v>
      </c>
      <c r="E1654" s="574">
        <v>351.71</v>
      </c>
      <c r="F1654" s="603">
        <f t="shared" si="170"/>
        <v>351.71</v>
      </c>
      <c r="G1654" s="862">
        <f>'Заказ, cкидки и курсы валют'!$J$23*F1654</f>
        <v>4378.7894999999999</v>
      </c>
      <c r="H1654" s="128">
        <f t="shared" si="171"/>
        <v>4378.79</v>
      </c>
      <c r="I1654" s="212"/>
    </row>
    <row r="1655" spans="1:9" ht="14.1" customHeight="1">
      <c r="A1655" s="209" t="s">
        <v>5172</v>
      </c>
      <c r="B1655" s="44" t="s">
        <v>185</v>
      </c>
      <c r="C1655" s="73">
        <v>12.45</v>
      </c>
      <c r="D1655" s="44">
        <v>800</v>
      </c>
      <c r="E1655" s="574">
        <v>367.68</v>
      </c>
      <c r="F1655" s="603">
        <f t="shared" si="170"/>
        <v>367.68</v>
      </c>
      <c r="G1655" s="862">
        <f>'Заказ, cкидки и курсы валют'!$J$23*F1655</f>
        <v>4577.616</v>
      </c>
      <c r="H1655" s="128">
        <f t="shared" si="171"/>
        <v>3662.09</v>
      </c>
      <c r="I1655" s="212"/>
    </row>
    <row r="1656" spans="1:9" ht="14.1" customHeight="1">
      <c r="A1656" s="209" t="s">
        <v>5173</v>
      </c>
      <c r="B1656" s="44" t="s">
        <v>102</v>
      </c>
      <c r="C1656" s="73">
        <v>13.86</v>
      </c>
      <c r="D1656" s="44">
        <v>800</v>
      </c>
      <c r="E1656" s="574">
        <v>413.75</v>
      </c>
      <c r="F1656" s="603">
        <f t="shared" si="170"/>
        <v>413.75</v>
      </c>
      <c r="G1656" s="862">
        <f>'Заказ, cкидки и курсы валют'!$J$23*F1656</f>
        <v>5151.1875</v>
      </c>
      <c r="H1656" s="128">
        <f t="shared" si="171"/>
        <v>4120.95</v>
      </c>
      <c r="I1656" s="212"/>
    </row>
    <row r="1657" spans="1:9" ht="14.1" customHeight="1">
      <c r="A1657" s="209" t="s">
        <v>5174</v>
      </c>
      <c r="B1657" s="44" t="s">
        <v>186</v>
      </c>
      <c r="C1657" s="73">
        <v>14.47</v>
      </c>
      <c r="D1657" s="44">
        <v>600</v>
      </c>
      <c r="E1657" s="574">
        <v>439.98</v>
      </c>
      <c r="F1657" s="603">
        <f t="shared" si="170"/>
        <v>439.98</v>
      </c>
      <c r="G1657" s="862">
        <f>'Заказ, cкидки и курсы валют'!$J$23*F1657</f>
        <v>5477.7510000000002</v>
      </c>
      <c r="H1657" s="128">
        <f t="shared" si="171"/>
        <v>3286.65</v>
      </c>
      <c r="I1657" s="212"/>
    </row>
    <row r="1658" spans="1:9" ht="14.1" customHeight="1">
      <c r="A1658" s="216" t="s">
        <v>5175</v>
      </c>
      <c r="B1658" s="44" t="s">
        <v>3117</v>
      </c>
      <c r="C1658" s="73">
        <v>15.95</v>
      </c>
      <c r="D1658" s="44">
        <v>600</v>
      </c>
      <c r="E1658" s="574">
        <v>546.39</v>
      </c>
      <c r="F1658" s="603">
        <f t="shared" si="170"/>
        <v>546.39</v>
      </c>
      <c r="G1658" s="862">
        <f>'Заказ, cкидки и курсы валют'!$J$23*F1658</f>
        <v>6802.5554999999995</v>
      </c>
      <c r="H1658" s="128">
        <f t="shared" si="171"/>
        <v>4081.53</v>
      </c>
      <c r="I1658" s="212"/>
    </row>
    <row r="1659" spans="1:9" ht="14.1" customHeight="1">
      <c r="A1659" s="216" t="s">
        <v>5176</v>
      </c>
      <c r="B1659" s="44" t="s">
        <v>187</v>
      </c>
      <c r="C1659" s="73">
        <v>16.5</v>
      </c>
      <c r="D1659" s="44">
        <v>600</v>
      </c>
      <c r="E1659" s="574">
        <v>552.01</v>
      </c>
      <c r="F1659" s="603">
        <f t="shared" si="170"/>
        <v>552.01</v>
      </c>
      <c r="G1659" s="862">
        <f>'Заказ, cкидки и курсы валют'!$J$23*F1659</f>
        <v>6872.5244999999995</v>
      </c>
      <c r="H1659" s="128">
        <f t="shared" si="171"/>
        <v>4123.51</v>
      </c>
      <c r="I1659" s="212"/>
    </row>
    <row r="1660" spans="1:9" ht="14.1" customHeight="1">
      <c r="A1660" s="216" t="s">
        <v>5177</v>
      </c>
      <c r="B1660" s="44" t="s">
        <v>85</v>
      </c>
      <c r="C1660" s="73">
        <v>18.52</v>
      </c>
      <c r="D1660" s="44">
        <v>600</v>
      </c>
      <c r="E1660" s="574">
        <v>595.87</v>
      </c>
      <c r="F1660" s="603">
        <f t="shared" si="170"/>
        <v>595.87</v>
      </c>
      <c r="G1660" s="862">
        <f>'Заказ, cкидки и курсы валют'!$J$23*F1660</f>
        <v>7418.5814999999993</v>
      </c>
      <c r="H1660" s="128">
        <f t="shared" si="171"/>
        <v>4451.1499999999996</v>
      </c>
      <c r="I1660" s="212"/>
    </row>
    <row r="1661" spans="1:9" ht="14.1" customHeight="1" thickBot="1">
      <c r="A1661" s="241" t="s">
        <v>5178</v>
      </c>
      <c r="B1661" s="213" t="s">
        <v>188</v>
      </c>
      <c r="C1661" s="218">
        <v>20.54</v>
      </c>
      <c r="D1661" s="213">
        <v>500</v>
      </c>
      <c r="E1661" s="574">
        <v>669.6</v>
      </c>
      <c r="F1661" s="959">
        <f t="shared" si="170"/>
        <v>669.6</v>
      </c>
      <c r="G1661" s="960">
        <f>'Заказ, cкидки и курсы валют'!$J$23*F1661</f>
        <v>8336.52</v>
      </c>
      <c r="H1661" s="181">
        <f t="shared" si="171"/>
        <v>4168.26</v>
      </c>
      <c r="I1661" s="214"/>
    </row>
    <row r="1662" spans="1:9" ht="14.1" customHeight="1" thickBot="1">
      <c r="A1662" s="14"/>
      <c r="B1662" s="49"/>
      <c r="C1662" s="81"/>
      <c r="D1662" s="49"/>
      <c r="E1662" s="546"/>
      <c r="F1662" s="578"/>
      <c r="G1662" s="863"/>
      <c r="H1662" s="14"/>
      <c r="I1662" s="14"/>
    </row>
    <row r="1663" spans="1:9" ht="14.1" customHeight="1">
      <c r="A1663" s="215"/>
      <c r="B1663" s="91" t="s">
        <v>3095</v>
      </c>
      <c r="C1663" s="91"/>
      <c r="D1663" s="96"/>
      <c r="E1663" s="591"/>
      <c r="F1663" s="592"/>
      <c r="G1663" s="859"/>
      <c r="H1663" s="163"/>
      <c r="I1663" s="95"/>
    </row>
    <row r="1664" spans="1:9" ht="14.1" customHeight="1">
      <c r="A1664" s="206"/>
      <c r="B1664" s="108" t="s">
        <v>1403</v>
      </c>
      <c r="C1664" s="108"/>
      <c r="D1664" s="166"/>
      <c r="E1664" s="593"/>
      <c r="F1664" s="553"/>
      <c r="G1664" s="340"/>
      <c r="H1664" s="17"/>
      <c r="I1664" s="167"/>
    </row>
    <row r="1665" spans="1:9" ht="14.1" customHeight="1">
      <c r="A1665" s="206"/>
      <c r="B1665" s="207"/>
      <c r="C1665" s="97"/>
      <c r="D1665" s="97"/>
      <c r="E1665" s="595"/>
      <c r="F1665" s="596"/>
      <c r="G1665" s="860"/>
      <c r="H1665" s="228"/>
      <c r="I1665" s="167"/>
    </row>
    <row r="1666" spans="1:9" ht="14.1" customHeight="1">
      <c r="A1666" s="206"/>
      <c r="B1666" s="207"/>
      <c r="C1666" s="97"/>
      <c r="D1666" s="97"/>
      <c r="E1666" s="595"/>
      <c r="F1666" s="596"/>
      <c r="G1666" s="860"/>
      <c r="H1666" s="228"/>
      <c r="I1666" s="167"/>
    </row>
    <row r="1667" spans="1:9" ht="14.1" customHeight="1">
      <c r="A1667" s="206"/>
      <c r="B1667" s="207"/>
      <c r="C1667" s="97"/>
      <c r="D1667" s="97"/>
      <c r="E1667" s="595"/>
      <c r="F1667" s="596"/>
      <c r="G1667" s="860"/>
      <c r="H1667" s="228"/>
      <c r="I1667" s="167"/>
    </row>
    <row r="1668" spans="1:9" ht="14.1" customHeight="1" thickBot="1">
      <c r="A1668" s="201" t="s">
        <v>7081</v>
      </c>
      <c r="B1668" s="200"/>
      <c r="C1668" s="205"/>
      <c r="D1668" s="205"/>
      <c r="E1668" s="597"/>
      <c r="F1668" s="598"/>
      <c r="G1668" s="861"/>
      <c r="H1668" s="229"/>
      <c r="I1668" s="172"/>
    </row>
    <row r="1669" spans="1:9" ht="31.5" customHeight="1">
      <c r="A1669" s="195" t="s">
        <v>1034</v>
      </c>
      <c r="B1669" s="196" t="s">
        <v>1035</v>
      </c>
      <c r="C1669" s="197" t="s">
        <v>678</v>
      </c>
      <c r="D1669" s="197" t="s">
        <v>3143</v>
      </c>
      <c r="E1669" s="1134" t="s">
        <v>11378</v>
      </c>
      <c r="F1669" s="600" t="s">
        <v>2792</v>
      </c>
      <c r="G1669" s="2353" t="s">
        <v>2640</v>
      </c>
      <c r="H1669" s="2354" t="s">
        <v>497</v>
      </c>
      <c r="I1669" s="199" t="s">
        <v>4268</v>
      </c>
    </row>
    <row r="1670" spans="1:9" ht="14.1" customHeight="1" thickBot="1">
      <c r="A1670" s="195"/>
      <c r="B1670" s="389"/>
      <c r="C1670" s="197" t="s">
        <v>3644</v>
      </c>
      <c r="D1670" s="390" t="s">
        <v>2641</v>
      </c>
      <c r="E1670" s="601" t="s">
        <v>265</v>
      </c>
      <c r="F1670" s="607">
        <f>'Заказ, cкидки и курсы валют'!$I$12</f>
        <v>0</v>
      </c>
      <c r="G1670" s="2350"/>
      <c r="H1670" s="2352"/>
      <c r="I1670" s="325"/>
    </row>
    <row r="1671" spans="1:9" ht="14.1" customHeight="1">
      <c r="A1671" s="391" t="s">
        <v>5179</v>
      </c>
      <c r="B1671" s="392" t="s">
        <v>3345</v>
      </c>
      <c r="C1671" s="974">
        <v>0.25</v>
      </c>
      <c r="D1671" s="2101">
        <v>5000</v>
      </c>
      <c r="E1671" s="2090">
        <f>E1585*1.2</f>
        <v>18.071999999999999</v>
      </c>
      <c r="F1671" s="967">
        <f>ROUND(E1671*(1-$F$11),2)</f>
        <v>18.07</v>
      </c>
      <c r="G1671" s="968">
        <f>'Заказ, cкидки и курсы валют'!$J$23*F1671</f>
        <v>224.97149999999999</v>
      </c>
      <c r="H1671" s="387">
        <f>ROUND((D1671/1000)*G1671,2)</f>
        <v>1124.8599999999999</v>
      </c>
      <c r="I1671" s="337"/>
    </row>
    <row r="1672" spans="1:9" ht="14.1" customHeight="1">
      <c r="A1672" s="209" t="s">
        <v>5180</v>
      </c>
      <c r="B1672" s="44" t="s">
        <v>3346</v>
      </c>
      <c r="C1672" s="73">
        <v>0.3</v>
      </c>
      <c r="D1672" s="2074">
        <v>5000</v>
      </c>
      <c r="E1672" s="2064">
        <f t="shared" ref="E1672:E1728" si="172">E1586*1.2</f>
        <v>19.704000000000001</v>
      </c>
      <c r="F1672" s="603">
        <f t="shared" ref="F1672:F1735" si="173">ROUND(E1672*(1-$F$11),2)</f>
        <v>19.7</v>
      </c>
      <c r="G1672" s="862">
        <f>'Заказ, cкидки и курсы валют'!$J$23*F1672</f>
        <v>245.26499999999999</v>
      </c>
      <c r="H1672" s="128">
        <f t="shared" ref="H1672:H1735" si="174">ROUND((D1672/1000)*G1672,2)</f>
        <v>1226.33</v>
      </c>
      <c r="I1672" s="212"/>
    </row>
    <row r="1673" spans="1:9" ht="14.1" customHeight="1">
      <c r="A1673" s="209" t="s">
        <v>5181</v>
      </c>
      <c r="B1673" s="44" t="s">
        <v>3347</v>
      </c>
      <c r="C1673" s="73">
        <v>0.35</v>
      </c>
      <c r="D1673" s="2074">
        <v>3000</v>
      </c>
      <c r="E1673" s="2064">
        <f t="shared" si="172"/>
        <v>21.923999999999999</v>
      </c>
      <c r="F1673" s="603">
        <f t="shared" si="173"/>
        <v>21.92</v>
      </c>
      <c r="G1673" s="862">
        <f>'Заказ, cкидки и курсы валют'!$J$23*F1673</f>
        <v>272.904</v>
      </c>
      <c r="H1673" s="128">
        <f t="shared" si="174"/>
        <v>818.71</v>
      </c>
      <c r="I1673" s="212"/>
    </row>
    <row r="1674" spans="1:9" ht="14.1" customHeight="1">
      <c r="A1674" s="209" t="s">
        <v>4751</v>
      </c>
      <c r="B1674" s="44" t="s">
        <v>3348</v>
      </c>
      <c r="C1674" s="73">
        <v>0.4</v>
      </c>
      <c r="D1674" s="2074">
        <v>3000</v>
      </c>
      <c r="E1674" s="2064">
        <f t="shared" si="172"/>
        <v>25.536000000000001</v>
      </c>
      <c r="F1674" s="603">
        <f t="shared" si="173"/>
        <v>25.54</v>
      </c>
      <c r="G1674" s="862">
        <f>'Заказ, cкидки и курсы валют'!$J$23*F1674</f>
        <v>317.97299999999996</v>
      </c>
      <c r="H1674" s="128">
        <f t="shared" si="174"/>
        <v>953.92</v>
      </c>
      <c r="I1674" s="212"/>
    </row>
    <row r="1675" spans="1:9" ht="14.1" customHeight="1">
      <c r="A1675" s="209" t="s">
        <v>4752</v>
      </c>
      <c r="B1675" s="44" t="s">
        <v>3349</v>
      </c>
      <c r="C1675" s="73">
        <v>0.55000000000000004</v>
      </c>
      <c r="D1675" s="2074">
        <v>2000</v>
      </c>
      <c r="E1675" s="2064">
        <f t="shared" si="172"/>
        <v>28.871999999999996</v>
      </c>
      <c r="F1675" s="603">
        <f t="shared" si="173"/>
        <v>28.87</v>
      </c>
      <c r="G1675" s="862">
        <f>'Заказ, cкидки и курсы валют'!$J$23*F1675</f>
        <v>359.43149999999997</v>
      </c>
      <c r="H1675" s="128">
        <f t="shared" si="174"/>
        <v>718.86</v>
      </c>
      <c r="I1675" s="212"/>
    </row>
    <row r="1676" spans="1:9" ht="14.1" customHeight="1">
      <c r="A1676" s="209" t="s">
        <v>4753</v>
      </c>
      <c r="B1676" s="44" t="s">
        <v>3350</v>
      </c>
      <c r="C1676" s="73">
        <v>0.37</v>
      </c>
      <c r="D1676" s="2074">
        <v>5000</v>
      </c>
      <c r="E1676" s="2064">
        <f t="shared" si="172"/>
        <v>22.812000000000001</v>
      </c>
      <c r="F1676" s="603">
        <f t="shared" si="173"/>
        <v>22.81</v>
      </c>
      <c r="G1676" s="862">
        <f>'Заказ, cкидки и курсы валют'!$J$23*F1676</f>
        <v>283.98449999999997</v>
      </c>
      <c r="H1676" s="128">
        <f t="shared" si="174"/>
        <v>1419.92</v>
      </c>
      <c r="I1676" s="212"/>
    </row>
    <row r="1677" spans="1:9" ht="14.1" customHeight="1">
      <c r="A1677" s="209" t="s">
        <v>4754</v>
      </c>
      <c r="B1677" s="44" t="s">
        <v>138</v>
      </c>
      <c r="C1677" s="73">
        <v>0.4</v>
      </c>
      <c r="D1677" s="2074">
        <v>5000</v>
      </c>
      <c r="E1677" s="2064">
        <f t="shared" si="172"/>
        <v>23.928000000000001</v>
      </c>
      <c r="F1677" s="603">
        <f t="shared" si="173"/>
        <v>23.93</v>
      </c>
      <c r="G1677" s="862">
        <f>'Заказ, cкидки и курсы валют'!$J$23*F1677</f>
        <v>297.92849999999999</v>
      </c>
      <c r="H1677" s="128">
        <f t="shared" si="174"/>
        <v>1489.64</v>
      </c>
      <c r="I1677" s="212"/>
    </row>
    <row r="1678" spans="1:9" ht="14.1" customHeight="1">
      <c r="A1678" s="209" t="s">
        <v>4755</v>
      </c>
      <c r="B1678" s="44" t="s">
        <v>139</v>
      </c>
      <c r="C1678" s="73">
        <v>0.5</v>
      </c>
      <c r="D1678" s="2074">
        <v>4500</v>
      </c>
      <c r="E1678" s="2064">
        <f t="shared" si="172"/>
        <v>25.523999999999997</v>
      </c>
      <c r="F1678" s="603">
        <f t="shared" si="173"/>
        <v>25.52</v>
      </c>
      <c r="G1678" s="862">
        <f>'Заказ, cкидки и курсы валют'!$J$23*F1678</f>
        <v>317.72399999999999</v>
      </c>
      <c r="H1678" s="128">
        <f t="shared" si="174"/>
        <v>1429.76</v>
      </c>
      <c r="I1678" s="212"/>
    </row>
    <row r="1679" spans="1:9" ht="14.1" customHeight="1">
      <c r="A1679" s="209" t="s">
        <v>4756</v>
      </c>
      <c r="B1679" s="44" t="s">
        <v>140</v>
      </c>
      <c r="C1679" s="73">
        <v>0.6</v>
      </c>
      <c r="D1679" s="2074">
        <v>3000</v>
      </c>
      <c r="E1679" s="2064">
        <f>E1593*1.2</f>
        <v>29.471999999999998</v>
      </c>
      <c r="F1679" s="603">
        <f t="shared" si="173"/>
        <v>29.47</v>
      </c>
      <c r="G1679" s="862">
        <f>'Заказ, cкидки и курсы валют'!$J$23*F1679</f>
        <v>366.90149999999994</v>
      </c>
      <c r="H1679" s="128">
        <f t="shared" si="174"/>
        <v>1100.7</v>
      </c>
      <c r="I1679" s="212"/>
    </row>
    <row r="1680" spans="1:9" ht="14.1" customHeight="1">
      <c r="A1680" s="209" t="s">
        <v>4757</v>
      </c>
      <c r="B1680" s="44" t="s">
        <v>141</v>
      </c>
      <c r="C1680" s="73">
        <v>0.75</v>
      </c>
      <c r="D1680" s="2074">
        <v>1500</v>
      </c>
      <c r="E1680" s="2064">
        <f t="shared" si="172"/>
        <v>33.54</v>
      </c>
      <c r="F1680" s="603">
        <f t="shared" si="173"/>
        <v>33.54</v>
      </c>
      <c r="G1680" s="862">
        <f>'Заказ, cкидки и курсы валют'!$J$23*F1680</f>
        <v>417.57299999999998</v>
      </c>
      <c r="H1680" s="128">
        <f t="shared" si="174"/>
        <v>626.36</v>
      </c>
      <c r="I1680" s="212"/>
    </row>
    <row r="1681" spans="1:9" ht="14.1" customHeight="1">
      <c r="A1681" s="209" t="s">
        <v>4758</v>
      </c>
      <c r="B1681" s="44" t="s">
        <v>142</v>
      </c>
      <c r="C1681" s="73">
        <v>0.88</v>
      </c>
      <c r="D1681" s="2074">
        <v>1500</v>
      </c>
      <c r="E1681" s="2064">
        <f t="shared" si="172"/>
        <v>39.119999999999997</v>
      </c>
      <c r="F1681" s="603">
        <f t="shared" si="173"/>
        <v>39.119999999999997</v>
      </c>
      <c r="G1681" s="862">
        <f>'Заказ, cкидки и курсы валют'!$J$23*F1681</f>
        <v>487.04399999999993</v>
      </c>
      <c r="H1681" s="128">
        <f t="shared" si="174"/>
        <v>730.57</v>
      </c>
      <c r="I1681" s="212"/>
    </row>
    <row r="1682" spans="1:9" ht="14.1" customHeight="1">
      <c r="A1682" s="209" t="s">
        <v>4759</v>
      </c>
      <c r="B1682" s="44" t="s">
        <v>143</v>
      </c>
      <c r="C1682" s="73">
        <v>1</v>
      </c>
      <c r="D1682" s="2074">
        <v>1000</v>
      </c>
      <c r="E1682" s="2064">
        <f t="shared" si="172"/>
        <v>43.667999999999999</v>
      </c>
      <c r="F1682" s="603">
        <f t="shared" si="173"/>
        <v>43.67</v>
      </c>
      <c r="G1682" s="862">
        <f>'Заказ, cкидки и курсы валют'!$J$23*F1682</f>
        <v>543.69150000000002</v>
      </c>
      <c r="H1682" s="128">
        <f t="shared" si="174"/>
        <v>543.69000000000005</v>
      </c>
      <c r="I1682" s="212"/>
    </row>
    <row r="1683" spans="1:9" ht="14.1" customHeight="1">
      <c r="A1683" s="209" t="s">
        <v>4760</v>
      </c>
      <c r="B1683" s="44" t="s">
        <v>144</v>
      </c>
      <c r="C1683" s="73">
        <v>1.1499999999999999</v>
      </c>
      <c r="D1683" s="2074">
        <v>1000</v>
      </c>
      <c r="E1683" s="2064">
        <f t="shared" si="172"/>
        <v>57.12</v>
      </c>
      <c r="F1683" s="603">
        <f t="shared" si="173"/>
        <v>57.12</v>
      </c>
      <c r="G1683" s="862">
        <f>'Заказ, cкидки и курсы валют'!$J$23*F1683</f>
        <v>711.14399999999989</v>
      </c>
      <c r="H1683" s="128">
        <f t="shared" si="174"/>
        <v>711.14</v>
      </c>
      <c r="I1683" s="212"/>
    </row>
    <row r="1684" spans="1:9" ht="14.1" customHeight="1">
      <c r="A1684" s="210" t="s">
        <v>4761</v>
      </c>
      <c r="B1684" s="44" t="s">
        <v>4004</v>
      </c>
      <c r="C1684" s="73">
        <v>1.37</v>
      </c>
      <c r="D1684" s="2074">
        <v>800</v>
      </c>
      <c r="E1684" s="2064">
        <f t="shared" si="172"/>
        <v>54.18</v>
      </c>
      <c r="F1684" s="603">
        <f t="shared" si="173"/>
        <v>54.18</v>
      </c>
      <c r="G1684" s="862">
        <f>'Заказ, cкидки и курсы валют'!$J$23*F1684</f>
        <v>674.54099999999994</v>
      </c>
      <c r="H1684" s="128">
        <f t="shared" si="174"/>
        <v>539.63</v>
      </c>
      <c r="I1684" s="212"/>
    </row>
    <row r="1685" spans="1:9" ht="14.1" customHeight="1">
      <c r="A1685" s="209" t="s">
        <v>4762</v>
      </c>
      <c r="B1685" s="44" t="s">
        <v>3360</v>
      </c>
      <c r="C1685" s="73">
        <v>1.44</v>
      </c>
      <c r="D1685" s="2074">
        <v>500</v>
      </c>
      <c r="E1685" s="2064">
        <f t="shared" si="172"/>
        <v>59.268000000000001</v>
      </c>
      <c r="F1685" s="603">
        <f t="shared" si="173"/>
        <v>59.27</v>
      </c>
      <c r="G1685" s="862">
        <f>'Заказ, cкидки и курсы валют'!$J$23*F1685</f>
        <v>737.91150000000005</v>
      </c>
      <c r="H1685" s="128">
        <f t="shared" si="174"/>
        <v>368.96</v>
      </c>
      <c r="I1685" s="212"/>
    </row>
    <row r="1686" spans="1:9" ht="14.1" customHeight="1">
      <c r="A1686" s="209" t="s">
        <v>4763</v>
      </c>
      <c r="B1686" s="44" t="s">
        <v>153</v>
      </c>
      <c r="C1686" s="73">
        <v>0.55000000000000004</v>
      </c>
      <c r="D1686" s="2074">
        <v>4000</v>
      </c>
      <c r="E1686" s="2064">
        <f t="shared" si="172"/>
        <v>28.104000000000003</v>
      </c>
      <c r="F1686" s="603">
        <f t="shared" si="173"/>
        <v>28.1</v>
      </c>
      <c r="G1686" s="862">
        <f>'Заказ, cкидки и курсы валют'!$J$23*F1686</f>
        <v>349.84499999999997</v>
      </c>
      <c r="H1686" s="128">
        <f t="shared" si="174"/>
        <v>1399.38</v>
      </c>
      <c r="I1686" s="212"/>
    </row>
    <row r="1687" spans="1:9" ht="14.1" customHeight="1">
      <c r="A1687" s="209" t="s">
        <v>4764</v>
      </c>
      <c r="B1687" s="44" t="s">
        <v>105</v>
      </c>
      <c r="C1687" s="73">
        <v>0.68</v>
      </c>
      <c r="D1687" s="2074">
        <v>3000</v>
      </c>
      <c r="E1687" s="2064">
        <f t="shared" si="172"/>
        <v>31.247999999999998</v>
      </c>
      <c r="F1687" s="603">
        <f t="shared" si="173"/>
        <v>31.25</v>
      </c>
      <c r="G1687" s="862">
        <f>'Заказ, cкидки и курсы валют'!$J$23*F1687</f>
        <v>389.0625</v>
      </c>
      <c r="H1687" s="128">
        <f t="shared" si="174"/>
        <v>1167.19</v>
      </c>
      <c r="I1687" s="212"/>
    </row>
    <row r="1688" spans="1:9" ht="14.1" customHeight="1">
      <c r="A1688" s="209" t="s">
        <v>4765</v>
      </c>
      <c r="B1688" s="44" t="s">
        <v>154</v>
      </c>
      <c r="C1688" s="73">
        <v>0.85</v>
      </c>
      <c r="D1688" s="2074">
        <v>2000</v>
      </c>
      <c r="E1688" s="2064">
        <f t="shared" si="172"/>
        <v>35.279999999999994</v>
      </c>
      <c r="F1688" s="603">
        <f t="shared" si="173"/>
        <v>35.28</v>
      </c>
      <c r="G1688" s="862">
        <f>'Заказ, cкидки и курсы валют'!$J$23*F1688</f>
        <v>439.23599999999999</v>
      </c>
      <c r="H1688" s="128">
        <f t="shared" si="174"/>
        <v>878.47</v>
      </c>
      <c r="I1688" s="212"/>
    </row>
    <row r="1689" spans="1:9" ht="14.1" customHeight="1">
      <c r="A1689" s="209" t="s">
        <v>4766</v>
      </c>
      <c r="B1689" s="44" t="s">
        <v>107</v>
      </c>
      <c r="C1689" s="73">
        <v>1</v>
      </c>
      <c r="D1689" s="2074">
        <v>1500</v>
      </c>
      <c r="E1689" s="2064">
        <f t="shared" si="172"/>
        <v>39.995999999999995</v>
      </c>
      <c r="F1689" s="603">
        <f t="shared" si="173"/>
        <v>40</v>
      </c>
      <c r="G1689" s="862">
        <f>'Заказ, cкидки и курсы валют'!$J$23*F1689</f>
        <v>498</v>
      </c>
      <c r="H1689" s="128">
        <f t="shared" si="174"/>
        <v>747</v>
      </c>
      <c r="I1689" s="212"/>
    </row>
    <row r="1690" spans="1:9" ht="14.1" customHeight="1">
      <c r="A1690" s="209" t="s">
        <v>4767</v>
      </c>
      <c r="B1690" s="48" t="s">
        <v>155</v>
      </c>
      <c r="C1690" s="73">
        <v>1.22</v>
      </c>
      <c r="D1690" s="2074">
        <v>1000</v>
      </c>
      <c r="E1690" s="2064">
        <f t="shared" si="172"/>
        <v>47.436</v>
      </c>
      <c r="F1690" s="603">
        <f t="shared" si="173"/>
        <v>47.44</v>
      </c>
      <c r="G1690" s="862">
        <f>'Заказ, cкидки и курсы валют'!$J$23*F1690</f>
        <v>590.62799999999993</v>
      </c>
      <c r="H1690" s="128">
        <f t="shared" si="174"/>
        <v>590.63</v>
      </c>
      <c r="I1690" s="212"/>
    </row>
    <row r="1691" spans="1:9" ht="14.1" customHeight="1">
      <c r="A1691" s="209" t="s">
        <v>4768</v>
      </c>
      <c r="B1691" s="44" t="s">
        <v>109</v>
      </c>
      <c r="C1691" s="73">
        <v>1.4300000000000002</v>
      </c>
      <c r="D1691" s="2074">
        <v>1000</v>
      </c>
      <c r="E1691" s="2064">
        <f t="shared" si="172"/>
        <v>52.931999999999995</v>
      </c>
      <c r="F1691" s="603">
        <f t="shared" si="173"/>
        <v>52.93</v>
      </c>
      <c r="G1691" s="862">
        <f>'Заказ, cкидки и курсы валют'!$J$23*F1691</f>
        <v>658.97849999999994</v>
      </c>
      <c r="H1691" s="128">
        <f t="shared" si="174"/>
        <v>658.98</v>
      </c>
      <c r="I1691" s="212"/>
    </row>
    <row r="1692" spans="1:9" ht="14.1" customHeight="1">
      <c r="A1692" s="209" t="s">
        <v>4769</v>
      </c>
      <c r="B1692" s="44" t="s">
        <v>156</v>
      </c>
      <c r="C1692" s="73">
        <v>1.59</v>
      </c>
      <c r="D1692" s="2074">
        <v>800</v>
      </c>
      <c r="E1692" s="2064">
        <f t="shared" si="172"/>
        <v>51.647999999999996</v>
      </c>
      <c r="F1692" s="603">
        <f t="shared" si="173"/>
        <v>51.65</v>
      </c>
      <c r="G1692" s="862">
        <f>'Заказ, cкидки и курсы валют'!$J$23*F1692</f>
        <v>643.0424999999999</v>
      </c>
      <c r="H1692" s="128">
        <f t="shared" si="174"/>
        <v>514.42999999999995</v>
      </c>
      <c r="I1692" s="212"/>
    </row>
    <row r="1693" spans="1:9" ht="14.1" customHeight="1">
      <c r="A1693" s="209" t="s">
        <v>4770</v>
      </c>
      <c r="B1693" s="44" t="s">
        <v>111</v>
      </c>
      <c r="C1693" s="74">
        <v>1.8</v>
      </c>
      <c r="D1693" s="2074">
        <v>500</v>
      </c>
      <c r="E1693" s="2064">
        <f t="shared" si="172"/>
        <v>64.62</v>
      </c>
      <c r="F1693" s="603">
        <f t="shared" si="173"/>
        <v>64.62</v>
      </c>
      <c r="G1693" s="862">
        <f>'Заказ, cкидки и курсы валют'!$J$23*F1693</f>
        <v>804.51900000000001</v>
      </c>
      <c r="H1693" s="128">
        <f t="shared" si="174"/>
        <v>402.26</v>
      </c>
      <c r="I1693" s="212"/>
    </row>
    <row r="1694" spans="1:9" ht="14.1" customHeight="1">
      <c r="A1694" s="209" t="s">
        <v>4771</v>
      </c>
      <c r="B1694" s="44" t="s">
        <v>157</v>
      </c>
      <c r="C1694" s="73">
        <v>1.88</v>
      </c>
      <c r="D1694" s="2074">
        <v>500</v>
      </c>
      <c r="E1694" s="2064">
        <f t="shared" si="172"/>
        <v>67.331999999999994</v>
      </c>
      <c r="F1694" s="603">
        <f t="shared" si="173"/>
        <v>67.33</v>
      </c>
      <c r="G1694" s="862">
        <f>'Заказ, cкидки и курсы валют'!$J$23*F1694</f>
        <v>838.25849999999991</v>
      </c>
      <c r="H1694" s="128">
        <f t="shared" si="174"/>
        <v>419.13</v>
      </c>
      <c r="I1694" s="212"/>
    </row>
    <row r="1695" spans="1:9" ht="14.1" customHeight="1">
      <c r="A1695" s="209" t="s">
        <v>4772</v>
      </c>
      <c r="B1695" s="44" t="s">
        <v>145</v>
      </c>
      <c r="C1695" s="73">
        <v>0.76</v>
      </c>
      <c r="D1695" s="2074">
        <v>3000</v>
      </c>
      <c r="E1695" s="2064">
        <f>E1609*1.2</f>
        <v>33.731999999999999</v>
      </c>
      <c r="F1695" s="603">
        <f t="shared" si="173"/>
        <v>33.729999999999997</v>
      </c>
      <c r="G1695" s="862">
        <f>'Заказ, cкидки и курсы валют'!$J$23*F1695</f>
        <v>419.93849999999992</v>
      </c>
      <c r="H1695" s="128">
        <f t="shared" si="174"/>
        <v>1259.82</v>
      </c>
      <c r="I1695" s="212"/>
    </row>
    <row r="1696" spans="1:9" ht="14.1" customHeight="1">
      <c r="A1696" s="209" t="s">
        <v>4773</v>
      </c>
      <c r="B1696" s="44" t="s">
        <v>146</v>
      </c>
      <c r="C1696" s="73">
        <v>0.89</v>
      </c>
      <c r="D1696" s="2074">
        <v>2500</v>
      </c>
      <c r="E1696" s="2064">
        <f t="shared" si="172"/>
        <v>37.799999999999997</v>
      </c>
      <c r="F1696" s="603">
        <f t="shared" si="173"/>
        <v>37.799999999999997</v>
      </c>
      <c r="G1696" s="862">
        <f>'Заказ, cкидки и курсы валют'!$J$23*F1696</f>
        <v>470.60999999999996</v>
      </c>
      <c r="H1696" s="128">
        <f t="shared" si="174"/>
        <v>1176.53</v>
      </c>
      <c r="I1696" s="212"/>
    </row>
    <row r="1697" spans="1:9" ht="14.1" customHeight="1">
      <c r="A1697" s="209" t="s">
        <v>4774</v>
      </c>
      <c r="B1697" s="44" t="s">
        <v>147</v>
      </c>
      <c r="C1697" s="73">
        <v>1.1499999999999999</v>
      </c>
      <c r="D1697" s="2074">
        <v>2000</v>
      </c>
      <c r="E1697" s="2064">
        <f t="shared" si="172"/>
        <v>42.743999999999993</v>
      </c>
      <c r="F1697" s="603">
        <f t="shared" si="173"/>
        <v>42.74</v>
      </c>
      <c r="G1697" s="862">
        <f>'Заказ, cкидки и курсы валют'!$J$23*F1697</f>
        <v>532.11299999999994</v>
      </c>
      <c r="H1697" s="128">
        <f t="shared" si="174"/>
        <v>1064.23</v>
      </c>
      <c r="I1697" s="212"/>
    </row>
    <row r="1698" spans="1:9" ht="14.1" customHeight="1">
      <c r="A1698" s="209" t="s">
        <v>4775</v>
      </c>
      <c r="B1698" s="44" t="s">
        <v>148</v>
      </c>
      <c r="C1698" s="73">
        <v>1.35</v>
      </c>
      <c r="D1698" s="2074">
        <v>1500</v>
      </c>
      <c r="E1698" s="2064">
        <f t="shared" si="172"/>
        <v>47.783999999999999</v>
      </c>
      <c r="F1698" s="603">
        <f t="shared" si="173"/>
        <v>47.78</v>
      </c>
      <c r="G1698" s="862">
        <f>'Заказ, cкидки и курсы валют'!$J$23*F1698</f>
        <v>594.86099999999999</v>
      </c>
      <c r="H1698" s="128">
        <f t="shared" si="174"/>
        <v>892.29</v>
      </c>
      <c r="I1698" s="212"/>
    </row>
    <row r="1699" spans="1:9" ht="14.1" customHeight="1">
      <c r="A1699" s="209" t="s">
        <v>4776</v>
      </c>
      <c r="B1699" s="44" t="s">
        <v>149</v>
      </c>
      <c r="C1699" s="73">
        <v>1.6</v>
      </c>
      <c r="D1699" s="2074">
        <v>1000</v>
      </c>
      <c r="E1699" s="2064">
        <f t="shared" si="172"/>
        <v>53.495999999999995</v>
      </c>
      <c r="F1699" s="603">
        <f t="shared" si="173"/>
        <v>53.5</v>
      </c>
      <c r="G1699" s="862">
        <f>'Заказ, cкидки и курсы валют'!$J$23*F1699</f>
        <v>666.07499999999993</v>
      </c>
      <c r="H1699" s="128">
        <f t="shared" si="174"/>
        <v>666.08</v>
      </c>
      <c r="I1699" s="212"/>
    </row>
    <row r="1700" spans="1:9" ht="14.1" customHeight="1">
      <c r="A1700" s="209" t="s">
        <v>4777</v>
      </c>
      <c r="B1700" s="44" t="s">
        <v>150</v>
      </c>
      <c r="C1700" s="73">
        <v>1.84</v>
      </c>
      <c r="D1700" s="2074">
        <v>800</v>
      </c>
      <c r="E1700" s="2064">
        <f t="shared" si="172"/>
        <v>60.911999999999992</v>
      </c>
      <c r="F1700" s="603">
        <f t="shared" si="173"/>
        <v>60.91</v>
      </c>
      <c r="G1700" s="862">
        <f>'Заказ, cкидки и курсы валют'!$J$23*F1700</f>
        <v>758.32949999999994</v>
      </c>
      <c r="H1700" s="128">
        <f t="shared" si="174"/>
        <v>606.66</v>
      </c>
      <c r="I1700" s="212"/>
    </row>
    <row r="1701" spans="1:9" ht="14.1" customHeight="1">
      <c r="A1701" s="209" t="s">
        <v>4778</v>
      </c>
      <c r="B1701" s="44" t="s">
        <v>151</v>
      </c>
      <c r="C1701" s="73">
        <v>2.06</v>
      </c>
      <c r="D1701" s="2074">
        <v>700</v>
      </c>
      <c r="E1701" s="2064">
        <f t="shared" si="172"/>
        <v>70.595999999999989</v>
      </c>
      <c r="F1701" s="603">
        <f t="shared" si="173"/>
        <v>70.599999999999994</v>
      </c>
      <c r="G1701" s="862">
        <f>'Заказ, cкидки и курсы валют'!$J$23*F1701</f>
        <v>878.96999999999991</v>
      </c>
      <c r="H1701" s="128">
        <f t="shared" si="174"/>
        <v>615.28</v>
      </c>
      <c r="I1701" s="212"/>
    </row>
    <row r="1702" spans="1:9" ht="14.1" customHeight="1">
      <c r="A1702" s="209" t="s">
        <v>4779</v>
      </c>
      <c r="B1702" s="44" t="s">
        <v>79</v>
      </c>
      <c r="C1702" s="73">
        <v>2.35</v>
      </c>
      <c r="D1702" s="2074">
        <v>500</v>
      </c>
      <c r="E1702" s="2064">
        <f t="shared" si="172"/>
        <v>75.72</v>
      </c>
      <c r="F1702" s="603">
        <f t="shared" si="173"/>
        <v>75.72</v>
      </c>
      <c r="G1702" s="862">
        <f>'Заказ, cкидки и курсы валют'!$J$23*F1702</f>
        <v>942.71399999999994</v>
      </c>
      <c r="H1702" s="128">
        <f t="shared" si="174"/>
        <v>471.36</v>
      </c>
      <c r="I1702" s="212"/>
    </row>
    <row r="1703" spans="1:9" ht="14.1" customHeight="1">
      <c r="A1703" s="209" t="s">
        <v>4780</v>
      </c>
      <c r="B1703" s="44" t="s">
        <v>152</v>
      </c>
      <c r="C1703" s="73">
        <v>2.4700000000000002</v>
      </c>
      <c r="D1703" s="2074">
        <v>500</v>
      </c>
      <c r="E1703" s="2064">
        <f t="shared" si="172"/>
        <v>83.52</v>
      </c>
      <c r="F1703" s="603">
        <f t="shared" si="173"/>
        <v>83.52</v>
      </c>
      <c r="G1703" s="862">
        <f>'Заказ, cкидки и курсы валют'!$J$23*F1703</f>
        <v>1039.8239999999998</v>
      </c>
      <c r="H1703" s="128">
        <f t="shared" si="174"/>
        <v>519.91</v>
      </c>
      <c r="I1703" s="212"/>
    </row>
    <row r="1704" spans="1:9" ht="14.1" customHeight="1">
      <c r="A1704" s="209" t="s">
        <v>4781</v>
      </c>
      <c r="B1704" s="44" t="s">
        <v>158</v>
      </c>
      <c r="C1704" s="73">
        <v>3.1</v>
      </c>
      <c r="D1704" s="2074">
        <v>300</v>
      </c>
      <c r="E1704" s="2064">
        <f t="shared" si="172"/>
        <v>101.736</v>
      </c>
      <c r="F1704" s="603">
        <f t="shared" si="173"/>
        <v>101.74</v>
      </c>
      <c r="G1704" s="862">
        <f>'Заказ, cкидки и курсы валют'!$J$23*F1704</f>
        <v>1266.6629999999998</v>
      </c>
      <c r="H1704" s="128">
        <f t="shared" si="174"/>
        <v>380</v>
      </c>
      <c r="I1704" s="212"/>
    </row>
    <row r="1705" spans="1:9" ht="14.1" customHeight="1">
      <c r="A1705" s="209" t="s">
        <v>4782</v>
      </c>
      <c r="B1705" s="44" t="s">
        <v>159</v>
      </c>
      <c r="C1705" s="73">
        <v>3.5</v>
      </c>
      <c r="D1705" s="2074">
        <v>250</v>
      </c>
      <c r="E1705" s="2064">
        <f t="shared" si="172"/>
        <v>113.748</v>
      </c>
      <c r="F1705" s="603">
        <f t="shared" si="173"/>
        <v>113.75</v>
      </c>
      <c r="G1705" s="862">
        <f>'Заказ, cкидки и курсы валют'!$J$23*F1705</f>
        <v>1416.1875</v>
      </c>
      <c r="H1705" s="128">
        <f t="shared" si="174"/>
        <v>354.05</v>
      </c>
      <c r="I1705" s="212"/>
    </row>
    <row r="1706" spans="1:9" ht="14.1" customHeight="1">
      <c r="A1706" s="209" t="s">
        <v>4783</v>
      </c>
      <c r="B1706" s="44" t="s">
        <v>80</v>
      </c>
      <c r="C1706" s="73">
        <v>1.3</v>
      </c>
      <c r="D1706" s="2074">
        <v>2000</v>
      </c>
      <c r="E1706" s="2064">
        <f>E1620*1.2</f>
        <v>52.547999999999995</v>
      </c>
      <c r="F1706" s="603">
        <f t="shared" si="173"/>
        <v>52.55</v>
      </c>
      <c r="G1706" s="862">
        <f>'Заказ, cкидки и курсы валют'!$J$23*F1706</f>
        <v>654.24749999999995</v>
      </c>
      <c r="H1706" s="128">
        <f t="shared" si="174"/>
        <v>1308.5</v>
      </c>
      <c r="I1706" s="212"/>
    </row>
    <row r="1707" spans="1:9" ht="14.1" customHeight="1">
      <c r="A1707" s="209" t="s">
        <v>4784</v>
      </c>
      <c r="B1707" s="44" t="s">
        <v>160</v>
      </c>
      <c r="C1707" s="73">
        <v>1.54</v>
      </c>
      <c r="D1707" s="2074">
        <v>1000</v>
      </c>
      <c r="E1707" s="2064">
        <f t="shared" si="172"/>
        <v>52.103999999999999</v>
      </c>
      <c r="F1707" s="603">
        <f t="shared" si="173"/>
        <v>52.1</v>
      </c>
      <c r="G1707" s="862">
        <f>'Заказ, cкидки и курсы валют'!$J$23*F1707</f>
        <v>648.64499999999998</v>
      </c>
      <c r="H1707" s="128">
        <f t="shared" si="174"/>
        <v>648.65</v>
      </c>
      <c r="I1707" s="212"/>
    </row>
    <row r="1708" spans="1:9" ht="14.1" customHeight="1">
      <c r="A1708" s="209" t="s">
        <v>4785</v>
      </c>
      <c r="B1708" s="44" t="s">
        <v>161</v>
      </c>
      <c r="C1708" s="73">
        <v>1.71</v>
      </c>
      <c r="D1708" s="2074">
        <v>1000</v>
      </c>
      <c r="E1708" s="2064">
        <f>E1622*1.2</f>
        <v>61.895999999999994</v>
      </c>
      <c r="F1708" s="603">
        <f t="shared" si="173"/>
        <v>61.9</v>
      </c>
      <c r="G1708" s="862">
        <f>'Заказ, cкидки и курсы валют'!$J$23*F1708</f>
        <v>770.65499999999997</v>
      </c>
      <c r="H1708" s="128">
        <f t="shared" si="174"/>
        <v>770.66</v>
      </c>
      <c r="I1708" s="212"/>
    </row>
    <row r="1709" spans="1:9" ht="14.1" customHeight="1">
      <c r="A1709" s="209" t="s">
        <v>4786</v>
      </c>
      <c r="B1709" s="44" t="s">
        <v>162</v>
      </c>
      <c r="C1709" s="73">
        <v>1.96</v>
      </c>
      <c r="D1709" s="2074">
        <v>700</v>
      </c>
      <c r="E1709" s="2064">
        <f t="shared" si="172"/>
        <v>71.256</v>
      </c>
      <c r="F1709" s="603">
        <f t="shared" si="173"/>
        <v>71.260000000000005</v>
      </c>
      <c r="G1709" s="862">
        <f>'Заказ, cкидки и курсы валют'!$J$23*F1709</f>
        <v>887.18700000000001</v>
      </c>
      <c r="H1709" s="128">
        <f t="shared" si="174"/>
        <v>621.03</v>
      </c>
      <c r="I1709" s="212"/>
    </row>
    <row r="1710" spans="1:9" ht="14.1" customHeight="1">
      <c r="A1710" s="210" t="s">
        <v>4787</v>
      </c>
      <c r="B1710" s="44" t="s">
        <v>81</v>
      </c>
      <c r="C1710" s="73">
        <v>2.37</v>
      </c>
      <c r="D1710" s="2074">
        <v>500</v>
      </c>
      <c r="E1710" s="2064">
        <f t="shared" si="172"/>
        <v>75.911999999999992</v>
      </c>
      <c r="F1710" s="603">
        <f t="shared" si="173"/>
        <v>75.91</v>
      </c>
      <c r="G1710" s="862">
        <f>'Заказ, cкидки и курсы валют'!$J$23*F1710</f>
        <v>945.07949999999994</v>
      </c>
      <c r="H1710" s="128">
        <f t="shared" si="174"/>
        <v>472.54</v>
      </c>
      <c r="I1710" s="212"/>
    </row>
    <row r="1711" spans="1:9" ht="14.1" customHeight="1">
      <c r="A1711" s="210" t="s">
        <v>4788</v>
      </c>
      <c r="B1711" s="44" t="s">
        <v>163</v>
      </c>
      <c r="C1711" s="73">
        <v>2.56</v>
      </c>
      <c r="D1711" s="2074">
        <v>500</v>
      </c>
      <c r="E1711" s="2064">
        <f t="shared" si="172"/>
        <v>88.5</v>
      </c>
      <c r="F1711" s="603">
        <f t="shared" si="173"/>
        <v>88.5</v>
      </c>
      <c r="G1711" s="862">
        <f>'Заказ, cкидки и курсы валют'!$J$23*F1711</f>
        <v>1101.825</v>
      </c>
      <c r="H1711" s="128">
        <f t="shared" si="174"/>
        <v>550.91</v>
      </c>
      <c r="I1711" s="212"/>
    </row>
    <row r="1712" spans="1:9" ht="14.1" customHeight="1">
      <c r="A1712" s="210" t="s">
        <v>4789</v>
      </c>
      <c r="B1712" s="44" t="s">
        <v>82</v>
      </c>
      <c r="C1712" s="73">
        <v>2.82</v>
      </c>
      <c r="D1712" s="2074">
        <v>500</v>
      </c>
      <c r="E1712" s="2064">
        <f t="shared" si="172"/>
        <v>99.144000000000005</v>
      </c>
      <c r="F1712" s="603">
        <f t="shared" si="173"/>
        <v>99.14</v>
      </c>
      <c r="G1712" s="862">
        <f>'Заказ, cкидки и курсы валют'!$J$23*F1712</f>
        <v>1234.2929999999999</v>
      </c>
      <c r="H1712" s="128">
        <f t="shared" si="174"/>
        <v>617.15</v>
      </c>
      <c r="I1712" s="212"/>
    </row>
    <row r="1713" spans="1:9" ht="14.1" customHeight="1">
      <c r="A1713" s="210" t="s">
        <v>4790</v>
      </c>
      <c r="B1713" s="44" t="s">
        <v>164</v>
      </c>
      <c r="C1713" s="73">
        <v>3.16</v>
      </c>
      <c r="D1713" s="2074">
        <v>400</v>
      </c>
      <c r="E1713" s="2064">
        <f t="shared" si="172"/>
        <v>107.80800000000001</v>
      </c>
      <c r="F1713" s="603">
        <f t="shared" si="173"/>
        <v>107.81</v>
      </c>
      <c r="G1713" s="862">
        <f>'Заказ, cкидки и курсы валют'!$J$23*F1713</f>
        <v>1342.2345</v>
      </c>
      <c r="H1713" s="128">
        <f t="shared" si="174"/>
        <v>536.89</v>
      </c>
      <c r="I1713" s="212"/>
    </row>
    <row r="1714" spans="1:9" ht="14.1" customHeight="1">
      <c r="A1714" s="210" t="s">
        <v>4791</v>
      </c>
      <c r="B1714" s="44" t="s">
        <v>165</v>
      </c>
      <c r="C1714" s="73">
        <v>3.58</v>
      </c>
      <c r="D1714" s="2074">
        <v>300</v>
      </c>
      <c r="E1714" s="2064">
        <f t="shared" si="172"/>
        <v>121.38</v>
      </c>
      <c r="F1714" s="603">
        <f t="shared" si="173"/>
        <v>121.38</v>
      </c>
      <c r="G1714" s="862">
        <f>'Заказ, cкидки и курсы валют'!$J$23*F1714</f>
        <v>1511.1809999999998</v>
      </c>
      <c r="H1714" s="128">
        <f t="shared" si="174"/>
        <v>453.35</v>
      </c>
      <c r="I1714" s="212"/>
    </row>
    <row r="1715" spans="1:9" ht="14.1" customHeight="1">
      <c r="A1715" s="210" t="s">
        <v>4792</v>
      </c>
      <c r="B1715" s="44" t="s">
        <v>166</v>
      </c>
      <c r="C1715" s="73">
        <v>4.4800000000000004</v>
      </c>
      <c r="D1715" s="2074">
        <v>200</v>
      </c>
      <c r="E1715" s="2064">
        <f t="shared" si="172"/>
        <v>142.26</v>
      </c>
      <c r="F1715" s="603">
        <f t="shared" si="173"/>
        <v>142.26</v>
      </c>
      <c r="G1715" s="862">
        <f>'Заказ, cкидки и курсы валют'!$J$23*F1715</f>
        <v>1771.1369999999997</v>
      </c>
      <c r="H1715" s="128">
        <f t="shared" si="174"/>
        <v>354.23</v>
      </c>
      <c r="I1715" s="212"/>
    </row>
    <row r="1716" spans="1:9" ht="14.1" customHeight="1">
      <c r="A1716" s="210" t="s">
        <v>4793</v>
      </c>
      <c r="B1716" s="44" t="s">
        <v>83</v>
      </c>
      <c r="C1716" s="73">
        <v>4.8</v>
      </c>
      <c r="D1716" s="2074">
        <v>200</v>
      </c>
      <c r="E1716" s="2064">
        <f t="shared" si="172"/>
        <v>165.672</v>
      </c>
      <c r="F1716" s="603">
        <f t="shared" si="173"/>
        <v>165.67</v>
      </c>
      <c r="G1716" s="862">
        <f>'Заказ, cкидки и курсы валют'!$J$23*F1716</f>
        <v>2062.5914999999995</v>
      </c>
      <c r="H1716" s="128">
        <f t="shared" si="174"/>
        <v>412.52</v>
      </c>
      <c r="I1716" s="212"/>
    </row>
    <row r="1717" spans="1:9" ht="14.1" customHeight="1">
      <c r="A1717" s="210" t="s">
        <v>3923</v>
      </c>
      <c r="B1717" s="48" t="s">
        <v>3654</v>
      </c>
      <c r="C1717" s="73">
        <v>1.75</v>
      </c>
      <c r="D1717" s="2074">
        <v>1000</v>
      </c>
      <c r="E1717" s="2064">
        <f t="shared" si="172"/>
        <v>55.475999999999992</v>
      </c>
      <c r="F1717" s="603">
        <f t="shared" si="173"/>
        <v>55.48</v>
      </c>
      <c r="G1717" s="862">
        <f>'Заказ, cкидки и курсы валют'!$J$23*F1717</f>
        <v>690.72599999999989</v>
      </c>
      <c r="H1717" s="128">
        <f t="shared" si="174"/>
        <v>690.73</v>
      </c>
      <c r="I1717" s="212"/>
    </row>
    <row r="1718" spans="1:9" ht="14.1" customHeight="1">
      <c r="A1718" s="210" t="s">
        <v>4794</v>
      </c>
      <c r="B1718" s="48" t="s">
        <v>167</v>
      </c>
      <c r="C1718" s="73">
        <v>1.82</v>
      </c>
      <c r="D1718" s="2074">
        <v>1000</v>
      </c>
      <c r="E1718" s="2064">
        <f>E1632*1.2</f>
        <v>62.075999999999993</v>
      </c>
      <c r="F1718" s="603">
        <f t="shared" si="173"/>
        <v>62.08</v>
      </c>
      <c r="G1718" s="862">
        <f>'Заказ, cкидки и курсы валют'!$J$23*F1718</f>
        <v>772.89599999999996</v>
      </c>
      <c r="H1718" s="128">
        <f t="shared" si="174"/>
        <v>772.9</v>
      </c>
      <c r="I1718" s="212"/>
    </row>
    <row r="1719" spans="1:9" ht="14.1" customHeight="1">
      <c r="A1719" s="210" t="s">
        <v>4795</v>
      </c>
      <c r="B1719" s="48" t="s">
        <v>168</v>
      </c>
      <c r="C1719" s="73">
        <v>2.06</v>
      </c>
      <c r="D1719" s="2074">
        <v>1000</v>
      </c>
      <c r="E1719" s="2064">
        <f t="shared" si="172"/>
        <v>71.88</v>
      </c>
      <c r="F1719" s="603">
        <f t="shared" si="173"/>
        <v>71.88</v>
      </c>
      <c r="G1719" s="862">
        <f>'Заказ, cкидки и курсы валют'!$J$23*F1719</f>
        <v>894.90599999999995</v>
      </c>
      <c r="H1719" s="128">
        <f t="shared" si="174"/>
        <v>894.91</v>
      </c>
      <c r="I1719" s="212"/>
    </row>
    <row r="1720" spans="1:9" ht="14.1" customHeight="1">
      <c r="A1720" s="210" t="s">
        <v>4796</v>
      </c>
      <c r="B1720" s="48" t="s">
        <v>169</v>
      </c>
      <c r="C1720" s="73">
        <v>2.44</v>
      </c>
      <c r="D1720" s="2074">
        <v>800</v>
      </c>
      <c r="E1720" s="2064">
        <f t="shared" si="172"/>
        <v>86.1</v>
      </c>
      <c r="F1720" s="603">
        <f t="shared" si="173"/>
        <v>86.1</v>
      </c>
      <c r="G1720" s="862">
        <f>'Заказ, cкидки и курсы валют'!$J$23*F1720</f>
        <v>1071.9449999999999</v>
      </c>
      <c r="H1720" s="128">
        <f t="shared" si="174"/>
        <v>857.56</v>
      </c>
      <c r="I1720" s="212"/>
    </row>
    <row r="1721" spans="1:9" ht="14.1" customHeight="1">
      <c r="A1721" s="210" t="s">
        <v>4797</v>
      </c>
      <c r="B1721" s="48" t="s">
        <v>611</v>
      </c>
      <c r="C1721" s="73">
        <v>2.76</v>
      </c>
      <c r="D1721" s="2074">
        <v>600</v>
      </c>
      <c r="E1721" s="2064">
        <f t="shared" si="172"/>
        <v>97.164000000000001</v>
      </c>
      <c r="F1721" s="603">
        <f t="shared" si="173"/>
        <v>97.16</v>
      </c>
      <c r="G1721" s="862">
        <f>'Заказ, cкидки и курсы валют'!$J$23*F1721</f>
        <v>1209.6419999999998</v>
      </c>
      <c r="H1721" s="128">
        <f t="shared" si="174"/>
        <v>725.79</v>
      </c>
      <c r="I1721" s="212"/>
    </row>
    <row r="1722" spans="1:9" ht="14.1" customHeight="1">
      <c r="A1722" s="210" t="s">
        <v>4798</v>
      </c>
      <c r="B1722" s="48" t="s">
        <v>170</v>
      </c>
      <c r="C1722" s="73">
        <v>3.06</v>
      </c>
      <c r="D1722" s="2074">
        <v>500</v>
      </c>
      <c r="E1722" s="2064">
        <f t="shared" si="172"/>
        <v>108.88799999999999</v>
      </c>
      <c r="F1722" s="603">
        <f t="shared" si="173"/>
        <v>108.89</v>
      </c>
      <c r="G1722" s="862">
        <f>'Заказ, cкидки и курсы валют'!$J$23*F1722</f>
        <v>1355.6804999999999</v>
      </c>
      <c r="H1722" s="128">
        <f t="shared" si="174"/>
        <v>677.84</v>
      </c>
      <c r="I1722" s="212"/>
    </row>
    <row r="1723" spans="1:9" ht="14.1" customHeight="1">
      <c r="A1723" s="210" t="s">
        <v>4799</v>
      </c>
      <c r="B1723" s="48" t="s">
        <v>612</v>
      </c>
      <c r="C1723" s="73">
        <v>3.42</v>
      </c>
      <c r="D1723" s="2074">
        <v>300</v>
      </c>
      <c r="E1723" s="2064">
        <f t="shared" si="172"/>
        <v>121.98</v>
      </c>
      <c r="F1723" s="603">
        <f t="shared" si="173"/>
        <v>121.98</v>
      </c>
      <c r="G1723" s="862">
        <f>'Заказ, cкидки и курсы валют'!$J$23*F1723</f>
        <v>1518.6510000000001</v>
      </c>
      <c r="H1723" s="128">
        <f t="shared" si="174"/>
        <v>455.6</v>
      </c>
      <c r="I1723" s="212"/>
    </row>
    <row r="1724" spans="1:9" ht="14.1" customHeight="1">
      <c r="A1724" s="210" t="s">
        <v>4800</v>
      </c>
      <c r="B1724" s="48" t="s">
        <v>171</v>
      </c>
      <c r="C1724" s="73">
        <v>3.9</v>
      </c>
      <c r="D1724" s="2074">
        <v>300</v>
      </c>
      <c r="E1724" s="2064">
        <f t="shared" si="172"/>
        <v>133.5</v>
      </c>
      <c r="F1724" s="603">
        <f t="shared" si="173"/>
        <v>133.5</v>
      </c>
      <c r="G1724" s="862">
        <f>'Заказ, cкидки и курсы валют'!$J$23*F1724</f>
        <v>1662.0749999999998</v>
      </c>
      <c r="H1724" s="128">
        <f t="shared" si="174"/>
        <v>498.62</v>
      </c>
      <c r="I1724" s="212"/>
    </row>
    <row r="1725" spans="1:9" ht="14.1" customHeight="1">
      <c r="A1725" s="210" t="s">
        <v>4801</v>
      </c>
      <c r="B1725" s="48" t="s">
        <v>172</v>
      </c>
      <c r="C1725" s="73">
        <v>4.4400000000000004</v>
      </c>
      <c r="D1725" s="2074">
        <v>250</v>
      </c>
      <c r="E1725" s="2064">
        <f t="shared" si="172"/>
        <v>159.32400000000001</v>
      </c>
      <c r="F1725" s="603">
        <f t="shared" si="173"/>
        <v>159.32</v>
      </c>
      <c r="G1725" s="862">
        <f>'Заказ, cкидки и курсы валют'!$J$23*F1725</f>
        <v>1983.5339999999999</v>
      </c>
      <c r="H1725" s="128">
        <f t="shared" si="174"/>
        <v>495.88</v>
      </c>
      <c r="I1725" s="212"/>
    </row>
    <row r="1726" spans="1:9" ht="14.1" customHeight="1">
      <c r="A1726" s="210" t="s">
        <v>4802</v>
      </c>
      <c r="B1726" s="48" t="s">
        <v>173</v>
      </c>
      <c r="C1726" s="73">
        <v>5.39</v>
      </c>
      <c r="D1726" s="2074">
        <v>200</v>
      </c>
      <c r="E1726" s="2064">
        <f>E1640*1.2</f>
        <v>180.08399999999997</v>
      </c>
      <c r="F1726" s="603">
        <f t="shared" si="173"/>
        <v>180.08</v>
      </c>
      <c r="G1726" s="862">
        <f>'Заказ, cкидки и курсы валют'!$J$23*F1726</f>
        <v>2241.9960000000001</v>
      </c>
      <c r="H1726" s="128">
        <f t="shared" si="174"/>
        <v>448.4</v>
      </c>
      <c r="I1726" s="212"/>
    </row>
    <row r="1727" spans="1:9" ht="14.1" customHeight="1">
      <c r="A1727" s="209" t="s">
        <v>4803</v>
      </c>
      <c r="B1727" s="48" t="s">
        <v>174</v>
      </c>
      <c r="C1727" s="73">
        <v>5.99</v>
      </c>
      <c r="D1727" s="2074">
        <v>150</v>
      </c>
      <c r="E1727" s="2064">
        <f t="shared" si="172"/>
        <v>204.14400000000001</v>
      </c>
      <c r="F1727" s="603">
        <f t="shared" si="173"/>
        <v>204.14</v>
      </c>
      <c r="G1727" s="862">
        <f>'Заказ, cкидки и курсы валют'!$J$23*F1727</f>
        <v>2541.5429999999997</v>
      </c>
      <c r="H1727" s="128">
        <f t="shared" si="174"/>
        <v>381.23</v>
      </c>
      <c r="I1727" s="212"/>
    </row>
    <row r="1728" spans="1:9" ht="14.1" customHeight="1">
      <c r="A1728" s="209" t="s">
        <v>4804</v>
      </c>
      <c r="B1728" s="48" t="s">
        <v>175</v>
      </c>
      <c r="C1728" s="73">
        <v>6.63</v>
      </c>
      <c r="D1728" s="2074">
        <v>100</v>
      </c>
      <c r="E1728" s="2064">
        <f t="shared" si="172"/>
        <v>225.28800000000001</v>
      </c>
      <c r="F1728" s="603">
        <f t="shared" si="173"/>
        <v>225.29</v>
      </c>
      <c r="G1728" s="862">
        <f>'Заказ, cкидки и курсы валют'!$J$23*F1728</f>
        <v>2804.8604999999998</v>
      </c>
      <c r="H1728" s="128">
        <f t="shared" si="174"/>
        <v>280.49</v>
      </c>
      <c r="I1728" s="212"/>
    </row>
    <row r="1729" spans="1:9" ht="14.1" customHeight="1">
      <c r="A1729" s="209" t="s">
        <v>349</v>
      </c>
      <c r="B1729" s="48" t="s">
        <v>176</v>
      </c>
      <c r="C1729" s="73">
        <v>7.81</v>
      </c>
      <c r="D1729" s="2074">
        <v>100</v>
      </c>
      <c r="E1729" s="2064">
        <f>E1643*1.2</f>
        <v>258.26400000000001</v>
      </c>
      <c r="F1729" s="603">
        <f t="shared" si="173"/>
        <v>258.26</v>
      </c>
      <c r="G1729" s="862">
        <f>'Заказ, cкидки и курсы валют'!$J$23*F1729</f>
        <v>3215.3369999999995</v>
      </c>
      <c r="H1729" s="128">
        <f t="shared" si="174"/>
        <v>321.52999999999997</v>
      </c>
      <c r="I1729" s="212"/>
    </row>
    <row r="1730" spans="1:9" ht="14.1" customHeight="1">
      <c r="A1730" s="209" t="s">
        <v>350</v>
      </c>
      <c r="B1730" s="48" t="s">
        <v>177</v>
      </c>
      <c r="C1730" s="73">
        <v>9</v>
      </c>
      <c r="D1730" s="48">
        <v>100</v>
      </c>
      <c r="E1730" s="2064">
        <f>E1644*1.2</f>
        <v>304.27199999999999</v>
      </c>
      <c r="F1730" s="603">
        <f t="shared" si="173"/>
        <v>304.27</v>
      </c>
      <c r="G1730" s="862">
        <f>'Заказ, cкидки и курсы валют'!$J$23*F1730</f>
        <v>3788.1614999999997</v>
      </c>
      <c r="H1730" s="128">
        <f t="shared" si="174"/>
        <v>378.82</v>
      </c>
      <c r="I1730" s="212"/>
    </row>
    <row r="1731" spans="1:9" ht="14.1" customHeight="1">
      <c r="A1731" s="216" t="s">
        <v>351</v>
      </c>
      <c r="B1731" s="44" t="s">
        <v>178</v>
      </c>
      <c r="C1731" s="73">
        <v>4.74</v>
      </c>
      <c r="D1731" s="2074">
        <v>300</v>
      </c>
      <c r="E1731" s="2064">
        <f t="shared" ref="E1731:E1746" si="175">E1646*1.2</f>
        <v>162.87599999999998</v>
      </c>
      <c r="F1731" s="603">
        <f t="shared" si="173"/>
        <v>162.88</v>
      </c>
      <c r="G1731" s="862">
        <f>'Заказ, cкидки и курсы валют'!$J$23*F1731</f>
        <v>2027.8559999999998</v>
      </c>
      <c r="H1731" s="128">
        <f t="shared" si="174"/>
        <v>608.36</v>
      </c>
      <c r="I1731" s="212"/>
    </row>
    <row r="1732" spans="1:9" ht="14.1" customHeight="1">
      <c r="A1732" s="209" t="s">
        <v>352</v>
      </c>
      <c r="B1732" s="44" t="s">
        <v>84</v>
      </c>
      <c r="C1732" s="73">
        <v>5.0599999999999996</v>
      </c>
      <c r="D1732" s="2074">
        <v>250</v>
      </c>
      <c r="E1732" s="2064">
        <f t="shared" si="175"/>
        <v>177.37199999999999</v>
      </c>
      <c r="F1732" s="603">
        <f t="shared" si="173"/>
        <v>177.37</v>
      </c>
      <c r="G1732" s="862">
        <f>'Заказ, cкидки и курсы валют'!$J$23*F1732</f>
        <v>2208.2565</v>
      </c>
      <c r="H1732" s="128">
        <f t="shared" si="174"/>
        <v>552.05999999999995</v>
      </c>
      <c r="I1732" s="212"/>
    </row>
    <row r="1733" spans="1:9" ht="14.1" customHeight="1">
      <c r="A1733" s="209" t="s">
        <v>353</v>
      </c>
      <c r="B1733" s="44" t="s">
        <v>179</v>
      </c>
      <c r="C1733" s="73">
        <v>5.57</v>
      </c>
      <c r="D1733" s="2074">
        <v>200</v>
      </c>
      <c r="E1733" s="2064">
        <f t="shared" si="175"/>
        <v>197.73599999999999</v>
      </c>
      <c r="F1733" s="603">
        <f t="shared" si="173"/>
        <v>197.74</v>
      </c>
      <c r="G1733" s="862">
        <f>'Заказ, cкидки и курсы валют'!$J$23*F1733</f>
        <v>2461.8629999999998</v>
      </c>
      <c r="H1733" s="128">
        <f t="shared" si="174"/>
        <v>492.37</v>
      </c>
      <c r="I1733" s="212"/>
    </row>
    <row r="1734" spans="1:9" ht="14.1" customHeight="1">
      <c r="A1734" s="209" t="s">
        <v>354</v>
      </c>
      <c r="B1734" s="44" t="s">
        <v>180</v>
      </c>
      <c r="C1734" s="73">
        <v>6.48</v>
      </c>
      <c r="D1734" s="2074">
        <v>200</v>
      </c>
      <c r="E1734" s="2064">
        <f t="shared" si="175"/>
        <v>232.30799999999999</v>
      </c>
      <c r="F1734" s="603">
        <f t="shared" si="173"/>
        <v>232.31</v>
      </c>
      <c r="G1734" s="862">
        <f>'Заказ, cкидки и курсы валют'!$J$23*F1734</f>
        <v>2892.2594999999997</v>
      </c>
      <c r="H1734" s="128">
        <f t="shared" si="174"/>
        <v>578.45000000000005</v>
      </c>
      <c r="I1734" s="212"/>
    </row>
    <row r="1735" spans="1:9" ht="14.1" customHeight="1">
      <c r="A1735" s="209" t="s">
        <v>355</v>
      </c>
      <c r="B1735" s="44" t="s">
        <v>181</v>
      </c>
      <c r="C1735" s="73">
        <v>7.69</v>
      </c>
      <c r="D1735" s="2074">
        <v>150</v>
      </c>
      <c r="E1735" s="2064">
        <f t="shared" si="175"/>
        <v>267.072</v>
      </c>
      <c r="F1735" s="603">
        <f t="shared" si="173"/>
        <v>267.07</v>
      </c>
      <c r="G1735" s="862">
        <f>'Заказ, cкидки и курсы валют'!$J$23*F1735</f>
        <v>3325.0214999999998</v>
      </c>
      <c r="H1735" s="128">
        <f t="shared" si="174"/>
        <v>498.75</v>
      </c>
      <c r="I1735" s="212"/>
    </row>
    <row r="1736" spans="1:9" ht="14.1" customHeight="1">
      <c r="A1736" s="209" t="s">
        <v>5555</v>
      </c>
      <c r="B1736" s="44" t="s">
        <v>182</v>
      </c>
      <c r="C1736" s="73">
        <v>8.5</v>
      </c>
      <c r="D1736" s="2074">
        <v>100</v>
      </c>
      <c r="E1736" s="2064">
        <f t="shared" si="175"/>
        <v>301.93200000000002</v>
      </c>
      <c r="F1736" s="603">
        <f t="shared" ref="F1736:F1746" si="176">ROUND(E1736*(1-$F$11),2)</f>
        <v>301.93</v>
      </c>
      <c r="G1736" s="862">
        <f>'Заказ, cкидки и курсы валют'!$J$23*F1736</f>
        <v>3759.0284999999999</v>
      </c>
      <c r="H1736" s="128">
        <f t="shared" ref="H1736:H1746" si="177">ROUND((D1736/1000)*G1736,2)</f>
        <v>375.9</v>
      </c>
      <c r="I1736" s="212"/>
    </row>
    <row r="1737" spans="1:9" ht="14.1" customHeight="1">
      <c r="A1737" s="209" t="s">
        <v>356</v>
      </c>
      <c r="B1737" s="44" t="s">
        <v>183</v>
      </c>
      <c r="C1737" s="73">
        <v>9.51</v>
      </c>
      <c r="D1737" s="2074">
        <v>100</v>
      </c>
      <c r="E1737" s="2064">
        <f t="shared" si="175"/>
        <v>336.84</v>
      </c>
      <c r="F1737" s="603">
        <f t="shared" si="176"/>
        <v>336.84</v>
      </c>
      <c r="G1737" s="862">
        <f>'Заказ, cкидки и курсы валют'!$J$23*F1737</f>
        <v>4193.6579999999994</v>
      </c>
      <c r="H1737" s="128">
        <f t="shared" si="177"/>
        <v>419.37</v>
      </c>
      <c r="I1737" s="212"/>
    </row>
    <row r="1738" spans="1:9" ht="14.1" customHeight="1">
      <c r="A1738" s="209" t="s">
        <v>357</v>
      </c>
      <c r="B1738" s="44" t="s">
        <v>184</v>
      </c>
      <c r="C1738" s="73">
        <v>10.63</v>
      </c>
      <c r="D1738" s="48">
        <v>100</v>
      </c>
      <c r="E1738" s="2064">
        <f t="shared" si="175"/>
        <v>383.87999999999994</v>
      </c>
      <c r="F1738" s="603">
        <f t="shared" si="176"/>
        <v>383.88</v>
      </c>
      <c r="G1738" s="862">
        <f>'Заказ, cкидки и курсы валют'!$J$23*F1738</f>
        <v>4779.3059999999996</v>
      </c>
      <c r="H1738" s="128">
        <f t="shared" si="177"/>
        <v>477.93</v>
      </c>
      <c r="I1738" s="212"/>
    </row>
    <row r="1739" spans="1:9" ht="14.1" customHeight="1">
      <c r="A1739" s="209" t="s">
        <v>358</v>
      </c>
      <c r="B1739" s="44" t="s">
        <v>974</v>
      </c>
      <c r="C1739" s="73">
        <v>11.5</v>
      </c>
      <c r="D1739" s="48">
        <v>50</v>
      </c>
      <c r="E1739" s="2064">
        <f t="shared" si="175"/>
        <v>422.05199999999996</v>
      </c>
      <c r="F1739" s="603">
        <f t="shared" si="176"/>
        <v>422.05</v>
      </c>
      <c r="G1739" s="862">
        <f>'Заказ, cкидки и курсы валют'!$J$23*F1739</f>
        <v>5254.5225</v>
      </c>
      <c r="H1739" s="128">
        <f t="shared" si="177"/>
        <v>262.73</v>
      </c>
      <c r="I1739" s="212"/>
    </row>
    <row r="1740" spans="1:9" ht="14.1" customHeight="1">
      <c r="A1740" s="209" t="s">
        <v>359</v>
      </c>
      <c r="B1740" s="44" t="s">
        <v>185</v>
      </c>
      <c r="C1740" s="73">
        <v>12.45</v>
      </c>
      <c r="D1740" s="48">
        <v>50</v>
      </c>
      <c r="E1740" s="2064">
        <f t="shared" si="175"/>
        <v>441.21600000000001</v>
      </c>
      <c r="F1740" s="603">
        <f t="shared" si="176"/>
        <v>441.22</v>
      </c>
      <c r="G1740" s="862">
        <f>'Заказ, cкидки и курсы валют'!$J$23*F1740</f>
        <v>5493.1890000000003</v>
      </c>
      <c r="H1740" s="128">
        <f t="shared" si="177"/>
        <v>274.66000000000003</v>
      </c>
      <c r="I1740" s="212"/>
    </row>
    <row r="1741" spans="1:9" ht="14.1" customHeight="1">
      <c r="A1741" s="209" t="s">
        <v>360</v>
      </c>
      <c r="B1741" s="44" t="s">
        <v>102</v>
      </c>
      <c r="C1741" s="73">
        <v>13.86</v>
      </c>
      <c r="D1741" s="48">
        <v>50</v>
      </c>
      <c r="E1741" s="2064">
        <f t="shared" si="175"/>
        <v>496.5</v>
      </c>
      <c r="F1741" s="603">
        <f t="shared" si="176"/>
        <v>496.5</v>
      </c>
      <c r="G1741" s="862">
        <f>'Заказ, cкидки и курсы валют'!$J$23*F1741</f>
        <v>6181.4249999999993</v>
      </c>
      <c r="H1741" s="128">
        <f t="shared" si="177"/>
        <v>309.07</v>
      </c>
      <c r="I1741" s="212"/>
    </row>
    <row r="1742" spans="1:9" ht="14.1" customHeight="1">
      <c r="A1742" s="209" t="s">
        <v>361</v>
      </c>
      <c r="B1742" s="44" t="s">
        <v>186</v>
      </c>
      <c r="C1742" s="73">
        <v>14.47</v>
      </c>
      <c r="D1742" s="48">
        <v>50</v>
      </c>
      <c r="E1742" s="2064">
        <f t="shared" si="175"/>
        <v>527.976</v>
      </c>
      <c r="F1742" s="603">
        <f t="shared" si="176"/>
        <v>527.98</v>
      </c>
      <c r="G1742" s="862">
        <f>'Заказ, cкидки и курсы валют'!$J$23*F1742</f>
        <v>6573.3509999999997</v>
      </c>
      <c r="H1742" s="128">
        <f t="shared" si="177"/>
        <v>328.67</v>
      </c>
      <c r="I1742" s="212"/>
    </row>
    <row r="1743" spans="1:9" ht="14.1" customHeight="1">
      <c r="A1743" s="216" t="s">
        <v>362</v>
      </c>
      <c r="B1743" s="44" t="s">
        <v>3117</v>
      </c>
      <c r="C1743" s="73">
        <v>15.95</v>
      </c>
      <c r="D1743" s="48">
        <v>50</v>
      </c>
      <c r="E1743" s="2064">
        <f t="shared" si="175"/>
        <v>655.66800000000001</v>
      </c>
      <c r="F1743" s="603">
        <f t="shared" si="176"/>
        <v>655.67</v>
      </c>
      <c r="G1743" s="862">
        <f>'Заказ, cкидки и курсы валют'!$J$23*F1743</f>
        <v>8163.0914999999986</v>
      </c>
      <c r="H1743" s="128">
        <f t="shared" si="177"/>
        <v>408.15</v>
      </c>
      <c r="I1743" s="212"/>
    </row>
    <row r="1744" spans="1:9" ht="14.1" customHeight="1">
      <c r="A1744" s="216" t="s">
        <v>363</v>
      </c>
      <c r="B1744" s="44" t="s">
        <v>187</v>
      </c>
      <c r="C1744" s="73">
        <v>16.5</v>
      </c>
      <c r="D1744" s="48">
        <v>50</v>
      </c>
      <c r="E1744" s="2064">
        <f t="shared" si="175"/>
        <v>662.41199999999992</v>
      </c>
      <c r="F1744" s="603">
        <f t="shared" si="176"/>
        <v>662.41</v>
      </c>
      <c r="G1744" s="862">
        <f>'Заказ, cкидки и курсы валют'!$J$23*F1744</f>
        <v>8247.0044999999991</v>
      </c>
      <c r="H1744" s="128">
        <f t="shared" si="177"/>
        <v>412.35</v>
      </c>
      <c r="I1744" s="212"/>
    </row>
    <row r="1745" spans="1:9" ht="14.1" customHeight="1">
      <c r="A1745" s="216" t="s">
        <v>364</v>
      </c>
      <c r="B1745" s="44" t="s">
        <v>85</v>
      </c>
      <c r="C1745" s="73">
        <v>18.52</v>
      </c>
      <c r="D1745" s="48">
        <v>50</v>
      </c>
      <c r="E1745" s="2064">
        <f t="shared" si="175"/>
        <v>715.04399999999998</v>
      </c>
      <c r="F1745" s="603">
        <f t="shared" si="176"/>
        <v>715.04</v>
      </c>
      <c r="G1745" s="862">
        <f>'Заказ, cкидки и курсы валют'!$J$23*F1745</f>
        <v>8902.2479999999996</v>
      </c>
      <c r="H1745" s="128">
        <f t="shared" si="177"/>
        <v>445.11</v>
      </c>
      <c r="I1745" s="212"/>
    </row>
    <row r="1746" spans="1:9" ht="14.1" customHeight="1" thickBot="1">
      <c r="A1746" s="241" t="s">
        <v>365</v>
      </c>
      <c r="B1746" s="213" t="s">
        <v>188</v>
      </c>
      <c r="C1746" s="218">
        <v>20.54</v>
      </c>
      <c r="D1746" s="217">
        <v>50</v>
      </c>
      <c r="E1746" s="2092">
        <f t="shared" si="175"/>
        <v>803.52</v>
      </c>
      <c r="F1746" s="959">
        <f t="shared" si="176"/>
        <v>803.52</v>
      </c>
      <c r="G1746" s="960">
        <f>'Заказ, cкидки и курсы валют'!$J$23*F1746</f>
        <v>10003.823999999999</v>
      </c>
      <c r="H1746" s="181">
        <f t="shared" si="177"/>
        <v>500.19</v>
      </c>
      <c r="I1746" s="214"/>
    </row>
    <row r="1747" spans="1:9" ht="14.1" customHeight="1" thickBot="1">
      <c r="A1747" s="14"/>
      <c r="B1747" s="49"/>
      <c r="C1747" s="81"/>
      <c r="D1747" s="49"/>
      <c r="E1747" s="546"/>
      <c r="F1747" s="578"/>
      <c r="G1747" s="863"/>
      <c r="H1747" s="14"/>
      <c r="I1747" s="14"/>
    </row>
    <row r="1748" spans="1:9" ht="14.1" customHeight="1">
      <c r="A1748" s="215"/>
      <c r="B1748" s="91" t="s">
        <v>3095</v>
      </c>
      <c r="C1748" s="91"/>
      <c r="D1748" s="96"/>
      <c r="E1748" s="591"/>
      <c r="F1748" s="592"/>
      <c r="G1748" s="859"/>
      <c r="H1748" s="163"/>
      <c r="I1748" s="95"/>
    </row>
    <row r="1749" spans="1:9" ht="14.1" customHeight="1">
      <c r="A1749" s="206"/>
      <c r="B1749" s="108" t="s">
        <v>1403</v>
      </c>
      <c r="C1749" s="108"/>
      <c r="D1749" s="166"/>
      <c r="E1749" s="593"/>
      <c r="F1749" s="553"/>
      <c r="G1749" s="340"/>
      <c r="H1749" s="17"/>
      <c r="I1749" s="167"/>
    </row>
    <row r="1750" spans="1:9" ht="14.1" customHeight="1">
      <c r="A1750" s="206"/>
      <c r="B1750" s="207"/>
      <c r="C1750" s="97"/>
      <c r="D1750" s="97"/>
      <c r="E1750" s="595"/>
      <c r="F1750" s="596"/>
      <c r="G1750" s="860"/>
      <c r="H1750" s="228"/>
      <c r="I1750" s="167"/>
    </row>
    <row r="1751" spans="1:9" ht="14.1" customHeight="1">
      <c r="A1751" s="206"/>
      <c r="B1751" s="207"/>
      <c r="C1751" s="97"/>
      <c r="D1751" s="97"/>
      <c r="E1751" s="595"/>
      <c r="F1751" s="596"/>
      <c r="G1751" s="860"/>
      <c r="H1751" s="228"/>
      <c r="I1751" s="167"/>
    </row>
    <row r="1752" spans="1:9" ht="14.1" customHeight="1">
      <c r="A1752" s="206"/>
      <c r="B1752" s="207"/>
      <c r="C1752" s="97"/>
      <c r="D1752" s="97"/>
      <c r="E1752" s="595"/>
      <c r="F1752" s="596"/>
      <c r="G1752" s="860"/>
      <c r="H1752" s="228"/>
      <c r="I1752" s="167"/>
    </row>
    <row r="1753" spans="1:9" ht="14.1" customHeight="1" thickBot="1">
      <c r="A1753" s="201" t="s">
        <v>7083</v>
      </c>
      <c r="B1753" s="208"/>
      <c r="C1753" s="99"/>
      <c r="D1753" s="99"/>
      <c r="E1753" s="597"/>
      <c r="F1753" s="598"/>
      <c r="G1753" s="861"/>
      <c r="H1753" s="229"/>
      <c r="I1753" s="172"/>
    </row>
    <row r="1754" spans="1:9" ht="43.5" customHeight="1">
      <c r="A1754" s="195" t="s">
        <v>1034</v>
      </c>
      <c r="B1754" s="196" t="s">
        <v>1035</v>
      </c>
      <c r="C1754" s="197" t="s">
        <v>678</v>
      </c>
      <c r="D1754" s="197" t="s">
        <v>3143</v>
      </c>
      <c r="E1754" s="1134" t="s">
        <v>11378</v>
      </c>
      <c r="F1754" s="600" t="s">
        <v>2792</v>
      </c>
      <c r="G1754" s="2353" t="s">
        <v>2640</v>
      </c>
      <c r="H1754" s="2354" t="s">
        <v>497</v>
      </c>
      <c r="I1754" s="199" t="s">
        <v>4268</v>
      </c>
    </row>
    <row r="1755" spans="1:9" ht="14.1" customHeight="1" thickBot="1">
      <c r="A1755" s="195"/>
      <c r="B1755" s="389"/>
      <c r="C1755" s="197" t="s">
        <v>3644</v>
      </c>
      <c r="D1755" s="390" t="s">
        <v>2641</v>
      </c>
      <c r="E1755" s="601" t="s">
        <v>265</v>
      </c>
      <c r="F1755" s="607">
        <f>'Заказ, cкидки и курсы валют'!$I$12</f>
        <v>0</v>
      </c>
      <c r="G1755" s="2350"/>
      <c r="H1755" s="2352"/>
      <c r="I1755" s="325"/>
    </row>
    <row r="1756" spans="1:9" ht="14.1" customHeight="1">
      <c r="A1756" s="391" t="s">
        <v>7205</v>
      </c>
      <c r="B1756" s="392" t="s">
        <v>3345</v>
      </c>
      <c r="C1756" s="974">
        <v>0.25</v>
      </c>
      <c r="D1756" s="2101">
        <v>500</v>
      </c>
      <c r="E1756" s="2122">
        <f t="shared" ref="E1756:E1787" si="178">E1585*3</f>
        <v>45.18</v>
      </c>
      <c r="F1756" s="967">
        <f>ROUND(E1756*(1-$F$11),2)</f>
        <v>45.18</v>
      </c>
      <c r="G1756" s="968">
        <f>'Заказ, cкидки и курсы валют'!$J$23*F1756</f>
        <v>562.49099999999999</v>
      </c>
      <c r="H1756" s="387">
        <f>ROUND((D1756/1000)*G1756,2)</f>
        <v>281.25</v>
      </c>
      <c r="I1756" s="337"/>
    </row>
    <row r="1757" spans="1:9" ht="14.1" customHeight="1">
      <c r="A1757" s="209" t="s">
        <v>7206</v>
      </c>
      <c r="B1757" s="44" t="s">
        <v>3346</v>
      </c>
      <c r="C1757" s="73">
        <v>0.3</v>
      </c>
      <c r="D1757" s="2074">
        <v>500</v>
      </c>
      <c r="E1757" s="2096">
        <f t="shared" si="178"/>
        <v>49.260000000000005</v>
      </c>
      <c r="F1757" s="603">
        <f t="shared" ref="F1757:F1820" si="179">ROUND(E1757*(1-$F$11),2)</f>
        <v>49.26</v>
      </c>
      <c r="G1757" s="862">
        <f>'Заказ, cкидки и курсы валют'!$J$23*F1757</f>
        <v>613.28699999999992</v>
      </c>
      <c r="H1757" s="128">
        <f t="shared" ref="H1757:H1820" si="180">ROUND((D1757/1000)*G1757,2)</f>
        <v>306.64</v>
      </c>
      <c r="I1757" s="212"/>
    </row>
    <row r="1758" spans="1:9" ht="14.1" customHeight="1">
      <c r="A1758" s="209" t="s">
        <v>7207</v>
      </c>
      <c r="B1758" s="44" t="s">
        <v>3347</v>
      </c>
      <c r="C1758" s="73">
        <v>0.35</v>
      </c>
      <c r="D1758" s="2074">
        <v>300</v>
      </c>
      <c r="E1758" s="2096">
        <f t="shared" si="178"/>
        <v>54.81</v>
      </c>
      <c r="F1758" s="603">
        <f t="shared" si="179"/>
        <v>54.81</v>
      </c>
      <c r="G1758" s="862">
        <f>'Заказ, cкидки и курсы валют'!$J$23*F1758</f>
        <v>682.3845</v>
      </c>
      <c r="H1758" s="128">
        <f t="shared" si="180"/>
        <v>204.72</v>
      </c>
      <c r="I1758" s="212"/>
    </row>
    <row r="1759" spans="1:9" ht="14.1" customHeight="1">
      <c r="A1759" s="209" t="s">
        <v>7208</v>
      </c>
      <c r="B1759" s="44" t="s">
        <v>3348</v>
      </c>
      <c r="C1759" s="73">
        <v>0.4</v>
      </c>
      <c r="D1759" s="2074">
        <v>300</v>
      </c>
      <c r="E1759" s="2096">
        <f t="shared" si="178"/>
        <v>63.84</v>
      </c>
      <c r="F1759" s="603">
        <f t="shared" si="179"/>
        <v>63.84</v>
      </c>
      <c r="G1759" s="862">
        <f>'Заказ, cкидки и курсы валют'!$J$23*F1759</f>
        <v>794.80799999999999</v>
      </c>
      <c r="H1759" s="128">
        <f t="shared" si="180"/>
        <v>238.44</v>
      </c>
      <c r="I1759" s="212"/>
    </row>
    <row r="1760" spans="1:9" ht="14.1" customHeight="1">
      <c r="A1760" s="209" t="s">
        <v>7209</v>
      </c>
      <c r="B1760" s="44" t="s">
        <v>3349</v>
      </c>
      <c r="C1760" s="73">
        <v>0.55000000000000004</v>
      </c>
      <c r="D1760" s="2074">
        <v>200</v>
      </c>
      <c r="E1760" s="2096">
        <f t="shared" si="178"/>
        <v>72.179999999999993</v>
      </c>
      <c r="F1760" s="603">
        <f t="shared" si="179"/>
        <v>72.180000000000007</v>
      </c>
      <c r="G1760" s="862">
        <f>'Заказ, cкидки и курсы валют'!$J$23*F1760</f>
        <v>898.64100000000008</v>
      </c>
      <c r="H1760" s="128">
        <f t="shared" si="180"/>
        <v>179.73</v>
      </c>
      <c r="I1760" s="212"/>
    </row>
    <row r="1761" spans="1:9" ht="14.1" customHeight="1">
      <c r="A1761" s="209" t="s">
        <v>7210</v>
      </c>
      <c r="B1761" s="44" t="s">
        <v>3350</v>
      </c>
      <c r="C1761" s="73">
        <v>0.37</v>
      </c>
      <c r="D1761" s="2074">
        <v>500</v>
      </c>
      <c r="E1761" s="2096">
        <f t="shared" si="178"/>
        <v>57.03</v>
      </c>
      <c r="F1761" s="603">
        <f t="shared" si="179"/>
        <v>57.03</v>
      </c>
      <c r="G1761" s="862">
        <f>'Заказ, cкидки и курсы валют'!$J$23*F1761</f>
        <v>710.02350000000001</v>
      </c>
      <c r="H1761" s="128">
        <f t="shared" si="180"/>
        <v>355.01</v>
      </c>
      <c r="I1761" s="212"/>
    </row>
    <row r="1762" spans="1:9" ht="14.1" customHeight="1">
      <c r="A1762" s="209" t="s">
        <v>7211</v>
      </c>
      <c r="B1762" s="44" t="s">
        <v>138</v>
      </c>
      <c r="C1762" s="73">
        <v>0.4</v>
      </c>
      <c r="D1762" s="2074">
        <v>500</v>
      </c>
      <c r="E1762" s="2096">
        <f t="shared" si="178"/>
        <v>59.820000000000007</v>
      </c>
      <c r="F1762" s="603">
        <f t="shared" si="179"/>
        <v>59.82</v>
      </c>
      <c r="G1762" s="862">
        <f>'Заказ, cкидки и курсы валют'!$J$23*F1762</f>
        <v>744.75900000000001</v>
      </c>
      <c r="H1762" s="128">
        <f t="shared" si="180"/>
        <v>372.38</v>
      </c>
      <c r="I1762" s="212"/>
    </row>
    <row r="1763" spans="1:9" ht="14.1" customHeight="1">
      <c r="A1763" s="209" t="s">
        <v>7212</v>
      </c>
      <c r="B1763" s="44" t="s">
        <v>139</v>
      </c>
      <c r="C1763" s="73">
        <v>0.5</v>
      </c>
      <c r="D1763" s="2074">
        <v>500</v>
      </c>
      <c r="E1763" s="2096">
        <f t="shared" si="178"/>
        <v>63.81</v>
      </c>
      <c r="F1763" s="603">
        <f t="shared" si="179"/>
        <v>63.81</v>
      </c>
      <c r="G1763" s="862">
        <f>'Заказ, cкидки и курсы валют'!$J$23*F1763</f>
        <v>794.43449999999996</v>
      </c>
      <c r="H1763" s="128">
        <f t="shared" si="180"/>
        <v>397.22</v>
      </c>
      <c r="I1763" s="212"/>
    </row>
    <row r="1764" spans="1:9" ht="14.1" customHeight="1">
      <c r="A1764" s="209" t="s">
        <v>7213</v>
      </c>
      <c r="B1764" s="44" t="s">
        <v>140</v>
      </c>
      <c r="C1764" s="73">
        <v>0.6</v>
      </c>
      <c r="D1764" s="2074">
        <v>300</v>
      </c>
      <c r="E1764" s="2096">
        <f t="shared" si="178"/>
        <v>73.679999999999993</v>
      </c>
      <c r="F1764" s="603">
        <f t="shared" si="179"/>
        <v>73.680000000000007</v>
      </c>
      <c r="G1764" s="862">
        <f>'Заказ, cкидки и курсы валют'!$J$23*F1764</f>
        <v>917.31600000000003</v>
      </c>
      <c r="H1764" s="128">
        <f t="shared" si="180"/>
        <v>275.19</v>
      </c>
      <c r="I1764" s="212"/>
    </row>
    <row r="1765" spans="1:9" ht="14.1" customHeight="1">
      <c r="A1765" s="209" t="s">
        <v>7214</v>
      </c>
      <c r="B1765" s="44" t="s">
        <v>141</v>
      </c>
      <c r="C1765" s="73">
        <v>0.75</v>
      </c>
      <c r="D1765" s="2074">
        <v>150</v>
      </c>
      <c r="E1765" s="2096">
        <f t="shared" si="178"/>
        <v>83.85</v>
      </c>
      <c r="F1765" s="603">
        <f t="shared" si="179"/>
        <v>83.85</v>
      </c>
      <c r="G1765" s="862">
        <f>'Заказ, cкидки и курсы валют'!$J$23*F1765</f>
        <v>1043.9324999999999</v>
      </c>
      <c r="H1765" s="128">
        <f t="shared" si="180"/>
        <v>156.59</v>
      </c>
      <c r="I1765" s="212"/>
    </row>
    <row r="1766" spans="1:9" ht="14.1" customHeight="1">
      <c r="A1766" s="209" t="s">
        <v>7215</v>
      </c>
      <c r="B1766" s="44" t="s">
        <v>142</v>
      </c>
      <c r="C1766" s="73">
        <v>0.88</v>
      </c>
      <c r="D1766" s="2074">
        <v>150</v>
      </c>
      <c r="E1766" s="2096">
        <f t="shared" si="178"/>
        <v>97.800000000000011</v>
      </c>
      <c r="F1766" s="603">
        <f t="shared" si="179"/>
        <v>97.8</v>
      </c>
      <c r="G1766" s="862">
        <f>'Заказ, cкидки и курсы валют'!$J$23*F1766</f>
        <v>1217.6099999999999</v>
      </c>
      <c r="H1766" s="128">
        <f t="shared" si="180"/>
        <v>182.64</v>
      </c>
      <c r="I1766" s="212"/>
    </row>
    <row r="1767" spans="1:9" ht="14.1" customHeight="1">
      <c r="A1767" s="209" t="s">
        <v>7216</v>
      </c>
      <c r="B1767" s="44" t="s">
        <v>143</v>
      </c>
      <c r="C1767" s="73">
        <v>1</v>
      </c>
      <c r="D1767" s="2074">
        <v>100</v>
      </c>
      <c r="E1767" s="2096">
        <f t="shared" si="178"/>
        <v>109.17</v>
      </c>
      <c r="F1767" s="603">
        <f t="shared" si="179"/>
        <v>109.17</v>
      </c>
      <c r="G1767" s="862">
        <f>'Заказ, cкидки и курсы валют'!$J$23*F1767</f>
        <v>1359.1665</v>
      </c>
      <c r="H1767" s="128">
        <f t="shared" si="180"/>
        <v>135.91999999999999</v>
      </c>
      <c r="I1767" s="212"/>
    </row>
    <row r="1768" spans="1:9" ht="14.1" customHeight="1">
      <c r="A1768" s="209" t="s">
        <v>7217</v>
      </c>
      <c r="B1768" s="44" t="s">
        <v>144</v>
      </c>
      <c r="C1768" s="73">
        <v>1.1499999999999999</v>
      </c>
      <c r="D1768" s="2074">
        <v>100</v>
      </c>
      <c r="E1768" s="2096">
        <f t="shared" si="178"/>
        <v>142.80000000000001</v>
      </c>
      <c r="F1768" s="603">
        <f t="shared" si="179"/>
        <v>142.80000000000001</v>
      </c>
      <c r="G1768" s="862">
        <f>'Заказ, cкидки и курсы валют'!$J$23*F1768</f>
        <v>1777.8600000000001</v>
      </c>
      <c r="H1768" s="128">
        <f t="shared" si="180"/>
        <v>177.79</v>
      </c>
      <c r="I1768" s="212"/>
    </row>
    <row r="1769" spans="1:9" ht="14.1" customHeight="1">
      <c r="A1769" s="210" t="s">
        <v>7218</v>
      </c>
      <c r="B1769" s="44" t="s">
        <v>4004</v>
      </c>
      <c r="C1769" s="73">
        <v>1.37</v>
      </c>
      <c r="D1769" s="2074">
        <v>80</v>
      </c>
      <c r="E1769" s="2096">
        <f t="shared" si="178"/>
        <v>135.44999999999999</v>
      </c>
      <c r="F1769" s="603">
        <f t="shared" si="179"/>
        <v>135.44999999999999</v>
      </c>
      <c r="G1769" s="862">
        <f>'Заказ, cкидки и курсы валют'!$J$23*F1769</f>
        <v>1686.3524999999997</v>
      </c>
      <c r="H1769" s="128">
        <f t="shared" si="180"/>
        <v>134.91</v>
      </c>
      <c r="I1769" s="212"/>
    </row>
    <row r="1770" spans="1:9" ht="14.1" customHeight="1">
      <c r="A1770" s="209" t="s">
        <v>7219</v>
      </c>
      <c r="B1770" s="44" t="s">
        <v>3360</v>
      </c>
      <c r="C1770" s="73">
        <v>1.44</v>
      </c>
      <c r="D1770" s="2074">
        <v>80</v>
      </c>
      <c r="E1770" s="2096">
        <f t="shared" si="178"/>
        <v>148.17000000000002</v>
      </c>
      <c r="F1770" s="603">
        <f t="shared" si="179"/>
        <v>148.16999999999999</v>
      </c>
      <c r="G1770" s="862">
        <f>'Заказ, cкидки и курсы валют'!$J$23*F1770</f>
        <v>1844.7164999999998</v>
      </c>
      <c r="H1770" s="128">
        <f t="shared" si="180"/>
        <v>147.58000000000001</v>
      </c>
      <c r="I1770" s="212"/>
    </row>
    <row r="1771" spans="1:9" ht="14.1" customHeight="1">
      <c r="A1771" s="209" t="s">
        <v>7220</v>
      </c>
      <c r="B1771" s="44" t="s">
        <v>153</v>
      </c>
      <c r="C1771" s="73">
        <v>0.55000000000000004</v>
      </c>
      <c r="D1771" s="2074">
        <v>500</v>
      </c>
      <c r="E1771" s="2096">
        <f t="shared" si="178"/>
        <v>70.260000000000005</v>
      </c>
      <c r="F1771" s="603">
        <f t="shared" si="179"/>
        <v>70.260000000000005</v>
      </c>
      <c r="G1771" s="862">
        <f>'Заказ, cкидки и курсы валют'!$J$23*F1771</f>
        <v>874.73699999999997</v>
      </c>
      <c r="H1771" s="128">
        <f t="shared" si="180"/>
        <v>437.37</v>
      </c>
      <c r="I1771" s="212"/>
    </row>
    <row r="1772" spans="1:9" ht="14.1" customHeight="1">
      <c r="A1772" s="209" t="s">
        <v>7221</v>
      </c>
      <c r="B1772" s="44" t="s">
        <v>105</v>
      </c>
      <c r="C1772" s="73">
        <v>0.68</v>
      </c>
      <c r="D1772" s="2074">
        <v>300</v>
      </c>
      <c r="E1772" s="2096">
        <f t="shared" si="178"/>
        <v>78.12</v>
      </c>
      <c r="F1772" s="603">
        <f t="shared" si="179"/>
        <v>78.12</v>
      </c>
      <c r="G1772" s="862">
        <f>'Заказ, cкидки и курсы валют'!$J$23*F1772</f>
        <v>972.59400000000005</v>
      </c>
      <c r="H1772" s="128">
        <f t="shared" si="180"/>
        <v>291.77999999999997</v>
      </c>
      <c r="I1772" s="212"/>
    </row>
    <row r="1773" spans="1:9" ht="14.1" customHeight="1">
      <c r="A1773" s="209" t="s">
        <v>7222</v>
      </c>
      <c r="B1773" s="44" t="s">
        <v>154</v>
      </c>
      <c r="C1773" s="73">
        <v>0.85</v>
      </c>
      <c r="D1773" s="2074">
        <v>150</v>
      </c>
      <c r="E1773" s="2096">
        <f t="shared" si="178"/>
        <v>88.199999999999989</v>
      </c>
      <c r="F1773" s="603">
        <f t="shared" si="179"/>
        <v>88.2</v>
      </c>
      <c r="G1773" s="862">
        <f>'Заказ, cкидки и курсы валют'!$J$23*F1773</f>
        <v>1098.0899999999999</v>
      </c>
      <c r="H1773" s="128">
        <f t="shared" si="180"/>
        <v>164.71</v>
      </c>
      <c r="I1773" s="212"/>
    </row>
    <row r="1774" spans="1:9" ht="14.1" customHeight="1">
      <c r="A1774" s="209" t="s">
        <v>7223</v>
      </c>
      <c r="B1774" s="44" t="s">
        <v>107</v>
      </c>
      <c r="C1774" s="73">
        <v>1</v>
      </c>
      <c r="D1774" s="2074">
        <v>150</v>
      </c>
      <c r="E1774" s="2096">
        <f t="shared" si="178"/>
        <v>99.99</v>
      </c>
      <c r="F1774" s="603">
        <f t="shared" si="179"/>
        <v>99.99</v>
      </c>
      <c r="G1774" s="862">
        <f>'Заказ, cкидки и курсы валют'!$J$23*F1774</f>
        <v>1244.8754999999999</v>
      </c>
      <c r="H1774" s="128">
        <f t="shared" si="180"/>
        <v>186.73</v>
      </c>
      <c r="I1774" s="212"/>
    </row>
    <row r="1775" spans="1:9" ht="14.1" customHeight="1">
      <c r="A1775" s="209" t="s">
        <v>7224</v>
      </c>
      <c r="B1775" s="48" t="s">
        <v>155</v>
      </c>
      <c r="C1775" s="73">
        <v>1.22</v>
      </c>
      <c r="D1775" s="2074">
        <v>100</v>
      </c>
      <c r="E1775" s="2096">
        <f t="shared" si="178"/>
        <v>118.59</v>
      </c>
      <c r="F1775" s="603">
        <f t="shared" si="179"/>
        <v>118.59</v>
      </c>
      <c r="G1775" s="862">
        <f>'Заказ, cкидки и курсы валют'!$J$23*F1775</f>
        <v>1476.4455</v>
      </c>
      <c r="H1775" s="128">
        <f t="shared" si="180"/>
        <v>147.63999999999999</v>
      </c>
      <c r="I1775" s="212"/>
    </row>
    <row r="1776" spans="1:9" ht="14.1" customHeight="1">
      <c r="A1776" s="209" t="s">
        <v>7225</v>
      </c>
      <c r="B1776" s="44" t="s">
        <v>109</v>
      </c>
      <c r="C1776" s="73">
        <v>1.4300000000000002</v>
      </c>
      <c r="D1776" s="2074">
        <v>100</v>
      </c>
      <c r="E1776" s="2096">
        <f t="shared" si="178"/>
        <v>132.32999999999998</v>
      </c>
      <c r="F1776" s="603">
        <f t="shared" si="179"/>
        <v>132.33000000000001</v>
      </c>
      <c r="G1776" s="862">
        <f>'Заказ, cкидки и курсы валют'!$J$23*F1776</f>
        <v>1647.5085000000001</v>
      </c>
      <c r="H1776" s="128">
        <f t="shared" si="180"/>
        <v>164.75</v>
      </c>
      <c r="I1776" s="212"/>
    </row>
    <row r="1777" spans="1:9" ht="14.1" customHeight="1">
      <c r="A1777" s="209" t="s">
        <v>7226</v>
      </c>
      <c r="B1777" s="44" t="s">
        <v>156</v>
      </c>
      <c r="C1777" s="73">
        <v>1.59</v>
      </c>
      <c r="D1777" s="2074">
        <v>80</v>
      </c>
      <c r="E1777" s="2096">
        <f t="shared" si="178"/>
        <v>129.12</v>
      </c>
      <c r="F1777" s="603">
        <f t="shared" si="179"/>
        <v>129.12</v>
      </c>
      <c r="G1777" s="862">
        <f>'Заказ, cкидки и курсы валют'!$J$23*F1777</f>
        <v>1607.5439999999999</v>
      </c>
      <c r="H1777" s="128">
        <f t="shared" si="180"/>
        <v>128.6</v>
      </c>
      <c r="I1777" s="212"/>
    </row>
    <row r="1778" spans="1:9" ht="14.1" customHeight="1">
      <c r="A1778" s="209" t="s">
        <v>7227</v>
      </c>
      <c r="B1778" s="44" t="s">
        <v>111</v>
      </c>
      <c r="C1778" s="74">
        <v>1.8</v>
      </c>
      <c r="D1778" s="2074">
        <v>50</v>
      </c>
      <c r="E1778" s="2096">
        <f t="shared" si="178"/>
        <v>161.55000000000001</v>
      </c>
      <c r="F1778" s="603">
        <f t="shared" si="179"/>
        <v>161.55000000000001</v>
      </c>
      <c r="G1778" s="862">
        <f>'Заказ, cкидки и курсы валют'!$J$23*F1778</f>
        <v>2011.2975000000001</v>
      </c>
      <c r="H1778" s="128">
        <f t="shared" si="180"/>
        <v>100.56</v>
      </c>
      <c r="I1778" s="212"/>
    </row>
    <row r="1779" spans="1:9" ht="14.1" customHeight="1">
      <c r="A1779" s="209" t="s">
        <v>7228</v>
      </c>
      <c r="B1779" s="44" t="s">
        <v>157</v>
      </c>
      <c r="C1779" s="73">
        <v>1.88</v>
      </c>
      <c r="D1779" s="2074">
        <v>50</v>
      </c>
      <c r="E1779" s="2096">
        <f t="shared" si="178"/>
        <v>168.32999999999998</v>
      </c>
      <c r="F1779" s="603">
        <f t="shared" si="179"/>
        <v>168.33</v>
      </c>
      <c r="G1779" s="862">
        <f>'Заказ, cкидки и курсы валют'!$J$23*F1779</f>
        <v>2095.7085000000002</v>
      </c>
      <c r="H1779" s="128">
        <f t="shared" si="180"/>
        <v>104.79</v>
      </c>
      <c r="I1779" s="212"/>
    </row>
    <row r="1780" spans="1:9" ht="14.1" customHeight="1">
      <c r="A1780" s="209" t="s">
        <v>7229</v>
      </c>
      <c r="B1780" s="44" t="s">
        <v>145</v>
      </c>
      <c r="C1780" s="73">
        <v>0.76</v>
      </c>
      <c r="D1780" s="2074">
        <v>300</v>
      </c>
      <c r="E1780" s="2096">
        <f t="shared" si="178"/>
        <v>84.33</v>
      </c>
      <c r="F1780" s="603">
        <f t="shared" si="179"/>
        <v>84.33</v>
      </c>
      <c r="G1780" s="862">
        <f>'Заказ, cкидки и курсы валют'!$J$23*F1780</f>
        <v>1049.9085</v>
      </c>
      <c r="H1780" s="128">
        <f t="shared" si="180"/>
        <v>314.97000000000003</v>
      </c>
      <c r="I1780" s="212"/>
    </row>
    <row r="1781" spans="1:9" ht="14.1" customHeight="1">
      <c r="A1781" s="209" t="s">
        <v>7230</v>
      </c>
      <c r="B1781" s="44" t="s">
        <v>146</v>
      </c>
      <c r="C1781" s="73">
        <v>0.89</v>
      </c>
      <c r="D1781" s="2074">
        <v>250</v>
      </c>
      <c r="E1781" s="2096">
        <f t="shared" si="178"/>
        <v>94.5</v>
      </c>
      <c r="F1781" s="603">
        <f t="shared" si="179"/>
        <v>94.5</v>
      </c>
      <c r="G1781" s="862">
        <f>'Заказ, cкидки и курсы валют'!$J$23*F1781</f>
        <v>1176.5249999999999</v>
      </c>
      <c r="H1781" s="128">
        <f t="shared" si="180"/>
        <v>294.13</v>
      </c>
      <c r="I1781" s="212"/>
    </row>
    <row r="1782" spans="1:9" ht="14.1" customHeight="1">
      <c r="A1782" s="209" t="s">
        <v>7231</v>
      </c>
      <c r="B1782" s="44" t="s">
        <v>147</v>
      </c>
      <c r="C1782" s="73">
        <v>1.1499999999999999</v>
      </c>
      <c r="D1782" s="2074">
        <v>200</v>
      </c>
      <c r="E1782" s="2096">
        <f t="shared" si="178"/>
        <v>106.85999999999999</v>
      </c>
      <c r="F1782" s="603">
        <f t="shared" si="179"/>
        <v>106.86</v>
      </c>
      <c r="G1782" s="862">
        <f>'Заказ, cкидки и курсы валют'!$J$23*F1782</f>
        <v>1330.4069999999999</v>
      </c>
      <c r="H1782" s="128">
        <f t="shared" si="180"/>
        <v>266.08</v>
      </c>
      <c r="I1782" s="212"/>
    </row>
    <row r="1783" spans="1:9" ht="14.1" customHeight="1">
      <c r="A1783" s="209" t="s">
        <v>7232</v>
      </c>
      <c r="B1783" s="44" t="s">
        <v>148</v>
      </c>
      <c r="C1783" s="73">
        <v>1.35</v>
      </c>
      <c r="D1783" s="2074">
        <v>150</v>
      </c>
      <c r="E1783" s="2096">
        <f t="shared" si="178"/>
        <v>119.46000000000001</v>
      </c>
      <c r="F1783" s="603">
        <f t="shared" si="179"/>
        <v>119.46</v>
      </c>
      <c r="G1783" s="862">
        <f>'Заказ, cкидки и курсы валют'!$J$23*F1783</f>
        <v>1487.2769999999998</v>
      </c>
      <c r="H1783" s="128">
        <f t="shared" si="180"/>
        <v>223.09</v>
      </c>
      <c r="I1783" s="212"/>
    </row>
    <row r="1784" spans="1:9" ht="14.1" customHeight="1">
      <c r="A1784" s="209" t="s">
        <v>7233</v>
      </c>
      <c r="B1784" s="44" t="s">
        <v>149</v>
      </c>
      <c r="C1784" s="73">
        <v>1.6</v>
      </c>
      <c r="D1784" s="2074">
        <v>100</v>
      </c>
      <c r="E1784" s="2096">
        <f t="shared" si="178"/>
        <v>133.74</v>
      </c>
      <c r="F1784" s="603">
        <f t="shared" si="179"/>
        <v>133.74</v>
      </c>
      <c r="G1784" s="862">
        <f>'Заказ, cкидки и курсы валют'!$J$23*F1784</f>
        <v>1665.0630000000001</v>
      </c>
      <c r="H1784" s="128">
        <f t="shared" si="180"/>
        <v>166.51</v>
      </c>
      <c r="I1784" s="212"/>
    </row>
    <row r="1785" spans="1:9" ht="14.1" customHeight="1">
      <c r="A1785" s="209" t="s">
        <v>7234</v>
      </c>
      <c r="B1785" s="44" t="s">
        <v>150</v>
      </c>
      <c r="C1785" s="73">
        <v>1.84</v>
      </c>
      <c r="D1785" s="2074">
        <v>80</v>
      </c>
      <c r="E1785" s="2096">
        <f t="shared" si="178"/>
        <v>152.28</v>
      </c>
      <c r="F1785" s="603">
        <f t="shared" si="179"/>
        <v>152.28</v>
      </c>
      <c r="G1785" s="862">
        <f>'Заказ, cкидки и курсы валют'!$J$23*F1785</f>
        <v>1895.886</v>
      </c>
      <c r="H1785" s="128">
        <f t="shared" si="180"/>
        <v>151.66999999999999</v>
      </c>
      <c r="I1785" s="212"/>
    </row>
    <row r="1786" spans="1:9" ht="14.1" customHeight="1">
      <c r="A1786" s="209" t="s">
        <v>7235</v>
      </c>
      <c r="B1786" s="44" t="s">
        <v>151</v>
      </c>
      <c r="C1786" s="73">
        <v>2.06</v>
      </c>
      <c r="D1786" s="2074">
        <v>70</v>
      </c>
      <c r="E1786" s="2096">
        <f t="shared" si="178"/>
        <v>176.49</v>
      </c>
      <c r="F1786" s="603">
        <f t="shared" si="179"/>
        <v>176.49</v>
      </c>
      <c r="G1786" s="862">
        <f>'Заказ, cкидки и курсы валют'!$J$23*F1786</f>
        <v>2197.3004999999998</v>
      </c>
      <c r="H1786" s="128">
        <f t="shared" si="180"/>
        <v>153.81</v>
      </c>
      <c r="I1786" s="212"/>
    </row>
    <row r="1787" spans="1:9" ht="14.1" customHeight="1">
      <c r="A1787" s="209" t="s">
        <v>7236</v>
      </c>
      <c r="B1787" s="44" t="s">
        <v>79</v>
      </c>
      <c r="C1787" s="73">
        <v>2.35</v>
      </c>
      <c r="D1787" s="2074">
        <v>50</v>
      </c>
      <c r="E1787" s="2096">
        <f t="shared" si="178"/>
        <v>189.3</v>
      </c>
      <c r="F1787" s="603">
        <f t="shared" si="179"/>
        <v>189.3</v>
      </c>
      <c r="G1787" s="862">
        <f>'Заказ, cкидки и курсы валют'!$J$23*F1787</f>
        <v>2356.7849999999999</v>
      </c>
      <c r="H1787" s="128">
        <f t="shared" si="180"/>
        <v>117.84</v>
      </c>
      <c r="I1787" s="212"/>
    </row>
    <row r="1788" spans="1:9" ht="14.1" customHeight="1">
      <c r="A1788" s="209" t="s">
        <v>7237</v>
      </c>
      <c r="B1788" s="44" t="s">
        <v>152</v>
      </c>
      <c r="C1788" s="73">
        <v>2.4700000000000002</v>
      </c>
      <c r="D1788" s="2074">
        <v>50</v>
      </c>
      <c r="E1788" s="2096">
        <f t="shared" ref="E1788:E1819" si="181">E1617*3</f>
        <v>208.79999999999998</v>
      </c>
      <c r="F1788" s="603">
        <f t="shared" si="179"/>
        <v>208.8</v>
      </c>
      <c r="G1788" s="862">
        <f>'Заказ, cкидки и курсы валют'!$J$23*F1788</f>
        <v>2599.56</v>
      </c>
      <c r="H1788" s="128">
        <f t="shared" si="180"/>
        <v>129.97999999999999</v>
      </c>
      <c r="I1788" s="212"/>
    </row>
    <row r="1789" spans="1:9" ht="14.1" customHeight="1">
      <c r="A1789" s="209" t="s">
        <v>7238</v>
      </c>
      <c r="B1789" s="44" t="s">
        <v>158</v>
      </c>
      <c r="C1789" s="73">
        <v>3.1</v>
      </c>
      <c r="D1789" s="2074">
        <v>30</v>
      </c>
      <c r="E1789" s="2096">
        <f t="shared" si="181"/>
        <v>254.34</v>
      </c>
      <c r="F1789" s="603">
        <f t="shared" si="179"/>
        <v>254.34</v>
      </c>
      <c r="G1789" s="862">
        <f>'Заказ, cкидки и курсы валют'!$J$23*F1789</f>
        <v>3166.5329999999999</v>
      </c>
      <c r="H1789" s="128">
        <f t="shared" si="180"/>
        <v>95</v>
      </c>
      <c r="I1789" s="212"/>
    </row>
    <row r="1790" spans="1:9" ht="14.1" customHeight="1">
      <c r="A1790" s="209" t="s">
        <v>7239</v>
      </c>
      <c r="B1790" s="44" t="s">
        <v>159</v>
      </c>
      <c r="C1790" s="73">
        <v>3.5</v>
      </c>
      <c r="D1790" s="2074">
        <v>20</v>
      </c>
      <c r="E1790" s="2096">
        <f t="shared" si="181"/>
        <v>284.37</v>
      </c>
      <c r="F1790" s="603">
        <f t="shared" si="179"/>
        <v>284.37</v>
      </c>
      <c r="G1790" s="862">
        <f>'Заказ, cкидки и курсы валют'!$J$23*F1790</f>
        <v>3540.4065000000001</v>
      </c>
      <c r="H1790" s="128">
        <f t="shared" si="180"/>
        <v>70.81</v>
      </c>
      <c r="I1790" s="212"/>
    </row>
    <row r="1791" spans="1:9" ht="14.1" customHeight="1">
      <c r="A1791" s="209" t="s">
        <v>7240</v>
      </c>
      <c r="B1791" s="44" t="s">
        <v>80</v>
      </c>
      <c r="C1791" s="73">
        <v>1.3</v>
      </c>
      <c r="D1791" s="2074">
        <v>200</v>
      </c>
      <c r="E1791" s="2096">
        <f t="shared" si="181"/>
        <v>131.37</v>
      </c>
      <c r="F1791" s="603">
        <f t="shared" si="179"/>
        <v>131.37</v>
      </c>
      <c r="G1791" s="862">
        <f>'Заказ, cкидки и курсы валют'!$J$23*F1791</f>
        <v>1635.5564999999999</v>
      </c>
      <c r="H1791" s="128">
        <f t="shared" si="180"/>
        <v>327.11</v>
      </c>
      <c r="I1791" s="212"/>
    </row>
    <row r="1792" spans="1:9" ht="14.1" customHeight="1">
      <c r="A1792" s="209" t="s">
        <v>7241</v>
      </c>
      <c r="B1792" s="44" t="s">
        <v>160</v>
      </c>
      <c r="C1792" s="73">
        <v>1.54</v>
      </c>
      <c r="D1792" s="2074">
        <v>100</v>
      </c>
      <c r="E1792" s="2096">
        <f t="shared" si="181"/>
        <v>130.26</v>
      </c>
      <c r="F1792" s="603">
        <f t="shared" si="179"/>
        <v>130.26</v>
      </c>
      <c r="G1792" s="862">
        <f>'Заказ, cкидки и курсы валют'!$J$23*F1792</f>
        <v>1621.7369999999999</v>
      </c>
      <c r="H1792" s="128">
        <f t="shared" si="180"/>
        <v>162.16999999999999</v>
      </c>
      <c r="I1792" s="212"/>
    </row>
    <row r="1793" spans="1:9" ht="14.1" customHeight="1">
      <c r="A1793" s="209" t="s">
        <v>7242</v>
      </c>
      <c r="B1793" s="44" t="s">
        <v>161</v>
      </c>
      <c r="C1793" s="73">
        <v>1.71</v>
      </c>
      <c r="D1793" s="2074">
        <v>100</v>
      </c>
      <c r="E1793" s="2096">
        <f t="shared" si="181"/>
        <v>154.74</v>
      </c>
      <c r="F1793" s="603">
        <f t="shared" si="179"/>
        <v>154.74</v>
      </c>
      <c r="G1793" s="862">
        <f>'Заказ, cкидки и курсы валют'!$J$23*F1793</f>
        <v>1926.5129999999999</v>
      </c>
      <c r="H1793" s="128">
        <f t="shared" si="180"/>
        <v>192.65</v>
      </c>
      <c r="I1793" s="212"/>
    </row>
    <row r="1794" spans="1:9" ht="14.1" customHeight="1">
      <c r="A1794" s="209" t="s">
        <v>7243</v>
      </c>
      <c r="B1794" s="44" t="s">
        <v>162</v>
      </c>
      <c r="C1794" s="73">
        <v>1.96</v>
      </c>
      <c r="D1794" s="2074">
        <v>70</v>
      </c>
      <c r="E1794" s="2096">
        <f t="shared" si="181"/>
        <v>178.14000000000001</v>
      </c>
      <c r="F1794" s="603">
        <f t="shared" si="179"/>
        <v>178.14</v>
      </c>
      <c r="G1794" s="862">
        <f>'Заказ, cкидки и курсы валют'!$J$23*F1794</f>
        <v>2217.8429999999998</v>
      </c>
      <c r="H1794" s="128">
        <f t="shared" si="180"/>
        <v>155.25</v>
      </c>
      <c r="I1794" s="212"/>
    </row>
    <row r="1795" spans="1:9" ht="14.1" customHeight="1">
      <c r="A1795" s="210" t="s">
        <v>7244</v>
      </c>
      <c r="B1795" s="44" t="s">
        <v>81</v>
      </c>
      <c r="C1795" s="73">
        <v>2.37</v>
      </c>
      <c r="D1795" s="2074">
        <v>50</v>
      </c>
      <c r="E1795" s="2096">
        <f t="shared" si="181"/>
        <v>189.78</v>
      </c>
      <c r="F1795" s="603">
        <f t="shared" si="179"/>
        <v>189.78</v>
      </c>
      <c r="G1795" s="862">
        <f>'Заказ, cкидки и курсы валют'!$J$23*F1795</f>
        <v>2362.761</v>
      </c>
      <c r="H1795" s="128">
        <f t="shared" si="180"/>
        <v>118.14</v>
      </c>
      <c r="I1795" s="212"/>
    </row>
    <row r="1796" spans="1:9" ht="14.1" customHeight="1">
      <c r="A1796" s="210" t="s">
        <v>7245</v>
      </c>
      <c r="B1796" s="44" t="s">
        <v>163</v>
      </c>
      <c r="C1796" s="73">
        <v>2.56</v>
      </c>
      <c r="D1796" s="2074">
        <v>50</v>
      </c>
      <c r="E1796" s="2096">
        <f t="shared" si="181"/>
        <v>221.25</v>
      </c>
      <c r="F1796" s="603">
        <f t="shared" si="179"/>
        <v>221.25</v>
      </c>
      <c r="G1796" s="862">
        <f>'Заказ, cкидки и курсы валют'!$J$23*F1796</f>
        <v>2754.5625</v>
      </c>
      <c r="H1796" s="128">
        <f t="shared" si="180"/>
        <v>137.72999999999999</v>
      </c>
      <c r="I1796" s="212"/>
    </row>
    <row r="1797" spans="1:9" ht="14.1" customHeight="1">
      <c r="A1797" s="210" t="s">
        <v>7246</v>
      </c>
      <c r="B1797" s="44" t="s">
        <v>82</v>
      </c>
      <c r="C1797" s="73">
        <v>2.82</v>
      </c>
      <c r="D1797" s="2074">
        <v>50</v>
      </c>
      <c r="E1797" s="2096">
        <f t="shared" si="181"/>
        <v>247.86</v>
      </c>
      <c r="F1797" s="603">
        <f t="shared" si="179"/>
        <v>247.86</v>
      </c>
      <c r="G1797" s="862">
        <f>'Заказ, cкидки и курсы валют'!$J$23*F1797</f>
        <v>3085.857</v>
      </c>
      <c r="H1797" s="128">
        <f t="shared" si="180"/>
        <v>154.29</v>
      </c>
      <c r="I1797" s="212"/>
    </row>
    <row r="1798" spans="1:9" ht="14.1" customHeight="1">
      <c r="A1798" s="210" t="s">
        <v>7247</v>
      </c>
      <c r="B1798" s="44" t="s">
        <v>164</v>
      </c>
      <c r="C1798" s="73">
        <v>3.16</v>
      </c>
      <c r="D1798" s="2074">
        <v>40</v>
      </c>
      <c r="E1798" s="2096">
        <f t="shared" si="181"/>
        <v>269.52</v>
      </c>
      <c r="F1798" s="603">
        <f t="shared" si="179"/>
        <v>269.52</v>
      </c>
      <c r="G1798" s="862">
        <f>'Заказ, cкидки и курсы валют'!$J$23*F1798</f>
        <v>3355.5239999999994</v>
      </c>
      <c r="H1798" s="128">
        <f t="shared" si="180"/>
        <v>134.22</v>
      </c>
      <c r="I1798" s="212"/>
    </row>
    <row r="1799" spans="1:9" ht="14.1" customHeight="1">
      <c r="A1799" s="210" t="s">
        <v>7248</v>
      </c>
      <c r="B1799" s="44" t="s">
        <v>165</v>
      </c>
      <c r="C1799" s="73">
        <v>3.58</v>
      </c>
      <c r="D1799" s="2074">
        <v>30</v>
      </c>
      <c r="E1799" s="2096">
        <f t="shared" si="181"/>
        <v>303.45000000000005</v>
      </c>
      <c r="F1799" s="603">
        <f t="shared" si="179"/>
        <v>303.45</v>
      </c>
      <c r="G1799" s="862">
        <f>'Заказ, cкидки и курсы валют'!$J$23*F1799</f>
        <v>3777.9524999999994</v>
      </c>
      <c r="H1799" s="128">
        <f t="shared" si="180"/>
        <v>113.34</v>
      </c>
      <c r="I1799" s="212"/>
    </row>
    <row r="1800" spans="1:9" ht="14.1" customHeight="1">
      <c r="A1800" s="210" t="s">
        <v>7249</v>
      </c>
      <c r="B1800" s="44" t="s">
        <v>166</v>
      </c>
      <c r="C1800" s="73">
        <v>4.4800000000000004</v>
      </c>
      <c r="D1800" s="2074">
        <v>20</v>
      </c>
      <c r="E1800" s="2096">
        <f t="shared" si="181"/>
        <v>355.65</v>
      </c>
      <c r="F1800" s="603">
        <f t="shared" si="179"/>
        <v>355.65</v>
      </c>
      <c r="G1800" s="862">
        <f>'Заказ, cкидки и курсы валют'!$J$23*F1800</f>
        <v>4427.8424999999997</v>
      </c>
      <c r="H1800" s="128">
        <f t="shared" si="180"/>
        <v>88.56</v>
      </c>
      <c r="I1800" s="212"/>
    </row>
    <row r="1801" spans="1:9" ht="14.1" customHeight="1">
      <c r="A1801" s="210" t="s">
        <v>7250</v>
      </c>
      <c r="B1801" s="44" t="s">
        <v>83</v>
      </c>
      <c r="C1801" s="73">
        <v>4.8</v>
      </c>
      <c r="D1801" s="2074">
        <v>20</v>
      </c>
      <c r="E1801" s="2096">
        <f t="shared" si="181"/>
        <v>414.18</v>
      </c>
      <c r="F1801" s="603">
        <f t="shared" si="179"/>
        <v>414.18</v>
      </c>
      <c r="G1801" s="862">
        <f>'Заказ, cкидки и курсы валют'!$J$23*F1801</f>
        <v>5156.5410000000002</v>
      </c>
      <c r="H1801" s="128">
        <f t="shared" si="180"/>
        <v>103.13</v>
      </c>
      <c r="I1801" s="212"/>
    </row>
    <row r="1802" spans="1:9" ht="14.1" customHeight="1">
      <c r="A1802" s="210" t="s">
        <v>8932</v>
      </c>
      <c r="B1802" s="48" t="s">
        <v>3654</v>
      </c>
      <c r="C1802" s="73">
        <v>1.75</v>
      </c>
      <c r="D1802" s="2074">
        <v>100</v>
      </c>
      <c r="E1802" s="2096">
        <f t="shared" si="181"/>
        <v>138.69</v>
      </c>
      <c r="F1802" s="603">
        <f t="shared" si="179"/>
        <v>138.69</v>
      </c>
      <c r="G1802" s="862">
        <f>'Заказ, cкидки и курсы валют'!$J$23*F1802</f>
        <v>1726.6904999999999</v>
      </c>
      <c r="H1802" s="128">
        <f t="shared" si="180"/>
        <v>172.67</v>
      </c>
      <c r="I1802" s="212"/>
    </row>
    <row r="1803" spans="1:9" ht="14.1" customHeight="1">
      <c r="A1803" s="210" t="s">
        <v>7251</v>
      </c>
      <c r="B1803" s="48" t="s">
        <v>167</v>
      </c>
      <c r="C1803" s="73">
        <v>1.82</v>
      </c>
      <c r="D1803" s="2074">
        <v>100</v>
      </c>
      <c r="E1803" s="2096">
        <f t="shared" si="181"/>
        <v>155.19</v>
      </c>
      <c r="F1803" s="603">
        <f t="shared" si="179"/>
        <v>155.19</v>
      </c>
      <c r="G1803" s="862">
        <f>'Заказ, cкидки и курсы валют'!$J$23*F1803</f>
        <v>1932.1154999999999</v>
      </c>
      <c r="H1803" s="128">
        <f t="shared" si="180"/>
        <v>193.21</v>
      </c>
      <c r="I1803" s="212"/>
    </row>
    <row r="1804" spans="1:9" ht="14.1" customHeight="1">
      <c r="A1804" s="210" t="s">
        <v>7252</v>
      </c>
      <c r="B1804" s="48" t="s">
        <v>168</v>
      </c>
      <c r="C1804" s="73">
        <v>2.06</v>
      </c>
      <c r="D1804" s="2074">
        <v>100</v>
      </c>
      <c r="E1804" s="2096">
        <f t="shared" si="181"/>
        <v>179.7</v>
      </c>
      <c r="F1804" s="603">
        <f t="shared" si="179"/>
        <v>179.7</v>
      </c>
      <c r="G1804" s="862">
        <f>'Заказ, cкидки и курсы валют'!$J$23*F1804</f>
        <v>2237.2649999999999</v>
      </c>
      <c r="H1804" s="128">
        <f t="shared" si="180"/>
        <v>223.73</v>
      </c>
      <c r="I1804" s="212"/>
    </row>
    <row r="1805" spans="1:9" ht="14.1" customHeight="1">
      <c r="A1805" s="210" t="s">
        <v>7253</v>
      </c>
      <c r="B1805" s="48" t="s">
        <v>169</v>
      </c>
      <c r="C1805" s="73">
        <v>2.44</v>
      </c>
      <c r="D1805" s="2074">
        <v>80</v>
      </c>
      <c r="E1805" s="2096">
        <f t="shared" si="181"/>
        <v>215.25</v>
      </c>
      <c r="F1805" s="603">
        <f t="shared" si="179"/>
        <v>215.25</v>
      </c>
      <c r="G1805" s="862">
        <f>'Заказ, cкидки и курсы валют'!$J$23*F1805</f>
        <v>2679.8624999999997</v>
      </c>
      <c r="H1805" s="128">
        <f t="shared" si="180"/>
        <v>214.39</v>
      </c>
      <c r="I1805" s="212"/>
    </row>
    <row r="1806" spans="1:9" ht="14.1" customHeight="1">
      <c r="A1806" s="210" t="s">
        <v>7254</v>
      </c>
      <c r="B1806" s="48" t="s">
        <v>611</v>
      </c>
      <c r="C1806" s="73">
        <v>2.76</v>
      </c>
      <c r="D1806" s="2074">
        <v>60</v>
      </c>
      <c r="E1806" s="2096">
        <f t="shared" si="181"/>
        <v>242.91</v>
      </c>
      <c r="F1806" s="603">
        <f t="shared" si="179"/>
        <v>242.91</v>
      </c>
      <c r="G1806" s="862">
        <f>'Заказ, cкидки и курсы валют'!$J$23*F1806</f>
        <v>3024.2294999999999</v>
      </c>
      <c r="H1806" s="128">
        <f t="shared" si="180"/>
        <v>181.45</v>
      </c>
      <c r="I1806" s="212"/>
    </row>
    <row r="1807" spans="1:9" ht="14.1" customHeight="1">
      <c r="A1807" s="210" t="s">
        <v>7255</v>
      </c>
      <c r="B1807" s="48" t="s">
        <v>170</v>
      </c>
      <c r="C1807" s="73">
        <v>3.06</v>
      </c>
      <c r="D1807" s="2074">
        <v>50</v>
      </c>
      <c r="E1807" s="2096">
        <f t="shared" si="181"/>
        <v>272.21999999999997</v>
      </c>
      <c r="F1807" s="603">
        <f t="shared" si="179"/>
        <v>272.22000000000003</v>
      </c>
      <c r="G1807" s="862">
        <f>'Заказ, cкидки и курсы валют'!$J$23*F1807</f>
        <v>3389.1390000000001</v>
      </c>
      <c r="H1807" s="128">
        <f t="shared" si="180"/>
        <v>169.46</v>
      </c>
      <c r="I1807" s="212"/>
    </row>
    <row r="1808" spans="1:9" ht="14.1" customHeight="1">
      <c r="A1808" s="210" t="s">
        <v>7256</v>
      </c>
      <c r="B1808" s="48" t="s">
        <v>612</v>
      </c>
      <c r="C1808" s="73">
        <v>3.42</v>
      </c>
      <c r="D1808" s="2074">
        <v>30</v>
      </c>
      <c r="E1808" s="2096">
        <f t="shared" si="181"/>
        <v>304.95000000000005</v>
      </c>
      <c r="F1808" s="603">
        <f t="shared" si="179"/>
        <v>304.95</v>
      </c>
      <c r="G1808" s="862">
        <f>'Заказ, cкидки и курсы валют'!$J$23*F1808</f>
        <v>3796.6274999999996</v>
      </c>
      <c r="H1808" s="128">
        <f t="shared" si="180"/>
        <v>113.9</v>
      </c>
      <c r="I1808" s="212"/>
    </row>
    <row r="1809" spans="1:9" ht="14.1" customHeight="1">
      <c r="A1809" s="210" t="s">
        <v>7257</v>
      </c>
      <c r="B1809" s="48" t="s">
        <v>171</v>
      </c>
      <c r="C1809" s="73">
        <v>3.9</v>
      </c>
      <c r="D1809" s="2074">
        <v>30</v>
      </c>
      <c r="E1809" s="2096">
        <f t="shared" si="181"/>
        <v>333.75</v>
      </c>
      <c r="F1809" s="603">
        <f t="shared" si="179"/>
        <v>333.75</v>
      </c>
      <c r="G1809" s="862">
        <f>'Заказ, cкидки и курсы валют'!$J$23*F1809</f>
        <v>4155.1875</v>
      </c>
      <c r="H1809" s="128">
        <f t="shared" si="180"/>
        <v>124.66</v>
      </c>
      <c r="I1809" s="212"/>
    </row>
    <row r="1810" spans="1:9" ht="14.1" customHeight="1">
      <c r="A1810" s="210" t="s">
        <v>7258</v>
      </c>
      <c r="B1810" s="48" t="s">
        <v>172</v>
      </c>
      <c r="C1810" s="73">
        <v>4.4400000000000004</v>
      </c>
      <c r="D1810" s="2074">
        <v>25</v>
      </c>
      <c r="E1810" s="2096">
        <f t="shared" si="181"/>
        <v>398.31000000000006</v>
      </c>
      <c r="F1810" s="603">
        <f t="shared" si="179"/>
        <v>398.31</v>
      </c>
      <c r="G1810" s="862">
        <f>'Заказ, cкидки и курсы валют'!$J$23*F1810</f>
        <v>4958.9594999999999</v>
      </c>
      <c r="H1810" s="128">
        <f t="shared" si="180"/>
        <v>123.97</v>
      </c>
      <c r="I1810" s="212"/>
    </row>
    <row r="1811" spans="1:9" ht="14.1" customHeight="1">
      <c r="A1811" s="210" t="s">
        <v>7259</v>
      </c>
      <c r="B1811" s="48" t="s">
        <v>173</v>
      </c>
      <c r="C1811" s="73">
        <v>5.39</v>
      </c>
      <c r="D1811" s="2074">
        <v>20</v>
      </c>
      <c r="E1811" s="2096">
        <f t="shared" si="181"/>
        <v>450.21</v>
      </c>
      <c r="F1811" s="603">
        <f t="shared" si="179"/>
        <v>450.21</v>
      </c>
      <c r="G1811" s="862">
        <f>'Заказ, cкидки и курсы валют'!$J$23*F1811</f>
        <v>5605.1144999999997</v>
      </c>
      <c r="H1811" s="128">
        <f t="shared" si="180"/>
        <v>112.1</v>
      </c>
      <c r="I1811" s="212"/>
    </row>
    <row r="1812" spans="1:9" ht="14.1" customHeight="1">
      <c r="A1812" s="209" t="s">
        <v>7260</v>
      </c>
      <c r="B1812" s="48" t="s">
        <v>174</v>
      </c>
      <c r="C1812" s="73">
        <v>5.99</v>
      </c>
      <c r="D1812" s="2074">
        <v>15</v>
      </c>
      <c r="E1812" s="2096">
        <f t="shared" si="181"/>
        <v>510.36</v>
      </c>
      <c r="F1812" s="603">
        <f t="shared" si="179"/>
        <v>510.36</v>
      </c>
      <c r="G1812" s="862">
        <f>'Заказ, cкидки и курсы валют'!$J$23*F1812</f>
        <v>6353.982</v>
      </c>
      <c r="H1812" s="128">
        <f t="shared" si="180"/>
        <v>95.31</v>
      </c>
      <c r="I1812" s="212"/>
    </row>
    <row r="1813" spans="1:9" ht="14.1" customHeight="1">
      <c r="A1813" s="209" t="s">
        <v>7261</v>
      </c>
      <c r="B1813" s="48" t="s">
        <v>175</v>
      </c>
      <c r="C1813" s="73">
        <v>6.63</v>
      </c>
      <c r="D1813" s="2074">
        <v>10</v>
      </c>
      <c r="E1813" s="2096">
        <f t="shared" si="181"/>
        <v>563.22</v>
      </c>
      <c r="F1813" s="603">
        <f t="shared" si="179"/>
        <v>563.22</v>
      </c>
      <c r="G1813" s="862">
        <f>'Заказ, cкидки и курсы валют'!$J$23*F1813</f>
        <v>7012.0889999999999</v>
      </c>
      <c r="H1813" s="128">
        <f t="shared" si="180"/>
        <v>70.12</v>
      </c>
      <c r="I1813" s="212"/>
    </row>
    <row r="1814" spans="1:9" ht="14.1" customHeight="1">
      <c r="A1814" s="209" t="s">
        <v>7262</v>
      </c>
      <c r="B1814" s="48" t="s">
        <v>176</v>
      </c>
      <c r="C1814" s="73">
        <v>7.81</v>
      </c>
      <c r="D1814" s="2074">
        <v>10</v>
      </c>
      <c r="E1814" s="2096">
        <f t="shared" si="181"/>
        <v>645.66</v>
      </c>
      <c r="F1814" s="603">
        <f t="shared" si="179"/>
        <v>645.66</v>
      </c>
      <c r="G1814" s="862">
        <f>'Заказ, cкидки и курсы валют'!$J$23*F1814</f>
        <v>8038.4669999999987</v>
      </c>
      <c r="H1814" s="128">
        <f t="shared" si="180"/>
        <v>80.38</v>
      </c>
      <c r="I1814" s="212"/>
    </row>
    <row r="1815" spans="1:9" ht="14.1" customHeight="1">
      <c r="A1815" s="209" t="s">
        <v>7263</v>
      </c>
      <c r="B1815" s="48" t="s">
        <v>177</v>
      </c>
      <c r="C1815" s="73">
        <v>9</v>
      </c>
      <c r="D1815" s="48">
        <v>10</v>
      </c>
      <c r="E1815" s="2096">
        <f t="shared" si="181"/>
        <v>760.68000000000006</v>
      </c>
      <c r="F1815" s="603">
        <f t="shared" si="179"/>
        <v>760.68</v>
      </c>
      <c r="G1815" s="862">
        <f>'Заказ, cкидки и курсы валют'!$J$23*F1815</f>
        <v>9470.4659999999985</v>
      </c>
      <c r="H1815" s="128">
        <f t="shared" si="180"/>
        <v>94.7</v>
      </c>
      <c r="I1815" s="212"/>
    </row>
    <row r="1816" spans="1:9" ht="14.1" customHeight="1">
      <c r="A1816" s="216" t="s">
        <v>8933</v>
      </c>
      <c r="B1816" s="44" t="s">
        <v>189</v>
      </c>
      <c r="C1816" s="73">
        <v>3.8</v>
      </c>
      <c r="D1816" s="2074">
        <v>40</v>
      </c>
      <c r="E1816" s="2096">
        <f t="shared" si="181"/>
        <v>322.68</v>
      </c>
      <c r="F1816" s="603">
        <f t="shared" si="179"/>
        <v>322.68</v>
      </c>
      <c r="G1816" s="862">
        <f>'Заказ, cкидки и курсы валют'!$J$23*F1816</f>
        <v>4017.366</v>
      </c>
      <c r="H1816" s="128">
        <f t="shared" si="180"/>
        <v>160.69</v>
      </c>
      <c r="I1816" s="212"/>
    </row>
    <row r="1817" spans="1:9" ht="14.1" customHeight="1">
      <c r="A1817" s="216" t="s">
        <v>7264</v>
      </c>
      <c r="B1817" s="44" t="s">
        <v>178</v>
      </c>
      <c r="C1817" s="73">
        <v>4.74</v>
      </c>
      <c r="D1817" s="2074">
        <v>30</v>
      </c>
      <c r="E1817" s="2096">
        <f t="shared" si="181"/>
        <v>407.18999999999994</v>
      </c>
      <c r="F1817" s="603">
        <f t="shared" si="179"/>
        <v>407.19</v>
      </c>
      <c r="G1817" s="862">
        <f>'Заказ, cкидки и курсы валют'!$J$23*F1817</f>
        <v>5069.5154999999995</v>
      </c>
      <c r="H1817" s="128">
        <f t="shared" si="180"/>
        <v>152.09</v>
      </c>
      <c r="I1817" s="212"/>
    </row>
    <row r="1818" spans="1:9" ht="14.1" customHeight="1">
      <c r="A1818" s="209" t="s">
        <v>7265</v>
      </c>
      <c r="B1818" s="44" t="s">
        <v>84</v>
      </c>
      <c r="C1818" s="73">
        <v>5.0599999999999996</v>
      </c>
      <c r="D1818" s="2074">
        <v>25</v>
      </c>
      <c r="E1818" s="2096">
        <f t="shared" si="181"/>
        <v>443.43</v>
      </c>
      <c r="F1818" s="603">
        <f t="shared" si="179"/>
        <v>443.43</v>
      </c>
      <c r="G1818" s="862">
        <f>'Заказ, cкидки и курсы валют'!$J$23*F1818</f>
        <v>5520.7034999999996</v>
      </c>
      <c r="H1818" s="128">
        <f t="shared" si="180"/>
        <v>138.02000000000001</v>
      </c>
      <c r="I1818" s="212"/>
    </row>
    <row r="1819" spans="1:9" ht="14.1" customHeight="1">
      <c r="A1819" s="209" t="s">
        <v>7266</v>
      </c>
      <c r="B1819" s="44" t="s">
        <v>179</v>
      </c>
      <c r="C1819" s="73">
        <v>5.57</v>
      </c>
      <c r="D1819" s="2074">
        <v>20</v>
      </c>
      <c r="E1819" s="2096">
        <f t="shared" si="181"/>
        <v>494.34000000000003</v>
      </c>
      <c r="F1819" s="603">
        <f t="shared" si="179"/>
        <v>494.34</v>
      </c>
      <c r="G1819" s="862">
        <f>'Заказ, cкидки и курсы валют'!$J$23*F1819</f>
        <v>6154.5329999999994</v>
      </c>
      <c r="H1819" s="128">
        <f t="shared" si="180"/>
        <v>123.09</v>
      </c>
      <c r="I1819" s="212"/>
    </row>
    <row r="1820" spans="1:9" ht="14.1" customHeight="1">
      <c r="A1820" s="209" t="s">
        <v>7267</v>
      </c>
      <c r="B1820" s="44" t="s">
        <v>180</v>
      </c>
      <c r="C1820" s="73">
        <v>6.48</v>
      </c>
      <c r="D1820" s="2074">
        <v>20</v>
      </c>
      <c r="E1820" s="2096">
        <f t="shared" ref="E1820:E1832" si="182">E1649*3</f>
        <v>580.77</v>
      </c>
      <c r="F1820" s="603">
        <f t="shared" si="179"/>
        <v>580.77</v>
      </c>
      <c r="G1820" s="862">
        <f>'Заказ, cкидки и курсы валют'!$J$23*F1820</f>
        <v>7230.5864999999994</v>
      </c>
      <c r="H1820" s="128">
        <f t="shared" si="180"/>
        <v>144.61000000000001</v>
      </c>
      <c r="I1820" s="212"/>
    </row>
    <row r="1821" spans="1:9" ht="14.1" customHeight="1">
      <c r="A1821" s="209" t="s">
        <v>7268</v>
      </c>
      <c r="B1821" s="44" t="s">
        <v>181</v>
      </c>
      <c r="C1821" s="73">
        <v>7.69</v>
      </c>
      <c r="D1821" s="2074">
        <v>15</v>
      </c>
      <c r="E1821" s="2096">
        <f t="shared" si="182"/>
        <v>667.68000000000006</v>
      </c>
      <c r="F1821" s="603">
        <f t="shared" ref="F1821:F1832" si="183">ROUND(E1821*(1-$F$11),2)</f>
        <v>667.68</v>
      </c>
      <c r="G1821" s="862">
        <f>'Заказ, cкидки и курсы валют'!$J$23*F1821</f>
        <v>8312.6159999999982</v>
      </c>
      <c r="H1821" s="128">
        <f t="shared" ref="H1821:H1832" si="184">ROUND((D1821/1000)*G1821,2)</f>
        <v>124.69</v>
      </c>
      <c r="I1821" s="212"/>
    </row>
    <row r="1822" spans="1:9" ht="14.1" customHeight="1">
      <c r="A1822" s="209" t="s">
        <v>7269</v>
      </c>
      <c r="B1822" s="44" t="s">
        <v>182</v>
      </c>
      <c r="C1822" s="73">
        <v>8.5</v>
      </c>
      <c r="D1822" s="2074">
        <v>10</v>
      </c>
      <c r="E1822" s="2096">
        <f t="shared" si="182"/>
        <v>754.83</v>
      </c>
      <c r="F1822" s="603">
        <f t="shared" si="183"/>
        <v>754.83</v>
      </c>
      <c r="G1822" s="862">
        <f>'Заказ, cкидки и курсы валют'!$J$23*F1822</f>
        <v>9397.6334999999999</v>
      </c>
      <c r="H1822" s="128">
        <f t="shared" si="184"/>
        <v>93.98</v>
      </c>
      <c r="I1822" s="212"/>
    </row>
    <row r="1823" spans="1:9" ht="14.1" customHeight="1">
      <c r="A1823" s="209" t="s">
        <v>7270</v>
      </c>
      <c r="B1823" s="44" t="s">
        <v>183</v>
      </c>
      <c r="C1823" s="73">
        <v>9.51</v>
      </c>
      <c r="D1823" s="2074">
        <v>10</v>
      </c>
      <c r="E1823" s="2096">
        <f t="shared" si="182"/>
        <v>842.09999999999991</v>
      </c>
      <c r="F1823" s="603">
        <f t="shared" si="183"/>
        <v>842.1</v>
      </c>
      <c r="G1823" s="862">
        <f>'Заказ, cкидки и курсы валют'!$J$23*F1823</f>
        <v>10484.145</v>
      </c>
      <c r="H1823" s="128">
        <f t="shared" si="184"/>
        <v>104.84</v>
      </c>
      <c r="I1823" s="212"/>
    </row>
    <row r="1824" spans="1:9" ht="14.1" customHeight="1">
      <c r="A1824" s="209" t="s">
        <v>7271</v>
      </c>
      <c r="B1824" s="44" t="s">
        <v>184</v>
      </c>
      <c r="C1824" s="73">
        <v>10.63</v>
      </c>
      <c r="D1824" s="48">
        <v>10</v>
      </c>
      <c r="E1824" s="2096">
        <f t="shared" si="182"/>
        <v>959.69999999999993</v>
      </c>
      <c r="F1824" s="603">
        <f t="shared" si="183"/>
        <v>959.7</v>
      </c>
      <c r="G1824" s="862">
        <f>'Заказ, cкидки и курсы валют'!$J$23*F1824</f>
        <v>11948.264999999999</v>
      </c>
      <c r="H1824" s="128">
        <f t="shared" si="184"/>
        <v>119.48</v>
      </c>
      <c r="I1824" s="212"/>
    </row>
    <row r="1825" spans="1:9" ht="14.1" customHeight="1">
      <c r="A1825" s="209" t="s">
        <v>7272</v>
      </c>
      <c r="B1825" s="44" t="s">
        <v>974</v>
      </c>
      <c r="C1825" s="73">
        <v>11.5</v>
      </c>
      <c r="D1825" s="48">
        <v>5</v>
      </c>
      <c r="E1825" s="2096">
        <f t="shared" si="182"/>
        <v>1055.1299999999999</v>
      </c>
      <c r="F1825" s="603">
        <f t="shared" si="183"/>
        <v>1055.1300000000001</v>
      </c>
      <c r="G1825" s="862">
        <f>'Заказ, cкидки и курсы валют'!$J$23*F1825</f>
        <v>13136.3685</v>
      </c>
      <c r="H1825" s="128">
        <f t="shared" si="184"/>
        <v>65.680000000000007</v>
      </c>
      <c r="I1825" s="212"/>
    </row>
    <row r="1826" spans="1:9" ht="14.1" customHeight="1">
      <c r="A1826" s="209" t="s">
        <v>7273</v>
      </c>
      <c r="B1826" s="44" t="s">
        <v>185</v>
      </c>
      <c r="C1826" s="73">
        <v>12.45</v>
      </c>
      <c r="D1826" s="48">
        <v>5</v>
      </c>
      <c r="E1826" s="2096">
        <f t="shared" si="182"/>
        <v>1103.04</v>
      </c>
      <c r="F1826" s="603">
        <f t="shared" si="183"/>
        <v>1103.04</v>
      </c>
      <c r="G1826" s="862">
        <f>'Заказ, cкидки и курсы валют'!$J$23*F1826</f>
        <v>13732.847999999998</v>
      </c>
      <c r="H1826" s="128">
        <f t="shared" si="184"/>
        <v>68.66</v>
      </c>
      <c r="I1826" s="212"/>
    </row>
    <row r="1827" spans="1:9" ht="14.1" customHeight="1">
      <c r="A1827" s="209" t="s">
        <v>7274</v>
      </c>
      <c r="B1827" s="44" t="s">
        <v>102</v>
      </c>
      <c r="C1827" s="73">
        <v>13.86</v>
      </c>
      <c r="D1827" s="48">
        <v>5</v>
      </c>
      <c r="E1827" s="2096">
        <f t="shared" si="182"/>
        <v>1241.25</v>
      </c>
      <c r="F1827" s="603">
        <f t="shared" si="183"/>
        <v>1241.25</v>
      </c>
      <c r="G1827" s="862">
        <f>'Заказ, cкидки и курсы валют'!$J$23*F1827</f>
        <v>15453.5625</v>
      </c>
      <c r="H1827" s="128">
        <f t="shared" si="184"/>
        <v>77.27</v>
      </c>
      <c r="I1827" s="212"/>
    </row>
    <row r="1828" spans="1:9" ht="14.1" customHeight="1">
      <c r="A1828" s="209" t="s">
        <v>7275</v>
      </c>
      <c r="B1828" s="44" t="s">
        <v>186</v>
      </c>
      <c r="C1828" s="73">
        <v>14.47</v>
      </c>
      <c r="D1828" s="48">
        <v>5</v>
      </c>
      <c r="E1828" s="2096">
        <f t="shared" si="182"/>
        <v>1319.94</v>
      </c>
      <c r="F1828" s="603">
        <f t="shared" si="183"/>
        <v>1319.94</v>
      </c>
      <c r="G1828" s="862">
        <f>'Заказ, cкидки и курсы валют'!$J$23*F1828</f>
        <v>16433.253000000001</v>
      </c>
      <c r="H1828" s="128">
        <f t="shared" si="184"/>
        <v>82.17</v>
      </c>
      <c r="I1828" s="212"/>
    </row>
    <row r="1829" spans="1:9" ht="14.1" customHeight="1">
      <c r="A1829" s="216" t="s">
        <v>7276</v>
      </c>
      <c r="B1829" s="44" t="s">
        <v>3117</v>
      </c>
      <c r="C1829" s="73">
        <v>15.95</v>
      </c>
      <c r="D1829" s="48">
        <v>5</v>
      </c>
      <c r="E1829" s="2096">
        <f t="shared" si="182"/>
        <v>1639.17</v>
      </c>
      <c r="F1829" s="603">
        <f t="shared" si="183"/>
        <v>1639.17</v>
      </c>
      <c r="G1829" s="862">
        <f>'Заказ, cкидки и курсы валют'!$J$23*F1829</f>
        <v>20407.666499999999</v>
      </c>
      <c r="H1829" s="128">
        <f t="shared" si="184"/>
        <v>102.04</v>
      </c>
      <c r="I1829" s="212"/>
    </row>
    <row r="1830" spans="1:9" ht="14.1" customHeight="1">
      <c r="A1830" s="216" t="s">
        <v>7277</v>
      </c>
      <c r="B1830" s="44" t="s">
        <v>187</v>
      </c>
      <c r="C1830" s="73">
        <v>16.5</v>
      </c>
      <c r="D1830" s="48">
        <v>5</v>
      </c>
      <c r="E1830" s="2096">
        <f t="shared" si="182"/>
        <v>1656.03</v>
      </c>
      <c r="F1830" s="603">
        <f t="shared" si="183"/>
        <v>1656.03</v>
      </c>
      <c r="G1830" s="862">
        <f>'Заказ, cкидки и курсы валют'!$J$23*F1830</f>
        <v>20617.573499999999</v>
      </c>
      <c r="H1830" s="128">
        <f t="shared" si="184"/>
        <v>103.09</v>
      </c>
      <c r="I1830" s="212"/>
    </row>
    <row r="1831" spans="1:9" ht="14.1" customHeight="1">
      <c r="A1831" s="216" t="s">
        <v>7278</v>
      </c>
      <c r="B1831" s="44" t="s">
        <v>85</v>
      </c>
      <c r="C1831" s="73">
        <v>18.52</v>
      </c>
      <c r="D1831" s="48">
        <v>5</v>
      </c>
      <c r="E1831" s="2096">
        <f t="shared" si="182"/>
        <v>1787.6100000000001</v>
      </c>
      <c r="F1831" s="603">
        <f t="shared" si="183"/>
        <v>1787.61</v>
      </c>
      <c r="G1831" s="862">
        <f>'Заказ, cкидки и курсы валют'!$J$23*F1831</f>
        <v>22255.744499999997</v>
      </c>
      <c r="H1831" s="128">
        <f t="shared" si="184"/>
        <v>111.28</v>
      </c>
      <c r="I1831" s="212"/>
    </row>
    <row r="1832" spans="1:9" ht="14.1" customHeight="1" thickBot="1">
      <c r="A1832" s="241" t="s">
        <v>7279</v>
      </c>
      <c r="B1832" s="213" t="s">
        <v>188</v>
      </c>
      <c r="C1832" s="218">
        <v>20.54</v>
      </c>
      <c r="D1832" s="217">
        <v>5</v>
      </c>
      <c r="E1832" s="2124">
        <f t="shared" si="182"/>
        <v>2008.8000000000002</v>
      </c>
      <c r="F1832" s="959">
        <f t="shared" si="183"/>
        <v>2008.8</v>
      </c>
      <c r="G1832" s="960">
        <f>'Заказ, cкидки и курсы валют'!$J$23*F1832</f>
        <v>25009.559999999998</v>
      </c>
      <c r="H1832" s="181">
        <f t="shared" si="184"/>
        <v>125.05</v>
      </c>
      <c r="I1832" s="214"/>
    </row>
    <row r="1833" spans="1:9" ht="14.1" customHeight="1" thickBot="1">
      <c r="A1833" s="14"/>
      <c r="B1833" s="49"/>
      <c r="C1833" s="81"/>
      <c r="D1833" s="49"/>
      <c r="E1833" s="546"/>
      <c r="F1833" s="578"/>
      <c r="G1833" s="863"/>
      <c r="H1833" s="14"/>
      <c r="I1833" s="14"/>
    </row>
    <row r="1834" spans="1:9" ht="14.1" customHeight="1">
      <c r="A1834" s="215"/>
      <c r="B1834" s="91" t="s">
        <v>3096</v>
      </c>
      <c r="C1834" s="91"/>
      <c r="D1834" s="96"/>
      <c r="E1834" s="591"/>
      <c r="F1834" s="592"/>
      <c r="G1834" s="859"/>
      <c r="H1834" s="163"/>
      <c r="I1834" s="95"/>
    </row>
    <row r="1835" spans="1:9" ht="14.1" customHeight="1">
      <c r="A1835" s="206"/>
      <c r="B1835" s="108" t="s">
        <v>1404</v>
      </c>
      <c r="C1835" s="108"/>
      <c r="D1835" s="166"/>
      <c r="E1835" s="593"/>
      <c r="F1835" s="553"/>
      <c r="G1835" s="340"/>
      <c r="H1835" s="17"/>
      <c r="I1835" s="167"/>
    </row>
    <row r="1836" spans="1:9" ht="14.1" customHeight="1">
      <c r="A1836" s="206"/>
      <c r="B1836" s="207"/>
      <c r="C1836" s="97"/>
      <c r="D1836" s="97"/>
      <c r="E1836" s="595"/>
      <c r="F1836" s="596"/>
      <c r="G1836" s="860"/>
      <c r="H1836" s="228"/>
      <c r="I1836" s="167"/>
    </row>
    <row r="1837" spans="1:9" ht="14.1" customHeight="1">
      <c r="A1837" s="206"/>
      <c r="B1837" s="207"/>
      <c r="C1837" s="97"/>
      <c r="D1837" s="97"/>
      <c r="E1837" s="595"/>
      <c r="F1837" s="596"/>
      <c r="G1837" s="860"/>
      <c r="H1837" s="228"/>
      <c r="I1837" s="167"/>
    </row>
    <row r="1838" spans="1:9" ht="14.1" customHeight="1">
      <c r="A1838" s="206"/>
      <c r="B1838" s="207"/>
      <c r="C1838" s="97"/>
      <c r="D1838" s="97"/>
      <c r="E1838" s="595"/>
      <c r="F1838" s="596"/>
      <c r="G1838" s="860"/>
      <c r="H1838" s="228"/>
      <c r="I1838" s="167"/>
    </row>
    <row r="1839" spans="1:9" ht="14.1" customHeight="1" thickBot="1">
      <c r="A1839" s="201" t="s">
        <v>7082</v>
      </c>
      <c r="B1839" s="207"/>
      <c r="C1839" s="516"/>
      <c r="D1839" s="516"/>
      <c r="E1839" s="595"/>
      <c r="F1839" s="596"/>
      <c r="G1839" s="860"/>
      <c r="H1839" s="228"/>
      <c r="I1839" s="167"/>
    </row>
    <row r="1840" spans="1:9" ht="46.5" customHeight="1">
      <c r="A1840" s="187" t="s">
        <v>1034</v>
      </c>
      <c r="B1840" s="1202" t="s">
        <v>1035</v>
      </c>
      <c r="C1840" s="192" t="s">
        <v>678</v>
      </c>
      <c r="D1840" s="192" t="s">
        <v>3143</v>
      </c>
      <c r="E1840" s="1134" t="s">
        <v>11378</v>
      </c>
      <c r="F1840" s="1203" t="s">
        <v>2792</v>
      </c>
      <c r="G1840" s="2349" t="s">
        <v>2640</v>
      </c>
      <c r="H1840" s="2351" t="s">
        <v>497</v>
      </c>
      <c r="I1840" s="173" t="s">
        <v>4268</v>
      </c>
    </row>
    <row r="1841" spans="1:9" ht="14.1" customHeight="1" thickBot="1">
      <c r="A1841" s="195"/>
      <c r="B1841" s="2102"/>
      <c r="C1841" s="197" t="s">
        <v>3644</v>
      </c>
      <c r="D1841" s="390" t="s">
        <v>2641</v>
      </c>
      <c r="E1841" s="1963" t="s">
        <v>265</v>
      </c>
      <c r="F1841" s="2103">
        <f>'Заказ, cкидки и курсы валют'!$I$12</f>
        <v>0</v>
      </c>
      <c r="G1841" s="2350"/>
      <c r="H1841" s="2352"/>
      <c r="I1841" s="325"/>
    </row>
    <row r="1842" spans="1:9" ht="14.1" customHeight="1">
      <c r="A1842" s="1136" t="s">
        <v>9693</v>
      </c>
      <c r="B1842" s="998" t="s">
        <v>169</v>
      </c>
      <c r="C1842" s="1964">
        <v>4.93</v>
      </c>
      <c r="D1842" s="2105">
        <v>5000</v>
      </c>
      <c r="E1842" s="574">
        <v>117.68</v>
      </c>
      <c r="F1842" s="2069">
        <f>ROUND(E1842*(1-$F$11),2)</f>
        <v>117.68</v>
      </c>
      <c r="G1842" s="1673">
        <f>'Заказ, cкидки и курсы валют'!$J$23*F1842</f>
        <v>1465.116</v>
      </c>
      <c r="H1842" s="1291">
        <f>ROUND((D1842/1000)*G1842,2)</f>
        <v>7325.58</v>
      </c>
      <c r="I1842" s="2106"/>
    </row>
    <row r="1843" spans="1:9" ht="14.1" customHeight="1">
      <c r="A1843" s="520" t="s">
        <v>9694</v>
      </c>
      <c r="B1843" s="521" t="s">
        <v>171</v>
      </c>
      <c r="C1843" s="794">
        <v>4.9400000000000004</v>
      </c>
      <c r="D1843" s="2104">
        <v>4000</v>
      </c>
      <c r="E1843" s="574">
        <v>170.55</v>
      </c>
      <c r="F1843" s="936">
        <f t="shared" ref="F1843" si="185">ROUND(E1843*(1-$F$11),2)</f>
        <v>170.55</v>
      </c>
      <c r="G1843" s="866">
        <f>'Заказ, cкидки и курсы валют'!$J$23*F1843</f>
        <v>2123.3474999999999</v>
      </c>
      <c r="H1843" s="1271">
        <f>ROUND((D1843/1000)*G1843,2)</f>
        <v>8493.39</v>
      </c>
      <c r="I1843" s="1307"/>
    </row>
    <row r="1844" spans="1:9" ht="14.1" customHeight="1">
      <c r="A1844" s="1306" t="s">
        <v>2495</v>
      </c>
      <c r="B1844" s="1269" t="s">
        <v>189</v>
      </c>
      <c r="C1844" s="794">
        <v>6</v>
      </c>
      <c r="D1844" s="2104">
        <v>3500</v>
      </c>
      <c r="E1844" s="574">
        <v>155.84</v>
      </c>
      <c r="F1844" s="936">
        <f>ROUND(E1844*(1-$F$11),2)</f>
        <v>155.84</v>
      </c>
      <c r="G1844" s="866">
        <f>'Заказ, cкидки и курсы валют'!$J$23*F1844</f>
        <v>1940.2079999999999</v>
      </c>
      <c r="H1844" s="522">
        <f>ROUND((D1844/1000)*G1844,2)</f>
        <v>6790.73</v>
      </c>
      <c r="I1844" s="1307"/>
    </row>
    <row r="1845" spans="1:9" ht="14.1" customHeight="1">
      <c r="A1845" s="1306" t="s">
        <v>366</v>
      </c>
      <c r="B1845" s="1269" t="s">
        <v>178</v>
      </c>
      <c r="C1845" s="794">
        <v>7.4</v>
      </c>
      <c r="D1845" s="2104">
        <v>3000</v>
      </c>
      <c r="E1845" s="574">
        <v>193.26</v>
      </c>
      <c r="F1845" s="936">
        <f>ROUND(E1845*(1-$F$11),2)</f>
        <v>193.26</v>
      </c>
      <c r="G1845" s="866">
        <f>'Заказ, cкидки и курсы валют'!$J$23*F1845</f>
        <v>2406.0869999999995</v>
      </c>
      <c r="H1845" s="522">
        <f t="shared" ref="H1845:H1856" si="186">ROUND((D1845/1000)*G1845,2)</f>
        <v>7218.26</v>
      </c>
      <c r="I1845" s="1307"/>
    </row>
    <row r="1846" spans="1:9" ht="14.1" customHeight="1">
      <c r="A1846" s="1306" t="s">
        <v>367</v>
      </c>
      <c r="B1846" s="1269" t="s">
        <v>179</v>
      </c>
      <c r="C1846" s="794">
        <v>8.81</v>
      </c>
      <c r="D1846" s="2104">
        <v>2600</v>
      </c>
      <c r="E1846" s="574">
        <v>227.33</v>
      </c>
      <c r="F1846" s="936">
        <f t="shared" ref="F1846:F1856" si="187">ROUND(E1846*(1-$F$11),2)</f>
        <v>227.33</v>
      </c>
      <c r="G1846" s="866">
        <f>'Заказ, cкидки и курсы валют'!$J$23*F1846</f>
        <v>2830.2584999999999</v>
      </c>
      <c r="H1846" s="522">
        <f t="shared" si="186"/>
        <v>7358.67</v>
      </c>
      <c r="I1846" s="1307"/>
    </row>
    <row r="1847" spans="1:9" ht="14.1" customHeight="1">
      <c r="A1847" s="1306" t="s">
        <v>368</v>
      </c>
      <c r="B1847" s="1269" t="s">
        <v>180</v>
      </c>
      <c r="C1847" s="794">
        <v>10.72</v>
      </c>
      <c r="D1847" s="2104">
        <v>2220</v>
      </c>
      <c r="E1847" s="574">
        <v>270.25</v>
      </c>
      <c r="F1847" s="936">
        <f t="shared" si="187"/>
        <v>270.25</v>
      </c>
      <c r="G1847" s="866">
        <f>'Заказ, cкидки и курсы валют'!$J$23*F1847</f>
        <v>3364.6124999999997</v>
      </c>
      <c r="H1847" s="522">
        <f t="shared" si="186"/>
        <v>7469.44</v>
      </c>
      <c r="I1847" s="1307"/>
    </row>
    <row r="1848" spans="1:9" ht="14.1" customHeight="1">
      <c r="A1848" s="1306" t="s">
        <v>369</v>
      </c>
      <c r="B1848" s="1269" t="s">
        <v>181</v>
      </c>
      <c r="C1848" s="794">
        <v>12</v>
      </c>
      <c r="D1848" s="2104">
        <v>2000</v>
      </c>
      <c r="E1848" s="574">
        <v>290.68</v>
      </c>
      <c r="F1848" s="936">
        <f t="shared" si="187"/>
        <v>290.68</v>
      </c>
      <c r="G1848" s="866">
        <f>'Заказ, cкидки и курсы валют'!$J$23*F1848</f>
        <v>3618.9659999999999</v>
      </c>
      <c r="H1848" s="522">
        <f t="shared" si="186"/>
        <v>7237.93</v>
      </c>
      <c r="I1848" s="1307"/>
    </row>
    <row r="1849" spans="1:9" ht="14.1" customHeight="1">
      <c r="A1849" s="1306" t="s">
        <v>370</v>
      </c>
      <c r="B1849" s="1269" t="s">
        <v>182</v>
      </c>
      <c r="C1849" s="794">
        <v>13.67</v>
      </c>
      <c r="D1849" s="2104">
        <v>1800</v>
      </c>
      <c r="E1849" s="574">
        <v>328.7</v>
      </c>
      <c r="F1849" s="936">
        <f t="shared" si="187"/>
        <v>328.7</v>
      </c>
      <c r="G1849" s="866">
        <f>'Заказ, cкидки и курсы валют'!$J$23*F1849</f>
        <v>4092.3149999999996</v>
      </c>
      <c r="H1849" s="522">
        <f t="shared" si="186"/>
        <v>7366.17</v>
      </c>
      <c r="I1849" s="1307"/>
    </row>
    <row r="1850" spans="1:9" ht="14.1" customHeight="1">
      <c r="A1850" s="1306" t="s">
        <v>371</v>
      </c>
      <c r="B1850" s="1269" t="s">
        <v>183</v>
      </c>
      <c r="C1850" s="794">
        <v>15.07</v>
      </c>
      <c r="D1850" s="2104">
        <v>1400</v>
      </c>
      <c r="E1850" s="574">
        <v>363.89</v>
      </c>
      <c r="F1850" s="936">
        <f t="shared" si="187"/>
        <v>363.89</v>
      </c>
      <c r="G1850" s="866">
        <f>'Заказ, cкидки и курсы валют'!$J$23*F1850</f>
        <v>4530.4304999999995</v>
      </c>
      <c r="H1850" s="522">
        <f t="shared" si="186"/>
        <v>6342.6</v>
      </c>
      <c r="I1850" s="1307"/>
    </row>
    <row r="1851" spans="1:9" ht="14.1" customHeight="1">
      <c r="A1851" s="1306" t="s">
        <v>372</v>
      </c>
      <c r="B1851" s="1269" t="s">
        <v>184</v>
      </c>
      <c r="C1851" s="794">
        <v>15.6</v>
      </c>
      <c r="D1851" s="2104">
        <v>1250</v>
      </c>
      <c r="E1851" s="574">
        <v>395.13</v>
      </c>
      <c r="F1851" s="936">
        <f t="shared" si="187"/>
        <v>395.13</v>
      </c>
      <c r="G1851" s="866">
        <f>'Заказ, cкидки и курсы валют'!$J$23*F1851</f>
        <v>4919.3684999999996</v>
      </c>
      <c r="H1851" s="522">
        <f t="shared" si="186"/>
        <v>6149.21</v>
      </c>
      <c r="I1851" s="1307"/>
    </row>
    <row r="1852" spans="1:9" ht="14.1" customHeight="1">
      <c r="A1852" s="1306" t="s">
        <v>5263</v>
      </c>
      <c r="B1852" s="1269" t="s">
        <v>974</v>
      </c>
      <c r="C1852" s="794">
        <v>18.329999999999998</v>
      </c>
      <c r="D1852" s="2104">
        <v>1200</v>
      </c>
      <c r="E1852" s="574">
        <v>470.38</v>
      </c>
      <c r="F1852" s="936">
        <f t="shared" si="187"/>
        <v>470.38</v>
      </c>
      <c r="G1852" s="866">
        <f>'Заказ, cкидки и курсы валют'!$J$23*F1852</f>
        <v>5856.2309999999998</v>
      </c>
      <c r="H1852" s="522">
        <f t="shared" si="186"/>
        <v>7027.48</v>
      </c>
      <c r="I1852" s="1307"/>
    </row>
    <row r="1853" spans="1:9" ht="14.1" customHeight="1">
      <c r="A1853" s="1306" t="s">
        <v>373</v>
      </c>
      <c r="B1853" s="1269" t="s">
        <v>185</v>
      </c>
      <c r="C1853" s="794">
        <v>20</v>
      </c>
      <c r="D1853" s="2104">
        <v>1000</v>
      </c>
      <c r="E1853" s="574">
        <v>487.48</v>
      </c>
      <c r="F1853" s="936">
        <f t="shared" si="187"/>
        <v>487.48</v>
      </c>
      <c r="G1853" s="866">
        <f>'Заказ, cкидки и курсы валют'!$J$23*F1853</f>
        <v>6069.1260000000002</v>
      </c>
      <c r="H1853" s="522">
        <f t="shared" si="186"/>
        <v>6069.13</v>
      </c>
      <c r="I1853" s="1307"/>
    </row>
    <row r="1854" spans="1:9" ht="14.1" customHeight="1">
      <c r="A1854" s="520" t="s">
        <v>9695</v>
      </c>
      <c r="B1854" s="521" t="s">
        <v>9696</v>
      </c>
      <c r="C1854" s="794">
        <v>22</v>
      </c>
      <c r="D1854" s="2104">
        <v>1000</v>
      </c>
      <c r="E1854" s="574">
        <v>576.95000000000005</v>
      </c>
      <c r="F1854" s="936">
        <f t="shared" ref="F1854" si="188">ROUND(E1854*(1-$F$11),2)</f>
        <v>576.95000000000005</v>
      </c>
      <c r="G1854" s="866">
        <f>'Заказ, cкидки и курсы валют'!$J$23*F1854</f>
        <v>7183.0275000000001</v>
      </c>
      <c r="H1854" s="1271">
        <f t="shared" ref="H1854" si="189">ROUND((D1854/1000)*G1854,2)</f>
        <v>7183.03</v>
      </c>
      <c r="I1854" s="1307"/>
    </row>
    <row r="1855" spans="1:9" ht="14.1" customHeight="1">
      <c r="A1855" s="1306" t="s">
        <v>374</v>
      </c>
      <c r="B1855" s="1269" t="s">
        <v>3651</v>
      </c>
      <c r="C1855" s="794">
        <v>22.67</v>
      </c>
      <c r="D1855" s="2104">
        <v>860</v>
      </c>
      <c r="E1855" s="574">
        <v>561.84</v>
      </c>
      <c r="F1855" s="936">
        <f t="shared" si="187"/>
        <v>561.84</v>
      </c>
      <c r="G1855" s="866">
        <f>'Заказ, cкидки и курсы валют'!$J$23*F1855</f>
        <v>6994.9080000000004</v>
      </c>
      <c r="H1855" s="522">
        <f t="shared" si="186"/>
        <v>6015.62</v>
      </c>
      <c r="I1855" s="1307"/>
    </row>
    <row r="1856" spans="1:9" ht="14.1" customHeight="1">
      <c r="A1856" s="1306" t="s">
        <v>2496</v>
      </c>
      <c r="B1856" s="1269" t="s">
        <v>2497</v>
      </c>
      <c r="C1856" s="794">
        <v>23.6</v>
      </c>
      <c r="D1856" s="2104">
        <v>800</v>
      </c>
      <c r="E1856" s="574">
        <v>646.99</v>
      </c>
      <c r="F1856" s="936">
        <f t="shared" si="187"/>
        <v>646.99</v>
      </c>
      <c r="G1856" s="866">
        <f>'Заказ, cкидки и курсы валют'!$J$23*F1856</f>
        <v>8055.0254999999997</v>
      </c>
      <c r="H1856" s="522">
        <f t="shared" si="186"/>
        <v>6444.02</v>
      </c>
      <c r="I1856" s="1307"/>
    </row>
    <row r="1857" spans="1:9" ht="14.1" customHeight="1">
      <c r="A1857" s="520" t="s">
        <v>12165</v>
      </c>
      <c r="B1857" s="521" t="s">
        <v>617</v>
      </c>
      <c r="C1857" s="794">
        <v>12.9</v>
      </c>
      <c r="D1857" s="2104">
        <v>2000</v>
      </c>
      <c r="E1857" s="574">
        <v>291.60000000000002</v>
      </c>
      <c r="F1857" s="936">
        <f t="shared" ref="F1857:F1891" si="190">ROUND(E1857*(1-$F$11),2)</f>
        <v>291.60000000000002</v>
      </c>
      <c r="G1857" s="866">
        <f>'Заказ, cкидки и курсы валют'!$J$23*F1857</f>
        <v>3630.42</v>
      </c>
      <c r="H1857" s="522">
        <f t="shared" ref="H1857:H1891" si="191">ROUND((D1857/1000)*G1857,2)</f>
        <v>7260.84</v>
      </c>
      <c r="I1857" s="1307"/>
    </row>
    <row r="1858" spans="1:9" ht="14.1" customHeight="1">
      <c r="A1858" s="1306" t="s">
        <v>3769</v>
      </c>
      <c r="B1858" s="1269" t="s">
        <v>190</v>
      </c>
      <c r="C1858" s="794">
        <v>14</v>
      </c>
      <c r="D1858" s="2104">
        <v>1700</v>
      </c>
      <c r="E1858" s="574">
        <v>344.4</v>
      </c>
      <c r="F1858" s="936">
        <f t="shared" si="190"/>
        <v>344.4</v>
      </c>
      <c r="G1858" s="866">
        <f>'Заказ, cкидки и курсы валют'!$J$23*F1858</f>
        <v>4287.78</v>
      </c>
      <c r="H1858" s="522">
        <f t="shared" si="191"/>
        <v>7289.23</v>
      </c>
      <c r="I1858" s="1307"/>
    </row>
    <row r="1859" spans="1:9" ht="14.1" customHeight="1">
      <c r="A1859" s="1306" t="s">
        <v>375</v>
      </c>
      <c r="B1859" s="1269" t="s">
        <v>191</v>
      </c>
      <c r="C1859" s="794">
        <v>17.5</v>
      </c>
      <c r="D1859" s="2104">
        <v>1400</v>
      </c>
      <c r="E1859" s="574">
        <v>433.66</v>
      </c>
      <c r="F1859" s="936">
        <f t="shared" si="190"/>
        <v>433.66</v>
      </c>
      <c r="G1859" s="866">
        <f>'Заказ, cкидки и курсы валют'!$J$23*F1859</f>
        <v>5399.067</v>
      </c>
      <c r="H1859" s="522">
        <f t="shared" si="191"/>
        <v>7558.69</v>
      </c>
      <c r="I1859" s="1307"/>
    </row>
    <row r="1860" spans="1:9" ht="14.1" customHeight="1">
      <c r="A1860" s="1306" t="s">
        <v>376</v>
      </c>
      <c r="B1860" s="1269" t="s">
        <v>192</v>
      </c>
      <c r="C1860" s="794">
        <v>17.5</v>
      </c>
      <c r="D1860" s="2104">
        <v>1200</v>
      </c>
      <c r="E1860" s="574">
        <v>454.89</v>
      </c>
      <c r="F1860" s="936">
        <f t="shared" si="190"/>
        <v>454.89</v>
      </c>
      <c r="G1860" s="866">
        <f>'Заказ, cкидки и курсы валют'!$J$23*F1860</f>
        <v>5663.3804999999993</v>
      </c>
      <c r="H1860" s="522">
        <f t="shared" si="191"/>
        <v>6796.06</v>
      </c>
      <c r="I1860" s="1307"/>
    </row>
    <row r="1861" spans="1:9" ht="14.1" customHeight="1">
      <c r="A1861" s="1306" t="s">
        <v>377</v>
      </c>
      <c r="B1861" s="1269" t="s">
        <v>193</v>
      </c>
      <c r="C1861" s="794">
        <v>22.36</v>
      </c>
      <c r="D1861" s="2104">
        <v>1100</v>
      </c>
      <c r="E1861" s="574">
        <v>527.11</v>
      </c>
      <c r="F1861" s="936">
        <f t="shared" si="190"/>
        <v>527.11</v>
      </c>
      <c r="G1861" s="866">
        <f>'Заказ, cкидки и курсы валют'!$J$23*F1861</f>
        <v>6562.5194999999994</v>
      </c>
      <c r="H1861" s="522">
        <f t="shared" si="191"/>
        <v>7218.77</v>
      </c>
      <c r="I1861" s="1307"/>
    </row>
    <row r="1862" spans="1:9" ht="14.1" customHeight="1">
      <c r="A1862" s="1306" t="s">
        <v>378</v>
      </c>
      <c r="B1862" s="1269" t="s">
        <v>194</v>
      </c>
      <c r="C1862" s="794">
        <v>25.26</v>
      </c>
      <c r="D1862" s="1269">
        <v>950</v>
      </c>
      <c r="E1862" s="574">
        <v>601.41</v>
      </c>
      <c r="F1862" s="936">
        <f t="shared" si="190"/>
        <v>601.41</v>
      </c>
      <c r="G1862" s="866">
        <f>'Заказ, cкидки и курсы валют'!$J$23*F1862</f>
        <v>7487.5544999999993</v>
      </c>
      <c r="H1862" s="522">
        <f t="shared" si="191"/>
        <v>7113.18</v>
      </c>
      <c r="I1862" s="1307"/>
    </row>
    <row r="1863" spans="1:9" ht="14.1" customHeight="1">
      <c r="A1863" s="1306" t="s">
        <v>379</v>
      </c>
      <c r="B1863" s="1269" t="s">
        <v>3121</v>
      </c>
      <c r="C1863" s="794">
        <v>28</v>
      </c>
      <c r="D1863" s="2104">
        <v>850</v>
      </c>
      <c r="E1863" s="574">
        <v>661.71</v>
      </c>
      <c r="F1863" s="936">
        <f t="shared" si="190"/>
        <v>661.71</v>
      </c>
      <c r="G1863" s="866">
        <f>'Заказ, cкидки и курсы валют'!$J$23*F1863</f>
        <v>8238.2895000000008</v>
      </c>
      <c r="H1863" s="522">
        <f t="shared" si="191"/>
        <v>7002.55</v>
      </c>
      <c r="I1863" s="1307"/>
    </row>
    <row r="1864" spans="1:9" ht="14.1" customHeight="1">
      <c r="A1864" s="1306" t="s">
        <v>380</v>
      </c>
      <c r="B1864" s="1269" t="s">
        <v>195</v>
      </c>
      <c r="C1864" s="794">
        <v>30.5</v>
      </c>
      <c r="D1864" s="1269">
        <v>800</v>
      </c>
      <c r="E1864" s="574">
        <v>715.64</v>
      </c>
      <c r="F1864" s="936">
        <f t="shared" si="190"/>
        <v>715.64</v>
      </c>
      <c r="G1864" s="866">
        <f>'Заказ, cкидки и курсы валют'!$J$23*F1864</f>
        <v>8909.7179999999989</v>
      </c>
      <c r="H1864" s="522">
        <f t="shared" si="191"/>
        <v>7127.77</v>
      </c>
      <c r="I1864" s="1307"/>
    </row>
    <row r="1865" spans="1:9" ht="14.1" customHeight="1">
      <c r="A1865" s="1306" t="s">
        <v>5264</v>
      </c>
      <c r="B1865" s="1269" t="s">
        <v>975</v>
      </c>
      <c r="C1865" s="794">
        <v>33</v>
      </c>
      <c r="D1865" s="1269">
        <v>600</v>
      </c>
      <c r="E1865" s="574">
        <v>777.39</v>
      </c>
      <c r="F1865" s="936">
        <f t="shared" si="190"/>
        <v>777.39</v>
      </c>
      <c r="G1865" s="866">
        <f>'Заказ, cкидки и курсы валют'!$J$23*F1865</f>
        <v>9678.5054999999993</v>
      </c>
      <c r="H1865" s="522">
        <f t="shared" si="191"/>
        <v>5807.1</v>
      </c>
      <c r="I1865" s="1307"/>
    </row>
    <row r="1866" spans="1:9" ht="14.1" customHeight="1">
      <c r="A1866" s="1306" t="s">
        <v>381</v>
      </c>
      <c r="B1866" s="1269" t="s">
        <v>196</v>
      </c>
      <c r="C1866" s="794">
        <v>34.6</v>
      </c>
      <c r="D1866" s="1269">
        <v>650</v>
      </c>
      <c r="E1866" s="574">
        <v>836.02</v>
      </c>
      <c r="F1866" s="936">
        <f t="shared" si="190"/>
        <v>836.02</v>
      </c>
      <c r="G1866" s="866">
        <f>'Заказ, cкидки и курсы валют'!$J$23*F1866</f>
        <v>10408.448999999999</v>
      </c>
      <c r="H1866" s="522">
        <f t="shared" si="191"/>
        <v>6765.49</v>
      </c>
      <c r="I1866" s="1307"/>
    </row>
    <row r="1867" spans="1:9" ht="14.1" customHeight="1">
      <c r="A1867" s="1306" t="s">
        <v>382</v>
      </c>
      <c r="B1867" s="1269" t="s">
        <v>197</v>
      </c>
      <c r="C1867" s="794">
        <v>40.520000000000003</v>
      </c>
      <c r="D1867" s="1269">
        <v>580</v>
      </c>
      <c r="E1867" s="574">
        <v>935.32</v>
      </c>
      <c r="F1867" s="936">
        <f t="shared" si="190"/>
        <v>935.32</v>
      </c>
      <c r="G1867" s="866">
        <f>'Заказ, cкидки и курсы валют'!$J$23*F1867</f>
        <v>11644.734</v>
      </c>
      <c r="H1867" s="522">
        <f t="shared" si="191"/>
        <v>6753.95</v>
      </c>
      <c r="I1867" s="1307"/>
    </row>
    <row r="1868" spans="1:9" ht="14.1" customHeight="1">
      <c r="A1868" s="1306" t="s">
        <v>3924</v>
      </c>
      <c r="B1868" s="1269" t="s">
        <v>1643</v>
      </c>
      <c r="C1868" s="794">
        <v>42.4</v>
      </c>
      <c r="D1868" s="1269">
        <v>500</v>
      </c>
      <c r="E1868" s="574">
        <v>1025.31</v>
      </c>
      <c r="F1868" s="936">
        <f t="shared" si="190"/>
        <v>1025.31</v>
      </c>
      <c r="G1868" s="866">
        <f>'Заказ, cкидки и курсы валют'!$J$23*F1868</f>
        <v>12765.109499999999</v>
      </c>
      <c r="H1868" s="522">
        <f t="shared" si="191"/>
        <v>6382.55</v>
      </c>
      <c r="I1868" s="1307"/>
    </row>
    <row r="1869" spans="1:9" ht="14.1" customHeight="1">
      <c r="A1869" s="1306" t="s">
        <v>383</v>
      </c>
      <c r="B1869" s="1269" t="s">
        <v>198</v>
      </c>
      <c r="C1869" s="794">
        <v>47.39</v>
      </c>
      <c r="D1869" s="1269">
        <v>460</v>
      </c>
      <c r="E1869" s="574">
        <v>1099.3699999999999</v>
      </c>
      <c r="F1869" s="936">
        <f t="shared" si="190"/>
        <v>1099.3699999999999</v>
      </c>
      <c r="G1869" s="866">
        <f>'Заказ, cкидки и курсы валют'!$J$23*F1869</f>
        <v>13687.156499999997</v>
      </c>
      <c r="H1869" s="522">
        <f t="shared" si="191"/>
        <v>6296.09</v>
      </c>
      <c r="I1869" s="1307"/>
    </row>
    <row r="1870" spans="1:9" ht="14.1" customHeight="1">
      <c r="A1870" s="1306" t="s">
        <v>3925</v>
      </c>
      <c r="B1870" s="1269" t="s">
        <v>4312</v>
      </c>
      <c r="C1870" s="794">
        <v>49.73</v>
      </c>
      <c r="D1870" s="1269">
        <v>460</v>
      </c>
      <c r="E1870" s="574">
        <v>1168.33</v>
      </c>
      <c r="F1870" s="936">
        <f t="shared" si="190"/>
        <v>1168.33</v>
      </c>
      <c r="G1870" s="866">
        <f>'Заказ, cкидки и курсы валют'!$J$23*F1870</f>
        <v>14545.708499999999</v>
      </c>
      <c r="H1870" s="522">
        <f t="shared" si="191"/>
        <v>6691.03</v>
      </c>
      <c r="I1870" s="1307"/>
    </row>
    <row r="1871" spans="1:9" ht="14.1" customHeight="1">
      <c r="A1871" s="1306" t="s">
        <v>384</v>
      </c>
      <c r="B1871" s="1269" t="s">
        <v>199</v>
      </c>
      <c r="C1871" s="794">
        <v>52.5</v>
      </c>
      <c r="D1871" s="1269">
        <v>400</v>
      </c>
      <c r="E1871" s="574">
        <v>1247.8499999999999</v>
      </c>
      <c r="F1871" s="936">
        <f t="shared" si="190"/>
        <v>1247.8499999999999</v>
      </c>
      <c r="G1871" s="866">
        <f>'Заказ, cкидки и курсы валют'!$J$23*F1871</f>
        <v>15535.732499999998</v>
      </c>
      <c r="H1871" s="522">
        <f t="shared" si="191"/>
        <v>6214.29</v>
      </c>
      <c r="I1871" s="1307"/>
    </row>
    <row r="1872" spans="1:9" ht="14.1" customHeight="1">
      <c r="A1872" s="1306" t="s">
        <v>385</v>
      </c>
      <c r="B1872" s="1269" t="s">
        <v>200</v>
      </c>
      <c r="C1872" s="794">
        <v>58.33</v>
      </c>
      <c r="D1872" s="1269">
        <v>360</v>
      </c>
      <c r="E1872" s="574">
        <v>1382.61</v>
      </c>
      <c r="F1872" s="936">
        <f t="shared" si="190"/>
        <v>1382.61</v>
      </c>
      <c r="G1872" s="866">
        <f>'Заказ, cкидки и курсы валют'!$J$23*F1872</f>
        <v>17213.494499999997</v>
      </c>
      <c r="H1872" s="522">
        <f t="shared" si="191"/>
        <v>6196.86</v>
      </c>
      <c r="I1872" s="1307"/>
    </row>
    <row r="1873" spans="1:9" ht="14.1" customHeight="1">
      <c r="A1873" s="1306" t="s">
        <v>2498</v>
      </c>
      <c r="B1873" s="1269" t="s">
        <v>3124</v>
      </c>
      <c r="C1873" s="1270">
        <v>30</v>
      </c>
      <c r="D1873" s="1269">
        <v>800</v>
      </c>
      <c r="E1873" s="574">
        <v>624.83000000000004</v>
      </c>
      <c r="F1873" s="936">
        <f t="shared" si="190"/>
        <v>624.83000000000004</v>
      </c>
      <c r="G1873" s="866">
        <f>'Заказ, cкидки и курсы валют'!$J$23*F1873</f>
        <v>7779.1334999999999</v>
      </c>
      <c r="H1873" s="522">
        <f t="shared" si="191"/>
        <v>6223.31</v>
      </c>
      <c r="I1873" s="1307"/>
    </row>
    <row r="1874" spans="1:9" ht="14.1" customHeight="1">
      <c r="A1874" s="1306" t="s">
        <v>386</v>
      </c>
      <c r="B1874" s="1269" t="s">
        <v>201</v>
      </c>
      <c r="C1874" s="794">
        <v>30.13</v>
      </c>
      <c r="D1874" s="1269">
        <v>780</v>
      </c>
      <c r="E1874" s="574">
        <v>716.52</v>
      </c>
      <c r="F1874" s="936">
        <f t="shared" si="190"/>
        <v>716.52</v>
      </c>
      <c r="G1874" s="866">
        <f>'Заказ, cкидки и курсы валют'!$J$23*F1874</f>
        <v>8920.6739999999991</v>
      </c>
      <c r="H1874" s="522">
        <f t="shared" si="191"/>
        <v>6958.13</v>
      </c>
      <c r="I1874" s="1307"/>
    </row>
    <row r="1875" spans="1:9" ht="14.1" customHeight="1">
      <c r="A1875" s="1306" t="s">
        <v>387</v>
      </c>
      <c r="B1875" s="1269" t="s">
        <v>202</v>
      </c>
      <c r="C1875" s="794">
        <v>34.56</v>
      </c>
      <c r="D1875" s="1269">
        <v>680</v>
      </c>
      <c r="E1875" s="574">
        <v>818.3</v>
      </c>
      <c r="F1875" s="936">
        <f t="shared" si="190"/>
        <v>818.3</v>
      </c>
      <c r="G1875" s="866">
        <f>'Заказ, cкидки и курсы валют'!$J$23*F1875</f>
        <v>10187.834999999999</v>
      </c>
      <c r="H1875" s="522">
        <f t="shared" si="191"/>
        <v>6927.73</v>
      </c>
      <c r="I1875" s="1307"/>
    </row>
    <row r="1876" spans="1:9" ht="14.1" customHeight="1">
      <c r="A1876" s="1306" t="s">
        <v>388</v>
      </c>
      <c r="B1876" s="1269" t="s">
        <v>614</v>
      </c>
      <c r="C1876" s="794">
        <v>38.4</v>
      </c>
      <c r="D1876" s="1269">
        <v>620</v>
      </c>
      <c r="E1876" s="574">
        <v>908.17</v>
      </c>
      <c r="F1876" s="936">
        <f t="shared" si="190"/>
        <v>908.17</v>
      </c>
      <c r="G1876" s="866">
        <f>'Заказ, cкидки и курсы валют'!$J$23*F1876</f>
        <v>11306.716499999999</v>
      </c>
      <c r="H1876" s="522">
        <f t="shared" si="191"/>
        <v>7010.16</v>
      </c>
      <c r="I1876" s="1307"/>
    </row>
    <row r="1877" spans="1:9" ht="14.1" customHeight="1">
      <c r="A1877" s="1306" t="s">
        <v>389</v>
      </c>
      <c r="B1877" s="1269" t="s">
        <v>203</v>
      </c>
      <c r="C1877" s="794">
        <v>43.09</v>
      </c>
      <c r="D1877" s="1269">
        <v>550</v>
      </c>
      <c r="E1877" s="574">
        <v>1088.75</v>
      </c>
      <c r="F1877" s="936">
        <f t="shared" si="190"/>
        <v>1088.75</v>
      </c>
      <c r="G1877" s="866">
        <f>'Заказ, cкидки и курсы валют'!$J$23*F1877</f>
        <v>13554.9375</v>
      </c>
      <c r="H1877" s="522">
        <f t="shared" si="191"/>
        <v>7455.22</v>
      </c>
      <c r="I1877" s="1307"/>
    </row>
    <row r="1878" spans="1:9" ht="14.1" customHeight="1">
      <c r="A1878" s="1306" t="s">
        <v>390</v>
      </c>
      <c r="B1878" s="1269" t="s">
        <v>613</v>
      </c>
      <c r="C1878" s="794">
        <v>47.2</v>
      </c>
      <c r="D1878" s="1269">
        <v>500</v>
      </c>
      <c r="E1878" s="574">
        <v>1114.07</v>
      </c>
      <c r="F1878" s="936">
        <f t="shared" si="190"/>
        <v>1114.07</v>
      </c>
      <c r="G1878" s="866">
        <f>'Заказ, cкидки и курсы валют'!$J$23*F1878</f>
        <v>13870.171499999999</v>
      </c>
      <c r="H1878" s="522">
        <f t="shared" si="191"/>
        <v>6935.09</v>
      </c>
      <c r="I1878" s="1307"/>
    </row>
    <row r="1879" spans="1:9" ht="14.1" customHeight="1">
      <c r="A1879" s="1306" t="s">
        <v>391</v>
      </c>
      <c r="B1879" s="1269" t="s">
        <v>204</v>
      </c>
      <c r="C1879" s="794">
        <v>52.17</v>
      </c>
      <c r="D1879" s="1269">
        <v>460</v>
      </c>
      <c r="E1879" s="574">
        <v>1211.26</v>
      </c>
      <c r="F1879" s="936">
        <f t="shared" si="190"/>
        <v>1211.26</v>
      </c>
      <c r="G1879" s="866">
        <f>'Заказ, cкидки и курсы валют'!$J$23*F1879</f>
        <v>15080.187</v>
      </c>
      <c r="H1879" s="522">
        <f t="shared" si="191"/>
        <v>6936.89</v>
      </c>
      <c r="I1879" s="1307"/>
    </row>
    <row r="1880" spans="1:9" ht="14.1" customHeight="1">
      <c r="A1880" s="1306" t="s">
        <v>2499</v>
      </c>
      <c r="B1880" s="1269" t="s">
        <v>3139</v>
      </c>
      <c r="C1880" s="1270">
        <v>62.1</v>
      </c>
      <c r="D1880" s="1269">
        <v>400</v>
      </c>
      <c r="E1880" s="574">
        <v>1310.31</v>
      </c>
      <c r="F1880" s="936">
        <f t="shared" si="190"/>
        <v>1310.31</v>
      </c>
      <c r="G1880" s="866">
        <f>'Заказ, cкидки и курсы валют'!$J$23*F1880</f>
        <v>16313.359499999999</v>
      </c>
      <c r="H1880" s="522">
        <f t="shared" si="191"/>
        <v>6525.34</v>
      </c>
      <c r="I1880" s="1307"/>
    </row>
    <row r="1881" spans="1:9" ht="14.1" customHeight="1">
      <c r="A1881" s="1306" t="s">
        <v>392</v>
      </c>
      <c r="B1881" s="1269" t="s">
        <v>205</v>
      </c>
      <c r="C1881" s="794">
        <v>61.11</v>
      </c>
      <c r="D1881" s="1269">
        <v>360</v>
      </c>
      <c r="E1881" s="574">
        <v>1437.43</v>
      </c>
      <c r="F1881" s="936">
        <f t="shared" si="190"/>
        <v>1437.43</v>
      </c>
      <c r="G1881" s="866">
        <f>'Заказ, cкидки и курсы валют'!$J$23*F1881</f>
        <v>17896.003499999999</v>
      </c>
      <c r="H1881" s="522">
        <f t="shared" si="191"/>
        <v>6442.56</v>
      </c>
      <c r="I1881" s="1307"/>
    </row>
    <row r="1882" spans="1:9" ht="14.1" customHeight="1">
      <c r="A1882" s="1308" t="s">
        <v>393</v>
      </c>
      <c r="B1882" s="1269" t="s">
        <v>206</v>
      </c>
      <c r="C1882" s="794">
        <v>70</v>
      </c>
      <c r="D1882" s="1269">
        <v>320</v>
      </c>
      <c r="E1882" s="574">
        <v>1641.1</v>
      </c>
      <c r="F1882" s="936">
        <f t="shared" si="190"/>
        <v>1641.1</v>
      </c>
      <c r="G1882" s="866">
        <f>'Заказ, cкидки и курсы валют'!$J$23*F1882</f>
        <v>20431.694999999996</v>
      </c>
      <c r="H1882" s="522">
        <f t="shared" si="191"/>
        <v>6538.14</v>
      </c>
      <c r="I1882" s="1307"/>
    </row>
    <row r="1883" spans="1:9" ht="14.1" customHeight="1">
      <c r="A1883" s="1308" t="s">
        <v>3926</v>
      </c>
      <c r="B1883" s="1269" t="s">
        <v>1366</v>
      </c>
      <c r="C1883" s="794">
        <v>72.400000000000006</v>
      </c>
      <c r="D1883" s="1269">
        <v>300</v>
      </c>
      <c r="E1883" s="574">
        <v>1761.81</v>
      </c>
      <c r="F1883" s="936">
        <f t="shared" si="190"/>
        <v>1761.81</v>
      </c>
      <c r="G1883" s="866">
        <f>'Заказ, cкидки и курсы валют'!$J$23*F1883</f>
        <v>21934.534499999998</v>
      </c>
      <c r="H1883" s="522">
        <f t="shared" si="191"/>
        <v>6580.36</v>
      </c>
      <c r="I1883" s="1307"/>
    </row>
    <row r="1884" spans="1:9" ht="14.1" customHeight="1">
      <c r="A1884" s="1308" t="s">
        <v>394</v>
      </c>
      <c r="B1884" s="1269" t="s">
        <v>207</v>
      </c>
      <c r="C1884" s="794">
        <v>78</v>
      </c>
      <c r="D1884" s="1269">
        <v>270</v>
      </c>
      <c r="E1884" s="574">
        <v>1880.87</v>
      </c>
      <c r="F1884" s="936">
        <f t="shared" si="190"/>
        <v>1880.87</v>
      </c>
      <c r="G1884" s="866">
        <f>'Заказ, cкидки и курсы валют'!$J$23*F1884</f>
        <v>23416.831499999997</v>
      </c>
      <c r="H1884" s="522">
        <f t="shared" si="191"/>
        <v>6322.54</v>
      </c>
      <c r="I1884" s="1307"/>
    </row>
    <row r="1885" spans="1:9" ht="14.1" customHeight="1">
      <c r="A1885" s="1308" t="s">
        <v>395</v>
      </c>
      <c r="B1885" s="1269" t="s">
        <v>208</v>
      </c>
      <c r="C1885" s="794">
        <v>88.8</v>
      </c>
      <c r="D1885" s="1269">
        <v>250</v>
      </c>
      <c r="E1885" s="574">
        <v>2133.42</v>
      </c>
      <c r="F1885" s="936">
        <f t="shared" si="190"/>
        <v>2133.42</v>
      </c>
      <c r="G1885" s="866">
        <f>'Заказ, cкидки и курсы валют'!$J$23*F1885</f>
        <v>26561.078999999998</v>
      </c>
      <c r="H1885" s="522">
        <f t="shared" si="191"/>
        <v>6640.27</v>
      </c>
      <c r="I1885" s="1307"/>
    </row>
    <row r="1886" spans="1:9" ht="14.1" customHeight="1">
      <c r="A1886" s="1308" t="s">
        <v>396</v>
      </c>
      <c r="B1886" s="1269" t="s">
        <v>209</v>
      </c>
      <c r="C1886" s="794">
        <v>97</v>
      </c>
      <c r="D1886" s="1269">
        <v>220</v>
      </c>
      <c r="E1886" s="574">
        <v>2388.2800000000002</v>
      </c>
      <c r="F1886" s="936">
        <f t="shared" si="190"/>
        <v>2388.2800000000002</v>
      </c>
      <c r="G1886" s="866">
        <f>'Заказ, cкидки и курсы валют'!$J$23*F1886</f>
        <v>29734.085999999999</v>
      </c>
      <c r="H1886" s="522">
        <f t="shared" si="191"/>
        <v>6541.5</v>
      </c>
      <c r="I1886" s="1307"/>
    </row>
    <row r="1887" spans="1:9" ht="14.1" customHeight="1">
      <c r="A1887" s="1308" t="s">
        <v>397</v>
      </c>
      <c r="B1887" s="1269" t="s">
        <v>210</v>
      </c>
      <c r="C1887" s="794">
        <v>107.59</v>
      </c>
      <c r="D1887" s="1269">
        <v>195</v>
      </c>
      <c r="E1887" s="574">
        <v>2556.5700000000002</v>
      </c>
      <c r="F1887" s="936">
        <f t="shared" si="190"/>
        <v>2556.5700000000002</v>
      </c>
      <c r="G1887" s="866">
        <f>'Заказ, cкидки и курсы валют'!$J$23*F1887</f>
        <v>31829.2965</v>
      </c>
      <c r="H1887" s="522">
        <f t="shared" si="191"/>
        <v>6206.71</v>
      </c>
      <c r="I1887" s="1307"/>
    </row>
    <row r="1888" spans="1:9" ht="14.1" customHeight="1">
      <c r="A1888" s="1308" t="s">
        <v>398</v>
      </c>
      <c r="B1888" s="1269" t="s">
        <v>211</v>
      </c>
      <c r="C1888" s="794">
        <v>114</v>
      </c>
      <c r="D1888" s="1269">
        <v>140</v>
      </c>
      <c r="E1888" s="574">
        <v>2884.27</v>
      </c>
      <c r="F1888" s="936">
        <f t="shared" si="190"/>
        <v>2884.27</v>
      </c>
      <c r="G1888" s="866">
        <f>'Заказ, cкидки и курсы валют'!$J$23*F1888</f>
        <v>35909.161499999995</v>
      </c>
      <c r="H1888" s="522">
        <f t="shared" si="191"/>
        <v>5027.28</v>
      </c>
      <c r="I1888" s="1307"/>
    </row>
    <row r="1889" spans="1:9" ht="14.1" customHeight="1">
      <c r="A1889" s="1308" t="s">
        <v>399</v>
      </c>
      <c r="B1889" s="1269" t="s">
        <v>212</v>
      </c>
      <c r="C1889" s="794">
        <v>124</v>
      </c>
      <c r="D1889" s="1269">
        <v>160</v>
      </c>
      <c r="E1889" s="574">
        <v>2986.95</v>
      </c>
      <c r="F1889" s="936">
        <f t="shared" si="190"/>
        <v>2986.95</v>
      </c>
      <c r="G1889" s="866">
        <f>'Заказ, cкидки и курсы валют'!$J$23*F1889</f>
        <v>37187.527499999997</v>
      </c>
      <c r="H1889" s="522">
        <f t="shared" si="191"/>
        <v>5950</v>
      </c>
      <c r="I1889" s="1307"/>
    </row>
    <row r="1890" spans="1:9" ht="14.1" customHeight="1">
      <c r="A1890" s="1308" t="s">
        <v>2500</v>
      </c>
      <c r="B1890" s="1269" t="s">
        <v>4310</v>
      </c>
      <c r="C1890" s="794">
        <v>127.57</v>
      </c>
      <c r="D1890" s="1269">
        <v>140</v>
      </c>
      <c r="E1890" s="574">
        <v>3218.87</v>
      </c>
      <c r="F1890" s="936">
        <f t="shared" si="190"/>
        <v>3218.87</v>
      </c>
      <c r="G1890" s="866">
        <f>'Заказ, cкидки и курсы валют'!$J$23*F1890</f>
        <v>40074.931499999999</v>
      </c>
      <c r="H1890" s="522">
        <f t="shared" si="191"/>
        <v>5610.49</v>
      </c>
      <c r="I1890" s="1307"/>
    </row>
    <row r="1891" spans="1:9" ht="14.1" customHeight="1">
      <c r="A1891" s="1308" t="s">
        <v>2501</v>
      </c>
      <c r="B1891" s="1269" t="s">
        <v>615</v>
      </c>
      <c r="C1891" s="794">
        <v>142.5</v>
      </c>
      <c r="D1891" s="1269">
        <v>100</v>
      </c>
      <c r="E1891" s="574">
        <v>3520.23</v>
      </c>
      <c r="F1891" s="936">
        <f t="shared" si="190"/>
        <v>3520.23</v>
      </c>
      <c r="G1891" s="866">
        <f>'Заказ, cкидки и курсы валют'!$J$23*F1891</f>
        <v>43826.863499999999</v>
      </c>
      <c r="H1891" s="522">
        <f t="shared" si="191"/>
        <v>4382.6899999999996</v>
      </c>
      <c r="I1891" s="1307"/>
    </row>
    <row r="1892" spans="1:9" ht="14.1" customHeight="1">
      <c r="A1892" s="1003" t="s">
        <v>11050</v>
      </c>
      <c r="B1892" s="521" t="s">
        <v>618</v>
      </c>
      <c r="C1892" s="1270">
        <v>60</v>
      </c>
      <c r="D1892" s="1269">
        <v>300</v>
      </c>
      <c r="E1892" s="574">
        <v>1373.34</v>
      </c>
      <c r="F1892" s="936">
        <f t="shared" ref="F1892:F1902" si="192">ROUND(E1892*(1-$F$11),2)</f>
        <v>1373.34</v>
      </c>
      <c r="G1892" s="866">
        <f>'Заказ, cкидки и курсы валют'!$J$23*F1892</f>
        <v>17098.082999999999</v>
      </c>
      <c r="H1892" s="522">
        <f t="shared" ref="H1892:H1902" si="193">ROUND((D1892/1000)*G1892,2)</f>
        <v>5129.42</v>
      </c>
      <c r="I1892" s="1307"/>
    </row>
    <row r="1893" spans="1:9" ht="14.1" customHeight="1">
      <c r="A1893" s="1308" t="s">
        <v>2502</v>
      </c>
      <c r="B1893" s="1269" t="s">
        <v>3128</v>
      </c>
      <c r="C1893" s="1270">
        <v>64.5</v>
      </c>
      <c r="D1893" s="1269">
        <v>300</v>
      </c>
      <c r="E1893" s="574">
        <v>1504.71</v>
      </c>
      <c r="F1893" s="936">
        <f t="shared" si="192"/>
        <v>1504.71</v>
      </c>
      <c r="G1893" s="866">
        <f>'Заказ, cкидки и курсы валют'!$J$23*F1893</f>
        <v>18733.639500000001</v>
      </c>
      <c r="H1893" s="522">
        <f t="shared" si="193"/>
        <v>5620.09</v>
      </c>
      <c r="I1893" s="1307"/>
    </row>
    <row r="1894" spans="1:9" ht="14.1" customHeight="1">
      <c r="A1894" s="1003" t="s">
        <v>11051</v>
      </c>
      <c r="B1894" s="521" t="s">
        <v>1330</v>
      </c>
      <c r="C1894" s="1270">
        <v>80</v>
      </c>
      <c r="D1894" s="1269">
        <v>250</v>
      </c>
      <c r="E1894" s="574">
        <v>1867.3</v>
      </c>
      <c r="F1894" s="936">
        <f t="shared" si="192"/>
        <v>1867.3</v>
      </c>
      <c r="G1894" s="866">
        <f>'Заказ, cкидки и курсы валют'!$J$23*F1894</f>
        <v>23247.884999999998</v>
      </c>
      <c r="H1894" s="522">
        <f t="shared" si="193"/>
        <v>5811.97</v>
      </c>
      <c r="I1894" s="1307"/>
    </row>
    <row r="1895" spans="1:9" ht="14.1" customHeight="1">
      <c r="A1895" s="1308" t="s">
        <v>2503</v>
      </c>
      <c r="B1895" s="1269" t="s">
        <v>1331</v>
      </c>
      <c r="C1895" s="794">
        <v>87.6</v>
      </c>
      <c r="D1895" s="1269">
        <v>250</v>
      </c>
      <c r="E1895" s="574">
        <v>1946.21</v>
      </c>
      <c r="F1895" s="936">
        <f t="shared" si="192"/>
        <v>1946.21</v>
      </c>
      <c r="G1895" s="866">
        <f>'Заказ, cкидки и курсы валют'!$J$23*F1895</f>
        <v>24230.3145</v>
      </c>
      <c r="H1895" s="522">
        <f t="shared" si="193"/>
        <v>6057.58</v>
      </c>
      <c r="I1895" s="1307"/>
    </row>
    <row r="1896" spans="1:9" ht="14.1" customHeight="1">
      <c r="A1896" s="1308" t="s">
        <v>400</v>
      </c>
      <c r="B1896" s="1269" t="s">
        <v>213</v>
      </c>
      <c r="C1896" s="794">
        <v>105.14</v>
      </c>
      <c r="D1896" s="1269">
        <v>225</v>
      </c>
      <c r="E1896" s="574">
        <v>2383.4899999999998</v>
      </c>
      <c r="F1896" s="936">
        <f t="shared" si="192"/>
        <v>2383.4899999999998</v>
      </c>
      <c r="G1896" s="866">
        <f>'Заказ, cкидки и курсы валют'!$J$23*F1896</f>
        <v>29674.450499999995</v>
      </c>
      <c r="H1896" s="522">
        <f t="shared" si="193"/>
        <v>6676.75</v>
      </c>
      <c r="I1896" s="1307"/>
    </row>
    <row r="1897" spans="1:9" ht="14.1" customHeight="1">
      <c r="A1897" s="1003" t="s">
        <v>5266</v>
      </c>
      <c r="B1897" s="1269" t="s">
        <v>1332</v>
      </c>
      <c r="C1897" s="1270">
        <v>110.2</v>
      </c>
      <c r="D1897" s="1269">
        <v>200</v>
      </c>
      <c r="E1897" s="574">
        <v>2418.2600000000002</v>
      </c>
      <c r="F1897" s="936">
        <f t="shared" si="192"/>
        <v>2418.2600000000002</v>
      </c>
      <c r="G1897" s="866">
        <f>'Заказ, cкидки и курсы валют'!$J$23*F1897</f>
        <v>30107.337</v>
      </c>
      <c r="H1897" s="522">
        <f t="shared" si="193"/>
        <v>6021.47</v>
      </c>
      <c r="I1897" s="1307"/>
    </row>
    <row r="1898" spans="1:9" ht="14.1" customHeight="1">
      <c r="A1898" s="1308" t="s">
        <v>401</v>
      </c>
      <c r="B1898" s="1269" t="s">
        <v>214</v>
      </c>
      <c r="C1898" s="794">
        <v>117.38</v>
      </c>
      <c r="D1898" s="1269">
        <v>195</v>
      </c>
      <c r="E1898" s="574">
        <v>2677.92</v>
      </c>
      <c r="F1898" s="936">
        <f t="shared" si="192"/>
        <v>2677.92</v>
      </c>
      <c r="G1898" s="866">
        <f>'Заказ, cкидки и курсы валют'!$J$23*F1898</f>
        <v>33340.103999999999</v>
      </c>
      <c r="H1898" s="522">
        <f t="shared" si="193"/>
        <v>6501.32</v>
      </c>
      <c r="I1898" s="1307"/>
    </row>
    <row r="1899" spans="1:9" ht="14.1" customHeight="1">
      <c r="A1899" s="1308" t="s">
        <v>402</v>
      </c>
      <c r="B1899" s="1269" t="s">
        <v>215</v>
      </c>
      <c r="C1899" s="794">
        <v>130</v>
      </c>
      <c r="D1899" s="1269">
        <v>155</v>
      </c>
      <c r="E1899" s="574">
        <v>3264.37</v>
      </c>
      <c r="F1899" s="936">
        <f t="shared" si="192"/>
        <v>3264.37</v>
      </c>
      <c r="G1899" s="866">
        <f>'Заказ, cкидки и курсы валют'!$J$23*F1899</f>
        <v>40641.406499999997</v>
      </c>
      <c r="H1899" s="522">
        <f t="shared" si="193"/>
        <v>6299.42</v>
      </c>
      <c r="I1899" s="1307"/>
    </row>
    <row r="1900" spans="1:9" ht="14.1" customHeight="1">
      <c r="A1900" s="1308" t="s">
        <v>403</v>
      </c>
      <c r="B1900" s="1269" t="s">
        <v>216</v>
      </c>
      <c r="C1900" s="794">
        <v>142.4</v>
      </c>
      <c r="D1900" s="1269">
        <v>150</v>
      </c>
      <c r="E1900" s="574">
        <v>3590.93</v>
      </c>
      <c r="F1900" s="936">
        <f t="shared" si="192"/>
        <v>3590.93</v>
      </c>
      <c r="G1900" s="866">
        <f>'Заказ, cкидки и курсы валют'!$J$23*F1900</f>
        <v>44707.078499999996</v>
      </c>
      <c r="H1900" s="522">
        <f t="shared" si="193"/>
        <v>6706.06</v>
      </c>
      <c r="I1900" s="1307"/>
    </row>
    <row r="1901" spans="1:9" ht="14.1" customHeight="1">
      <c r="A1901" s="1308" t="s">
        <v>404</v>
      </c>
      <c r="B1901" s="1269" t="s">
        <v>217</v>
      </c>
      <c r="C1901" s="794">
        <v>155.19999999999999</v>
      </c>
      <c r="D1901" s="1269">
        <v>125</v>
      </c>
      <c r="E1901" s="574">
        <v>3687.72</v>
      </c>
      <c r="F1901" s="936">
        <f t="shared" si="192"/>
        <v>3687.72</v>
      </c>
      <c r="G1901" s="866">
        <f>'Заказ, cкидки и курсы валют'!$J$23*F1901</f>
        <v>45912.113999999994</v>
      </c>
      <c r="H1901" s="522">
        <f t="shared" si="193"/>
        <v>5739.01</v>
      </c>
      <c r="I1901" s="1307"/>
    </row>
    <row r="1902" spans="1:9" ht="14.1" customHeight="1">
      <c r="A1902" s="1308" t="s">
        <v>405</v>
      </c>
      <c r="B1902" s="1269" t="s">
        <v>218</v>
      </c>
      <c r="C1902" s="794">
        <v>171.43</v>
      </c>
      <c r="D1902" s="1269">
        <v>140</v>
      </c>
      <c r="E1902" s="574">
        <v>4155.47</v>
      </c>
      <c r="F1902" s="936">
        <f t="shared" si="192"/>
        <v>4155.47</v>
      </c>
      <c r="G1902" s="866">
        <f>'Заказ, cкидки и курсы валют'!$J$23*F1902</f>
        <v>51735.601499999997</v>
      </c>
      <c r="H1902" s="522">
        <f t="shared" si="193"/>
        <v>7242.98</v>
      </c>
      <c r="I1902" s="1307"/>
    </row>
    <row r="1903" spans="1:9" ht="14.1" customHeight="1">
      <c r="A1903" s="1003" t="s">
        <v>9697</v>
      </c>
      <c r="B1903" s="521" t="s">
        <v>1367</v>
      </c>
      <c r="C1903" s="794">
        <v>165.07</v>
      </c>
      <c r="D1903" s="1269">
        <v>140</v>
      </c>
      <c r="E1903" s="574">
        <v>4869.99</v>
      </c>
      <c r="F1903" s="936">
        <f t="shared" ref="F1903" si="194">ROUND(E1903*(1-$F$11),2)</f>
        <v>4869.99</v>
      </c>
      <c r="G1903" s="866">
        <f>'Заказ, cкидки и курсы валют'!$J$23*F1903</f>
        <v>60631.375499999995</v>
      </c>
      <c r="H1903" s="522">
        <f t="shared" ref="H1903" si="195">ROUND((D1903/1000)*G1903,2)</f>
        <v>8488.39</v>
      </c>
      <c r="I1903" s="1307"/>
    </row>
    <row r="1904" spans="1:9" ht="14.1" customHeight="1">
      <c r="A1904" s="1308" t="s">
        <v>406</v>
      </c>
      <c r="B1904" s="1269" t="s">
        <v>219</v>
      </c>
      <c r="C1904" s="794">
        <v>180.36</v>
      </c>
      <c r="D1904" s="1269">
        <v>140</v>
      </c>
      <c r="E1904" s="574">
        <v>4240.49</v>
      </c>
      <c r="F1904" s="936">
        <f>ROUND(E1904*(1-$F$11),2)</f>
        <v>4240.49</v>
      </c>
      <c r="G1904" s="866">
        <f>'Заказ, cкидки и курсы валют'!$J$23*F1904</f>
        <v>52794.100499999993</v>
      </c>
      <c r="H1904" s="522">
        <f>ROUND((D1904/1000)*G1904,2)</f>
        <v>7391.17</v>
      </c>
      <c r="I1904" s="1307"/>
    </row>
    <row r="1905" spans="1:9" ht="14.1" customHeight="1">
      <c r="A1905" s="1308" t="s">
        <v>407</v>
      </c>
      <c r="B1905" s="1269" t="s">
        <v>220</v>
      </c>
      <c r="C1905" s="794">
        <v>200</v>
      </c>
      <c r="D1905" s="1269">
        <v>115</v>
      </c>
      <c r="E1905" s="574">
        <v>4429.43</v>
      </c>
      <c r="F1905" s="936">
        <f>ROUND(E1905*(1-$F$11),2)</f>
        <v>4429.43</v>
      </c>
      <c r="G1905" s="866">
        <f>'Заказ, cкидки и курсы валют'!$J$23*F1905</f>
        <v>55146.4035</v>
      </c>
      <c r="H1905" s="522">
        <f>ROUND((D1905/1000)*G1905,2)</f>
        <v>6341.84</v>
      </c>
      <c r="I1905" s="1307"/>
    </row>
    <row r="1906" spans="1:9" ht="14.1" customHeight="1">
      <c r="A1906" s="1308" t="s">
        <v>408</v>
      </c>
      <c r="B1906" s="1269" t="s">
        <v>221</v>
      </c>
      <c r="C1906" s="794">
        <v>213</v>
      </c>
      <c r="D1906" s="1269">
        <v>100</v>
      </c>
      <c r="E1906" s="574">
        <v>5192.3500000000004</v>
      </c>
      <c r="F1906" s="936">
        <f>ROUND(E1906*(1-$F$11),2)</f>
        <v>5192.3500000000004</v>
      </c>
      <c r="G1906" s="866">
        <f>'Заказ, cкидки и курсы валют'!$J$23*F1906</f>
        <v>64644.7575</v>
      </c>
      <c r="H1906" s="522">
        <f>ROUND((D1906/1000)*G1906,2)</f>
        <v>6464.48</v>
      </c>
      <c r="I1906" s="1307"/>
    </row>
    <row r="1907" spans="1:9" ht="14.1" customHeight="1">
      <c r="A1907" s="1308" t="s">
        <v>3927</v>
      </c>
      <c r="B1907" s="1269" t="s">
        <v>4326</v>
      </c>
      <c r="C1907" s="794">
        <v>253</v>
      </c>
      <c r="D1907" s="1269">
        <v>100</v>
      </c>
      <c r="E1907" s="574">
        <v>8186.92</v>
      </c>
      <c r="F1907" s="936">
        <f>ROUND(E1907*(1-$F$11),2)</f>
        <v>8186.92</v>
      </c>
      <c r="G1907" s="866">
        <f>'Заказ, cкидки и курсы валют'!$J$23*F1907</f>
        <v>101927.15399999999</v>
      </c>
      <c r="H1907" s="522">
        <f>ROUND((D1907/1000)*G1907,2)</f>
        <v>10192.719999999999</v>
      </c>
      <c r="I1907" s="1307"/>
    </row>
    <row r="1908" spans="1:9" ht="14.1" customHeight="1" thickBot="1">
      <c r="A1908" s="2107" t="s">
        <v>3928</v>
      </c>
      <c r="B1908" s="2108" t="s">
        <v>3929</v>
      </c>
      <c r="C1908" s="962">
        <v>263.75</v>
      </c>
      <c r="D1908" s="2108">
        <v>80</v>
      </c>
      <c r="E1908" s="574">
        <v>9125.25</v>
      </c>
      <c r="F1908" s="2072">
        <f>ROUND(E1908*(1-$F$11),2)</f>
        <v>9125.25</v>
      </c>
      <c r="G1908" s="1263">
        <f>'Заказ, cкидки и курсы валют'!$J$23*F1908</f>
        <v>113609.36249999999</v>
      </c>
      <c r="H1908" s="1264">
        <f>ROUND((D1908/1000)*G1908,2)</f>
        <v>9088.75</v>
      </c>
      <c r="I1908" s="2109"/>
    </row>
    <row r="1909" spans="1:9" ht="14.1" customHeight="1" thickBot="1"/>
    <row r="1910" spans="1:9" ht="42" customHeight="1">
      <c r="A1910" s="517"/>
      <c r="B1910" s="519" t="s">
        <v>3096</v>
      </c>
      <c r="C1910" s="518"/>
      <c r="D1910" s="518"/>
      <c r="E1910" s="616"/>
      <c r="F1910" s="617"/>
      <c r="G1910" s="871"/>
      <c r="H1910" s="236"/>
      <c r="I1910" s="79"/>
    </row>
    <row r="1911" spans="1:9" ht="18.75" customHeight="1">
      <c r="A1911" s="206"/>
      <c r="B1911" s="108" t="s">
        <v>1404</v>
      </c>
      <c r="C1911" s="108"/>
      <c r="D1911" s="166"/>
      <c r="E1911" s="593"/>
      <c r="F1911" s="553"/>
      <c r="G1911" s="340"/>
      <c r="H1911" s="17"/>
      <c r="I1911" s="167"/>
    </row>
    <row r="1912" spans="1:9" ht="14.1" customHeight="1">
      <c r="A1912" s="206"/>
      <c r="B1912" s="207"/>
      <c r="C1912" s="97"/>
      <c r="D1912" s="97"/>
      <c r="E1912" s="595"/>
      <c r="F1912" s="596"/>
      <c r="G1912" s="860"/>
      <c r="H1912" s="228"/>
      <c r="I1912" s="167"/>
    </row>
    <row r="1913" spans="1:9" ht="14.25" customHeight="1">
      <c r="A1913" s="206"/>
      <c r="B1913" s="207"/>
      <c r="C1913" s="97"/>
      <c r="D1913" s="97"/>
      <c r="E1913" s="595"/>
      <c r="F1913" s="596"/>
      <c r="G1913" s="860"/>
      <c r="H1913" s="228"/>
      <c r="I1913" s="167"/>
    </row>
    <row r="1914" spans="1:9" ht="14.1" customHeight="1">
      <c r="A1914" s="206"/>
      <c r="B1914" s="207"/>
      <c r="C1914" s="97"/>
      <c r="D1914" s="97"/>
      <c r="E1914" s="595"/>
      <c r="F1914" s="596"/>
      <c r="G1914" s="860"/>
      <c r="H1914" s="228"/>
      <c r="I1914" s="167"/>
    </row>
    <row r="1915" spans="1:9" ht="14.1" customHeight="1" thickBot="1">
      <c r="A1915" s="201" t="s">
        <v>7081</v>
      </c>
      <c r="B1915" s="200"/>
      <c r="C1915" s="205"/>
      <c r="D1915" s="205"/>
      <c r="E1915" s="597"/>
      <c r="F1915" s="598"/>
      <c r="G1915" s="861"/>
      <c r="H1915" s="229"/>
      <c r="I1915" s="172"/>
    </row>
    <row r="1916" spans="1:9" ht="45" customHeight="1">
      <c r="A1916" s="187" t="s">
        <v>1034</v>
      </c>
      <c r="B1916" s="189" t="s">
        <v>1035</v>
      </c>
      <c r="C1916" s="192" t="s">
        <v>678</v>
      </c>
      <c r="D1916" s="192" t="s">
        <v>3143</v>
      </c>
      <c r="E1916" s="1134" t="s">
        <v>11378</v>
      </c>
      <c r="F1916" s="611" t="s">
        <v>2792</v>
      </c>
      <c r="G1916" s="2349" t="s">
        <v>2640</v>
      </c>
      <c r="H1916" s="2351" t="s">
        <v>497</v>
      </c>
      <c r="I1916" s="173" t="s">
        <v>4268</v>
      </c>
    </row>
    <row r="1917" spans="1:9" ht="14.1" customHeight="1" thickBot="1">
      <c r="A1917" s="195"/>
      <c r="B1917" s="389"/>
      <c r="C1917" s="197" t="s">
        <v>3644</v>
      </c>
      <c r="D1917" s="390" t="s">
        <v>2641</v>
      </c>
      <c r="E1917" s="601" t="s">
        <v>265</v>
      </c>
      <c r="F1917" s="607">
        <f>'Заказ, cкидки и курсы валют'!$I$12</f>
        <v>0</v>
      </c>
      <c r="G1917" s="2350"/>
      <c r="H1917" s="2352"/>
      <c r="I1917" s="325"/>
    </row>
    <row r="1918" spans="1:9" ht="14.1" customHeight="1">
      <c r="A1918" s="391" t="s">
        <v>11908</v>
      </c>
      <c r="B1918" s="542" t="s">
        <v>169</v>
      </c>
      <c r="C1918" s="1964">
        <v>4.93</v>
      </c>
      <c r="D1918" s="2147">
        <v>250</v>
      </c>
      <c r="E1918" s="2148">
        <f t="shared" ref="E1918:E1927" si="196">E1842*1.2</f>
        <v>141.21600000000001</v>
      </c>
      <c r="F1918" s="967">
        <f t="shared" ref="F1918:F1929" si="197">ROUND(E1918*(1-$F$11),2)</f>
        <v>141.22</v>
      </c>
      <c r="G1918" s="968">
        <f>'Заказ, cкидки и курсы валют'!$J$23*F1918</f>
        <v>1758.1889999999999</v>
      </c>
      <c r="H1918" s="387">
        <f t="shared" ref="H1918:H1929" si="198">ROUND((D1918/1000)*G1918,2)</f>
        <v>439.55</v>
      </c>
      <c r="I1918" s="336"/>
    </row>
    <row r="1919" spans="1:9" ht="14.1" customHeight="1">
      <c r="A1919" s="209" t="s">
        <v>11909</v>
      </c>
      <c r="B1919" s="44" t="s">
        <v>171</v>
      </c>
      <c r="C1919" s="794">
        <v>4.9400000000000004</v>
      </c>
      <c r="D1919" s="2074">
        <v>250</v>
      </c>
      <c r="E1919" s="2110">
        <f t="shared" si="196"/>
        <v>204.66</v>
      </c>
      <c r="F1919" s="603">
        <f t="shared" si="197"/>
        <v>204.66</v>
      </c>
      <c r="G1919" s="862">
        <f>'Заказ, cкидки и курсы валют'!$J$23*F1919</f>
        <v>2548.0169999999998</v>
      </c>
      <c r="H1919" s="128">
        <f t="shared" si="198"/>
        <v>637</v>
      </c>
      <c r="I1919" s="326"/>
    </row>
    <row r="1920" spans="1:9" ht="14.1" customHeight="1">
      <c r="A1920" s="209" t="s">
        <v>8995</v>
      </c>
      <c r="B1920" s="44" t="s">
        <v>189</v>
      </c>
      <c r="C1920" s="786">
        <v>6</v>
      </c>
      <c r="D1920" s="2074">
        <v>200</v>
      </c>
      <c r="E1920" s="2064">
        <f t="shared" si="196"/>
        <v>187.00800000000001</v>
      </c>
      <c r="F1920" s="603">
        <f t="shared" si="197"/>
        <v>187.01</v>
      </c>
      <c r="G1920" s="862">
        <f>'Заказ, cкидки и курсы валют'!$J$23*F1920</f>
        <v>2328.2744999999995</v>
      </c>
      <c r="H1920" s="128">
        <f t="shared" si="198"/>
        <v>465.65</v>
      </c>
      <c r="I1920" s="212"/>
    </row>
    <row r="1921" spans="1:9" ht="14.1" customHeight="1">
      <c r="A1921" s="209" t="s">
        <v>409</v>
      </c>
      <c r="B1921" s="44" t="s">
        <v>178</v>
      </c>
      <c r="C1921" s="786">
        <v>7.4</v>
      </c>
      <c r="D1921" s="2074">
        <v>300</v>
      </c>
      <c r="E1921" s="2064">
        <f t="shared" si="196"/>
        <v>231.91199999999998</v>
      </c>
      <c r="F1921" s="603">
        <f t="shared" si="197"/>
        <v>231.91</v>
      </c>
      <c r="G1921" s="862">
        <f>'Заказ, cкидки и курсы валют'!$J$23*F1921</f>
        <v>2887.2794999999996</v>
      </c>
      <c r="H1921" s="128">
        <f t="shared" si="198"/>
        <v>866.18</v>
      </c>
      <c r="I1921" s="212"/>
    </row>
    <row r="1922" spans="1:9" ht="14.1" customHeight="1">
      <c r="A1922" s="209" t="s">
        <v>410</v>
      </c>
      <c r="B1922" s="44" t="s">
        <v>179</v>
      </c>
      <c r="C1922" s="786">
        <v>8.81</v>
      </c>
      <c r="D1922" s="2074">
        <v>200</v>
      </c>
      <c r="E1922" s="2064">
        <f t="shared" si="196"/>
        <v>272.79599999999999</v>
      </c>
      <c r="F1922" s="603">
        <f t="shared" si="197"/>
        <v>272.8</v>
      </c>
      <c r="G1922" s="862">
        <f>'Заказ, cкидки и курсы валют'!$J$23*F1922</f>
        <v>3396.36</v>
      </c>
      <c r="H1922" s="128">
        <f t="shared" si="198"/>
        <v>679.27</v>
      </c>
      <c r="I1922" s="212"/>
    </row>
    <row r="1923" spans="1:9" ht="14.1" customHeight="1">
      <c r="A1923" s="209" t="s">
        <v>411</v>
      </c>
      <c r="B1923" s="44" t="s">
        <v>180</v>
      </c>
      <c r="C1923" s="786">
        <v>10.72</v>
      </c>
      <c r="D1923" s="2074">
        <v>180</v>
      </c>
      <c r="E1923" s="2064">
        <f t="shared" si="196"/>
        <v>324.3</v>
      </c>
      <c r="F1923" s="603">
        <f t="shared" si="197"/>
        <v>324.3</v>
      </c>
      <c r="G1923" s="862">
        <f>'Заказ, cкидки и курсы валют'!$J$23*F1923</f>
        <v>4037.5349999999999</v>
      </c>
      <c r="H1923" s="128">
        <f t="shared" si="198"/>
        <v>726.76</v>
      </c>
      <c r="I1923" s="212"/>
    </row>
    <row r="1924" spans="1:9" ht="14.1" customHeight="1">
      <c r="A1924" s="209" t="s">
        <v>412</v>
      </c>
      <c r="B1924" s="44" t="s">
        <v>181</v>
      </c>
      <c r="C1924" s="786">
        <v>12</v>
      </c>
      <c r="D1924" s="2074">
        <v>150</v>
      </c>
      <c r="E1924" s="2064">
        <f t="shared" si="196"/>
        <v>348.81599999999997</v>
      </c>
      <c r="F1924" s="603">
        <f t="shared" si="197"/>
        <v>348.82</v>
      </c>
      <c r="G1924" s="862">
        <f>'Заказ, cкидки и курсы валют'!$J$23*F1924</f>
        <v>4342.8089999999993</v>
      </c>
      <c r="H1924" s="128">
        <f t="shared" si="198"/>
        <v>651.41999999999996</v>
      </c>
      <c r="I1924" s="212"/>
    </row>
    <row r="1925" spans="1:9" ht="14.1" customHeight="1">
      <c r="A1925" s="209" t="s">
        <v>413</v>
      </c>
      <c r="B1925" s="44" t="s">
        <v>182</v>
      </c>
      <c r="C1925" s="786">
        <v>13.67</v>
      </c>
      <c r="D1925" s="2074">
        <v>100</v>
      </c>
      <c r="E1925" s="2064">
        <f t="shared" si="196"/>
        <v>394.44</v>
      </c>
      <c r="F1925" s="603">
        <f t="shared" si="197"/>
        <v>394.44</v>
      </c>
      <c r="G1925" s="862">
        <f>'Заказ, cкидки и курсы валют'!$J$23*F1925</f>
        <v>4910.7779999999993</v>
      </c>
      <c r="H1925" s="128">
        <f t="shared" si="198"/>
        <v>491.08</v>
      </c>
      <c r="I1925" s="212"/>
    </row>
    <row r="1926" spans="1:9" ht="14.1" customHeight="1">
      <c r="A1926" s="209" t="s">
        <v>414</v>
      </c>
      <c r="B1926" s="44" t="s">
        <v>183</v>
      </c>
      <c r="C1926" s="786">
        <v>15.07</v>
      </c>
      <c r="D1926" s="2074">
        <v>100</v>
      </c>
      <c r="E1926" s="2064">
        <f t="shared" si="196"/>
        <v>436.66799999999995</v>
      </c>
      <c r="F1926" s="603">
        <f t="shared" si="197"/>
        <v>436.67</v>
      </c>
      <c r="G1926" s="862">
        <f>'Заказ, cкидки и курсы валют'!$J$23*F1926</f>
        <v>5436.5415000000003</v>
      </c>
      <c r="H1926" s="128">
        <f t="shared" si="198"/>
        <v>543.65</v>
      </c>
      <c r="I1926" s="212"/>
    </row>
    <row r="1927" spans="1:9" ht="14.1" customHeight="1">
      <c r="A1927" s="209" t="s">
        <v>415</v>
      </c>
      <c r="B1927" s="44" t="s">
        <v>184</v>
      </c>
      <c r="C1927" s="786">
        <v>15.6</v>
      </c>
      <c r="D1927" s="2074">
        <v>100</v>
      </c>
      <c r="E1927" s="2064">
        <f t="shared" si="196"/>
        <v>474.15599999999995</v>
      </c>
      <c r="F1927" s="603">
        <f t="shared" si="197"/>
        <v>474.16</v>
      </c>
      <c r="G1927" s="862">
        <f>'Заказ, cкидки и курсы валют'!$J$23*F1927</f>
        <v>5903.2920000000004</v>
      </c>
      <c r="H1927" s="128">
        <f t="shared" si="198"/>
        <v>590.33000000000004</v>
      </c>
      <c r="I1927" s="212"/>
    </row>
    <row r="1928" spans="1:9" ht="14.1" customHeight="1">
      <c r="A1928" s="209" t="s">
        <v>416</v>
      </c>
      <c r="B1928" s="44" t="s">
        <v>185</v>
      </c>
      <c r="C1928" s="786">
        <v>20</v>
      </c>
      <c r="D1928" s="2074">
        <v>100</v>
      </c>
      <c r="E1928" s="2064">
        <f>E1853*1.2</f>
        <v>584.976</v>
      </c>
      <c r="F1928" s="603">
        <f t="shared" si="197"/>
        <v>584.98</v>
      </c>
      <c r="G1928" s="862">
        <f>'Заказ, cкидки и курсы валют'!$J$23*F1928</f>
        <v>7283.0010000000002</v>
      </c>
      <c r="H1928" s="128">
        <f t="shared" si="198"/>
        <v>728.3</v>
      </c>
      <c r="I1928" s="212"/>
    </row>
    <row r="1929" spans="1:9" ht="14.1" customHeight="1">
      <c r="A1929" s="209" t="s">
        <v>417</v>
      </c>
      <c r="B1929" s="44" t="s">
        <v>186</v>
      </c>
      <c r="C1929" s="786">
        <v>22.67</v>
      </c>
      <c r="D1929" s="2074">
        <v>50</v>
      </c>
      <c r="E1929" s="2064">
        <f>E1855*1.2</f>
        <v>674.20799999999997</v>
      </c>
      <c r="F1929" s="603">
        <f t="shared" si="197"/>
        <v>674.21</v>
      </c>
      <c r="G1929" s="862">
        <f>'Заказ, cкидки и курсы валют'!$J$23*F1929</f>
        <v>8393.9145000000008</v>
      </c>
      <c r="H1929" s="128">
        <f t="shared" si="198"/>
        <v>419.7</v>
      </c>
      <c r="I1929" s="212"/>
    </row>
    <row r="1930" spans="1:9" ht="14.1" customHeight="1">
      <c r="A1930" s="209" t="s">
        <v>12166</v>
      </c>
      <c r="B1930" s="44" t="s">
        <v>617</v>
      </c>
      <c r="C1930" s="786">
        <v>12.9</v>
      </c>
      <c r="D1930" s="2074">
        <v>150</v>
      </c>
      <c r="E1930" s="2064">
        <f t="shared" ref="E1930:E1937" si="199">E1857*1.2</f>
        <v>349.92</v>
      </c>
      <c r="F1930" s="603">
        <f t="shared" ref="F1930" si="200">ROUND(E1930*(1-$F$11),2)</f>
        <v>349.92</v>
      </c>
      <c r="G1930" s="862">
        <f>'Заказ, cкидки и курсы валют'!$J$23*F1930</f>
        <v>4356.5039999999999</v>
      </c>
      <c r="H1930" s="128">
        <f t="shared" ref="H1930" si="201">ROUND((D1930/1000)*G1930,2)</f>
        <v>653.48</v>
      </c>
    </row>
    <row r="1931" spans="1:9" ht="14.1" customHeight="1">
      <c r="A1931" s="209" t="s">
        <v>5265</v>
      </c>
      <c r="B1931" s="44" t="s">
        <v>190</v>
      </c>
      <c r="C1931" s="786">
        <v>14</v>
      </c>
      <c r="D1931" s="2074">
        <v>150</v>
      </c>
      <c r="E1931" s="2064">
        <f t="shared" si="199"/>
        <v>413.28</v>
      </c>
      <c r="F1931" s="603">
        <f t="shared" ref="F1931:F1939" si="202">ROUND(E1931*(1-$F$11),2)</f>
        <v>413.28</v>
      </c>
      <c r="G1931" s="862">
        <f>'Заказ, cкидки и курсы валют'!$J$23*F1931</f>
        <v>5145.3359999999993</v>
      </c>
      <c r="H1931" s="128">
        <f t="shared" ref="H1931:H1939" si="203">ROUND((D1931/1000)*G1931,2)</f>
        <v>771.8</v>
      </c>
      <c r="I1931" s="212"/>
    </row>
    <row r="1932" spans="1:9" ht="14.1" customHeight="1">
      <c r="A1932" s="209" t="s">
        <v>418</v>
      </c>
      <c r="B1932" s="44" t="s">
        <v>191</v>
      </c>
      <c r="C1932" s="786">
        <v>17.5</v>
      </c>
      <c r="D1932" s="2074">
        <v>150</v>
      </c>
      <c r="E1932" s="2064">
        <f t="shared" si="199"/>
        <v>520.39200000000005</v>
      </c>
      <c r="F1932" s="603">
        <f t="shared" si="202"/>
        <v>520.39</v>
      </c>
      <c r="G1932" s="862">
        <f>'Заказ, cкидки и курсы валют'!$J$23*F1932</f>
        <v>6478.8554999999997</v>
      </c>
      <c r="H1932" s="128">
        <f t="shared" si="203"/>
        <v>971.83</v>
      </c>
      <c r="I1932" s="212"/>
    </row>
    <row r="1933" spans="1:9" ht="14.1" customHeight="1">
      <c r="A1933" s="209" t="s">
        <v>419</v>
      </c>
      <c r="B1933" s="44" t="s">
        <v>192</v>
      </c>
      <c r="C1933" s="786">
        <v>17.5</v>
      </c>
      <c r="D1933" s="2074">
        <v>100</v>
      </c>
      <c r="E1933" s="2064">
        <f t="shared" si="199"/>
        <v>545.86799999999994</v>
      </c>
      <c r="F1933" s="603">
        <f t="shared" si="202"/>
        <v>545.87</v>
      </c>
      <c r="G1933" s="862">
        <f>'Заказ, cкидки и курсы валют'!$J$23*F1933</f>
        <v>6796.0814999999993</v>
      </c>
      <c r="H1933" s="128">
        <f t="shared" si="203"/>
        <v>679.61</v>
      </c>
      <c r="I1933" s="212"/>
    </row>
    <row r="1934" spans="1:9" ht="14.1" customHeight="1">
      <c r="A1934" s="209" t="s">
        <v>420</v>
      </c>
      <c r="B1934" s="44" t="s">
        <v>193</v>
      </c>
      <c r="C1934" s="786">
        <v>22.36</v>
      </c>
      <c r="D1934" s="2074">
        <v>80</v>
      </c>
      <c r="E1934" s="2064">
        <f t="shared" si="199"/>
        <v>632.53200000000004</v>
      </c>
      <c r="F1934" s="603">
        <f t="shared" si="202"/>
        <v>632.53</v>
      </c>
      <c r="G1934" s="862">
        <f>'Заказ, cкидки и курсы валют'!$J$23*F1934</f>
        <v>7874.9984999999988</v>
      </c>
      <c r="H1934" s="128">
        <f t="shared" si="203"/>
        <v>630</v>
      </c>
      <c r="I1934" s="212"/>
    </row>
    <row r="1935" spans="1:9" ht="14.1" customHeight="1">
      <c r="A1935" s="209" t="s">
        <v>421</v>
      </c>
      <c r="B1935" s="44" t="s">
        <v>194</v>
      </c>
      <c r="C1935" s="786">
        <v>25.26</v>
      </c>
      <c r="D1935" s="48">
        <v>50</v>
      </c>
      <c r="E1935" s="2064">
        <f t="shared" si="199"/>
        <v>721.69199999999989</v>
      </c>
      <c r="F1935" s="603">
        <f t="shared" si="202"/>
        <v>721.69</v>
      </c>
      <c r="G1935" s="862">
        <f>'Заказ, cкидки и курсы валют'!$J$23*F1935</f>
        <v>8985.040500000001</v>
      </c>
      <c r="H1935" s="128">
        <f t="shared" si="203"/>
        <v>449.25</v>
      </c>
      <c r="I1935" s="212"/>
    </row>
    <row r="1936" spans="1:9" ht="14.1" customHeight="1">
      <c r="A1936" s="209" t="s">
        <v>422</v>
      </c>
      <c r="B1936" s="44" t="s">
        <v>3121</v>
      </c>
      <c r="C1936" s="786">
        <v>28</v>
      </c>
      <c r="D1936" s="2074">
        <v>50</v>
      </c>
      <c r="E1936" s="2064">
        <f t="shared" si="199"/>
        <v>794.05200000000002</v>
      </c>
      <c r="F1936" s="603">
        <f t="shared" si="202"/>
        <v>794.05</v>
      </c>
      <c r="G1936" s="862">
        <f>'Заказ, cкидки и курсы валют'!$J$23*F1936</f>
        <v>9885.9224999999988</v>
      </c>
      <c r="H1936" s="128">
        <f t="shared" si="203"/>
        <v>494.3</v>
      </c>
      <c r="I1936" s="212"/>
    </row>
    <row r="1937" spans="1:9" ht="14.1" customHeight="1">
      <c r="A1937" s="209" t="s">
        <v>423</v>
      </c>
      <c r="B1937" s="44" t="s">
        <v>195</v>
      </c>
      <c r="C1937" s="786">
        <v>30.5</v>
      </c>
      <c r="D1937" s="48">
        <v>50</v>
      </c>
      <c r="E1937" s="2064">
        <f t="shared" si="199"/>
        <v>858.76799999999992</v>
      </c>
      <c r="F1937" s="603">
        <f t="shared" si="202"/>
        <v>858.77</v>
      </c>
      <c r="G1937" s="862">
        <f>'Заказ, cкидки и курсы валют'!$J$23*F1937</f>
        <v>10691.6865</v>
      </c>
      <c r="H1937" s="128">
        <f t="shared" si="203"/>
        <v>534.58000000000004</v>
      </c>
      <c r="I1937" s="212"/>
    </row>
    <row r="1938" spans="1:9" ht="14.1" customHeight="1">
      <c r="A1938" s="209" t="s">
        <v>424</v>
      </c>
      <c r="B1938" s="44" t="s">
        <v>196</v>
      </c>
      <c r="C1938" s="786">
        <v>34.6</v>
      </c>
      <c r="D1938" s="48">
        <v>50</v>
      </c>
      <c r="E1938" s="2064">
        <f>E1866*1.2</f>
        <v>1003.2239999999999</v>
      </c>
      <c r="F1938" s="603">
        <f t="shared" si="202"/>
        <v>1003.22</v>
      </c>
      <c r="G1938" s="862">
        <f>'Заказ, cкидки и курсы валют'!$J$23*F1938</f>
        <v>12490.089</v>
      </c>
      <c r="H1938" s="128">
        <f t="shared" si="203"/>
        <v>624.5</v>
      </c>
      <c r="I1938" s="212"/>
    </row>
    <row r="1939" spans="1:9" ht="14.1" customHeight="1" thickBot="1">
      <c r="A1939" s="211" t="s">
        <v>425</v>
      </c>
      <c r="B1939" s="213" t="s">
        <v>197</v>
      </c>
      <c r="C1939" s="975">
        <v>40.520000000000003</v>
      </c>
      <c r="D1939" s="217">
        <v>50</v>
      </c>
      <c r="E1939" s="2092">
        <f>E1867*1.2</f>
        <v>1122.384</v>
      </c>
      <c r="F1939" s="959">
        <f t="shared" si="202"/>
        <v>1122.3800000000001</v>
      </c>
      <c r="G1939" s="960">
        <f>'Заказ, cкидки и курсы валют'!$J$23*F1939</f>
        <v>13973.631000000001</v>
      </c>
      <c r="H1939" s="181">
        <f t="shared" si="203"/>
        <v>698.68</v>
      </c>
      <c r="I1939" s="214"/>
    </row>
    <row r="1940" spans="1:9" ht="14.1" customHeight="1" thickBot="1"/>
    <row r="1941" spans="1:9" ht="14.1" customHeight="1">
      <c r="A1941" s="517"/>
      <c r="B1941" s="519" t="s">
        <v>3096</v>
      </c>
      <c r="C1941" s="518"/>
      <c r="D1941" s="518"/>
      <c r="E1941" s="616"/>
      <c r="F1941" s="617"/>
      <c r="G1941" s="871"/>
      <c r="H1941" s="236"/>
      <c r="I1941" s="79"/>
    </row>
    <row r="1942" spans="1:9" ht="14.1" customHeight="1">
      <c r="A1942" s="206"/>
      <c r="B1942" s="108" t="s">
        <v>1404</v>
      </c>
      <c r="C1942" s="108"/>
      <c r="D1942" s="166"/>
      <c r="E1942" s="593"/>
      <c r="F1942" s="553"/>
      <c r="G1942" s="340"/>
      <c r="H1942" s="17"/>
      <c r="I1942" s="167"/>
    </row>
    <row r="1943" spans="1:9" ht="14.1" customHeight="1">
      <c r="A1943" s="206"/>
      <c r="B1943" s="207"/>
      <c r="C1943" s="97"/>
      <c r="D1943" s="97"/>
      <c r="E1943" s="595"/>
      <c r="F1943" s="596"/>
      <c r="G1943" s="860"/>
      <c r="H1943" s="228"/>
      <c r="I1943" s="167"/>
    </row>
    <row r="1944" spans="1:9" ht="14.1" customHeight="1">
      <c r="A1944" s="206"/>
      <c r="B1944" s="207"/>
      <c r="C1944" s="97"/>
      <c r="D1944" s="97"/>
      <c r="E1944" s="595"/>
      <c r="F1944" s="596"/>
      <c r="G1944" s="860"/>
      <c r="H1944" s="228"/>
      <c r="I1944" s="167"/>
    </row>
    <row r="1945" spans="1:9" ht="14.1" customHeight="1">
      <c r="A1945" s="206"/>
      <c r="B1945" s="207"/>
      <c r="C1945" s="97"/>
      <c r="D1945" s="97"/>
      <c r="E1945" s="595"/>
      <c r="F1945" s="596"/>
      <c r="G1945" s="860"/>
      <c r="H1945" s="228"/>
      <c r="I1945" s="167"/>
    </row>
    <row r="1946" spans="1:9" ht="14.1" customHeight="1" thickBot="1">
      <c r="A1946" s="201" t="s">
        <v>7083</v>
      </c>
      <c r="B1946" s="200"/>
      <c r="C1946" s="205"/>
      <c r="D1946" s="205"/>
      <c r="E1946" s="597"/>
      <c r="F1946" s="598"/>
      <c r="G1946" s="861"/>
      <c r="H1946" s="229"/>
      <c r="I1946" s="172"/>
    </row>
    <row r="1947" spans="1:9" ht="44.25" customHeight="1">
      <c r="A1947" s="187" t="s">
        <v>1034</v>
      </c>
      <c r="B1947" s="189" t="s">
        <v>1035</v>
      </c>
      <c r="C1947" s="192" t="s">
        <v>678</v>
      </c>
      <c r="D1947" s="192" t="s">
        <v>3143</v>
      </c>
      <c r="E1947" s="1134" t="s">
        <v>11378</v>
      </c>
      <c r="F1947" s="611" t="s">
        <v>2792</v>
      </c>
      <c r="G1947" s="2349" t="s">
        <v>2640</v>
      </c>
      <c r="H1947" s="2351" t="s">
        <v>497</v>
      </c>
      <c r="I1947" s="173" t="s">
        <v>4268</v>
      </c>
    </row>
    <row r="1948" spans="1:9" ht="14.1" customHeight="1" thickBot="1">
      <c r="A1948" s="195"/>
      <c r="B1948" s="389"/>
      <c r="C1948" s="197" t="s">
        <v>3644</v>
      </c>
      <c r="D1948" s="390" t="s">
        <v>2641</v>
      </c>
      <c r="E1948" s="601" t="s">
        <v>265</v>
      </c>
      <c r="F1948" s="607">
        <f>'Заказ, cкидки и курсы валют'!$I$12</f>
        <v>0</v>
      </c>
      <c r="G1948" s="2350"/>
      <c r="H1948" s="2352"/>
      <c r="I1948" s="325"/>
    </row>
    <row r="1949" spans="1:9" ht="14.1" customHeight="1">
      <c r="A1949" s="1136" t="s">
        <v>9698</v>
      </c>
      <c r="B1949" s="998" t="s">
        <v>169</v>
      </c>
      <c r="C1949" s="1964">
        <v>4.93</v>
      </c>
      <c r="D1949" s="2145">
        <v>50</v>
      </c>
      <c r="E1949" s="2090">
        <f t="shared" ref="E1949:E1980" si="204">E1842*3</f>
        <v>353.04</v>
      </c>
      <c r="F1949" s="2069">
        <f t="shared" ref="F1949:F1959" si="205">ROUND(E1949*(1-$F$11),2)</f>
        <v>353.04</v>
      </c>
      <c r="G1949" s="1673">
        <f>'Заказ, cкидки и курсы валют'!$J$23*F1949</f>
        <v>4395.348</v>
      </c>
      <c r="H1949" s="1278">
        <f t="shared" ref="H1949:H1959" si="206">ROUND((D1949/1000)*G1949,2)</f>
        <v>219.77</v>
      </c>
      <c r="I1949" s="1080"/>
    </row>
    <row r="1950" spans="1:9" ht="14.1" customHeight="1">
      <c r="A1950" s="520" t="s">
        <v>9699</v>
      </c>
      <c r="B1950" s="521" t="s">
        <v>171</v>
      </c>
      <c r="C1950" s="794">
        <v>4.9400000000000004</v>
      </c>
      <c r="D1950" s="2095">
        <v>40</v>
      </c>
      <c r="E1950" s="2064">
        <f t="shared" si="204"/>
        <v>511.65000000000003</v>
      </c>
      <c r="F1950" s="936">
        <f t="shared" si="205"/>
        <v>511.65</v>
      </c>
      <c r="G1950" s="866">
        <f>'Заказ, cкидки и курсы валют'!$J$23*F1950</f>
        <v>6370.0424999999996</v>
      </c>
      <c r="H1950" s="1271">
        <f t="shared" si="206"/>
        <v>254.8</v>
      </c>
      <c r="I1950" s="523"/>
    </row>
    <row r="1951" spans="1:9" ht="14.1" customHeight="1">
      <c r="A1951" s="520" t="s">
        <v>9700</v>
      </c>
      <c r="B1951" s="521" t="s">
        <v>189</v>
      </c>
      <c r="C1951" s="794">
        <v>6</v>
      </c>
      <c r="D1951" s="2095">
        <v>35</v>
      </c>
      <c r="E1951" s="2064">
        <f t="shared" si="204"/>
        <v>467.52</v>
      </c>
      <c r="F1951" s="936">
        <f t="shared" si="205"/>
        <v>467.52</v>
      </c>
      <c r="G1951" s="866">
        <f>'Заказ, cкидки и курсы валют'!$J$23*F1951</f>
        <v>5820.6239999999998</v>
      </c>
      <c r="H1951" s="522">
        <f t="shared" si="206"/>
        <v>203.72</v>
      </c>
      <c r="I1951" s="523"/>
    </row>
    <row r="1952" spans="1:9" ht="14.1" customHeight="1">
      <c r="A1952" s="520" t="s">
        <v>7280</v>
      </c>
      <c r="B1952" s="521" t="s">
        <v>178</v>
      </c>
      <c r="C1952" s="794">
        <v>7.4</v>
      </c>
      <c r="D1952" s="2095">
        <v>30</v>
      </c>
      <c r="E1952" s="2064">
        <f t="shared" si="204"/>
        <v>579.78</v>
      </c>
      <c r="F1952" s="936">
        <f t="shared" si="205"/>
        <v>579.78</v>
      </c>
      <c r="G1952" s="866">
        <f>'Заказ, cкидки и курсы валют'!$J$23*F1952</f>
        <v>7218.2609999999995</v>
      </c>
      <c r="H1952" s="522">
        <f t="shared" si="206"/>
        <v>216.55</v>
      </c>
      <c r="I1952" s="523"/>
    </row>
    <row r="1953" spans="1:9" ht="14.1" customHeight="1">
      <c r="A1953" s="520" t="s">
        <v>7281</v>
      </c>
      <c r="B1953" s="521" t="s">
        <v>179</v>
      </c>
      <c r="C1953" s="794">
        <v>8.81</v>
      </c>
      <c r="D1953" s="2095">
        <v>26</v>
      </c>
      <c r="E1953" s="2064">
        <f t="shared" si="204"/>
        <v>681.99</v>
      </c>
      <c r="F1953" s="936">
        <f t="shared" si="205"/>
        <v>681.99</v>
      </c>
      <c r="G1953" s="866">
        <f>'Заказ, cкидки и курсы валют'!$J$23*F1953</f>
        <v>8490.7754999999997</v>
      </c>
      <c r="H1953" s="522">
        <f t="shared" si="206"/>
        <v>220.76</v>
      </c>
      <c r="I1953" s="523"/>
    </row>
    <row r="1954" spans="1:9" ht="14.1" customHeight="1">
      <c r="A1954" s="520" t="s">
        <v>7282</v>
      </c>
      <c r="B1954" s="521" t="s">
        <v>180</v>
      </c>
      <c r="C1954" s="794">
        <v>10.72</v>
      </c>
      <c r="D1954" s="2095">
        <v>20</v>
      </c>
      <c r="E1954" s="2064">
        <f t="shared" si="204"/>
        <v>810.75</v>
      </c>
      <c r="F1954" s="936">
        <f t="shared" si="205"/>
        <v>810.75</v>
      </c>
      <c r="G1954" s="866">
        <f>'Заказ, cкидки и курсы валют'!$J$23*F1954</f>
        <v>10093.8375</v>
      </c>
      <c r="H1954" s="1271">
        <f t="shared" si="206"/>
        <v>201.88</v>
      </c>
      <c r="I1954" s="523"/>
    </row>
    <row r="1955" spans="1:9" ht="14.1" customHeight="1">
      <c r="A1955" s="520" t="s">
        <v>7283</v>
      </c>
      <c r="B1955" s="521" t="s">
        <v>181</v>
      </c>
      <c r="C1955" s="794">
        <v>12</v>
      </c>
      <c r="D1955" s="2095">
        <v>20</v>
      </c>
      <c r="E1955" s="2064">
        <f t="shared" si="204"/>
        <v>872.04</v>
      </c>
      <c r="F1955" s="936">
        <f t="shared" si="205"/>
        <v>872.04</v>
      </c>
      <c r="G1955" s="866">
        <f>'Заказ, cкидки и курсы валют'!$J$23*F1955</f>
        <v>10856.897999999999</v>
      </c>
      <c r="H1955" s="522">
        <f t="shared" si="206"/>
        <v>217.14</v>
      </c>
      <c r="I1955" s="523"/>
    </row>
    <row r="1956" spans="1:9" ht="14.1" customHeight="1">
      <c r="A1956" s="520" t="s">
        <v>7284</v>
      </c>
      <c r="B1956" s="521" t="s">
        <v>182</v>
      </c>
      <c r="C1956" s="794">
        <v>13.67</v>
      </c>
      <c r="D1956" s="2095">
        <v>18</v>
      </c>
      <c r="E1956" s="2064">
        <f t="shared" si="204"/>
        <v>986.09999999999991</v>
      </c>
      <c r="F1956" s="936">
        <f t="shared" si="205"/>
        <v>986.1</v>
      </c>
      <c r="G1956" s="866">
        <f>'Заказ, cкидки и курсы валют'!$J$23*F1956</f>
        <v>12276.945</v>
      </c>
      <c r="H1956" s="1271">
        <f t="shared" si="206"/>
        <v>220.99</v>
      </c>
      <c r="I1956" s="523"/>
    </row>
    <row r="1957" spans="1:9" ht="14.1" customHeight="1">
      <c r="A1957" s="520" t="s">
        <v>7285</v>
      </c>
      <c r="B1957" s="521" t="s">
        <v>183</v>
      </c>
      <c r="C1957" s="794">
        <v>15.07</v>
      </c>
      <c r="D1957" s="2095">
        <v>14</v>
      </c>
      <c r="E1957" s="2064">
        <f t="shared" si="204"/>
        <v>1091.67</v>
      </c>
      <c r="F1957" s="936">
        <f t="shared" si="205"/>
        <v>1091.67</v>
      </c>
      <c r="G1957" s="866">
        <f>'Заказ, cкидки и курсы валют'!$J$23*F1957</f>
        <v>13591.291499999999</v>
      </c>
      <c r="H1957" s="1271">
        <f t="shared" si="206"/>
        <v>190.28</v>
      </c>
      <c r="I1957" s="523"/>
    </row>
    <row r="1958" spans="1:9" ht="14.1" customHeight="1">
      <c r="A1958" s="520" t="s">
        <v>7286</v>
      </c>
      <c r="B1958" s="521" t="s">
        <v>184</v>
      </c>
      <c r="C1958" s="794">
        <v>15.6</v>
      </c>
      <c r="D1958" s="2095">
        <v>10</v>
      </c>
      <c r="E1958" s="2064">
        <f t="shared" si="204"/>
        <v>1185.3899999999999</v>
      </c>
      <c r="F1958" s="936">
        <f t="shared" si="205"/>
        <v>1185.3900000000001</v>
      </c>
      <c r="G1958" s="866">
        <f>'Заказ, cкидки и курсы валют'!$J$23*F1958</f>
        <v>14758.1055</v>
      </c>
      <c r="H1958" s="522">
        <f t="shared" si="206"/>
        <v>147.58000000000001</v>
      </c>
      <c r="I1958" s="523"/>
    </row>
    <row r="1959" spans="1:9" ht="14.1" customHeight="1">
      <c r="A1959" s="520" t="s">
        <v>9701</v>
      </c>
      <c r="B1959" s="521" t="s">
        <v>974</v>
      </c>
      <c r="C1959" s="794">
        <v>18.329999999999998</v>
      </c>
      <c r="D1959" s="2095">
        <v>10</v>
      </c>
      <c r="E1959" s="2064">
        <f t="shared" si="204"/>
        <v>1411.1399999999999</v>
      </c>
      <c r="F1959" s="936">
        <f t="shared" si="205"/>
        <v>1411.14</v>
      </c>
      <c r="G1959" s="866">
        <f>'Заказ, cкидки и курсы валют'!$J$23*F1959</f>
        <v>17568.692999999999</v>
      </c>
      <c r="H1959" s="522">
        <f t="shared" si="206"/>
        <v>175.69</v>
      </c>
      <c r="I1959" s="523"/>
    </row>
    <row r="1960" spans="1:9" ht="14.1" customHeight="1">
      <c r="A1960" s="520" t="s">
        <v>7287</v>
      </c>
      <c r="B1960" s="521" t="s">
        <v>185</v>
      </c>
      <c r="C1960" s="794">
        <v>20</v>
      </c>
      <c r="D1960" s="2095">
        <v>10</v>
      </c>
      <c r="E1960" s="2064">
        <f t="shared" si="204"/>
        <v>1462.44</v>
      </c>
      <c r="F1960" s="936">
        <f t="shared" ref="F1960" si="207">ROUND(E1960*(1-$F$11),2)</f>
        <v>1462.44</v>
      </c>
      <c r="G1960" s="866">
        <f>'Заказ, cкидки и курсы валют'!$J$23*F1960</f>
        <v>18207.378000000001</v>
      </c>
      <c r="H1960" s="522">
        <f t="shared" ref="H1960" si="208">ROUND((D1960/1000)*G1960,2)</f>
        <v>182.07</v>
      </c>
      <c r="I1960" s="523"/>
    </row>
    <row r="1961" spans="1:9" ht="14.1" customHeight="1">
      <c r="A1961" s="520" t="s">
        <v>9702</v>
      </c>
      <c r="B1961" s="521" t="s">
        <v>102</v>
      </c>
      <c r="C1961" s="794">
        <v>22</v>
      </c>
      <c r="D1961" s="2095">
        <v>10</v>
      </c>
      <c r="E1961" s="2064">
        <f t="shared" si="204"/>
        <v>1730.8500000000001</v>
      </c>
      <c r="F1961" s="936">
        <f t="shared" ref="F1961" si="209">ROUND(E1961*(1-$F$11),2)</f>
        <v>1730.85</v>
      </c>
      <c r="G1961" s="866">
        <f>'Заказ, cкидки и курсы валют'!$J$23*F1961</f>
        <v>21549.082499999997</v>
      </c>
      <c r="H1961" s="522">
        <f t="shared" ref="H1961" si="210">ROUND((D1961/1000)*G1961,2)</f>
        <v>215.49</v>
      </c>
      <c r="I1961" s="523"/>
    </row>
    <row r="1962" spans="1:9" ht="14.1" customHeight="1">
      <c r="A1962" s="520" t="s">
        <v>9703</v>
      </c>
      <c r="B1962" s="521" t="s">
        <v>186</v>
      </c>
      <c r="C1962" s="794">
        <v>22.67</v>
      </c>
      <c r="D1962" s="2095">
        <v>10</v>
      </c>
      <c r="E1962" s="2064">
        <f t="shared" si="204"/>
        <v>1685.52</v>
      </c>
      <c r="F1962" s="936">
        <f t="shared" ref="F1962" si="211">ROUND(E1962*(1-$F$11),2)</f>
        <v>1685.52</v>
      </c>
      <c r="G1962" s="866">
        <f>'Заказ, cкидки и курсы валют'!$J$23*F1962</f>
        <v>20984.723999999998</v>
      </c>
      <c r="H1962" s="522">
        <f t="shared" ref="H1962" si="212">ROUND((D1962/1000)*G1962,2)</f>
        <v>209.85</v>
      </c>
      <c r="I1962" s="523"/>
    </row>
    <row r="1963" spans="1:9" ht="14.1" customHeight="1">
      <c r="A1963" s="520" t="s">
        <v>9704</v>
      </c>
      <c r="B1963" s="521" t="s">
        <v>3117</v>
      </c>
      <c r="C1963" s="794">
        <v>23.6</v>
      </c>
      <c r="D1963" s="2095">
        <v>8</v>
      </c>
      <c r="E1963" s="2064">
        <f t="shared" si="204"/>
        <v>1940.97</v>
      </c>
      <c r="F1963" s="936">
        <f t="shared" ref="F1963:F1964" si="213">ROUND(E1963*(1-$F$11),2)</f>
        <v>1940.97</v>
      </c>
      <c r="G1963" s="866">
        <f>'Заказ, cкидки и курсы валют'!$J$23*F1963</f>
        <v>24165.076499999999</v>
      </c>
      <c r="H1963" s="522">
        <f t="shared" ref="H1963:H1964" si="214">ROUND((D1963/1000)*G1963,2)</f>
        <v>193.32</v>
      </c>
      <c r="I1963" s="523"/>
    </row>
    <row r="1964" spans="1:9" ht="14.1" customHeight="1">
      <c r="A1964" s="520" t="s">
        <v>12167</v>
      </c>
      <c r="B1964" s="521" t="s">
        <v>617</v>
      </c>
      <c r="C1964" s="794">
        <v>12.9</v>
      </c>
      <c r="D1964" s="2095">
        <v>20</v>
      </c>
      <c r="E1964" s="2064">
        <f t="shared" si="204"/>
        <v>874.80000000000007</v>
      </c>
      <c r="F1964" s="936">
        <f t="shared" si="213"/>
        <v>874.8</v>
      </c>
      <c r="G1964" s="866">
        <f>'Заказ, cкидки и курсы валют'!$J$23*F1964</f>
        <v>10891.259999999998</v>
      </c>
      <c r="H1964" s="522">
        <f t="shared" si="214"/>
        <v>217.83</v>
      </c>
      <c r="I1964" s="523"/>
    </row>
    <row r="1965" spans="1:9" ht="14.1" customHeight="1">
      <c r="A1965" s="520" t="s">
        <v>7288</v>
      </c>
      <c r="B1965" s="521" t="s">
        <v>190</v>
      </c>
      <c r="C1965" s="794">
        <v>14</v>
      </c>
      <c r="D1965" s="2095">
        <v>20</v>
      </c>
      <c r="E1965" s="2064">
        <f t="shared" si="204"/>
        <v>1033.1999999999998</v>
      </c>
      <c r="F1965" s="936">
        <f t="shared" ref="F1965:F1973" si="215">ROUND(E1965*(1-$F$11),2)</f>
        <v>1033.2</v>
      </c>
      <c r="G1965" s="866">
        <f>'Заказ, cкидки и курсы валют'!$J$23*F1965</f>
        <v>12863.34</v>
      </c>
      <c r="H1965" s="522">
        <f t="shared" ref="H1965:H1973" si="216">ROUND((D1965/1000)*G1965,2)</f>
        <v>257.27</v>
      </c>
      <c r="I1965" s="523"/>
    </row>
    <row r="1966" spans="1:9" ht="14.1" customHeight="1">
      <c r="A1966" s="520" t="s">
        <v>9705</v>
      </c>
      <c r="B1966" s="521" t="s">
        <v>191</v>
      </c>
      <c r="C1966" s="794">
        <v>17.5</v>
      </c>
      <c r="D1966" s="2095">
        <v>20</v>
      </c>
      <c r="E1966" s="2064">
        <f t="shared" si="204"/>
        <v>1300.98</v>
      </c>
      <c r="F1966" s="936">
        <f t="shared" ref="F1966" si="217">ROUND(E1966*(1-$F$11),2)</f>
        <v>1300.98</v>
      </c>
      <c r="G1966" s="866">
        <f>'Заказ, cкидки и курсы валют'!$J$23*F1966</f>
        <v>16197.200999999999</v>
      </c>
      <c r="H1966" s="522">
        <f t="shared" ref="H1966" si="218">ROUND((D1966/1000)*G1966,2)</f>
        <v>323.94</v>
      </c>
      <c r="I1966" s="523"/>
    </row>
    <row r="1967" spans="1:9" ht="14.1" customHeight="1">
      <c r="A1967" s="520" t="s">
        <v>7289</v>
      </c>
      <c r="B1967" s="521" t="s">
        <v>192</v>
      </c>
      <c r="C1967" s="794">
        <v>17.5</v>
      </c>
      <c r="D1967" s="2095">
        <v>10</v>
      </c>
      <c r="E1967" s="2064">
        <f t="shared" si="204"/>
        <v>1364.67</v>
      </c>
      <c r="F1967" s="936">
        <f t="shared" si="215"/>
        <v>1364.67</v>
      </c>
      <c r="G1967" s="866">
        <f>'Заказ, cкидки и курсы валют'!$J$23*F1967</f>
        <v>16990.141500000002</v>
      </c>
      <c r="H1967" s="522">
        <f t="shared" si="216"/>
        <v>169.9</v>
      </c>
      <c r="I1967" s="523"/>
    </row>
    <row r="1968" spans="1:9" ht="14.1" customHeight="1">
      <c r="A1968" s="520" t="s">
        <v>7290</v>
      </c>
      <c r="B1968" s="521" t="s">
        <v>193</v>
      </c>
      <c r="C1968" s="794">
        <v>22.36</v>
      </c>
      <c r="D1968" s="2095">
        <v>10</v>
      </c>
      <c r="E1968" s="2064">
        <f t="shared" si="204"/>
        <v>1581.33</v>
      </c>
      <c r="F1968" s="936">
        <f t="shared" si="215"/>
        <v>1581.33</v>
      </c>
      <c r="G1968" s="866">
        <f>'Заказ, cкидки и курсы валют'!$J$23*F1968</f>
        <v>19687.558499999999</v>
      </c>
      <c r="H1968" s="522">
        <f t="shared" si="216"/>
        <v>196.88</v>
      </c>
      <c r="I1968" s="523"/>
    </row>
    <row r="1969" spans="1:9" ht="14.1" customHeight="1">
      <c r="A1969" s="520" t="s">
        <v>7291</v>
      </c>
      <c r="B1969" s="521" t="s">
        <v>194</v>
      </c>
      <c r="C1969" s="794">
        <v>25.26</v>
      </c>
      <c r="D1969" s="2111">
        <v>10</v>
      </c>
      <c r="E1969" s="2064">
        <f t="shared" si="204"/>
        <v>1804.23</v>
      </c>
      <c r="F1969" s="936">
        <f t="shared" si="215"/>
        <v>1804.23</v>
      </c>
      <c r="G1969" s="866">
        <f>'Заказ, cкидки и курсы валют'!$J$23*F1969</f>
        <v>22462.663499999999</v>
      </c>
      <c r="H1969" s="522">
        <f t="shared" si="216"/>
        <v>224.63</v>
      </c>
      <c r="I1969" s="523"/>
    </row>
    <row r="1970" spans="1:9" ht="14.1" customHeight="1">
      <c r="A1970" s="520" t="s">
        <v>7292</v>
      </c>
      <c r="B1970" s="521" t="s">
        <v>3121</v>
      </c>
      <c r="C1970" s="794">
        <v>28</v>
      </c>
      <c r="D1970" s="2095">
        <v>5</v>
      </c>
      <c r="E1970" s="2064">
        <f t="shared" si="204"/>
        <v>1985.13</v>
      </c>
      <c r="F1970" s="936">
        <f t="shared" si="215"/>
        <v>1985.13</v>
      </c>
      <c r="G1970" s="866">
        <f>'Заказ, cкидки и курсы валют'!$J$23*F1970</f>
        <v>24714.8685</v>
      </c>
      <c r="H1970" s="522">
        <f t="shared" si="216"/>
        <v>123.57</v>
      </c>
      <c r="I1970" s="523"/>
    </row>
    <row r="1971" spans="1:9" ht="14.1" customHeight="1">
      <c r="A1971" s="520" t="s">
        <v>7293</v>
      </c>
      <c r="B1971" s="521" t="s">
        <v>195</v>
      </c>
      <c r="C1971" s="794">
        <v>30.5</v>
      </c>
      <c r="D1971" s="2111">
        <v>5</v>
      </c>
      <c r="E1971" s="2064">
        <f t="shared" si="204"/>
        <v>2146.92</v>
      </c>
      <c r="F1971" s="936">
        <f t="shared" si="215"/>
        <v>2146.92</v>
      </c>
      <c r="G1971" s="866">
        <f>'Заказ, cкидки и курсы валют'!$J$23*F1971</f>
        <v>26729.153999999999</v>
      </c>
      <c r="H1971" s="522">
        <f t="shared" si="216"/>
        <v>133.65</v>
      </c>
      <c r="I1971" s="523"/>
    </row>
    <row r="1972" spans="1:9" ht="14.1" customHeight="1">
      <c r="A1972" s="520" t="s">
        <v>9706</v>
      </c>
      <c r="B1972" s="521" t="s">
        <v>975</v>
      </c>
      <c r="C1972" s="794">
        <v>33</v>
      </c>
      <c r="D1972" s="2111">
        <v>5</v>
      </c>
      <c r="E1972" s="2064">
        <f t="shared" si="204"/>
        <v>2332.17</v>
      </c>
      <c r="F1972" s="936">
        <f t="shared" ref="F1972" si="219">ROUND(E1972*(1-$F$11),2)</f>
        <v>2332.17</v>
      </c>
      <c r="G1972" s="866">
        <f>'Заказ, cкидки и курсы валют'!$J$23*F1972</f>
        <v>29035.516499999998</v>
      </c>
      <c r="H1972" s="522">
        <f t="shared" ref="H1972" si="220">ROUND((D1972/1000)*G1972,2)</f>
        <v>145.18</v>
      </c>
      <c r="I1972" s="523"/>
    </row>
    <row r="1973" spans="1:9" ht="14.1" customHeight="1">
      <c r="A1973" s="520" t="s">
        <v>7294</v>
      </c>
      <c r="B1973" s="521" t="s">
        <v>196</v>
      </c>
      <c r="C1973" s="794">
        <v>34.6</v>
      </c>
      <c r="D1973" s="2111">
        <v>5</v>
      </c>
      <c r="E1973" s="2064">
        <f t="shared" si="204"/>
        <v>2508.06</v>
      </c>
      <c r="F1973" s="936">
        <f t="shared" si="215"/>
        <v>2508.06</v>
      </c>
      <c r="G1973" s="866">
        <f>'Заказ, cкидки и курсы валют'!$J$23*F1973</f>
        <v>31225.346999999998</v>
      </c>
      <c r="H1973" s="522">
        <f t="shared" si="216"/>
        <v>156.13</v>
      </c>
      <c r="I1973" s="523"/>
    </row>
    <row r="1974" spans="1:9" ht="14.1" customHeight="1">
      <c r="A1974" s="520" t="s">
        <v>7295</v>
      </c>
      <c r="B1974" s="521" t="s">
        <v>197</v>
      </c>
      <c r="C1974" s="794">
        <v>40.520000000000003</v>
      </c>
      <c r="D1974" s="2111">
        <v>5</v>
      </c>
      <c r="E1974" s="2064">
        <f t="shared" si="204"/>
        <v>2805.96</v>
      </c>
      <c r="F1974" s="936">
        <f t="shared" ref="F1974" si="221">ROUND(E1974*(1-$F$11),2)</f>
        <v>2805.96</v>
      </c>
      <c r="G1974" s="866">
        <f>'Заказ, cкидки и курсы валют'!$J$23*F1974</f>
        <v>34934.201999999997</v>
      </c>
      <c r="H1974" s="522">
        <f t="shared" ref="H1974" si="222">ROUND((D1974/1000)*G1974,2)</f>
        <v>174.67</v>
      </c>
      <c r="I1974" s="523"/>
    </row>
    <row r="1975" spans="1:9" ht="14.1" customHeight="1">
      <c r="A1975" s="520" t="s">
        <v>9707</v>
      </c>
      <c r="B1975" s="521" t="s">
        <v>1643</v>
      </c>
      <c r="C1975" s="794">
        <v>42.4</v>
      </c>
      <c r="D1975" s="2111">
        <v>5</v>
      </c>
      <c r="E1975" s="2064">
        <f t="shared" si="204"/>
        <v>3075.93</v>
      </c>
      <c r="F1975" s="936">
        <f t="shared" ref="F1975" si="223">ROUND(E1975*(1-$F$11),2)</f>
        <v>3075.93</v>
      </c>
      <c r="G1975" s="866">
        <f>'Заказ, cкидки и курсы валют'!$J$23*F1975</f>
        <v>38295.328499999996</v>
      </c>
      <c r="H1975" s="522">
        <f t="shared" ref="H1975" si="224">ROUND((D1975/1000)*G1975,2)</f>
        <v>191.48</v>
      </c>
      <c r="I1975" s="523"/>
    </row>
    <row r="1976" spans="1:9" ht="14.1" customHeight="1">
      <c r="A1976" s="520" t="s">
        <v>9708</v>
      </c>
      <c r="B1976" s="521" t="s">
        <v>198</v>
      </c>
      <c r="C1976" s="794">
        <v>47.39</v>
      </c>
      <c r="D1976" s="2111">
        <v>5</v>
      </c>
      <c r="E1976" s="2064">
        <f t="shared" si="204"/>
        <v>3298.1099999999997</v>
      </c>
      <c r="F1976" s="936">
        <f t="shared" ref="F1976" si="225">ROUND(E1976*(1-$F$11),2)</f>
        <v>3298.11</v>
      </c>
      <c r="G1976" s="866">
        <f>'Заказ, cкидки и курсы валют'!$J$23*F1976</f>
        <v>41061.469499999999</v>
      </c>
      <c r="H1976" s="522">
        <f t="shared" ref="H1976" si="226">ROUND((D1976/1000)*G1976,2)</f>
        <v>205.31</v>
      </c>
      <c r="I1976" s="523"/>
    </row>
    <row r="1977" spans="1:9" ht="14.1" customHeight="1">
      <c r="A1977" s="520" t="s">
        <v>9709</v>
      </c>
      <c r="B1977" s="521" t="s">
        <v>4312</v>
      </c>
      <c r="C1977" s="794">
        <v>49.73</v>
      </c>
      <c r="D1977" s="2111">
        <v>5</v>
      </c>
      <c r="E1977" s="2064">
        <f t="shared" si="204"/>
        <v>3504.99</v>
      </c>
      <c r="F1977" s="936">
        <f t="shared" ref="F1977" si="227">ROUND(E1977*(1-$F$11),2)</f>
        <v>3504.99</v>
      </c>
      <c r="G1977" s="866">
        <f>'Заказ, cкидки и курсы валют'!$J$23*F1977</f>
        <v>43637.125499999995</v>
      </c>
      <c r="H1977" s="522">
        <f t="shared" ref="H1977" si="228">ROUND((D1977/1000)*G1977,2)</f>
        <v>218.19</v>
      </c>
      <c r="I1977" s="523"/>
    </row>
    <row r="1978" spans="1:9" ht="14.1" customHeight="1">
      <c r="A1978" s="520" t="s">
        <v>9710</v>
      </c>
      <c r="B1978" s="521" t="s">
        <v>199</v>
      </c>
      <c r="C1978" s="794">
        <v>52.5</v>
      </c>
      <c r="D1978" s="2111">
        <v>5</v>
      </c>
      <c r="E1978" s="2064">
        <f t="shared" si="204"/>
        <v>3743.5499999999997</v>
      </c>
      <c r="F1978" s="936">
        <f t="shared" ref="F1978" si="229">ROUND(E1978*(1-$F$11),2)</f>
        <v>3743.55</v>
      </c>
      <c r="G1978" s="866">
        <f>'Заказ, cкидки и курсы валют'!$J$23*F1978</f>
        <v>46607.197500000002</v>
      </c>
      <c r="H1978" s="522">
        <f t="shared" ref="H1978" si="230">ROUND((D1978/1000)*G1978,2)</f>
        <v>233.04</v>
      </c>
      <c r="I1978" s="523"/>
    </row>
    <row r="1979" spans="1:9" ht="14.1" customHeight="1">
      <c r="A1979" s="520" t="s">
        <v>9711</v>
      </c>
      <c r="B1979" s="521" t="s">
        <v>200</v>
      </c>
      <c r="C1979" s="794">
        <v>58.33</v>
      </c>
      <c r="D1979" s="2111">
        <v>5</v>
      </c>
      <c r="E1979" s="2064">
        <f t="shared" si="204"/>
        <v>4147.83</v>
      </c>
      <c r="F1979" s="936">
        <f t="shared" ref="F1979:F1998" si="231">ROUND(E1979*(1-$F$11),2)</f>
        <v>4147.83</v>
      </c>
      <c r="G1979" s="866">
        <f>'Заказ, cкидки и курсы валют'!$J$23*F1979</f>
        <v>51640.483499999995</v>
      </c>
      <c r="H1979" s="522">
        <f t="shared" ref="H1979:H1998" si="232">ROUND((D1979/1000)*G1979,2)</f>
        <v>258.2</v>
      </c>
      <c r="I1979" s="523"/>
    </row>
    <row r="1980" spans="1:9" ht="14.1" customHeight="1">
      <c r="A1980" s="520" t="s">
        <v>9712</v>
      </c>
      <c r="B1980" s="521" t="s">
        <v>3124</v>
      </c>
      <c r="C1980" s="794">
        <v>30</v>
      </c>
      <c r="D1980" s="2111">
        <v>10</v>
      </c>
      <c r="E1980" s="2064">
        <f t="shared" si="204"/>
        <v>1874.4900000000002</v>
      </c>
      <c r="F1980" s="936">
        <f t="shared" si="231"/>
        <v>1874.49</v>
      </c>
      <c r="G1980" s="866">
        <f>'Заказ, cкидки и курсы валют'!$J$23*F1980</f>
        <v>23337.4005</v>
      </c>
      <c r="H1980" s="522">
        <f t="shared" si="232"/>
        <v>233.37</v>
      </c>
      <c r="I1980" s="523"/>
    </row>
    <row r="1981" spans="1:9" ht="14.1" customHeight="1">
      <c r="A1981" s="520" t="s">
        <v>9713</v>
      </c>
      <c r="B1981" s="1269" t="s">
        <v>201</v>
      </c>
      <c r="C1981" s="794">
        <v>30.13</v>
      </c>
      <c r="D1981" s="2111">
        <v>10</v>
      </c>
      <c r="E1981" s="2064">
        <f t="shared" ref="E1981:E2012" si="233">E1874*3</f>
        <v>2149.56</v>
      </c>
      <c r="F1981" s="936">
        <f t="shared" si="231"/>
        <v>2149.56</v>
      </c>
      <c r="G1981" s="866">
        <f>'Заказ, cкидки и курсы валют'!$J$23*F1981</f>
        <v>26762.021999999997</v>
      </c>
      <c r="H1981" s="522">
        <f t="shared" si="232"/>
        <v>267.62</v>
      </c>
      <c r="I1981" s="523"/>
    </row>
    <row r="1982" spans="1:9" ht="14.1" customHeight="1">
      <c r="A1982" s="520" t="s">
        <v>9714</v>
      </c>
      <c r="B1982" s="1269" t="s">
        <v>202</v>
      </c>
      <c r="C1982" s="794">
        <v>34.56</v>
      </c>
      <c r="D1982" s="2111">
        <v>5</v>
      </c>
      <c r="E1982" s="2064">
        <f t="shared" si="233"/>
        <v>2454.8999999999996</v>
      </c>
      <c r="F1982" s="936">
        <f t="shared" si="231"/>
        <v>2454.9</v>
      </c>
      <c r="G1982" s="866">
        <f>'Заказ, cкидки и курсы валют'!$J$23*F1982</f>
        <v>30563.505000000001</v>
      </c>
      <c r="H1982" s="522">
        <f t="shared" si="232"/>
        <v>152.82</v>
      </c>
      <c r="I1982" s="523"/>
    </row>
    <row r="1983" spans="1:9" ht="14.1" customHeight="1">
      <c r="A1983" s="520" t="s">
        <v>9715</v>
      </c>
      <c r="B1983" s="1269" t="s">
        <v>614</v>
      </c>
      <c r="C1983" s="794">
        <v>38.4</v>
      </c>
      <c r="D1983" s="2111">
        <v>5</v>
      </c>
      <c r="E1983" s="2064">
        <f t="shared" si="233"/>
        <v>2724.5099999999998</v>
      </c>
      <c r="F1983" s="936">
        <f t="shared" si="231"/>
        <v>2724.51</v>
      </c>
      <c r="G1983" s="866">
        <f>'Заказ, cкидки и курсы валют'!$J$23*F1983</f>
        <v>33920.1495</v>
      </c>
      <c r="H1983" s="522">
        <f t="shared" si="232"/>
        <v>169.6</v>
      </c>
      <c r="I1983" s="523"/>
    </row>
    <row r="1984" spans="1:9" ht="14.1" customHeight="1">
      <c r="A1984" s="520" t="s">
        <v>9716</v>
      </c>
      <c r="B1984" s="1269" t="s">
        <v>203</v>
      </c>
      <c r="C1984" s="794">
        <v>43.09</v>
      </c>
      <c r="D1984" s="2111">
        <v>5</v>
      </c>
      <c r="E1984" s="2064">
        <f t="shared" si="233"/>
        <v>3266.25</v>
      </c>
      <c r="F1984" s="936">
        <f t="shared" si="231"/>
        <v>3266.25</v>
      </c>
      <c r="G1984" s="866">
        <f>'Заказ, cкидки и курсы валют'!$J$23*F1984</f>
        <v>40664.8125</v>
      </c>
      <c r="H1984" s="522">
        <f t="shared" si="232"/>
        <v>203.32</v>
      </c>
      <c r="I1984" s="523"/>
    </row>
    <row r="1985" spans="1:9" ht="14.1" customHeight="1">
      <c r="A1985" s="520" t="s">
        <v>9717</v>
      </c>
      <c r="B1985" s="1269" t="s">
        <v>613</v>
      </c>
      <c r="C1985" s="794">
        <v>47.2</v>
      </c>
      <c r="D1985" s="2111">
        <v>5</v>
      </c>
      <c r="E1985" s="2064">
        <f t="shared" si="233"/>
        <v>3342.21</v>
      </c>
      <c r="F1985" s="936">
        <f t="shared" si="231"/>
        <v>3342.21</v>
      </c>
      <c r="G1985" s="866">
        <f>'Заказ, cкидки и курсы валют'!$J$23*F1985</f>
        <v>41610.514499999997</v>
      </c>
      <c r="H1985" s="522">
        <f t="shared" si="232"/>
        <v>208.05</v>
      </c>
      <c r="I1985" s="523"/>
    </row>
    <row r="1986" spans="1:9" ht="14.1" customHeight="1">
      <c r="A1986" s="520" t="s">
        <v>9718</v>
      </c>
      <c r="B1986" s="1269" t="s">
        <v>204</v>
      </c>
      <c r="C1986" s="794">
        <v>52.17</v>
      </c>
      <c r="D1986" s="2111">
        <v>5</v>
      </c>
      <c r="E1986" s="2064">
        <f t="shared" si="233"/>
        <v>3633.7799999999997</v>
      </c>
      <c r="F1986" s="936">
        <f t="shared" si="231"/>
        <v>3633.78</v>
      </c>
      <c r="G1986" s="866">
        <f>'Заказ, cкидки и курсы валют'!$J$23*F1986</f>
        <v>45240.561000000002</v>
      </c>
      <c r="H1986" s="522">
        <f t="shared" si="232"/>
        <v>226.2</v>
      </c>
      <c r="I1986" s="523"/>
    </row>
    <row r="1987" spans="1:9" ht="14.1" customHeight="1">
      <c r="A1987" s="520" t="s">
        <v>9719</v>
      </c>
      <c r="B1987" s="1269" t="s">
        <v>3139</v>
      </c>
      <c r="C1987" s="1270">
        <v>62.1</v>
      </c>
      <c r="D1987" s="2111">
        <v>5</v>
      </c>
      <c r="E1987" s="2064">
        <f t="shared" si="233"/>
        <v>3930.93</v>
      </c>
      <c r="F1987" s="936">
        <f t="shared" si="231"/>
        <v>3930.93</v>
      </c>
      <c r="G1987" s="866">
        <f>'Заказ, cкидки и курсы валют'!$J$23*F1987</f>
        <v>48940.078499999996</v>
      </c>
      <c r="H1987" s="522">
        <f t="shared" si="232"/>
        <v>244.7</v>
      </c>
      <c r="I1987" s="523"/>
    </row>
    <row r="1988" spans="1:9" ht="14.1" customHeight="1">
      <c r="A1988" s="520" t="s">
        <v>9720</v>
      </c>
      <c r="B1988" s="1269" t="s">
        <v>205</v>
      </c>
      <c r="C1988" s="794">
        <v>61.11</v>
      </c>
      <c r="D1988" s="2111">
        <v>5</v>
      </c>
      <c r="E1988" s="2064">
        <f t="shared" si="233"/>
        <v>4312.29</v>
      </c>
      <c r="F1988" s="936">
        <f t="shared" si="231"/>
        <v>4312.29</v>
      </c>
      <c r="G1988" s="866">
        <f>'Заказ, cкидки и курсы валют'!$J$23*F1988</f>
        <v>53688.010499999997</v>
      </c>
      <c r="H1988" s="1271">
        <f t="shared" si="232"/>
        <v>268.44</v>
      </c>
      <c r="I1988" s="523"/>
    </row>
    <row r="1989" spans="1:9" ht="14.1" customHeight="1">
      <c r="A1989" s="1003" t="s">
        <v>9721</v>
      </c>
      <c r="B1989" s="1269" t="s">
        <v>206</v>
      </c>
      <c r="C1989" s="794">
        <v>70</v>
      </c>
      <c r="D1989" s="2111">
        <v>5</v>
      </c>
      <c r="E1989" s="2064">
        <f t="shared" si="233"/>
        <v>4923.2999999999993</v>
      </c>
      <c r="F1989" s="936">
        <f t="shared" si="231"/>
        <v>4923.3</v>
      </c>
      <c r="G1989" s="866">
        <f>'Заказ, cкидки и курсы валют'!$J$23*F1989</f>
        <v>61295.084999999999</v>
      </c>
      <c r="H1989" s="522">
        <f t="shared" si="232"/>
        <v>306.48</v>
      </c>
      <c r="I1989" s="523"/>
    </row>
    <row r="1990" spans="1:9" ht="14.1" customHeight="1">
      <c r="A1990" s="1003" t="s">
        <v>9722</v>
      </c>
      <c r="B1990" s="1269" t="s">
        <v>1366</v>
      </c>
      <c r="C1990" s="794">
        <v>72.400000000000006</v>
      </c>
      <c r="D1990" s="2111">
        <v>5</v>
      </c>
      <c r="E1990" s="2064">
        <f t="shared" si="233"/>
        <v>5285.43</v>
      </c>
      <c r="F1990" s="936">
        <f t="shared" si="231"/>
        <v>5285.43</v>
      </c>
      <c r="G1990" s="866">
        <f>'Заказ, cкидки и курсы валют'!$J$23*F1990</f>
        <v>65803.603499999997</v>
      </c>
      <c r="H1990" s="522">
        <f t="shared" si="232"/>
        <v>329.02</v>
      </c>
      <c r="I1990" s="523"/>
    </row>
    <row r="1991" spans="1:9" ht="14.1" customHeight="1">
      <c r="A1991" s="1003" t="s">
        <v>9723</v>
      </c>
      <c r="B1991" s="1269" t="s">
        <v>207</v>
      </c>
      <c r="C1991" s="794">
        <v>78</v>
      </c>
      <c r="D1991" s="2111">
        <v>5</v>
      </c>
      <c r="E1991" s="2064">
        <f t="shared" si="233"/>
        <v>5642.61</v>
      </c>
      <c r="F1991" s="936">
        <f t="shared" si="231"/>
        <v>5642.61</v>
      </c>
      <c r="G1991" s="866">
        <f>'Заказ, cкидки и курсы валют'!$J$23*F1991</f>
        <v>70250.494499999986</v>
      </c>
      <c r="H1991" s="522">
        <f t="shared" si="232"/>
        <v>351.25</v>
      </c>
      <c r="I1991" s="523"/>
    </row>
    <row r="1992" spans="1:9" ht="14.1" customHeight="1">
      <c r="A1992" s="1003" t="s">
        <v>9724</v>
      </c>
      <c r="B1992" s="1269" t="s">
        <v>208</v>
      </c>
      <c r="C1992" s="794">
        <v>88.8</v>
      </c>
      <c r="D1992" s="2111">
        <v>5</v>
      </c>
      <c r="E1992" s="2064">
        <f t="shared" si="233"/>
        <v>6400.26</v>
      </c>
      <c r="F1992" s="936">
        <f t="shared" si="231"/>
        <v>6400.26</v>
      </c>
      <c r="G1992" s="866">
        <f>'Заказ, cкидки и курсы валют'!$J$23*F1992</f>
        <v>79683.236999999994</v>
      </c>
      <c r="H1992" s="522">
        <f t="shared" si="232"/>
        <v>398.42</v>
      </c>
      <c r="I1992" s="523"/>
    </row>
    <row r="1993" spans="1:9" ht="14.1" customHeight="1">
      <c r="A1993" s="1003" t="s">
        <v>9725</v>
      </c>
      <c r="B1993" s="1269" t="s">
        <v>209</v>
      </c>
      <c r="C1993" s="794">
        <v>97</v>
      </c>
      <c r="D1993" s="2111">
        <v>1</v>
      </c>
      <c r="E1993" s="2064">
        <f t="shared" si="233"/>
        <v>7164.84</v>
      </c>
      <c r="F1993" s="936">
        <f t="shared" si="231"/>
        <v>7164.84</v>
      </c>
      <c r="G1993" s="866">
        <f>'Заказ, cкидки и курсы валют'!$J$23*F1993</f>
        <v>89202.258000000002</v>
      </c>
      <c r="H1993" s="522">
        <f t="shared" si="232"/>
        <v>89.2</v>
      </c>
      <c r="I1993" s="523"/>
    </row>
    <row r="1994" spans="1:9" ht="14.1" customHeight="1">
      <c r="A1994" s="1003" t="s">
        <v>9726</v>
      </c>
      <c r="B1994" s="1269" t="s">
        <v>210</v>
      </c>
      <c r="C1994" s="794">
        <v>107.59</v>
      </c>
      <c r="D1994" s="2111">
        <v>1</v>
      </c>
      <c r="E1994" s="2064">
        <f t="shared" si="233"/>
        <v>7669.7100000000009</v>
      </c>
      <c r="F1994" s="936">
        <f t="shared" si="231"/>
        <v>7669.71</v>
      </c>
      <c r="G1994" s="866">
        <f>'Заказ, cкидки и курсы валют'!$J$23*F1994</f>
        <v>95487.88949999999</v>
      </c>
      <c r="H1994" s="522">
        <f t="shared" si="232"/>
        <v>95.49</v>
      </c>
      <c r="I1994" s="523"/>
    </row>
    <row r="1995" spans="1:9" ht="14.1" customHeight="1">
      <c r="A1995" s="1003" t="s">
        <v>9727</v>
      </c>
      <c r="B1995" s="1269" t="s">
        <v>211</v>
      </c>
      <c r="C1995" s="794">
        <v>114</v>
      </c>
      <c r="D1995" s="2111">
        <v>1</v>
      </c>
      <c r="E1995" s="2064">
        <f t="shared" si="233"/>
        <v>8652.81</v>
      </c>
      <c r="F1995" s="936">
        <f t="shared" si="231"/>
        <v>8652.81</v>
      </c>
      <c r="G1995" s="866">
        <f>'Заказ, cкидки и курсы валют'!$J$23*F1995</f>
        <v>107727.48449999999</v>
      </c>
      <c r="H1995" s="522">
        <f t="shared" si="232"/>
        <v>107.73</v>
      </c>
      <c r="I1995" s="523"/>
    </row>
    <row r="1996" spans="1:9" ht="14.1" customHeight="1">
      <c r="A1996" s="1003" t="s">
        <v>9728</v>
      </c>
      <c r="B1996" s="1269" t="s">
        <v>212</v>
      </c>
      <c r="C1996" s="794">
        <v>124</v>
      </c>
      <c r="D1996" s="2111">
        <v>1</v>
      </c>
      <c r="E1996" s="2064">
        <f t="shared" si="233"/>
        <v>8960.8499999999985</v>
      </c>
      <c r="F1996" s="936">
        <f t="shared" si="231"/>
        <v>8960.85</v>
      </c>
      <c r="G1996" s="866">
        <f>'Заказ, cкидки и курсы валют'!$J$23*F1996</f>
        <v>111562.5825</v>
      </c>
      <c r="H1996" s="522">
        <f t="shared" si="232"/>
        <v>111.56</v>
      </c>
      <c r="I1996" s="523"/>
    </row>
    <row r="1997" spans="1:9" ht="14.1" customHeight="1">
      <c r="A1997" s="1003" t="s">
        <v>9729</v>
      </c>
      <c r="B1997" s="1269" t="s">
        <v>4310</v>
      </c>
      <c r="C1997" s="794">
        <v>127.57</v>
      </c>
      <c r="D1997" s="2111">
        <v>1</v>
      </c>
      <c r="E1997" s="2064">
        <f t="shared" si="233"/>
        <v>9656.61</v>
      </c>
      <c r="F1997" s="936">
        <f t="shared" si="231"/>
        <v>9656.61</v>
      </c>
      <c r="G1997" s="866">
        <f>'Заказ, cкидки и курсы валют'!$J$23*F1997</f>
        <v>120224.7945</v>
      </c>
      <c r="H1997" s="522">
        <f t="shared" si="232"/>
        <v>120.22</v>
      </c>
      <c r="I1997" s="523"/>
    </row>
    <row r="1998" spans="1:9" ht="14.1" customHeight="1">
      <c r="A1998" s="1003" t="s">
        <v>9730</v>
      </c>
      <c r="B1998" s="1269" t="s">
        <v>615</v>
      </c>
      <c r="C1998" s="794">
        <v>142.5</v>
      </c>
      <c r="D1998" s="2111">
        <v>1</v>
      </c>
      <c r="E1998" s="2064">
        <f t="shared" si="233"/>
        <v>10560.69</v>
      </c>
      <c r="F1998" s="936">
        <f t="shared" si="231"/>
        <v>10560.69</v>
      </c>
      <c r="G1998" s="866">
        <f>'Заказ, cкидки и курсы валют'!$J$23*F1998</f>
        <v>131480.59049999999</v>
      </c>
      <c r="H1998" s="522">
        <f t="shared" si="232"/>
        <v>131.47999999999999</v>
      </c>
      <c r="I1998" s="523"/>
    </row>
    <row r="1999" spans="1:9" ht="14.1" customHeight="1">
      <c r="A1999" s="1003" t="s">
        <v>11052</v>
      </c>
      <c r="B1999" s="521" t="s">
        <v>618</v>
      </c>
      <c r="C1999" s="1270">
        <v>60</v>
      </c>
      <c r="D1999" s="2111">
        <v>1</v>
      </c>
      <c r="E1999" s="2064">
        <f t="shared" si="233"/>
        <v>4120.0199999999995</v>
      </c>
      <c r="F1999" s="936">
        <f t="shared" ref="F1999:F2015" si="234">ROUND(E1999*(1-$F$11),2)</f>
        <v>4120.0200000000004</v>
      </c>
      <c r="G1999" s="866">
        <f>'Заказ, cкидки и курсы валют'!$J$23*F1999</f>
        <v>51294.249000000003</v>
      </c>
      <c r="H1999" s="522">
        <f t="shared" ref="H1999:H2015" si="235">ROUND((D1999/1000)*G1999,2)</f>
        <v>51.29</v>
      </c>
      <c r="I1999" s="523"/>
    </row>
    <row r="2000" spans="1:9" ht="14.1" customHeight="1">
      <c r="A2000" s="1003" t="s">
        <v>9731</v>
      </c>
      <c r="B2000" s="1269" t="s">
        <v>3128</v>
      </c>
      <c r="C2000" s="1270">
        <v>64.5</v>
      </c>
      <c r="D2000" s="2111">
        <v>1</v>
      </c>
      <c r="E2000" s="2064">
        <f t="shared" si="233"/>
        <v>4514.13</v>
      </c>
      <c r="F2000" s="936">
        <f t="shared" si="234"/>
        <v>4514.13</v>
      </c>
      <c r="G2000" s="866">
        <f>'Заказ, cкидки и курсы валют'!$J$23*F2000</f>
        <v>56200.9185</v>
      </c>
      <c r="H2000" s="522">
        <f t="shared" si="235"/>
        <v>56.2</v>
      </c>
      <c r="I2000" s="523"/>
    </row>
    <row r="2001" spans="1:9" ht="14.1" customHeight="1">
      <c r="A2001" s="1003" t="s">
        <v>11053</v>
      </c>
      <c r="B2001" s="521" t="s">
        <v>1330</v>
      </c>
      <c r="C2001" s="1270">
        <v>80</v>
      </c>
      <c r="D2001" s="2111">
        <v>1</v>
      </c>
      <c r="E2001" s="2064">
        <f t="shared" si="233"/>
        <v>5601.9</v>
      </c>
      <c r="F2001" s="936">
        <f t="shared" si="234"/>
        <v>5601.9</v>
      </c>
      <c r="G2001" s="866">
        <f>'Заказ, cкидки и курсы валют'!$J$23*F2001</f>
        <v>69743.654999999984</v>
      </c>
      <c r="H2001" s="522">
        <f t="shared" si="235"/>
        <v>69.739999999999995</v>
      </c>
      <c r="I2001" s="523"/>
    </row>
    <row r="2002" spans="1:9" ht="14.1" customHeight="1">
      <c r="A2002" s="1003" t="s">
        <v>9732</v>
      </c>
      <c r="B2002" s="1269" t="s">
        <v>1331</v>
      </c>
      <c r="C2002" s="794">
        <v>87.6</v>
      </c>
      <c r="D2002" s="2111">
        <v>1</v>
      </c>
      <c r="E2002" s="2064">
        <f t="shared" si="233"/>
        <v>5838.63</v>
      </c>
      <c r="F2002" s="936">
        <f t="shared" si="234"/>
        <v>5838.63</v>
      </c>
      <c r="G2002" s="866">
        <f>'Заказ, cкидки и курсы валют'!$J$23*F2002</f>
        <v>72690.943499999994</v>
      </c>
      <c r="H2002" s="522">
        <f t="shared" si="235"/>
        <v>72.69</v>
      </c>
      <c r="I2002" s="523"/>
    </row>
    <row r="2003" spans="1:9" ht="14.1" customHeight="1">
      <c r="A2003" s="1003" t="s">
        <v>9733</v>
      </c>
      <c r="B2003" s="1269" t="s">
        <v>213</v>
      </c>
      <c r="C2003" s="794">
        <v>105.14</v>
      </c>
      <c r="D2003" s="2111">
        <v>1</v>
      </c>
      <c r="E2003" s="2064">
        <f t="shared" si="233"/>
        <v>7150.4699999999993</v>
      </c>
      <c r="F2003" s="936">
        <f t="shared" si="234"/>
        <v>7150.47</v>
      </c>
      <c r="G2003" s="866">
        <f>'Заказ, cкидки и курсы валют'!$J$23*F2003</f>
        <v>89023.351500000004</v>
      </c>
      <c r="H2003" s="522">
        <f t="shared" si="235"/>
        <v>89.02</v>
      </c>
      <c r="I2003" s="523"/>
    </row>
    <row r="2004" spans="1:9" ht="14.1" customHeight="1">
      <c r="A2004" s="1003" t="s">
        <v>9734</v>
      </c>
      <c r="B2004" s="1269" t="s">
        <v>1332</v>
      </c>
      <c r="C2004" s="1270">
        <v>110.2</v>
      </c>
      <c r="D2004" s="2111">
        <v>1</v>
      </c>
      <c r="E2004" s="2064">
        <f t="shared" si="233"/>
        <v>7254.7800000000007</v>
      </c>
      <c r="F2004" s="936">
        <f t="shared" si="234"/>
        <v>7254.78</v>
      </c>
      <c r="G2004" s="866">
        <f>'Заказ, cкидки и курсы валют'!$J$23*F2004</f>
        <v>90322.010999999999</v>
      </c>
      <c r="H2004" s="522">
        <f t="shared" si="235"/>
        <v>90.32</v>
      </c>
      <c r="I2004" s="523"/>
    </row>
    <row r="2005" spans="1:9" ht="14.1" customHeight="1">
      <c r="A2005" s="1003" t="s">
        <v>9735</v>
      </c>
      <c r="B2005" s="1269" t="s">
        <v>214</v>
      </c>
      <c r="C2005" s="794">
        <v>117.38</v>
      </c>
      <c r="D2005" s="2111">
        <v>1</v>
      </c>
      <c r="E2005" s="2064">
        <f t="shared" si="233"/>
        <v>8033.76</v>
      </c>
      <c r="F2005" s="936">
        <f t="shared" si="234"/>
        <v>8033.76</v>
      </c>
      <c r="G2005" s="866">
        <f>'Заказ, cкидки и курсы валют'!$J$23*F2005</f>
        <v>100020.31199999999</v>
      </c>
      <c r="H2005" s="522">
        <f t="shared" si="235"/>
        <v>100.02</v>
      </c>
      <c r="I2005" s="523"/>
    </row>
    <row r="2006" spans="1:9" ht="14.1" customHeight="1">
      <c r="A2006" s="1003" t="s">
        <v>9736</v>
      </c>
      <c r="B2006" s="1269" t="s">
        <v>215</v>
      </c>
      <c r="C2006" s="794">
        <v>130</v>
      </c>
      <c r="D2006" s="2111">
        <v>1</v>
      </c>
      <c r="E2006" s="2064">
        <f t="shared" si="233"/>
        <v>9793.11</v>
      </c>
      <c r="F2006" s="936">
        <f t="shared" si="234"/>
        <v>9793.11</v>
      </c>
      <c r="G2006" s="866">
        <f>'Заказ, cкидки и курсы валют'!$J$23*F2006</f>
        <v>121924.21950000001</v>
      </c>
      <c r="H2006" s="522">
        <f t="shared" si="235"/>
        <v>121.92</v>
      </c>
      <c r="I2006" s="523"/>
    </row>
    <row r="2007" spans="1:9" ht="14.1" customHeight="1">
      <c r="A2007" s="1003" t="s">
        <v>9737</v>
      </c>
      <c r="B2007" s="1269" t="s">
        <v>216</v>
      </c>
      <c r="C2007" s="794">
        <v>142.4</v>
      </c>
      <c r="D2007" s="2111">
        <v>1</v>
      </c>
      <c r="E2007" s="2064">
        <f t="shared" si="233"/>
        <v>10772.789999999999</v>
      </c>
      <c r="F2007" s="936">
        <f t="shared" si="234"/>
        <v>10772.79</v>
      </c>
      <c r="G2007" s="866">
        <f>'Заказ, cкидки и курсы валют'!$J$23*F2007</f>
        <v>134121.23550000001</v>
      </c>
      <c r="H2007" s="522">
        <f t="shared" si="235"/>
        <v>134.12</v>
      </c>
      <c r="I2007" s="523"/>
    </row>
    <row r="2008" spans="1:9" ht="14.1" customHeight="1">
      <c r="A2008" s="1003" t="s">
        <v>9738</v>
      </c>
      <c r="B2008" s="1269" t="s">
        <v>217</v>
      </c>
      <c r="C2008" s="794">
        <v>155.19999999999999</v>
      </c>
      <c r="D2008" s="2111">
        <v>1</v>
      </c>
      <c r="E2008" s="2064">
        <f t="shared" si="233"/>
        <v>11063.16</v>
      </c>
      <c r="F2008" s="936">
        <f t="shared" si="234"/>
        <v>11063.16</v>
      </c>
      <c r="G2008" s="866">
        <f>'Заказ, cкидки и курсы валют'!$J$23*F2008</f>
        <v>137736.342</v>
      </c>
      <c r="H2008" s="522">
        <f t="shared" si="235"/>
        <v>137.74</v>
      </c>
      <c r="I2008" s="523"/>
    </row>
    <row r="2009" spans="1:9" ht="14.1" customHeight="1">
      <c r="A2009" s="1003" t="s">
        <v>9739</v>
      </c>
      <c r="B2009" s="1269" t="s">
        <v>218</v>
      </c>
      <c r="C2009" s="794">
        <v>171.43</v>
      </c>
      <c r="D2009" s="2111">
        <v>1</v>
      </c>
      <c r="E2009" s="2064">
        <f t="shared" si="233"/>
        <v>12466.41</v>
      </c>
      <c r="F2009" s="936">
        <f t="shared" si="234"/>
        <v>12466.41</v>
      </c>
      <c r="G2009" s="866">
        <f>'Заказ, cкидки и курсы валют'!$J$23*F2009</f>
        <v>155206.8045</v>
      </c>
      <c r="H2009" s="522">
        <f t="shared" si="235"/>
        <v>155.21</v>
      </c>
      <c r="I2009" s="523"/>
    </row>
    <row r="2010" spans="1:9" ht="14.1" customHeight="1">
      <c r="A2010" s="1003" t="s">
        <v>9740</v>
      </c>
      <c r="B2010" s="521" t="s">
        <v>1367</v>
      </c>
      <c r="C2010" s="794">
        <v>165.07</v>
      </c>
      <c r="D2010" s="2111">
        <v>1</v>
      </c>
      <c r="E2010" s="2064">
        <f t="shared" si="233"/>
        <v>14609.97</v>
      </c>
      <c r="F2010" s="936">
        <f t="shared" si="234"/>
        <v>14609.97</v>
      </c>
      <c r="G2010" s="866">
        <f>'Заказ, cкидки и курсы валют'!$J$23*F2010</f>
        <v>181894.12649999998</v>
      </c>
      <c r="H2010" s="522">
        <f t="shared" si="235"/>
        <v>181.89</v>
      </c>
      <c r="I2010" s="523"/>
    </row>
    <row r="2011" spans="1:9" ht="14.1" customHeight="1">
      <c r="A2011" s="1003" t="s">
        <v>9741</v>
      </c>
      <c r="B2011" s="1269" t="s">
        <v>219</v>
      </c>
      <c r="C2011" s="794">
        <v>180.36</v>
      </c>
      <c r="D2011" s="2111">
        <v>1</v>
      </c>
      <c r="E2011" s="2064">
        <f t="shared" si="233"/>
        <v>12721.47</v>
      </c>
      <c r="F2011" s="936">
        <f t="shared" si="234"/>
        <v>12721.47</v>
      </c>
      <c r="G2011" s="866">
        <f>'Заказ, cкидки и курсы валют'!$J$23*F2011</f>
        <v>158382.30149999997</v>
      </c>
      <c r="H2011" s="522">
        <f t="shared" si="235"/>
        <v>158.38</v>
      </c>
      <c r="I2011" s="523"/>
    </row>
    <row r="2012" spans="1:9" ht="14.1" customHeight="1">
      <c r="A2012" s="1003" t="s">
        <v>9742</v>
      </c>
      <c r="B2012" s="1269" t="s">
        <v>220</v>
      </c>
      <c r="C2012" s="794">
        <v>200</v>
      </c>
      <c r="D2012" s="2111">
        <v>1</v>
      </c>
      <c r="E2012" s="2064">
        <f t="shared" si="233"/>
        <v>13288.29</v>
      </c>
      <c r="F2012" s="936">
        <f t="shared" si="234"/>
        <v>13288.29</v>
      </c>
      <c r="G2012" s="866">
        <f>'Заказ, cкидки и курсы валют'!$J$23*F2012</f>
        <v>165439.21050000002</v>
      </c>
      <c r="H2012" s="522">
        <f t="shared" si="235"/>
        <v>165.44</v>
      </c>
      <c r="I2012" s="523"/>
    </row>
    <row r="2013" spans="1:9" ht="14.1" customHeight="1">
      <c r="A2013" s="1003" t="s">
        <v>9743</v>
      </c>
      <c r="B2013" s="1269" t="s">
        <v>221</v>
      </c>
      <c r="C2013" s="794">
        <v>213</v>
      </c>
      <c r="D2013" s="2111">
        <v>1</v>
      </c>
      <c r="E2013" s="2064">
        <f t="shared" ref="E2013:E2015" si="236">E1906*3</f>
        <v>15577.050000000001</v>
      </c>
      <c r="F2013" s="936">
        <f t="shared" si="234"/>
        <v>15577.05</v>
      </c>
      <c r="G2013" s="866">
        <f>'Заказ, cкидки и курсы валют'!$J$23*F2013</f>
        <v>193934.27249999999</v>
      </c>
      <c r="H2013" s="522">
        <f t="shared" si="235"/>
        <v>193.93</v>
      </c>
      <c r="I2013" s="523"/>
    </row>
    <row r="2014" spans="1:9" ht="14.1" customHeight="1">
      <c r="A2014" s="1003" t="s">
        <v>9744</v>
      </c>
      <c r="B2014" s="1269" t="s">
        <v>4326</v>
      </c>
      <c r="C2014" s="794">
        <v>253</v>
      </c>
      <c r="D2014" s="2111">
        <v>1</v>
      </c>
      <c r="E2014" s="2064">
        <f t="shared" si="236"/>
        <v>24560.760000000002</v>
      </c>
      <c r="F2014" s="936">
        <f t="shared" si="234"/>
        <v>24560.76</v>
      </c>
      <c r="G2014" s="866">
        <f>'Заказ, cкидки и курсы валют'!$J$23*F2014</f>
        <v>305781.46199999994</v>
      </c>
      <c r="H2014" s="522">
        <f t="shared" si="235"/>
        <v>305.77999999999997</v>
      </c>
      <c r="I2014" s="523"/>
    </row>
    <row r="2015" spans="1:9" ht="14.1" customHeight="1" thickBot="1">
      <c r="A2015" s="1161" t="s">
        <v>9745</v>
      </c>
      <c r="B2015" s="2108" t="s">
        <v>3929</v>
      </c>
      <c r="C2015" s="962">
        <v>263.75</v>
      </c>
      <c r="D2015" s="2146">
        <v>1</v>
      </c>
      <c r="E2015" s="2092">
        <f t="shared" si="236"/>
        <v>27375.75</v>
      </c>
      <c r="F2015" s="2072">
        <f t="shared" si="234"/>
        <v>27375.75</v>
      </c>
      <c r="G2015" s="1263">
        <f>'Заказ, cкидки и курсы валют'!$J$23*F2015</f>
        <v>340828.08749999997</v>
      </c>
      <c r="H2015" s="1264">
        <f t="shared" si="235"/>
        <v>340.83</v>
      </c>
      <c r="I2015" s="937"/>
    </row>
    <row r="2016" spans="1:9" ht="13.5" customHeight="1" thickBot="1">
      <c r="A2016" s="85"/>
      <c r="B2016" s="49"/>
      <c r="C2016" s="122"/>
      <c r="D2016" s="49"/>
      <c r="E2016" s="546"/>
      <c r="F2016" s="578"/>
      <c r="G2016" s="863"/>
      <c r="H2016" s="85"/>
      <c r="I2016" s="14"/>
    </row>
    <row r="2017" spans="1:11" ht="25.5" customHeight="1">
      <c r="A2017" s="220"/>
      <c r="B2017" s="243"/>
      <c r="C2017" s="91" t="s">
        <v>3097</v>
      </c>
      <c r="D2017" s="96"/>
      <c r="E2017" s="591"/>
      <c r="F2017" s="592"/>
      <c r="G2017" s="859"/>
      <c r="H2017" s="163"/>
      <c r="I2017" s="95"/>
    </row>
    <row r="2018" spans="1:11" ht="18">
      <c r="A2018" s="221"/>
      <c r="B2018" s="108" t="s">
        <v>1404</v>
      </c>
      <c r="C2018" s="108"/>
      <c r="D2018" s="166"/>
      <c r="E2018" s="593"/>
      <c r="F2018" s="553"/>
      <c r="G2018" s="340"/>
      <c r="H2018" s="17"/>
      <c r="I2018" s="167"/>
    </row>
    <row r="2019" spans="1:11">
      <c r="A2019" s="221"/>
      <c r="B2019" s="222"/>
      <c r="C2019" s="97"/>
      <c r="D2019" s="97"/>
      <c r="E2019" s="595"/>
      <c r="F2019" s="596"/>
      <c r="G2019" s="860"/>
      <c r="H2019" s="228"/>
      <c r="I2019" s="167"/>
    </row>
    <row r="2020" spans="1:11" ht="14.1" customHeight="1">
      <c r="A2020" s="221"/>
      <c r="B2020" s="222"/>
      <c r="C2020" s="97"/>
      <c r="D2020" s="97"/>
      <c r="E2020" s="595"/>
      <c r="F2020" s="596"/>
      <c r="G2020" s="860"/>
      <c r="H2020" s="228"/>
      <c r="I2020" s="167"/>
      <c r="K2020" s="14"/>
    </row>
    <row r="2021" spans="1:11" ht="14.1" customHeight="1">
      <c r="A2021" s="221"/>
      <c r="B2021" s="222"/>
      <c r="C2021" s="97"/>
      <c r="D2021" s="97"/>
      <c r="E2021" s="595"/>
      <c r="F2021" s="596"/>
      <c r="G2021" s="860"/>
      <c r="H2021" s="228"/>
      <c r="I2021" s="167"/>
      <c r="K2021" s="14"/>
    </row>
    <row r="2022" spans="1:11" ht="46.5" customHeight="1" thickBot="1">
      <c r="A2022" s="201" t="s">
        <v>7082</v>
      </c>
      <c r="B2022" s="224"/>
      <c r="C2022" s="99"/>
      <c r="D2022" s="99"/>
      <c r="E2022" s="597"/>
      <c r="F2022" s="598"/>
      <c r="G2022" s="861"/>
      <c r="H2022" s="229"/>
      <c r="I2022" s="172"/>
      <c r="K2022" s="14"/>
    </row>
    <row r="2023" spans="1:11" ht="42" customHeight="1">
      <c r="A2023" s="195" t="s">
        <v>1034</v>
      </c>
      <c r="B2023" s="196" t="s">
        <v>1035</v>
      </c>
      <c r="C2023" s="197" t="s">
        <v>678</v>
      </c>
      <c r="D2023" s="197" t="s">
        <v>3143</v>
      </c>
      <c r="E2023" s="1134" t="s">
        <v>11378</v>
      </c>
      <c r="F2023" s="600" t="s">
        <v>2792</v>
      </c>
      <c r="G2023" s="2353" t="s">
        <v>2640</v>
      </c>
      <c r="H2023" s="2354" t="s">
        <v>497</v>
      </c>
      <c r="I2023" s="199" t="s">
        <v>4268</v>
      </c>
      <c r="K2023" s="14"/>
    </row>
    <row r="2024" spans="1:11" ht="14.1" customHeight="1" thickBot="1">
      <c r="A2024" s="195"/>
      <c r="B2024" s="389"/>
      <c r="C2024" s="197" t="s">
        <v>3644</v>
      </c>
      <c r="D2024" s="390" t="s">
        <v>2641</v>
      </c>
      <c r="E2024" s="601" t="s">
        <v>265</v>
      </c>
      <c r="F2024" s="607">
        <f>'Заказ, cкидки и курсы валют'!$I$12</f>
        <v>0</v>
      </c>
      <c r="G2024" s="2350"/>
      <c r="H2024" s="2352"/>
      <c r="I2024" s="325"/>
      <c r="K2024" s="14"/>
    </row>
    <row r="2025" spans="1:11" ht="14.1" customHeight="1">
      <c r="A2025" s="976" t="s">
        <v>426</v>
      </c>
      <c r="B2025" s="392" t="s">
        <v>4309</v>
      </c>
      <c r="C2025" s="977">
        <v>7.12</v>
      </c>
      <c r="D2025" s="2143">
        <v>2500</v>
      </c>
      <c r="E2025" s="574">
        <v>184.96</v>
      </c>
      <c r="F2025" s="967">
        <f>ROUND(E2025*(1-$F$11),2)</f>
        <v>184.96</v>
      </c>
      <c r="G2025" s="968">
        <f>'Заказ, cкидки и курсы валют'!$J$23*F2025</f>
        <v>2302.752</v>
      </c>
      <c r="H2025" s="387">
        <f>ROUND((D2025/1000)*G2025,2)</f>
        <v>5756.88</v>
      </c>
      <c r="I2025" s="337"/>
      <c r="K2025" s="14"/>
    </row>
    <row r="2026" spans="1:11" ht="14.1" customHeight="1" thickBot="1">
      <c r="A2026" s="235" t="s">
        <v>427</v>
      </c>
      <c r="B2026" s="244" t="s">
        <v>2642</v>
      </c>
      <c r="C2026" s="791">
        <v>10</v>
      </c>
      <c r="D2026" s="2144">
        <v>1500</v>
      </c>
      <c r="E2026" s="574">
        <v>287.63</v>
      </c>
      <c r="F2026" s="959">
        <f>ROUND(E2026*(1-$F$11),2)</f>
        <v>287.63</v>
      </c>
      <c r="G2026" s="960">
        <f>'Заказ, cкидки и курсы валют'!$J$23*F2026</f>
        <v>3580.9934999999996</v>
      </c>
      <c r="H2026" s="181">
        <f>ROUND((D2026/1000)*G2026,2)</f>
        <v>5371.49</v>
      </c>
      <c r="I2026" s="214"/>
      <c r="K2026" s="14"/>
    </row>
    <row r="2027" spans="1:11" ht="14.1" customHeight="1" thickBot="1">
      <c r="A2027" s="85"/>
      <c r="B2027" s="123"/>
      <c r="C2027" s="124"/>
      <c r="D2027" s="125"/>
      <c r="E2027" s="546"/>
      <c r="F2027" s="578"/>
      <c r="G2027" s="863"/>
      <c r="H2027" s="85"/>
      <c r="I2027" s="14"/>
      <c r="K2027" s="14"/>
    </row>
    <row r="2028" spans="1:11" ht="14.1" customHeight="1">
      <c r="A2028" s="220"/>
      <c r="B2028" s="243"/>
      <c r="C2028" s="91" t="s">
        <v>3097</v>
      </c>
      <c r="D2028" s="96"/>
      <c r="E2028" s="591"/>
      <c r="F2028" s="592"/>
      <c r="G2028" s="859"/>
      <c r="H2028" s="163"/>
      <c r="I2028" s="95"/>
      <c r="K2028" s="14"/>
    </row>
    <row r="2029" spans="1:11" ht="14.1" customHeight="1">
      <c r="A2029" s="221"/>
      <c r="B2029" s="108" t="s">
        <v>1404</v>
      </c>
      <c r="C2029" s="108"/>
      <c r="D2029" s="166"/>
      <c r="E2029" s="593"/>
      <c r="F2029" s="553"/>
      <c r="G2029" s="340"/>
      <c r="H2029" s="17"/>
      <c r="I2029" s="167"/>
      <c r="K2029" s="14"/>
    </row>
    <row r="2030" spans="1:11" ht="14.1" customHeight="1">
      <c r="A2030" s="221"/>
      <c r="B2030" s="222"/>
      <c r="C2030" s="97"/>
      <c r="D2030" s="97"/>
      <c r="E2030" s="595"/>
      <c r="F2030" s="596"/>
      <c r="G2030" s="860"/>
      <c r="H2030" s="228"/>
      <c r="I2030" s="167"/>
      <c r="K2030" s="14"/>
    </row>
    <row r="2031" spans="1:11" ht="14.1" customHeight="1">
      <c r="A2031" s="221"/>
      <c r="B2031" s="222"/>
      <c r="C2031" s="97"/>
      <c r="D2031" s="97"/>
      <c r="E2031" s="595"/>
      <c r="F2031" s="596"/>
      <c r="G2031" s="860"/>
      <c r="H2031" s="228"/>
      <c r="I2031" s="167"/>
      <c r="K2031" s="14"/>
    </row>
    <row r="2032" spans="1:11" ht="14.1" customHeight="1">
      <c r="A2032" s="221"/>
      <c r="B2032" s="222"/>
      <c r="C2032" s="97"/>
      <c r="D2032" s="97"/>
      <c r="E2032" s="595"/>
      <c r="F2032" s="596"/>
      <c r="G2032" s="860"/>
      <c r="H2032" s="228"/>
      <c r="I2032" s="167"/>
      <c r="K2032" s="14"/>
    </row>
    <row r="2033" spans="1:11" ht="14.1" customHeight="1" thickBot="1">
      <c r="A2033" s="201" t="s">
        <v>7081</v>
      </c>
      <c r="B2033" s="200"/>
      <c r="C2033" s="205"/>
      <c r="D2033" s="205"/>
      <c r="E2033" s="597"/>
      <c r="F2033" s="598"/>
      <c r="G2033" s="861"/>
      <c r="H2033" s="229"/>
      <c r="I2033" s="172"/>
      <c r="K2033" s="14"/>
    </row>
    <row r="2034" spans="1:11" ht="48" customHeight="1">
      <c r="A2034" s="195" t="s">
        <v>1034</v>
      </c>
      <c r="B2034" s="196" t="s">
        <v>1035</v>
      </c>
      <c r="C2034" s="197" t="s">
        <v>678</v>
      </c>
      <c r="D2034" s="197" t="s">
        <v>3143</v>
      </c>
      <c r="E2034" s="1134" t="s">
        <v>11378</v>
      </c>
      <c r="F2034" s="600" t="s">
        <v>2792</v>
      </c>
      <c r="G2034" s="2353" t="s">
        <v>2640</v>
      </c>
      <c r="H2034" s="2354" t="s">
        <v>497</v>
      </c>
      <c r="I2034" s="199" t="s">
        <v>4268</v>
      </c>
      <c r="K2034" s="14"/>
    </row>
    <row r="2035" spans="1:11" ht="14.1" customHeight="1" thickBot="1">
      <c r="A2035" s="195"/>
      <c r="B2035" s="389"/>
      <c r="C2035" s="197" t="s">
        <v>3644</v>
      </c>
      <c r="D2035" s="390" t="s">
        <v>2641</v>
      </c>
      <c r="E2035" s="601" t="s">
        <v>265</v>
      </c>
      <c r="F2035" s="607">
        <f>'Заказ, cкидки и курсы валют'!$I$12</f>
        <v>0</v>
      </c>
      <c r="G2035" s="2350"/>
      <c r="H2035" s="2352"/>
      <c r="I2035" s="325"/>
      <c r="K2035" s="14"/>
    </row>
    <row r="2036" spans="1:11" ht="14.1" customHeight="1">
      <c r="A2036" s="976" t="s">
        <v>428</v>
      </c>
      <c r="B2036" s="392" t="s">
        <v>4309</v>
      </c>
      <c r="C2036" s="977">
        <v>7.12</v>
      </c>
      <c r="D2036" s="2119">
        <v>250</v>
      </c>
      <c r="E2036" s="2090">
        <f>E2025*1.2</f>
        <v>221.952</v>
      </c>
      <c r="F2036" s="967">
        <f>ROUND(E2036*(1-$F$11),2)</f>
        <v>221.95</v>
      </c>
      <c r="G2036" s="968">
        <f>'Заказ, cкидки и курсы валют'!$J$23*F2036</f>
        <v>2763.2774999999997</v>
      </c>
      <c r="H2036" s="387">
        <f>ROUND((D2036/1000)*G2036,2)</f>
        <v>690.82</v>
      </c>
      <c r="I2036" s="337"/>
      <c r="K2036" s="14"/>
    </row>
    <row r="2037" spans="1:11" ht="14.1" customHeight="1" thickBot="1">
      <c r="A2037" s="235" t="s">
        <v>429</v>
      </c>
      <c r="B2037" s="244" t="s">
        <v>2642</v>
      </c>
      <c r="C2037" s="791">
        <v>10</v>
      </c>
      <c r="D2037" s="2142">
        <v>150</v>
      </c>
      <c r="E2037" s="2092">
        <f>E2026*1.2</f>
        <v>345.15600000000001</v>
      </c>
      <c r="F2037" s="959">
        <f>ROUND(E2037*(1-$F$11),2)</f>
        <v>345.16</v>
      </c>
      <c r="G2037" s="960">
        <f>'Заказ, cкидки и курсы валют'!$J$23*F2037</f>
        <v>4297.2420000000002</v>
      </c>
      <c r="H2037" s="181">
        <f>ROUND((D2037/1000)*G2037,2)</f>
        <v>644.59</v>
      </c>
      <c r="I2037" s="214"/>
      <c r="K2037" s="14"/>
    </row>
    <row r="2038" spans="1:11" ht="14.1" customHeight="1" thickBot="1">
      <c r="A2038" s="85"/>
      <c r="B2038" s="123"/>
      <c r="C2038" s="124"/>
      <c r="D2038" s="125"/>
      <c r="E2038" s="546"/>
      <c r="F2038" s="578"/>
      <c r="G2038" s="863"/>
      <c r="H2038" s="85"/>
      <c r="I2038" s="14"/>
      <c r="K2038" s="14"/>
    </row>
    <row r="2039" spans="1:11" ht="14.1" customHeight="1">
      <c r="A2039" s="220"/>
      <c r="B2039" s="243"/>
      <c r="C2039" s="91" t="s">
        <v>3097</v>
      </c>
      <c r="D2039" s="96"/>
      <c r="E2039" s="591"/>
      <c r="F2039" s="592"/>
      <c r="G2039" s="859"/>
      <c r="H2039" s="163"/>
      <c r="I2039" s="95"/>
      <c r="K2039" s="14"/>
    </row>
    <row r="2040" spans="1:11" ht="14.1" customHeight="1">
      <c r="A2040" s="221"/>
      <c r="B2040" s="108" t="s">
        <v>1404</v>
      </c>
      <c r="C2040" s="108"/>
      <c r="D2040" s="166"/>
      <c r="E2040" s="593"/>
      <c r="F2040" s="553"/>
      <c r="G2040" s="340"/>
      <c r="H2040" s="17"/>
      <c r="I2040" s="167"/>
      <c r="K2040" s="14"/>
    </row>
    <row r="2041" spans="1:11" ht="14.1" customHeight="1">
      <c r="A2041" s="221"/>
      <c r="B2041" s="222"/>
      <c r="C2041" s="97"/>
      <c r="D2041" s="97"/>
      <c r="E2041" s="595"/>
      <c r="F2041" s="596"/>
      <c r="G2041" s="860"/>
      <c r="H2041" s="228"/>
      <c r="I2041" s="167"/>
      <c r="K2041" s="14"/>
    </row>
    <row r="2042" spans="1:11" ht="14.1" customHeight="1">
      <c r="A2042" s="221"/>
      <c r="B2042" s="222"/>
      <c r="C2042" s="97"/>
      <c r="D2042" s="97"/>
      <c r="E2042" s="595"/>
      <c r="F2042" s="596"/>
      <c r="G2042" s="860"/>
      <c r="H2042" s="228"/>
      <c r="I2042" s="167"/>
      <c r="K2042" s="14"/>
    </row>
    <row r="2043" spans="1:11" ht="14.1" customHeight="1">
      <c r="A2043" s="221"/>
      <c r="B2043" s="222"/>
      <c r="C2043" s="97"/>
      <c r="D2043" s="97"/>
      <c r="E2043" s="595"/>
      <c r="F2043" s="596"/>
      <c r="G2043" s="860"/>
      <c r="H2043" s="228"/>
      <c r="I2043" s="167"/>
      <c r="K2043" s="14"/>
    </row>
    <row r="2044" spans="1:11" ht="14.1" customHeight="1" thickBot="1">
      <c r="A2044" s="201" t="s">
        <v>7083</v>
      </c>
      <c r="B2044" s="200"/>
      <c r="C2044" s="205"/>
      <c r="D2044" s="205"/>
      <c r="E2044" s="597"/>
      <c r="F2044" s="598"/>
      <c r="G2044" s="861"/>
      <c r="H2044" s="229"/>
      <c r="I2044" s="172"/>
      <c r="K2044" s="14"/>
    </row>
    <row r="2045" spans="1:11" ht="31.5" customHeight="1">
      <c r="A2045" s="195" t="s">
        <v>1034</v>
      </c>
      <c r="B2045" s="196" t="s">
        <v>1035</v>
      </c>
      <c r="C2045" s="197" t="s">
        <v>678</v>
      </c>
      <c r="D2045" s="197" t="s">
        <v>3143</v>
      </c>
      <c r="E2045" s="1134" t="s">
        <v>11378</v>
      </c>
      <c r="F2045" s="600" t="s">
        <v>2792</v>
      </c>
      <c r="G2045" s="2353" t="s">
        <v>2640</v>
      </c>
      <c r="H2045" s="2354" t="s">
        <v>497</v>
      </c>
      <c r="I2045" s="199" t="s">
        <v>4268</v>
      </c>
      <c r="K2045" s="14"/>
    </row>
    <row r="2046" spans="1:11" ht="14.1" customHeight="1" thickBot="1">
      <c r="A2046" s="195"/>
      <c r="B2046" s="389"/>
      <c r="C2046" s="197" t="s">
        <v>3644</v>
      </c>
      <c r="D2046" s="390" t="s">
        <v>2641</v>
      </c>
      <c r="E2046" s="601" t="s">
        <v>265</v>
      </c>
      <c r="F2046" s="607">
        <f>'Заказ, cкидки и курсы валют'!$I$12</f>
        <v>0</v>
      </c>
      <c r="G2046" s="2350"/>
      <c r="H2046" s="2352"/>
      <c r="I2046" s="325"/>
      <c r="K2046" s="14"/>
    </row>
    <row r="2047" spans="1:11" ht="14.1" customHeight="1">
      <c r="A2047" s="976" t="s">
        <v>7296</v>
      </c>
      <c r="B2047" s="392" t="s">
        <v>4309</v>
      </c>
      <c r="C2047" s="977">
        <v>7.12</v>
      </c>
      <c r="D2047" s="2119">
        <v>25</v>
      </c>
      <c r="E2047" s="2090">
        <f>E2025*3</f>
        <v>554.88</v>
      </c>
      <c r="F2047" s="967">
        <f>ROUND(E2047*(1-$F$11),2)</f>
        <v>554.88</v>
      </c>
      <c r="G2047" s="968">
        <f>'Заказ, cкидки и курсы валют'!$J$23*F2047</f>
        <v>6908.2559999999994</v>
      </c>
      <c r="H2047" s="387">
        <f>ROUND((D2047/1000)*G2047,2)</f>
        <v>172.71</v>
      </c>
      <c r="I2047" s="337"/>
      <c r="K2047" s="14"/>
    </row>
    <row r="2048" spans="1:11" ht="14.1" customHeight="1" thickBot="1">
      <c r="A2048" s="235" t="s">
        <v>7297</v>
      </c>
      <c r="B2048" s="244" t="s">
        <v>2642</v>
      </c>
      <c r="C2048" s="791">
        <v>10</v>
      </c>
      <c r="D2048" s="2142">
        <v>15</v>
      </c>
      <c r="E2048" s="2092">
        <f>E2026*3</f>
        <v>862.89</v>
      </c>
      <c r="F2048" s="959">
        <f>ROUND(E2048*(1-$F$11),2)</f>
        <v>862.89</v>
      </c>
      <c r="G2048" s="960">
        <f>'Заказ, cкидки и курсы валют'!$J$23*F2048</f>
        <v>10742.9805</v>
      </c>
      <c r="H2048" s="181">
        <f>ROUND((D2048/1000)*G2048,2)</f>
        <v>161.13999999999999</v>
      </c>
      <c r="I2048" s="214"/>
      <c r="K2048" s="14"/>
    </row>
    <row r="2049" spans="1:11" ht="14.1" customHeight="1" thickBot="1">
      <c r="A2049" s="1095"/>
      <c r="B2049" s="123"/>
      <c r="C2049" s="122"/>
      <c r="D2049" s="268"/>
      <c r="E2049" s="1237"/>
      <c r="F2049" s="1096"/>
      <c r="G2049" s="865"/>
      <c r="H2049" s="23"/>
      <c r="I2049" s="513"/>
      <c r="K2049" s="14"/>
    </row>
    <row r="2050" spans="1:11" ht="14.1" customHeight="1">
      <c r="A2050" s="247"/>
      <c r="B2050" s="243"/>
      <c r="C2050" s="91" t="s">
        <v>1405</v>
      </c>
      <c r="D2050" s="96"/>
      <c r="E2050" s="591"/>
      <c r="F2050" s="592"/>
      <c r="G2050" s="859"/>
      <c r="H2050" s="163"/>
      <c r="I2050" s="95"/>
      <c r="K2050" s="14"/>
    </row>
    <row r="2051" spans="1:11" ht="14.1" customHeight="1">
      <c r="A2051" s="248"/>
      <c r="B2051" s="108" t="s">
        <v>1404</v>
      </c>
      <c r="C2051" s="108"/>
      <c r="D2051" s="166"/>
      <c r="E2051" s="593"/>
      <c r="F2051" s="553"/>
      <c r="G2051" s="340"/>
      <c r="H2051" s="17"/>
      <c r="I2051" s="167"/>
      <c r="K2051" s="14"/>
    </row>
    <row r="2052" spans="1:11" ht="14.1" customHeight="1">
      <c r="A2052" s="248"/>
      <c r="B2052" s="222"/>
      <c r="C2052" s="97"/>
      <c r="D2052" s="97"/>
      <c r="E2052" s="595"/>
      <c r="F2052" s="596"/>
      <c r="G2052" s="860"/>
      <c r="H2052" s="228"/>
      <c r="I2052" s="167"/>
      <c r="K2052" s="14"/>
    </row>
    <row r="2053" spans="1:11" ht="14.1" customHeight="1">
      <c r="A2053" s="248"/>
      <c r="B2053" s="222"/>
      <c r="C2053" s="97"/>
      <c r="D2053" s="97"/>
      <c r="E2053" s="595"/>
      <c r="F2053" s="596"/>
      <c r="G2053" s="860"/>
      <c r="H2053" s="228"/>
      <c r="I2053" s="167"/>
      <c r="K2053" s="14"/>
    </row>
    <row r="2054" spans="1:11" ht="14.1" customHeight="1">
      <c r="A2054" s="248"/>
      <c r="B2054" s="222"/>
      <c r="C2054" s="97"/>
      <c r="D2054" s="97"/>
      <c r="E2054" s="595"/>
      <c r="F2054" s="596"/>
      <c r="G2054" s="860"/>
      <c r="H2054" s="228"/>
      <c r="I2054" s="167"/>
      <c r="K2054" s="14"/>
    </row>
    <row r="2055" spans="1:11" ht="14.1" customHeight="1" thickBot="1">
      <c r="A2055" s="201" t="s">
        <v>7082</v>
      </c>
      <c r="B2055" s="224"/>
      <c r="C2055" s="99"/>
      <c r="D2055" s="99"/>
      <c r="E2055" s="597"/>
      <c r="F2055" s="598"/>
      <c r="G2055" s="861"/>
      <c r="H2055" s="229"/>
      <c r="I2055" s="172"/>
      <c r="K2055" s="14"/>
    </row>
    <row r="2056" spans="1:11" ht="48.75" customHeight="1">
      <c r="A2056" s="195" t="s">
        <v>1034</v>
      </c>
      <c r="B2056" s="196" t="s">
        <v>1035</v>
      </c>
      <c r="C2056" s="197" t="s">
        <v>678</v>
      </c>
      <c r="D2056" s="197" t="s">
        <v>3143</v>
      </c>
      <c r="E2056" s="1134" t="s">
        <v>11378</v>
      </c>
      <c r="F2056" s="600" t="s">
        <v>2792</v>
      </c>
      <c r="G2056" s="2353" t="s">
        <v>2640</v>
      </c>
      <c r="H2056" s="2354" t="s">
        <v>497</v>
      </c>
      <c r="I2056" s="199" t="s">
        <v>4268</v>
      </c>
      <c r="K2056" s="14"/>
    </row>
    <row r="2057" spans="1:11" ht="14.1" customHeight="1">
      <c r="A2057" s="195"/>
      <c r="B2057" s="389"/>
      <c r="C2057" s="197" t="s">
        <v>3644</v>
      </c>
      <c r="D2057" s="390" t="s">
        <v>2641</v>
      </c>
      <c r="E2057" s="601" t="s">
        <v>265</v>
      </c>
      <c r="F2057" s="607">
        <f>'Заказ, cкидки и курсы валют'!$I$12</f>
        <v>0</v>
      </c>
      <c r="G2057" s="2350"/>
      <c r="H2057" s="2352"/>
      <c r="I2057" s="325"/>
      <c r="K2057" s="14"/>
    </row>
    <row r="2058" spans="1:11" ht="14.1" customHeight="1">
      <c r="A2058" s="525" t="s">
        <v>12168</v>
      </c>
      <c r="B2058" s="654" t="s">
        <v>12169</v>
      </c>
      <c r="C2058" s="794">
        <v>0.18</v>
      </c>
      <c r="D2058" s="2114">
        <v>40000</v>
      </c>
      <c r="E2058" s="574">
        <v>18.649999999999999</v>
      </c>
      <c r="F2058" s="936">
        <f t="shared" ref="F2058:F2089" si="237">ROUND(E2058*(1-$F$11),2)</f>
        <v>18.649999999999999</v>
      </c>
      <c r="G2058" s="866">
        <f>'Заказ, cкидки и курсы валют'!$J$23*F2058</f>
        <v>232.19249999999997</v>
      </c>
      <c r="H2058" s="522">
        <f t="shared" ref="H2058:H2089" si="238">ROUND((D2058/1000)*G2058,2)</f>
        <v>9287.7000000000007</v>
      </c>
      <c r="I2058" s="525"/>
      <c r="K2058" s="14"/>
    </row>
    <row r="2059" spans="1:11" ht="14.1" customHeight="1">
      <c r="A2059" s="525" t="s">
        <v>11565</v>
      </c>
      <c r="B2059" s="654" t="s">
        <v>11562</v>
      </c>
      <c r="C2059" s="794">
        <v>0.2</v>
      </c>
      <c r="D2059" s="2114">
        <v>30000</v>
      </c>
      <c r="E2059" s="574">
        <v>18.18</v>
      </c>
      <c r="F2059" s="936">
        <f t="shared" si="237"/>
        <v>18.18</v>
      </c>
      <c r="G2059" s="866">
        <f>'Заказ, cкидки и курсы валют'!$J$23*F2059</f>
        <v>226.34099999999998</v>
      </c>
      <c r="H2059" s="522">
        <f t="shared" si="238"/>
        <v>6790.23</v>
      </c>
      <c r="I2059" s="525"/>
      <c r="K2059" s="14"/>
    </row>
    <row r="2060" spans="1:11" ht="14.1" customHeight="1">
      <c r="A2060" s="525" t="s">
        <v>11566</v>
      </c>
      <c r="B2060" s="654" t="s">
        <v>11563</v>
      </c>
      <c r="C2060" s="794">
        <v>0.25</v>
      </c>
      <c r="D2060" s="2114">
        <v>30000</v>
      </c>
      <c r="E2060" s="574">
        <v>19.98</v>
      </c>
      <c r="F2060" s="936">
        <f t="shared" si="237"/>
        <v>19.98</v>
      </c>
      <c r="G2060" s="866">
        <f>'Заказ, cкидки и курсы валют'!$J$23*F2060</f>
        <v>248.751</v>
      </c>
      <c r="H2060" s="522">
        <f t="shared" si="238"/>
        <v>7462.53</v>
      </c>
      <c r="I2060" s="525"/>
      <c r="K2060" s="14"/>
    </row>
    <row r="2061" spans="1:11" ht="14.1" customHeight="1">
      <c r="A2061" s="525" t="s">
        <v>11567</v>
      </c>
      <c r="B2061" s="654" t="s">
        <v>11564</v>
      </c>
      <c r="C2061" s="794">
        <v>0.3</v>
      </c>
      <c r="D2061" s="2114">
        <v>30000</v>
      </c>
      <c r="E2061" s="574">
        <v>22.12</v>
      </c>
      <c r="F2061" s="936">
        <f t="shared" si="237"/>
        <v>22.12</v>
      </c>
      <c r="G2061" s="866">
        <f>'Заказ, cкидки и курсы валют'!$J$23*F2061</f>
        <v>275.39400000000001</v>
      </c>
      <c r="H2061" s="522">
        <f t="shared" si="238"/>
        <v>8261.82</v>
      </c>
      <c r="I2061" s="525"/>
      <c r="K2061" s="14"/>
    </row>
    <row r="2062" spans="1:11" ht="14.1" customHeight="1">
      <c r="A2062" s="525" t="s">
        <v>430</v>
      </c>
      <c r="B2062" s="626" t="s">
        <v>3379</v>
      </c>
      <c r="C2062" s="794">
        <v>0.51</v>
      </c>
      <c r="D2062" s="2115">
        <v>25000</v>
      </c>
      <c r="E2062" s="574">
        <v>23.99</v>
      </c>
      <c r="F2062" s="936">
        <f t="shared" si="237"/>
        <v>23.99</v>
      </c>
      <c r="G2062" s="866">
        <f>'Заказ, cкидки и курсы валют'!$J$23*F2062</f>
        <v>298.67549999999994</v>
      </c>
      <c r="H2062" s="522">
        <f t="shared" si="238"/>
        <v>7466.89</v>
      </c>
      <c r="I2062" s="525"/>
      <c r="K2062" s="14"/>
    </row>
    <row r="2063" spans="1:11" ht="14.1" customHeight="1">
      <c r="A2063" s="525" t="s">
        <v>431</v>
      </c>
      <c r="B2063" s="626" t="s">
        <v>3380</v>
      </c>
      <c r="C2063" s="794">
        <v>0.53</v>
      </c>
      <c r="D2063" s="2115">
        <v>30000</v>
      </c>
      <c r="E2063" s="574">
        <v>26.08</v>
      </c>
      <c r="F2063" s="936">
        <f t="shared" si="237"/>
        <v>26.08</v>
      </c>
      <c r="G2063" s="866">
        <f>'Заказ, cкидки и курсы валют'!$J$23*F2063</f>
        <v>324.69599999999997</v>
      </c>
      <c r="H2063" s="522">
        <f t="shared" si="238"/>
        <v>9740.8799999999992</v>
      </c>
      <c r="I2063" s="525"/>
      <c r="K2063" s="14"/>
    </row>
    <row r="2064" spans="1:11" ht="14.1" customHeight="1">
      <c r="A2064" s="525" t="s">
        <v>432</v>
      </c>
      <c r="B2064" s="626" t="s">
        <v>3381</v>
      </c>
      <c r="C2064" s="794">
        <v>0.64</v>
      </c>
      <c r="D2064" s="2115">
        <v>25000</v>
      </c>
      <c r="E2064" s="574">
        <v>29.09</v>
      </c>
      <c r="F2064" s="936">
        <f t="shared" si="237"/>
        <v>29.09</v>
      </c>
      <c r="G2064" s="866">
        <f>'Заказ, cкидки и курсы валют'!$J$23*F2064</f>
        <v>362.1705</v>
      </c>
      <c r="H2064" s="522">
        <f t="shared" si="238"/>
        <v>9054.26</v>
      </c>
      <c r="I2064" s="525"/>
      <c r="K2064" s="14"/>
    </row>
    <row r="2065" spans="1:11" ht="14.1" customHeight="1">
      <c r="A2065" s="525" t="s">
        <v>433</v>
      </c>
      <c r="B2065" s="626" t="s">
        <v>3382</v>
      </c>
      <c r="C2065" s="794">
        <v>0.82</v>
      </c>
      <c r="D2065" s="2115">
        <v>20000</v>
      </c>
      <c r="E2065" s="574">
        <v>32.56</v>
      </c>
      <c r="F2065" s="936">
        <f t="shared" si="237"/>
        <v>32.56</v>
      </c>
      <c r="G2065" s="866">
        <f>'Заказ, cкидки и курсы валют'!$J$23*F2065</f>
        <v>405.37200000000001</v>
      </c>
      <c r="H2065" s="522">
        <f t="shared" si="238"/>
        <v>8107.44</v>
      </c>
      <c r="I2065" s="525"/>
      <c r="K2065" s="14"/>
    </row>
    <row r="2066" spans="1:11" ht="14.1" customHeight="1">
      <c r="A2066" s="525" t="s">
        <v>434</v>
      </c>
      <c r="B2066" s="626" t="s">
        <v>3383</v>
      </c>
      <c r="C2066" s="794">
        <v>0.88</v>
      </c>
      <c r="D2066" s="2115">
        <v>15000</v>
      </c>
      <c r="E2066" s="574">
        <v>35.36</v>
      </c>
      <c r="F2066" s="936">
        <f t="shared" si="237"/>
        <v>35.36</v>
      </c>
      <c r="G2066" s="866">
        <f>'Заказ, cкидки и курсы валют'!$J$23*F2066</f>
        <v>440.23199999999997</v>
      </c>
      <c r="H2066" s="522">
        <f t="shared" si="238"/>
        <v>6603.48</v>
      </c>
      <c r="I2066" s="525"/>
      <c r="K2066" s="14"/>
    </row>
    <row r="2067" spans="1:11" ht="14.1" customHeight="1">
      <c r="A2067" s="525" t="s">
        <v>10674</v>
      </c>
      <c r="B2067" s="925" t="s">
        <v>8998</v>
      </c>
      <c r="C2067" s="794">
        <v>0.89</v>
      </c>
      <c r="D2067" s="2114">
        <v>18000</v>
      </c>
      <c r="E2067" s="574">
        <v>40.67</v>
      </c>
      <c r="F2067" s="936">
        <f t="shared" si="237"/>
        <v>40.67</v>
      </c>
      <c r="G2067" s="866">
        <f>'Заказ, cкидки и курсы валют'!$J$23*F2067</f>
        <v>506.3415</v>
      </c>
      <c r="H2067" s="522">
        <f t="shared" si="238"/>
        <v>9114.15</v>
      </c>
      <c r="I2067" s="525"/>
      <c r="K2067" s="14"/>
    </row>
    <row r="2068" spans="1:11" ht="14.1" customHeight="1">
      <c r="A2068" s="525" t="s">
        <v>435</v>
      </c>
      <c r="B2068" s="626" t="s">
        <v>3384</v>
      </c>
      <c r="C2068" s="794">
        <v>0.6</v>
      </c>
      <c r="D2068" s="2115">
        <v>40000</v>
      </c>
      <c r="E2068" s="574">
        <v>32.159999999999997</v>
      </c>
      <c r="F2068" s="936">
        <f t="shared" si="237"/>
        <v>32.159999999999997</v>
      </c>
      <c r="G2068" s="866">
        <f>'Заказ, cкидки и курсы валют'!$J$23*F2068</f>
        <v>400.39199999999994</v>
      </c>
      <c r="H2068" s="522">
        <f t="shared" si="238"/>
        <v>16015.68</v>
      </c>
      <c r="I2068" s="525"/>
      <c r="K2068" s="14"/>
    </row>
    <row r="2069" spans="1:11" ht="14.1" customHeight="1">
      <c r="A2069" s="525" t="s">
        <v>436</v>
      </c>
      <c r="B2069" s="626" t="s">
        <v>3385</v>
      </c>
      <c r="C2069" s="794">
        <v>0.76</v>
      </c>
      <c r="D2069" s="2115">
        <v>30000</v>
      </c>
      <c r="E2069" s="574">
        <v>33.89</v>
      </c>
      <c r="F2069" s="936">
        <f t="shared" si="237"/>
        <v>33.89</v>
      </c>
      <c r="G2069" s="866">
        <f>'Заказ, cкидки и курсы валют'!$J$23*F2069</f>
        <v>421.93049999999999</v>
      </c>
      <c r="H2069" s="522">
        <f t="shared" si="238"/>
        <v>12657.92</v>
      </c>
      <c r="I2069" s="525"/>
      <c r="K2069" s="14"/>
    </row>
    <row r="2070" spans="1:11" ht="14.1" customHeight="1">
      <c r="A2070" s="525" t="s">
        <v>437</v>
      </c>
      <c r="B2070" s="626" t="s">
        <v>3386</v>
      </c>
      <c r="C2070" s="794">
        <v>0.93</v>
      </c>
      <c r="D2070" s="2115">
        <v>24000</v>
      </c>
      <c r="E2070" s="574">
        <v>37.729999999999997</v>
      </c>
      <c r="F2070" s="936">
        <f t="shared" si="237"/>
        <v>37.729999999999997</v>
      </c>
      <c r="G2070" s="866">
        <f>'Заказ, cкидки и курсы валют'!$J$23*F2070</f>
        <v>469.73849999999993</v>
      </c>
      <c r="H2070" s="522">
        <f t="shared" si="238"/>
        <v>11273.72</v>
      </c>
      <c r="I2070" s="525"/>
      <c r="K2070" s="14"/>
    </row>
    <row r="2071" spans="1:11" ht="14.1" customHeight="1">
      <c r="A2071" s="525" t="s">
        <v>438</v>
      </c>
      <c r="B2071" s="626" t="s">
        <v>105</v>
      </c>
      <c r="C2071" s="794">
        <v>1.02</v>
      </c>
      <c r="D2071" s="2115">
        <v>20000</v>
      </c>
      <c r="E2071" s="574">
        <v>40.65</v>
      </c>
      <c r="F2071" s="936">
        <f t="shared" si="237"/>
        <v>40.65</v>
      </c>
      <c r="G2071" s="866">
        <f>'Заказ, cкидки и курсы валют'!$J$23*F2071</f>
        <v>506.09249999999997</v>
      </c>
      <c r="H2071" s="522">
        <f t="shared" si="238"/>
        <v>10121.85</v>
      </c>
      <c r="I2071" s="525"/>
      <c r="K2071" s="14"/>
    </row>
    <row r="2072" spans="1:11" ht="14.1" customHeight="1">
      <c r="A2072" s="525" t="s">
        <v>439</v>
      </c>
      <c r="B2072" s="626" t="s">
        <v>106</v>
      </c>
      <c r="C2072" s="794">
        <v>1.22</v>
      </c>
      <c r="D2072" s="2115">
        <v>17000</v>
      </c>
      <c r="E2072" s="574">
        <v>45.7</v>
      </c>
      <c r="F2072" s="936">
        <f t="shared" si="237"/>
        <v>45.7</v>
      </c>
      <c r="G2072" s="866">
        <f>'Заказ, cкидки и курсы валют'!$J$23*F2072</f>
        <v>568.96500000000003</v>
      </c>
      <c r="H2072" s="522">
        <f t="shared" si="238"/>
        <v>9672.41</v>
      </c>
      <c r="I2072" s="525"/>
      <c r="K2072" s="14"/>
    </row>
    <row r="2073" spans="1:11" ht="14.1" customHeight="1">
      <c r="A2073" s="525" t="s">
        <v>440</v>
      </c>
      <c r="B2073" s="626" t="s">
        <v>107</v>
      </c>
      <c r="C2073" s="794">
        <v>1.42</v>
      </c>
      <c r="D2073" s="2115">
        <v>14000</v>
      </c>
      <c r="E2073" s="574">
        <v>56.28</v>
      </c>
      <c r="F2073" s="936">
        <f t="shared" si="237"/>
        <v>56.28</v>
      </c>
      <c r="G2073" s="866">
        <f>'Заказ, cкидки и курсы валют'!$J$23*F2073</f>
        <v>700.68599999999992</v>
      </c>
      <c r="H2073" s="522">
        <f t="shared" si="238"/>
        <v>9809.6</v>
      </c>
      <c r="I2073" s="525"/>
      <c r="K2073" s="14"/>
    </row>
    <row r="2074" spans="1:11" ht="14.1" customHeight="1">
      <c r="A2074" s="525" t="s">
        <v>441</v>
      </c>
      <c r="B2074" s="626" t="s">
        <v>108</v>
      </c>
      <c r="C2074" s="794">
        <v>1.76</v>
      </c>
      <c r="D2074" s="2115">
        <v>11000</v>
      </c>
      <c r="E2074" s="574">
        <v>62.76</v>
      </c>
      <c r="F2074" s="936">
        <f t="shared" si="237"/>
        <v>62.76</v>
      </c>
      <c r="G2074" s="866">
        <f>'Заказ, cкидки и курсы валют'!$J$23*F2074</f>
        <v>781.36199999999997</v>
      </c>
      <c r="H2074" s="522">
        <f t="shared" si="238"/>
        <v>8594.98</v>
      </c>
      <c r="I2074" s="525"/>
      <c r="K2074" s="14"/>
    </row>
    <row r="2075" spans="1:11" ht="14.1" customHeight="1">
      <c r="A2075" s="525" t="s">
        <v>442</v>
      </c>
      <c r="B2075" s="626" t="s">
        <v>3387</v>
      </c>
      <c r="C2075" s="794">
        <v>1.97</v>
      </c>
      <c r="D2075" s="2115">
        <v>8000</v>
      </c>
      <c r="E2075" s="574">
        <v>70.73</v>
      </c>
      <c r="F2075" s="936">
        <f t="shared" si="237"/>
        <v>70.73</v>
      </c>
      <c r="G2075" s="866">
        <f>'Заказ, cкидки и курсы валют'!$J$23*F2075</f>
        <v>880.58849999999995</v>
      </c>
      <c r="H2075" s="522">
        <f t="shared" si="238"/>
        <v>7044.71</v>
      </c>
      <c r="I2075" s="525"/>
      <c r="K2075" s="14"/>
    </row>
    <row r="2076" spans="1:11" ht="14.1" customHeight="1">
      <c r="A2076" s="525" t="s">
        <v>443</v>
      </c>
      <c r="B2076" s="626" t="s">
        <v>111</v>
      </c>
      <c r="C2076" s="794">
        <v>2.84</v>
      </c>
      <c r="D2076" s="2115">
        <v>6000</v>
      </c>
      <c r="E2076" s="574">
        <v>86.15</v>
      </c>
      <c r="F2076" s="936">
        <f t="shared" si="237"/>
        <v>86.15</v>
      </c>
      <c r="G2076" s="866">
        <f>'Заказ, cкидки и курсы валют'!$J$23*F2076</f>
        <v>1072.5675000000001</v>
      </c>
      <c r="H2076" s="522">
        <f t="shared" si="238"/>
        <v>6435.41</v>
      </c>
      <c r="I2076" s="525"/>
      <c r="K2076" s="14"/>
    </row>
    <row r="2077" spans="1:11" ht="14.1" customHeight="1">
      <c r="A2077" s="525" t="s">
        <v>10675</v>
      </c>
      <c r="B2077" s="925" t="s">
        <v>10676</v>
      </c>
      <c r="C2077" s="794">
        <v>0.98</v>
      </c>
      <c r="D2077" s="2115">
        <v>25000</v>
      </c>
      <c r="E2077" s="574">
        <v>34.04</v>
      </c>
      <c r="F2077" s="936">
        <f t="shared" si="237"/>
        <v>34.04</v>
      </c>
      <c r="G2077" s="866">
        <f>'Заказ, cкидки и курсы валют'!$J$23*F2077</f>
        <v>423.79799999999994</v>
      </c>
      <c r="H2077" s="522">
        <f t="shared" si="238"/>
        <v>10594.95</v>
      </c>
      <c r="I2077" s="525"/>
      <c r="K2077" s="14"/>
    </row>
    <row r="2078" spans="1:11" ht="14.1" customHeight="1">
      <c r="A2078" s="525" t="s">
        <v>444</v>
      </c>
      <c r="B2078" s="626" t="s">
        <v>3388</v>
      </c>
      <c r="C2078" s="794">
        <v>1.02</v>
      </c>
      <c r="D2078" s="2115">
        <v>20000</v>
      </c>
      <c r="E2078" s="574">
        <v>40.4</v>
      </c>
      <c r="F2078" s="936">
        <f t="shared" si="237"/>
        <v>40.4</v>
      </c>
      <c r="G2078" s="866">
        <f>'Заказ, cкидки и курсы валют'!$J$23*F2078</f>
        <v>502.97999999999996</v>
      </c>
      <c r="H2078" s="522">
        <f t="shared" si="238"/>
        <v>10059.6</v>
      </c>
      <c r="I2078" s="525"/>
      <c r="K2078" s="14"/>
    </row>
    <row r="2079" spans="1:11" ht="14.1" customHeight="1">
      <c r="A2079" s="525" t="s">
        <v>445</v>
      </c>
      <c r="B2079" s="626" t="s">
        <v>77</v>
      </c>
      <c r="C2079" s="794">
        <v>1.1499999999999999</v>
      </c>
      <c r="D2079" s="2115">
        <v>15000</v>
      </c>
      <c r="E2079" s="574">
        <v>47.13</v>
      </c>
      <c r="F2079" s="936">
        <f t="shared" si="237"/>
        <v>47.13</v>
      </c>
      <c r="G2079" s="866">
        <f>'Заказ, cкидки и курсы валют'!$J$23*F2079</f>
        <v>586.76850000000002</v>
      </c>
      <c r="H2079" s="522">
        <f t="shared" si="238"/>
        <v>8801.5300000000007</v>
      </c>
      <c r="I2079" s="525"/>
      <c r="K2079" s="14"/>
    </row>
    <row r="2080" spans="1:11" ht="14.1" customHeight="1">
      <c r="A2080" s="525" t="s">
        <v>446</v>
      </c>
      <c r="B2080" s="626" t="s">
        <v>137</v>
      </c>
      <c r="C2080" s="794">
        <v>1.47</v>
      </c>
      <c r="D2080" s="2115">
        <v>15000</v>
      </c>
      <c r="E2080" s="574">
        <v>53.5</v>
      </c>
      <c r="F2080" s="936">
        <f t="shared" si="237"/>
        <v>53.5</v>
      </c>
      <c r="G2080" s="866">
        <f>'Заказ, cкидки и курсы валют'!$J$23*F2080</f>
        <v>666.07499999999993</v>
      </c>
      <c r="H2080" s="522">
        <f t="shared" si="238"/>
        <v>9991.1299999999992</v>
      </c>
      <c r="I2080" s="525"/>
      <c r="K2080" s="14"/>
    </row>
    <row r="2081" spans="1:11" ht="14.1" customHeight="1">
      <c r="A2081" s="525" t="s">
        <v>447</v>
      </c>
      <c r="B2081" s="626" t="s">
        <v>130</v>
      </c>
      <c r="C2081" s="794">
        <v>1.57</v>
      </c>
      <c r="D2081" s="2115">
        <v>12000</v>
      </c>
      <c r="E2081" s="574">
        <v>59.15</v>
      </c>
      <c r="F2081" s="936">
        <f t="shared" si="237"/>
        <v>59.15</v>
      </c>
      <c r="G2081" s="866">
        <f>'Заказ, cкидки и курсы валют'!$J$23*F2081</f>
        <v>736.4174999999999</v>
      </c>
      <c r="H2081" s="522">
        <f t="shared" si="238"/>
        <v>8837.01</v>
      </c>
      <c r="I2081" s="525"/>
      <c r="K2081" s="14"/>
    </row>
    <row r="2082" spans="1:11" ht="14.1" customHeight="1">
      <c r="A2082" s="525" t="s">
        <v>448</v>
      </c>
      <c r="B2082" s="626" t="s">
        <v>131</v>
      </c>
      <c r="C2082" s="794">
        <v>1.81</v>
      </c>
      <c r="D2082" s="2115">
        <v>10000</v>
      </c>
      <c r="E2082" s="574">
        <v>66.64</v>
      </c>
      <c r="F2082" s="936">
        <f t="shared" si="237"/>
        <v>66.64</v>
      </c>
      <c r="G2082" s="866">
        <f>'Заказ, cкидки и курсы валют'!$J$23*F2082</f>
        <v>829.66800000000001</v>
      </c>
      <c r="H2082" s="522">
        <f t="shared" si="238"/>
        <v>8296.68</v>
      </c>
      <c r="I2082" s="525"/>
      <c r="K2082" s="14"/>
    </row>
    <row r="2083" spans="1:11" ht="14.1" customHeight="1">
      <c r="A2083" s="525" t="s">
        <v>449</v>
      </c>
      <c r="B2083" s="626" t="s">
        <v>78</v>
      </c>
      <c r="C2083" s="794">
        <v>2.33</v>
      </c>
      <c r="D2083" s="2115">
        <v>9000</v>
      </c>
      <c r="E2083" s="574">
        <v>81.81</v>
      </c>
      <c r="F2083" s="936">
        <f t="shared" si="237"/>
        <v>81.81</v>
      </c>
      <c r="G2083" s="866">
        <f>'Заказ, cкидки и курсы валют'!$J$23*F2083</f>
        <v>1018.5345</v>
      </c>
      <c r="H2083" s="522">
        <f t="shared" si="238"/>
        <v>9166.81</v>
      </c>
      <c r="I2083" s="525"/>
      <c r="K2083" s="14"/>
    </row>
    <row r="2084" spans="1:11" ht="14.1" customHeight="1">
      <c r="A2084" s="525" t="s">
        <v>10677</v>
      </c>
      <c r="B2084" s="925" t="s">
        <v>10678</v>
      </c>
      <c r="C2084" s="794">
        <v>1.08</v>
      </c>
      <c r="D2084" s="2115">
        <v>20000</v>
      </c>
      <c r="E2084" s="574">
        <v>45.24</v>
      </c>
      <c r="F2084" s="936">
        <f t="shared" si="237"/>
        <v>45.24</v>
      </c>
      <c r="G2084" s="866">
        <f>'Заказ, cкидки и курсы валют'!$J$23*F2084</f>
        <v>563.23799999999994</v>
      </c>
      <c r="H2084" s="522">
        <f t="shared" si="238"/>
        <v>11264.76</v>
      </c>
      <c r="I2084" s="525"/>
      <c r="K2084" s="14"/>
    </row>
    <row r="2085" spans="1:11" ht="14.1" customHeight="1">
      <c r="A2085" s="525" t="s">
        <v>450</v>
      </c>
      <c r="B2085" s="626" t="s">
        <v>3991</v>
      </c>
      <c r="C2085" s="794">
        <v>1.1599999999999999</v>
      </c>
      <c r="D2085" s="2115">
        <v>20000</v>
      </c>
      <c r="E2085" s="574">
        <v>46.2</v>
      </c>
      <c r="F2085" s="936">
        <f t="shared" si="237"/>
        <v>46.2</v>
      </c>
      <c r="G2085" s="866">
        <f>'Заказ, cкидки и курсы валют'!$J$23*F2085</f>
        <v>575.19000000000005</v>
      </c>
      <c r="H2085" s="522">
        <f t="shared" si="238"/>
        <v>11503.8</v>
      </c>
      <c r="I2085" s="525"/>
      <c r="K2085" s="14"/>
    </row>
    <row r="2086" spans="1:11" ht="14.1" customHeight="1">
      <c r="A2086" s="525" t="s">
        <v>451</v>
      </c>
      <c r="B2086" s="626" t="s">
        <v>122</v>
      </c>
      <c r="C2086" s="1794">
        <v>1.4</v>
      </c>
      <c r="D2086" s="2115">
        <v>15000</v>
      </c>
      <c r="E2086" s="574">
        <v>52.13</v>
      </c>
      <c r="F2086" s="936">
        <f t="shared" si="237"/>
        <v>52.13</v>
      </c>
      <c r="G2086" s="866">
        <f>'Заказ, cкидки и курсы валют'!$J$23*F2086</f>
        <v>649.01850000000002</v>
      </c>
      <c r="H2086" s="522">
        <f t="shared" si="238"/>
        <v>9735.2800000000007</v>
      </c>
      <c r="I2086" s="525"/>
      <c r="K2086" s="14"/>
    </row>
    <row r="2087" spans="1:11" ht="14.1" customHeight="1">
      <c r="A2087" s="525" t="s">
        <v>452</v>
      </c>
      <c r="B2087" s="626" t="s">
        <v>124</v>
      </c>
      <c r="C2087" s="794">
        <v>1.38</v>
      </c>
      <c r="D2087" s="2115">
        <v>12000</v>
      </c>
      <c r="E2087" s="574">
        <v>56.61</v>
      </c>
      <c r="F2087" s="936">
        <f t="shared" si="237"/>
        <v>56.61</v>
      </c>
      <c r="G2087" s="866">
        <f>'Заказ, cкидки и курсы валют'!$J$23*F2087</f>
        <v>704.79449999999997</v>
      </c>
      <c r="H2087" s="522">
        <f t="shared" si="238"/>
        <v>8457.5300000000007</v>
      </c>
      <c r="I2087" s="525"/>
      <c r="K2087" s="14"/>
    </row>
    <row r="2088" spans="1:11" ht="14.1" customHeight="1">
      <c r="A2088" s="525" t="s">
        <v>453</v>
      </c>
      <c r="B2088" s="626" t="s">
        <v>125</v>
      </c>
      <c r="C2088" s="794">
        <v>1.77</v>
      </c>
      <c r="D2088" s="2115">
        <v>11000</v>
      </c>
      <c r="E2088" s="574">
        <v>59.6</v>
      </c>
      <c r="F2088" s="936">
        <f t="shared" si="237"/>
        <v>59.6</v>
      </c>
      <c r="G2088" s="866">
        <f>'Заказ, cкидки и курсы валют'!$J$23*F2088</f>
        <v>742.02</v>
      </c>
      <c r="H2088" s="522">
        <f t="shared" si="238"/>
        <v>8162.22</v>
      </c>
      <c r="I2088" s="525"/>
    </row>
    <row r="2089" spans="1:11" ht="14.1" customHeight="1">
      <c r="A2089" s="525" t="s">
        <v>454</v>
      </c>
      <c r="B2089" s="626" t="s">
        <v>126</v>
      </c>
      <c r="C2089" s="794">
        <v>2.29</v>
      </c>
      <c r="D2089" s="2115">
        <v>10000</v>
      </c>
      <c r="E2089" s="574">
        <v>78.53</v>
      </c>
      <c r="F2089" s="936">
        <f t="shared" si="237"/>
        <v>78.53</v>
      </c>
      <c r="G2089" s="866">
        <f>'Заказ, cкидки и курсы валют'!$J$23*F2089</f>
        <v>977.69849999999997</v>
      </c>
      <c r="H2089" s="522">
        <f t="shared" si="238"/>
        <v>9776.99</v>
      </c>
      <c r="I2089" s="525"/>
    </row>
    <row r="2090" spans="1:11" ht="14.1" customHeight="1">
      <c r="A2090" s="525" t="s">
        <v>455</v>
      </c>
      <c r="B2090" s="626" t="s">
        <v>127</v>
      </c>
      <c r="C2090" s="794">
        <v>2.48</v>
      </c>
      <c r="D2090" s="2115">
        <v>6500</v>
      </c>
      <c r="E2090" s="574">
        <v>81.709999999999994</v>
      </c>
      <c r="F2090" s="936">
        <f t="shared" ref="F2090:F2118" si="239">ROUND(E2090*(1-$F$11),2)</f>
        <v>81.709999999999994</v>
      </c>
      <c r="G2090" s="866">
        <f>'Заказ, cкидки и курсы валют'!$J$23*F2090</f>
        <v>1017.2894999999999</v>
      </c>
      <c r="H2090" s="522">
        <f t="shared" ref="H2090:H2118" si="240">ROUND((D2090/1000)*G2090,2)</f>
        <v>6612.38</v>
      </c>
      <c r="I2090" s="525"/>
    </row>
    <row r="2091" spans="1:11" ht="14.1" customHeight="1">
      <c r="A2091" s="525" t="s">
        <v>10679</v>
      </c>
      <c r="B2091" s="925" t="s">
        <v>3998</v>
      </c>
      <c r="C2091" s="794">
        <v>2.7</v>
      </c>
      <c r="D2091" s="2115">
        <v>5000</v>
      </c>
      <c r="E2091" s="574">
        <v>91.9</v>
      </c>
      <c r="F2091" s="936">
        <f t="shared" si="239"/>
        <v>91.9</v>
      </c>
      <c r="G2091" s="866">
        <f>'Заказ, cкидки и курсы валют'!$J$23*F2091</f>
        <v>1144.155</v>
      </c>
      <c r="H2091" s="522">
        <f t="shared" si="240"/>
        <v>5720.78</v>
      </c>
      <c r="I2091" s="525"/>
    </row>
    <row r="2092" spans="1:11" ht="14.1" customHeight="1">
      <c r="A2092" s="525" t="s">
        <v>456</v>
      </c>
      <c r="B2092" s="626" t="s">
        <v>128</v>
      </c>
      <c r="C2092" s="794">
        <v>3.26</v>
      </c>
      <c r="D2092" s="2115">
        <v>5000</v>
      </c>
      <c r="E2092" s="574">
        <v>101.63</v>
      </c>
      <c r="F2092" s="936">
        <f t="shared" si="239"/>
        <v>101.63</v>
      </c>
      <c r="G2092" s="866">
        <f>'Заказ, cкидки и курсы валют'!$J$23*F2092</f>
        <v>1265.2934999999998</v>
      </c>
      <c r="H2092" s="522">
        <f t="shared" si="240"/>
        <v>6326.47</v>
      </c>
      <c r="I2092" s="525"/>
    </row>
    <row r="2093" spans="1:11" ht="14.1" customHeight="1">
      <c r="A2093" s="525" t="s">
        <v>457</v>
      </c>
      <c r="B2093" s="626" t="s">
        <v>129</v>
      </c>
      <c r="C2093" s="1795">
        <v>4</v>
      </c>
      <c r="D2093" s="2115">
        <v>3500</v>
      </c>
      <c r="E2093" s="574">
        <v>126.95</v>
      </c>
      <c r="F2093" s="936">
        <f t="shared" si="239"/>
        <v>126.95</v>
      </c>
      <c r="G2093" s="866">
        <f>'Заказ, cкидки и курсы валют'!$J$23*F2093</f>
        <v>1580.5274999999999</v>
      </c>
      <c r="H2093" s="522">
        <f t="shared" si="240"/>
        <v>5531.85</v>
      </c>
      <c r="I2093" s="525"/>
      <c r="K2093" s="822"/>
    </row>
    <row r="2094" spans="1:11" ht="14.1" customHeight="1">
      <c r="A2094" s="525" t="s">
        <v>458</v>
      </c>
      <c r="B2094" s="626" t="s">
        <v>115</v>
      </c>
      <c r="C2094" s="794">
        <v>5.08</v>
      </c>
      <c r="D2094" s="2115">
        <v>3500</v>
      </c>
      <c r="E2094" s="574">
        <v>162.15</v>
      </c>
      <c r="F2094" s="936">
        <f t="shared" si="239"/>
        <v>162.15</v>
      </c>
      <c r="G2094" s="866">
        <f>'Заказ, cкидки и курсы валют'!$J$23*F2094</f>
        <v>2018.7674999999999</v>
      </c>
      <c r="H2094" s="522">
        <f t="shared" si="240"/>
        <v>7065.69</v>
      </c>
      <c r="I2094" s="525"/>
      <c r="K2094" s="822"/>
    </row>
    <row r="2095" spans="1:11" ht="14.1" customHeight="1">
      <c r="A2095" s="525" t="s">
        <v>459</v>
      </c>
      <c r="B2095" s="626" t="s">
        <v>3992</v>
      </c>
      <c r="C2095" s="794">
        <v>1.85</v>
      </c>
      <c r="D2095" s="2115">
        <v>12000</v>
      </c>
      <c r="E2095" s="574">
        <v>64.67</v>
      </c>
      <c r="F2095" s="936">
        <f t="shared" si="239"/>
        <v>64.67</v>
      </c>
      <c r="G2095" s="866">
        <f>'Заказ, cкидки и курсы валют'!$J$23*F2095</f>
        <v>805.14149999999995</v>
      </c>
      <c r="H2095" s="522">
        <f t="shared" si="240"/>
        <v>9661.7000000000007</v>
      </c>
      <c r="I2095" s="525"/>
      <c r="J2095" s="574"/>
      <c r="K2095" s="822"/>
    </row>
    <row r="2096" spans="1:11" ht="14.1" customHeight="1">
      <c r="A2096" s="2278" t="s">
        <v>460</v>
      </c>
      <c r="B2096" s="2367" t="s">
        <v>3378</v>
      </c>
      <c r="C2096" s="2368">
        <v>1.95</v>
      </c>
      <c r="D2096" s="2369">
        <v>10000</v>
      </c>
      <c r="E2096" s="574">
        <v>70.27</v>
      </c>
      <c r="F2096" s="2370">
        <f t="shared" si="239"/>
        <v>70.27</v>
      </c>
      <c r="G2096" s="2371">
        <f>'Заказ, cкидки и курсы валют'!$J$23*F2096</f>
        <v>874.86149999999986</v>
      </c>
      <c r="H2096" s="1266">
        <f t="shared" si="240"/>
        <v>8748.6200000000008</v>
      </c>
      <c r="I2096" s="2372"/>
      <c r="K2096" s="822"/>
    </row>
    <row r="2097" spans="1:11" ht="14.1" customHeight="1">
      <c r="A2097" s="625" t="s">
        <v>461</v>
      </c>
      <c r="B2097" s="626" t="s">
        <v>3225</v>
      </c>
      <c r="C2097" s="794">
        <v>2.33</v>
      </c>
      <c r="D2097" s="2115">
        <v>8000</v>
      </c>
      <c r="E2097" s="574">
        <v>82.24</v>
      </c>
      <c r="F2097" s="936">
        <f t="shared" si="239"/>
        <v>82.24</v>
      </c>
      <c r="G2097" s="866">
        <f>'Заказ, cкидки и курсы валют'!$J$23*F2097</f>
        <v>1023.8879999999999</v>
      </c>
      <c r="H2097" s="522">
        <f t="shared" si="240"/>
        <v>8191.1</v>
      </c>
      <c r="I2097" s="523"/>
      <c r="J2097" s="574"/>
      <c r="K2097" s="822"/>
    </row>
    <row r="2098" spans="1:11" ht="14.1" customHeight="1">
      <c r="A2098" s="625" t="s">
        <v>462</v>
      </c>
      <c r="B2098" s="626" t="s">
        <v>3540</v>
      </c>
      <c r="C2098" s="794">
        <v>2.44</v>
      </c>
      <c r="D2098" s="2115">
        <v>7000</v>
      </c>
      <c r="E2098" s="574">
        <v>87.02</v>
      </c>
      <c r="F2098" s="936">
        <f t="shared" si="239"/>
        <v>87.02</v>
      </c>
      <c r="G2098" s="866">
        <f>'Заказ, cкидки и курсы валют'!$J$23*F2098</f>
        <v>1083.3989999999999</v>
      </c>
      <c r="H2098" s="522">
        <f t="shared" si="240"/>
        <v>7583.79</v>
      </c>
      <c r="I2098" s="523"/>
      <c r="J2098" s="574"/>
      <c r="K2098" s="822"/>
    </row>
    <row r="2099" spans="1:11" ht="14.1" customHeight="1">
      <c r="A2099" s="625" t="s">
        <v>463</v>
      </c>
      <c r="B2099" s="626" t="s">
        <v>99</v>
      </c>
      <c r="C2099" s="794">
        <v>2.83</v>
      </c>
      <c r="D2099" s="2115">
        <v>6000</v>
      </c>
      <c r="E2099" s="574">
        <v>97.6</v>
      </c>
      <c r="F2099" s="936">
        <f t="shared" si="239"/>
        <v>97.6</v>
      </c>
      <c r="G2099" s="866">
        <f>'Заказ, cкидки и курсы валют'!$J$23*F2099</f>
        <v>1215.1199999999999</v>
      </c>
      <c r="H2099" s="522">
        <f t="shared" si="240"/>
        <v>7290.72</v>
      </c>
      <c r="I2099" s="523"/>
      <c r="K2099" s="822"/>
    </row>
    <row r="2100" spans="1:11" ht="14.1" customHeight="1">
      <c r="A2100" s="625" t="s">
        <v>464</v>
      </c>
      <c r="B2100" s="626" t="s">
        <v>610</v>
      </c>
      <c r="C2100" s="794">
        <v>2.95</v>
      </c>
      <c r="D2100" s="2115">
        <v>6000</v>
      </c>
      <c r="E2100" s="574">
        <v>103.77</v>
      </c>
      <c r="F2100" s="936">
        <f t="shared" si="239"/>
        <v>103.77</v>
      </c>
      <c r="G2100" s="866">
        <f>'Заказ, cкидки и курсы валют'!$J$23*F2100</f>
        <v>1291.9364999999998</v>
      </c>
      <c r="H2100" s="522">
        <f t="shared" si="240"/>
        <v>7751.62</v>
      </c>
      <c r="I2100" s="523"/>
      <c r="K2100" s="822"/>
    </row>
    <row r="2101" spans="1:11" ht="14.1" customHeight="1">
      <c r="A2101" s="625" t="s">
        <v>465</v>
      </c>
      <c r="B2101" s="626" t="s">
        <v>3646</v>
      </c>
      <c r="C2101" s="794">
        <v>3.35</v>
      </c>
      <c r="D2101" s="2115">
        <v>5000</v>
      </c>
      <c r="E2101" s="574">
        <v>120.27</v>
      </c>
      <c r="F2101" s="936">
        <f t="shared" si="239"/>
        <v>120.27</v>
      </c>
      <c r="G2101" s="866">
        <f>'Заказ, cкидки и курсы валют'!$J$23*F2101</f>
        <v>1497.3615</v>
      </c>
      <c r="H2101" s="522">
        <f t="shared" si="240"/>
        <v>7486.81</v>
      </c>
      <c r="I2101" s="523"/>
      <c r="J2101" s="574"/>
      <c r="K2101" s="822"/>
    </row>
    <row r="2102" spans="1:11" ht="14.1" customHeight="1">
      <c r="A2102" s="625" t="s">
        <v>466</v>
      </c>
      <c r="B2102" s="626" t="s">
        <v>1385</v>
      </c>
      <c r="C2102" s="794">
        <v>4</v>
      </c>
      <c r="D2102" s="2115">
        <v>4000</v>
      </c>
      <c r="E2102" s="574">
        <v>136.35</v>
      </c>
      <c r="F2102" s="936">
        <f t="shared" si="239"/>
        <v>136.35</v>
      </c>
      <c r="G2102" s="866">
        <f>'Заказ, cкидки и курсы валют'!$J$23*F2102</f>
        <v>1697.5574999999999</v>
      </c>
      <c r="H2102" s="522">
        <f t="shared" si="240"/>
        <v>6790.23</v>
      </c>
      <c r="I2102" s="523"/>
      <c r="J2102" s="574"/>
      <c r="K2102" s="822"/>
    </row>
    <row r="2103" spans="1:11" ht="14.1" customHeight="1">
      <c r="A2103" s="625" t="s">
        <v>467</v>
      </c>
      <c r="B2103" s="626" t="s">
        <v>2652</v>
      </c>
      <c r="C2103" s="794">
        <v>4.57</v>
      </c>
      <c r="D2103" s="2115">
        <v>3000</v>
      </c>
      <c r="E2103" s="574">
        <v>155.34</v>
      </c>
      <c r="F2103" s="936">
        <f t="shared" si="239"/>
        <v>155.34</v>
      </c>
      <c r="G2103" s="866">
        <f>'Заказ, cкидки и курсы валют'!$J$23*F2103</f>
        <v>1933.9829999999999</v>
      </c>
      <c r="H2103" s="522">
        <f t="shared" si="240"/>
        <v>5801.95</v>
      </c>
      <c r="I2103" s="523"/>
      <c r="J2103" s="574"/>
      <c r="K2103" s="822"/>
    </row>
    <row r="2104" spans="1:11" ht="14.1" customHeight="1">
      <c r="A2104" s="625" t="s">
        <v>468</v>
      </c>
      <c r="B2104" s="626" t="s">
        <v>2653</v>
      </c>
      <c r="C2104" s="794">
        <v>5</v>
      </c>
      <c r="D2104" s="2115">
        <v>2000</v>
      </c>
      <c r="E2104" s="574">
        <v>164.66</v>
      </c>
      <c r="F2104" s="936">
        <f t="shared" si="239"/>
        <v>164.66</v>
      </c>
      <c r="G2104" s="866">
        <f>'Заказ, cкидки и курсы валют'!$J$23*F2104</f>
        <v>2050.0169999999998</v>
      </c>
      <c r="H2104" s="522">
        <f t="shared" si="240"/>
        <v>4100.03</v>
      </c>
      <c r="I2104" s="523"/>
      <c r="K2104" s="822"/>
    </row>
    <row r="2105" spans="1:11" ht="14.1" customHeight="1">
      <c r="A2105" s="625" t="s">
        <v>469</v>
      </c>
      <c r="B2105" s="626" t="s">
        <v>1388</v>
      </c>
      <c r="C2105" s="794">
        <v>5.77</v>
      </c>
      <c r="D2105" s="2115">
        <v>1800</v>
      </c>
      <c r="E2105" s="574">
        <v>182.63</v>
      </c>
      <c r="F2105" s="936">
        <f t="shared" si="239"/>
        <v>182.63</v>
      </c>
      <c r="G2105" s="866">
        <f>'Заказ, cкидки и курсы валют'!$J$23*F2105</f>
        <v>2273.7435</v>
      </c>
      <c r="H2105" s="522">
        <f t="shared" si="240"/>
        <v>4092.74</v>
      </c>
      <c r="I2105" s="523"/>
      <c r="J2105" s="574"/>
      <c r="K2105" s="822"/>
    </row>
    <row r="2106" spans="1:11" ht="14.1" customHeight="1">
      <c r="A2106" s="625" t="s">
        <v>10670</v>
      </c>
      <c r="B2106" s="1797" t="s">
        <v>1387</v>
      </c>
      <c r="C2106" s="1798">
        <v>6.5</v>
      </c>
      <c r="D2106" s="2116">
        <v>1500</v>
      </c>
      <c r="E2106" s="574">
        <v>222.56</v>
      </c>
      <c r="F2106" s="936">
        <f t="shared" si="239"/>
        <v>222.56</v>
      </c>
      <c r="G2106" s="866">
        <f>'Заказ, cкидки и курсы валют'!$J$23*F2106</f>
        <v>2770.8719999999998</v>
      </c>
      <c r="H2106" s="522">
        <f t="shared" si="240"/>
        <v>4156.3100000000004</v>
      </c>
      <c r="I2106" s="523"/>
      <c r="J2106" s="574"/>
      <c r="K2106" s="822"/>
    </row>
    <row r="2107" spans="1:11" ht="14.1" customHeight="1">
      <c r="A2107" s="625" t="s">
        <v>470</v>
      </c>
      <c r="B2107" s="626" t="s">
        <v>3993</v>
      </c>
      <c r="C2107" s="794">
        <v>2.73</v>
      </c>
      <c r="D2107" s="2115">
        <v>8000</v>
      </c>
      <c r="E2107" s="574">
        <v>92.99</v>
      </c>
      <c r="F2107" s="936">
        <f t="shared" si="239"/>
        <v>92.99</v>
      </c>
      <c r="G2107" s="866">
        <f>'Заказ, cкидки и курсы валют'!$J$23*F2107</f>
        <v>1157.7254999999998</v>
      </c>
      <c r="H2107" s="522">
        <f t="shared" si="240"/>
        <v>9261.7999999999993</v>
      </c>
      <c r="I2107" s="523"/>
      <c r="J2107" s="574"/>
      <c r="K2107" s="822"/>
    </row>
    <row r="2108" spans="1:11" ht="14.1" customHeight="1">
      <c r="A2108" s="625" t="s">
        <v>471</v>
      </c>
      <c r="B2108" s="626" t="s">
        <v>669</v>
      </c>
      <c r="C2108" s="794">
        <v>3.08</v>
      </c>
      <c r="D2108" s="2115">
        <v>6000</v>
      </c>
      <c r="E2108" s="574">
        <v>106.07</v>
      </c>
      <c r="F2108" s="936">
        <f t="shared" si="239"/>
        <v>106.07</v>
      </c>
      <c r="G2108" s="866">
        <f>'Заказ, cкидки и курсы валют'!$J$23*F2108</f>
        <v>1320.5714999999998</v>
      </c>
      <c r="H2108" s="522">
        <f t="shared" si="240"/>
        <v>7923.43</v>
      </c>
      <c r="I2108" s="523"/>
      <c r="J2108" s="574"/>
      <c r="K2108" s="822"/>
    </row>
    <row r="2109" spans="1:11" ht="14.1" customHeight="1">
      <c r="A2109" s="625" t="s">
        <v>472</v>
      </c>
      <c r="B2109" s="626" t="s">
        <v>1390</v>
      </c>
      <c r="C2109" s="794">
        <v>3.46</v>
      </c>
      <c r="D2109" s="2115">
        <v>5000</v>
      </c>
      <c r="E2109" s="574">
        <v>112.02</v>
      </c>
      <c r="F2109" s="936">
        <f t="shared" si="239"/>
        <v>112.02</v>
      </c>
      <c r="G2109" s="866">
        <f>'Заказ, cкидки и курсы валют'!$J$23*F2109</f>
        <v>1394.6489999999999</v>
      </c>
      <c r="H2109" s="522">
        <f t="shared" si="240"/>
        <v>6973.25</v>
      </c>
      <c r="I2109" s="523"/>
      <c r="J2109" s="574"/>
      <c r="K2109" s="822"/>
    </row>
    <row r="2110" spans="1:11" ht="14.1" customHeight="1">
      <c r="A2110" s="625" t="s">
        <v>473</v>
      </c>
      <c r="B2110" s="626" t="s">
        <v>3371</v>
      </c>
      <c r="C2110" s="1795">
        <v>3.7250000000000001</v>
      </c>
      <c r="D2110" s="2115">
        <v>4000</v>
      </c>
      <c r="E2110" s="574">
        <v>127.6</v>
      </c>
      <c r="F2110" s="936">
        <f t="shared" si="239"/>
        <v>127.6</v>
      </c>
      <c r="G2110" s="866">
        <f>'Заказ, cкидки и курсы валют'!$J$23*F2110</f>
        <v>1588.62</v>
      </c>
      <c r="H2110" s="522">
        <f t="shared" si="240"/>
        <v>6354.48</v>
      </c>
      <c r="I2110" s="523"/>
      <c r="J2110" s="574"/>
    </row>
    <row r="2111" spans="1:11" ht="14.1" customHeight="1">
      <c r="A2111" s="625" t="s">
        <v>474</v>
      </c>
      <c r="B2111" s="626" t="s">
        <v>1391</v>
      </c>
      <c r="C2111" s="1795">
        <v>4.05</v>
      </c>
      <c r="D2111" s="2115">
        <v>4000</v>
      </c>
      <c r="E2111" s="574">
        <v>142.18</v>
      </c>
      <c r="F2111" s="936">
        <f t="shared" si="239"/>
        <v>142.18</v>
      </c>
      <c r="G2111" s="866">
        <f>'Заказ, cкидки и курсы валют'!$J$23*F2111</f>
        <v>1770.1410000000001</v>
      </c>
      <c r="H2111" s="522">
        <f t="shared" si="240"/>
        <v>7080.56</v>
      </c>
      <c r="I2111" s="523"/>
      <c r="J2111" s="574"/>
    </row>
    <row r="2112" spans="1:11" ht="14.1" customHeight="1">
      <c r="A2112" s="625" t="s">
        <v>475</v>
      </c>
      <c r="B2112" s="626" t="s">
        <v>598</v>
      </c>
      <c r="C2112" s="1795">
        <v>4.875</v>
      </c>
      <c r="D2112" s="2115">
        <v>4000</v>
      </c>
      <c r="E2112" s="574">
        <v>155.94999999999999</v>
      </c>
      <c r="F2112" s="936">
        <f t="shared" si="239"/>
        <v>155.94999999999999</v>
      </c>
      <c r="G2112" s="866">
        <f>'Заказ, cкидки и курсы валют'!$J$23*F2112</f>
        <v>1941.5774999999996</v>
      </c>
      <c r="H2112" s="522">
        <f t="shared" si="240"/>
        <v>7766.31</v>
      </c>
      <c r="I2112" s="523"/>
    </row>
    <row r="2113" spans="1:10" ht="14.1" customHeight="1">
      <c r="A2113" s="625" t="s">
        <v>476</v>
      </c>
      <c r="B2113" s="626" t="s">
        <v>599</v>
      </c>
      <c r="C2113" s="1795">
        <v>5.5714285714285721</v>
      </c>
      <c r="D2113" s="2115">
        <v>3500</v>
      </c>
      <c r="E2113" s="574">
        <v>173.5</v>
      </c>
      <c r="F2113" s="936">
        <f t="shared" si="239"/>
        <v>173.5</v>
      </c>
      <c r="G2113" s="866">
        <f>'Заказ, cкидки и курсы валют'!$J$23*F2113</f>
        <v>2160.0749999999998</v>
      </c>
      <c r="H2113" s="522">
        <f t="shared" si="240"/>
        <v>7560.26</v>
      </c>
      <c r="I2113" s="523"/>
    </row>
    <row r="2114" spans="1:10" ht="14.1" customHeight="1">
      <c r="A2114" s="625" t="s">
        <v>477</v>
      </c>
      <c r="B2114" s="626" t="s">
        <v>3372</v>
      </c>
      <c r="C2114" s="794">
        <v>6</v>
      </c>
      <c r="D2114" s="2115">
        <v>2000</v>
      </c>
      <c r="E2114" s="574">
        <v>187.32</v>
      </c>
      <c r="F2114" s="936">
        <f t="shared" si="239"/>
        <v>187.32</v>
      </c>
      <c r="G2114" s="866">
        <f>'Заказ, cкидки и курсы валют'!$J$23*F2114</f>
        <v>2332.1339999999996</v>
      </c>
      <c r="H2114" s="522">
        <f t="shared" si="240"/>
        <v>4664.2700000000004</v>
      </c>
      <c r="I2114" s="523"/>
    </row>
    <row r="2115" spans="1:10" ht="14.1" customHeight="1">
      <c r="A2115" s="625" t="s">
        <v>478</v>
      </c>
      <c r="B2115" s="626" t="s">
        <v>3373</v>
      </c>
      <c r="C2115" s="1795">
        <v>7.8</v>
      </c>
      <c r="D2115" s="2115">
        <v>2000</v>
      </c>
      <c r="E2115" s="574">
        <v>219.66</v>
      </c>
      <c r="F2115" s="936">
        <f t="shared" si="239"/>
        <v>219.66</v>
      </c>
      <c r="G2115" s="866">
        <f>'Заказ, cкидки и курсы валют'!$J$23*F2115</f>
        <v>2734.7669999999998</v>
      </c>
      <c r="H2115" s="522">
        <f t="shared" si="240"/>
        <v>5469.53</v>
      </c>
      <c r="I2115" s="523"/>
    </row>
    <row r="2116" spans="1:10" ht="14.1" customHeight="1">
      <c r="A2116" s="625" t="s">
        <v>479</v>
      </c>
      <c r="B2116" s="626" t="s">
        <v>3374</v>
      </c>
      <c r="C2116" s="794">
        <v>7.81</v>
      </c>
      <c r="D2116" s="2115">
        <v>1800</v>
      </c>
      <c r="E2116" s="574">
        <v>252.51</v>
      </c>
      <c r="F2116" s="936">
        <f t="shared" si="239"/>
        <v>252.51</v>
      </c>
      <c r="G2116" s="866">
        <f>'Заказ, cкидки и курсы валют'!$J$23*F2116</f>
        <v>3143.7494999999999</v>
      </c>
      <c r="H2116" s="522">
        <f t="shared" si="240"/>
        <v>5658.75</v>
      </c>
      <c r="I2116" s="523"/>
    </row>
    <row r="2117" spans="1:10" ht="14.1" customHeight="1">
      <c r="A2117" s="625" t="s">
        <v>480</v>
      </c>
      <c r="B2117" s="626" t="s">
        <v>3375</v>
      </c>
      <c r="C2117" s="794">
        <v>8.57</v>
      </c>
      <c r="D2117" s="2115">
        <v>1200</v>
      </c>
      <c r="E2117" s="574">
        <v>268.97000000000003</v>
      </c>
      <c r="F2117" s="936">
        <f t="shared" si="239"/>
        <v>268.97000000000003</v>
      </c>
      <c r="G2117" s="866">
        <f>'Заказ, cкидки и курсы валют'!$J$23*F2117</f>
        <v>3348.6765</v>
      </c>
      <c r="H2117" s="522">
        <f t="shared" si="240"/>
        <v>4018.41</v>
      </c>
      <c r="I2117" s="523"/>
    </row>
    <row r="2118" spans="1:10" ht="14.1" customHeight="1">
      <c r="A2118" s="625" t="s">
        <v>10680</v>
      </c>
      <c r="B2118" s="925" t="s">
        <v>9412</v>
      </c>
      <c r="C2118" s="794">
        <v>9.57</v>
      </c>
      <c r="D2118" s="2115">
        <v>1000</v>
      </c>
      <c r="E2118" s="574">
        <v>308.14999999999998</v>
      </c>
      <c r="F2118" s="936">
        <f t="shared" si="239"/>
        <v>308.14999999999998</v>
      </c>
      <c r="G2118" s="866">
        <f>'Заказ, cкидки и курсы валют'!$J$23*F2118</f>
        <v>3836.4674999999993</v>
      </c>
      <c r="H2118" s="522">
        <f t="shared" si="240"/>
        <v>3836.47</v>
      </c>
      <c r="I2118" s="523"/>
    </row>
    <row r="2119" spans="1:10" ht="14.1" customHeight="1">
      <c r="A2119" s="625" t="s">
        <v>12170</v>
      </c>
      <c r="B2119" s="925" t="s">
        <v>12171</v>
      </c>
      <c r="C2119" s="794">
        <v>4.7</v>
      </c>
      <c r="D2119" s="2115">
        <v>5500</v>
      </c>
      <c r="E2119" s="574">
        <v>130.76</v>
      </c>
      <c r="F2119" s="936">
        <f t="shared" ref="F2119" si="241">ROUND(E2119*(1-$F$11),2)</f>
        <v>130.76</v>
      </c>
      <c r="G2119" s="866">
        <f>'Заказ, cкидки и курсы валют'!$J$23*F2119</f>
        <v>1627.9619999999998</v>
      </c>
      <c r="H2119" s="522">
        <f t="shared" ref="H2119" si="242">ROUND((D2119/1000)*G2119,2)</f>
        <v>8953.7900000000009</v>
      </c>
      <c r="I2119" s="523"/>
    </row>
    <row r="2120" spans="1:10" ht="14.1" customHeight="1">
      <c r="A2120" s="625" t="s">
        <v>10681</v>
      </c>
      <c r="B2120" s="925" t="s">
        <v>3990</v>
      </c>
      <c r="C2120" s="794">
        <v>4.8</v>
      </c>
      <c r="D2120" s="2115">
        <v>5000</v>
      </c>
      <c r="E2120" s="574">
        <v>150.26</v>
      </c>
      <c r="F2120" s="936">
        <f t="shared" ref="F2120:F2127" si="243">ROUND(E2120*(1-$F$11),2)</f>
        <v>150.26</v>
      </c>
      <c r="G2120" s="866">
        <f>'Заказ, cкидки и курсы валют'!$J$23*F2120</f>
        <v>1870.7369999999999</v>
      </c>
      <c r="H2120" s="522">
        <f t="shared" ref="H2120:H2130" si="244">ROUND((D2120/1000)*G2120,2)</f>
        <v>9353.69</v>
      </c>
      <c r="I2120" s="523"/>
    </row>
    <row r="2121" spans="1:10" ht="14.1" customHeight="1">
      <c r="A2121" s="625" t="s">
        <v>481</v>
      </c>
      <c r="B2121" s="626" t="s">
        <v>603</v>
      </c>
      <c r="C2121" s="794">
        <v>4.9400000000000004</v>
      </c>
      <c r="D2121" s="2115">
        <v>4500</v>
      </c>
      <c r="E2121" s="574">
        <v>165.43</v>
      </c>
      <c r="F2121" s="936">
        <f t="shared" si="243"/>
        <v>165.43</v>
      </c>
      <c r="G2121" s="866">
        <f>'Заказ, cкидки и курсы валют'!$J$23*F2121</f>
        <v>2059.6035000000002</v>
      </c>
      <c r="H2121" s="522">
        <f t="shared" si="244"/>
        <v>9268.2199999999993</v>
      </c>
      <c r="I2121" s="523"/>
    </row>
    <row r="2122" spans="1:10" ht="14.1" customHeight="1">
      <c r="A2122" s="625" t="s">
        <v>482</v>
      </c>
      <c r="B2122" s="626" t="s">
        <v>604</v>
      </c>
      <c r="C2122" s="794">
        <v>5.76</v>
      </c>
      <c r="D2122" s="2115">
        <v>3500</v>
      </c>
      <c r="E2122" s="574">
        <v>192.7</v>
      </c>
      <c r="F2122" s="936">
        <f t="shared" si="243"/>
        <v>192.7</v>
      </c>
      <c r="G2122" s="866">
        <f>'Заказ, cкидки и курсы валют'!$J$23*F2122</f>
        <v>2399.1149999999998</v>
      </c>
      <c r="H2122" s="522">
        <f t="shared" si="244"/>
        <v>8396.9</v>
      </c>
      <c r="I2122" s="523"/>
    </row>
    <row r="2123" spans="1:10" ht="14.1" customHeight="1">
      <c r="A2123" s="625" t="s">
        <v>483</v>
      </c>
      <c r="B2123" s="626" t="s">
        <v>605</v>
      </c>
      <c r="C2123" s="1795">
        <v>7.1714285714285717</v>
      </c>
      <c r="D2123" s="2115">
        <v>3500</v>
      </c>
      <c r="E2123" s="574">
        <v>234.51</v>
      </c>
      <c r="F2123" s="936">
        <f t="shared" si="243"/>
        <v>234.51</v>
      </c>
      <c r="G2123" s="866">
        <f>'Заказ, cкидки и курсы валют'!$J$23*F2123</f>
        <v>2919.6494999999995</v>
      </c>
      <c r="H2123" s="522">
        <f t="shared" si="244"/>
        <v>10218.77</v>
      </c>
      <c r="I2123" s="523"/>
    </row>
    <row r="2124" spans="1:10" ht="14.1" customHeight="1">
      <c r="A2124" s="625" t="s">
        <v>484</v>
      </c>
      <c r="B2124" s="626" t="s">
        <v>606</v>
      </c>
      <c r="C2124" s="794">
        <v>7.78</v>
      </c>
      <c r="D2124" s="2115">
        <v>2500</v>
      </c>
      <c r="E2124" s="574">
        <v>235.79</v>
      </c>
      <c r="F2124" s="936">
        <f t="shared" si="243"/>
        <v>235.79</v>
      </c>
      <c r="G2124" s="866">
        <f>'Заказ, cкидки и курсы валют'!$J$23*F2124</f>
        <v>2935.5854999999997</v>
      </c>
      <c r="H2124" s="522">
        <f t="shared" si="244"/>
        <v>7338.96</v>
      </c>
      <c r="I2124" s="523"/>
      <c r="J2124" s="574"/>
    </row>
    <row r="2125" spans="1:10" ht="14.1" customHeight="1">
      <c r="A2125" s="625" t="s">
        <v>485</v>
      </c>
      <c r="B2125" s="626" t="s">
        <v>3376</v>
      </c>
      <c r="C2125" s="794">
        <v>8.8000000000000007</v>
      </c>
      <c r="D2125" s="2115">
        <v>2000</v>
      </c>
      <c r="E2125" s="574">
        <v>287.83</v>
      </c>
      <c r="F2125" s="936">
        <f t="shared" si="243"/>
        <v>287.83</v>
      </c>
      <c r="G2125" s="866">
        <f>'Заказ, cкидки и курсы валют'!$J$23*F2125</f>
        <v>3583.4834999999998</v>
      </c>
      <c r="H2125" s="522">
        <f t="shared" si="244"/>
        <v>7166.97</v>
      </c>
      <c r="I2125" s="523"/>
    </row>
    <row r="2126" spans="1:10" ht="14.1" customHeight="1">
      <c r="A2126" s="625" t="s">
        <v>486</v>
      </c>
      <c r="B2126" s="626" t="s">
        <v>3337</v>
      </c>
      <c r="C2126" s="794">
        <v>9.6</v>
      </c>
      <c r="D2126" s="2115">
        <v>1000</v>
      </c>
      <c r="E2126" s="574">
        <v>296.39</v>
      </c>
      <c r="F2126" s="936">
        <f t="shared" si="243"/>
        <v>296.39</v>
      </c>
      <c r="G2126" s="866">
        <f>'Заказ, cкидки и курсы валют'!$J$23*F2126</f>
        <v>3690.0554999999995</v>
      </c>
      <c r="H2126" s="522">
        <f t="shared" si="244"/>
        <v>3690.06</v>
      </c>
      <c r="I2126" s="523"/>
      <c r="J2126" s="574"/>
    </row>
    <row r="2127" spans="1:10" ht="14.1" customHeight="1">
      <c r="A2127" s="625" t="s">
        <v>10672</v>
      </c>
      <c r="B2127" s="925" t="s">
        <v>608</v>
      </c>
      <c r="C2127" s="794">
        <v>11.3</v>
      </c>
      <c r="D2127" s="2115">
        <v>700</v>
      </c>
      <c r="E2127" s="574">
        <v>370.55</v>
      </c>
      <c r="F2127" s="936">
        <f t="shared" si="243"/>
        <v>370.55</v>
      </c>
      <c r="G2127" s="866">
        <f>'Заказ, cкидки и курсы валют'!$J$23*F2127</f>
        <v>4613.3474999999999</v>
      </c>
      <c r="H2127" s="522">
        <f t="shared" si="244"/>
        <v>3229.34</v>
      </c>
      <c r="I2127" s="523"/>
      <c r="J2127" s="574"/>
    </row>
    <row r="2128" spans="1:10" ht="14.1" customHeight="1">
      <c r="A2128" s="625" t="s">
        <v>487</v>
      </c>
      <c r="B2128" s="626" t="s">
        <v>609</v>
      </c>
      <c r="C2128" s="794">
        <v>12.95</v>
      </c>
      <c r="D2128" s="626">
        <v>500</v>
      </c>
      <c r="E2128" s="574">
        <v>413.48</v>
      </c>
      <c r="F2128" s="936">
        <f t="shared" ref="F2128:F2130" si="245">ROUND(E2128*(1-$F$11),2)</f>
        <v>413.48</v>
      </c>
      <c r="G2128" s="866">
        <f>'Заказ, cкидки и курсы валют'!$J$23*F2128</f>
        <v>5147.826</v>
      </c>
      <c r="H2128" s="522">
        <f t="shared" si="244"/>
        <v>2573.91</v>
      </c>
      <c r="I2128" s="523"/>
    </row>
    <row r="2129" spans="1:10" ht="14.1" customHeight="1">
      <c r="A2129" s="625" t="s">
        <v>488</v>
      </c>
      <c r="B2129" s="626" t="s">
        <v>3116</v>
      </c>
      <c r="C2129" s="794">
        <v>14.28</v>
      </c>
      <c r="D2129" s="626">
        <v>400</v>
      </c>
      <c r="E2129" s="574">
        <v>457.39</v>
      </c>
      <c r="F2129" s="936">
        <f t="shared" si="245"/>
        <v>457.39</v>
      </c>
      <c r="G2129" s="866">
        <f>'Заказ, cкидки и курсы валют'!$J$23*F2129</f>
        <v>5694.5054999999993</v>
      </c>
      <c r="H2129" s="522">
        <f t="shared" si="244"/>
        <v>2277.8000000000002</v>
      </c>
      <c r="I2129" s="523"/>
    </row>
    <row r="2130" spans="1:10" ht="14.1" customHeight="1" thickBot="1">
      <c r="A2130" s="655" t="s">
        <v>489</v>
      </c>
      <c r="B2130" s="627" t="s">
        <v>3377</v>
      </c>
      <c r="C2130" s="1796">
        <v>17.329999999999998</v>
      </c>
      <c r="D2130" s="627">
        <v>300</v>
      </c>
      <c r="E2130" s="574">
        <v>550.24</v>
      </c>
      <c r="F2130" s="2072">
        <f t="shared" si="245"/>
        <v>550.24</v>
      </c>
      <c r="G2130" s="1263">
        <f>'Заказ, cкидки и курсы валют'!$J$23*F2130</f>
        <v>6850.4879999999994</v>
      </c>
      <c r="H2130" s="1264">
        <f t="shared" si="244"/>
        <v>2055.15</v>
      </c>
      <c r="I2130" s="937"/>
      <c r="J2130" s="574"/>
    </row>
    <row r="2131" spans="1:10" ht="14.1" customHeight="1" thickBot="1">
      <c r="J2131" s="574"/>
    </row>
    <row r="2132" spans="1:10" ht="14.1" customHeight="1">
      <c r="A2132" s="247"/>
      <c r="B2132" s="243"/>
      <c r="C2132" s="91" t="s">
        <v>1405</v>
      </c>
      <c r="D2132" s="96"/>
      <c r="E2132" s="591"/>
      <c r="F2132" s="592"/>
      <c r="G2132" s="859"/>
      <c r="H2132" s="227"/>
      <c r="I2132" s="95"/>
      <c r="J2132" s="574"/>
    </row>
    <row r="2133" spans="1:10" ht="14.1" customHeight="1">
      <c r="A2133" s="248"/>
      <c r="B2133" s="108" t="s">
        <v>1404</v>
      </c>
      <c r="C2133" s="108"/>
      <c r="D2133" s="166"/>
      <c r="E2133" s="593"/>
      <c r="F2133" s="553"/>
      <c r="G2133" s="340"/>
      <c r="H2133" s="17"/>
      <c r="I2133" s="167"/>
    </row>
    <row r="2134" spans="1:10" ht="14.1" customHeight="1">
      <c r="A2134" s="248"/>
      <c r="B2134" s="222"/>
      <c r="C2134" s="97"/>
      <c r="D2134" s="97"/>
      <c r="E2134" s="595"/>
      <c r="F2134" s="596"/>
      <c r="G2134" s="860"/>
      <c r="H2134" s="228"/>
      <c r="I2134" s="167"/>
      <c r="J2134" s="574"/>
    </row>
    <row r="2135" spans="1:10" ht="14.1" customHeight="1">
      <c r="A2135" s="248"/>
      <c r="B2135" s="222"/>
      <c r="C2135" s="97"/>
      <c r="D2135" s="97"/>
      <c r="E2135" s="595"/>
      <c r="F2135" s="596"/>
      <c r="G2135" s="860"/>
      <c r="H2135" s="228"/>
      <c r="I2135" s="167"/>
      <c r="J2135" s="574"/>
    </row>
    <row r="2136" spans="1:10" ht="14.1" customHeight="1">
      <c r="A2136" s="248"/>
      <c r="B2136" s="222"/>
      <c r="C2136" s="97"/>
      <c r="D2136" s="97"/>
      <c r="E2136" s="595"/>
      <c r="F2136" s="596"/>
      <c r="G2136" s="860"/>
      <c r="H2136" s="228"/>
      <c r="I2136" s="167"/>
      <c r="J2136" s="574"/>
    </row>
    <row r="2137" spans="1:10" ht="14.1" customHeight="1" thickBot="1">
      <c r="A2137" s="201" t="s">
        <v>7081</v>
      </c>
      <c r="B2137" s="200"/>
      <c r="C2137" s="205"/>
      <c r="D2137" s="205"/>
      <c r="E2137" s="597"/>
      <c r="F2137" s="598"/>
      <c r="G2137" s="861"/>
      <c r="H2137" s="229"/>
      <c r="I2137" s="172"/>
      <c r="J2137" s="574"/>
    </row>
    <row r="2138" spans="1:10" ht="41.25" customHeight="1">
      <c r="A2138" s="195" t="s">
        <v>1034</v>
      </c>
      <c r="B2138" s="196" t="s">
        <v>1035</v>
      </c>
      <c r="C2138" s="197" t="s">
        <v>678</v>
      </c>
      <c r="D2138" s="197" t="s">
        <v>3143</v>
      </c>
      <c r="E2138" s="1134" t="s">
        <v>11378</v>
      </c>
      <c r="F2138" s="600" t="s">
        <v>2792</v>
      </c>
      <c r="G2138" s="2353" t="s">
        <v>2640</v>
      </c>
      <c r="H2138" s="2354" t="s">
        <v>497</v>
      </c>
      <c r="I2138" s="199" t="s">
        <v>4268</v>
      </c>
    </row>
    <row r="2139" spans="1:10" ht="14.1" customHeight="1" thickBot="1">
      <c r="A2139" s="195"/>
      <c r="B2139" s="389"/>
      <c r="C2139" s="197" t="s">
        <v>3644</v>
      </c>
      <c r="D2139" s="390" t="s">
        <v>2641</v>
      </c>
      <c r="E2139" s="601" t="s">
        <v>265</v>
      </c>
      <c r="F2139" s="607">
        <f>'Заказ, cкидки и курсы валют'!$I$12</f>
        <v>0</v>
      </c>
      <c r="G2139" s="2350"/>
      <c r="H2139" s="2352"/>
      <c r="I2139" s="325"/>
      <c r="J2139" s="574"/>
    </row>
    <row r="2140" spans="1:10" ht="14.1" customHeight="1">
      <c r="A2140" s="333" t="s">
        <v>490</v>
      </c>
      <c r="B2140" s="978" t="s">
        <v>3379</v>
      </c>
      <c r="C2140" s="973">
        <v>0.51</v>
      </c>
      <c r="D2140" s="2119">
        <v>2500</v>
      </c>
      <c r="E2140" s="2090">
        <f t="shared" ref="E2140:E2171" si="246">E2062*1.2</f>
        <v>28.787999999999997</v>
      </c>
      <c r="F2140" s="967">
        <f t="shared" ref="F2140:F2203" si="247">ROUND(E2140*(1-$F$11),2)</f>
        <v>28.79</v>
      </c>
      <c r="G2140" s="968">
        <f>'Заказ, cкидки и курсы валют'!$J$23*F2140</f>
        <v>358.43549999999999</v>
      </c>
      <c r="H2140" s="387">
        <f t="shared" ref="H2140:H2203" si="248">ROUND((D2140/1000)*G2140,2)</f>
        <v>896.09</v>
      </c>
      <c r="I2140" s="337"/>
      <c r="J2140" s="574"/>
    </row>
    <row r="2141" spans="1:10" ht="14.1" customHeight="1">
      <c r="A2141" s="216" t="s">
        <v>491</v>
      </c>
      <c r="B2141" s="61" t="s">
        <v>3380</v>
      </c>
      <c r="C2141" s="786">
        <v>0.53</v>
      </c>
      <c r="D2141" s="2113">
        <v>3000</v>
      </c>
      <c r="E2141" s="2064">
        <f t="shared" si="246"/>
        <v>31.295999999999996</v>
      </c>
      <c r="F2141" s="603">
        <f t="shared" si="247"/>
        <v>31.3</v>
      </c>
      <c r="G2141" s="862">
        <f>'Заказ, cкидки и курсы валют'!$J$23*F2141</f>
        <v>389.685</v>
      </c>
      <c r="H2141" s="128">
        <f t="shared" si="248"/>
        <v>1169.06</v>
      </c>
      <c r="I2141" s="212"/>
      <c r="J2141" s="574"/>
    </row>
    <row r="2142" spans="1:10" ht="14.1" customHeight="1">
      <c r="A2142" s="216" t="s">
        <v>492</v>
      </c>
      <c r="B2142" s="61" t="s">
        <v>3381</v>
      </c>
      <c r="C2142" s="786">
        <v>0.64</v>
      </c>
      <c r="D2142" s="2113">
        <v>2500</v>
      </c>
      <c r="E2142" s="2064">
        <f t="shared" si="246"/>
        <v>34.908000000000001</v>
      </c>
      <c r="F2142" s="603">
        <f t="shared" si="247"/>
        <v>34.909999999999997</v>
      </c>
      <c r="G2142" s="862">
        <f>'Заказ, cкидки и курсы валют'!$J$23*F2142</f>
        <v>434.62949999999995</v>
      </c>
      <c r="H2142" s="128">
        <f t="shared" si="248"/>
        <v>1086.57</v>
      </c>
      <c r="I2142" s="212"/>
      <c r="J2142" s="574"/>
    </row>
    <row r="2143" spans="1:10" ht="14.1" customHeight="1">
      <c r="A2143" s="216" t="s">
        <v>493</v>
      </c>
      <c r="B2143" s="61" t="s">
        <v>3382</v>
      </c>
      <c r="C2143" s="786">
        <v>0.82</v>
      </c>
      <c r="D2143" s="2113">
        <v>2000</v>
      </c>
      <c r="E2143" s="2064">
        <f t="shared" si="246"/>
        <v>39.072000000000003</v>
      </c>
      <c r="F2143" s="603">
        <f t="shared" si="247"/>
        <v>39.07</v>
      </c>
      <c r="G2143" s="862">
        <f>'Заказ, cкидки и курсы валют'!$J$23*F2143</f>
        <v>486.42149999999998</v>
      </c>
      <c r="H2143" s="128">
        <f t="shared" si="248"/>
        <v>972.84</v>
      </c>
      <c r="I2143" s="212"/>
      <c r="J2143" s="574"/>
    </row>
    <row r="2144" spans="1:10" ht="14.1" customHeight="1">
      <c r="A2144" s="216" t="s">
        <v>494</v>
      </c>
      <c r="B2144" s="61" t="s">
        <v>3383</v>
      </c>
      <c r="C2144" s="786">
        <v>0.88</v>
      </c>
      <c r="D2144" s="2113">
        <v>1500</v>
      </c>
      <c r="E2144" s="2064">
        <f t="shared" si="246"/>
        <v>42.431999999999995</v>
      </c>
      <c r="F2144" s="603">
        <f t="shared" si="247"/>
        <v>42.43</v>
      </c>
      <c r="G2144" s="862">
        <f>'Заказ, cкидки и курсы валют'!$J$23*F2144</f>
        <v>528.25349999999992</v>
      </c>
      <c r="H2144" s="128">
        <f t="shared" si="248"/>
        <v>792.38</v>
      </c>
      <c r="I2144" s="212"/>
      <c r="J2144" s="574"/>
    </row>
    <row r="2145" spans="1:9" ht="14.1" customHeight="1">
      <c r="A2145" s="216" t="s">
        <v>10682</v>
      </c>
      <c r="B2145" s="60" t="s">
        <v>8998</v>
      </c>
      <c r="C2145" s="786">
        <v>0.89</v>
      </c>
      <c r="D2145" s="2113">
        <v>1800</v>
      </c>
      <c r="E2145" s="2064">
        <f t="shared" si="246"/>
        <v>48.804000000000002</v>
      </c>
      <c r="F2145" s="603">
        <f t="shared" si="247"/>
        <v>48.8</v>
      </c>
      <c r="G2145" s="862">
        <f>'Заказ, cкидки и курсы валют'!$J$23*F2145</f>
        <v>607.55999999999995</v>
      </c>
      <c r="H2145" s="128">
        <f t="shared" si="248"/>
        <v>1093.6099999999999</v>
      </c>
      <c r="I2145" s="212"/>
    </row>
    <row r="2146" spans="1:9" ht="14.1" customHeight="1">
      <c r="A2146" s="216" t="s">
        <v>495</v>
      </c>
      <c r="B2146" s="61" t="s">
        <v>3384</v>
      </c>
      <c r="C2146" s="786">
        <v>0.6</v>
      </c>
      <c r="D2146" s="2113">
        <v>4000</v>
      </c>
      <c r="E2146" s="2064">
        <f t="shared" si="246"/>
        <v>38.591999999999992</v>
      </c>
      <c r="F2146" s="603">
        <f t="shared" si="247"/>
        <v>38.590000000000003</v>
      </c>
      <c r="G2146" s="862">
        <f>'Заказ, cкидки и курсы валют'!$J$23*F2146</f>
        <v>480.44550000000004</v>
      </c>
      <c r="H2146" s="128">
        <f t="shared" si="248"/>
        <v>1921.78</v>
      </c>
      <c r="I2146" s="212"/>
    </row>
    <row r="2147" spans="1:9" ht="14.1" customHeight="1">
      <c r="A2147" s="216" t="s">
        <v>496</v>
      </c>
      <c r="B2147" s="61" t="s">
        <v>3385</v>
      </c>
      <c r="C2147" s="786">
        <v>0.76</v>
      </c>
      <c r="D2147" s="2113">
        <v>3000</v>
      </c>
      <c r="E2147" s="2064">
        <f t="shared" si="246"/>
        <v>40.667999999999999</v>
      </c>
      <c r="F2147" s="603">
        <f t="shared" si="247"/>
        <v>40.67</v>
      </c>
      <c r="G2147" s="862">
        <f>'Заказ, cкидки и курсы валют'!$J$23*F2147</f>
        <v>506.3415</v>
      </c>
      <c r="H2147" s="128">
        <f t="shared" si="248"/>
        <v>1519.02</v>
      </c>
      <c r="I2147" s="212"/>
    </row>
    <row r="2148" spans="1:9" ht="14.1" customHeight="1">
      <c r="A2148" s="216" t="s">
        <v>2730</v>
      </c>
      <c r="B2148" s="61" t="s">
        <v>3386</v>
      </c>
      <c r="C2148" s="786">
        <v>0.93</v>
      </c>
      <c r="D2148" s="2113">
        <v>2400</v>
      </c>
      <c r="E2148" s="2064">
        <f t="shared" si="246"/>
        <v>45.275999999999996</v>
      </c>
      <c r="F2148" s="603">
        <f t="shared" si="247"/>
        <v>45.28</v>
      </c>
      <c r="G2148" s="862">
        <f>'Заказ, cкидки и курсы валют'!$J$23*F2148</f>
        <v>563.73599999999999</v>
      </c>
      <c r="H2148" s="128">
        <f t="shared" si="248"/>
        <v>1352.97</v>
      </c>
      <c r="I2148" s="212"/>
    </row>
    <row r="2149" spans="1:9" ht="14.1" customHeight="1">
      <c r="A2149" s="216" t="s">
        <v>2731</v>
      </c>
      <c r="B2149" s="61" t="s">
        <v>105</v>
      </c>
      <c r="C2149" s="786">
        <v>1.02</v>
      </c>
      <c r="D2149" s="2113">
        <v>2000</v>
      </c>
      <c r="E2149" s="2064">
        <f t="shared" si="246"/>
        <v>48.779999999999994</v>
      </c>
      <c r="F2149" s="603">
        <f t="shared" si="247"/>
        <v>48.78</v>
      </c>
      <c r="G2149" s="862">
        <f>'Заказ, cкидки и курсы валют'!$J$23*F2149</f>
        <v>607.31100000000004</v>
      </c>
      <c r="H2149" s="128">
        <f t="shared" si="248"/>
        <v>1214.6199999999999</v>
      </c>
      <c r="I2149" s="212"/>
    </row>
    <row r="2150" spans="1:9" ht="14.1" customHeight="1">
      <c r="A2150" s="216" t="s">
        <v>2732</v>
      </c>
      <c r="B2150" s="61" t="s">
        <v>106</v>
      </c>
      <c r="C2150" s="786">
        <v>1.22</v>
      </c>
      <c r="D2150" s="2113">
        <v>1700</v>
      </c>
      <c r="E2150" s="2064">
        <f t="shared" si="246"/>
        <v>54.84</v>
      </c>
      <c r="F2150" s="603">
        <f t="shared" si="247"/>
        <v>54.84</v>
      </c>
      <c r="G2150" s="862">
        <f>'Заказ, cкидки и курсы валют'!$J$23*F2150</f>
        <v>682.75800000000004</v>
      </c>
      <c r="H2150" s="128">
        <f t="shared" si="248"/>
        <v>1160.69</v>
      </c>
      <c r="I2150" s="212"/>
    </row>
    <row r="2151" spans="1:9" ht="14.1" customHeight="1">
      <c r="A2151" s="216" t="s">
        <v>2733</v>
      </c>
      <c r="B2151" s="61" t="s">
        <v>107</v>
      </c>
      <c r="C2151" s="786">
        <v>1.42</v>
      </c>
      <c r="D2151" s="2113">
        <v>1400</v>
      </c>
      <c r="E2151" s="2064">
        <f t="shared" si="246"/>
        <v>67.536000000000001</v>
      </c>
      <c r="F2151" s="603">
        <f t="shared" si="247"/>
        <v>67.540000000000006</v>
      </c>
      <c r="G2151" s="862">
        <f>'Заказ, cкидки и курсы валют'!$J$23*F2151</f>
        <v>840.87300000000005</v>
      </c>
      <c r="H2151" s="128">
        <f t="shared" si="248"/>
        <v>1177.22</v>
      </c>
      <c r="I2151" s="212"/>
    </row>
    <row r="2152" spans="1:9" ht="14.1" customHeight="1">
      <c r="A2152" s="216" t="s">
        <v>2734</v>
      </c>
      <c r="B2152" s="61" t="s">
        <v>108</v>
      </c>
      <c r="C2152" s="786">
        <v>1.76</v>
      </c>
      <c r="D2152" s="2113">
        <v>1100</v>
      </c>
      <c r="E2152" s="2064">
        <f t="shared" si="246"/>
        <v>75.311999999999998</v>
      </c>
      <c r="F2152" s="603">
        <f t="shared" si="247"/>
        <v>75.31</v>
      </c>
      <c r="G2152" s="862">
        <f>'Заказ, cкидки и курсы валют'!$J$23*F2152</f>
        <v>937.60950000000003</v>
      </c>
      <c r="H2152" s="128">
        <f t="shared" si="248"/>
        <v>1031.3699999999999</v>
      </c>
      <c r="I2152" s="212"/>
    </row>
    <row r="2153" spans="1:9" ht="14.1" customHeight="1">
      <c r="A2153" s="216" t="s">
        <v>2735</v>
      </c>
      <c r="B2153" s="61" t="s">
        <v>3387</v>
      </c>
      <c r="C2153" s="786">
        <v>1.97</v>
      </c>
      <c r="D2153" s="2113">
        <v>800</v>
      </c>
      <c r="E2153" s="2064">
        <f t="shared" si="246"/>
        <v>84.876000000000005</v>
      </c>
      <c r="F2153" s="603">
        <f t="shared" si="247"/>
        <v>84.88</v>
      </c>
      <c r="G2153" s="862">
        <f>'Заказ, cкидки и курсы валют'!$J$23*F2153</f>
        <v>1056.7559999999999</v>
      </c>
      <c r="H2153" s="128">
        <f t="shared" si="248"/>
        <v>845.4</v>
      </c>
      <c r="I2153" s="212"/>
    </row>
    <row r="2154" spans="1:9" ht="14.1" customHeight="1">
      <c r="A2154" s="216" t="s">
        <v>2736</v>
      </c>
      <c r="B2154" s="61" t="s">
        <v>111</v>
      </c>
      <c r="C2154" s="786">
        <v>2.84</v>
      </c>
      <c r="D2154" s="2113">
        <v>600</v>
      </c>
      <c r="E2154" s="2064">
        <f t="shared" si="246"/>
        <v>103.38000000000001</v>
      </c>
      <c r="F2154" s="603">
        <f t="shared" si="247"/>
        <v>103.38</v>
      </c>
      <c r="G2154" s="862">
        <f>'Заказ, cкидки и курсы валют'!$J$23*F2154</f>
        <v>1287.0809999999999</v>
      </c>
      <c r="H2154" s="128">
        <f t="shared" si="248"/>
        <v>772.25</v>
      </c>
      <c r="I2154" s="212"/>
    </row>
    <row r="2155" spans="1:9" ht="14.1" customHeight="1">
      <c r="A2155" s="216" t="s">
        <v>10683</v>
      </c>
      <c r="B2155" s="60" t="s">
        <v>10676</v>
      </c>
      <c r="C2155" s="786">
        <v>0.98</v>
      </c>
      <c r="D2155" s="2113">
        <v>2500</v>
      </c>
      <c r="E2155" s="2064">
        <f t="shared" si="246"/>
        <v>40.847999999999999</v>
      </c>
      <c r="F2155" s="603">
        <f t="shared" si="247"/>
        <v>40.85</v>
      </c>
      <c r="G2155" s="862">
        <f>'Заказ, cкидки и курсы валют'!$J$23*F2155</f>
        <v>508.58249999999998</v>
      </c>
      <c r="H2155" s="128">
        <f t="shared" si="248"/>
        <v>1271.46</v>
      </c>
      <c r="I2155" s="212"/>
    </row>
    <row r="2156" spans="1:9" ht="14.1" customHeight="1">
      <c r="A2156" s="216" t="s">
        <v>2737</v>
      </c>
      <c r="B2156" s="61" t="s">
        <v>3388</v>
      </c>
      <c r="C2156" s="786">
        <v>1.02</v>
      </c>
      <c r="D2156" s="2113">
        <v>2000</v>
      </c>
      <c r="E2156" s="2064">
        <f t="shared" si="246"/>
        <v>48.48</v>
      </c>
      <c r="F2156" s="603">
        <f t="shared" si="247"/>
        <v>48.48</v>
      </c>
      <c r="G2156" s="862">
        <f>'Заказ, cкидки и курсы валют'!$J$23*F2156</f>
        <v>603.57599999999991</v>
      </c>
      <c r="H2156" s="128">
        <f t="shared" si="248"/>
        <v>1207.1500000000001</v>
      </c>
      <c r="I2156" s="212"/>
    </row>
    <row r="2157" spans="1:9" ht="14.1" customHeight="1">
      <c r="A2157" s="216" t="s">
        <v>2738</v>
      </c>
      <c r="B2157" s="61" t="s">
        <v>77</v>
      </c>
      <c r="C2157" s="786">
        <v>1.1499999999999999</v>
      </c>
      <c r="D2157" s="2113">
        <v>1500</v>
      </c>
      <c r="E2157" s="2064">
        <f t="shared" si="246"/>
        <v>56.556000000000004</v>
      </c>
      <c r="F2157" s="603">
        <f t="shared" si="247"/>
        <v>56.56</v>
      </c>
      <c r="G2157" s="862">
        <f>'Заказ, cкидки и курсы валют'!$J$23*F2157</f>
        <v>704.17200000000003</v>
      </c>
      <c r="H2157" s="128">
        <f t="shared" si="248"/>
        <v>1056.26</v>
      </c>
      <c r="I2157" s="212"/>
    </row>
    <row r="2158" spans="1:9" ht="14.1" customHeight="1">
      <c r="A2158" s="216" t="s">
        <v>2739</v>
      </c>
      <c r="B2158" s="61" t="s">
        <v>137</v>
      </c>
      <c r="C2158" s="786">
        <v>1.47</v>
      </c>
      <c r="D2158" s="2113">
        <v>1500</v>
      </c>
      <c r="E2158" s="2064">
        <f t="shared" si="246"/>
        <v>64.2</v>
      </c>
      <c r="F2158" s="603">
        <f t="shared" si="247"/>
        <v>64.2</v>
      </c>
      <c r="G2158" s="862">
        <f>'Заказ, cкидки и курсы валют'!$J$23*F2158</f>
        <v>799.29</v>
      </c>
      <c r="H2158" s="128">
        <f t="shared" si="248"/>
        <v>1198.94</v>
      </c>
      <c r="I2158" s="212"/>
    </row>
    <row r="2159" spans="1:9" ht="14.1" customHeight="1">
      <c r="A2159" s="216" t="s">
        <v>2897</v>
      </c>
      <c r="B2159" s="61" t="s">
        <v>130</v>
      </c>
      <c r="C2159" s="786">
        <v>1.57</v>
      </c>
      <c r="D2159" s="2113">
        <v>1200</v>
      </c>
      <c r="E2159" s="2064">
        <f t="shared" si="246"/>
        <v>70.97999999999999</v>
      </c>
      <c r="F2159" s="603">
        <f t="shared" si="247"/>
        <v>70.98</v>
      </c>
      <c r="G2159" s="862">
        <f>'Заказ, cкидки и курсы валют'!$J$23*F2159</f>
        <v>883.70100000000002</v>
      </c>
      <c r="H2159" s="128">
        <f t="shared" si="248"/>
        <v>1060.44</v>
      </c>
      <c r="I2159" s="212"/>
    </row>
    <row r="2160" spans="1:9" ht="14.1" customHeight="1">
      <c r="A2160" s="216" t="s">
        <v>2898</v>
      </c>
      <c r="B2160" s="61" t="s">
        <v>131</v>
      </c>
      <c r="C2160" s="786">
        <v>1.81</v>
      </c>
      <c r="D2160" s="2113">
        <v>1000</v>
      </c>
      <c r="E2160" s="2064">
        <f t="shared" si="246"/>
        <v>79.968000000000004</v>
      </c>
      <c r="F2160" s="603">
        <f t="shared" si="247"/>
        <v>79.97</v>
      </c>
      <c r="G2160" s="862">
        <f>'Заказ, cкидки и курсы валют'!$J$23*F2160</f>
        <v>995.62649999999996</v>
      </c>
      <c r="H2160" s="128">
        <f t="shared" si="248"/>
        <v>995.63</v>
      </c>
      <c r="I2160" s="212"/>
    </row>
    <row r="2161" spans="1:9" ht="14.1" customHeight="1">
      <c r="A2161" s="216" t="s">
        <v>2899</v>
      </c>
      <c r="B2161" s="61" t="s">
        <v>78</v>
      </c>
      <c r="C2161" s="786">
        <v>2.33</v>
      </c>
      <c r="D2161" s="2113">
        <v>900</v>
      </c>
      <c r="E2161" s="2064">
        <f t="shared" si="246"/>
        <v>98.171999999999997</v>
      </c>
      <c r="F2161" s="603">
        <f t="shared" si="247"/>
        <v>98.17</v>
      </c>
      <c r="G2161" s="862">
        <f>'Заказ, cкидки и курсы валют'!$J$23*F2161</f>
        <v>1222.2165</v>
      </c>
      <c r="H2161" s="128">
        <f t="shared" si="248"/>
        <v>1099.99</v>
      </c>
      <c r="I2161" s="212"/>
    </row>
    <row r="2162" spans="1:9" ht="14.1" customHeight="1">
      <c r="A2162" s="216" t="s">
        <v>10684</v>
      </c>
      <c r="B2162" s="60" t="s">
        <v>10678</v>
      </c>
      <c r="C2162" s="786">
        <v>1.08</v>
      </c>
      <c r="D2162" s="2113">
        <v>2000</v>
      </c>
      <c r="E2162" s="2064">
        <f t="shared" si="246"/>
        <v>54.288000000000004</v>
      </c>
      <c r="F2162" s="603">
        <f t="shared" si="247"/>
        <v>54.29</v>
      </c>
      <c r="G2162" s="862">
        <f>'Заказ, cкидки и курсы валют'!$J$23*F2162</f>
        <v>675.91049999999996</v>
      </c>
      <c r="H2162" s="128">
        <f t="shared" si="248"/>
        <v>1351.82</v>
      </c>
      <c r="I2162" s="212"/>
    </row>
    <row r="2163" spans="1:9" ht="14.1" customHeight="1">
      <c r="A2163" s="216" t="s">
        <v>2900</v>
      </c>
      <c r="B2163" s="61" t="s">
        <v>3991</v>
      </c>
      <c r="C2163" s="786">
        <v>1.1599999999999999</v>
      </c>
      <c r="D2163" s="2113">
        <v>2000</v>
      </c>
      <c r="E2163" s="2064">
        <f t="shared" si="246"/>
        <v>55.440000000000005</v>
      </c>
      <c r="F2163" s="603">
        <f t="shared" si="247"/>
        <v>55.44</v>
      </c>
      <c r="G2163" s="862">
        <f>'Заказ, cкидки и курсы валют'!$J$23*F2163</f>
        <v>690.22799999999995</v>
      </c>
      <c r="H2163" s="128">
        <f t="shared" si="248"/>
        <v>1380.46</v>
      </c>
      <c r="I2163" s="212"/>
    </row>
    <row r="2164" spans="1:9" ht="14.1" customHeight="1">
      <c r="A2164" s="216" t="s">
        <v>2901</v>
      </c>
      <c r="B2164" s="61" t="s">
        <v>122</v>
      </c>
      <c r="C2164" s="792">
        <v>1.4</v>
      </c>
      <c r="D2164" s="2113">
        <v>1500</v>
      </c>
      <c r="E2164" s="2064">
        <f t="shared" si="246"/>
        <v>62.555999999999997</v>
      </c>
      <c r="F2164" s="603">
        <f t="shared" si="247"/>
        <v>62.56</v>
      </c>
      <c r="G2164" s="862">
        <f>'Заказ, cкидки и курсы валют'!$J$23*F2164</f>
        <v>778.87199999999996</v>
      </c>
      <c r="H2164" s="128">
        <f t="shared" si="248"/>
        <v>1168.31</v>
      </c>
      <c r="I2164" s="212"/>
    </row>
    <row r="2165" spans="1:9" ht="14.1" customHeight="1">
      <c r="A2165" s="216" t="s">
        <v>2902</v>
      </c>
      <c r="B2165" s="61" t="s">
        <v>124</v>
      </c>
      <c r="C2165" s="786">
        <v>1.38</v>
      </c>
      <c r="D2165" s="2113">
        <v>1200</v>
      </c>
      <c r="E2165" s="2064">
        <f t="shared" si="246"/>
        <v>67.932000000000002</v>
      </c>
      <c r="F2165" s="603">
        <f t="shared" si="247"/>
        <v>67.930000000000007</v>
      </c>
      <c r="G2165" s="862">
        <f>'Заказ, cкидки и курсы валют'!$J$23*F2165</f>
        <v>845.72850000000005</v>
      </c>
      <c r="H2165" s="128">
        <f t="shared" si="248"/>
        <v>1014.87</v>
      </c>
      <c r="I2165" s="212"/>
    </row>
    <row r="2166" spans="1:9" ht="14.1" customHeight="1">
      <c r="A2166" s="216" t="s">
        <v>2903</v>
      </c>
      <c r="B2166" s="61" t="s">
        <v>125</v>
      </c>
      <c r="C2166" s="786">
        <v>1.77</v>
      </c>
      <c r="D2166" s="2113">
        <v>1100</v>
      </c>
      <c r="E2166" s="2064">
        <f t="shared" si="246"/>
        <v>71.52</v>
      </c>
      <c r="F2166" s="603">
        <f t="shared" si="247"/>
        <v>71.52</v>
      </c>
      <c r="G2166" s="862">
        <f>'Заказ, cкидки и курсы валют'!$J$23*F2166</f>
        <v>890.42399999999986</v>
      </c>
      <c r="H2166" s="128">
        <f t="shared" si="248"/>
        <v>979.47</v>
      </c>
      <c r="I2166" s="212"/>
    </row>
    <row r="2167" spans="1:9" ht="14.1" customHeight="1">
      <c r="A2167" s="216" t="s">
        <v>2904</v>
      </c>
      <c r="B2167" s="61" t="s">
        <v>126</v>
      </c>
      <c r="C2167" s="786">
        <v>2.29</v>
      </c>
      <c r="D2167" s="2113">
        <v>1000</v>
      </c>
      <c r="E2167" s="2064">
        <f t="shared" si="246"/>
        <v>94.236000000000004</v>
      </c>
      <c r="F2167" s="603">
        <f t="shared" si="247"/>
        <v>94.24</v>
      </c>
      <c r="G2167" s="862">
        <f>'Заказ, cкидки и курсы валют'!$J$23*F2167</f>
        <v>1173.2879999999998</v>
      </c>
      <c r="H2167" s="128">
        <f t="shared" si="248"/>
        <v>1173.29</v>
      </c>
      <c r="I2167" s="212"/>
    </row>
    <row r="2168" spans="1:9" ht="14.1" customHeight="1">
      <c r="A2168" s="216" t="s">
        <v>2905</v>
      </c>
      <c r="B2168" s="61" t="s">
        <v>127</v>
      </c>
      <c r="C2168" s="786">
        <v>2.48</v>
      </c>
      <c r="D2168" s="2113">
        <v>650</v>
      </c>
      <c r="E2168" s="2064">
        <f t="shared" si="246"/>
        <v>98.051999999999992</v>
      </c>
      <c r="F2168" s="603">
        <f t="shared" si="247"/>
        <v>98.05</v>
      </c>
      <c r="G2168" s="862">
        <f>'Заказ, cкидки и курсы валют'!$J$23*F2168</f>
        <v>1220.7224999999999</v>
      </c>
      <c r="H2168" s="128">
        <f t="shared" si="248"/>
        <v>793.47</v>
      </c>
      <c r="I2168" s="212"/>
    </row>
    <row r="2169" spans="1:9" ht="14.1" customHeight="1">
      <c r="A2169" s="216" t="s">
        <v>10685</v>
      </c>
      <c r="B2169" s="60" t="s">
        <v>3998</v>
      </c>
      <c r="C2169" s="786">
        <v>2.7</v>
      </c>
      <c r="D2169" s="2113">
        <v>500</v>
      </c>
      <c r="E2169" s="2064">
        <f t="shared" si="246"/>
        <v>110.28</v>
      </c>
      <c r="F2169" s="603">
        <f t="shared" si="247"/>
        <v>110.28</v>
      </c>
      <c r="G2169" s="862">
        <f>'Заказ, cкидки и курсы валют'!$J$23*F2169</f>
        <v>1372.9859999999999</v>
      </c>
      <c r="H2169" s="128">
        <f t="shared" si="248"/>
        <v>686.49</v>
      </c>
      <c r="I2169" s="212"/>
    </row>
    <row r="2170" spans="1:9" ht="14.1" customHeight="1">
      <c r="A2170" s="216" t="s">
        <v>2906</v>
      </c>
      <c r="B2170" s="61" t="s">
        <v>128</v>
      </c>
      <c r="C2170" s="786">
        <v>3.26</v>
      </c>
      <c r="D2170" s="2113">
        <v>500</v>
      </c>
      <c r="E2170" s="2064">
        <f t="shared" si="246"/>
        <v>121.95599999999999</v>
      </c>
      <c r="F2170" s="603">
        <f t="shared" si="247"/>
        <v>121.96</v>
      </c>
      <c r="G2170" s="862">
        <f>'Заказ, cкидки и курсы валют'!$J$23*F2170</f>
        <v>1518.4019999999998</v>
      </c>
      <c r="H2170" s="128">
        <f t="shared" si="248"/>
        <v>759.2</v>
      </c>
      <c r="I2170" s="212"/>
    </row>
    <row r="2171" spans="1:9" ht="14.1" customHeight="1">
      <c r="A2171" s="216" t="s">
        <v>2907</v>
      </c>
      <c r="B2171" s="61" t="s">
        <v>129</v>
      </c>
      <c r="C2171" s="785">
        <v>4</v>
      </c>
      <c r="D2171" s="2113">
        <v>350</v>
      </c>
      <c r="E2171" s="2064">
        <f t="shared" si="246"/>
        <v>152.34</v>
      </c>
      <c r="F2171" s="603">
        <f t="shared" si="247"/>
        <v>152.34</v>
      </c>
      <c r="G2171" s="862">
        <f>'Заказ, cкидки и курсы валют'!$J$23*F2171</f>
        <v>1896.633</v>
      </c>
      <c r="H2171" s="128">
        <f t="shared" si="248"/>
        <v>663.82</v>
      </c>
      <c r="I2171" s="212"/>
    </row>
    <row r="2172" spans="1:9" ht="14.1" customHeight="1">
      <c r="A2172" s="216" t="s">
        <v>2908</v>
      </c>
      <c r="B2172" s="61" t="s">
        <v>115</v>
      </c>
      <c r="C2172" s="786">
        <v>5.08</v>
      </c>
      <c r="D2172" s="2113">
        <v>100</v>
      </c>
      <c r="E2172" s="2064">
        <f t="shared" ref="E2172:E2196" si="249">E2094*1.2</f>
        <v>194.58</v>
      </c>
      <c r="F2172" s="603">
        <f t="shared" si="247"/>
        <v>194.58</v>
      </c>
      <c r="G2172" s="862">
        <f>'Заказ, cкидки и курсы валют'!$J$23*F2172</f>
        <v>2422.5210000000002</v>
      </c>
      <c r="H2172" s="128">
        <f t="shared" si="248"/>
        <v>242.25</v>
      </c>
      <c r="I2172" s="212"/>
    </row>
    <row r="2173" spans="1:9" ht="14.1" customHeight="1">
      <c r="A2173" s="216" t="s">
        <v>2909</v>
      </c>
      <c r="B2173" s="61" t="s">
        <v>3992</v>
      </c>
      <c r="C2173" s="786">
        <v>1.85</v>
      </c>
      <c r="D2173" s="2113">
        <v>1200</v>
      </c>
      <c r="E2173" s="2064">
        <f t="shared" si="249"/>
        <v>77.603999999999999</v>
      </c>
      <c r="F2173" s="603">
        <f t="shared" si="247"/>
        <v>77.599999999999994</v>
      </c>
      <c r="G2173" s="862">
        <f>'Заказ, cкидки и курсы валют'!$J$23*F2173</f>
        <v>966.11999999999989</v>
      </c>
      <c r="H2173" s="128">
        <f t="shared" si="248"/>
        <v>1159.3399999999999</v>
      </c>
      <c r="I2173" s="212"/>
    </row>
    <row r="2174" spans="1:9" ht="14.1" customHeight="1">
      <c r="A2174" s="216" t="s">
        <v>2910</v>
      </c>
      <c r="B2174" s="61" t="s">
        <v>3378</v>
      </c>
      <c r="C2174" s="786">
        <v>1.95</v>
      </c>
      <c r="D2174" s="2113">
        <v>1000</v>
      </c>
      <c r="E2174" s="2064">
        <f t="shared" si="249"/>
        <v>84.323999999999998</v>
      </c>
      <c r="F2174" s="603">
        <f t="shared" si="247"/>
        <v>84.32</v>
      </c>
      <c r="G2174" s="862">
        <f>'Заказ, cкидки и курсы валют'!$J$23*F2174</f>
        <v>1049.7839999999999</v>
      </c>
      <c r="H2174" s="128">
        <f t="shared" si="248"/>
        <v>1049.78</v>
      </c>
      <c r="I2174" s="212"/>
    </row>
    <row r="2175" spans="1:9" ht="14.1" customHeight="1">
      <c r="A2175" s="216" t="s">
        <v>2911</v>
      </c>
      <c r="B2175" s="61" t="s">
        <v>3225</v>
      </c>
      <c r="C2175" s="786">
        <v>2.33</v>
      </c>
      <c r="D2175" s="2113">
        <v>800</v>
      </c>
      <c r="E2175" s="2064">
        <f t="shared" si="249"/>
        <v>98.687999999999988</v>
      </c>
      <c r="F2175" s="603">
        <f t="shared" si="247"/>
        <v>98.69</v>
      </c>
      <c r="G2175" s="862">
        <f>'Заказ, cкидки и курсы валют'!$J$23*F2175</f>
        <v>1228.6904999999999</v>
      </c>
      <c r="H2175" s="128">
        <f t="shared" si="248"/>
        <v>982.95</v>
      </c>
      <c r="I2175" s="212"/>
    </row>
    <row r="2176" spans="1:9" ht="14.1" customHeight="1">
      <c r="A2176" s="216" t="s">
        <v>2912</v>
      </c>
      <c r="B2176" s="61" t="s">
        <v>3540</v>
      </c>
      <c r="C2176" s="786">
        <v>2.44</v>
      </c>
      <c r="D2176" s="2113">
        <v>700</v>
      </c>
      <c r="E2176" s="2064">
        <f t="shared" si="249"/>
        <v>104.42399999999999</v>
      </c>
      <c r="F2176" s="603">
        <f t="shared" si="247"/>
        <v>104.42</v>
      </c>
      <c r="G2176" s="862">
        <f>'Заказ, cкидки и курсы валют'!$J$23*F2176</f>
        <v>1300.029</v>
      </c>
      <c r="H2176" s="128">
        <f t="shared" si="248"/>
        <v>910.02</v>
      </c>
      <c r="I2176" s="212"/>
    </row>
    <row r="2177" spans="1:9" ht="14.1" customHeight="1">
      <c r="A2177" s="216" t="s">
        <v>2913</v>
      </c>
      <c r="B2177" s="61" t="s">
        <v>99</v>
      </c>
      <c r="C2177" s="786">
        <v>2.83</v>
      </c>
      <c r="D2177" s="2113">
        <v>600</v>
      </c>
      <c r="E2177" s="2064">
        <f t="shared" si="249"/>
        <v>117.11999999999999</v>
      </c>
      <c r="F2177" s="603">
        <f t="shared" si="247"/>
        <v>117.12</v>
      </c>
      <c r="G2177" s="862">
        <f>'Заказ, cкидки и курсы валют'!$J$23*F2177</f>
        <v>1458.144</v>
      </c>
      <c r="H2177" s="128">
        <f t="shared" si="248"/>
        <v>874.89</v>
      </c>
      <c r="I2177" s="212"/>
    </row>
    <row r="2178" spans="1:9" ht="14.1" customHeight="1">
      <c r="A2178" s="216" t="s">
        <v>2914</v>
      </c>
      <c r="B2178" s="61" t="s">
        <v>610</v>
      </c>
      <c r="C2178" s="786">
        <v>2.95</v>
      </c>
      <c r="D2178" s="2113">
        <v>600</v>
      </c>
      <c r="E2178" s="2064">
        <f t="shared" si="249"/>
        <v>124.52399999999999</v>
      </c>
      <c r="F2178" s="603">
        <f t="shared" si="247"/>
        <v>124.52</v>
      </c>
      <c r="G2178" s="862">
        <f>'Заказ, cкидки и курсы валют'!$J$23*F2178</f>
        <v>1550.2739999999999</v>
      </c>
      <c r="H2178" s="128">
        <f t="shared" si="248"/>
        <v>930.16</v>
      </c>
      <c r="I2178" s="212"/>
    </row>
    <row r="2179" spans="1:9" ht="14.1" customHeight="1">
      <c r="A2179" s="216" t="s">
        <v>2915</v>
      </c>
      <c r="B2179" s="61" t="s">
        <v>3646</v>
      </c>
      <c r="C2179" s="786">
        <v>3.35</v>
      </c>
      <c r="D2179" s="2113">
        <v>500</v>
      </c>
      <c r="E2179" s="2064">
        <f t="shared" si="249"/>
        <v>144.32399999999998</v>
      </c>
      <c r="F2179" s="603">
        <f t="shared" si="247"/>
        <v>144.32</v>
      </c>
      <c r="G2179" s="862">
        <f>'Заказ, cкидки и курсы валют'!$J$23*F2179</f>
        <v>1796.7839999999999</v>
      </c>
      <c r="H2179" s="128">
        <f t="shared" si="248"/>
        <v>898.39</v>
      </c>
      <c r="I2179" s="212"/>
    </row>
    <row r="2180" spans="1:9" ht="14.1" customHeight="1">
      <c r="A2180" s="216" t="s">
        <v>2916</v>
      </c>
      <c r="B2180" s="61" t="s">
        <v>1385</v>
      </c>
      <c r="C2180" s="786">
        <v>4</v>
      </c>
      <c r="D2180" s="2113">
        <v>400</v>
      </c>
      <c r="E2180" s="2064">
        <f t="shared" si="249"/>
        <v>163.61999999999998</v>
      </c>
      <c r="F2180" s="603">
        <f t="shared" si="247"/>
        <v>163.62</v>
      </c>
      <c r="G2180" s="862">
        <f>'Заказ, cкидки и курсы валют'!$J$23*F2180</f>
        <v>2037.069</v>
      </c>
      <c r="H2180" s="128">
        <f t="shared" si="248"/>
        <v>814.83</v>
      </c>
      <c r="I2180" s="212"/>
    </row>
    <row r="2181" spans="1:9" ht="14.1" customHeight="1">
      <c r="A2181" s="216" t="s">
        <v>2917</v>
      </c>
      <c r="B2181" s="61" t="s">
        <v>2652</v>
      </c>
      <c r="C2181" s="786">
        <v>4.57</v>
      </c>
      <c r="D2181" s="2113">
        <v>300</v>
      </c>
      <c r="E2181" s="2064">
        <f t="shared" si="249"/>
        <v>186.40799999999999</v>
      </c>
      <c r="F2181" s="603">
        <f t="shared" si="247"/>
        <v>186.41</v>
      </c>
      <c r="G2181" s="862">
        <f>'Заказ, cкидки и курсы валют'!$J$23*F2181</f>
        <v>2320.8044999999997</v>
      </c>
      <c r="H2181" s="128">
        <f t="shared" si="248"/>
        <v>696.24</v>
      </c>
      <c r="I2181" s="212"/>
    </row>
    <row r="2182" spans="1:9" ht="14.1" customHeight="1">
      <c r="A2182" s="216" t="s">
        <v>2918</v>
      </c>
      <c r="B2182" s="61" t="s">
        <v>2653</v>
      </c>
      <c r="C2182" s="786">
        <v>5</v>
      </c>
      <c r="D2182" s="2113">
        <v>200</v>
      </c>
      <c r="E2182" s="2064">
        <f t="shared" si="249"/>
        <v>197.59199999999998</v>
      </c>
      <c r="F2182" s="603">
        <f t="shared" si="247"/>
        <v>197.59</v>
      </c>
      <c r="G2182" s="862">
        <f>'Заказ, cкидки и курсы валют'!$J$23*F2182</f>
        <v>2459.9955</v>
      </c>
      <c r="H2182" s="128">
        <f t="shared" si="248"/>
        <v>492</v>
      </c>
      <c r="I2182" s="212"/>
    </row>
    <row r="2183" spans="1:9" ht="14.1" customHeight="1">
      <c r="A2183" s="216" t="s">
        <v>2919</v>
      </c>
      <c r="B2183" s="61" t="s">
        <v>1388</v>
      </c>
      <c r="C2183" s="786">
        <v>5.77</v>
      </c>
      <c r="D2183" s="2113">
        <v>180</v>
      </c>
      <c r="E2183" s="2064">
        <f t="shared" si="249"/>
        <v>219.15599999999998</v>
      </c>
      <c r="F2183" s="603">
        <f t="shared" si="247"/>
        <v>219.16</v>
      </c>
      <c r="G2183" s="862">
        <f>'Заказ, cкидки и курсы валют'!$J$23*F2183</f>
        <v>2728.5419999999999</v>
      </c>
      <c r="H2183" s="128">
        <f t="shared" si="248"/>
        <v>491.14</v>
      </c>
      <c r="I2183" s="212"/>
    </row>
    <row r="2184" spans="1:9" ht="14.1" customHeight="1">
      <c r="A2184" s="216" t="s">
        <v>10671</v>
      </c>
      <c r="B2184" s="2117" t="s">
        <v>1387</v>
      </c>
      <c r="C2184" s="2118">
        <v>6.5</v>
      </c>
      <c r="D2184" s="2113">
        <v>150</v>
      </c>
      <c r="E2184" s="2064">
        <f t="shared" si="249"/>
        <v>267.072</v>
      </c>
      <c r="F2184" s="603">
        <f t="shared" si="247"/>
        <v>267.07</v>
      </c>
      <c r="G2184" s="862">
        <f>'Заказ, cкидки и курсы валют'!$J$23*F2184</f>
        <v>3325.0214999999998</v>
      </c>
      <c r="H2184" s="128">
        <f t="shared" si="248"/>
        <v>498.75</v>
      </c>
      <c r="I2184" s="212"/>
    </row>
    <row r="2185" spans="1:9" ht="14.1" customHeight="1">
      <c r="A2185" s="216" t="s">
        <v>2920</v>
      </c>
      <c r="B2185" s="61" t="s">
        <v>3993</v>
      </c>
      <c r="C2185" s="786">
        <v>2.73</v>
      </c>
      <c r="D2185" s="2113">
        <v>800</v>
      </c>
      <c r="E2185" s="2064">
        <f t="shared" si="249"/>
        <v>111.58799999999999</v>
      </c>
      <c r="F2185" s="603">
        <f t="shared" si="247"/>
        <v>111.59</v>
      </c>
      <c r="G2185" s="862">
        <f>'Заказ, cкидки и курсы валют'!$J$23*F2185</f>
        <v>1389.2954999999999</v>
      </c>
      <c r="H2185" s="128">
        <f t="shared" si="248"/>
        <v>1111.44</v>
      </c>
      <c r="I2185" s="212"/>
    </row>
    <row r="2186" spans="1:9" ht="14.1" customHeight="1">
      <c r="A2186" s="216" t="s">
        <v>2921</v>
      </c>
      <c r="B2186" s="61" t="s">
        <v>669</v>
      </c>
      <c r="C2186" s="786">
        <v>3.08</v>
      </c>
      <c r="D2186" s="2113">
        <v>600</v>
      </c>
      <c r="E2186" s="2064">
        <f t="shared" si="249"/>
        <v>127.28399999999999</v>
      </c>
      <c r="F2186" s="603">
        <f t="shared" si="247"/>
        <v>127.28</v>
      </c>
      <c r="G2186" s="862">
        <f>'Заказ, cкидки и курсы валют'!$J$23*F2186</f>
        <v>1584.636</v>
      </c>
      <c r="H2186" s="128">
        <f t="shared" si="248"/>
        <v>950.78</v>
      </c>
      <c r="I2186" s="212"/>
    </row>
    <row r="2187" spans="1:9" ht="14.1" customHeight="1">
      <c r="A2187" s="216" t="s">
        <v>2922</v>
      </c>
      <c r="B2187" s="61" t="s">
        <v>1390</v>
      </c>
      <c r="C2187" s="786">
        <v>3.46</v>
      </c>
      <c r="D2187" s="2113">
        <v>500</v>
      </c>
      <c r="E2187" s="2064">
        <f t="shared" si="249"/>
        <v>134.42399999999998</v>
      </c>
      <c r="F2187" s="603">
        <f t="shared" si="247"/>
        <v>134.41999999999999</v>
      </c>
      <c r="G2187" s="862">
        <f>'Заказ, cкидки и курсы валют'!$J$23*F2187</f>
        <v>1673.5289999999998</v>
      </c>
      <c r="H2187" s="128">
        <f t="shared" si="248"/>
        <v>836.76</v>
      </c>
      <c r="I2187" s="212"/>
    </row>
    <row r="2188" spans="1:9" ht="14.1" customHeight="1">
      <c r="A2188" s="216" t="s">
        <v>2923</v>
      </c>
      <c r="B2188" s="61" t="s">
        <v>3371</v>
      </c>
      <c r="C2188" s="785">
        <v>3.7250000000000001</v>
      </c>
      <c r="D2188" s="2113">
        <v>400</v>
      </c>
      <c r="E2188" s="2064">
        <f t="shared" si="249"/>
        <v>153.11999999999998</v>
      </c>
      <c r="F2188" s="603">
        <f t="shared" si="247"/>
        <v>153.12</v>
      </c>
      <c r="G2188" s="862">
        <f>'Заказ, cкидки и курсы валют'!$J$23*F2188</f>
        <v>1906.3440000000001</v>
      </c>
      <c r="H2188" s="128">
        <f t="shared" si="248"/>
        <v>762.54</v>
      </c>
      <c r="I2188" s="212"/>
    </row>
    <row r="2189" spans="1:9" ht="14.1" customHeight="1">
      <c r="A2189" s="216" t="s">
        <v>2924</v>
      </c>
      <c r="B2189" s="61" t="s">
        <v>1391</v>
      </c>
      <c r="C2189" s="785">
        <v>4.05</v>
      </c>
      <c r="D2189" s="2113">
        <v>400</v>
      </c>
      <c r="E2189" s="2064">
        <f t="shared" si="249"/>
        <v>170.61600000000001</v>
      </c>
      <c r="F2189" s="603">
        <f t="shared" si="247"/>
        <v>170.62</v>
      </c>
      <c r="G2189" s="862">
        <f>'Заказ, cкидки и курсы валют'!$J$23*F2189</f>
        <v>2124.2190000000001</v>
      </c>
      <c r="H2189" s="128">
        <f t="shared" si="248"/>
        <v>849.69</v>
      </c>
      <c r="I2189" s="212"/>
    </row>
    <row r="2190" spans="1:9" ht="14.1" customHeight="1">
      <c r="A2190" s="216" t="s">
        <v>2925</v>
      </c>
      <c r="B2190" s="61" t="s">
        <v>598</v>
      </c>
      <c r="C2190" s="785">
        <v>4.875</v>
      </c>
      <c r="D2190" s="2113">
        <v>400</v>
      </c>
      <c r="E2190" s="2064">
        <f t="shared" si="249"/>
        <v>187.14</v>
      </c>
      <c r="F2190" s="603">
        <f t="shared" si="247"/>
        <v>187.14</v>
      </c>
      <c r="G2190" s="862">
        <f>'Заказ, cкидки и курсы валют'!$J$23*F2190</f>
        <v>2329.8929999999996</v>
      </c>
      <c r="H2190" s="128">
        <f t="shared" si="248"/>
        <v>931.96</v>
      </c>
      <c r="I2190" s="212"/>
    </row>
    <row r="2191" spans="1:9" ht="14.1" customHeight="1">
      <c r="A2191" s="216" t="s">
        <v>2926</v>
      </c>
      <c r="B2191" s="61" t="s">
        <v>599</v>
      </c>
      <c r="C2191" s="785">
        <v>5.5714285714285721</v>
      </c>
      <c r="D2191" s="2113">
        <v>350</v>
      </c>
      <c r="E2191" s="2064">
        <f t="shared" si="249"/>
        <v>208.2</v>
      </c>
      <c r="F2191" s="603">
        <f t="shared" si="247"/>
        <v>208.2</v>
      </c>
      <c r="G2191" s="862">
        <f>'Заказ, cкидки и курсы валют'!$J$23*F2191</f>
        <v>2592.0899999999997</v>
      </c>
      <c r="H2191" s="128">
        <f t="shared" si="248"/>
        <v>907.23</v>
      </c>
      <c r="I2191" s="212"/>
    </row>
    <row r="2192" spans="1:9" ht="14.1" customHeight="1">
      <c r="A2192" s="216" t="s">
        <v>2927</v>
      </c>
      <c r="B2192" s="61" t="s">
        <v>3372</v>
      </c>
      <c r="C2192" s="786">
        <v>6</v>
      </c>
      <c r="D2192" s="2113">
        <v>200</v>
      </c>
      <c r="E2192" s="2064">
        <f t="shared" si="249"/>
        <v>224.78399999999999</v>
      </c>
      <c r="F2192" s="603">
        <f t="shared" si="247"/>
        <v>224.78</v>
      </c>
      <c r="G2192" s="862">
        <f>'Заказ, cкидки и курсы валют'!$J$23*F2192</f>
        <v>2798.511</v>
      </c>
      <c r="H2192" s="128">
        <f t="shared" si="248"/>
        <v>559.70000000000005</v>
      </c>
      <c r="I2192" s="212"/>
    </row>
    <row r="2193" spans="1:9" ht="14.1" customHeight="1">
      <c r="A2193" s="216" t="s">
        <v>2928</v>
      </c>
      <c r="B2193" s="61" t="s">
        <v>3373</v>
      </c>
      <c r="C2193" s="785">
        <v>7.8</v>
      </c>
      <c r="D2193" s="2113">
        <v>200</v>
      </c>
      <c r="E2193" s="2064">
        <f t="shared" si="249"/>
        <v>263.59199999999998</v>
      </c>
      <c r="F2193" s="603">
        <f t="shared" si="247"/>
        <v>263.58999999999997</v>
      </c>
      <c r="G2193" s="862">
        <f>'Заказ, cкидки и курсы валют'!$J$23*F2193</f>
        <v>3281.6954999999994</v>
      </c>
      <c r="H2193" s="128">
        <f t="shared" si="248"/>
        <v>656.34</v>
      </c>
      <c r="I2193" s="212"/>
    </row>
    <row r="2194" spans="1:9" ht="14.1" customHeight="1">
      <c r="A2194" s="216" t="s">
        <v>2929</v>
      </c>
      <c r="B2194" s="61" t="s">
        <v>3374</v>
      </c>
      <c r="C2194" s="786">
        <v>7.81</v>
      </c>
      <c r="D2194" s="2113">
        <v>180</v>
      </c>
      <c r="E2194" s="2064">
        <f t="shared" si="249"/>
        <v>303.012</v>
      </c>
      <c r="F2194" s="603">
        <f t="shared" si="247"/>
        <v>303.01</v>
      </c>
      <c r="G2194" s="862">
        <f>'Заказ, cкидки и курсы валют'!$J$23*F2194</f>
        <v>3772.4744999999998</v>
      </c>
      <c r="H2194" s="128">
        <f t="shared" si="248"/>
        <v>679.05</v>
      </c>
      <c r="I2194" s="212"/>
    </row>
    <row r="2195" spans="1:9" ht="14.1" customHeight="1">
      <c r="A2195" s="216" t="s">
        <v>2930</v>
      </c>
      <c r="B2195" s="61" t="s">
        <v>3375</v>
      </c>
      <c r="C2195" s="786">
        <v>8.57</v>
      </c>
      <c r="D2195" s="2113">
        <v>120</v>
      </c>
      <c r="E2195" s="2064">
        <f t="shared" si="249"/>
        <v>322.76400000000001</v>
      </c>
      <c r="F2195" s="603">
        <f t="shared" si="247"/>
        <v>322.76</v>
      </c>
      <c r="G2195" s="862">
        <f>'Заказ, cкидки и курсы валют'!$J$23*F2195</f>
        <v>4018.3619999999996</v>
      </c>
      <c r="H2195" s="128">
        <f t="shared" si="248"/>
        <v>482.2</v>
      </c>
      <c r="I2195" s="212"/>
    </row>
    <row r="2196" spans="1:9" ht="14.1" customHeight="1">
      <c r="A2196" s="216" t="s">
        <v>10686</v>
      </c>
      <c r="B2196" s="60" t="s">
        <v>9412</v>
      </c>
      <c r="C2196" s="786">
        <v>9.57</v>
      </c>
      <c r="D2196" s="2113">
        <v>100</v>
      </c>
      <c r="E2196" s="2064">
        <f t="shared" si="249"/>
        <v>369.78</v>
      </c>
      <c r="F2196" s="603">
        <f t="shared" si="247"/>
        <v>369.78</v>
      </c>
      <c r="G2196" s="862">
        <f>'Заказ, cкидки и курсы валют'!$J$23*F2196</f>
        <v>4603.7609999999995</v>
      </c>
      <c r="H2196" s="128">
        <f t="shared" si="248"/>
        <v>460.38</v>
      </c>
      <c r="I2196" s="212"/>
    </row>
    <row r="2197" spans="1:9" ht="14.1" customHeight="1">
      <c r="A2197" s="216" t="s">
        <v>10687</v>
      </c>
      <c r="B2197" s="60" t="s">
        <v>3990</v>
      </c>
      <c r="C2197" s="786">
        <v>4.8</v>
      </c>
      <c r="D2197" s="2113">
        <v>500</v>
      </c>
      <c r="E2197" s="2064">
        <f t="shared" ref="E2197:E2207" si="250">E2120*1.2</f>
        <v>180.31199999999998</v>
      </c>
      <c r="F2197" s="603">
        <f t="shared" si="247"/>
        <v>180.31</v>
      </c>
      <c r="G2197" s="862">
        <f>'Заказ, cкидки и курсы валют'!$J$23*F2197</f>
        <v>2244.8595</v>
      </c>
      <c r="H2197" s="128">
        <f t="shared" si="248"/>
        <v>1122.43</v>
      </c>
      <c r="I2197" s="212"/>
    </row>
    <row r="2198" spans="1:9" ht="14.1" customHeight="1">
      <c r="A2198" s="216" t="s">
        <v>2931</v>
      </c>
      <c r="B2198" s="61" t="s">
        <v>603</v>
      </c>
      <c r="C2198" s="786">
        <v>4.9400000000000004</v>
      </c>
      <c r="D2198" s="2113">
        <v>500</v>
      </c>
      <c r="E2198" s="2064">
        <f t="shared" si="250"/>
        <v>198.51599999999999</v>
      </c>
      <c r="F2198" s="603">
        <f t="shared" si="247"/>
        <v>198.52</v>
      </c>
      <c r="G2198" s="862">
        <f>'Заказ, cкидки и курсы валют'!$J$23*F2198</f>
        <v>2471.5740000000001</v>
      </c>
      <c r="H2198" s="128">
        <f t="shared" si="248"/>
        <v>1235.79</v>
      </c>
      <c r="I2198" s="212"/>
    </row>
    <row r="2199" spans="1:9" ht="14.1" customHeight="1">
      <c r="A2199" s="216" t="s">
        <v>2932</v>
      </c>
      <c r="B2199" s="61" t="s">
        <v>604</v>
      </c>
      <c r="C2199" s="786">
        <v>5.76</v>
      </c>
      <c r="D2199" s="2113">
        <v>350</v>
      </c>
      <c r="E2199" s="2064">
        <f t="shared" si="250"/>
        <v>231.23999999999998</v>
      </c>
      <c r="F2199" s="603">
        <f t="shared" si="247"/>
        <v>231.24</v>
      </c>
      <c r="G2199" s="862">
        <f>'Заказ, cкидки и курсы валют'!$J$23*F2199</f>
        <v>2878.9380000000001</v>
      </c>
      <c r="H2199" s="128">
        <f t="shared" si="248"/>
        <v>1007.63</v>
      </c>
      <c r="I2199" s="212"/>
    </row>
    <row r="2200" spans="1:9" ht="14.1" customHeight="1">
      <c r="A2200" s="216" t="s">
        <v>2933</v>
      </c>
      <c r="B2200" s="61" t="s">
        <v>605</v>
      </c>
      <c r="C2200" s="785">
        <v>7.1714285714285717</v>
      </c>
      <c r="D2200" s="2113">
        <v>350</v>
      </c>
      <c r="E2200" s="2064">
        <f t="shared" si="250"/>
        <v>281.41199999999998</v>
      </c>
      <c r="F2200" s="603">
        <f t="shared" si="247"/>
        <v>281.41000000000003</v>
      </c>
      <c r="G2200" s="862">
        <f>'Заказ, cкидки и курсы валют'!$J$23*F2200</f>
        <v>3503.5545000000002</v>
      </c>
      <c r="H2200" s="128">
        <f t="shared" si="248"/>
        <v>1226.24</v>
      </c>
      <c r="I2200" s="212"/>
    </row>
    <row r="2201" spans="1:9" ht="14.1" customHeight="1">
      <c r="A2201" s="216" t="s">
        <v>2934</v>
      </c>
      <c r="B2201" s="61" t="s">
        <v>606</v>
      </c>
      <c r="C2201" s="786">
        <v>7.78</v>
      </c>
      <c r="D2201" s="2113">
        <v>250</v>
      </c>
      <c r="E2201" s="2064">
        <f t="shared" si="250"/>
        <v>282.94799999999998</v>
      </c>
      <c r="F2201" s="603">
        <f t="shared" si="247"/>
        <v>282.95</v>
      </c>
      <c r="G2201" s="862">
        <f>'Заказ, cкидки и курсы валют'!$J$23*F2201</f>
        <v>3522.7274999999995</v>
      </c>
      <c r="H2201" s="128">
        <f t="shared" si="248"/>
        <v>880.68</v>
      </c>
      <c r="I2201" s="212"/>
    </row>
    <row r="2202" spans="1:9" ht="14.1" customHeight="1">
      <c r="A2202" s="216" t="s">
        <v>1723</v>
      </c>
      <c r="B2202" s="61" t="s">
        <v>3376</v>
      </c>
      <c r="C2202" s="786">
        <v>8.8000000000000007</v>
      </c>
      <c r="D2202" s="2113">
        <v>200</v>
      </c>
      <c r="E2202" s="2064">
        <f t="shared" si="250"/>
        <v>345.39599999999996</v>
      </c>
      <c r="F2202" s="603">
        <f t="shared" si="247"/>
        <v>345.4</v>
      </c>
      <c r="G2202" s="862">
        <f>'Заказ, cкидки и курсы валют'!$J$23*F2202</f>
        <v>4300.2299999999996</v>
      </c>
      <c r="H2202" s="128">
        <f t="shared" si="248"/>
        <v>860.05</v>
      </c>
      <c r="I2202" s="212"/>
    </row>
    <row r="2203" spans="1:9" ht="14.1" customHeight="1">
      <c r="A2203" s="216" t="s">
        <v>1724</v>
      </c>
      <c r="B2203" s="61" t="s">
        <v>3337</v>
      </c>
      <c r="C2203" s="786">
        <v>9.6</v>
      </c>
      <c r="D2203" s="2113">
        <v>100</v>
      </c>
      <c r="E2203" s="2064">
        <f t="shared" si="250"/>
        <v>355.66799999999995</v>
      </c>
      <c r="F2203" s="603">
        <f t="shared" si="247"/>
        <v>355.67</v>
      </c>
      <c r="G2203" s="862">
        <f>'Заказ, cкидки и курсы валют'!$J$23*F2203</f>
        <v>4428.0914999999995</v>
      </c>
      <c r="H2203" s="128">
        <f t="shared" si="248"/>
        <v>442.81</v>
      </c>
      <c r="I2203" s="212"/>
    </row>
    <row r="2204" spans="1:9" ht="14.1" customHeight="1">
      <c r="A2204" s="216" t="s">
        <v>10688</v>
      </c>
      <c r="B2204" s="60" t="s">
        <v>608</v>
      </c>
      <c r="C2204" s="786">
        <v>11.3</v>
      </c>
      <c r="D2204" s="2113">
        <v>70</v>
      </c>
      <c r="E2204" s="2064">
        <f t="shared" si="250"/>
        <v>444.66</v>
      </c>
      <c r="F2204" s="603">
        <f t="shared" ref="F2204:F2207" si="251">ROUND(E2204*(1-$F$11),2)</f>
        <v>444.66</v>
      </c>
      <c r="G2204" s="862">
        <f>'Заказ, cкидки и курсы валют'!$J$23*F2204</f>
        <v>5536.0169999999998</v>
      </c>
      <c r="H2204" s="128">
        <f t="shared" ref="H2204:H2207" si="252">ROUND((D2204/1000)*G2204,2)</f>
        <v>387.52</v>
      </c>
      <c r="I2204" s="212"/>
    </row>
    <row r="2205" spans="1:9" ht="14.1" customHeight="1">
      <c r="A2205" s="216" t="s">
        <v>1725</v>
      </c>
      <c r="B2205" s="61" t="s">
        <v>609</v>
      </c>
      <c r="C2205" s="786">
        <v>12.95</v>
      </c>
      <c r="D2205" s="59">
        <v>50</v>
      </c>
      <c r="E2205" s="2064">
        <f t="shared" si="250"/>
        <v>496.17599999999999</v>
      </c>
      <c r="F2205" s="603">
        <f t="shared" si="251"/>
        <v>496.18</v>
      </c>
      <c r="G2205" s="862">
        <f>'Заказ, cкидки и курсы валют'!$J$23*F2205</f>
        <v>6177.4409999999998</v>
      </c>
      <c r="H2205" s="128">
        <f t="shared" si="252"/>
        <v>308.87</v>
      </c>
      <c r="I2205" s="212"/>
    </row>
    <row r="2206" spans="1:9" ht="14.1" customHeight="1">
      <c r="A2206" s="216" t="s">
        <v>1726</v>
      </c>
      <c r="B2206" s="61" t="s">
        <v>3116</v>
      </c>
      <c r="C2206" s="786">
        <v>14.28</v>
      </c>
      <c r="D2206" s="59">
        <v>40</v>
      </c>
      <c r="E2206" s="2064">
        <f t="shared" si="250"/>
        <v>548.86799999999994</v>
      </c>
      <c r="F2206" s="603">
        <f t="shared" si="251"/>
        <v>548.87</v>
      </c>
      <c r="G2206" s="862">
        <f>'Заказ, cкидки и курсы валют'!$J$23*F2206</f>
        <v>6833.4314999999997</v>
      </c>
      <c r="H2206" s="128">
        <f t="shared" si="252"/>
        <v>273.33999999999997</v>
      </c>
      <c r="I2206" s="212"/>
    </row>
    <row r="2207" spans="1:9" ht="14.1" customHeight="1" thickBot="1">
      <c r="A2207" s="241" t="s">
        <v>1727</v>
      </c>
      <c r="B2207" s="250" t="s">
        <v>3377</v>
      </c>
      <c r="C2207" s="244">
        <v>17.329999999999998</v>
      </c>
      <c r="D2207" s="245">
        <v>30</v>
      </c>
      <c r="E2207" s="2092">
        <f t="shared" si="250"/>
        <v>660.28800000000001</v>
      </c>
      <c r="F2207" s="959">
        <f t="shared" si="251"/>
        <v>660.29</v>
      </c>
      <c r="G2207" s="960">
        <f>'Заказ, cкидки и курсы валют'!$J$23*F2207</f>
        <v>8220.6104999999989</v>
      </c>
      <c r="H2207" s="181">
        <f t="shared" si="252"/>
        <v>246.62</v>
      </c>
      <c r="I2207" s="214"/>
    </row>
    <row r="2208" spans="1:9" ht="14.1" customHeight="1" thickBot="1">
      <c r="A2208" s="14"/>
      <c r="B2208" s="70"/>
      <c r="C2208" s="123"/>
      <c r="D2208" s="269"/>
      <c r="E2208" s="1237"/>
      <c r="F2208" s="1096"/>
      <c r="G2208" s="865"/>
      <c r="H2208" s="23"/>
      <c r="I2208" s="14"/>
    </row>
    <row r="2209" spans="1:9" ht="14.1" customHeight="1">
      <c r="A2209" s="247"/>
      <c r="B2209" s="243"/>
      <c r="C2209" s="91" t="s">
        <v>1405</v>
      </c>
      <c r="D2209" s="96"/>
      <c r="E2209" s="591"/>
      <c r="F2209" s="592"/>
      <c r="G2209" s="859"/>
      <c r="H2209" s="163"/>
      <c r="I2209" s="95"/>
    </row>
    <row r="2210" spans="1:9" ht="14.1" customHeight="1">
      <c r="A2210" s="248"/>
      <c r="B2210" s="108" t="s">
        <v>1404</v>
      </c>
      <c r="C2210" s="108"/>
      <c r="D2210" s="166"/>
      <c r="E2210" s="593"/>
      <c r="F2210" s="553"/>
      <c r="G2210" s="340"/>
      <c r="H2210" s="17"/>
      <c r="I2210" s="167"/>
    </row>
    <row r="2211" spans="1:9" ht="14.1" customHeight="1">
      <c r="A2211" s="248"/>
      <c r="B2211" s="222"/>
      <c r="C2211" s="97"/>
      <c r="D2211" s="97"/>
      <c r="E2211" s="595"/>
      <c r="F2211" s="596"/>
      <c r="G2211" s="860"/>
      <c r="H2211" s="228"/>
      <c r="I2211" s="167"/>
    </row>
    <row r="2212" spans="1:9" ht="14.1" customHeight="1">
      <c r="A2212" s="248"/>
      <c r="B2212" s="222"/>
      <c r="C2212" s="97"/>
      <c r="D2212" s="97"/>
      <c r="E2212" s="595"/>
      <c r="F2212" s="596"/>
      <c r="G2212" s="860"/>
      <c r="H2212" s="228"/>
      <c r="I2212" s="167"/>
    </row>
    <row r="2213" spans="1:9" ht="14.1" customHeight="1">
      <c r="A2213" s="248"/>
      <c r="B2213" s="222"/>
      <c r="C2213" s="97"/>
      <c r="D2213" s="97"/>
      <c r="E2213" s="595"/>
      <c r="F2213" s="596"/>
      <c r="G2213" s="860"/>
      <c r="H2213" s="228"/>
      <c r="I2213" s="167"/>
    </row>
    <row r="2214" spans="1:9" ht="14.1" customHeight="1" thickBot="1">
      <c r="A2214" s="201" t="s">
        <v>7083</v>
      </c>
      <c r="B2214" s="224"/>
      <c r="C2214" s="99"/>
      <c r="D2214" s="99"/>
      <c r="E2214" s="597"/>
      <c r="F2214" s="598"/>
      <c r="G2214" s="861"/>
      <c r="H2214" s="229"/>
      <c r="I2214" s="172"/>
    </row>
    <row r="2215" spans="1:9" ht="48" customHeight="1">
      <c r="A2215" s="195" t="s">
        <v>1034</v>
      </c>
      <c r="B2215" s="196" t="s">
        <v>1035</v>
      </c>
      <c r="C2215" s="197" t="s">
        <v>678</v>
      </c>
      <c r="D2215" s="197" t="s">
        <v>3143</v>
      </c>
      <c r="E2215" s="1134" t="s">
        <v>11378</v>
      </c>
      <c r="F2215" s="600" t="s">
        <v>2792</v>
      </c>
      <c r="G2215" s="2353" t="s">
        <v>2640</v>
      </c>
      <c r="H2215" s="2354" t="s">
        <v>497</v>
      </c>
      <c r="I2215" s="199" t="s">
        <v>4268</v>
      </c>
    </row>
    <row r="2216" spans="1:9" ht="14.1" customHeight="1" thickBot="1">
      <c r="A2216" s="195"/>
      <c r="B2216" s="389"/>
      <c r="C2216" s="197" t="s">
        <v>3644</v>
      </c>
      <c r="D2216" s="390" t="s">
        <v>2641</v>
      </c>
      <c r="E2216" s="601" t="s">
        <v>265</v>
      </c>
      <c r="F2216" s="607">
        <f>'Заказ, cкидки и курсы валют'!$I$12</f>
        <v>0</v>
      </c>
      <c r="G2216" s="2350"/>
      <c r="H2216" s="2352"/>
      <c r="I2216" s="325"/>
    </row>
    <row r="2217" spans="1:9" ht="14.1" customHeight="1">
      <c r="A2217" s="333" t="s">
        <v>11238</v>
      </c>
      <c r="B2217" s="978" t="s">
        <v>3379</v>
      </c>
      <c r="C2217" s="973">
        <v>0.51</v>
      </c>
      <c r="D2217" s="2143">
        <v>250</v>
      </c>
      <c r="E2217" s="2122">
        <f t="shared" ref="E2217:E2248" si="253">E2062*3</f>
        <v>71.97</v>
      </c>
      <c r="F2217" s="967">
        <f>ROUND(E2217*(1-$F$11),2)</f>
        <v>71.97</v>
      </c>
      <c r="G2217" s="968">
        <f>'Заказ, cкидки и курсы валют'!$J$23*F2217</f>
        <v>896.02649999999994</v>
      </c>
      <c r="H2217" s="387">
        <f>ROUND((D2217/1000)*G2217,2)</f>
        <v>224.01</v>
      </c>
      <c r="I2217" s="337"/>
    </row>
    <row r="2218" spans="1:9" ht="14.1" customHeight="1">
      <c r="A2218" s="216" t="s">
        <v>11239</v>
      </c>
      <c r="B2218" s="61" t="s">
        <v>3380</v>
      </c>
      <c r="C2218" s="786">
        <v>0.53</v>
      </c>
      <c r="D2218" s="2112">
        <v>300</v>
      </c>
      <c r="E2218" s="2096">
        <f t="shared" si="253"/>
        <v>78.239999999999995</v>
      </c>
      <c r="F2218" s="603">
        <f t="shared" ref="F2218:F2281" si="254">ROUND(E2218*(1-$F$11),2)</f>
        <v>78.239999999999995</v>
      </c>
      <c r="G2218" s="862">
        <f>'Заказ, cкидки и курсы валют'!$J$23*F2218</f>
        <v>974.08799999999985</v>
      </c>
      <c r="H2218" s="128">
        <f t="shared" ref="H2218:H2281" si="255">ROUND((D2218/1000)*G2218,2)</f>
        <v>292.23</v>
      </c>
      <c r="I2218" s="212"/>
    </row>
    <row r="2219" spans="1:9" ht="14.1" customHeight="1">
      <c r="A2219" s="216" t="s">
        <v>11240</v>
      </c>
      <c r="B2219" s="61" t="s">
        <v>3381</v>
      </c>
      <c r="C2219" s="786">
        <v>0.64</v>
      </c>
      <c r="D2219" s="2112">
        <v>250</v>
      </c>
      <c r="E2219" s="2096">
        <f t="shared" si="253"/>
        <v>87.27</v>
      </c>
      <c r="F2219" s="603">
        <f t="shared" si="254"/>
        <v>87.27</v>
      </c>
      <c r="G2219" s="862">
        <f>'Заказ, cкидки и курсы валют'!$J$23*F2219</f>
        <v>1086.5114999999998</v>
      </c>
      <c r="H2219" s="128">
        <f t="shared" si="255"/>
        <v>271.63</v>
      </c>
      <c r="I2219" s="212"/>
    </row>
    <row r="2220" spans="1:9" ht="14.1" customHeight="1">
      <c r="A2220" s="216" t="s">
        <v>11241</v>
      </c>
      <c r="B2220" s="61" t="s">
        <v>3382</v>
      </c>
      <c r="C2220" s="786">
        <v>0.82</v>
      </c>
      <c r="D2220" s="2112">
        <v>200</v>
      </c>
      <c r="E2220" s="2096">
        <f t="shared" si="253"/>
        <v>97.68</v>
      </c>
      <c r="F2220" s="603">
        <f t="shared" si="254"/>
        <v>97.68</v>
      </c>
      <c r="G2220" s="862">
        <f>'Заказ, cкидки и курсы валют'!$J$23*F2220</f>
        <v>1216.116</v>
      </c>
      <c r="H2220" s="128">
        <f t="shared" si="255"/>
        <v>243.22</v>
      </c>
      <c r="I2220" s="212"/>
    </row>
    <row r="2221" spans="1:9" ht="14.1" customHeight="1">
      <c r="A2221" s="216" t="s">
        <v>11242</v>
      </c>
      <c r="B2221" s="61" t="s">
        <v>3383</v>
      </c>
      <c r="C2221" s="786">
        <v>0.88</v>
      </c>
      <c r="D2221" s="2112">
        <v>150</v>
      </c>
      <c r="E2221" s="2096">
        <f t="shared" si="253"/>
        <v>106.08</v>
      </c>
      <c r="F2221" s="603">
        <f t="shared" si="254"/>
        <v>106.08</v>
      </c>
      <c r="G2221" s="862">
        <f>'Заказ, cкидки и курсы валют'!$J$23*F2221</f>
        <v>1320.6959999999999</v>
      </c>
      <c r="H2221" s="128">
        <f t="shared" si="255"/>
        <v>198.1</v>
      </c>
      <c r="I2221" s="212"/>
    </row>
    <row r="2222" spans="1:9" ht="14.1" customHeight="1">
      <c r="A2222" s="216" t="s">
        <v>11243</v>
      </c>
      <c r="B2222" s="60" t="s">
        <v>8998</v>
      </c>
      <c r="C2222" s="786">
        <v>0.89</v>
      </c>
      <c r="D2222" s="844">
        <v>180</v>
      </c>
      <c r="E2222" s="2096">
        <f t="shared" si="253"/>
        <v>122.01</v>
      </c>
      <c r="F2222" s="603">
        <f t="shared" si="254"/>
        <v>122.01</v>
      </c>
      <c r="G2222" s="862">
        <f>'Заказ, cкидки и курсы валют'!$J$23*F2222</f>
        <v>1519.0245</v>
      </c>
      <c r="H2222" s="128">
        <f t="shared" si="255"/>
        <v>273.42</v>
      </c>
      <c r="I2222" s="212"/>
    </row>
    <row r="2223" spans="1:9" ht="14.1" customHeight="1">
      <c r="A2223" s="216" t="s">
        <v>11244</v>
      </c>
      <c r="B2223" s="61" t="s">
        <v>3384</v>
      </c>
      <c r="C2223" s="786">
        <v>0.6</v>
      </c>
      <c r="D2223" s="2112">
        <v>400</v>
      </c>
      <c r="E2223" s="2096">
        <f t="shared" si="253"/>
        <v>96.47999999999999</v>
      </c>
      <c r="F2223" s="603">
        <f t="shared" si="254"/>
        <v>96.48</v>
      </c>
      <c r="G2223" s="862">
        <f>'Заказ, cкидки и курсы валют'!$J$23*F2223</f>
        <v>1201.1759999999999</v>
      </c>
      <c r="H2223" s="128">
        <f t="shared" si="255"/>
        <v>480.47</v>
      </c>
      <c r="I2223" s="212"/>
    </row>
    <row r="2224" spans="1:9" ht="14.1" customHeight="1">
      <c r="A2224" s="216" t="s">
        <v>11245</v>
      </c>
      <c r="B2224" s="61" t="s">
        <v>3385</v>
      </c>
      <c r="C2224" s="786">
        <v>0.76</v>
      </c>
      <c r="D2224" s="2112">
        <v>300</v>
      </c>
      <c r="E2224" s="2096">
        <f t="shared" si="253"/>
        <v>101.67</v>
      </c>
      <c r="F2224" s="603">
        <f t="shared" si="254"/>
        <v>101.67</v>
      </c>
      <c r="G2224" s="862">
        <f>'Заказ, cкидки и курсы валют'!$J$23*F2224</f>
        <v>1265.7915</v>
      </c>
      <c r="H2224" s="128">
        <f t="shared" si="255"/>
        <v>379.74</v>
      </c>
      <c r="I2224" s="212"/>
    </row>
    <row r="2225" spans="1:9" ht="14.1" customHeight="1">
      <c r="A2225" s="216" t="s">
        <v>11246</v>
      </c>
      <c r="B2225" s="61" t="s">
        <v>3386</v>
      </c>
      <c r="C2225" s="786">
        <v>0.93</v>
      </c>
      <c r="D2225" s="2112">
        <v>240</v>
      </c>
      <c r="E2225" s="2096">
        <f t="shared" si="253"/>
        <v>113.19</v>
      </c>
      <c r="F2225" s="603">
        <f t="shared" si="254"/>
        <v>113.19</v>
      </c>
      <c r="G2225" s="862">
        <f>'Заказ, cкидки и курсы валют'!$J$23*F2225</f>
        <v>1409.2154999999998</v>
      </c>
      <c r="H2225" s="128">
        <f t="shared" si="255"/>
        <v>338.21</v>
      </c>
      <c r="I2225" s="212"/>
    </row>
    <row r="2226" spans="1:9" ht="14.1" customHeight="1">
      <c r="A2226" s="216" t="s">
        <v>11247</v>
      </c>
      <c r="B2226" s="61" t="s">
        <v>105</v>
      </c>
      <c r="C2226" s="786">
        <v>1.02</v>
      </c>
      <c r="D2226" s="2112">
        <v>200</v>
      </c>
      <c r="E2226" s="2096">
        <f t="shared" si="253"/>
        <v>121.94999999999999</v>
      </c>
      <c r="F2226" s="603">
        <f t="shared" si="254"/>
        <v>121.95</v>
      </c>
      <c r="G2226" s="862">
        <f>'Заказ, cкидки и курсы валют'!$J$23*F2226</f>
        <v>1518.2774999999999</v>
      </c>
      <c r="H2226" s="128">
        <f t="shared" si="255"/>
        <v>303.66000000000003</v>
      </c>
      <c r="I2226" s="212"/>
    </row>
    <row r="2227" spans="1:9" ht="14.1" customHeight="1">
      <c r="A2227" s="216" t="s">
        <v>11248</v>
      </c>
      <c r="B2227" s="61" t="s">
        <v>106</v>
      </c>
      <c r="C2227" s="786">
        <v>1.22</v>
      </c>
      <c r="D2227" s="2112">
        <v>170</v>
      </c>
      <c r="E2227" s="2096">
        <f t="shared" si="253"/>
        <v>137.10000000000002</v>
      </c>
      <c r="F2227" s="603">
        <f t="shared" si="254"/>
        <v>137.1</v>
      </c>
      <c r="G2227" s="862">
        <f>'Заказ, cкидки и курсы валют'!$J$23*F2227</f>
        <v>1706.8949999999998</v>
      </c>
      <c r="H2227" s="128">
        <f t="shared" si="255"/>
        <v>290.17</v>
      </c>
      <c r="I2227" s="212"/>
    </row>
    <row r="2228" spans="1:9" ht="14.1" customHeight="1">
      <c r="A2228" s="216" t="s">
        <v>11249</v>
      </c>
      <c r="B2228" s="61" t="s">
        <v>107</v>
      </c>
      <c r="C2228" s="786">
        <v>1.42</v>
      </c>
      <c r="D2228" s="2112">
        <v>140</v>
      </c>
      <c r="E2228" s="2096">
        <f t="shared" si="253"/>
        <v>168.84</v>
      </c>
      <c r="F2228" s="603">
        <f t="shared" si="254"/>
        <v>168.84</v>
      </c>
      <c r="G2228" s="862">
        <f>'Заказ, cкидки и курсы валют'!$J$23*F2228</f>
        <v>2102.058</v>
      </c>
      <c r="H2228" s="128">
        <f t="shared" si="255"/>
        <v>294.29000000000002</v>
      </c>
      <c r="I2228" s="212"/>
    </row>
    <row r="2229" spans="1:9" ht="14.1" customHeight="1">
      <c r="A2229" s="216" t="s">
        <v>11250</v>
      </c>
      <c r="B2229" s="61" t="s">
        <v>108</v>
      </c>
      <c r="C2229" s="786">
        <v>1.76</v>
      </c>
      <c r="D2229" s="2112">
        <v>110</v>
      </c>
      <c r="E2229" s="2096">
        <f t="shared" si="253"/>
        <v>188.28</v>
      </c>
      <c r="F2229" s="603">
        <f t="shared" si="254"/>
        <v>188.28</v>
      </c>
      <c r="G2229" s="862">
        <f>'Заказ, cкидки и курсы валют'!$J$23*F2229</f>
        <v>2344.0859999999998</v>
      </c>
      <c r="H2229" s="128">
        <f t="shared" si="255"/>
        <v>257.85000000000002</v>
      </c>
      <c r="I2229" s="212"/>
    </row>
    <row r="2230" spans="1:9" ht="14.1" customHeight="1">
      <c r="A2230" s="216" t="s">
        <v>11251</v>
      </c>
      <c r="B2230" s="61" t="s">
        <v>3387</v>
      </c>
      <c r="C2230" s="786">
        <v>1.97</v>
      </c>
      <c r="D2230" s="2112">
        <v>80</v>
      </c>
      <c r="E2230" s="2096">
        <f t="shared" si="253"/>
        <v>212.19</v>
      </c>
      <c r="F2230" s="603">
        <f t="shared" si="254"/>
        <v>212.19</v>
      </c>
      <c r="G2230" s="862">
        <f>'Заказ, cкидки и курсы валют'!$J$23*F2230</f>
        <v>2641.7655</v>
      </c>
      <c r="H2230" s="128">
        <f t="shared" si="255"/>
        <v>211.34</v>
      </c>
      <c r="I2230" s="212"/>
    </row>
    <row r="2231" spans="1:9" ht="14.1" customHeight="1">
      <c r="A2231" s="216" t="s">
        <v>11252</v>
      </c>
      <c r="B2231" s="61" t="s">
        <v>111</v>
      </c>
      <c r="C2231" s="786">
        <v>2.84</v>
      </c>
      <c r="D2231" s="2112">
        <v>60</v>
      </c>
      <c r="E2231" s="2096">
        <f t="shared" si="253"/>
        <v>258.45000000000005</v>
      </c>
      <c r="F2231" s="603">
        <f t="shared" si="254"/>
        <v>258.45</v>
      </c>
      <c r="G2231" s="862">
        <f>'Заказ, cкидки и курсы валют'!$J$23*F2231</f>
        <v>3217.7024999999999</v>
      </c>
      <c r="H2231" s="128">
        <f t="shared" si="255"/>
        <v>193.06</v>
      </c>
      <c r="I2231" s="212"/>
    </row>
    <row r="2232" spans="1:9" ht="14.1" customHeight="1">
      <c r="A2232" s="216" t="s">
        <v>11253</v>
      </c>
      <c r="B2232" s="60" t="s">
        <v>10676</v>
      </c>
      <c r="C2232" s="786">
        <v>0.98</v>
      </c>
      <c r="D2232" s="2112">
        <v>250</v>
      </c>
      <c r="E2232" s="2096">
        <f t="shared" si="253"/>
        <v>102.12</v>
      </c>
      <c r="F2232" s="603">
        <f t="shared" si="254"/>
        <v>102.12</v>
      </c>
      <c r="G2232" s="862">
        <f>'Заказ, cкидки и курсы валют'!$J$23*F2232</f>
        <v>1271.394</v>
      </c>
      <c r="H2232" s="128">
        <f t="shared" si="255"/>
        <v>317.85000000000002</v>
      </c>
      <c r="I2232" s="212"/>
    </row>
    <row r="2233" spans="1:9" ht="14.1" customHeight="1">
      <c r="A2233" s="216" t="s">
        <v>11254</v>
      </c>
      <c r="B2233" s="61" t="s">
        <v>3388</v>
      </c>
      <c r="C2233" s="786">
        <v>1.02</v>
      </c>
      <c r="D2233" s="2112">
        <v>200</v>
      </c>
      <c r="E2233" s="2096">
        <f t="shared" si="253"/>
        <v>121.19999999999999</v>
      </c>
      <c r="F2233" s="603">
        <f t="shared" si="254"/>
        <v>121.2</v>
      </c>
      <c r="G2233" s="862">
        <f>'Заказ, cкидки и курсы валют'!$J$23*F2233</f>
        <v>1508.94</v>
      </c>
      <c r="H2233" s="128">
        <f t="shared" si="255"/>
        <v>301.79000000000002</v>
      </c>
      <c r="I2233" s="212"/>
    </row>
    <row r="2234" spans="1:9" ht="14.1" customHeight="1">
      <c r="A2234" s="216" t="s">
        <v>11255</v>
      </c>
      <c r="B2234" s="61" t="s">
        <v>77</v>
      </c>
      <c r="C2234" s="786">
        <v>1.1499999999999999</v>
      </c>
      <c r="D2234" s="2112">
        <v>150</v>
      </c>
      <c r="E2234" s="2096">
        <f t="shared" si="253"/>
        <v>141.39000000000001</v>
      </c>
      <c r="F2234" s="603">
        <f t="shared" si="254"/>
        <v>141.38999999999999</v>
      </c>
      <c r="G2234" s="862">
        <f>'Заказ, cкидки и курсы валют'!$J$23*F2234</f>
        <v>1760.3054999999997</v>
      </c>
      <c r="H2234" s="128">
        <f t="shared" si="255"/>
        <v>264.05</v>
      </c>
      <c r="I2234" s="212"/>
    </row>
    <row r="2235" spans="1:9" ht="14.1" customHeight="1">
      <c r="A2235" s="216" t="s">
        <v>11256</v>
      </c>
      <c r="B2235" s="61" t="s">
        <v>137</v>
      </c>
      <c r="C2235" s="786">
        <v>1.47</v>
      </c>
      <c r="D2235" s="2112">
        <v>150</v>
      </c>
      <c r="E2235" s="2096">
        <f t="shared" si="253"/>
        <v>160.5</v>
      </c>
      <c r="F2235" s="603">
        <f t="shared" si="254"/>
        <v>160.5</v>
      </c>
      <c r="G2235" s="862">
        <f>'Заказ, cкидки и курсы валют'!$J$23*F2235</f>
        <v>1998.2249999999999</v>
      </c>
      <c r="H2235" s="128">
        <f t="shared" si="255"/>
        <v>299.73</v>
      </c>
      <c r="I2235" s="212"/>
    </row>
    <row r="2236" spans="1:9" ht="14.1" customHeight="1">
      <c r="A2236" s="216" t="s">
        <v>11257</v>
      </c>
      <c r="B2236" s="61" t="s">
        <v>130</v>
      </c>
      <c r="C2236" s="786">
        <v>1.57</v>
      </c>
      <c r="D2236" s="2112">
        <v>120</v>
      </c>
      <c r="E2236" s="2096">
        <f t="shared" si="253"/>
        <v>177.45</v>
      </c>
      <c r="F2236" s="603">
        <f t="shared" si="254"/>
        <v>177.45</v>
      </c>
      <c r="G2236" s="862">
        <f>'Заказ, cкидки и курсы валют'!$J$23*F2236</f>
        <v>2209.2524999999996</v>
      </c>
      <c r="H2236" s="128">
        <f t="shared" si="255"/>
        <v>265.11</v>
      </c>
      <c r="I2236" s="212"/>
    </row>
    <row r="2237" spans="1:9" ht="14.1" customHeight="1">
      <c r="A2237" s="216" t="s">
        <v>11258</v>
      </c>
      <c r="B2237" s="61" t="s">
        <v>131</v>
      </c>
      <c r="C2237" s="786">
        <v>1.81</v>
      </c>
      <c r="D2237" s="2112">
        <v>100</v>
      </c>
      <c r="E2237" s="2096">
        <f t="shared" si="253"/>
        <v>199.92000000000002</v>
      </c>
      <c r="F2237" s="603">
        <f t="shared" si="254"/>
        <v>199.92</v>
      </c>
      <c r="G2237" s="862">
        <f>'Заказ, cкидки и курсы валют'!$J$23*F2237</f>
        <v>2489.0039999999999</v>
      </c>
      <c r="H2237" s="128">
        <f t="shared" si="255"/>
        <v>248.9</v>
      </c>
      <c r="I2237" s="212"/>
    </row>
    <row r="2238" spans="1:9" ht="14.1" customHeight="1">
      <c r="A2238" s="216" t="s">
        <v>11259</v>
      </c>
      <c r="B2238" s="61" t="s">
        <v>78</v>
      </c>
      <c r="C2238" s="786">
        <v>2.33</v>
      </c>
      <c r="D2238" s="2112">
        <v>90</v>
      </c>
      <c r="E2238" s="2096">
        <f t="shared" si="253"/>
        <v>245.43</v>
      </c>
      <c r="F2238" s="603">
        <f t="shared" si="254"/>
        <v>245.43</v>
      </c>
      <c r="G2238" s="862">
        <f>'Заказ, cкидки и курсы валют'!$J$23*F2238</f>
        <v>3055.6034999999997</v>
      </c>
      <c r="H2238" s="128">
        <f t="shared" si="255"/>
        <v>275</v>
      </c>
      <c r="I2238" s="212"/>
    </row>
    <row r="2239" spans="1:9" ht="14.1" customHeight="1">
      <c r="A2239" s="216" t="s">
        <v>11260</v>
      </c>
      <c r="B2239" s="60" t="s">
        <v>10678</v>
      </c>
      <c r="C2239" s="786">
        <v>1.08</v>
      </c>
      <c r="D2239" s="2112">
        <v>200</v>
      </c>
      <c r="E2239" s="2096">
        <f t="shared" si="253"/>
        <v>135.72</v>
      </c>
      <c r="F2239" s="603">
        <f t="shared" si="254"/>
        <v>135.72</v>
      </c>
      <c r="G2239" s="862">
        <f>'Заказ, cкидки и курсы валют'!$J$23*F2239</f>
        <v>1689.7139999999999</v>
      </c>
      <c r="H2239" s="128">
        <f t="shared" si="255"/>
        <v>337.94</v>
      </c>
      <c r="I2239" s="212"/>
    </row>
    <row r="2240" spans="1:9" ht="14.1" customHeight="1">
      <c r="A2240" s="216" t="s">
        <v>11261</v>
      </c>
      <c r="B2240" s="61" t="s">
        <v>3991</v>
      </c>
      <c r="C2240" s="786">
        <v>1.1599999999999999</v>
      </c>
      <c r="D2240" s="2112">
        <v>200</v>
      </c>
      <c r="E2240" s="2096">
        <f t="shared" si="253"/>
        <v>138.60000000000002</v>
      </c>
      <c r="F2240" s="603">
        <f t="shared" si="254"/>
        <v>138.6</v>
      </c>
      <c r="G2240" s="862">
        <f>'Заказ, cкидки и курсы валют'!$J$23*F2240</f>
        <v>1725.57</v>
      </c>
      <c r="H2240" s="128">
        <f t="shared" si="255"/>
        <v>345.11</v>
      </c>
      <c r="I2240" s="212"/>
    </row>
    <row r="2241" spans="1:10" ht="14.1" customHeight="1">
      <c r="A2241" s="216" t="s">
        <v>11262</v>
      </c>
      <c r="B2241" s="61" t="s">
        <v>122</v>
      </c>
      <c r="C2241" s="792">
        <v>1.4</v>
      </c>
      <c r="D2241" s="2112">
        <v>150</v>
      </c>
      <c r="E2241" s="2096">
        <f t="shared" si="253"/>
        <v>156.39000000000001</v>
      </c>
      <c r="F2241" s="603">
        <f t="shared" si="254"/>
        <v>156.38999999999999</v>
      </c>
      <c r="G2241" s="862">
        <f>'Заказ, cкидки и курсы валют'!$J$23*F2241</f>
        <v>1947.0554999999997</v>
      </c>
      <c r="H2241" s="128">
        <f t="shared" si="255"/>
        <v>292.06</v>
      </c>
      <c r="I2241" s="212"/>
      <c r="J2241" s="574"/>
    </row>
    <row r="2242" spans="1:10" ht="14.1" customHeight="1">
      <c r="A2242" s="216" t="s">
        <v>11263</v>
      </c>
      <c r="B2242" s="61" t="s">
        <v>124</v>
      </c>
      <c r="C2242" s="786">
        <v>1.38</v>
      </c>
      <c r="D2242" s="2112">
        <v>120</v>
      </c>
      <c r="E2242" s="2096">
        <f t="shared" si="253"/>
        <v>169.82999999999998</v>
      </c>
      <c r="F2242" s="603">
        <f t="shared" si="254"/>
        <v>169.83</v>
      </c>
      <c r="G2242" s="862">
        <f>'Заказ, cкидки и курсы валют'!$J$23*F2242</f>
        <v>2114.3834999999999</v>
      </c>
      <c r="H2242" s="128">
        <f t="shared" si="255"/>
        <v>253.73</v>
      </c>
      <c r="I2242" s="212"/>
      <c r="J2242" s="574"/>
    </row>
    <row r="2243" spans="1:10" ht="14.1" customHeight="1">
      <c r="A2243" s="216" t="s">
        <v>11264</v>
      </c>
      <c r="B2243" s="61" t="s">
        <v>125</v>
      </c>
      <c r="C2243" s="786">
        <v>1.77</v>
      </c>
      <c r="D2243" s="2112">
        <v>110</v>
      </c>
      <c r="E2243" s="2096">
        <f t="shared" si="253"/>
        <v>178.8</v>
      </c>
      <c r="F2243" s="603">
        <f t="shared" si="254"/>
        <v>178.8</v>
      </c>
      <c r="G2243" s="862">
        <f>'Заказ, cкидки и курсы валют'!$J$23*F2243</f>
        <v>2226.06</v>
      </c>
      <c r="H2243" s="128">
        <f t="shared" si="255"/>
        <v>244.87</v>
      </c>
      <c r="I2243" s="212"/>
      <c r="J2243" s="574"/>
    </row>
    <row r="2244" spans="1:10" ht="14.1" customHeight="1">
      <c r="A2244" s="216" t="s">
        <v>11265</v>
      </c>
      <c r="B2244" s="61" t="s">
        <v>126</v>
      </c>
      <c r="C2244" s="786">
        <v>2.29</v>
      </c>
      <c r="D2244" s="2112">
        <v>100</v>
      </c>
      <c r="E2244" s="2096">
        <f t="shared" si="253"/>
        <v>235.59</v>
      </c>
      <c r="F2244" s="603">
        <f t="shared" si="254"/>
        <v>235.59</v>
      </c>
      <c r="G2244" s="862">
        <f>'Заказ, cкидки и курсы валют'!$J$23*F2244</f>
        <v>2933.0954999999999</v>
      </c>
      <c r="H2244" s="128">
        <f t="shared" si="255"/>
        <v>293.31</v>
      </c>
      <c r="I2244" s="212"/>
    </row>
    <row r="2245" spans="1:10" ht="14.1" customHeight="1">
      <c r="A2245" s="216" t="s">
        <v>11266</v>
      </c>
      <c r="B2245" s="61" t="s">
        <v>127</v>
      </c>
      <c r="C2245" s="786">
        <v>2.48</v>
      </c>
      <c r="D2245" s="2112">
        <v>65</v>
      </c>
      <c r="E2245" s="2096">
        <f t="shared" si="253"/>
        <v>245.13</v>
      </c>
      <c r="F2245" s="603">
        <f t="shared" si="254"/>
        <v>245.13</v>
      </c>
      <c r="G2245" s="862">
        <f>'Заказ, cкидки и курсы валют'!$J$23*F2245</f>
        <v>3051.8684999999996</v>
      </c>
      <c r="H2245" s="128">
        <f t="shared" si="255"/>
        <v>198.37</v>
      </c>
      <c r="I2245" s="212"/>
      <c r="J2245" s="574"/>
    </row>
    <row r="2246" spans="1:10" ht="14.1" customHeight="1">
      <c r="A2246" s="216" t="s">
        <v>11267</v>
      </c>
      <c r="B2246" s="60" t="s">
        <v>3998</v>
      </c>
      <c r="C2246" s="786">
        <v>2.7</v>
      </c>
      <c r="D2246" s="2112">
        <v>50</v>
      </c>
      <c r="E2246" s="2096">
        <f t="shared" si="253"/>
        <v>275.70000000000005</v>
      </c>
      <c r="F2246" s="603">
        <f t="shared" si="254"/>
        <v>275.7</v>
      </c>
      <c r="G2246" s="862">
        <f>'Заказ, cкидки и курсы валют'!$J$23*F2246</f>
        <v>3432.4649999999997</v>
      </c>
      <c r="H2246" s="128">
        <f t="shared" si="255"/>
        <v>171.62</v>
      </c>
      <c r="I2246" s="212"/>
      <c r="J2246" s="574"/>
    </row>
    <row r="2247" spans="1:10" ht="14.1" customHeight="1">
      <c r="A2247" s="216" t="s">
        <v>11268</v>
      </c>
      <c r="B2247" s="61" t="s">
        <v>128</v>
      </c>
      <c r="C2247" s="786">
        <v>3.26</v>
      </c>
      <c r="D2247" s="2112">
        <v>50</v>
      </c>
      <c r="E2247" s="2096">
        <f t="shared" si="253"/>
        <v>304.89</v>
      </c>
      <c r="F2247" s="603">
        <f t="shared" si="254"/>
        <v>304.89</v>
      </c>
      <c r="G2247" s="862">
        <f>'Заказ, cкидки и курсы валют'!$J$23*F2247</f>
        <v>3795.8804999999998</v>
      </c>
      <c r="H2247" s="128">
        <f t="shared" si="255"/>
        <v>189.79</v>
      </c>
      <c r="I2247" s="212"/>
      <c r="J2247" s="574"/>
    </row>
    <row r="2248" spans="1:10" ht="14.1" customHeight="1">
      <c r="A2248" s="216" t="s">
        <v>11269</v>
      </c>
      <c r="B2248" s="61" t="s">
        <v>129</v>
      </c>
      <c r="C2248" s="785">
        <v>4</v>
      </c>
      <c r="D2248" s="2112">
        <v>35</v>
      </c>
      <c r="E2248" s="2096">
        <f t="shared" si="253"/>
        <v>380.85</v>
      </c>
      <c r="F2248" s="603">
        <f t="shared" si="254"/>
        <v>380.85</v>
      </c>
      <c r="G2248" s="862">
        <f>'Заказ, cкидки и курсы валют'!$J$23*F2248</f>
        <v>4741.5825000000004</v>
      </c>
      <c r="H2248" s="128">
        <f t="shared" si="255"/>
        <v>165.96</v>
      </c>
      <c r="I2248" s="212"/>
      <c r="J2248" s="574"/>
    </row>
    <row r="2249" spans="1:10" ht="14.1" customHeight="1">
      <c r="A2249" s="216" t="s">
        <v>11270</v>
      </c>
      <c r="B2249" s="61" t="s">
        <v>115</v>
      </c>
      <c r="C2249" s="786">
        <v>5.08</v>
      </c>
      <c r="D2249" s="2112">
        <v>10</v>
      </c>
      <c r="E2249" s="2096">
        <f t="shared" ref="E2249:E2273" si="256">E2094*3</f>
        <v>486.45000000000005</v>
      </c>
      <c r="F2249" s="603">
        <f t="shared" si="254"/>
        <v>486.45</v>
      </c>
      <c r="G2249" s="862">
        <f>'Заказ, cкидки и курсы валют'!$J$23*F2249</f>
        <v>6056.3024999999998</v>
      </c>
      <c r="H2249" s="128">
        <f t="shared" si="255"/>
        <v>60.56</v>
      </c>
      <c r="I2249" s="212"/>
    </row>
    <row r="2250" spans="1:10" ht="14.1" customHeight="1">
      <c r="A2250" s="216" t="s">
        <v>11271</v>
      </c>
      <c r="B2250" s="61" t="s">
        <v>3992</v>
      </c>
      <c r="C2250" s="786">
        <v>1.85</v>
      </c>
      <c r="D2250" s="2112">
        <v>120</v>
      </c>
      <c r="E2250" s="2096">
        <f t="shared" si="256"/>
        <v>194.01</v>
      </c>
      <c r="F2250" s="603">
        <f t="shared" si="254"/>
        <v>194.01</v>
      </c>
      <c r="G2250" s="862">
        <f>'Заказ, cкидки и курсы валют'!$J$23*F2250</f>
        <v>2415.4244999999996</v>
      </c>
      <c r="H2250" s="128">
        <f t="shared" si="255"/>
        <v>289.85000000000002</v>
      </c>
      <c r="I2250" s="212"/>
      <c r="J2250" s="574"/>
    </row>
    <row r="2251" spans="1:10" ht="14.1" customHeight="1">
      <c r="A2251" s="216" t="s">
        <v>11272</v>
      </c>
      <c r="B2251" s="61" t="s">
        <v>3378</v>
      </c>
      <c r="C2251" s="786">
        <v>1.95</v>
      </c>
      <c r="D2251" s="2112">
        <v>100</v>
      </c>
      <c r="E2251" s="2096">
        <f t="shared" si="256"/>
        <v>210.81</v>
      </c>
      <c r="F2251" s="603">
        <f t="shared" si="254"/>
        <v>210.81</v>
      </c>
      <c r="G2251" s="862">
        <f>'Заказ, cкидки и курсы валют'!$J$23*F2251</f>
        <v>2624.5844999999999</v>
      </c>
      <c r="H2251" s="128">
        <f t="shared" si="255"/>
        <v>262.45999999999998</v>
      </c>
      <c r="I2251" s="212"/>
      <c r="J2251" s="574"/>
    </row>
    <row r="2252" spans="1:10" ht="14.1" customHeight="1">
      <c r="A2252" s="216" t="s">
        <v>11273</v>
      </c>
      <c r="B2252" s="61" t="s">
        <v>3225</v>
      </c>
      <c r="C2252" s="786">
        <v>2.33</v>
      </c>
      <c r="D2252" s="2112">
        <v>80</v>
      </c>
      <c r="E2252" s="2096">
        <f t="shared" si="256"/>
        <v>246.71999999999997</v>
      </c>
      <c r="F2252" s="603">
        <f t="shared" si="254"/>
        <v>246.72</v>
      </c>
      <c r="G2252" s="862">
        <f>'Заказ, cкидки и курсы валют'!$J$23*F2252</f>
        <v>3071.6639999999998</v>
      </c>
      <c r="H2252" s="128">
        <f t="shared" si="255"/>
        <v>245.73</v>
      </c>
      <c r="I2252" s="212"/>
      <c r="J2252" s="574"/>
    </row>
    <row r="2253" spans="1:10" ht="14.1" customHeight="1">
      <c r="A2253" s="216" t="s">
        <v>11274</v>
      </c>
      <c r="B2253" s="61" t="s">
        <v>3540</v>
      </c>
      <c r="C2253" s="786">
        <v>2.44</v>
      </c>
      <c r="D2253" s="2112">
        <v>70</v>
      </c>
      <c r="E2253" s="2096">
        <f t="shared" si="256"/>
        <v>261.06</v>
      </c>
      <c r="F2253" s="603">
        <f t="shared" si="254"/>
        <v>261.06</v>
      </c>
      <c r="G2253" s="862">
        <f>'Заказ, cкидки и курсы валют'!$J$23*F2253</f>
        <v>3250.1969999999997</v>
      </c>
      <c r="H2253" s="128">
        <f t="shared" si="255"/>
        <v>227.51</v>
      </c>
      <c r="I2253" s="212"/>
      <c r="J2253" s="574"/>
    </row>
    <row r="2254" spans="1:10" ht="14.1" customHeight="1">
      <c r="A2254" s="216" t="s">
        <v>11275</v>
      </c>
      <c r="B2254" s="61" t="s">
        <v>99</v>
      </c>
      <c r="C2254" s="786">
        <v>2.83</v>
      </c>
      <c r="D2254" s="2112">
        <v>60</v>
      </c>
      <c r="E2254" s="2096">
        <f t="shared" si="256"/>
        <v>292.79999999999995</v>
      </c>
      <c r="F2254" s="603">
        <f t="shared" si="254"/>
        <v>292.8</v>
      </c>
      <c r="G2254" s="862">
        <f>'Заказ, cкидки и курсы валют'!$J$23*F2254</f>
        <v>3645.36</v>
      </c>
      <c r="H2254" s="128">
        <f t="shared" si="255"/>
        <v>218.72</v>
      </c>
      <c r="I2254" s="212"/>
      <c r="J2254" s="574"/>
    </row>
    <row r="2255" spans="1:10" ht="14.1" customHeight="1">
      <c r="A2255" s="216" t="s">
        <v>11276</v>
      </c>
      <c r="B2255" s="61" t="s">
        <v>610</v>
      </c>
      <c r="C2255" s="786">
        <v>2.95</v>
      </c>
      <c r="D2255" s="2112">
        <v>60</v>
      </c>
      <c r="E2255" s="2096">
        <f t="shared" si="256"/>
        <v>311.31</v>
      </c>
      <c r="F2255" s="603">
        <f t="shared" si="254"/>
        <v>311.31</v>
      </c>
      <c r="G2255" s="862">
        <f>'Заказ, cкидки и курсы валют'!$J$23*F2255</f>
        <v>3875.8094999999998</v>
      </c>
      <c r="H2255" s="128">
        <f t="shared" si="255"/>
        <v>232.55</v>
      </c>
      <c r="I2255" s="212"/>
      <c r="J2255" s="574"/>
    </row>
    <row r="2256" spans="1:10" ht="14.1" customHeight="1">
      <c r="A2256" s="216" t="s">
        <v>11277</v>
      </c>
      <c r="B2256" s="61" t="s">
        <v>3646</v>
      </c>
      <c r="C2256" s="786">
        <v>3.35</v>
      </c>
      <c r="D2256" s="2112">
        <v>50</v>
      </c>
      <c r="E2256" s="2096">
        <f t="shared" si="256"/>
        <v>360.81</v>
      </c>
      <c r="F2256" s="603">
        <f t="shared" si="254"/>
        <v>360.81</v>
      </c>
      <c r="G2256" s="862">
        <f>'Заказ, cкидки и курсы валют'!$J$23*F2256</f>
        <v>4492.0844999999999</v>
      </c>
      <c r="H2256" s="128">
        <f t="shared" si="255"/>
        <v>224.6</v>
      </c>
      <c r="I2256" s="212"/>
      <c r="J2256" s="574"/>
    </row>
    <row r="2257" spans="1:10" ht="14.1" customHeight="1">
      <c r="A2257" s="216" t="s">
        <v>11278</v>
      </c>
      <c r="B2257" s="61" t="s">
        <v>1385</v>
      </c>
      <c r="C2257" s="786">
        <v>4</v>
      </c>
      <c r="D2257" s="2112">
        <v>40</v>
      </c>
      <c r="E2257" s="2096">
        <f t="shared" si="256"/>
        <v>409.04999999999995</v>
      </c>
      <c r="F2257" s="603">
        <f t="shared" si="254"/>
        <v>409.05</v>
      </c>
      <c r="G2257" s="862">
        <f>'Заказ, cкидки и курсы валют'!$J$23*F2257</f>
        <v>5092.6724999999997</v>
      </c>
      <c r="H2257" s="128">
        <f t="shared" si="255"/>
        <v>203.71</v>
      </c>
      <c r="I2257" s="212"/>
      <c r="J2257" s="574"/>
    </row>
    <row r="2258" spans="1:10" ht="14.1" customHeight="1">
      <c r="A2258" s="216" t="s">
        <v>11279</v>
      </c>
      <c r="B2258" s="61" t="s">
        <v>2652</v>
      </c>
      <c r="C2258" s="786">
        <v>4.57</v>
      </c>
      <c r="D2258" s="2112">
        <v>30</v>
      </c>
      <c r="E2258" s="2096">
        <f t="shared" si="256"/>
        <v>466.02</v>
      </c>
      <c r="F2258" s="603">
        <f t="shared" si="254"/>
        <v>466.02</v>
      </c>
      <c r="G2258" s="862">
        <f>'Заказ, cкидки и курсы валют'!$J$23*F2258</f>
        <v>5801.9489999999996</v>
      </c>
      <c r="H2258" s="128">
        <f t="shared" si="255"/>
        <v>174.06</v>
      </c>
      <c r="I2258" s="212"/>
      <c r="J2258" s="574"/>
    </row>
    <row r="2259" spans="1:10" ht="14.1" customHeight="1">
      <c r="A2259" s="216" t="s">
        <v>11280</v>
      </c>
      <c r="B2259" s="61" t="s">
        <v>2653</v>
      </c>
      <c r="C2259" s="786">
        <v>5</v>
      </c>
      <c r="D2259" s="2112">
        <v>20</v>
      </c>
      <c r="E2259" s="2096">
        <f t="shared" si="256"/>
        <v>493.98</v>
      </c>
      <c r="F2259" s="603">
        <f t="shared" si="254"/>
        <v>493.98</v>
      </c>
      <c r="G2259" s="862">
        <f>'Заказ, cкидки и курсы валют'!$J$23*F2259</f>
        <v>6150.0509999999995</v>
      </c>
      <c r="H2259" s="128">
        <f t="shared" si="255"/>
        <v>123</v>
      </c>
      <c r="I2259" s="212"/>
      <c r="J2259" s="574"/>
    </row>
    <row r="2260" spans="1:10" ht="14.1" customHeight="1">
      <c r="A2260" s="216" t="s">
        <v>11281</v>
      </c>
      <c r="B2260" s="61" t="s">
        <v>1388</v>
      </c>
      <c r="C2260" s="786">
        <v>5.77</v>
      </c>
      <c r="D2260" s="2112">
        <v>18</v>
      </c>
      <c r="E2260" s="2096">
        <f t="shared" si="256"/>
        <v>547.89</v>
      </c>
      <c r="F2260" s="603">
        <f t="shared" si="254"/>
        <v>547.89</v>
      </c>
      <c r="G2260" s="862">
        <f>'Заказ, cкидки и курсы валют'!$J$23*F2260</f>
        <v>6821.2304999999997</v>
      </c>
      <c r="H2260" s="128">
        <f t="shared" si="255"/>
        <v>122.78</v>
      </c>
      <c r="I2260" s="212"/>
      <c r="J2260" s="574"/>
    </row>
    <row r="2261" spans="1:10" ht="14.1" customHeight="1">
      <c r="A2261" s="216" t="s">
        <v>11282</v>
      </c>
      <c r="B2261" s="2117" t="s">
        <v>1387</v>
      </c>
      <c r="C2261" s="2118">
        <v>6.5</v>
      </c>
      <c r="D2261" s="2120">
        <v>15</v>
      </c>
      <c r="E2261" s="2096">
        <f t="shared" si="256"/>
        <v>667.68000000000006</v>
      </c>
      <c r="F2261" s="603">
        <f t="shared" si="254"/>
        <v>667.68</v>
      </c>
      <c r="G2261" s="862">
        <f>'Заказ, cкидки и курсы валют'!$J$23*F2261</f>
        <v>8312.6159999999982</v>
      </c>
      <c r="H2261" s="128">
        <f t="shared" si="255"/>
        <v>124.69</v>
      </c>
      <c r="I2261" s="212"/>
    </row>
    <row r="2262" spans="1:10" ht="14.1" customHeight="1">
      <c r="A2262" s="216" t="s">
        <v>11283</v>
      </c>
      <c r="B2262" s="61" t="s">
        <v>3993</v>
      </c>
      <c r="C2262" s="786">
        <v>2.73</v>
      </c>
      <c r="D2262" s="2112">
        <v>80</v>
      </c>
      <c r="E2262" s="2096">
        <f t="shared" si="256"/>
        <v>278.96999999999997</v>
      </c>
      <c r="F2262" s="603">
        <f t="shared" si="254"/>
        <v>278.97000000000003</v>
      </c>
      <c r="G2262" s="862">
        <f>'Заказ, cкидки и курсы валют'!$J$23*F2262</f>
        <v>3473.1765</v>
      </c>
      <c r="H2262" s="128">
        <f t="shared" si="255"/>
        <v>277.85000000000002</v>
      </c>
      <c r="I2262" s="212"/>
    </row>
    <row r="2263" spans="1:10" ht="14.1" customHeight="1">
      <c r="A2263" s="216" t="s">
        <v>11284</v>
      </c>
      <c r="B2263" s="61" t="s">
        <v>669</v>
      </c>
      <c r="C2263" s="786">
        <v>3.08</v>
      </c>
      <c r="D2263" s="2112">
        <v>60</v>
      </c>
      <c r="E2263" s="2096">
        <f t="shared" si="256"/>
        <v>318.20999999999998</v>
      </c>
      <c r="F2263" s="603">
        <f t="shared" si="254"/>
        <v>318.20999999999998</v>
      </c>
      <c r="G2263" s="862">
        <f>'Заказ, cкидки и курсы валют'!$J$23*F2263</f>
        <v>3961.7144999999996</v>
      </c>
      <c r="H2263" s="128">
        <f t="shared" si="255"/>
        <v>237.7</v>
      </c>
      <c r="I2263" s="212"/>
    </row>
    <row r="2264" spans="1:10" ht="14.1" customHeight="1">
      <c r="A2264" s="216" t="s">
        <v>11285</v>
      </c>
      <c r="B2264" s="61" t="s">
        <v>1390</v>
      </c>
      <c r="C2264" s="786">
        <v>3.46</v>
      </c>
      <c r="D2264" s="2112">
        <v>50</v>
      </c>
      <c r="E2264" s="2096">
        <f t="shared" si="256"/>
        <v>336.06</v>
      </c>
      <c r="F2264" s="603">
        <f t="shared" si="254"/>
        <v>336.06</v>
      </c>
      <c r="G2264" s="862">
        <f>'Заказ, cкидки и курсы валют'!$J$23*F2264</f>
        <v>4183.9470000000001</v>
      </c>
      <c r="H2264" s="128">
        <f t="shared" si="255"/>
        <v>209.2</v>
      </c>
      <c r="I2264" s="212"/>
    </row>
    <row r="2265" spans="1:10" ht="14.1" customHeight="1">
      <c r="A2265" s="216" t="s">
        <v>11286</v>
      </c>
      <c r="B2265" s="61" t="s">
        <v>3371</v>
      </c>
      <c r="C2265" s="785">
        <v>3.7250000000000001</v>
      </c>
      <c r="D2265" s="2112">
        <v>40</v>
      </c>
      <c r="E2265" s="2096">
        <f t="shared" si="256"/>
        <v>382.79999999999995</v>
      </c>
      <c r="F2265" s="603">
        <f t="shared" si="254"/>
        <v>382.8</v>
      </c>
      <c r="G2265" s="862">
        <f>'Заказ, cкидки и курсы валют'!$J$23*F2265</f>
        <v>4765.8599999999997</v>
      </c>
      <c r="H2265" s="128">
        <f t="shared" si="255"/>
        <v>190.63</v>
      </c>
      <c r="I2265" s="212"/>
    </row>
    <row r="2266" spans="1:10" ht="14.1" customHeight="1">
      <c r="A2266" s="216" t="s">
        <v>11287</v>
      </c>
      <c r="B2266" s="61" t="s">
        <v>1391</v>
      </c>
      <c r="C2266" s="785">
        <v>4.05</v>
      </c>
      <c r="D2266" s="2112">
        <v>40</v>
      </c>
      <c r="E2266" s="2096">
        <f t="shared" si="256"/>
        <v>426.54</v>
      </c>
      <c r="F2266" s="603">
        <f t="shared" si="254"/>
        <v>426.54</v>
      </c>
      <c r="G2266" s="862">
        <f>'Заказ, cкидки и курсы валют'!$J$23*F2266</f>
        <v>5310.4229999999998</v>
      </c>
      <c r="H2266" s="128">
        <f t="shared" si="255"/>
        <v>212.42</v>
      </c>
      <c r="I2266" s="212"/>
    </row>
    <row r="2267" spans="1:10" ht="14.1" customHeight="1">
      <c r="A2267" s="216" t="s">
        <v>11288</v>
      </c>
      <c r="B2267" s="61" t="s">
        <v>598</v>
      </c>
      <c r="C2267" s="785">
        <v>4.875</v>
      </c>
      <c r="D2267" s="2112">
        <v>40</v>
      </c>
      <c r="E2267" s="2096">
        <f t="shared" si="256"/>
        <v>467.84999999999997</v>
      </c>
      <c r="F2267" s="603">
        <f t="shared" si="254"/>
        <v>467.85</v>
      </c>
      <c r="G2267" s="862">
        <f>'Заказ, cкидки и курсы валют'!$J$23*F2267</f>
        <v>5824.7325000000001</v>
      </c>
      <c r="H2267" s="128">
        <f t="shared" si="255"/>
        <v>232.99</v>
      </c>
      <c r="I2267" s="212"/>
    </row>
    <row r="2268" spans="1:10" ht="14.1" customHeight="1">
      <c r="A2268" s="216" t="s">
        <v>11289</v>
      </c>
      <c r="B2268" s="61" t="s">
        <v>599</v>
      </c>
      <c r="C2268" s="785">
        <v>5.5714285714285721</v>
      </c>
      <c r="D2268" s="2112">
        <v>35</v>
      </c>
      <c r="E2268" s="2096">
        <f t="shared" si="256"/>
        <v>520.5</v>
      </c>
      <c r="F2268" s="603">
        <f t="shared" si="254"/>
        <v>520.5</v>
      </c>
      <c r="G2268" s="862">
        <f>'Заказ, cкидки и курсы валют'!$J$23*F2268</f>
        <v>6480.2249999999995</v>
      </c>
      <c r="H2268" s="128">
        <f t="shared" si="255"/>
        <v>226.81</v>
      </c>
      <c r="I2268" s="212"/>
    </row>
    <row r="2269" spans="1:10" ht="14.1" customHeight="1">
      <c r="A2269" s="216" t="s">
        <v>11290</v>
      </c>
      <c r="B2269" s="61" t="s">
        <v>3372</v>
      </c>
      <c r="C2269" s="786">
        <v>6</v>
      </c>
      <c r="D2269" s="2112">
        <v>20</v>
      </c>
      <c r="E2269" s="2096">
        <f t="shared" si="256"/>
        <v>561.96</v>
      </c>
      <c r="F2269" s="603">
        <f t="shared" si="254"/>
        <v>561.96</v>
      </c>
      <c r="G2269" s="862">
        <f>'Заказ, cкидки и курсы валют'!$J$23*F2269</f>
        <v>6996.402</v>
      </c>
      <c r="H2269" s="128">
        <f t="shared" si="255"/>
        <v>139.93</v>
      </c>
      <c r="I2269" s="212"/>
    </row>
    <row r="2270" spans="1:10" ht="14.1" customHeight="1">
      <c r="A2270" s="216" t="s">
        <v>11291</v>
      </c>
      <c r="B2270" s="61" t="s">
        <v>3373</v>
      </c>
      <c r="C2270" s="785">
        <v>7.8</v>
      </c>
      <c r="D2270" s="2112">
        <v>20</v>
      </c>
      <c r="E2270" s="2096">
        <f t="shared" si="256"/>
        <v>658.98</v>
      </c>
      <c r="F2270" s="603">
        <f t="shared" si="254"/>
        <v>658.98</v>
      </c>
      <c r="G2270" s="862">
        <f>'Заказ, cкидки и курсы валют'!$J$23*F2270</f>
        <v>8204.3009999999995</v>
      </c>
      <c r="H2270" s="128">
        <f t="shared" si="255"/>
        <v>164.09</v>
      </c>
      <c r="I2270" s="212"/>
    </row>
    <row r="2271" spans="1:10" ht="14.1" customHeight="1">
      <c r="A2271" s="216" t="s">
        <v>11292</v>
      </c>
      <c r="B2271" s="61" t="s">
        <v>3374</v>
      </c>
      <c r="C2271" s="786">
        <v>7.81</v>
      </c>
      <c r="D2271" s="2112">
        <v>18</v>
      </c>
      <c r="E2271" s="2096">
        <f t="shared" si="256"/>
        <v>757.53</v>
      </c>
      <c r="F2271" s="603">
        <f t="shared" si="254"/>
        <v>757.53</v>
      </c>
      <c r="G2271" s="862">
        <f>'Заказ, cкидки и курсы валют'!$J$23*F2271</f>
        <v>9431.2484999999997</v>
      </c>
      <c r="H2271" s="128">
        <f t="shared" si="255"/>
        <v>169.76</v>
      </c>
      <c r="I2271" s="212"/>
    </row>
    <row r="2272" spans="1:10" ht="14.1" customHeight="1">
      <c r="A2272" s="216" t="s">
        <v>11293</v>
      </c>
      <c r="B2272" s="61" t="s">
        <v>3375</v>
      </c>
      <c r="C2272" s="786">
        <v>8.57</v>
      </c>
      <c r="D2272" s="2112">
        <v>12</v>
      </c>
      <c r="E2272" s="2096">
        <f t="shared" si="256"/>
        <v>806.91000000000008</v>
      </c>
      <c r="F2272" s="603">
        <f t="shared" si="254"/>
        <v>806.91</v>
      </c>
      <c r="G2272" s="862">
        <f>'Заказ, cкидки и курсы валют'!$J$23*F2272</f>
        <v>10046.029499999999</v>
      </c>
      <c r="H2272" s="128">
        <f t="shared" si="255"/>
        <v>120.55</v>
      </c>
      <c r="I2272" s="212"/>
      <c r="J2272" s="574"/>
    </row>
    <row r="2273" spans="1:10" ht="14.1" customHeight="1">
      <c r="A2273" s="216" t="s">
        <v>11294</v>
      </c>
      <c r="B2273" s="60" t="s">
        <v>9412</v>
      </c>
      <c r="C2273" s="786">
        <v>9.57</v>
      </c>
      <c r="D2273" s="2112">
        <v>10</v>
      </c>
      <c r="E2273" s="2096">
        <f t="shared" si="256"/>
        <v>924.44999999999993</v>
      </c>
      <c r="F2273" s="603">
        <f t="shared" si="254"/>
        <v>924.45</v>
      </c>
      <c r="G2273" s="862">
        <f>'Заказ, cкидки и курсы валют'!$J$23*F2273</f>
        <v>11509.4025</v>
      </c>
      <c r="H2273" s="128">
        <f t="shared" si="255"/>
        <v>115.09</v>
      </c>
      <c r="I2273" s="212"/>
      <c r="J2273" s="574"/>
    </row>
    <row r="2274" spans="1:10" ht="14.1" customHeight="1">
      <c r="A2274" s="216" t="s">
        <v>11295</v>
      </c>
      <c r="B2274" s="60" t="s">
        <v>3990</v>
      </c>
      <c r="C2274" s="786">
        <v>4.8</v>
      </c>
      <c r="D2274" s="2112">
        <v>50</v>
      </c>
      <c r="E2274" s="2096">
        <f t="shared" ref="E2274:E2284" si="257">E2120*3</f>
        <v>450.78</v>
      </c>
      <c r="F2274" s="603">
        <f t="shared" si="254"/>
        <v>450.78</v>
      </c>
      <c r="G2274" s="862">
        <f>'Заказ, cкидки и курсы валют'!$J$23*F2274</f>
        <v>5612.2109999999993</v>
      </c>
      <c r="H2274" s="128">
        <f t="shared" si="255"/>
        <v>280.61</v>
      </c>
      <c r="I2274" s="212"/>
      <c r="J2274" s="574"/>
    </row>
    <row r="2275" spans="1:10" ht="14.1" customHeight="1">
      <c r="A2275" s="216" t="s">
        <v>11296</v>
      </c>
      <c r="B2275" s="61" t="s">
        <v>603</v>
      </c>
      <c r="C2275" s="786">
        <v>4.9400000000000004</v>
      </c>
      <c r="D2275" s="2112">
        <v>45</v>
      </c>
      <c r="E2275" s="2096">
        <f t="shared" si="257"/>
        <v>496.29</v>
      </c>
      <c r="F2275" s="603">
        <f t="shared" si="254"/>
        <v>496.29</v>
      </c>
      <c r="G2275" s="862">
        <f>'Заказ, cкидки и курсы валют'!$J$23*F2275</f>
        <v>6178.8104999999996</v>
      </c>
      <c r="H2275" s="128">
        <f t="shared" si="255"/>
        <v>278.05</v>
      </c>
      <c r="I2275" s="212"/>
      <c r="J2275" s="574"/>
    </row>
    <row r="2276" spans="1:10" ht="14.1" customHeight="1">
      <c r="A2276" s="216" t="s">
        <v>11297</v>
      </c>
      <c r="B2276" s="61" t="s">
        <v>604</v>
      </c>
      <c r="C2276" s="786">
        <v>5.76</v>
      </c>
      <c r="D2276" s="2112">
        <v>35</v>
      </c>
      <c r="E2276" s="2096">
        <f t="shared" si="257"/>
        <v>578.09999999999991</v>
      </c>
      <c r="F2276" s="603">
        <f t="shared" si="254"/>
        <v>578.1</v>
      </c>
      <c r="G2276" s="862">
        <f>'Заказ, cкидки и курсы валют'!$J$23*F2276</f>
        <v>7197.3450000000003</v>
      </c>
      <c r="H2276" s="128">
        <f t="shared" si="255"/>
        <v>251.91</v>
      </c>
      <c r="I2276" s="212"/>
      <c r="J2276" s="574"/>
    </row>
    <row r="2277" spans="1:10" ht="14.1" customHeight="1">
      <c r="A2277" s="216" t="s">
        <v>11298</v>
      </c>
      <c r="B2277" s="61" t="s">
        <v>605</v>
      </c>
      <c r="C2277" s="785">
        <v>7.1714285714285717</v>
      </c>
      <c r="D2277" s="2112">
        <v>35</v>
      </c>
      <c r="E2277" s="2096">
        <f t="shared" si="257"/>
        <v>703.53</v>
      </c>
      <c r="F2277" s="603">
        <f t="shared" si="254"/>
        <v>703.53</v>
      </c>
      <c r="G2277" s="862">
        <f>'Заказ, cкидки и курсы валют'!$J$23*F2277</f>
        <v>8758.9484999999986</v>
      </c>
      <c r="H2277" s="128">
        <f t="shared" si="255"/>
        <v>306.56</v>
      </c>
      <c r="I2277" s="212"/>
      <c r="J2277" s="574"/>
    </row>
    <row r="2278" spans="1:10" ht="14.1" customHeight="1">
      <c r="A2278" s="216" t="s">
        <v>11299</v>
      </c>
      <c r="B2278" s="61" t="s">
        <v>606</v>
      </c>
      <c r="C2278" s="786">
        <v>7.78</v>
      </c>
      <c r="D2278" s="2112">
        <v>25</v>
      </c>
      <c r="E2278" s="2096">
        <f t="shared" si="257"/>
        <v>707.37</v>
      </c>
      <c r="F2278" s="603">
        <f t="shared" si="254"/>
        <v>707.37</v>
      </c>
      <c r="G2278" s="862">
        <f>'Заказ, cкидки и курсы валют'!$J$23*F2278</f>
        <v>8806.7564999999995</v>
      </c>
      <c r="H2278" s="128">
        <f t="shared" si="255"/>
        <v>220.17</v>
      </c>
      <c r="I2278" s="212"/>
    </row>
    <row r="2279" spans="1:10" ht="14.1" customHeight="1">
      <c r="A2279" s="216" t="s">
        <v>11300</v>
      </c>
      <c r="B2279" s="61" t="s">
        <v>3376</v>
      </c>
      <c r="C2279" s="786">
        <v>8.8000000000000007</v>
      </c>
      <c r="D2279" s="2112">
        <v>20</v>
      </c>
      <c r="E2279" s="2096">
        <f t="shared" si="257"/>
        <v>863.49</v>
      </c>
      <c r="F2279" s="603">
        <f t="shared" si="254"/>
        <v>863.49</v>
      </c>
      <c r="G2279" s="862">
        <f>'Заказ, cкидки и курсы валют'!$J$23*F2279</f>
        <v>10750.450499999999</v>
      </c>
      <c r="H2279" s="128">
        <f t="shared" si="255"/>
        <v>215.01</v>
      </c>
      <c r="I2279" s="212"/>
      <c r="J2279" s="574"/>
    </row>
    <row r="2280" spans="1:10" ht="14.1" customHeight="1">
      <c r="A2280" s="216" t="s">
        <v>11301</v>
      </c>
      <c r="B2280" s="61" t="s">
        <v>3337</v>
      </c>
      <c r="C2280" s="786">
        <v>9.6</v>
      </c>
      <c r="D2280" s="2112">
        <v>10</v>
      </c>
      <c r="E2280" s="2096">
        <f t="shared" si="257"/>
        <v>889.17</v>
      </c>
      <c r="F2280" s="603">
        <f t="shared" si="254"/>
        <v>889.17</v>
      </c>
      <c r="G2280" s="862">
        <f>'Заказ, cкидки и курсы валют'!$J$23*F2280</f>
        <v>11070.166499999999</v>
      </c>
      <c r="H2280" s="128">
        <f t="shared" si="255"/>
        <v>110.7</v>
      </c>
      <c r="I2280" s="212"/>
      <c r="J2280" s="574"/>
    </row>
    <row r="2281" spans="1:10" ht="14.1" customHeight="1">
      <c r="A2281" s="216" t="s">
        <v>11302</v>
      </c>
      <c r="B2281" s="60" t="s">
        <v>608</v>
      </c>
      <c r="C2281" s="786">
        <v>11.3</v>
      </c>
      <c r="D2281" s="2112">
        <v>7</v>
      </c>
      <c r="E2281" s="2096">
        <f t="shared" si="257"/>
        <v>1111.6500000000001</v>
      </c>
      <c r="F2281" s="603">
        <f t="shared" si="254"/>
        <v>1111.6500000000001</v>
      </c>
      <c r="G2281" s="862">
        <f>'Заказ, cкидки и курсы валют'!$J$23*F2281</f>
        <v>13840.0425</v>
      </c>
      <c r="H2281" s="128">
        <f t="shared" si="255"/>
        <v>96.88</v>
      </c>
      <c r="I2281" s="212"/>
      <c r="J2281" s="574"/>
    </row>
    <row r="2282" spans="1:10" ht="14.1" customHeight="1">
      <c r="A2282" s="216" t="s">
        <v>11303</v>
      </c>
      <c r="B2282" s="61" t="s">
        <v>609</v>
      </c>
      <c r="C2282" s="786">
        <v>12.95</v>
      </c>
      <c r="D2282" s="61">
        <v>5</v>
      </c>
      <c r="E2282" s="2096">
        <f t="shared" si="257"/>
        <v>1240.44</v>
      </c>
      <c r="F2282" s="603">
        <f t="shared" ref="F2282:F2284" si="258">ROUND(E2282*(1-$F$11),2)</f>
        <v>1240.44</v>
      </c>
      <c r="G2282" s="862">
        <f>'Заказ, cкидки и курсы валют'!$J$23*F2282</f>
        <v>15443.477999999999</v>
      </c>
      <c r="H2282" s="128">
        <f>ROUND((D2282/1000)*G2282,2)</f>
        <v>77.22</v>
      </c>
      <c r="I2282" s="212"/>
      <c r="J2282" s="574"/>
    </row>
    <row r="2283" spans="1:10" ht="14.1" customHeight="1">
      <c r="A2283" s="216" t="s">
        <v>11304</v>
      </c>
      <c r="B2283" s="61" t="s">
        <v>3116</v>
      </c>
      <c r="C2283" s="786">
        <v>14.28</v>
      </c>
      <c r="D2283" s="61">
        <v>4</v>
      </c>
      <c r="E2283" s="2096">
        <f t="shared" si="257"/>
        <v>1372.17</v>
      </c>
      <c r="F2283" s="603">
        <f t="shared" si="258"/>
        <v>1372.17</v>
      </c>
      <c r="G2283" s="862">
        <f>'Заказ, cкидки и курсы валют'!$J$23*F2283</f>
        <v>17083.516500000002</v>
      </c>
      <c r="H2283" s="128">
        <f>ROUND((D2283/1000)*G2283,2)</f>
        <v>68.33</v>
      </c>
      <c r="I2283" s="212"/>
      <c r="J2283" s="574"/>
    </row>
    <row r="2284" spans="1:10" ht="14.1" customHeight="1" thickBot="1">
      <c r="A2284" s="241" t="s">
        <v>11305</v>
      </c>
      <c r="B2284" s="250" t="s">
        <v>3377</v>
      </c>
      <c r="C2284" s="244">
        <v>17.329999999999998</v>
      </c>
      <c r="D2284" s="250">
        <v>6</v>
      </c>
      <c r="E2284" s="2124">
        <f t="shared" si="257"/>
        <v>1650.72</v>
      </c>
      <c r="F2284" s="959">
        <f t="shared" si="258"/>
        <v>1650.72</v>
      </c>
      <c r="G2284" s="960">
        <f>'Заказ, cкидки и курсы валют'!$J$23*F2284</f>
        <v>20551.464</v>
      </c>
      <c r="H2284" s="181">
        <f>ROUND((D2284/1000)*G2284,2)</f>
        <v>123.31</v>
      </c>
      <c r="I2284" s="214"/>
      <c r="J2284" s="574"/>
    </row>
    <row r="2285" spans="1:10" ht="15">
      <c r="A2285" s="14"/>
      <c r="B2285" s="70"/>
      <c r="C2285" s="123"/>
      <c r="D2285" s="269"/>
      <c r="E2285" s="1237"/>
      <c r="F2285" s="1096"/>
      <c r="G2285" s="865"/>
      <c r="H2285" s="23"/>
      <c r="I2285" s="14"/>
      <c r="J2285" s="574"/>
    </row>
    <row r="2286" spans="1:10" ht="15.75" thickBot="1">
      <c r="A2286" s="14"/>
      <c r="B2286" s="70"/>
      <c r="C2286" s="70"/>
      <c r="D2286" s="269"/>
      <c r="E2286" s="550"/>
      <c r="F2286" s="578"/>
      <c r="G2286" s="863"/>
      <c r="H2286" s="85"/>
      <c r="I2286" s="14"/>
      <c r="J2286" s="574"/>
    </row>
    <row r="2287" spans="1:10" ht="18">
      <c r="A2287" s="251"/>
      <c r="B2287" s="243"/>
      <c r="C2287" s="91" t="s">
        <v>1406</v>
      </c>
      <c r="D2287" s="96"/>
      <c r="E2287" s="591"/>
      <c r="F2287" s="592"/>
      <c r="G2287" s="859"/>
      <c r="H2287" s="227"/>
      <c r="I2287" s="230"/>
      <c r="J2287" s="574"/>
    </row>
    <row r="2288" spans="1:10" ht="18">
      <c r="A2288" s="248"/>
      <c r="B2288" s="108" t="s">
        <v>1404</v>
      </c>
      <c r="C2288" s="108"/>
      <c r="D2288" s="166"/>
      <c r="E2288" s="593"/>
      <c r="F2288" s="553"/>
      <c r="G2288" s="340"/>
      <c r="H2288" s="17"/>
      <c r="I2288" s="167"/>
      <c r="J2288" s="574"/>
    </row>
    <row r="2289" spans="1:10" ht="18">
      <c r="A2289" s="248"/>
      <c r="B2289" s="222"/>
      <c r="C2289" s="108"/>
      <c r="D2289" s="108"/>
      <c r="E2289" s="615"/>
      <c r="F2289" s="563"/>
      <c r="G2289" s="872"/>
      <c r="H2289" s="228"/>
      <c r="I2289" s="167"/>
      <c r="J2289" s="574"/>
    </row>
    <row r="2290" spans="1:10">
      <c r="A2290" s="248"/>
      <c r="B2290" s="222"/>
      <c r="C2290" s="97"/>
      <c r="D2290" s="97"/>
      <c r="E2290" s="595"/>
      <c r="F2290" s="596"/>
      <c r="G2290" s="860"/>
      <c r="H2290" s="228"/>
      <c r="I2290" s="167"/>
    </row>
    <row r="2291" spans="1:10">
      <c r="A2291" s="248"/>
      <c r="B2291" s="222"/>
      <c r="C2291" s="97"/>
      <c r="D2291" s="97"/>
      <c r="E2291" s="595"/>
      <c r="F2291" s="596"/>
      <c r="G2291" s="860"/>
      <c r="H2291" s="228"/>
      <c r="I2291" s="167"/>
    </row>
    <row r="2292" spans="1:10" ht="16.5" thickBot="1">
      <c r="A2292" s="201" t="s">
        <v>7082</v>
      </c>
      <c r="B2292" s="224"/>
      <c r="C2292" s="99"/>
      <c r="D2292" s="99"/>
      <c r="E2292" s="597"/>
      <c r="F2292" s="598"/>
      <c r="G2292" s="861"/>
      <c r="H2292" s="229"/>
      <c r="I2292" s="172"/>
    </row>
    <row r="2293" spans="1:10" ht="42">
      <c r="A2293" s="195" t="s">
        <v>1034</v>
      </c>
      <c r="B2293" s="196" t="s">
        <v>1035</v>
      </c>
      <c r="C2293" s="197" t="s">
        <v>678</v>
      </c>
      <c r="D2293" s="197" t="s">
        <v>3143</v>
      </c>
      <c r="E2293" s="1134" t="s">
        <v>11378</v>
      </c>
      <c r="F2293" s="600" t="s">
        <v>2792</v>
      </c>
      <c r="G2293" s="2353" t="s">
        <v>2640</v>
      </c>
      <c r="H2293" s="2354" t="s">
        <v>497</v>
      </c>
      <c r="I2293" s="199" t="s">
        <v>4268</v>
      </c>
    </row>
    <row r="2294" spans="1:10" ht="13.5" thickBot="1">
      <c r="A2294" s="195"/>
      <c r="B2294" s="389"/>
      <c r="C2294" s="197" t="s">
        <v>3644</v>
      </c>
      <c r="D2294" s="390" t="s">
        <v>2641</v>
      </c>
      <c r="E2294" s="601" t="s">
        <v>265</v>
      </c>
      <c r="F2294" s="607">
        <f>'Заказ, cкидки и курсы валют'!$I$12</f>
        <v>0</v>
      </c>
      <c r="G2294" s="2350"/>
      <c r="H2294" s="2352"/>
      <c r="I2294" s="325"/>
    </row>
    <row r="2295" spans="1:10" ht="15">
      <c r="A2295" s="997" t="s">
        <v>1728</v>
      </c>
      <c r="B2295" s="1079" t="s">
        <v>3378</v>
      </c>
      <c r="C2295" s="1799">
        <v>1.86</v>
      </c>
      <c r="D2295" s="2121">
        <v>7500</v>
      </c>
      <c r="E2295" s="574">
        <v>76.67</v>
      </c>
      <c r="F2295" s="2069">
        <f>ROUND(E2295*(1-$F$11),2)</f>
        <v>76.67</v>
      </c>
      <c r="G2295" s="1673">
        <f>'Заказ, cкидки и курсы валют'!$J$23*F2295</f>
        <v>954.54149999999993</v>
      </c>
      <c r="H2295" s="1278">
        <f>ROUND((D2295/1000)*G2295,2)</f>
        <v>7159.06</v>
      </c>
      <c r="I2295" s="1080"/>
    </row>
    <row r="2296" spans="1:10" ht="15">
      <c r="A2296" s="625" t="s">
        <v>1729</v>
      </c>
      <c r="B2296" s="654" t="s">
        <v>1390</v>
      </c>
      <c r="C2296" s="1800">
        <v>3.01</v>
      </c>
      <c r="D2296" s="2114">
        <v>5000</v>
      </c>
      <c r="E2296" s="574">
        <v>115.7</v>
      </c>
      <c r="F2296" s="936">
        <f t="shared" ref="F2296:F2301" si="259">ROUND(E2296*(1-$F$11),2)</f>
        <v>115.7</v>
      </c>
      <c r="G2296" s="866">
        <f>'Заказ, cкидки и курсы валют'!$J$23*F2296</f>
        <v>1440.4649999999999</v>
      </c>
      <c r="H2296" s="522">
        <f t="shared" ref="H2296:H2301" si="260">ROUND((D2296/1000)*G2296,2)</f>
        <v>7202.33</v>
      </c>
      <c r="I2296" s="523"/>
    </row>
    <row r="2297" spans="1:10" ht="15">
      <c r="A2297" s="625" t="s">
        <v>1730</v>
      </c>
      <c r="B2297" s="654" t="s">
        <v>1391</v>
      </c>
      <c r="C2297" s="1800">
        <v>3.72</v>
      </c>
      <c r="D2297" s="2114">
        <v>4000</v>
      </c>
      <c r="E2297" s="574">
        <v>133.55000000000001</v>
      </c>
      <c r="F2297" s="936">
        <f t="shared" si="259"/>
        <v>133.55000000000001</v>
      </c>
      <c r="G2297" s="866">
        <f>'Заказ, cкидки и курсы валют'!$J$23*F2297</f>
        <v>1662.6975</v>
      </c>
      <c r="H2297" s="522">
        <f t="shared" si="260"/>
        <v>6650.79</v>
      </c>
      <c r="I2297" s="523"/>
    </row>
    <row r="2298" spans="1:10" ht="15">
      <c r="A2298" s="625" t="s">
        <v>1731</v>
      </c>
      <c r="B2298" s="654" t="s">
        <v>598</v>
      </c>
      <c r="C2298" s="1800">
        <v>4.78</v>
      </c>
      <c r="D2298" s="2114">
        <v>4000</v>
      </c>
      <c r="E2298" s="574">
        <v>152.77000000000001</v>
      </c>
      <c r="F2298" s="936">
        <f t="shared" si="259"/>
        <v>152.77000000000001</v>
      </c>
      <c r="G2298" s="866">
        <f>'Заказ, cкидки и курсы валют'!$J$23*F2298</f>
        <v>1901.9865</v>
      </c>
      <c r="H2298" s="522">
        <f t="shared" si="260"/>
        <v>7607.95</v>
      </c>
      <c r="I2298" s="523"/>
    </row>
    <row r="2299" spans="1:10" ht="15">
      <c r="A2299" s="625" t="s">
        <v>1732</v>
      </c>
      <c r="B2299" s="654" t="s">
        <v>599</v>
      </c>
      <c r="C2299" s="1800">
        <v>5.01</v>
      </c>
      <c r="D2299" s="2114">
        <v>3500</v>
      </c>
      <c r="E2299" s="574">
        <v>188</v>
      </c>
      <c r="F2299" s="936">
        <f t="shared" si="259"/>
        <v>188</v>
      </c>
      <c r="G2299" s="866">
        <f>'Заказ, cкидки и курсы валют'!$J$23*F2299</f>
        <v>2340.6</v>
      </c>
      <c r="H2299" s="522">
        <f t="shared" si="260"/>
        <v>8192.1</v>
      </c>
      <c r="I2299" s="523"/>
    </row>
    <row r="2300" spans="1:10" ht="15">
      <c r="A2300" s="625" t="s">
        <v>1733</v>
      </c>
      <c r="B2300" s="654" t="s">
        <v>3372</v>
      </c>
      <c r="C2300" s="1800">
        <v>5.72</v>
      </c>
      <c r="D2300" s="2114">
        <v>3000</v>
      </c>
      <c r="E2300" s="574">
        <v>215.58</v>
      </c>
      <c r="F2300" s="936">
        <f t="shared" si="259"/>
        <v>215.58</v>
      </c>
      <c r="G2300" s="866">
        <f>'Заказ, cкидки и курсы валют'!$J$23*F2300</f>
        <v>2683.971</v>
      </c>
      <c r="H2300" s="522">
        <f t="shared" si="260"/>
        <v>8051.91</v>
      </c>
      <c r="I2300" s="523"/>
    </row>
    <row r="2301" spans="1:10" ht="15">
      <c r="A2301" s="625" t="s">
        <v>1734</v>
      </c>
      <c r="B2301" s="654" t="s">
        <v>3373</v>
      </c>
      <c r="C2301" s="1800">
        <v>6.33</v>
      </c>
      <c r="D2301" s="2114">
        <v>2500</v>
      </c>
      <c r="E2301" s="574">
        <v>213.93</v>
      </c>
      <c r="F2301" s="936">
        <f t="shared" si="259"/>
        <v>213.93</v>
      </c>
      <c r="G2301" s="866">
        <f>'Заказ, cкидки и курсы валют'!$J$23*F2301</f>
        <v>2663.4285</v>
      </c>
      <c r="H2301" s="522">
        <f t="shared" si="260"/>
        <v>6658.57</v>
      </c>
      <c r="I2301" s="523"/>
    </row>
    <row r="2302" spans="1:10" ht="15">
      <c r="A2302" s="625" t="s">
        <v>11568</v>
      </c>
      <c r="B2302" s="654" t="s">
        <v>9002</v>
      </c>
      <c r="C2302" s="1965">
        <v>6.8</v>
      </c>
      <c r="D2302" s="2114">
        <v>2500</v>
      </c>
      <c r="E2302" s="574">
        <v>226.54</v>
      </c>
      <c r="F2302" s="936">
        <f>ROUND(E2302*(1-$F$11),2)</f>
        <v>226.54</v>
      </c>
      <c r="G2302" s="866">
        <f>'Заказ, cкидки и курсы валют'!$J$23*F2302</f>
        <v>2820.4229999999998</v>
      </c>
      <c r="H2302" s="522">
        <f>ROUND((D2302/1000)*G2302,2)</f>
        <v>7051.06</v>
      </c>
      <c r="I2302" s="523"/>
    </row>
    <row r="2303" spans="1:10" ht="15">
      <c r="A2303" s="625" t="s">
        <v>1735</v>
      </c>
      <c r="B2303" s="654" t="s">
        <v>3374</v>
      </c>
      <c r="C2303" s="1965">
        <v>7.08</v>
      </c>
      <c r="D2303" s="2114">
        <v>2500</v>
      </c>
      <c r="E2303" s="574">
        <v>248.19</v>
      </c>
      <c r="F2303" s="936">
        <f>ROUND(E2303*(1-$F$11),2)</f>
        <v>248.19</v>
      </c>
      <c r="G2303" s="866">
        <f>'Заказ, cкидки и курсы валют'!$J$23*F2303</f>
        <v>3089.9654999999998</v>
      </c>
      <c r="H2303" s="522">
        <f>ROUND((D2303/1000)*G2303,2)</f>
        <v>7724.91</v>
      </c>
      <c r="I2303" s="523"/>
    </row>
    <row r="2304" spans="1:10" ht="15.75" thickBot="1">
      <c r="A2304" s="655" t="s">
        <v>11569</v>
      </c>
      <c r="B2304" s="656" t="s">
        <v>3375</v>
      </c>
      <c r="C2304" s="1966">
        <v>8.3000000000000007</v>
      </c>
      <c r="D2304" s="2123">
        <v>2000</v>
      </c>
      <c r="E2304" s="574">
        <v>277.68</v>
      </c>
      <c r="F2304" s="2072">
        <f>ROUND(E2304*(1-$F$11),2)</f>
        <v>277.68</v>
      </c>
      <c r="G2304" s="1263">
        <f>'Заказ, cкидки и курсы валют'!$J$23*F2304</f>
        <v>3457.116</v>
      </c>
      <c r="H2304" s="1264">
        <f>ROUND((D2304/1000)*G2304,2)</f>
        <v>6914.23</v>
      </c>
      <c r="I2304" s="937"/>
    </row>
    <row r="2305" spans="1:9" ht="13.5" thickBot="1">
      <c r="A2305" s="14"/>
      <c r="B2305" s="123"/>
      <c r="C2305" s="70"/>
      <c r="D2305" s="125"/>
      <c r="E2305" s="550"/>
      <c r="F2305" s="578"/>
      <c r="G2305" s="863"/>
      <c r="H2305" s="85"/>
      <c r="I2305" s="14"/>
    </row>
    <row r="2306" spans="1:9" ht="18">
      <c r="A2306" s="247"/>
      <c r="B2306" s="243"/>
      <c r="C2306" s="91" t="s">
        <v>1406</v>
      </c>
      <c r="D2306" s="96"/>
      <c r="E2306" s="591"/>
      <c r="F2306" s="592"/>
      <c r="G2306" s="859"/>
      <c r="H2306" s="227"/>
      <c r="I2306" s="95"/>
    </row>
    <row r="2307" spans="1:9" ht="18">
      <c r="A2307" s="248"/>
      <c r="B2307" s="108" t="s">
        <v>1404</v>
      </c>
      <c r="C2307" s="108"/>
      <c r="D2307" s="166"/>
      <c r="E2307" s="593"/>
      <c r="F2307" s="553"/>
      <c r="G2307" s="340"/>
      <c r="H2307" s="17"/>
      <c r="I2307" s="167"/>
    </row>
    <row r="2308" spans="1:9">
      <c r="A2308" s="248"/>
      <c r="B2308" s="222"/>
      <c r="C2308" s="97"/>
      <c r="D2308" s="97"/>
      <c r="E2308" s="595"/>
      <c r="F2308" s="596"/>
      <c r="G2308" s="860"/>
      <c r="H2308" s="228"/>
      <c r="I2308" s="167"/>
    </row>
    <row r="2309" spans="1:9">
      <c r="A2309" s="248"/>
      <c r="B2309" s="222"/>
      <c r="C2309" s="97"/>
      <c r="D2309" s="97"/>
      <c r="E2309" s="595"/>
      <c r="F2309" s="596"/>
      <c r="G2309" s="860"/>
      <c r="H2309" s="228"/>
      <c r="I2309" s="167"/>
    </row>
    <row r="2310" spans="1:9">
      <c r="A2310" s="248"/>
      <c r="B2310" s="222"/>
      <c r="C2310" s="97"/>
      <c r="D2310" s="97"/>
      <c r="E2310" s="595"/>
      <c r="F2310" s="596"/>
      <c r="G2310" s="860"/>
      <c r="H2310" s="228"/>
      <c r="I2310" s="167"/>
    </row>
    <row r="2311" spans="1:9" ht="16.5" thickBot="1">
      <c r="A2311" s="201" t="s">
        <v>7081</v>
      </c>
      <c r="B2311" s="200"/>
      <c r="C2311" s="205"/>
      <c r="D2311" s="205"/>
      <c r="E2311" s="597"/>
      <c r="F2311" s="598"/>
      <c r="G2311" s="861"/>
      <c r="H2311" s="229"/>
      <c r="I2311" s="172"/>
    </row>
    <row r="2312" spans="1:9" ht="42">
      <c r="A2312" s="195" t="s">
        <v>1034</v>
      </c>
      <c r="B2312" s="196" t="s">
        <v>1035</v>
      </c>
      <c r="C2312" s="197" t="s">
        <v>678</v>
      </c>
      <c r="D2312" s="197" t="s">
        <v>3143</v>
      </c>
      <c r="E2312" s="1134" t="s">
        <v>11378</v>
      </c>
      <c r="F2312" s="600" t="s">
        <v>2792</v>
      </c>
      <c r="G2312" s="2353" t="s">
        <v>2640</v>
      </c>
      <c r="H2312" s="2354" t="s">
        <v>497</v>
      </c>
      <c r="I2312" s="199" t="s">
        <v>4268</v>
      </c>
    </row>
    <row r="2313" spans="1:9" ht="13.5" thickBot="1">
      <c r="A2313" s="195"/>
      <c r="B2313" s="389"/>
      <c r="C2313" s="197" t="s">
        <v>3644</v>
      </c>
      <c r="D2313" s="390" t="s">
        <v>2641</v>
      </c>
      <c r="E2313" s="601" t="s">
        <v>265</v>
      </c>
      <c r="F2313" s="607">
        <f>'Заказ, cкидки и курсы валют'!$I$12</f>
        <v>0</v>
      </c>
      <c r="G2313" s="2350"/>
      <c r="H2313" s="2352"/>
      <c r="I2313" s="325"/>
    </row>
    <row r="2314" spans="1:9">
      <c r="A2314" s="333" t="s">
        <v>1736</v>
      </c>
      <c r="B2314" s="979" t="s">
        <v>3378</v>
      </c>
      <c r="C2314" s="979">
        <v>1.86</v>
      </c>
      <c r="D2314" s="2119">
        <v>750</v>
      </c>
      <c r="E2314" s="2090">
        <f t="shared" ref="E2314:E2320" si="261">E2295*1.2</f>
        <v>92.004000000000005</v>
      </c>
      <c r="F2314" s="967">
        <f>ROUND(E2314*(1-$F$11),2)</f>
        <v>92</v>
      </c>
      <c r="G2314" s="968">
        <f>'Заказ, cкидки и курсы валют'!$J$23*F2314</f>
        <v>1145.3999999999999</v>
      </c>
      <c r="H2314" s="387">
        <f>ROUND((D2314/1000)*G2314,2)</f>
        <v>859.05</v>
      </c>
      <c r="I2314" s="337"/>
    </row>
    <row r="2315" spans="1:9" ht="15">
      <c r="A2315" s="216" t="s">
        <v>1737</v>
      </c>
      <c r="B2315" s="60" t="s">
        <v>1390</v>
      </c>
      <c r="C2315" s="793">
        <v>3.01</v>
      </c>
      <c r="D2315" s="2113">
        <v>500</v>
      </c>
      <c r="E2315" s="2064">
        <f t="shared" si="261"/>
        <v>138.84</v>
      </c>
      <c r="F2315" s="603">
        <f t="shared" ref="F2315:F2321" si="262">ROUND(E2315*(1-$F$11),2)</f>
        <v>138.84</v>
      </c>
      <c r="G2315" s="862">
        <f>'Заказ, cкидки и курсы валют'!$J$23*F2315</f>
        <v>1728.558</v>
      </c>
      <c r="H2315" s="128">
        <f t="shared" ref="H2315:H2321" si="263">ROUND((D2315/1000)*G2315,2)</f>
        <v>864.28</v>
      </c>
      <c r="I2315" s="212"/>
    </row>
    <row r="2316" spans="1:9" ht="15">
      <c r="A2316" s="216" t="s">
        <v>1738</v>
      </c>
      <c r="B2316" s="60" t="s">
        <v>1391</v>
      </c>
      <c r="C2316" s="793">
        <v>3.72</v>
      </c>
      <c r="D2316" s="2113">
        <v>400</v>
      </c>
      <c r="E2316" s="2064">
        <f t="shared" si="261"/>
        <v>160.26000000000002</v>
      </c>
      <c r="F2316" s="603">
        <f t="shared" si="262"/>
        <v>160.26</v>
      </c>
      <c r="G2316" s="862">
        <f>'Заказ, cкидки и курсы валют'!$J$23*F2316</f>
        <v>1995.2369999999999</v>
      </c>
      <c r="H2316" s="128">
        <f t="shared" si="263"/>
        <v>798.09</v>
      </c>
      <c r="I2316" s="212"/>
    </row>
    <row r="2317" spans="1:9" ht="15">
      <c r="A2317" s="216" t="s">
        <v>1739</v>
      </c>
      <c r="B2317" s="60" t="s">
        <v>598</v>
      </c>
      <c r="C2317" s="793">
        <v>4.78</v>
      </c>
      <c r="D2317" s="2113">
        <v>400</v>
      </c>
      <c r="E2317" s="2064">
        <f>E2298*1.2</f>
        <v>183.32400000000001</v>
      </c>
      <c r="F2317" s="603">
        <f t="shared" si="262"/>
        <v>183.32</v>
      </c>
      <c r="G2317" s="862">
        <f>'Заказ, cкидки и курсы валют'!$J$23*F2317</f>
        <v>2282.3339999999998</v>
      </c>
      <c r="H2317" s="128">
        <f t="shared" si="263"/>
        <v>912.93</v>
      </c>
      <c r="I2317" s="212"/>
    </row>
    <row r="2318" spans="1:9" ht="15">
      <c r="A2318" s="216" t="s">
        <v>1740</v>
      </c>
      <c r="B2318" s="60" t="s">
        <v>599</v>
      </c>
      <c r="C2318" s="793">
        <v>5.01</v>
      </c>
      <c r="D2318" s="2113">
        <v>350</v>
      </c>
      <c r="E2318" s="2064">
        <f t="shared" si="261"/>
        <v>225.6</v>
      </c>
      <c r="F2318" s="603">
        <f t="shared" si="262"/>
        <v>225.6</v>
      </c>
      <c r="G2318" s="862">
        <f>'Заказ, cкидки и курсы валют'!$J$23*F2318</f>
        <v>2808.72</v>
      </c>
      <c r="H2318" s="128">
        <f t="shared" si="263"/>
        <v>983.05</v>
      </c>
      <c r="I2318" s="212"/>
    </row>
    <row r="2319" spans="1:9" ht="15">
      <c r="A2319" s="216" t="s">
        <v>1741</v>
      </c>
      <c r="B2319" s="60" t="s">
        <v>3372</v>
      </c>
      <c r="C2319" s="793">
        <v>5.72</v>
      </c>
      <c r="D2319" s="2113">
        <v>300</v>
      </c>
      <c r="E2319" s="2064">
        <f t="shared" si="261"/>
        <v>258.69600000000003</v>
      </c>
      <c r="F2319" s="603">
        <f t="shared" si="262"/>
        <v>258.7</v>
      </c>
      <c r="G2319" s="862">
        <f>'Заказ, cкидки и курсы валют'!$J$23*F2319</f>
        <v>3220.8149999999996</v>
      </c>
      <c r="H2319" s="128">
        <f t="shared" si="263"/>
        <v>966.24</v>
      </c>
      <c r="I2319" s="212"/>
    </row>
    <row r="2320" spans="1:9" ht="15">
      <c r="A2320" s="216" t="s">
        <v>1742</v>
      </c>
      <c r="B2320" s="60" t="s">
        <v>3373</v>
      </c>
      <c r="C2320" s="793">
        <v>6.33</v>
      </c>
      <c r="D2320" s="2113">
        <v>250</v>
      </c>
      <c r="E2320" s="2064">
        <f t="shared" si="261"/>
        <v>256.71600000000001</v>
      </c>
      <c r="F2320" s="603">
        <f t="shared" si="262"/>
        <v>256.72000000000003</v>
      </c>
      <c r="G2320" s="862">
        <f>'Заказ, cкидки и курсы валют'!$J$23*F2320</f>
        <v>3196.1640000000002</v>
      </c>
      <c r="H2320" s="128">
        <f t="shared" si="263"/>
        <v>799.04</v>
      </c>
      <c r="I2320" s="212"/>
    </row>
    <row r="2321" spans="1:9" ht="13.5" thickBot="1">
      <c r="A2321" s="241" t="s">
        <v>1743</v>
      </c>
      <c r="B2321" s="244" t="s">
        <v>3374</v>
      </c>
      <c r="C2321" s="244">
        <v>7.08</v>
      </c>
      <c r="D2321" s="2142">
        <v>250</v>
      </c>
      <c r="E2321" s="2092">
        <f>E2303*1.2</f>
        <v>297.82799999999997</v>
      </c>
      <c r="F2321" s="959">
        <f t="shared" si="262"/>
        <v>297.83</v>
      </c>
      <c r="G2321" s="960">
        <f>'Заказ, cкидки и курсы валют'!$J$23*F2321</f>
        <v>3707.9834999999994</v>
      </c>
      <c r="H2321" s="181">
        <f t="shared" si="263"/>
        <v>927</v>
      </c>
      <c r="I2321" s="214"/>
    </row>
    <row r="2322" spans="1:9" ht="13.5" thickBot="1">
      <c r="A2322" s="14"/>
      <c r="B2322" s="123"/>
      <c r="C2322" s="123"/>
      <c r="D2322" s="268"/>
      <c r="E2322" s="1237"/>
      <c r="F2322" s="1096"/>
      <c r="G2322" s="865"/>
      <c r="H2322" s="23"/>
      <c r="I2322" s="14"/>
    </row>
    <row r="2323" spans="1:9" ht="18">
      <c r="A2323" s="247"/>
      <c r="B2323" s="243"/>
      <c r="C2323" s="91" t="s">
        <v>1406</v>
      </c>
      <c r="D2323" s="96"/>
      <c r="E2323" s="591"/>
      <c r="F2323" s="592"/>
      <c r="G2323" s="859"/>
      <c r="H2323" s="227"/>
      <c r="I2323" s="95"/>
    </row>
    <row r="2324" spans="1:9" ht="18">
      <c r="A2324" s="248"/>
      <c r="B2324" s="108" t="s">
        <v>1404</v>
      </c>
      <c r="C2324" s="108"/>
      <c r="D2324" s="166"/>
      <c r="E2324" s="593"/>
      <c r="F2324" s="553"/>
      <c r="G2324" s="340"/>
      <c r="H2324" s="17"/>
      <c r="I2324" s="167"/>
    </row>
    <row r="2325" spans="1:9">
      <c r="A2325" s="248"/>
      <c r="B2325" s="222"/>
      <c r="C2325" s="97"/>
      <c r="D2325" s="97"/>
      <c r="E2325" s="595"/>
      <c r="F2325" s="596"/>
      <c r="G2325" s="860"/>
      <c r="H2325" s="228"/>
      <c r="I2325" s="167"/>
    </row>
    <row r="2326" spans="1:9">
      <c r="A2326" s="248"/>
      <c r="B2326" s="222"/>
      <c r="C2326" s="97"/>
      <c r="D2326" s="97"/>
      <c r="E2326" s="595"/>
      <c r="F2326" s="596"/>
      <c r="G2326" s="860"/>
      <c r="H2326" s="228"/>
      <c r="I2326" s="167"/>
    </row>
    <row r="2327" spans="1:9">
      <c r="A2327" s="248"/>
      <c r="B2327" s="222"/>
      <c r="C2327" s="97"/>
      <c r="D2327" s="97"/>
      <c r="E2327" s="595"/>
      <c r="F2327" s="596"/>
      <c r="G2327" s="860"/>
      <c r="H2327" s="228"/>
      <c r="I2327" s="167"/>
    </row>
    <row r="2328" spans="1:9" ht="16.5" thickBot="1">
      <c r="A2328" s="201" t="s">
        <v>7083</v>
      </c>
      <c r="B2328" s="200"/>
      <c r="C2328" s="205"/>
      <c r="D2328" s="205"/>
      <c r="E2328" s="597"/>
      <c r="F2328" s="598"/>
      <c r="G2328" s="861"/>
      <c r="H2328" s="229"/>
      <c r="I2328" s="172"/>
    </row>
    <row r="2329" spans="1:9" ht="42">
      <c r="A2329" s="195" t="s">
        <v>1034</v>
      </c>
      <c r="B2329" s="196" t="s">
        <v>1035</v>
      </c>
      <c r="C2329" s="197" t="s">
        <v>678</v>
      </c>
      <c r="D2329" s="197" t="s">
        <v>3143</v>
      </c>
      <c r="E2329" s="1134" t="s">
        <v>11378</v>
      </c>
      <c r="F2329" s="600" t="s">
        <v>2792</v>
      </c>
      <c r="G2329" s="2353" t="s">
        <v>2640</v>
      </c>
      <c r="H2329" s="2354" t="s">
        <v>497</v>
      </c>
      <c r="I2329" s="199" t="s">
        <v>4268</v>
      </c>
    </row>
    <row r="2330" spans="1:9" ht="13.5" thickBot="1">
      <c r="A2330" s="195"/>
      <c r="B2330" s="389"/>
      <c r="C2330" s="197" t="s">
        <v>3644</v>
      </c>
      <c r="D2330" s="390" t="s">
        <v>2641</v>
      </c>
      <c r="E2330" s="601" t="s">
        <v>265</v>
      </c>
      <c r="F2330" s="607">
        <f>'Заказ, cкидки и курсы валют'!$I$12</f>
        <v>0</v>
      </c>
      <c r="G2330" s="2350"/>
      <c r="H2330" s="2352"/>
      <c r="I2330" s="325"/>
    </row>
    <row r="2331" spans="1:9">
      <c r="A2331" s="333" t="s">
        <v>11306</v>
      </c>
      <c r="B2331" s="979" t="s">
        <v>3378</v>
      </c>
      <c r="C2331" s="979">
        <v>1.86</v>
      </c>
      <c r="D2331" s="2119">
        <v>100</v>
      </c>
      <c r="E2331" s="2090">
        <f>E2295*3</f>
        <v>230.01</v>
      </c>
      <c r="F2331" s="967">
        <f>ROUND(E2331*(1-$F$11),2)</f>
        <v>230.01</v>
      </c>
      <c r="G2331" s="968">
        <f>'Заказ, cкидки и курсы валют'!$J$23*F2331</f>
        <v>2863.6244999999999</v>
      </c>
      <c r="H2331" s="387">
        <f>ROUND((D2331/1000)*G2331,2)</f>
        <v>286.36</v>
      </c>
      <c r="I2331" s="337"/>
    </row>
    <row r="2332" spans="1:9" ht="15">
      <c r="A2332" s="216" t="s">
        <v>11307</v>
      </c>
      <c r="B2332" s="60" t="s">
        <v>1390</v>
      </c>
      <c r="C2332" s="793">
        <v>3.01</v>
      </c>
      <c r="D2332" s="2113">
        <v>50</v>
      </c>
      <c r="E2332" s="2064">
        <f t="shared" ref="E2332:E2337" si="264">E2296*3</f>
        <v>347.1</v>
      </c>
      <c r="F2332" s="603">
        <f t="shared" ref="F2332:F2338" si="265">ROUND(E2332*(1-$F$11),2)</f>
        <v>347.1</v>
      </c>
      <c r="G2332" s="862">
        <f>'Заказ, cкидки и курсы валют'!$J$23*F2332</f>
        <v>4321.3950000000004</v>
      </c>
      <c r="H2332" s="128">
        <f t="shared" ref="H2332:H2338" si="266">ROUND((D2332/1000)*G2332,2)</f>
        <v>216.07</v>
      </c>
      <c r="I2332" s="212"/>
    </row>
    <row r="2333" spans="1:9" ht="15">
      <c r="A2333" s="216" t="s">
        <v>11308</v>
      </c>
      <c r="B2333" s="60" t="s">
        <v>1391</v>
      </c>
      <c r="C2333" s="793">
        <v>3.72</v>
      </c>
      <c r="D2333" s="2113">
        <v>50</v>
      </c>
      <c r="E2333" s="2064">
        <f t="shared" si="264"/>
        <v>400.65000000000003</v>
      </c>
      <c r="F2333" s="603">
        <f t="shared" si="265"/>
        <v>400.65</v>
      </c>
      <c r="G2333" s="862">
        <f>'Заказ, cкидки и курсы валют'!$J$23*F2333</f>
        <v>4988.0924999999997</v>
      </c>
      <c r="H2333" s="128">
        <f t="shared" si="266"/>
        <v>249.4</v>
      </c>
      <c r="I2333" s="212"/>
    </row>
    <row r="2334" spans="1:9" ht="15">
      <c r="A2334" s="216" t="s">
        <v>11309</v>
      </c>
      <c r="B2334" s="60" t="s">
        <v>598</v>
      </c>
      <c r="C2334" s="793">
        <v>4.78</v>
      </c>
      <c r="D2334" s="2113">
        <v>40</v>
      </c>
      <c r="E2334" s="2064">
        <f t="shared" si="264"/>
        <v>458.31000000000006</v>
      </c>
      <c r="F2334" s="603">
        <f t="shared" si="265"/>
        <v>458.31</v>
      </c>
      <c r="G2334" s="862">
        <f>'Заказ, cкидки и курсы валют'!$J$23*F2334</f>
        <v>5705.9594999999999</v>
      </c>
      <c r="H2334" s="128">
        <f t="shared" si="266"/>
        <v>228.24</v>
      </c>
      <c r="I2334" s="212"/>
    </row>
    <row r="2335" spans="1:9" ht="15">
      <c r="A2335" s="216" t="s">
        <v>11310</v>
      </c>
      <c r="B2335" s="60" t="s">
        <v>599</v>
      </c>
      <c r="C2335" s="793">
        <v>5.01</v>
      </c>
      <c r="D2335" s="2113">
        <v>30</v>
      </c>
      <c r="E2335" s="2064">
        <f t="shared" si="264"/>
        <v>564</v>
      </c>
      <c r="F2335" s="603">
        <f t="shared" si="265"/>
        <v>564</v>
      </c>
      <c r="G2335" s="862">
        <f>'Заказ, cкидки и курсы валют'!$J$23*F2335</f>
        <v>7021.7999999999993</v>
      </c>
      <c r="H2335" s="128">
        <f t="shared" si="266"/>
        <v>210.65</v>
      </c>
      <c r="I2335" s="212"/>
    </row>
    <row r="2336" spans="1:9" ht="14.1" customHeight="1">
      <c r="A2336" s="216" t="s">
        <v>11311</v>
      </c>
      <c r="B2336" s="60" t="s">
        <v>3372</v>
      </c>
      <c r="C2336" s="793">
        <v>5.72</v>
      </c>
      <c r="D2336" s="2113">
        <v>30</v>
      </c>
      <c r="E2336" s="2064">
        <f t="shared" si="264"/>
        <v>646.74</v>
      </c>
      <c r="F2336" s="603">
        <f t="shared" si="265"/>
        <v>646.74</v>
      </c>
      <c r="G2336" s="862">
        <f>'Заказ, cкидки и курсы валют'!$J$23*F2336</f>
        <v>8051.9129999999996</v>
      </c>
      <c r="H2336" s="128">
        <f t="shared" si="266"/>
        <v>241.56</v>
      </c>
      <c r="I2336" s="212"/>
    </row>
    <row r="2337" spans="1:9" ht="14.1" customHeight="1">
      <c r="A2337" s="216" t="s">
        <v>11312</v>
      </c>
      <c r="B2337" s="60" t="s">
        <v>3373</v>
      </c>
      <c r="C2337" s="793">
        <v>6.33</v>
      </c>
      <c r="D2337" s="2113">
        <v>25</v>
      </c>
      <c r="E2337" s="2064">
        <f t="shared" si="264"/>
        <v>641.79</v>
      </c>
      <c r="F2337" s="603">
        <f t="shared" si="265"/>
        <v>641.79</v>
      </c>
      <c r="G2337" s="862">
        <f>'Заказ, cкидки и курсы валют'!$J$23*F2337</f>
        <v>7990.285499999999</v>
      </c>
      <c r="H2337" s="128">
        <f t="shared" si="266"/>
        <v>199.76</v>
      </c>
      <c r="I2337" s="212"/>
    </row>
    <row r="2338" spans="1:9" ht="14.1" customHeight="1" thickBot="1">
      <c r="A2338" s="241" t="s">
        <v>11313</v>
      </c>
      <c r="B2338" s="244" t="s">
        <v>3374</v>
      </c>
      <c r="C2338" s="244">
        <v>7.08</v>
      </c>
      <c r="D2338" s="2142">
        <v>25</v>
      </c>
      <c r="E2338" s="2092">
        <f>E2303*3</f>
        <v>744.56999999999994</v>
      </c>
      <c r="F2338" s="959">
        <f t="shared" si="265"/>
        <v>744.57</v>
      </c>
      <c r="G2338" s="960">
        <f>'Заказ, cкидки и курсы валют'!$J$23*F2338</f>
        <v>9269.8965000000007</v>
      </c>
      <c r="H2338" s="181">
        <f t="shared" si="266"/>
        <v>231.75</v>
      </c>
      <c r="I2338" s="214"/>
    </row>
    <row r="2339" spans="1:9" ht="14.1" customHeight="1" thickBot="1">
      <c r="A2339" s="14"/>
      <c r="B2339" s="123"/>
      <c r="C2339" s="123"/>
      <c r="D2339" s="1951"/>
      <c r="E2339" s="1237"/>
      <c r="F2339" s="1096"/>
      <c r="G2339" s="865"/>
      <c r="H2339" s="23"/>
      <c r="I2339" s="14"/>
    </row>
    <row r="2340" spans="1:9" ht="17.25" customHeight="1">
      <c r="A2340" s="251"/>
      <c r="B2340" s="243"/>
      <c r="C2340" s="91" t="s">
        <v>12237</v>
      </c>
      <c r="D2340" s="96"/>
      <c r="E2340" s="591"/>
      <c r="F2340" s="592"/>
      <c r="G2340" s="859"/>
      <c r="H2340" s="227"/>
      <c r="I2340" s="230"/>
    </row>
    <row r="2341" spans="1:9" ht="14.1" customHeight="1">
      <c r="A2341" s="248"/>
      <c r="B2341" s="108" t="s">
        <v>1404</v>
      </c>
      <c r="C2341" s="108"/>
      <c r="D2341" s="166"/>
      <c r="E2341" s="593"/>
      <c r="F2341" s="553"/>
      <c r="G2341" s="340"/>
      <c r="H2341" s="17"/>
      <c r="I2341" s="167"/>
    </row>
    <row r="2342" spans="1:9" ht="46.5" customHeight="1">
      <c r="A2342" s="248"/>
      <c r="B2342" s="222"/>
      <c r="C2342" s="108"/>
      <c r="D2342" s="108"/>
      <c r="E2342" s="615"/>
      <c r="F2342" s="563"/>
      <c r="G2342" s="872"/>
      <c r="H2342" s="228"/>
      <c r="I2342" s="167"/>
    </row>
    <row r="2343" spans="1:9" ht="13.5" customHeight="1">
      <c r="A2343" s="248"/>
      <c r="B2343" s="222"/>
      <c r="C2343" s="97"/>
      <c r="D2343" s="97"/>
      <c r="E2343" s="595"/>
      <c r="F2343" s="596"/>
      <c r="G2343" s="860"/>
      <c r="H2343" s="228"/>
      <c r="I2343" s="167"/>
    </row>
    <row r="2344" spans="1:9" ht="9" customHeight="1">
      <c r="A2344" s="248"/>
      <c r="B2344" s="222"/>
      <c r="C2344" s="97"/>
      <c r="D2344" s="97"/>
      <c r="E2344" s="595"/>
      <c r="F2344" s="596"/>
      <c r="G2344" s="860"/>
      <c r="H2344" s="228"/>
      <c r="I2344" s="167"/>
    </row>
    <row r="2345" spans="1:9" ht="14.1" customHeight="1" thickBot="1">
      <c r="A2345" s="201" t="s">
        <v>7082</v>
      </c>
      <c r="B2345" s="224"/>
      <c r="C2345" s="99"/>
      <c r="D2345" s="99"/>
      <c r="E2345" s="597"/>
      <c r="F2345" s="598"/>
      <c r="G2345" s="861"/>
      <c r="H2345" s="229"/>
      <c r="I2345" s="172"/>
    </row>
    <row r="2346" spans="1:9" ht="38.25" customHeight="1">
      <c r="A2346" s="195" t="s">
        <v>1034</v>
      </c>
      <c r="B2346" s="196" t="s">
        <v>1035</v>
      </c>
      <c r="C2346" s="197" t="s">
        <v>678</v>
      </c>
      <c r="D2346" s="197" t="s">
        <v>3143</v>
      </c>
      <c r="E2346" s="1134" t="s">
        <v>11378</v>
      </c>
      <c r="F2346" s="600" t="s">
        <v>2792</v>
      </c>
      <c r="G2346" s="2353" t="s">
        <v>2640</v>
      </c>
      <c r="H2346" s="2354" t="s">
        <v>497</v>
      </c>
      <c r="I2346" s="199" t="s">
        <v>4268</v>
      </c>
    </row>
    <row r="2347" spans="1:9" ht="14.1" customHeight="1" thickBot="1">
      <c r="A2347" s="195"/>
      <c r="B2347" s="389"/>
      <c r="C2347" s="197" t="s">
        <v>3644</v>
      </c>
      <c r="D2347" s="390" t="s">
        <v>2641</v>
      </c>
      <c r="E2347" s="601" t="s">
        <v>265</v>
      </c>
      <c r="F2347" s="607">
        <f>'Заказ, cкидки и курсы валют'!$I$12</f>
        <v>0</v>
      </c>
      <c r="G2347" s="2350"/>
      <c r="H2347" s="2352"/>
      <c r="I2347" s="325"/>
    </row>
    <row r="2348" spans="1:9" ht="14.1" customHeight="1">
      <c r="A2348" s="997" t="s">
        <v>12236</v>
      </c>
      <c r="B2348" s="1079" t="s">
        <v>12235</v>
      </c>
      <c r="C2348" s="2393">
        <v>0.3</v>
      </c>
      <c r="D2348" s="2121">
        <v>30000</v>
      </c>
      <c r="E2348" s="574">
        <v>27.56</v>
      </c>
      <c r="F2348" s="2069">
        <f>ROUND(E2348*(1-$F$11),2)</f>
        <v>27.56</v>
      </c>
      <c r="G2348" s="1673">
        <f>'Заказ, cкидки и курсы валют'!$J$23*F2348</f>
        <v>343.12199999999996</v>
      </c>
      <c r="H2348" s="1278">
        <f>ROUND((D2348/1000)*G2348,2)</f>
        <v>10293.66</v>
      </c>
      <c r="I2348" s="1080"/>
    </row>
    <row r="2349" spans="1:9" ht="14.1" customHeight="1">
      <c r="A2349" s="625" t="s">
        <v>12209</v>
      </c>
      <c r="B2349" s="654" t="s">
        <v>12206</v>
      </c>
      <c r="C2349" s="2392">
        <v>0.5</v>
      </c>
      <c r="D2349" s="2114">
        <v>30000</v>
      </c>
      <c r="E2349" s="574">
        <v>30.69</v>
      </c>
      <c r="F2349" s="936">
        <f>ROUND(E2349*(1-$F$11),2)</f>
        <v>30.69</v>
      </c>
      <c r="G2349" s="866">
        <f>'Заказ, cкидки и курсы валют'!$J$23*F2349</f>
        <v>382.09050000000002</v>
      </c>
      <c r="H2349" s="522">
        <f>ROUND((D2349/1000)*G2349,2)</f>
        <v>11462.72</v>
      </c>
      <c r="I2349" s="523"/>
    </row>
    <row r="2350" spans="1:9" ht="14.1" customHeight="1">
      <c r="A2350" s="625" t="s">
        <v>12210</v>
      </c>
      <c r="B2350" s="654" t="s">
        <v>3379</v>
      </c>
      <c r="C2350" s="2392">
        <v>0.35</v>
      </c>
      <c r="D2350" s="2114">
        <v>30000</v>
      </c>
      <c r="E2350" s="574">
        <v>21.6</v>
      </c>
      <c r="F2350" s="936">
        <f t="shared" ref="F2350:F2352" si="267">ROUND(E2350*(1-$F$11),2)</f>
        <v>21.6</v>
      </c>
      <c r="G2350" s="866">
        <f>'Заказ, cкидки и курсы валют'!$J$23*F2350</f>
        <v>268.92</v>
      </c>
      <c r="H2350" s="522">
        <f t="shared" ref="H2350:H2352" si="268">ROUND((D2350/1000)*G2350,2)</f>
        <v>8067.6</v>
      </c>
      <c r="I2350" s="523"/>
    </row>
    <row r="2351" spans="1:9" ht="14.1" customHeight="1">
      <c r="A2351" s="625" t="s">
        <v>12211</v>
      </c>
      <c r="B2351" s="654" t="s">
        <v>3380</v>
      </c>
      <c r="C2351" s="2392">
        <v>0.45</v>
      </c>
      <c r="D2351" s="2114">
        <v>30000</v>
      </c>
      <c r="E2351" s="574">
        <v>23.68</v>
      </c>
      <c r="F2351" s="936">
        <f t="shared" si="267"/>
        <v>23.68</v>
      </c>
      <c r="G2351" s="866">
        <f>'Заказ, cкидки и курсы валют'!$J$23*F2351</f>
        <v>294.81599999999997</v>
      </c>
      <c r="H2351" s="522">
        <f t="shared" si="268"/>
        <v>8844.48</v>
      </c>
      <c r="I2351" s="523"/>
    </row>
    <row r="2352" spans="1:9" ht="14.1" customHeight="1">
      <c r="A2352" s="625" t="s">
        <v>12212</v>
      </c>
      <c r="B2352" s="654" t="s">
        <v>3382</v>
      </c>
      <c r="C2352" s="2392">
        <v>0.66</v>
      </c>
      <c r="D2352" s="2114">
        <v>20000</v>
      </c>
      <c r="E2352" s="574">
        <v>29.18</v>
      </c>
      <c r="F2352" s="936">
        <f t="shared" si="267"/>
        <v>29.18</v>
      </c>
      <c r="G2352" s="866">
        <f>'Заказ, cкидки и курсы валют'!$J$23*F2352</f>
        <v>363.291</v>
      </c>
      <c r="H2352" s="522">
        <f t="shared" si="268"/>
        <v>7265.82</v>
      </c>
      <c r="I2352" s="523"/>
    </row>
    <row r="2353" spans="1:9" ht="14.1" customHeight="1">
      <c r="A2353" s="625" t="s">
        <v>12213</v>
      </c>
      <c r="B2353" s="654" t="s">
        <v>3383</v>
      </c>
      <c r="C2353" s="2392">
        <v>0.77</v>
      </c>
      <c r="D2353" s="2114">
        <v>15000</v>
      </c>
      <c r="E2353" s="574">
        <v>32.369999999999997</v>
      </c>
      <c r="F2353" s="936">
        <f t="shared" ref="F2353:F2369" si="269">ROUND(E2353*(1-$F$11),2)</f>
        <v>32.369999999999997</v>
      </c>
      <c r="G2353" s="866">
        <f>'Заказ, cкидки и курсы валют'!$J$23*F2353</f>
        <v>403.00649999999996</v>
      </c>
      <c r="H2353" s="522">
        <f t="shared" ref="H2353:H2369" si="270">ROUND((D2353/1000)*G2353,2)</f>
        <v>6045.1</v>
      </c>
      <c r="I2353" s="523"/>
    </row>
    <row r="2354" spans="1:9" ht="14.1" customHeight="1">
      <c r="A2354" s="625" t="s">
        <v>12214</v>
      </c>
      <c r="B2354" s="654" t="s">
        <v>8998</v>
      </c>
      <c r="C2354" s="2392">
        <v>0.97</v>
      </c>
      <c r="D2354" s="2114">
        <v>15000</v>
      </c>
      <c r="E2354" s="574">
        <v>38.619999999999997</v>
      </c>
      <c r="F2354" s="936">
        <f t="shared" si="269"/>
        <v>38.619999999999997</v>
      </c>
      <c r="G2354" s="866">
        <f>'Заказ, cкидки и курсы валют'!$J$23*F2354</f>
        <v>480.81899999999996</v>
      </c>
      <c r="H2354" s="522">
        <f t="shared" si="270"/>
        <v>7212.29</v>
      </c>
      <c r="I2354" s="523"/>
    </row>
    <row r="2355" spans="1:9" ht="14.1" customHeight="1">
      <c r="A2355" s="625" t="s">
        <v>12215</v>
      </c>
      <c r="B2355" s="654" t="s">
        <v>12207</v>
      </c>
      <c r="C2355" s="2392">
        <v>1.2</v>
      </c>
      <c r="D2355" s="2114">
        <v>15000</v>
      </c>
      <c r="E2355" s="574">
        <v>45.9</v>
      </c>
      <c r="F2355" s="936">
        <f t="shared" si="269"/>
        <v>45.9</v>
      </c>
      <c r="G2355" s="866">
        <f>'Заказ, cкидки и курсы валют'!$J$23*F2355</f>
        <v>571.45499999999993</v>
      </c>
      <c r="H2355" s="522">
        <f t="shared" si="270"/>
        <v>8571.83</v>
      </c>
      <c r="I2355" s="523"/>
    </row>
    <row r="2356" spans="1:9" ht="14.1" customHeight="1">
      <c r="A2356" s="625" t="s">
        <v>12216</v>
      </c>
      <c r="B2356" s="654" t="s">
        <v>3384</v>
      </c>
      <c r="C2356" s="2392">
        <v>0.47</v>
      </c>
      <c r="D2356" s="2114">
        <v>15000</v>
      </c>
      <c r="E2356" s="574">
        <v>25.27</v>
      </c>
      <c r="F2356" s="936">
        <f t="shared" si="269"/>
        <v>25.27</v>
      </c>
      <c r="G2356" s="866">
        <f>'Заказ, cкидки и курсы валют'!$J$23*F2356</f>
        <v>314.61149999999998</v>
      </c>
      <c r="H2356" s="522">
        <f t="shared" si="270"/>
        <v>4719.17</v>
      </c>
      <c r="I2356" s="523"/>
    </row>
    <row r="2357" spans="1:9" ht="14.1" customHeight="1">
      <c r="A2357" s="625" t="s">
        <v>12217</v>
      </c>
      <c r="B2357" s="654" t="s">
        <v>106</v>
      </c>
      <c r="C2357" s="529">
        <v>0.95</v>
      </c>
      <c r="D2357" s="2114">
        <v>15000</v>
      </c>
      <c r="E2357" s="574">
        <v>40.32</v>
      </c>
      <c r="F2357" s="936">
        <f t="shared" si="269"/>
        <v>40.32</v>
      </c>
      <c r="G2357" s="866">
        <f>'Заказ, cкидки и курсы валют'!$J$23*F2357</f>
        <v>501.98399999999998</v>
      </c>
      <c r="H2357" s="522">
        <f t="shared" si="270"/>
        <v>7529.76</v>
      </c>
      <c r="I2357" s="523"/>
    </row>
    <row r="2358" spans="1:9" ht="14.1" customHeight="1">
      <c r="A2358" s="625" t="s">
        <v>12218</v>
      </c>
      <c r="B2358" s="654" t="s">
        <v>107</v>
      </c>
      <c r="C2358" s="529">
        <v>1.21</v>
      </c>
      <c r="D2358" s="2114">
        <v>15000</v>
      </c>
      <c r="E2358" s="574">
        <v>47.11</v>
      </c>
      <c r="F2358" s="936">
        <f t="shared" si="269"/>
        <v>47.11</v>
      </c>
      <c r="G2358" s="866">
        <f>'Заказ, cкидки и курсы валют'!$J$23*F2358</f>
        <v>586.51949999999999</v>
      </c>
      <c r="H2358" s="522">
        <f t="shared" si="270"/>
        <v>8797.7900000000009</v>
      </c>
      <c r="I2358" s="523"/>
    </row>
    <row r="2359" spans="1:9" ht="15" customHeight="1">
      <c r="A2359" s="625" t="s">
        <v>12219</v>
      </c>
      <c r="B2359" s="654" t="s">
        <v>108</v>
      </c>
      <c r="C2359" s="529">
        <v>1.5</v>
      </c>
      <c r="D2359" s="2114">
        <v>12000</v>
      </c>
      <c r="E2359" s="574">
        <v>58.44</v>
      </c>
      <c r="F2359" s="936">
        <f t="shared" si="269"/>
        <v>58.44</v>
      </c>
      <c r="G2359" s="866">
        <f>'Заказ, cкидки и курсы валют'!$J$23*F2359</f>
        <v>727.57799999999997</v>
      </c>
      <c r="H2359" s="522">
        <f t="shared" si="270"/>
        <v>8730.94</v>
      </c>
      <c r="I2359" s="523"/>
    </row>
    <row r="2360" spans="1:9" ht="14.1" customHeight="1">
      <c r="A2360" s="625" t="s">
        <v>12220</v>
      </c>
      <c r="B2360" s="654" t="s">
        <v>3388</v>
      </c>
      <c r="C2360" s="529">
        <v>0.72</v>
      </c>
      <c r="D2360" s="2114">
        <v>20000</v>
      </c>
      <c r="E2360" s="574">
        <v>34.700000000000003</v>
      </c>
      <c r="F2360" s="936">
        <f t="shared" si="269"/>
        <v>34.700000000000003</v>
      </c>
      <c r="G2360" s="866">
        <f>'Заказ, cкидки и курсы валют'!$J$23*F2360</f>
        <v>432.01499999999999</v>
      </c>
      <c r="H2360" s="522">
        <f t="shared" si="270"/>
        <v>8640.2999999999993</v>
      </c>
      <c r="I2360" s="523"/>
    </row>
    <row r="2361" spans="1:9" ht="14.1" customHeight="1">
      <c r="A2361" s="625" t="s">
        <v>12221</v>
      </c>
      <c r="B2361" s="654" t="s">
        <v>137</v>
      </c>
      <c r="C2361" s="529">
        <v>1.04</v>
      </c>
      <c r="D2361" s="2114">
        <v>15000</v>
      </c>
      <c r="E2361" s="574">
        <v>41.23</v>
      </c>
      <c r="F2361" s="936">
        <f t="shared" si="269"/>
        <v>41.23</v>
      </c>
      <c r="G2361" s="866">
        <f>'Заказ, cкидки и курсы валют'!$J$23*F2361</f>
        <v>513.31349999999998</v>
      </c>
      <c r="H2361" s="522">
        <f t="shared" si="270"/>
        <v>7699.7</v>
      </c>
      <c r="I2361" s="523"/>
    </row>
    <row r="2362" spans="1:9" ht="14.1" customHeight="1">
      <c r="A2362" s="625" t="s">
        <v>12222</v>
      </c>
      <c r="B2362" s="654" t="s">
        <v>130</v>
      </c>
      <c r="C2362" s="529">
        <v>1.2</v>
      </c>
      <c r="D2362" s="2114">
        <v>12000</v>
      </c>
      <c r="E2362" s="574">
        <v>47.56</v>
      </c>
      <c r="F2362" s="936">
        <f t="shared" si="269"/>
        <v>47.56</v>
      </c>
      <c r="G2362" s="866">
        <f>'Заказ, cкидки и курсы валют'!$J$23*F2362</f>
        <v>592.12199999999996</v>
      </c>
      <c r="H2362" s="522">
        <f t="shared" si="270"/>
        <v>7105.46</v>
      </c>
      <c r="I2362" s="523"/>
    </row>
    <row r="2363" spans="1:9" ht="14.1" customHeight="1">
      <c r="A2363" s="625" t="s">
        <v>12223</v>
      </c>
      <c r="B2363" s="654" t="s">
        <v>131</v>
      </c>
      <c r="C2363" s="529">
        <v>1.52</v>
      </c>
      <c r="D2363" s="2114">
        <v>10000</v>
      </c>
      <c r="E2363" s="574">
        <v>54.46</v>
      </c>
      <c r="F2363" s="936">
        <f t="shared" si="269"/>
        <v>54.46</v>
      </c>
      <c r="G2363" s="866">
        <f>'Заказ, cкидки и курсы валют'!$J$23*F2363</f>
        <v>678.02699999999993</v>
      </c>
      <c r="H2363" s="522">
        <f t="shared" si="270"/>
        <v>6780.27</v>
      </c>
      <c r="I2363" s="523"/>
    </row>
    <row r="2364" spans="1:9" ht="14.1" customHeight="1">
      <c r="A2364" s="625" t="s">
        <v>12224</v>
      </c>
      <c r="B2364" s="654" t="s">
        <v>126</v>
      </c>
      <c r="C2364" s="529">
        <v>1.74</v>
      </c>
      <c r="D2364" s="2114">
        <v>10000</v>
      </c>
      <c r="E2364" s="574">
        <v>60.52</v>
      </c>
      <c r="F2364" s="936">
        <f t="shared" si="269"/>
        <v>60.52</v>
      </c>
      <c r="G2364" s="866">
        <f>'Заказ, cкидки и курсы валют'!$J$23*F2364</f>
        <v>753.47400000000005</v>
      </c>
      <c r="H2364" s="522">
        <f t="shared" si="270"/>
        <v>7534.74</v>
      </c>
      <c r="I2364" s="523"/>
    </row>
    <row r="2365" spans="1:9" ht="15">
      <c r="A2365" s="625" t="s">
        <v>12225</v>
      </c>
      <c r="B2365" s="654" t="s">
        <v>3998</v>
      </c>
      <c r="C2365" s="529">
        <v>2.48</v>
      </c>
      <c r="D2365" s="2114">
        <v>5000</v>
      </c>
      <c r="E2365" s="574">
        <v>86.23</v>
      </c>
      <c r="F2365" s="936">
        <f t="shared" si="269"/>
        <v>86.23</v>
      </c>
      <c r="G2365" s="866">
        <f>'Заказ, cкидки и курсы валют'!$J$23*F2365</f>
        <v>1073.5635</v>
      </c>
      <c r="H2365" s="522">
        <f t="shared" si="270"/>
        <v>5367.82</v>
      </c>
      <c r="I2365" s="523"/>
    </row>
    <row r="2366" spans="1:9" ht="15">
      <c r="A2366" s="625" t="s">
        <v>12226</v>
      </c>
      <c r="B2366" s="654" t="s">
        <v>99</v>
      </c>
      <c r="C2366" s="529">
        <v>2.21</v>
      </c>
      <c r="D2366" s="2114">
        <v>6000</v>
      </c>
      <c r="E2366" s="574">
        <v>75.33</v>
      </c>
      <c r="F2366" s="936">
        <f t="shared" si="269"/>
        <v>75.33</v>
      </c>
      <c r="G2366" s="866">
        <f>'Заказ, cкидки и курсы валют'!$J$23*F2366</f>
        <v>937.85849999999994</v>
      </c>
      <c r="H2366" s="522">
        <f t="shared" si="270"/>
        <v>5627.15</v>
      </c>
      <c r="I2366" s="523"/>
    </row>
    <row r="2367" spans="1:9" ht="15">
      <c r="A2367" s="625" t="s">
        <v>12227</v>
      </c>
      <c r="B2367" s="654" t="s">
        <v>610</v>
      </c>
      <c r="C2367" s="529">
        <v>2.4500000000000002</v>
      </c>
      <c r="D2367" s="2114">
        <v>6000</v>
      </c>
      <c r="E2367" s="574">
        <v>83.51</v>
      </c>
      <c r="F2367" s="936">
        <f t="shared" si="269"/>
        <v>83.51</v>
      </c>
      <c r="G2367" s="866">
        <f>'Заказ, cкидки и курсы валют'!$J$23*F2367</f>
        <v>1039.6994999999999</v>
      </c>
      <c r="H2367" s="522">
        <f t="shared" si="270"/>
        <v>6238.2</v>
      </c>
      <c r="I2367" s="523"/>
    </row>
    <row r="2368" spans="1:9" ht="15">
      <c r="A2368" s="625" t="s">
        <v>12228</v>
      </c>
      <c r="B2368" s="654" t="s">
        <v>1385</v>
      </c>
      <c r="C2368" s="529">
        <v>3.45</v>
      </c>
      <c r="D2368" s="2114">
        <v>4000</v>
      </c>
      <c r="E2368" s="574">
        <v>115.2</v>
      </c>
      <c r="F2368" s="936">
        <f t="shared" si="269"/>
        <v>115.2</v>
      </c>
      <c r="G2368" s="866">
        <f>'Заказ, cкидки и курсы валют'!$J$23*F2368</f>
        <v>1434.24</v>
      </c>
      <c r="H2368" s="522">
        <f t="shared" si="270"/>
        <v>5736.96</v>
      </c>
      <c r="I2368" s="523"/>
    </row>
    <row r="2369" spans="1:9" ht="15">
      <c r="A2369" s="625" t="s">
        <v>12229</v>
      </c>
      <c r="B2369" s="654" t="s">
        <v>1389</v>
      </c>
      <c r="C2369" s="529">
        <v>6.73</v>
      </c>
      <c r="D2369" s="2114">
        <v>1500</v>
      </c>
      <c r="E2369" s="574">
        <v>224.7</v>
      </c>
      <c r="F2369" s="936">
        <f t="shared" si="269"/>
        <v>224.7</v>
      </c>
      <c r="G2369" s="866">
        <f>'Заказ, cкидки и курсы валют'!$J$23*F2369</f>
        <v>2797.5149999999999</v>
      </c>
      <c r="H2369" s="522">
        <f t="shared" si="270"/>
        <v>4196.2700000000004</v>
      </c>
      <c r="I2369" s="523"/>
    </row>
    <row r="2370" spans="1:9" ht="15">
      <c r="A2370" s="625" t="s">
        <v>12230</v>
      </c>
      <c r="B2370" s="654" t="s">
        <v>669</v>
      </c>
      <c r="C2370" s="2392">
        <v>2.2000000000000002</v>
      </c>
      <c r="D2370" s="2114">
        <v>6000</v>
      </c>
      <c r="E2370" s="574">
        <v>78.97</v>
      </c>
      <c r="F2370" s="936">
        <f t="shared" ref="F2370:F2374" si="271">ROUND(E2370*(1-$F$11),2)</f>
        <v>78.97</v>
      </c>
      <c r="G2370" s="866">
        <f>'Заказ, cкидки и курсы валют'!$J$23*F2370</f>
        <v>983.17649999999992</v>
      </c>
      <c r="H2370" s="522">
        <f t="shared" ref="H2370:H2374" si="272">ROUND((D2370/1000)*G2370,2)</f>
        <v>5899.06</v>
      </c>
      <c r="I2370" s="523"/>
    </row>
    <row r="2371" spans="1:9" ht="15">
      <c r="A2371" s="625" t="s">
        <v>12231</v>
      </c>
      <c r="B2371" s="654" t="s">
        <v>1390</v>
      </c>
      <c r="C2371" s="2392">
        <v>2.5</v>
      </c>
      <c r="D2371" s="2114">
        <v>5000</v>
      </c>
      <c r="E2371" s="574">
        <v>89.55</v>
      </c>
      <c r="F2371" s="936">
        <f t="shared" si="271"/>
        <v>89.55</v>
      </c>
      <c r="G2371" s="866">
        <f>'Заказ, cкидки и курсы валют'!$J$23*F2371</f>
        <v>1114.8974999999998</v>
      </c>
      <c r="H2371" s="522">
        <f t="shared" si="272"/>
        <v>5574.49</v>
      </c>
      <c r="I2371" s="523"/>
    </row>
    <row r="2372" spans="1:9" ht="15">
      <c r="A2372" s="625" t="s">
        <v>12232</v>
      </c>
      <c r="B2372" s="654" t="s">
        <v>1391</v>
      </c>
      <c r="C2372" s="2392">
        <v>3.2</v>
      </c>
      <c r="D2372" s="2114">
        <v>4000</v>
      </c>
      <c r="E2372" s="574">
        <v>111.24</v>
      </c>
      <c r="F2372" s="936">
        <f t="shared" si="271"/>
        <v>111.24</v>
      </c>
      <c r="G2372" s="866">
        <f>'Заказ, cкидки и курсы валют'!$J$23*F2372</f>
        <v>1384.9379999999999</v>
      </c>
      <c r="H2372" s="522">
        <f t="shared" si="272"/>
        <v>5539.75</v>
      </c>
      <c r="I2372" s="523"/>
    </row>
    <row r="2373" spans="1:9" ht="15">
      <c r="A2373" s="625" t="s">
        <v>12233</v>
      </c>
      <c r="B2373" s="654" t="s">
        <v>599</v>
      </c>
      <c r="C2373" s="529">
        <v>4.59</v>
      </c>
      <c r="D2373" s="2114">
        <v>3500</v>
      </c>
      <c r="E2373" s="574">
        <v>153.26</v>
      </c>
      <c r="F2373" s="936">
        <f t="shared" si="271"/>
        <v>153.26</v>
      </c>
      <c r="G2373" s="866">
        <f>'Заказ, cкидки и курсы валют'!$J$23*F2373</f>
        <v>1908.0869999999998</v>
      </c>
      <c r="H2373" s="522">
        <f t="shared" si="272"/>
        <v>6678.3</v>
      </c>
      <c r="I2373" s="523"/>
    </row>
    <row r="2374" spans="1:9" ht="15.75" thickBot="1">
      <c r="A2374" s="655" t="s">
        <v>12234</v>
      </c>
      <c r="B2374" s="656" t="s">
        <v>12208</v>
      </c>
      <c r="C2374" s="2394">
        <v>9.8800000000000008</v>
      </c>
      <c r="D2374" s="2123">
        <v>1000</v>
      </c>
      <c r="E2374" s="574">
        <v>329.86</v>
      </c>
      <c r="F2374" s="2072">
        <f t="shared" si="271"/>
        <v>329.86</v>
      </c>
      <c r="G2374" s="1263">
        <f>'Заказ, cкидки и курсы валют'!$J$23*F2374</f>
        <v>4106.7569999999996</v>
      </c>
      <c r="H2374" s="1264">
        <f t="shared" si="272"/>
        <v>4106.76</v>
      </c>
      <c r="I2374" s="937"/>
    </row>
    <row r="2375" spans="1:9" ht="13.5" thickBot="1"/>
    <row r="2376" spans="1:9" ht="18">
      <c r="A2376" s="247"/>
      <c r="B2376" s="253"/>
      <c r="C2376" s="91" t="s">
        <v>4413</v>
      </c>
      <c r="D2376" s="96"/>
      <c r="E2376" s="591"/>
      <c r="F2376" s="592"/>
      <c r="G2376" s="859"/>
      <c r="H2376" s="163"/>
      <c r="I2376" s="95"/>
    </row>
    <row r="2377" spans="1:9" ht="18">
      <c r="A2377" s="248"/>
      <c r="B2377" s="252"/>
      <c r="C2377" s="108"/>
      <c r="D2377" s="108"/>
      <c r="E2377" s="615"/>
      <c r="F2377" s="563"/>
      <c r="G2377" s="872"/>
      <c r="H2377" s="17"/>
      <c r="I2377" s="167"/>
    </row>
    <row r="2378" spans="1:9">
      <c r="A2378" s="248"/>
      <c r="B2378" s="252"/>
      <c r="C2378" s="97"/>
      <c r="D2378" s="97"/>
      <c r="E2378" s="595"/>
      <c r="F2378" s="596"/>
      <c r="G2378" s="860"/>
      <c r="H2378" s="17"/>
      <c r="I2378" s="167"/>
    </row>
    <row r="2379" spans="1:9">
      <c r="A2379" s="248"/>
      <c r="B2379" s="252"/>
      <c r="C2379" s="97"/>
      <c r="D2379" s="97"/>
      <c r="E2379" s="595"/>
      <c r="F2379" s="596"/>
      <c r="G2379" s="860"/>
      <c r="H2379" s="17"/>
      <c r="I2379" s="167"/>
    </row>
    <row r="2380" spans="1:9" ht="16.5" thickBot="1">
      <c r="A2380" s="201" t="s">
        <v>7082</v>
      </c>
      <c r="B2380" s="254"/>
      <c r="C2380" s="99"/>
      <c r="D2380" s="99"/>
      <c r="E2380" s="597"/>
      <c r="F2380" s="598"/>
      <c r="G2380" s="861"/>
      <c r="H2380" s="171"/>
      <c r="I2380" s="172"/>
    </row>
    <row r="2381" spans="1:9" ht="42">
      <c r="A2381" s="195" t="s">
        <v>1034</v>
      </c>
      <c r="B2381" s="196" t="s">
        <v>1035</v>
      </c>
      <c r="C2381" s="197" t="s">
        <v>678</v>
      </c>
      <c r="D2381" s="192" t="s">
        <v>3143</v>
      </c>
      <c r="E2381" s="605" t="s">
        <v>11380</v>
      </c>
      <c r="F2381" s="600" t="s">
        <v>2792</v>
      </c>
      <c r="G2381" s="1093" t="s">
        <v>3286</v>
      </c>
      <c r="H2381" s="2354" t="s">
        <v>497</v>
      </c>
      <c r="I2381" s="199" t="s">
        <v>4268</v>
      </c>
    </row>
    <row r="2382" spans="1:9" ht="13.5" thickBot="1">
      <c r="A2382" s="195"/>
      <c r="B2382" s="389"/>
      <c r="C2382" s="197" t="s">
        <v>3644</v>
      </c>
      <c r="D2382" s="390" t="s">
        <v>4414</v>
      </c>
      <c r="E2382" s="601" t="s">
        <v>265</v>
      </c>
      <c r="F2382" s="607">
        <f>'Заказ, cкидки и курсы валют'!$I$12</f>
        <v>0</v>
      </c>
      <c r="G2382" s="1094"/>
      <c r="H2382" s="2352"/>
      <c r="I2382" s="325"/>
    </row>
    <row r="2383" spans="1:9" ht="15">
      <c r="A2383" s="333" t="s">
        <v>11141</v>
      </c>
      <c r="B2383" s="979" t="s">
        <v>11142</v>
      </c>
      <c r="C2383" s="978"/>
      <c r="D2383" s="978">
        <v>20</v>
      </c>
      <c r="E2383" s="574">
        <v>31.88</v>
      </c>
      <c r="F2383" s="967">
        <f>ROUND(E2383*(1-$F$11),2)</f>
        <v>31.88</v>
      </c>
      <c r="G2383" s="968">
        <f>'Заказ, cкидки и курсы валют'!$J$23*F2383</f>
        <v>396.90599999999995</v>
      </c>
      <c r="H2383" s="387">
        <f>ROUND((D2383)*G2383,2)</f>
        <v>7938.12</v>
      </c>
      <c r="I2383" s="337"/>
    </row>
    <row r="2384" spans="1:9" ht="15">
      <c r="A2384" s="216" t="s">
        <v>1744</v>
      </c>
      <c r="B2384" s="61" t="s">
        <v>162</v>
      </c>
      <c r="C2384" s="61"/>
      <c r="D2384" s="61">
        <v>20</v>
      </c>
      <c r="E2384" s="574">
        <v>28.83</v>
      </c>
      <c r="F2384" s="603">
        <f>ROUND(E2384*(1-$F$11),2)</f>
        <v>28.83</v>
      </c>
      <c r="G2384" s="862">
        <f>'Заказ, cкидки и курсы валют'!$J$23*F2384</f>
        <v>358.93349999999998</v>
      </c>
      <c r="H2384" s="128">
        <f>ROUND((D2384)*G2384,2)</f>
        <v>7178.67</v>
      </c>
      <c r="I2384" s="212"/>
    </row>
    <row r="2385" spans="1:9" ht="15">
      <c r="A2385" s="216" t="s">
        <v>1745</v>
      </c>
      <c r="B2385" s="61" t="s">
        <v>163</v>
      </c>
      <c r="C2385" s="61"/>
      <c r="D2385" s="61">
        <v>20</v>
      </c>
      <c r="E2385" s="574">
        <v>28.83</v>
      </c>
      <c r="F2385" s="603">
        <f t="shared" ref="F2385:F2392" si="273">ROUND(E2385*(1-$F$11),2)</f>
        <v>28.83</v>
      </c>
      <c r="G2385" s="862">
        <f>'Заказ, cкидки и курсы валют'!$J$23*F2385</f>
        <v>358.93349999999998</v>
      </c>
      <c r="H2385" s="128">
        <f t="shared" ref="H2385:H2392" si="274">ROUND((D2385)*G2385,2)</f>
        <v>7178.67</v>
      </c>
      <c r="I2385" s="212"/>
    </row>
    <row r="2386" spans="1:9" ht="15">
      <c r="A2386" s="216" t="s">
        <v>1746</v>
      </c>
      <c r="B2386" s="61" t="s">
        <v>164</v>
      </c>
      <c r="C2386" s="61"/>
      <c r="D2386" s="61">
        <v>20</v>
      </c>
      <c r="E2386" s="574">
        <v>28.83</v>
      </c>
      <c r="F2386" s="603">
        <f t="shared" si="273"/>
        <v>28.83</v>
      </c>
      <c r="G2386" s="862">
        <f>'Заказ, cкидки и курсы валют'!$J$23*F2386</f>
        <v>358.93349999999998</v>
      </c>
      <c r="H2386" s="128">
        <f t="shared" si="274"/>
        <v>7178.67</v>
      </c>
      <c r="I2386" s="212"/>
    </row>
    <row r="2387" spans="1:9" ht="15">
      <c r="A2387" s="216" t="s">
        <v>1747</v>
      </c>
      <c r="B2387" s="61" t="s">
        <v>165</v>
      </c>
      <c r="C2387" s="61"/>
      <c r="D2387" s="61">
        <v>20</v>
      </c>
      <c r="E2387" s="574">
        <v>28.83</v>
      </c>
      <c r="F2387" s="603">
        <f t="shared" si="273"/>
        <v>28.83</v>
      </c>
      <c r="G2387" s="862">
        <f>'Заказ, cкидки и курсы валют'!$J$23*F2387</f>
        <v>358.93349999999998</v>
      </c>
      <c r="H2387" s="128">
        <f t="shared" si="274"/>
        <v>7178.67</v>
      </c>
      <c r="I2387" s="212"/>
    </row>
    <row r="2388" spans="1:9" ht="15">
      <c r="A2388" s="216" t="s">
        <v>1748</v>
      </c>
      <c r="B2388" s="60" t="s">
        <v>166</v>
      </c>
      <c r="C2388" s="61"/>
      <c r="D2388" s="61">
        <v>20</v>
      </c>
      <c r="E2388" s="574">
        <v>28.83</v>
      </c>
      <c r="F2388" s="603">
        <f t="shared" si="273"/>
        <v>28.83</v>
      </c>
      <c r="G2388" s="862">
        <f>'Заказ, cкидки и курсы валют'!$J$23*F2388</f>
        <v>358.93349999999998</v>
      </c>
      <c r="H2388" s="128">
        <f t="shared" si="274"/>
        <v>7178.67</v>
      </c>
      <c r="I2388" s="212"/>
    </row>
    <row r="2389" spans="1:9" ht="15">
      <c r="A2389" s="216" t="s">
        <v>6611</v>
      </c>
      <c r="B2389" s="60" t="s">
        <v>174</v>
      </c>
      <c r="C2389" s="61"/>
      <c r="D2389" s="61">
        <v>20</v>
      </c>
      <c r="E2389" s="574">
        <v>28.83</v>
      </c>
      <c r="F2389" s="603">
        <f t="shared" si="273"/>
        <v>28.83</v>
      </c>
      <c r="G2389" s="862">
        <f>'Заказ, cкидки и курсы валют'!$J$23*F2389</f>
        <v>358.93349999999998</v>
      </c>
      <c r="H2389" s="128">
        <f t="shared" si="274"/>
        <v>7178.67</v>
      </c>
      <c r="I2389" s="212"/>
    </row>
    <row r="2390" spans="1:9" ht="15">
      <c r="A2390" s="216" t="s">
        <v>6614</v>
      </c>
      <c r="B2390" s="60" t="s">
        <v>175</v>
      </c>
      <c r="C2390" s="61"/>
      <c r="D2390" s="61">
        <v>20</v>
      </c>
      <c r="E2390" s="574">
        <v>28.83</v>
      </c>
      <c r="F2390" s="603">
        <f t="shared" si="273"/>
        <v>28.83</v>
      </c>
      <c r="G2390" s="862">
        <f>'Заказ, cкидки и курсы валют'!$J$23*F2390</f>
        <v>358.93349999999998</v>
      </c>
      <c r="H2390" s="128">
        <f t="shared" si="274"/>
        <v>7178.67</v>
      </c>
      <c r="I2390" s="212"/>
    </row>
    <row r="2391" spans="1:9" ht="15">
      <c r="A2391" s="216" t="s">
        <v>6612</v>
      </c>
      <c r="B2391" s="60" t="s">
        <v>176</v>
      </c>
      <c r="C2391" s="61"/>
      <c r="D2391" s="61">
        <v>20</v>
      </c>
      <c r="E2391" s="574">
        <v>28.83</v>
      </c>
      <c r="F2391" s="603">
        <f t="shared" si="273"/>
        <v>28.83</v>
      </c>
      <c r="G2391" s="862">
        <f>'Заказ, cкидки и курсы валют'!$J$23*F2391</f>
        <v>358.93349999999998</v>
      </c>
      <c r="H2391" s="128">
        <f t="shared" si="274"/>
        <v>7178.67</v>
      </c>
      <c r="I2391" s="212"/>
    </row>
    <row r="2392" spans="1:9" ht="15.75" thickBot="1">
      <c r="A2392" s="241" t="s">
        <v>6613</v>
      </c>
      <c r="B2392" s="244" t="s">
        <v>177</v>
      </c>
      <c r="C2392" s="250"/>
      <c r="D2392" s="250">
        <v>20</v>
      </c>
      <c r="E2392" s="574">
        <v>32.229999999999997</v>
      </c>
      <c r="F2392" s="959">
        <f t="shared" si="273"/>
        <v>32.229999999999997</v>
      </c>
      <c r="G2392" s="960">
        <f>'Заказ, cкидки и курсы валют'!$J$23*F2392</f>
        <v>401.26349999999996</v>
      </c>
      <c r="H2392" s="181">
        <f t="shared" si="274"/>
        <v>8025.27</v>
      </c>
      <c r="I2392" s="214"/>
    </row>
    <row r="2393" spans="1:9" ht="13.5" thickBot="1">
      <c r="B2393" s="70"/>
      <c r="C2393" s="70"/>
      <c r="D2393" s="70"/>
      <c r="E2393" s="550"/>
      <c r="F2393" s="578"/>
      <c r="G2393" s="863"/>
      <c r="H2393" s="25"/>
      <c r="I2393" s="14"/>
    </row>
    <row r="2394" spans="1:9" ht="18">
      <c r="A2394" s="247"/>
      <c r="B2394" s="253"/>
      <c r="C2394" s="91" t="s">
        <v>4413</v>
      </c>
      <c r="D2394" s="96"/>
      <c r="E2394" s="591"/>
      <c r="F2394" s="592"/>
      <c r="G2394" s="859"/>
      <c r="H2394" s="163"/>
      <c r="I2394" s="95"/>
    </row>
    <row r="2395" spans="1:9" ht="18">
      <c r="A2395" s="248"/>
      <c r="B2395" s="252"/>
      <c r="C2395" s="108"/>
      <c r="D2395" s="108"/>
      <c r="E2395" s="615"/>
      <c r="F2395" s="563"/>
      <c r="G2395" s="872"/>
      <c r="H2395" s="17"/>
      <c r="I2395" s="167"/>
    </row>
    <row r="2396" spans="1:9">
      <c r="A2396" s="248"/>
      <c r="B2396" s="252"/>
      <c r="C2396" s="97"/>
      <c r="D2396" s="97"/>
      <c r="E2396" s="595"/>
      <c r="F2396" s="596"/>
      <c r="G2396" s="860"/>
      <c r="H2396" s="17"/>
      <c r="I2396" s="167"/>
    </row>
    <row r="2397" spans="1:9">
      <c r="A2397" s="248"/>
      <c r="B2397" s="252"/>
      <c r="C2397" s="97"/>
      <c r="D2397" s="97"/>
      <c r="E2397" s="595"/>
      <c r="F2397" s="596"/>
      <c r="G2397" s="860"/>
      <c r="H2397" s="17"/>
      <c r="I2397" s="167"/>
    </row>
    <row r="2398" spans="1:9" ht="16.5" thickBot="1">
      <c r="A2398" s="201" t="s">
        <v>7083</v>
      </c>
      <c r="B2398" s="254"/>
      <c r="C2398" s="99"/>
      <c r="D2398" s="99"/>
      <c r="E2398" s="597"/>
      <c r="F2398" s="598"/>
      <c r="G2398" s="861"/>
      <c r="H2398" s="171"/>
      <c r="I2398" s="172"/>
    </row>
    <row r="2399" spans="1:9" ht="42">
      <c r="A2399" s="195" t="s">
        <v>1034</v>
      </c>
      <c r="B2399" s="196" t="s">
        <v>1035</v>
      </c>
      <c r="C2399" s="197" t="s">
        <v>678</v>
      </c>
      <c r="D2399" s="192" t="s">
        <v>3143</v>
      </c>
      <c r="E2399" s="605" t="s">
        <v>11380</v>
      </c>
      <c r="F2399" s="600" t="s">
        <v>2792</v>
      </c>
      <c r="G2399" s="1093" t="s">
        <v>3286</v>
      </c>
      <c r="H2399" s="2354" t="s">
        <v>497</v>
      </c>
      <c r="I2399" s="199" t="s">
        <v>4268</v>
      </c>
    </row>
    <row r="2400" spans="1:9" ht="13.5" thickBot="1">
      <c r="A2400" s="195"/>
      <c r="B2400" s="389"/>
      <c r="C2400" s="197" t="s">
        <v>3644</v>
      </c>
      <c r="D2400" s="390" t="s">
        <v>4414</v>
      </c>
      <c r="E2400" s="601" t="s">
        <v>265</v>
      </c>
      <c r="F2400" s="607">
        <f>'Заказ, cкидки и курсы валют'!$I$12</f>
        <v>0</v>
      </c>
      <c r="G2400" s="1094"/>
      <c r="H2400" s="2352"/>
      <c r="I2400" s="325"/>
    </row>
    <row r="2401" spans="1:9" ht="15">
      <c r="A2401" s="333" t="s">
        <v>7298</v>
      </c>
      <c r="B2401" s="978" t="s">
        <v>162</v>
      </c>
      <c r="C2401" s="978"/>
      <c r="D2401" s="978">
        <v>1</v>
      </c>
      <c r="E2401" s="2122">
        <f>E2384*3</f>
        <v>86.49</v>
      </c>
      <c r="F2401" s="967">
        <f>ROUND(E2401*(1-$F$11),2)</f>
        <v>86.49</v>
      </c>
      <c r="G2401" s="968">
        <f>'Заказ, cкидки и курсы валют'!$J$23*F2401</f>
        <v>1076.8004999999998</v>
      </c>
      <c r="H2401" s="387">
        <f>ROUND((D2401)*G2401,2)</f>
        <v>1076.8</v>
      </c>
      <c r="I2401" s="337"/>
    </row>
    <row r="2402" spans="1:9" ht="15">
      <c r="A2402" s="216" t="s">
        <v>7299</v>
      </c>
      <c r="B2402" s="61" t="s">
        <v>163</v>
      </c>
      <c r="C2402" s="61"/>
      <c r="D2402" s="61">
        <v>1</v>
      </c>
      <c r="E2402" s="2096">
        <f t="shared" ref="E2402:E2409" si="275">E2385*3</f>
        <v>86.49</v>
      </c>
      <c r="F2402" s="603">
        <f t="shared" ref="F2402:F2409" si="276">ROUND(E2402*(1-$F$11),2)</f>
        <v>86.49</v>
      </c>
      <c r="G2402" s="862">
        <f>'Заказ, cкидки и курсы валют'!$J$23*F2402</f>
        <v>1076.8004999999998</v>
      </c>
      <c r="H2402" s="128">
        <f t="shared" ref="H2402:H2409" si="277">ROUND((D2402)*G2402,2)</f>
        <v>1076.8</v>
      </c>
      <c r="I2402" s="212"/>
    </row>
    <row r="2403" spans="1:9" ht="15">
      <c r="A2403" s="216" t="s">
        <v>7300</v>
      </c>
      <c r="B2403" s="61" t="s">
        <v>164</v>
      </c>
      <c r="C2403" s="61"/>
      <c r="D2403" s="61">
        <v>1</v>
      </c>
      <c r="E2403" s="2096">
        <f t="shared" si="275"/>
        <v>86.49</v>
      </c>
      <c r="F2403" s="603">
        <f t="shared" si="276"/>
        <v>86.49</v>
      </c>
      <c r="G2403" s="862">
        <f>'Заказ, cкидки и курсы валют'!$J$23*F2403</f>
        <v>1076.8004999999998</v>
      </c>
      <c r="H2403" s="128">
        <f t="shared" si="277"/>
        <v>1076.8</v>
      </c>
      <c r="I2403" s="212"/>
    </row>
    <row r="2404" spans="1:9" ht="15">
      <c r="A2404" s="216" t="s">
        <v>7301</v>
      </c>
      <c r="B2404" s="61" t="s">
        <v>165</v>
      </c>
      <c r="C2404" s="61"/>
      <c r="D2404" s="61">
        <v>1</v>
      </c>
      <c r="E2404" s="2096">
        <f t="shared" si="275"/>
        <v>86.49</v>
      </c>
      <c r="F2404" s="603">
        <f t="shared" si="276"/>
        <v>86.49</v>
      </c>
      <c r="G2404" s="862">
        <f>'Заказ, cкидки и курсы валют'!$J$23*F2404</f>
        <v>1076.8004999999998</v>
      </c>
      <c r="H2404" s="128">
        <f t="shared" si="277"/>
        <v>1076.8</v>
      </c>
      <c r="I2404" s="212"/>
    </row>
    <row r="2405" spans="1:9" ht="15">
      <c r="A2405" s="216" t="s">
        <v>7302</v>
      </c>
      <c r="B2405" s="60" t="s">
        <v>173</v>
      </c>
      <c r="C2405" s="61"/>
      <c r="D2405" s="61">
        <v>1</v>
      </c>
      <c r="E2405" s="2096">
        <f t="shared" si="275"/>
        <v>86.49</v>
      </c>
      <c r="F2405" s="603">
        <f t="shared" si="276"/>
        <v>86.49</v>
      </c>
      <c r="G2405" s="862">
        <f>'Заказ, cкидки и курсы валют'!$J$23*F2405</f>
        <v>1076.8004999999998</v>
      </c>
      <c r="H2405" s="128">
        <f t="shared" si="277"/>
        <v>1076.8</v>
      </c>
      <c r="I2405" s="212"/>
    </row>
    <row r="2406" spans="1:9" ht="15">
      <c r="A2406" s="216" t="s">
        <v>7303</v>
      </c>
      <c r="B2406" s="60" t="s">
        <v>174</v>
      </c>
      <c r="C2406" s="61"/>
      <c r="D2406" s="61">
        <v>1</v>
      </c>
      <c r="E2406" s="2096">
        <f t="shared" si="275"/>
        <v>86.49</v>
      </c>
      <c r="F2406" s="603">
        <f t="shared" si="276"/>
        <v>86.49</v>
      </c>
      <c r="G2406" s="862">
        <f>'Заказ, cкидки и курсы валют'!$J$23*F2406</f>
        <v>1076.8004999999998</v>
      </c>
      <c r="H2406" s="128">
        <f t="shared" si="277"/>
        <v>1076.8</v>
      </c>
      <c r="I2406" s="212"/>
    </row>
    <row r="2407" spans="1:9" ht="15">
      <c r="A2407" s="216" t="s">
        <v>7304</v>
      </c>
      <c r="B2407" s="60" t="s">
        <v>175</v>
      </c>
      <c r="C2407" s="61"/>
      <c r="D2407" s="61">
        <v>1</v>
      </c>
      <c r="E2407" s="2096">
        <f t="shared" si="275"/>
        <v>86.49</v>
      </c>
      <c r="F2407" s="603">
        <f t="shared" si="276"/>
        <v>86.49</v>
      </c>
      <c r="G2407" s="862">
        <f>'Заказ, cкидки и курсы валют'!$J$23*F2407</f>
        <v>1076.8004999999998</v>
      </c>
      <c r="H2407" s="128">
        <f t="shared" si="277"/>
        <v>1076.8</v>
      </c>
      <c r="I2407" s="212"/>
    </row>
    <row r="2408" spans="1:9" ht="15">
      <c r="A2408" s="216" t="s">
        <v>7305</v>
      </c>
      <c r="B2408" s="60" t="s">
        <v>176</v>
      </c>
      <c r="C2408" s="61"/>
      <c r="D2408" s="61">
        <v>1</v>
      </c>
      <c r="E2408" s="2096">
        <f t="shared" si="275"/>
        <v>86.49</v>
      </c>
      <c r="F2408" s="603">
        <f t="shared" si="276"/>
        <v>86.49</v>
      </c>
      <c r="G2408" s="862">
        <f>'Заказ, cкидки и курсы валют'!$J$23*F2408</f>
        <v>1076.8004999999998</v>
      </c>
      <c r="H2408" s="128">
        <f t="shared" si="277"/>
        <v>1076.8</v>
      </c>
      <c r="I2408" s="212"/>
    </row>
    <row r="2409" spans="1:9" ht="15.75" thickBot="1">
      <c r="A2409" s="241" t="s">
        <v>7306</v>
      </c>
      <c r="B2409" s="244" t="s">
        <v>177</v>
      </c>
      <c r="C2409" s="250"/>
      <c r="D2409" s="250">
        <v>1</v>
      </c>
      <c r="E2409" s="2124">
        <f t="shared" si="275"/>
        <v>96.69</v>
      </c>
      <c r="F2409" s="959">
        <f t="shared" si="276"/>
        <v>96.69</v>
      </c>
      <c r="G2409" s="960">
        <f>'Заказ, cкидки и курсы валют'!$J$23*F2409</f>
        <v>1203.7904999999998</v>
      </c>
      <c r="H2409" s="181">
        <f t="shared" si="277"/>
        <v>1203.79</v>
      </c>
      <c r="I2409" s="214"/>
    </row>
    <row r="2410" spans="1:9" ht="13.5" thickBot="1">
      <c r="B2410" s="70"/>
      <c r="C2410" s="70"/>
      <c r="D2410" s="70"/>
      <c r="E2410" s="550"/>
      <c r="F2410" s="578"/>
      <c r="G2410" s="863"/>
      <c r="H2410" s="25"/>
      <c r="I2410" s="14"/>
    </row>
    <row r="2411" spans="1:9" ht="18">
      <c r="A2411" s="256"/>
      <c r="B2411" s="91" t="s">
        <v>2543</v>
      </c>
      <c r="C2411" s="91"/>
      <c r="D2411" s="93"/>
      <c r="E2411" s="591"/>
      <c r="F2411" s="592"/>
      <c r="G2411" s="859"/>
      <c r="H2411" s="163"/>
      <c r="I2411" s="95"/>
    </row>
    <row r="2412" spans="1:9">
      <c r="A2412" s="257"/>
      <c r="B2412" s="258"/>
      <c r="C2412" s="97"/>
      <c r="D2412" s="97"/>
      <c r="E2412" s="595"/>
      <c r="F2412" s="596"/>
      <c r="G2412" s="860"/>
      <c r="H2412" s="259"/>
      <c r="I2412" s="167"/>
    </row>
    <row r="2413" spans="1:9">
      <c r="A2413" s="257"/>
      <c r="B2413" s="258"/>
      <c r="C2413" s="97"/>
      <c r="D2413" s="97"/>
      <c r="E2413" s="595"/>
      <c r="F2413" s="596"/>
      <c r="G2413" s="860"/>
      <c r="H2413" s="259"/>
      <c r="I2413" s="167"/>
    </row>
    <row r="2414" spans="1:9">
      <c r="A2414" s="248"/>
      <c r="B2414" s="252"/>
      <c r="C2414" s="97"/>
      <c r="D2414" s="97"/>
      <c r="E2414" s="595"/>
      <c r="F2414" s="596"/>
      <c r="G2414" s="860"/>
      <c r="H2414" s="259"/>
      <c r="I2414" s="260"/>
    </row>
    <row r="2415" spans="1:9" ht="16.5" thickBot="1">
      <c r="A2415" s="201" t="s">
        <v>7082</v>
      </c>
      <c r="B2415" s="261"/>
      <c r="C2415" s="99"/>
      <c r="D2415" s="99"/>
      <c r="E2415" s="597"/>
      <c r="F2415" s="598"/>
      <c r="G2415" s="861"/>
      <c r="H2415" s="205"/>
      <c r="I2415" s="262"/>
    </row>
    <row r="2416" spans="1:9" ht="42">
      <c r="A2416" s="195" t="s">
        <v>1034</v>
      </c>
      <c r="B2416" s="196" t="s">
        <v>1035</v>
      </c>
      <c r="C2416" s="197" t="s">
        <v>678</v>
      </c>
      <c r="D2416" s="197" t="s">
        <v>3143</v>
      </c>
      <c r="E2416" s="605" t="s">
        <v>11378</v>
      </c>
      <c r="F2416" s="600" t="s">
        <v>2792</v>
      </c>
      <c r="G2416" s="2353" t="s">
        <v>2640</v>
      </c>
      <c r="H2416" s="2354" t="s">
        <v>497</v>
      </c>
      <c r="I2416" s="199" t="s">
        <v>4268</v>
      </c>
    </row>
    <row r="2417" spans="1:9" ht="13.5" thickBot="1">
      <c r="A2417" s="195"/>
      <c r="B2417" s="389"/>
      <c r="C2417" s="197" t="s">
        <v>3644</v>
      </c>
      <c r="D2417" s="390" t="s">
        <v>2641</v>
      </c>
      <c r="E2417" s="601" t="s">
        <v>265</v>
      </c>
      <c r="F2417" s="607">
        <f>'Заказ, cкидки и курсы валют'!$I$12</f>
        <v>0</v>
      </c>
      <c r="G2417" s="2350"/>
      <c r="H2417" s="2352"/>
      <c r="I2417" s="325"/>
    </row>
    <row r="2418" spans="1:9" ht="15">
      <c r="A2418" s="980" t="s">
        <v>2935</v>
      </c>
      <c r="B2418" s="978" t="s">
        <v>3121</v>
      </c>
      <c r="C2418" s="973">
        <v>58.93</v>
      </c>
      <c r="D2418" s="981">
        <v>400</v>
      </c>
      <c r="E2418" s="574">
        <v>3066.61</v>
      </c>
      <c r="F2418" s="967">
        <f>ROUND(E2418*(1-$F$11),2)</f>
        <v>3066.61</v>
      </c>
      <c r="G2418" s="968">
        <f>'Заказ, cкидки и курсы валют'!$J$23*F2418</f>
        <v>38179.294499999996</v>
      </c>
      <c r="H2418" s="387">
        <f>ROUND((D2418/1000)*G2418,2)</f>
        <v>15271.72</v>
      </c>
      <c r="I2418" s="337"/>
    </row>
    <row r="2419" spans="1:9" ht="15">
      <c r="A2419" s="263" t="s">
        <v>2936</v>
      </c>
      <c r="B2419" s="61" t="s">
        <v>196</v>
      </c>
      <c r="C2419" s="786">
        <v>70.17</v>
      </c>
      <c r="D2419" s="67">
        <v>350</v>
      </c>
      <c r="E2419" s="574">
        <v>3179.13</v>
      </c>
      <c r="F2419" s="603">
        <f t="shared" ref="F2419:F2430" si="278">ROUND(E2419*(1-$F$11),2)</f>
        <v>3179.13</v>
      </c>
      <c r="G2419" s="862">
        <f>'Заказ, cкидки и курсы валют'!$J$23*F2419</f>
        <v>39580.1685</v>
      </c>
      <c r="H2419" s="128">
        <f t="shared" ref="H2419:H2430" si="279">ROUND((D2419/1000)*G2419,2)</f>
        <v>13853.06</v>
      </c>
      <c r="I2419" s="212"/>
    </row>
    <row r="2420" spans="1:9" ht="15">
      <c r="A2420" s="263" t="s">
        <v>2937</v>
      </c>
      <c r="B2420" s="61" t="s">
        <v>198</v>
      </c>
      <c r="C2420" s="786">
        <v>85.2</v>
      </c>
      <c r="D2420" s="67">
        <v>300</v>
      </c>
      <c r="E2420" s="574">
        <v>3489.4</v>
      </c>
      <c r="F2420" s="603">
        <f t="shared" si="278"/>
        <v>3489.4</v>
      </c>
      <c r="G2420" s="862">
        <f>'Заказ, cкидки и курсы валют'!$J$23*F2420</f>
        <v>43443.03</v>
      </c>
      <c r="H2420" s="128">
        <f t="shared" si="279"/>
        <v>13032.91</v>
      </c>
      <c r="I2420" s="212"/>
    </row>
    <row r="2421" spans="1:9" ht="15">
      <c r="A2421" s="263" t="s">
        <v>2938</v>
      </c>
      <c r="B2421" s="61" t="s">
        <v>205</v>
      </c>
      <c r="C2421" s="786">
        <v>115.5</v>
      </c>
      <c r="D2421" s="67">
        <v>180</v>
      </c>
      <c r="E2421" s="574">
        <v>4550.72</v>
      </c>
      <c r="F2421" s="603">
        <f t="shared" si="278"/>
        <v>4550.72</v>
      </c>
      <c r="G2421" s="862">
        <f>'Заказ, cкидки и курсы валют'!$J$23*F2421</f>
        <v>56656.464</v>
      </c>
      <c r="H2421" s="128">
        <f t="shared" si="279"/>
        <v>10198.16</v>
      </c>
      <c r="I2421" s="212"/>
    </row>
    <row r="2422" spans="1:9" ht="15">
      <c r="A2422" s="263" t="s">
        <v>2939</v>
      </c>
      <c r="B2422" s="61" t="s">
        <v>207</v>
      </c>
      <c r="C2422" s="786">
        <v>134.66999999999999</v>
      </c>
      <c r="D2422" s="67">
        <v>150</v>
      </c>
      <c r="E2422" s="574">
        <v>5111.97</v>
      </c>
      <c r="F2422" s="603">
        <f t="shared" si="278"/>
        <v>5111.97</v>
      </c>
      <c r="G2422" s="862">
        <f>'Заказ, cкидки и курсы валют'!$J$23*F2422</f>
        <v>63644.0265</v>
      </c>
      <c r="H2422" s="128">
        <f t="shared" si="279"/>
        <v>9546.6</v>
      </c>
      <c r="I2422" s="212"/>
    </row>
    <row r="2423" spans="1:9" ht="15">
      <c r="A2423" s="263" t="s">
        <v>2940</v>
      </c>
      <c r="B2423" s="61" t="s">
        <v>210</v>
      </c>
      <c r="C2423" s="786">
        <v>171.54</v>
      </c>
      <c r="D2423" s="67">
        <v>120</v>
      </c>
      <c r="E2423" s="574">
        <v>6330.7</v>
      </c>
      <c r="F2423" s="603">
        <f t="shared" si="278"/>
        <v>6330.7</v>
      </c>
      <c r="G2423" s="862">
        <f>'Заказ, cкидки и курсы валют'!$J$23*F2423</f>
        <v>78817.214999999997</v>
      </c>
      <c r="H2423" s="128">
        <f t="shared" si="279"/>
        <v>9458.07</v>
      </c>
      <c r="I2423" s="212"/>
    </row>
    <row r="2424" spans="1:9" ht="15">
      <c r="A2424" s="264" t="s">
        <v>2941</v>
      </c>
      <c r="B2424" s="46" t="s">
        <v>675</v>
      </c>
      <c r="C2424" s="786">
        <v>152.87</v>
      </c>
      <c r="D2424" s="62">
        <v>150</v>
      </c>
      <c r="E2424" s="574">
        <v>5836.58</v>
      </c>
      <c r="F2424" s="603">
        <f t="shared" si="278"/>
        <v>5836.58</v>
      </c>
      <c r="G2424" s="862">
        <f>'Заказ, cкидки и курсы валют'!$J$23*F2424</f>
        <v>72665.421000000002</v>
      </c>
      <c r="H2424" s="128">
        <f t="shared" si="279"/>
        <v>10899.81</v>
      </c>
      <c r="I2424" s="212"/>
    </row>
    <row r="2425" spans="1:9" ht="15">
      <c r="A2425" s="264" t="s">
        <v>2942</v>
      </c>
      <c r="B2425" s="46" t="s">
        <v>1331</v>
      </c>
      <c r="C2425" s="786">
        <v>178.13</v>
      </c>
      <c r="D2425" s="62">
        <v>150</v>
      </c>
      <c r="E2425" s="574">
        <v>6301.31</v>
      </c>
      <c r="F2425" s="603">
        <f t="shared" si="278"/>
        <v>6301.31</v>
      </c>
      <c r="G2425" s="862">
        <f>'Заказ, cкидки и курсы валют'!$J$23*F2425</f>
        <v>78451.309500000003</v>
      </c>
      <c r="H2425" s="128">
        <f t="shared" si="279"/>
        <v>11767.7</v>
      </c>
      <c r="I2425" s="212"/>
    </row>
    <row r="2426" spans="1:9" ht="15">
      <c r="A2426" s="264" t="s">
        <v>2943</v>
      </c>
      <c r="B2426" s="46" t="s">
        <v>214</v>
      </c>
      <c r="C2426" s="786">
        <v>212</v>
      </c>
      <c r="D2426" s="62">
        <v>120</v>
      </c>
      <c r="E2426" s="574">
        <v>7296.65</v>
      </c>
      <c r="F2426" s="603">
        <f t="shared" si="278"/>
        <v>7296.65</v>
      </c>
      <c r="G2426" s="862">
        <f>'Заказ, cкидки и курсы валют'!$J$23*F2426</f>
        <v>90843.292499999996</v>
      </c>
      <c r="H2426" s="128">
        <f t="shared" si="279"/>
        <v>10901.2</v>
      </c>
      <c r="I2426" s="212"/>
    </row>
    <row r="2427" spans="1:9" ht="15">
      <c r="A2427" s="264" t="s">
        <v>2944</v>
      </c>
      <c r="B2427" s="46" t="s">
        <v>676</v>
      </c>
      <c r="C2427" s="786">
        <v>237.3</v>
      </c>
      <c r="D2427" s="62">
        <v>100</v>
      </c>
      <c r="E2427" s="574">
        <v>8206.75</v>
      </c>
      <c r="F2427" s="603">
        <f t="shared" si="278"/>
        <v>8206.75</v>
      </c>
      <c r="G2427" s="862">
        <f>'Заказ, cкидки и курсы валют'!$J$23*F2427</f>
        <v>102174.03749999999</v>
      </c>
      <c r="H2427" s="128">
        <f t="shared" si="279"/>
        <v>10217.4</v>
      </c>
      <c r="I2427" s="212"/>
    </row>
    <row r="2428" spans="1:9" ht="15">
      <c r="A2428" s="264" t="s">
        <v>2945</v>
      </c>
      <c r="B2428" s="46" t="s">
        <v>677</v>
      </c>
      <c r="C2428" s="794">
        <v>271.11</v>
      </c>
      <c r="D2428" s="62">
        <v>90</v>
      </c>
      <c r="E2428" s="574">
        <v>9083.76</v>
      </c>
      <c r="F2428" s="603">
        <f t="shared" si="278"/>
        <v>9083.76</v>
      </c>
      <c r="G2428" s="862">
        <f>'Заказ, cкидки и курсы валют'!$J$23*F2428</f>
        <v>113092.81199999999</v>
      </c>
      <c r="H2428" s="128">
        <f t="shared" si="279"/>
        <v>10178.35</v>
      </c>
      <c r="I2428" s="212"/>
    </row>
    <row r="2429" spans="1:9" ht="15">
      <c r="A2429" s="263" t="s">
        <v>2946</v>
      </c>
      <c r="B2429" s="46" t="s">
        <v>221</v>
      </c>
      <c r="C2429" s="794">
        <v>330.27</v>
      </c>
      <c r="D2429" s="62">
        <v>75</v>
      </c>
      <c r="E2429" s="574">
        <v>11376.94</v>
      </c>
      <c r="F2429" s="603">
        <f t="shared" si="278"/>
        <v>11376.94</v>
      </c>
      <c r="G2429" s="862">
        <f>'Заказ, cкидки и курсы валют'!$J$23*F2429</f>
        <v>141642.90299999999</v>
      </c>
      <c r="H2429" s="128">
        <f t="shared" si="279"/>
        <v>10623.22</v>
      </c>
      <c r="I2429" s="212"/>
    </row>
    <row r="2430" spans="1:9" ht="15.75" thickBot="1">
      <c r="A2430" s="265" t="s">
        <v>2947</v>
      </c>
      <c r="B2430" s="131" t="s">
        <v>68</v>
      </c>
      <c r="C2430" s="213">
        <v>372.46</v>
      </c>
      <c r="D2430" s="266">
        <v>65</v>
      </c>
      <c r="E2430" s="574">
        <v>12884.68</v>
      </c>
      <c r="F2430" s="959">
        <f t="shared" si="278"/>
        <v>12884.68</v>
      </c>
      <c r="G2430" s="960">
        <f>'Заказ, cкидки и курсы валют'!$J$23*F2430</f>
        <v>160414.266</v>
      </c>
      <c r="H2430" s="181">
        <f t="shared" si="279"/>
        <v>10426.93</v>
      </c>
      <c r="I2430" s="214"/>
    </row>
    <row r="2431" spans="1:9" ht="13.5" thickBot="1">
      <c r="A2431" s="119"/>
      <c r="B2431" s="50"/>
      <c r="C2431" s="76"/>
      <c r="D2431" s="77"/>
      <c r="E2431" s="546"/>
      <c r="F2431" s="578"/>
      <c r="G2431" s="863"/>
      <c r="H2431" s="34"/>
      <c r="I2431" s="14"/>
    </row>
    <row r="2432" spans="1:9" ht="18">
      <c r="A2432" s="256"/>
      <c r="B2432" s="91" t="s">
        <v>2543</v>
      </c>
      <c r="C2432" s="91"/>
      <c r="D2432" s="93"/>
      <c r="E2432" s="591"/>
      <c r="F2432" s="592"/>
      <c r="G2432" s="859"/>
      <c r="H2432" s="163"/>
      <c r="I2432" s="95"/>
    </row>
    <row r="2433" spans="1:9">
      <c r="A2433" s="257"/>
      <c r="B2433" s="258"/>
      <c r="C2433" s="97"/>
      <c r="D2433" s="97"/>
      <c r="E2433" s="595"/>
      <c r="F2433" s="596"/>
      <c r="G2433" s="860"/>
      <c r="H2433" s="259"/>
      <c r="I2433" s="167"/>
    </row>
    <row r="2434" spans="1:9">
      <c r="A2434" s="257"/>
      <c r="B2434" s="258"/>
      <c r="C2434" s="97"/>
      <c r="D2434" s="97"/>
      <c r="E2434" s="595"/>
      <c r="F2434" s="596"/>
      <c r="G2434" s="860"/>
      <c r="H2434" s="259"/>
      <c r="I2434" s="167"/>
    </row>
    <row r="2435" spans="1:9">
      <c r="A2435" s="248"/>
      <c r="B2435" s="252"/>
      <c r="C2435" s="97"/>
      <c r="D2435" s="97"/>
      <c r="E2435" s="595"/>
      <c r="F2435" s="596"/>
      <c r="G2435" s="860"/>
      <c r="H2435" s="259"/>
      <c r="I2435" s="260"/>
    </row>
    <row r="2436" spans="1:9" ht="16.5" thickBot="1">
      <c r="A2436" s="201" t="s">
        <v>7083</v>
      </c>
      <c r="B2436" s="261"/>
      <c r="C2436" s="99"/>
      <c r="D2436" s="99"/>
      <c r="E2436" s="597"/>
      <c r="F2436" s="598"/>
      <c r="G2436" s="861"/>
      <c r="H2436" s="205"/>
      <c r="I2436" s="262"/>
    </row>
    <row r="2437" spans="1:9" ht="42">
      <c r="A2437" s="195" t="s">
        <v>1034</v>
      </c>
      <c r="B2437" s="196" t="s">
        <v>1035</v>
      </c>
      <c r="C2437" s="197" t="s">
        <v>678</v>
      </c>
      <c r="D2437" s="197" t="s">
        <v>3143</v>
      </c>
      <c r="E2437" s="605" t="s">
        <v>11378</v>
      </c>
      <c r="F2437" s="600" t="s">
        <v>2792</v>
      </c>
      <c r="G2437" s="2353" t="s">
        <v>2640</v>
      </c>
      <c r="H2437" s="2354" t="s">
        <v>497</v>
      </c>
      <c r="I2437" s="199" t="s">
        <v>4268</v>
      </c>
    </row>
    <row r="2438" spans="1:9" ht="13.5" thickBot="1">
      <c r="A2438" s="195"/>
      <c r="B2438" s="389"/>
      <c r="C2438" s="197" t="s">
        <v>3644</v>
      </c>
      <c r="D2438" s="390" t="s">
        <v>2641</v>
      </c>
      <c r="E2438" s="601" t="s">
        <v>265</v>
      </c>
      <c r="F2438" s="607">
        <f>'Заказ, cкидки и курсы валют'!$I$12</f>
        <v>0</v>
      </c>
      <c r="G2438" s="2350"/>
      <c r="H2438" s="2352"/>
      <c r="I2438" s="325"/>
    </row>
    <row r="2439" spans="1:9" ht="15">
      <c r="A2439" s="976" t="s">
        <v>7307</v>
      </c>
      <c r="B2439" s="978" t="s">
        <v>3121</v>
      </c>
      <c r="C2439" s="973">
        <v>58.93</v>
      </c>
      <c r="D2439" s="981">
        <v>1</v>
      </c>
      <c r="E2439" s="2122">
        <f>E2418*3</f>
        <v>9199.83</v>
      </c>
      <c r="F2439" s="967">
        <f>ROUND(E2439*(1-$F$11),2)</f>
        <v>9199.83</v>
      </c>
      <c r="G2439" s="968">
        <f>'Заказ, cкидки и курсы валют'!$J$23*F2439</f>
        <v>114537.8835</v>
      </c>
      <c r="H2439" s="387">
        <f>ROUND((D2439/1000)*G2439,2)</f>
        <v>114.54</v>
      </c>
      <c r="I2439" s="337"/>
    </row>
    <row r="2440" spans="1:9" ht="15">
      <c r="A2440" s="210" t="s">
        <v>7308</v>
      </c>
      <c r="B2440" s="61" t="s">
        <v>196</v>
      </c>
      <c r="C2440" s="786">
        <v>70.17</v>
      </c>
      <c r="D2440" s="67">
        <v>1</v>
      </c>
      <c r="E2440" s="2096">
        <f t="shared" ref="E2440:E2451" si="280">E2419*3</f>
        <v>9537.39</v>
      </c>
      <c r="F2440" s="603">
        <f t="shared" ref="F2440:F2451" si="281">ROUND(E2440*(1-$F$11),2)</f>
        <v>9537.39</v>
      </c>
      <c r="G2440" s="862">
        <f>'Заказ, cкидки и курсы валют'!$J$23*F2440</f>
        <v>118740.50549999998</v>
      </c>
      <c r="H2440" s="128">
        <f t="shared" ref="H2440:H2451" si="282">ROUND((D2440/1000)*G2440,2)</f>
        <v>118.74</v>
      </c>
      <c r="I2440" s="212"/>
    </row>
    <row r="2441" spans="1:9" ht="15">
      <c r="A2441" s="210" t="s">
        <v>7309</v>
      </c>
      <c r="B2441" s="61" t="s">
        <v>198</v>
      </c>
      <c r="C2441" s="786">
        <v>85.2</v>
      </c>
      <c r="D2441" s="67">
        <v>1</v>
      </c>
      <c r="E2441" s="2096">
        <f t="shared" si="280"/>
        <v>10468.200000000001</v>
      </c>
      <c r="F2441" s="603">
        <f t="shared" si="281"/>
        <v>10468.200000000001</v>
      </c>
      <c r="G2441" s="862">
        <f>'Заказ, cкидки и курсы валют'!$J$23*F2441</f>
        <v>130329.09</v>
      </c>
      <c r="H2441" s="128">
        <f t="shared" si="282"/>
        <v>130.33000000000001</v>
      </c>
      <c r="I2441" s="212"/>
    </row>
    <row r="2442" spans="1:9" ht="15">
      <c r="A2442" s="210" t="s">
        <v>7310</v>
      </c>
      <c r="B2442" s="61" t="s">
        <v>205</v>
      </c>
      <c r="C2442" s="786">
        <v>115.5</v>
      </c>
      <c r="D2442" s="67">
        <v>1</v>
      </c>
      <c r="E2442" s="2096">
        <f t="shared" si="280"/>
        <v>13652.16</v>
      </c>
      <c r="F2442" s="603">
        <f t="shared" si="281"/>
        <v>13652.16</v>
      </c>
      <c r="G2442" s="862">
        <f>'Заказ, cкидки и курсы валют'!$J$23*F2442</f>
        <v>169969.39199999999</v>
      </c>
      <c r="H2442" s="128">
        <f t="shared" si="282"/>
        <v>169.97</v>
      </c>
      <c r="I2442" s="212"/>
    </row>
    <row r="2443" spans="1:9" ht="15">
      <c r="A2443" s="210" t="s">
        <v>7311</v>
      </c>
      <c r="B2443" s="61" t="s">
        <v>207</v>
      </c>
      <c r="C2443" s="786">
        <v>134.66999999999999</v>
      </c>
      <c r="D2443" s="67">
        <v>1</v>
      </c>
      <c r="E2443" s="2096">
        <f t="shared" si="280"/>
        <v>15335.91</v>
      </c>
      <c r="F2443" s="603">
        <f t="shared" si="281"/>
        <v>15335.91</v>
      </c>
      <c r="G2443" s="862">
        <f>'Заказ, cкидки и курсы валют'!$J$23*F2443</f>
        <v>190932.07949999999</v>
      </c>
      <c r="H2443" s="128">
        <f t="shared" si="282"/>
        <v>190.93</v>
      </c>
      <c r="I2443" s="212"/>
    </row>
    <row r="2444" spans="1:9" ht="15">
      <c r="A2444" s="210" t="s">
        <v>7312</v>
      </c>
      <c r="B2444" s="61" t="s">
        <v>210</v>
      </c>
      <c r="C2444" s="786">
        <v>171.54</v>
      </c>
      <c r="D2444" s="67">
        <v>1</v>
      </c>
      <c r="E2444" s="2096">
        <f t="shared" si="280"/>
        <v>18992.099999999999</v>
      </c>
      <c r="F2444" s="603">
        <f t="shared" si="281"/>
        <v>18992.099999999999</v>
      </c>
      <c r="G2444" s="862">
        <f>'Заказ, cкидки и курсы валют'!$J$23*F2444</f>
        <v>236451.64499999996</v>
      </c>
      <c r="H2444" s="128">
        <f t="shared" si="282"/>
        <v>236.45</v>
      </c>
      <c r="I2444" s="212"/>
    </row>
    <row r="2445" spans="1:9" ht="15">
      <c r="A2445" s="209" t="s">
        <v>7313</v>
      </c>
      <c r="B2445" s="46" t="s">
        <v>675</v>
      </c>
      <c r="C2445" s="786">
        <v>152.87</v>
      </c>
      <c r="D2445" s="62">
        <v>1</v>
      </c>
      <c r="E2445" s="2096">
        <f t="shared" si="280"/>
        <v>17509.739999999998</v>
      </c>
      <c r="F2445" s="603">
        <f t="shared" si="281"/>
        <v>17509.740000000002</v>
      </c>
      <c r="G2445" s="862">
        <f>'Заказ, cкидки и курсы валют'!$J$23*F2445</f>
        <v>217996.26300000001</v>
      </c>
      <c r="H2445" s="128">
        <f t="shared" si="282"/>
        <v>218</v>
      </c>
      <c r="I2445" s="212"/>
    </row>
    <row r="2446" spans="1:9" ht="15">
      <c r="A2446" s="209" t="s">
        <v>7314</v>
      </c>
      <c r="B2446" s="46" t="s">
        <v>1331</v>
      </c>
      <c r="C2446" s="786">
        <v>178.13</v>
      </c>
      <c r="D2446" s="62">
        <v>1</v>
      </c>
      <c r="E2446" s="2096">
        <f t="shared" si="280"/>
        <v>18903.93</v>
      </c>
      <c r="F2446" s="603">
        <f t="shared" si="281"/>
        <v>18903.93</v>
      </c>
      <c r="G2446" s="862">
        <f>'Заказ, cкидки и курсы валют'!$J$23*F2446</f>
        <v>235353.92849999998</v>
      </c>
      <c r="H2446" s="128">
        <f t="shared" si="282"/>
        <v>235.35</v>
      </c>
      <c r="I2446" s="212"/>
    </row>
    <row r="2447" spans="1:9" ht="15">
      <c r="A2447" s="209" t="s">
        <v>7315</v>
      </c>
      <c r="B2447" s="46" t="s">
        <v>214</v>
      </c>
      <c r="C2447" s="786">
        <v>212</v>
      </c>
      <c r="D2447" s="62">
        <v>1</v>
      </c>
      <c r="E2447" s="2096">
        <f t="shared" si="280"/>
        <v>21889.949999999997</v>
      </c>
      <c r="F2447" s="603">
        <f t="shared" si="281"/>
        <v>21889.95</v>
      </c>
      <c r="G2447" s="862">
        <f>'Заказ, cкидки и курсы валют'!$J$23*F2447</f>
        <v>272529.8775</v>
      </c>
      <c r="H2447" s="128">
        <f t="shared" si="282"/>
        <v>272.52999999999997</v>
      </c>
      <c r="I2447" s="212"/>
    </row>
    <row r="2448" spans="1:9" ht="15">
      <c r="A2448" s="209" t="s">
        <v>7316</v>
      </c>
      <c r="B2448" s="46" t="s">
        <v>676</v>
      </c>
      <c r="C2448" s="786">
        <v>237.3</v>
      </c>
      <c r="D2448" s="62">
        <v>1</v>
      </c>
      <c r="E2448" s="2096">
        <f t="shared" si="280"/>
        <v>24620.25</v>
      </c>
      <c r="F2448" s="603">
        <f t="shared" si="281"/>
        <v>24620.25</v>
      </c>
      <c r="G2448" s="862">
        <f>'Заказ, cкидки и курсы валют'!$J$23*F2448</f>
        <v>306522.11249999999</v>
      </c>
      <c r="H2448" s="128">
        <f t="shared" si="282"/>
        <v>306.52</v>
      </c>
      <c r="I2448" s="212"/>
    </row>
    <row r="2449" spans="1:9" ht="15">
      <c r="A2449" s="209" t="s">
        <v>7317</v>
      </c>
      <c r="B2449" s="46" t="s">
        <v>677</v>
      </c>
      <c r="C2449" s="794">
        <v>271.11</v>
      </c>
      <c r="D2449" s="62">
        <v>1</v>
      </c>
      <c r="E2449" s="2096">
        <f t="shared" si="280"/>
        <v>27251.279999999999</v>
      </c>
      <c r="F2449" s="603">
        <f t="shared" si="281"/>
        <v>27251.279999999999</v>
      </c>
      <c r="G2449" s="862">
        <f>'Заказ, cкидки и курсы валют'!$J$23*F2449</f>
        <v>339278.43599999999</v>
      </c>
      <c r="H2449" s="128">
        <f t="shared" si="282"/>
        <v>339.28</v>
      </c>
      <c r="I2449" s="212"/>
    </row>
    <row r="2450" spans="1:9" ht="15">
      <c r="A2450" s="210" t="s">
        <v>7318</v>
      </c>
      <c r="B2450" s="46" t="s">
        <v>221</v>
      </c>
      <c r="C2450" s="794">
        <v>330.27</v>
      </c>
      <c r="D2450" s="62">
        <v>1</v>
      </c>
      <c r="E2450" s="2096">
        <f t="shared" si="280"/>
        <v>34130.82</v>
      </c>
      <c r="F2450" s="603">
        <f t="shared" si="281"/>
        <v>34130.82</v>
      </c>
      <c r="G2450" s="862">
        <f>'Заказ, cкидки и курсы валют'!$J$23*F2450</f>
        <v>424928.70899999997</v>
      </c>
      <c r="H2450" s="128">
        <f t="shared" si="282"/>
        <v>424.93</v>
      </c>
      <c r="I2450" s="212"/>
    </row>
    <row r="2451" spans="1:9" ht="15.75" thickBot="1">
      <c r="A2451" s="211" t="s">
        <v>7319</v>
      </c>
      <c r="B2451" s="131" t="s">
        <v>68</v>
      </c>
      <c r="C2451" s="213">
        <v>372.46</v>
      </c>
      <c r="D2451" s="266">
        <v>1</v>
      </c>
      <c r="E2451" s="2124">
        <f t="shared" si="280"/>
        <v>38654.04</v>
      </c>
      <c r="F2451" s="959">
        <f t="shared" si="281"/>
        <v>38654.04</v>
      </c>
      <c r="G2451" s="960">
        <f>'Заказ, cкидки и курсы валют'!$J$23*F2451</f>
        <v>481242.79800000001</v>
      </c>
      <c r="H2451" s="181">
        <f t="shared" si="282"/>
        <v>481.24</v>
      </c>
      <c r="I2451" s="214"/>
    </row>
    <row r="2452" spans="1:9" ht="13.5" thickBot="1">
      <c r="A2452" s="119"/>
      <c r="B2452" s="50"/>
      <c r="C2452" s="76"/>
      <c r="D2452" s="77"/>
      <c r="E2452" s="546"/>
      <c r="F2452" s="578"/>
      <c r="G2452" s="863"/>
      <c r="H2452" s="34"/>
      <c r="I2452" s="14"/>
    </row>
    <row r="2453" spans="1:9" ht="23.25">
      <c r="A2453" s="256"/>
      <c r="B2453" s="1097" t="s">
        <v>3175</v>
      </c>
      <c r="C2453" s="91"/>
      <c r="D2453" s="93"/>
      <c r="E2453" s="591"/>
      <c r="F2453" s="592"/>
      <c r="G2453" s="859"/>
      <c r="H2453" s="163"/>
      <c r="I2453" s="95"/>
    </row>
    <row r="2454" spans="1:9">
      <c r="A2454" s="1098"/>
      <c r="B2454" s="1099"/>
      <c r="C2454" s="1100"/>
      <c r="D2454" s="1100"/>
      <c r="E2454" s="1101"/>
      <c r="F2454" s="1102"/>
      <c r="G2454" s="1103"/>
      <c r="H2454" s="1104"/>
      <c r="I2454" s="1105"/>
    </row>
    <row r="2455" spans="1:9">
      <c r="A2455" s="1098"/>
      <c r="B2455" s="1099"/>
      <c r="C2455" s="1100"/>
      <c r="D2455" s="1100"/>
      <c r="E2455" s="1101"/>
      <c r="F2455" s="1102"/>
      <c r="G2455" s="1103"/>
      <c r="H2455" s="1104"/>
      <c r="I2455" s="1105"/>
    </row>
    <row r="2456" spans="1:9">
      <c r="A2456" s="1106"/>
      <c r="B2456" s="1107"/>
      <c r="C2456" s="1100"/>
      <c r="D2456" s="1100"/>
      <c r="E2456" s="1101"/>
      <c r="F2456" s="1102"/>
      <c r="G2456" s="1103"/>
      <c r="H2456" s="1104"/>
      <c r="I2456" s="1108"/>
    </row>
    <row r="2457" spans="1:9">
      <c r="A2457" s="1109"/>
      <c r="B2457" s="1110"/>
      <c r="C2457" s="1100"/>
      <c r="D2457" s="1100"/>
      <c r="E2457" s="1101"/>
      <c r="F2457" s="1102"/>
      <c r="G2457" s="1103"/>
      <c r="H2457" s="1104"/>
      <c r="I2457" s="1108"/>
    </row>
    <row r="2458" spans="1:9">
      <c r="A2458" s="1106"/>
      <c r="B2458" s="545"/>
      <c r="C2458" s="1104"/>
      <c r="D2458" s="1104"/>
      <c r="E2458" s="1111"/>
      <c r="F2458" s="1112"/>
      <c r="G2458" s="1103"/>
      <c r="H2458" s="545"/>
      <c r="I2458" s="1105"/>
    </row>
    <row r="2459" spans="1:9" ht="16.5" thickBot="1">
      <c r="A2459" s="201" t="s">
        <v>7082</v>
      </c>
      <c r="B2459" s="1113"/>
      <c r="C2459" s="1114"/>
      <c r="D2459" s="1114"/>
      <c r="E2459" s="1115"/>
      <c r="F2459" s="1116"/>
      <c r="G2459" s="1117"/>
      <c r="H2459" s="1113"/>
      <c r="I2459" s="1118"/>
    </row>
    <row r="2460" spans="1:9" ht="42">
      <c r="A2460" s="195" t="s">
        <v>1034</v>
      </c>
      <c r="B2460" s="196" t="s">
        <v>1035</v>
      </c>
      <c r="C2460" s="197" t="s">
        <v>678</v>
      </c>
      <c r="D2460" s="197" t="s">
        <v>3143</v>
      </c>
      <c r="E2460" s="605" t="s">
        <v>11378</v>
      </c>
      <c r="F2460" s="600" t="s">
        <v>2792</v>
      </c>
      <c r="G2460" s="2353" t="s">
        <v>2640</v>
      </c>
      <c r="H2460" s="2354" t="s">
        <v>497</v>
      </c>
      <c r="I2460" s="199" t="s">
        <v>4268</v>
      </c>
    </row>
    <row r="2461" spans="1:9" ht="13.5" thickBot="1">
      <c r="A2461" s="195"/>
      <c r="B2461" s="389"/>
      <c r="C2461" s="197" t="s">
        <v>3644</v>
      </c>
      <c r="D2461" s="390" t="s">
        <v>2641</v>
      </c>
      <c r="E2461" s="601" t="s">
        <v>265</v>
      </c>
      <c r="F2461" s="607">
        <f>'Заказ, cкидки и курсы валют'!$I$12</f>
        <v>0</v>
      </c>
      <c r="G2461" s="2350"/>
      <c r="H2461" s="2352"/>
      <c r="I2461" s="325"/>
    </row>
    <row r="2462" spans="1:9" ht="15">
      <c r="A2462" s="997" t="s">
        <v>11570</v>
      </c>
      <c r="B2462" s="1024" t="s">
        <v>141</v>
      </c>
      <c r="C2462" s="1802">
        <v>2.1</v>
      </c>
      <c r="D2462" s="2136">
        <v>1200</v>
      </c>
      <c r="E2462" s="2373">
        <v>89.43</v>
      </c>
      <c r="F2462" s="2069">
        <f t="shared" ref="F2462:F2478" si="283">ROUND(E2462*(1-$F$11),2)</f>
        <v>89.43</v>
      </c>
      <c r="G2462" s="1673">
        <f>'Заказ, cкидки и курсы валют'!$J$23*F2462</f>
        <v>1113.4035000000001</v>
      </c>
      <c r="H2462" s="1278">
        <f t="shared" ref="H2462:H2478" si="284">ROUND((D2462/1000)*G2462,2)</f>
        <v>1336.08</v>
      </c>
      <c r="I2462" s="1273"/>
    </row>
    <row r="2463" spans="1:9" ht="15">
      <c r="A2463" s="625" t="s">
        <v>5291</v>
      </c>
      <c r="B2463" s="877" t="s">
        <v>142</v>
      </c>
      <c r="C2463" s="1798">
        <v>2.2400000000000002</v>
      </c>
      <c r="D2463" s="2075">
        <v>1200</v>
      </c>
      <c r="E2463" s="2373">
        <v>96.02</v>
      </c>
      <c r="F2463" s="936">
        <f t="shared" si="283"/>
        <v>96.02</v>
      </c>
      <c r="G2463" s="866">
        <f>'Заказ, cкидки и курсы валют'!$J$23*F2463</f>
        <v>1195.4489999999998</v>
      </c>
      <c r="H2463" s="522">
        <f t="shared" si="284"/>
        <v>1434.54</v>
      </c>
      <c r="I2463" s="1272"/>
    </row>
    <row r="2464" spans="1:9" ht="15">
      <c r="A2464" s="625" t="s">
        <v>5292</v>
      </c>
      <c r="B2464" s="877" t="s">
        <v>144</v>
      </c>
      <c r="C2464" s="1798">
        <v>2.56</v>
      </c>
      <c r="D2464" s="2075">
        <v>1000</v>
      </c>
      <c r="E2464" s="2373">
        <v>113.75</v>
      </c>
      <c r="F2464" s="936">
        <f t="shared" si="283"/>
        <v>113.75</v>
      </c>
      <c r="G2464" s="866">
        <f>'Заказ, cкидки и курсы валют'!$J$23*F2464</f>
        <v>1416.1875</v>
      </c>
      <c r="H2464" s="522">
        <f t="shared" si="284"/>
        <v>1416.19</v>
      </c>
      <c r="I2464" s="1272"/>
    </row>
    <row r="2465" spans="1:9" ht="15">
      <c r="A2465" s="625" t="s">
        <v>11571</v>
      </c>
      <c r="B2465" s="877" t="s">
        <v>155</v>
      </c>
      <c r="C2465" s="1798">
        <v>2.6</v>
      </c>
      <c r="D2465" s="2075">
        <v>1000</v>
      </c>
      <c r="E2465" s="2373">
        <v>125.05</v>
      </c>
      <c r="F2465" s="936">
        <f t="shared" si="283"/>
        <v>125.05</v>
      </c>
      <c r="G2465" s="866">
        <f>'Заказ, cкидки и курсы валют'!$J$23*F2465</f>
        <v>1556.8724999999999</v>
      </c>
      <c r="H2465" s="522">
        <f t="shared" si="284"/>
        <v>1556.87</v>
      </c>
      <c r="I2465" s="1272"/>
    </row>
    <row r="2466" spans="1:9" ht="15">
      <c r="A2466" s="625" t="s">
        <v>5293</v>
      </c>
      <c r="B2466" s="877" t="s">
        <v>151</v>
      </c>
      <c r="C2466" s="1798">
        <v>5.5</v>
      </c>
      <c r="D2466" s="2075">
        <v>500</v>
      </c>
      <c r="E2466" s="2373">
        <v>190.72</v>
      </c>
      <c r="F2466" s="936">
        <f t="shared" si="283"/>
        <v>190.72</v>
      </c>
      <c r="G2466" s="866">
        <f>'Заказ, cкидки и курсы валют'!$J$23*F2466</f>
        <v>2374.4639999999999</v>
      </c>
      <c r="H2466" s="522">
        <f t="shared" si="284"/>
        <v>1187.23</v>
      </c>
      <c r="I2466" s="1272"/>
    </row>
    <row r="2467" spans="1:9" ht="15">
      <c r="A2467" s="625" t="s">
        <v>5470</v>
      </c>
      <c r="B2467" s="877" t="s">
        <v>152</v>
      </c>
      <c r="C2467" s="1798">
        <v>6.12</v>
      </c>
      <c r="D2467" s="2075">
        <v>400</v>
      </c>
      <c r="E2467" s="2373">
        <v>217.67</v>
      </c>
      <c r="F2467" s="936">
        <f t="shared" si="283"/>
        <v>217.67</v>
      </c>
      <c r="G2467" s="866">
        <f>'Заказ, cкидки и курсы валют'!$J$23*F2467</f>
        <v>2709.9914999999996</v>
      </c>
      <c r="H2467" s="522">
        <f t="shared" si="284"/>
        <v>1084</v>
      </c>
      <c r="I2467" s="1272"/>
    </row>
    <row r="2468" spans="1:9" ht="15">
      <c r="A2468" s="625" t="s">
        <v>5294</v>
      </c>
      <c r="B2468" s="877" t="s">
        <v>158</v>
      </c>
      <c r="C2468" s="1798">
        <v>6.75</v>
      </c>
      <c r="D2468" s="2075">
        <v>350</v>
      </c>
      <c r="E2468" s="2373">
        <v>223.62</v>
      </c>
      <c r="F2468" s="936">
        <f t="shared" si="283"/>
        <v>223.62</v>
      </c>
      <c r="G2468" s="866">
        <f>'Заказ, cкидки и курсы валют'!$J$23*F2468</f>
        <v>2784.069</v>
      </c>
      <c r="H2468" s="522">
        <f t="shared" si="284"/>
        <v>974.42</v>
      </c>
      <c r="I2468" s="1272"/>
    </row>
    <row r="2469" spans="1:9" ht="15">
      <c r="A2469" s="625" t="s">
        <v>5295</v>
      </c>
      <c r="B2469" s="877" t="s">
        <v>159</v>
      </c>
      <c r="C2469" s="1798">
        <v>7.38</v>
      </c>
      <c r="D2469" s="2075">
        <v>300</v>
      </c>
      <c r="E2469" s="2373">
        <v>257.08</v>
      </c>
      <c r="F2469" s="936">
        <f t="shared" si="283"/>
        <v>257.08</v>
      </c>
      <c r="G2469" s="866">
        <f>'Заказ, cкидки и курсы валют'!$J$23*F2469</f>
        <v>3200.6459999999997</v>
      </c>
      <c r="H2469" s="522">
        <f t="shared" si="284"/>
        <v>960.19</v>
      </c>
      <c r="I2469" s="1272"/>
    </row>
    <row r="2470" spans="1:9">
      <c r="A2470" s="625" t="s">
        <v>11572</v>
      </c>
      <c r="B2470" s="525" t="s">
        <v>170</v>
      </c>
      <c r="C2470" s="1801">
        <v>10</v>
      </c>
      <c r="D2470" s="2126">
        <v>250</v>
      </c>
      <c r="E2470" s="2373">
        <v>327.07</v>
      </c>
      <c r="F2470" s="936">
        <f t="shared" si="283"/>
        <v>327.07</v>
      </c>
      <c r="G2470" s="866">
        <f>'Заказ, cкидки и курсы валют'!$J$23*F2470</f>
        <v>4072.0214999999998</v>
      </c>
      <c r="H2470" s="522">
        <f t="shared" si="284"/>
        <v>1018.01</v>
      </c>
      <c r="I2470" s="1272"/>
    </row>
    <row r="2471" spans="1:9" ht="15">
      <c r="A2471" s="625" t="s">
        <v>5296</v>
      </c>
      <c r="B2471" s="877" t="s">
        <v>171</v>
      </c>
      <c r="C2471" s="1798">
        <v>11.13</v>
      </c>
      <c r="D2471" s="2075">
        <v>200</v>
      </c>
      <c r="E2471" s="2373">
        <v>361.61</v>
      </c>
      <c r="F2471" s="936">
        <f t="shared" si="283"/>
        <v>361.61</v>
      </c>
      <c r="G2471" s="866">
        <f>'Заказ, cкидки и курсы валют'!$J$23*F2471</f>
        <v>4502.0445</v>
      </c>
      <c r="H2471" s="522">
        <f t="shared" si="284"/>
        <v>900.41</v>
      </c>
      <c r="I2471" s="1272"/>
    </row>
    <row r="2472" spans="1:9" ht="15">
      <c r="A2472" s="625" t="s">
        <v>5297</v>
      </c>
      <c r="B2472" s="877" t="s">
        <v>172</v>
      </c>
      <c r="C2472" s="1798">
        <v>12.12</v>
      </c>
      <c r="D2472" s="2075">
        <v>200</v>
      </c>
      <c r="E2472" s="2373">
        <v>408.1</v>
      </c>
      <c r="F2472" s="936">
        <f t="shared" si="283"/>
        <v>408.1</v>
      </c>
      <c r="G2472" s="866">
        <f>'Заказ, cкидки и курсы валют'!$J$23*F2472</f>
        <v>5080.8450000000003</v>
      </c>
      <c r="H2472" s="522">
        <f t="shared" si="284"/>
        <v>1016.17</v>
      </c>
      <c r="I2472" s="1272"/>
    </row>
    <row r="2473" spans="1:9" ht="15">
      <c r="A2473" s="625" t="s">
        <v>5298</v>
      </c>
      <c r="B2473" s="877" t="s">
        <v>173</v>
      </c>
      <c r="C2473" s="1798">
        <v>13.6</v>
      </c>
      <c r="D2473" s="2075">
        <v>150</v>
      </c>
      <c r="E2473" s="2373">
        <v>449.6</v>
      </c>
      <c r="F2473" s="936">
        <f t="shared" si="283"/>
        <v>449.6</v>
      </c>
      <c r="G2473" s="866">
        <f>'Заказ, cкидки и курсы валют'!$J$23*F2473</f>
        <v>5597.5199999999995</v>
      </c>
      <c r="H2473" s="522">
        <f t="shared" si="284"/>
        <v>839.63</v>
      </c>
      <c r="I2473" s="1272"/>
    </row>
    <row r="2474" spans="1:9" ht="15">
      <c r="A2474" s="625" t="s">
        <v>5299</v>
      </c>
      <c r="B2474" s="877" t="s">
        <v>174</v>
      </c>
      <c r="C2474" s="1798">
        <v>14.08</v>
      </c>
      <c r="D2474" s="2075">
        <v>150</v>
      </c>
      <c r="E2474" s="2373">
        <v>514.35</v>
      </c>
      <c r="F2474" s="936">
        <f t="shared" si="283"/>
        <v>514.35</v>
      </c>
      <c r="G2474" s="866">
        <f>'Заказ, cкидки и курсы валют'!$J$23*F2474</f>
        <v>6403.6575000000003</v>
      </c>
      <c r="H2474" s="522">
        <f t="shared" si="284"/>
        <v>960.55</v>
      </c>
      <c r="I2474" s="1272"/>
    </row>
    <row r="2475" spans="1:9">
      <c r="A2475" s="625" t="s">
        <v>11573</v>
      </c>
      <c r="B2475" s="525" t="s">
        <v>178</v>
      </c>
      <c r="C2475" s="1801">
        <v>13.2</v>
      </c>
      <c r="D2475" s="2126">
        <v>200</v>
      </c>
      <c r="E2475" s="2373">
        <v>485.23</v>
      </c>
      <c r="F2475" s="936">
        <f t="shared" si="283"/>
        <v>485.23</v>
      </c>
      <c r="G2475" s="866">
        <f>'Заказ, cкидки и курсы валют'!$J$23*F2475</f>
        <v>6041.1134999999995</v>
      </c>
      <c r="H2475" s="522">
        <f t="shared" si="284"/>
        <v>1208.22</v>
      </c>
      <c r="I2475" s="1272"/>
    </row>
    <row r="2476" spans="1:9">
      <c r="A2476" s="625" t="s">
        <v>11574</v>
      </c>
      <c r="B2476" s="525" t="s">
        <v>179</v>
      </c>
      <c r="C2476" s="1801">
        <v>14.6</v>
      </c>
      <c r="D2476" s="2126">
        <v>200</v>
      </c>
      <c r="E2476" s="2373">
        <v>565.45000000000005</v>
      </c>
      <c r="F2476" s="936">
        <f t="shared" si="283"/>
        <v>565.45000000000005</v>
      </c>
      <c r="G2476" s="866">
        <f>'Заказ, cкидки и курсы валют'!$J$23*F2476</f>
        <v>7039.8525</v>
      </c>
      <c r="H2476" s="522">
        <f t="shared" si="284"/>
        <v>1407.97</v>
      </c>
      <c r="I2476" s="1272"/>
    </row>
    <row r="2477" spans="1:9">
      <c r="A2477" s="625" t="s">
        <v>5300</v>
      </c>
      <c r="B2477" s="525" t="s">
        <v>180</v>
      </c>
      <c r="C2477" s="1801">
        <v>17.420000000000002</v>
      </c>
      <c r="D2477" s="2126">
        <v>150</v>
      </c>
      <c r="E2477" s="2373">
        <v>607.32000000000005</v>
      </c>
      <c r="F2477" s="936">
        <f t="shared" si="283"/>
        <v>607.32000000000005</v>
      </c>
      <c r="G2477" s="866">
        <f>'Заказ, cкидки и курсы валют'!$J$23*F2477</f>
        <v>7561.134</v>
      </c>
      <c r="H2477" s="522">
        <f t="shared" si="284"/>
        <v>1134.17</v>
      </c>
      <c r="I2477" s="1272"/>
    </row>
    <row r="2478" spans="1:9">
      <c r="A2478" s="625" t="s">
        <v>11575</v>
      </c>
      <c r="B2478" s="525" t="s">
        <v>181</v>
      </c>
      <c r="C2478" s="1801">
        <v>17.5</v>
      </c>
      <c r="D2478" s="2126">
        <v>150</v>
      </c>
      <c r="E2478" s="2373">
        <v>664.79</v>
      </c>
      <c r="F2478" s="936">
        <f t="shared" si="283"/>
        <v>664.79</v>
      </c>
      <c r="G2478" s="866">
        <f>'Заказ, cкидки и курсы валют'!$J$23*F2478</f>
        <v>8276.6354999999985</v>
      </c>
      <c r="H2478" s="522">
        <f t="shared" si="284"/>
        <v>1241.5</v>
      </c>
      <c r="I2478" s="1272"/>
    </row>
    <row r="2479" spans="1:9">
      <c r="A2479" s="625" t="s">
        <v>5301</v>
      </c>
      <c r="B2479" s="525" t="s">
        <v>182</v>
      </c>
      <c r="C2479" s="1801">
        <v>20.149999999999999</v>
      </c>
      <c r="D2479" s="2126">
        <v>120</v>
      </c>
      <c r="E2479" s="2373">
        <v>699.43</v>
      </c>
      <c r="F2479" s="936">
        <f t="shared" ref="F2479:F2488" si="285">ROUND(E2479*(1-$F$11),2)</f>
        <v>699.43</v>
      </c>
      <c r="G2479" s="866">
        <f>'Заказ, cкидки и курсы валют'!$J$23*F2479</f>
        <v>8707.9034999999985</v>
      </c>
      <c r="H2479" s="522">
        <f t="shared" ref="H2479:H2488" si="286">ROUND((D2479/1000)*G2479,2)</f>
        <v>1044.95</v>
      </c>
      <c r="I2479" s="1272"/>
    </row>
    <row r="2480" spans="1:9">
      <c r="A2480" s="1003" t="s">
        <v>5302</v>
      </c>
      <c r="B2480" s="525" t="s">
        <v>183</v>
      </c>
      <c r="C2480" s="1801">
        <v>22.35</v>
      </c>
      <c r="D2480" s="2126">
        <v>100</v>
      </c>
      <c r="E2480" s="2373">
        <v>831.19</v>
      </c>
      <c r="F2480" s="936">
        <f t="shared" si="285"/>
        <v>831.19</v>
      </c>
      <c r="G2480" s="866">
        <f>'Заказ, cкидки и курсы валют'!$J$23*F2480</f>
        <v>10348.315500000001</v>
      </c>
      <c r="H2480" s="522">
        <f t="shared" si="286"/>
        <v>1034.83</v>
      </c>
      <c r="I2480" s="523"/>
    </row>
    <row r="2481" spans="1:9">
      <c r="A2481" s="1003" t="s">
        <v>5303</v>
      </c>
      <c r="B2481" s="525" t="s">
        <v>184</v>
      </c>
      <c r="C2481" s="1801">
        <v>22.62</v>
      </c>
      <c r="D2481" s="2126">
        <v>100</v>
      </c>
      <c r="E2481" s="2373">
        <v>768.35</v>
      </c>
      <c r="F2481" s="936">
        <f t="shared" si="285"/>
        <v>768.35</v>
      </c>
      <c r="G2481" s="866">
        <f>'Заказ, cкидки и курсы валют'!$J$23*F2481</f>
        <v>9565.9575000000004</v>
      </c>
      <c r="H2481" s="522">
        <f t="shared" si="286"/>
        <v>956.6</v>
      </c>
      <c r="I2481" s="523"/>
    </row>
    <row r="2482" spans="1:9" ht="15">
      <c r="A2482" s="1003" t="s">
        <v>5304</v>
      </c>
      <c r="B2482" s="877" t="s">
        <v>185</v>
      </c>
      <c r="C2482" s="1798">
        <v>25.59</v>
      </c>
      <c r="D2482" s="2075">
        <v>100</v>
      </c>
      <c r="E2482" s="2373">
        <v>972.3</v>
      </c>
      <c r="F2482" s="936">
        <f t="shared" si="285"/>
        <v>972.3</v>
      </c>
      <c r="G2482" s="866">
        <f>'Заказ, cкидки и курсы валют'!$J$23*F2482</f>
        <v>12105.134999999998</v>
      </c>
      <c r="H2482" s="522">
        <f t="shared" si="286"/>
        <v>1210.51</v>
      </c>
      <c r="I2482" s="523"/>
    </row>
    <row r="2483" spans="1:9">
      <c r="A2483" s="1003" t="s">
        <v>5305</v>
      </c>
      <c r="B2483" s="1797" t="s">
        <v>191</v>
      </c>
      <c r="C2483" s="1801">
        <v>27.73</v>
      </c>
      <c r="D2483" s="525">
        <v>80</v>
      </c>
      <c r="E2483" s="2373">
        <v>1038.1099999999999</v>
      </c>
      <c r="F2483" s="936">
        <f t="shared" si="285"/>
        <v>1038.1099999999999</v>
      </c>
      <c r="G2483" s="866">
        <f>'Заказ, cкидки и курсы валют'!$J$23*F2483</f>
        <v>12924.469499999997</v>
      </c>
      <c r="H2483" s="522">
        <f t="shared" si="286"/>
        <v>1033.96</v>
      </c>
      <c r="I2483" s="523"/>
    </row>
    <row r="2484" spans="1:9">
      <c r="A2484" s="1003" t="s">
        <v>5306</v>
      </c>
      <c r="B2484" s="525" t="s">
        <v>194</v>
      </c>
      <c r="C2484" s="1801">
        <v>34</v>
      </c>
      <c r="D2484" s="2126">
        <v>60</v>
      </c>
      <c r="E2484" s="2373">
        <v>1263.1300000000001</v>
      </c>
      <c r="F2484" s="936">
        <f t="shared" si="285"/>
        <v>1263.1300000000001</v>
      </c>
      <c r="G2484" s="866">
        <f>'Заказ, cкидки и курсы валют'!$J$23*F2484</f>
        <v>15725.968500000001</v>
      </c>
      <c r="H2484" s="522">
        <f t="shared" si="286"/>
        <v>943.56</v>
      </c>
      <c r="I2484" s="523"/>
    </row>
    <row r="2485" spans="1:9">
      <c r="A2485" s="1003" t="s">
        <v>5307</v>
      </c>
      <c r="B2485" s="525" t="s">
        <v>195</v>
      </c>
      <c r="C2485" s="1801">
        <v>38.9</v>
      </c>
      <c r="D2485" s="525">
        <v>50</v>
      </c>
      <c r="E2485" s="2373">
        <v>1376.65</v>
      </c>
      <c r="F2485" s="936">
        <f t="shared" si="285"/>
        <v>1376.65</v>
      </c>
      <c r="G2485" s="866">
        <f>'Заказ, cкидки и курсы валют'!$J$23*F2485</f>
        <v>17139.2925</v>
      </c>
      <c r="H2485" s="522">
        <f t="shared" si="286"/>
        <v>856.96</v>
      </c>
      <c r="I2485" s="523"/>
    </row>
    <row r="2486" spans="1:9">
      <c r="A2486" s="1003" t="s">
        <v>5308</v>
      </c>
      <c r="B2486" s="525" t="s">
        <v>196</v>
      </c>
      <c r="C2486" s="1801">
        <v>43.34</v>
      </c>
      <c r="D2486" s="525">
        <v>50</v>
      </c>
      <c r="E2486" s="2373">
        <v>1522.01</v>
      </c>
      <c r="F2486" s="936">
        <f t="shared" si="285"/>
        <v>1522.01</v>
      </c>
      <c r="G2486" s="866">
        <f>'Заказ, cкидки и курсы валют'!$J$23*F2486</f>
        <v>18949.0245</v>
      </c>
      <c r="H2486" s="522">
        <f t="shared" si="286"/>
        <v>947.45</v>
      </c>
      <c r="I2486" s="523"/>
    </row>
    <row r="2487" spans="1:9">
      <c r="A2487" s="1003" t="s">
        <v>5309</v>
      </c>
      <c r="B2487" s="525" t="s">
        <v>197</v>
      </c>
      <c r="C2487" s="1801">
        <v>47.78</v>
      </c>
      <c r="D2487" s="525">
        <v>40</v>
      </c>
      <c r="E2487" s="2373">
        <v>1716.69</v>
      </c>
      <c r="F2487" s="936">
        <f t="shared" si="285"/>
        <v>1716.69</v>
      </c>
      <c r="G2487" s="866">
        <f>'Заказ, cкидки и курсы валют'!$J$23*F2487</f>
        <v>21372.790499999999</v>
      </c>
      <c r="H2487" s="522">
        <f t="shared" si="286"/>
        <v>854.91</v>
      </c>
      <c r="I2487" s="523"/>
    </row>
    <row r="2488" spans="1:9" ht="15.75" thickBot="1">
      <c r="A2488" s="1161" t="s">
        <v>5310</v>
      </c>
      <c r="B2488" s="926" t="s">
        <v>198</v>
      </c>
      <c r="C2488" s="1803">
        <v>52.13</v>
      </c>
      <c r="D2488" s="2141">
        <v>40</v>
      </c>
      <c r="E2488" s="2373">
        <v>1996.26</v>
      </c>
      <c r="F2488" s="2072">
        <f t="shared" si="285"/>
        <v>1996.26</v>
      </c>
      <c r="G2488" s="1263">
        <f>'Заказ, cкидки и курсы валют'!$J$23*F2488</f>
        <v>24853.436999999998</v>
      </c>
      <c r="H2488" s="1264">
        <f t="shared" si="286"/>
        <v>994.14</v>
      </c>
      <c r="I2488" s="937"/>
    </row>
    <row r="2489" spans="1:9" ht="15.75" thickBot="1">
      <c r="A2489" s="818"/>
      <c r="B2489" s="1708"/>
      <c r="C2489" s="1921"/>
      <c r="D2489" s="1922"/>
      <c r="E2489" s="1092"/>
      <c r="F2489" s="1711"/>
      <c r="G2489" s="1923"/>
      <c r="H2489" s="1924"/>
      <c r="I2489" s="817"/>
    </row>
    <row r="2490" spans="1:9" ht="23.25">
      <c r="A2490" s="1925"/>
      <c r="B2490" s="1097" t="s">
        <v>3175</v>
      </c>
      <c r="C2490" s="91"/>
      <c r="D2490" s="93"/>
      <c r="E2490" s="591"/>
      <c r="F2490" s="592"/>
      <c r="G2490" s="859"/>
      <c r="H2490" s="163"/>
      <c r="I2490" s="95"/>
    </row>
    <row r="2491" spans="1:9">
      <c r="A2491" s="1926"/>
      <c r="B2491" s="1927"/>
      <c r="C2491" s="1510"/>
      <c r="D2491" s="1510"/>
      <c r="E2491" s="1101"/>
      <c r="F2491" s="1102"/>
      <c r="G2491" s="1103"/>
      <c r="H2491" s="1928"/>
      <c r="I2491" s="1105"/>
    </row>
    <row r="2492" spans="1:9">
      <c r="A2492" s="1926"/>
      <c r="B2492" s="1927"/>
      <c r="C2492" s="1510"/>
      <c r="D2492" s="1510"/>
      <c r="E2492" s="1101"/>
      <c r="F2492" s="1102"/>
      <c r="G2492" s="1103"/>
      <c r="H2492" s="1928"/>
      <c r="I2492" s="1105"/>
    </row>
    <row r="2493" spans="1:9">
      <c r="A2493" s="1106"/>
      <c r="B2493" s="1107"/>
      <c r="C2493" s="1510"/>
      <c r="D2493" s="1510"/>
      <c r="E2493" s="1101"/>
      <c r="F2493" s="1102"/>
      <c r="G2493" s="1103"/>
      <c r="H2493" s="1928"/>
      <c r="I2493" s="1929"/>
    </row>
    <row r="2494" spans="1:9">
      <c r="A2494" s="1930"/>
      <c r="B2494" s="1931"/>
      <c r="C2494" s="1510"/>
      <c r="D2494" s="1510"/>
      <c r="E2494" s="1101"/>
      <c r="F2494" s="1102"/>
      <c r="G2494" s="1103"/>
      <c r="H2494" s="1928"/>
      <c r="I2494" s="1929"/>
    </row>
    <row r="2495" spans="1:9">
      <c r="A2495" s="1106"/>
      <c r="B2495" s="545"/>
      <c r="C2495" s="1928"/>
      <c r="D2495" s="1928"/>
      <c r="E2495" s="1111"/>
      <c r="F2495" s="1112"/>
      <c r="G2495" s="1103"/>
      <c r="H2495" s="545"/>
      <c r="I2495" s="1105"/>
    </row>
    <row r="2496" spans="1:9" ht="16.5" thickBot="1">
      <c r="A2496" s="201" t="s">
        <v>7083</v>
      </c>
      <c r="B2496" s="1113"/>
      <c r="C2496" s="1932"/>
      <c r="D2496" s="1932"/>
      <c r="E2496" s="1115"/>
      <c r="F2496" s="1116"/>
      <c r="G2496" s="1117"/>
      <c r="H2496" s="1113"/>
      <c r="I2496" s="1118"/>
    </row>
    <row r="2497" spans="1:9" ht="42">
      <c r="A2497" s="195" t="s">
        <v>1034</v>
      </c>
      <c r="B2497" s="389" t="s">
        <v>1035</v>
      </c>
      <c r="C2497" s="2348" t="s">
        <v>678</v>
      </c>
      <c r="D2497" s="2348" t="s">
        <v>3143</v>
      </c>
      <c r="E2497" s="605" t="s">
        <v>11378</v>
      </c>
      <c r="F2497" s="600" t="s">
        <v>2792</v>
      </c>
      <c r="G2497" s="2353" t="s">
        <v>2640</v>
      </c>
      <c r="H2497" s="2354" t="s">
        <v>497</v>
      </c>
      <c r="I2497" s="199" t="s">
        <v>4268</v>
      </c>
    </row>
    <row r="2498" spans="1:9" ht="13.5" thickBot="1">
      <c r="A2498" s="195"/>
      <c r="B2498" s="389"/>
      <c r="C2498" s="2348" t="s">
        <v>3644</v>
      </c>
      <c r="D2498" s="476" t="s">
        <v>2641</v>
      </c>
      <c r="E2498" s="601" t="s">
        <v>265</v>
      </c>
      <c r="F2498" s="607">
        <f>'[1]Заказ, cкидки и курсы валют'!$I$12</f>
        <v>0</v>
      </c>
      <c r="G2498" s="2350"/>
      <c r="H2498" s="2352"/>
      <c r="I2498" s="325"/>
    </row>
    <row r="2499" spans="1:9" ht="15">
      <c r="A2499" s="333" t="s">
        <v>7321</v>
      </c>
      <c r="B2499" s="334" t="s">
        <v>142</v>
      </c>
      <c r="C2499" s="1933"/>
      <c r="D2499" s="1076">
        <v>20</v>
      </c>
      <c r="E2499" s="2122">
        <f>E2463*3</f>
        <v>288.06</v>
      </c>
      <c r="F2499" s="967">
        <f>ROUND(E2499*(1-$F$11),2)</f>
        <v>288.06</v>
      </c>
      <c r="G2499" s="968">
        <f>'Заказ, cкидки и курсы валют'!$J$23*F2499</f>
        <v>3586.3469999999998</v>
      </c>
      <c r="H2499" s="387">
        <f>ROUND((D2499/1000)*G2499,2)</f>
        <v>71.73</v>
      </c>
      <c r="I2499" s="336"/>
    </row>
    <row r="2500" spans="1:9" ht="15">
      <c r="A2500" s="216" t="s">
        <v>7320</v>
      </c>
      <c r="B2500" s="15" t="s">
        <v>144</v>
      </c>
      <c r="C2500" s="1934"/>
      <c r="D2500" s="20">
        <v>20</v>
      </c>
      <c r="E2500" s="2096">
        <f>E2464*3</f>
        <v>341.25</v>
      </c>
      <c r="F2500" s="603">
        <f t="shared" ref="F2500:F2519" si="287">ROUND(E2500*(1-$F$11),2)</f>
        <v>341.25</v>
      </c>
      <c r="G2500" s="862">
        <f>'Заказ, cкидки и курсы валют'!$J$23*F2500</f>
        <v>4248.5625</v>
      </c>
      <c r="H2500" s="128">
        <f t="shared" ref="H2500:H2519" si="288">ROUND((D2500/1000)*G2500,2)</f>
        <v>84.97</v>
      </c>
      <c r="I2500" s="326"/>
    </row>
    <row r="2501" spans="1:9" ht="15">
      <c r="A2501" s="216" t="s">
        <v>7322</v>
      </c>
      <c r="B2501" s="15" t="s">
        <v>151</v>
      </c>
      <c r="C2501" s="1934"/>
      <c r="D2501" s="20">
        <v>20</v>
      </c>
      <c r="E2501" s="2096">
        <f>E2466*3</f>
        <v>572.16</v>
      </c>
      <c r="F2501" s="603">
        <f t="shared" si="287"/>
        <v>572.16</v>
      </c>
      <c r="G2501" s="862">
        <f>'Заказ, cкидки и курсы валют'!$J$23*F2501</f>
        <v>7123.3919999999989</v>
      </c>
      <c r="H2501" s="128">
        <f t="shared" si="288"/>
        <v>142.47</v>
      </c>
      <c r="I2501" s="326"/>
    </row>
    <row r="2502" spans="1:9" ht="15">
      <c r="A2502" s="216" t="s">
        <v>7323</v>
      </c>
      <c r="B2502" s="15" t="s">
        <v>152</v>
      </c>
      <c r="C2502" s="1934"/>
      <c r="D2502" s="20">
        <v>20</v>
      </c>
      <c r="E2502" s="2096">
        <f>E2467*3</f>
        <v>653.01</v>
      </c>
      <c r="F2502" s="603">
        <f t="shared" si="287"/>
        <v>653.01</v>
      </c>
      <c r="G2502" s="862">
        <f>'Заказ, cкидки и курсы валют'!$J$23*F2502</f>
        <v>8129.9744999999994</v>
      </c>
      <c r="H2502" s="128">
        <f t="shared" si="288"/>
        <v>162.6</v>
      </c>
      <c r="I2502" s="326"/>
    </row>
    <row r="2503" spans="1:9" ht="15">
      <c r="A2503" s="216" t="s">
        <v>7324</v>
      </c>
      <c r="B2503" s="15" t="s">
        <v>158</v>
      </c>
      <c r="C2503" s="1934"/>
      <c r="D2503" s="20">
        <v>20</v>
      </c>
      <c r="E2503" s="2096">
        <f>E2468*3</f>
        <v>670.86</v>
      </c>
      <c r="F2503" s="603">
        <f t="shared" si="287"/>
        <v>670.86</v>
      </c>
      <c r="G2503" s="862">
        <f>'Заказ, cкидки и курсы валют'!$J$23*F2503</f>
        <v>8352.2070000000003</v>
      </c>
      <c r="H2503" s="128">
        <f t="shared" si="288"/>
        <v>167.04</v>
      </c>
      <c r="I2503" s="326"/>
    </row>
    <row r="2504" spans="1:9" ht="15">
      <c r="A2504" s="216" t="s">
        <v>7325</v>
      </c>
      <c r="B2504" s="15" t="s">
        <v>159</v>
      </c>
      <c r="C2504" s="1934"/>
      <c r="D2504" s="20">
        <v>20</v>
      </c>
      <c r="E2504" s="2096">
        <f>E2469*3</f>
        <v>771.24</v>
      </c>
      <c r="F2504" s="603">
        <f t="shared" si="287"/>
        <v>771.24</v>
      </c>
      <c r="G2504" s="862">
        <f>'Заказ, cкидки и курсы валют'!$J$23*F2504</f>
        <v>9601.9380000000001</v>
      </c>
      <c r="H2504" s="128">
        <f t="shared" si="288"/>
        <v>192.04</v>
      </c>
      <c r="I2504" s="326"/>
    </row>
    <row r="2505" spans="1:9" ht="15">
      <c r="A2505" s="216" t="s">
        <v>7326</v>
      </c>
      <c r="B2505" s="15" t="s">
        <v>171</v>
      </c>
      <c r="C2505" s="1934"/>
      <c r="D2505" s="20">
        <v>10</v>
      </c>
      <c r="E2505" s="2096">
        <f>E2471*3</f>
        <v>1084.83</v>
      </c>
      <c r="F2505" s="603">
        <f t="shared" si="287"/>
        <v>1084.83</v>
      </c>
      <c r="G2505" s="862">
        <f>'Заказ, cкидки и курсы валют'!$J$23*F2505</f>
        <v>13506.133499999998</v>
      </c>
      <c r="H2505" s="128">
        <f t="shared" si="288"/>
        <v>135.06</v>
      </c>
      <c r="I2505" s="326"/>
    </row>
    <row r="2506" spans="1:9" ht="15">
      <c r="A2506" s="216" t="s">
        <v>7327</v>
      </c>
      <c r="B2506" s="15" t="s">
        <v>172</v>
      </c>
      <c r="C2506" s="1934"/>
      <c r="D2506" s="20">
        <v>10</v>
      </c>
      <c r="E2506" s="2096">
        <f>E2472*3</f>
        <v>1224.3000000000002</v>
      </c>
      <c r="F2506" s="603">
        <f t="shared" si="287"/>
        <v>1224.3</v>
      </c>
      <c r="G2506" s="862">
        <f>'Заказ, cкидки и курсы валют'!$J$23*F2506</f>
        <v>15242.534999999998</v>
      </c>
      <c r="H2506" s="128">
        <f t="shared" si="288"/>
        <v>152.43</v>
      </c>
      <c r="I2506" s="326"/>
    </row>
    <row r="2507" spans="1:9" ht="15">
      <c r="A2507" s="216" t="s">
        <v>7328</v>
      </c>
      <c r="B2507" s="15" t="s">
        <v>173</v>
      </c>
      <c r="C2507" s="1934"/>
      <c r="D2507" s="20">
        <v>10</v>
      </c>
      <c r="E2507" s="2096">
        <f>E2473*3</f>
        <v>1348.8000000000002</v>
      </c>
      <c r="F2507" s="603">
        <f t="shared" si="287"/>
        <v>1348.8</v>
      </c>
      <c r="G2507" s="862">
        <f>'Заказ, cкидки и курсы валют'!$J$23*F2507</f>
        <v>16792.559999999998</v>
      </c>
      <c r="H2507" s="128">
        <f t="shared" si="288"/>
        <v>167.93</v>
      </c>
      <c r="I2507" s="326"/>
    </row>
    <row r="2508" spans="1:9" ht="15">
      <c r="A2508" s="216" t="s">
        <v>7329</v>
      </c>
      <c r="B2508" s="15" t="s">
        <v>174</v>
      </c>
      <c r="C2508" s="1934"/>
      <c r="D2508" s="20">
        <v>10</v>
      </c>
      <c r="E2508" s="2096">
        <f>E2474*3</f>
        <v>1543.0500000000002</v>
      </c>
      <c r="F2508" s="603">
        <f t="shared" si="287"/>
        <v>1543.05</v>
      </c>
      <c r="G2508" s="862">
        <f>'Заказ, cкидки и курсы валют'!$J$23*F2508</f>
        <v>19210.9725</v>
      </c>
      <c r="H2508" s="128">
        <f t="shared" si="288"/>
        <v>192.11</v>
      </c>
      <c r="I2508" s="326"/>
    </row>
    <row r="2509" spans="1:9" ht="15">
      <c r="A2509" s="216" t="s">
        <v>7330</v>
      </c>
      <c r="B2509" s="15" t="s">
        <v>180</v>
      </c>
      <c r="C2509" s="1934"/>
      <c r="D2509" s="20">
        <v>10</v>
      </c>
      <c r="E2509" s="2096">
        <f>E2477*3</f>
        <v>1821.96</v>
      </c>
      <c r="F2509" s="603">
        <f t="shared" si="287"/>
        <v>1821.96</v>
      </c>
      <c r="G2509" s="862">
        <f>'Заказ, cкидки и курсы валют'!$J$23*F2509</f>
        <v>22683.401999999998</v>
      </c>
      <c r="H2509" s="128">
        <f t="shared" si="288"/>
        <v>226.83</v>
      </c>
      <c r="I2509" s="326"/>
    </row>
    <row r="2510" spans="1:9" ht="15">
      <c r="A2510" s="216" t="s">
        <v>7331</v>
      </c>
      <c r="B2510" s="15" t="s">
        <v>3863</v>
      </c>
      <c r="C2510" s="1934"/>
      <c r="D2510" s="20">
        <v>10</v>
      </c>
      <c r="E2510" s="2096">
        <f>E2479*3</f>
        <v>2098.29</v>
      </c>
      <c r="F2510" s="603">
        <f t="shared" si="287"/>
        <v>2098.29</v>
      </c>
      <c r="G2510" s="862">
        <f>'Заказ, cкидки и курсы валют'!$J$23*F2510</f>
        <v>26123.710499999997</v>
      </c>
      <c r="H2510" s="128">
        <f t="shared" si="288"/>
        <v>261.24</v>
      </c>
      <c r="I2510" s="326"/>
    </row>
    <row r="2511" spans="1:9" ht="15">
      <c r="A2511" s="210" t="s">
        <v>7332</v>
      </c>
      <c r="B2511" s="60" t="s">
        <v>183</v>
      </c>
      <c r="C2511" s="15"/>
      <c r="D2511" s="59">
        <v>10</v>
      </c>
      <c r="E2511" s="2096">
        <f t="shared" ref="E2511:E2519" si="289">E2480*3</f>
        <v>2493.5700000000002</v>
      </c>
      <c r="F2511" s="603">
        <f t="shared" si="287"/>
        <v>2493.5700000000002</v>
      </c>
      <c r="G2511" s="862">
        <f>'Заказ, cкидки и курсы валют'!$J$23*F2511</f>
        <v>31044.946500000002</v>
      </c>
      <c r="H2511" s="128">
        <f t="shared" si="288"/>
        <v>310.45</v>
      </c>
      <c r="I2511" s="212"/>
    </row>
    <row r="2512" spans="1:9" ht="15">
      <c r="A2512" s="210" t="s">
        <v>7333</v>
      </c>
      <c r="B2512" s="60" t="s">
        <v>184</v>
      </c>
      <c r="C2512" s="15"/>
      <c r="D2512" s="59">
        <v>10</v>
      </c>
      <c r="E2512" s="2096">
        <f t="shared" si="289"/>
        <v>2305.0500000000002</v>
      </c>
      <c r="F2512" s="603">
        <f t="shared" si="287"/>
        <v>2305.0500000000002</v>
      </c>
      <c r="G2512" s="862">
        <f>'Заказ, cкидки и курсы валют'!$J$23*F2512</f>
        <v>28697.872500000001</v>
      </c>
      <c r="H2512" s="128">
        <f t="shared" si="288"/>
        <v>286.98</v>
      </c>
      <c r="I2512" s="212"/>
    </row>
    <row r="2513" spans="1:9" ht="15">
      <c r="A2513" s="210" t="s">
        <v>7334</v>
      </c>
      <c r="B2513" s="60" t="s">
        <v>185</v>
      </c>
      <c r="C2513" s="15"/>
      <c r="D2513" s="59">
        <v>10</v>
      </c>
      <c r="E2513" s="2096">
        <f t="shared" si="289"/>
        <v>2916.8999999999996</v>
      </c>
      <c r="F2513" s="603">
        <f t="shared" si="287"/>
        <v>2916.9</v>
      </c>
      <c r="G2513" s="862">
        <f>'Заказ, cкидки и курсы валют'!$J$23*F2513</f>
        <v>36315.404999999999</v>
      </c>
      <c r="H2513" s="128">
        <f t="shared" si="288"/>
        <v>363.15</v>
      </c>
      <c r="I2513" s="212"/>
    </row>
    <row r="2514" spans="1:9" ht="15">
      <c r="A2514" s="210" t="s">
        <v>7335</v>
      </c>
      <c r="B2514" s="60" t="s">
        <v>191</v>
      </c>
      <c r="C2514" s="15">
        <v>54.400000000000006</v>
      </c>
      <c r="D2514" s="59">
        <v>5</v>
      </c>
      <c r="E2514" s="2096">
        <f t="shared" si="289"/>
        <v>3114.33</v>
      </c>
      <c r="F2514" s="603">
        <f t="shared" si="287"/>
        <v>3114.33</v>
      </c>
      <c r="G2514" s="862">
        <f>'Заказ, cкидки и курсы валют'!$J$23*F2514</f>
        <v>38773.408499999998</v>
      </c>
      <c r="H2514" s="128">
        <f t="shared" si="288"/>
        <v>193.87</v>
      </c>
      <c r="I2514" s="212"/>
    </row>
    <row r="2515" spans="1:9" ht="15">
      <c r="A2515" s="210" t="s">
        <v>7336</v>
      </c>
      <c r="B2515" s="60" t="s">
        <v>194</v>
      </c>
      <c r="C2515" s="15">
        <v>64</v>
      </c>
      <c r="D2515" s="59">
        <v>5</v>
      </c>
      <c r="E2515" s="2096">
        <f t="shared" si="289"/>
        <v>3789.3900000000003</v>
      </c>
      <c r="F2515" s="603">
        <f t="shared" si="287"/>
        <v>3789.39</v>
      </c>
      <c r="G2515" s="862">
        <f>'Заказ, cкидки и курсы валют'!$J$23*F2515</f>
        <v>47177.905499999993</v>
      </c>
      <c r="H2515" s="128">
        <f t="shared" si="288"/>
        <v>235.89</v>
      </c>
      <c r="I2515" s="212"/>
    </row>
    <row r="2516" spans="1:9" ht="15">
      <c r="A2516" s="210" t="s">
        <v>7337</v>
      </c>
      <c r="B2516" s="60" t="s">
        <v>195</v>
      </c>
      <c r="C2516" s="15"/>
      <c r="D2516" s="59">
        <v>5</v>
      </c>
      <c r="E2516" s="2096">
        <f t="shared" si="289"/>
        <v>4129.9500000000007</v>
      </c>
      <c r="F2516" s="603">
        <f t="shared" si="287"/>
        <v>4129.95</v>
      </c>
      <c r="G2516" s="862">
        <f>'Заказ, cкидки и курсы валют'!$J$23*F2516</f>
        <v>51417.877499999995</v>
      </c>
      <c r="H2516" s="128">
        <f t="shared" si="288"/>
        <v>257.08999999999997</v>
      </c>
      <c r="I2516" s="212"/>
    </row>
    <row r="2517" spans="1:9" ht="15">
      <c r="A2517" s="210" t="s">
        <v>7338</v>
      </c>
      <c r="B2517" s="60" t="s">
        <v>196</v>
      </c>
      <c r="C2517" s="15">
        <v>75.2</v>
      </c>
      <c r="D2517" s="59">
        <v>5</v>
      </c>
      <c r="E2517" s="2096">
        <f t="shared" si="289"/>
        <v>4566.03</v>
      </c>
      <c r="F2517" s="603">
        <f t="shared" si="287"/>
        <v>4566.03</v>
      </c>
      <c r="G2517" s="862">
        <f>'Заказ, cкидки и курсы валют'!$J$23*F2517</f>
        <v>56847.073499999991</v>
      </c>
      <c r="H2517" s="128">
        <f t="shared" si="288"/>
        <v>284.24</v>
      </c>
      <c r="I2517" s="212"/>
    </row>
    <row r="2518" spans="1:9" ht="15">
      <c r="A2518" s="210" t="s">
        <v>7339</v>
      </c>
      <c r="B2518" s="60" t="s">
        <v>197</v>
      </c>
      <c r="C2518" s="15"/>
      <c r="D2518" s="59">
        <v>5</v>
      </c>
      <c r="E2518" s="2096">
        <f t="shared" si="289"/>
        <v>5150.07</v>
      </c>
      <c r="F2518" s="603">
        <f t="shared" si="287"/>
        <v>5150.07</v>
      </c>
      <c r="G2518" s="862">
        <f>'Заказ, cкидки и курсы валют'!$J$23*F2518</f>
        <v>64118.371499999994</v>
      </c>
      <c r="H2518" s="128">
        <f t="shared" si="288"/>
        <v>320.58999999999997</v>
      </c>
      <c r="I2518" s="212"/>
    </row>
    <row r="2519" spans="1:9" ht="15.75" thickBot="1">
      <c r="A2519" s="235" t="s">
        <v>7340</v>
      </c>
      <c r="B2519" s="244" t="s">
        <v>198</v>
      </c>
      <c r="C2519" s="19"/>
      <c r="D2519" s="245">
        <v>5</v>
      </c>
      <c r="E2519" s="2124">
        <f t="shared" si="289"/>
        <v>5988.78</v>
      </c>
      <c r="F2519" s="959">
        <f t="shared" si="287"/>
        <v>5988.78</v>
      </c>
      <c r="G2519" s="960">
        <f>'Заказ, cкидки и курсы валют'!$J$23*F2519</f>
        <v>74560.310999999987</v>
      </c>
      <c r="H2519" s="181">
        <f t="shared" si="288"/>
        <v>372.8</v>
      </c>
      <c r="I2519" s="214"/>
    </row>
    <row r="2520" spans="1:9" ht="15.75" thickBot="1">
      <c r="A2520" s="818"/>
      <c r="B2520" s="1708"/>
      <c r="C2520" s="1921"/>
      <c r="D2520" s="1922"/>
      <c r="E2520" s="1092"/>
      <c r="F2520" s="1711"/>
      <c r="G2520" s="1923"/>
      <c r="H2520" s="1924"/>
      <c r="I2520" s="817"/>
    </row>
    <row r="2521" spans="1:9" ht="18">
      <c r="A2521" s="1120"/>
      <c r="B2521" s="1121"/>
      <c r="C2521" s="1122" t="s">
        <v>3864</v>
      </c>
      <c r="D2521" s="1123"/>
      <c r="E2521" s="1124"/>
      <c r="F2521" s="1125"/>
      <c r="G2521" s="1126"/>
      <c r="H2521" s="1127"/>
      <c r="I2521" s="1128"/>
    </row>
    <row r="2522" spans="1:9">
      <c r="A2522" s="1106"/>
      <c r="B2522" s="545"/>
      <c r="C2522" s="1104"/>
      <c r="D2522" s="1104"/>
      <c r="E2522" s="1111"/>
      <c r="F2522" s="1112"/>
      <c r="G2522" s="1103"/>
      <c r="H2522" s="1129"/>
      <c r="I2522" s="1105"/>
    </row>
    <row r="2523" spans="1:9">
      <c r="A2523" s="1106"/>
      <c r="B2523" s="545"/>
      <c r="C2523" s="1104"/>
      <c r="D2523" s="1104"/>
      <c r="E2523" s="1111"/>
      <c r="F2523" s="1112"/>
      <c r="G2523" s="1103"/>
      <c r="H2523" s="1129"/>
      <c r="I2523" s="1105"/>
    </row>
    <row r="2524" spans="1:9">
      <c r="A2524" s="1106"/>
      <c r="B2524" s="545"/>
      <c r="C2524" s="1104"/>
      <c r="D2524" s="1104"/>
      <c r="E2524" s="1111"/>
      <c r="F2524" s="1112"/>
      <c r="G2524" s="1103"/>
      <c r="H2524" s="1129"/>
      <c r="I2524" s="1105"/>
    </row>
    <row r="2525" spans="1:9">
      <c r="A2525" s="1106"/>
      <c r="B2525" s="545"/>
      <c r="C2525" s="1104"/>
      <c r="D2525" s="1104"/>
      <c r="E2525" s="1111"/>
      <c r="F2525" s="1112"/>
      <c r="G2525" s="1103"/>
      <c r="H2525" s="1129"/>
      <c r="I2525" s="1105"/>
    </row>
    <row r="2526" spans="1:9" ht="16.5" thickBot="1">
      <c r="A2526" s="201" t="s">
        <v>7082</v>
      </c>
      <c r="B2526" s="1113"/>
      <c r="C2526" s="1114"/>
      <c r="D2526" s="1114"/>
      <c r="E2526" s="1115"/>
      <c r="F2526" s="1116"/>
      <c r="G2526" s="1117"/>
      <c r="H2526" s="1130"/>
      <c r="I2526" s="1118"/>
    </row>
    <row r="2527" spans="1:9" ht="42">
      <c r="A2527" s="195" t="s">
        <v>1034</v>
      </c>
      <c r="B2527" s="196" t="s">
        <v>1035</v>
      </c>
      <c r="C2527" s="197" t="s">
        <v>678</v>
      </c>
      <c r="D2527" s="197" t="s">
        <v>3143</v>
      </c>
      <c r="E2527" s="605" t="s">
        <v>11378</v>
      </c>
      <c r="F2527" s="600" t="s">
        <v>2792</v>
      </c>
      <c r="G2527" s="2353" t="s">
        <v>2640</v>
      </c>
      <c r="H2527" s="1119" t="s">
        <v>497</v>
      </c>
      <c r="I2527" s="199" t="s">
        <v>4268</v>
      </c>
    </row>
    <row r="2528" spans="1:9" ht="13.5" thickBot="1">
      <c r="A2528" s="195"/>
      <c r="B2528" s="389"/>
      <c r="C2528" s="197" t="s">
        <v>3644</v>
      </c>
      <c r="D2528" s="390" t="s">
        <v>2641</v>
      </c>
      <c r="E2528" s="601" t="s">
        <v>265</v>
      </c>
      <c r="F2528" s="607">
        <f>'Заказ, cкидки и курсы валют'!$I$12</f>
        <v>0</v>
      </c>
      <c r="G2528" s="2350"/>
      <c r="H2528" s="982"/>
      <c r="I2528" s="325"/>
    </row>
    <row r="2529" spans="1:9" ht="15">
      <c r="A2529" s="333" t="s">
        <v>11576</v>
      </c>
      <c r="B2529" s="1814" t="s">
        <v>140</v>
      </c>
      <c r="C2529" s="1802">
        <v>1.1599999999999999</v>
      </c>
      <c r="D2529" s="2137">
        <v>1500</v>
      </c>
      <c r="E2529" s="2373">
        <v>60.13</v>
      </c>
      <c r="F2529" s="2138">
        <f t="shared" ref="F2529:F2560" si="290">ROUND(E2529*(1-$F$11),2)</f>
        <v>60.13</v>
      </c>
      <c r="G2529" s="968">
        <f>'Заказ, cкидки и курсы валют'!$J$23*F2529</f>
        <v>748.61850000000004</v>
      </c>
      <c r="H2529" s="387">
        <f t="shared" ref="H2529:H2560" si="291">ROUND((D2529/1000)*G2529,2)</f>
        <v>1122.93</v>
      </c>
      <c r="I2529" s="336"/>
    </row>
    <row r="2530" spans="1:9" ht="15">
      <c r="A2530" s="216" t="s">
        <v>5311</v>
      </c>
      <c r="B2530" s="1302" t="s">
        <v>142</v>
      </c>
      <c r="C2530" s="1798">
        <v>0.9</v>
      </c>
      <c r="D2530" s="2127">
        <v>1200</v>
      </c>
      <c r="E2530" s="2373">
        <v>68.09</v>
      </c>
      <c r="F2530" s="2128">
        <f t="shared" si="290"/>
        <v>68.09</v>
      </c>
      <c r="G2530" s="862">
        <f>'Заказ, cкидки и курсы валют'!$J$23*F2530</f>
        <v>847.72050000000002</v>
      </c>
      <c r="H2530" s="128">
        <f t="shared" si="291"/>
        <v>1017.26</v>
      </c>
      <c r="I2530" s="326"/>
    </row>
    <row r="2531" spans="1:9" ht="15">
      <c r="A2531" s="216" t="s">
        <v>5312</v>
      </c>
      <c r="B2531" s="1302" t="s">
        <v>144</v>
      </c>
      <c r="C2531" s="1798">
        <v>1.04</v>
      </c>
      <c r="D2531" s="2127">
        <v>1000</v>
      </c>
      <c r="E2531" s="2373">
        <v>78.61</v>
      </c>
      <c r="F2531" s="2128">
        <f t="shared" si="290"/>
        <v>78.61</v>
      </c>
      <c r="G2531" s="862">
        <f>'Заказ, cкидки и курсы валют'!$J$23*F2531</f>
        <v>978.69449999999995</v>
      </c>
      <c r="H2531" s="128">
        <f t="shared" si="291"/>
        <v>978.69</v>
      </c>
      <c r="I2531" s="326"/>
    </row>
    <row r="2532" spans="1:9" ht="15">
      <c r="A2532" s="216" t="s">
        <v>11577</v>
      </c>
      <c r="B2532" s="1302" t="s">
        <v>155</v>
      </c>
      <c r="C2532" s="1798">
        <v>1.7</v>
      </c>
      <c r="D2532" s="2127">
        <v>1000</v>
      </c>
      <c r="E2532" s="2373">
        <v>89.93</v>
      </c>
      <c r="F2532" s="2128">
        <f t="shared" si="290"/>
        <v>89.93</v>
      </c>
      <c r="G2532" s="862">
        <f>'Заказ, cкидки и курсы валют'!$J$23*F2532</f>
        <v>1119.6285</v>
      </c>
      <c r="H2532" s="128">
        <f t="shared" si="291"/>
        <v>1119.6300000000001</v>
      </c>
      <c r="I2532" s="326"/>
    </row>
    <row r="2533" spans="1:9" ht="15">
      <c r="A2533" s="216" t="s">
        <v>11578</v>
      </c>
      <c r="B2533" s="1302" t="s">
        <v>109</v>
      </c>
      <c r="C2533" s="1798">
        <v>1.88</v>
      </c>
      <c r="D2533" s="2127">
        <v>1000</v>
      </c>
      <c r="E2533" s="2373">
        <v>102.39</v>
      </c>
      <c r="F2533" s="2128">
        <f t="shared" si="290"/>
        <v>102.39</v>
      </c>
      <c r="G2533" s="862">
        <f>'Заказ, cкидки и курсы валют'!$J$23*F2533</f>
        <v>1274.7555</v>
      </c>
      <c r="H2533" s="128">
        <f t="shared" si="291"/>
        <v>1274.76</v>
      </c>
      <c r="I2533" s="326"/>
    </row>
    <row r="2534" spans="1:9" ht="15">
      <c r="A2534" s="216" t="s">
        <v>11579</v>
      </c>
      <c r="B2534" s="1302" t="s">
        <v>156</v>
      </c>
      <c r="C2534" s="1798">
        <v>2.1</v>
      </c>
      <c r="D2534" s="2127">
        <v>800</v>
      </c>
      <c r="E2534" s="2373">
        <v>112.47</v>
      </c>
      <c r="F2534" s="2128">
        <f t="shared" si="290"/>
        <v>112.47</v>
      </c>
      <c r="G2534" s="862">
        <f>'Заказ, cкидки и курсы валют'!$J$23*F2534</f>
        <v>1400.2514999999999</v>
      </c>
      <c r="H2534" s="128">
        <f t="shared" si="291"/>
        <v>1120.2</v>
      </c>
      <c r="I2534" s="326"/>
    </row>
    <row r="2535" spans="1:9" ht="15">
      <c r="A2535" s="216" t="s">
        <v>11580</v>
      </c>
      <c r="B2535" s="1302" t="s">
        <v>111</v>
      </c>
      <c r="C2535" s="1798">
        <v>2.2999999999999998</v>
      </c>
      <c r="D2535" s="2127">
        <v>700</v>
      </c>
      <c r="E2535" s="2373">
        <v>120.88</v>
      </c>
      <c r="F2535" s="2128">
        <f t="shared" si="290"/>
        <v>120.88</v>
      </c>
      <c r="G2535" s="862">
        <f>'Заказ, cкидки и курсы валют'!$J$23*F2535</f>
        <v>1504.9559999999999</v>
      </c>
      <c r="H2535" s="128">
        <f t="shared" si="291"/>
        <v>1053.47</v>
      </c>
      <c r="I2535" s="326"/>
    </row>
    <row r="2536" spans="1:9" ht="15">
      <c r="A2536" s="216" t="s">
        <v>11581</v>
      </c>
      <c r="B2536" s="1302" t="s">
        <v>148</v>
      </c>
      <c r="C2536" s="1798">
        <v>2.9</v>
      </c>
      <c r="D2536" s="2127">
        <v>700</v>
      </c>
      <c r="E2536" s="2373">
        <v>106.92</v>
      </c>
      <c r="F2536" s="2128">
        <f t="shared" si="290"/>
        <v>106.92</v>
      </c>
      <c r="G2536" s="862">
        <f>'Заказ, cкидки и курсы валют'!$J$23*F2536</f>
        <v>1331.154</v>
      </c>
      <c r="H2536" s="128">
        <f t="shared" si="291"/>
        <v>931.81</v>
      </c>
      <c r="I2536" s="326"/>
    </row>
    <row r="2537" spans="1:9" ht="15">
      <c r="A2537" s="216" t="s">
        <v>11582</v>
      </c>
      <c r="B2537" s="1302" t="s">
        <v>149</v>
      </c>
      <c r="C2537" s="1798">
        <v>3.2</v>
      </c>
      <c r="D2537" s="2127">
        <v>600</v>
      </c>
      <c r="E2537" s="2373">
        <v>118.2</v>
      </c>
      <c r="F2537" s="2128">
        <f t="shared" si="290"/>
        <v>118.2</v>
      </c>
      <c r="G2537" s="862">
        <f>'Заказ, cкидки и курсы валют'!$J$23*F2537</f>
        <v>1471.59</v>
      </c>
      <c r="H2537" s="128">
        <f t="shared" si="291"/>
        <v>882.95</v>
      </c>
      <c r="I2537" s="326"/>
    </row>
    <row r="2538" spans="1:9" ht="15">
      <c r="A2538" s="216" t="s">
        <v>5313</v>
      </c>
      <c r="B2538" s="1302" t="s">
        <v>151</v>
      </c>
      <c r="C2538" s="1798">
        <v>3.6</v>
      </c>
      <c r="D2538" s="2127">
        <v>500</v>
      </c>
      <c r="E2538" s="2373">
        <v>141.19</v>
      </c>
      <c r="F2538" s="2128">
        <f t="shared" si="290"/>
        <v>141.19</v>
      </c>
      <c r="G2538" s="862">
        <f>'Заказ, cкидки и курсы валют'!$J$23*F2538</f>
        <v>1757.8154999999999</v>
      </c>
      <c r="H2538" s="128">
        <f t="shared" si="291"/>
        <v>878.91</v>
      </c>
      <c r="I2538" s="326"/>
    </row>
    <row r="2539" spans="1:9" ht="15">
      <c r="A2539" s="216" t="s">
        <v>5314</v>
      </c>
      <c r="B2539" s="1302" t="s">
        <v>152</v>
      </c>
      <c r="C2539" s="1798">
        <v>3.98</v>
      </c>
      <c r="D2539" s="2127">
        <v>400</v>
      </c>
      <c r="E2539" s="2373">
        <v>161</v>
      </c>
      <c r="F2539" s="2128">
        <f t="shared" si="290"/>
        <v>161</v>
      </c>
      <c r="G2539" s="862">
        <f>'Заказ, cкидки и курсы валют'!$J$23*F2539</f>
        <v>2004.4499999999998</v>
      </c>
      <c r="H2539" s="128">
        <f t="shared" si="291"/>
        <v>801.78</v>
      </c>
      <c r="I2539" s="326"/>
    </row>
    <row r="2540" spans="1:9" ht="15">
      <c r="A2540" s="216" t="s">
        <v>5315</v>
      </c>
      <c r="B2540" s="1302" t="s">
        <v>158</v>
      </c>
      <c r="C2540" s="1798">
        <v>4.54</v>
      </c>
      <c r="D2540" s="2127">
        <v>350</v>
      </c>
      <c r="E2540" s="2373">
        <v>180.83</v>
      </c>
      <c r="F2540" s="2128">
        <f t="shared" si="290"/>
        <v>180.83</v>
      </c>
      <c r="G2540" s="862">
        <f>'Заказ, cкидки и курсы валют'!$J$23*F2540</f>
        <v>2251.3335000000002</v>
      </c>
      <c r="H2540" s="128">
        <f t="shared" si="291"/>
        <v>787.97</v>
      </c>
      <c r="I2540" s="326"/>
    </row>
    <row r="2541" spans="1:9" ht="15">
      <c r="A2541" s="216" t="s">
        <v>5316</v>
      </c>
      <c r="B2541" s="1302" t="s">
        <v>159</v>
      </c>
      <c r="C2541" s="1798">
        <v>5</v>
      </c>
      <c r="D2541" s="2127">
        <v>300</v>
      </c>
      <c r="E2541" s="2373">
        <v>206.52</v>
      </c>
      <c r="F2541" s="2128">
        <f t="shared" si="290"/>
        <v>206.52</v>
      </c>
      <c r="G2541" s="862">
        <f>'Заказ, cкидки и курсы валют'!$J$23*F2541</f>
        <v>2571.174</v>
      </c>
      <c r="H2541" s="128">
        <f t="shared" si="291"/>
        <v>771.35</v>
      </c>
      <c r="I2541" s="326"/>
    </row>
    <row r="2542" spans="1:9" ht="15">
      <c r="A2542" s="216" t="s">
        <v>11583</v>
      </c>
      <c r="B2542" s="525" t="s">
        <v>168</v>
      </c>
      <c r="C2542" s="794">
        <v>4.5</v>
      </c>
      <c r="D2542" s="2126">
        <v>500</v>
      </c>
      <c r="E2542" s="2373">
        <v>163.41</v>
      </c>
      <c r="F2542" s="2128">
        <f t="shared" si="290"/>
        <v>163.41</v>
      </c>
      <c r="G2542" s="862">
        <f>'Заказ, cкидки и курсы валют'!$J$23*F2542</f>
        <v>2034.4544999999998</v>
      </c>
      <c r="H2542" s="128">
        <f t="shared" si="291"/>
        <v>1017.23</v>
      </c>
      <c r="I2542" s="326"/>
    </row>
    <row r="2543" spans="1:9" ht="15">
      <c r="A2543" s="216" t="s">
        <v>11584</v>
      </c>
      <c r="B2543" s="525" t="s">
        <v>169</v>
      </c>
      <c r="C2543" s="794">
        <v>4.8</v>
      </c>
      <c r="D2543" s="2126">
        <v>400</v>
      </c>
      <c r="E2543" s="2373">
        <v>181.22</v>
      </c>
      <c r="F2543" s="2128">
        <f t="shared" si="290"/>
        <v>181.22</v>
      </c>
      <c r="G2543" s="862">
        <f>'Заказ, cкидки и курсы валют'!$J$23*F2543</f>
        <v>2256.1889999999999</v>
      </c>
      <c r="H2543" s="128">
        <f t="shared" si="291"/>
        <v>902.48</v>
      </c>
      <c r="I2543" s="326"/>
    </row>
    <row r="2544" spans="1:9" ht="15">
      <c r="A2544" s="216" t="s">
        <v>11585</v>
      </c>
      <c r="B2544" s="525" t="s">
        <v>170</v>
      </c>
      <c r="C2544" s="794">
        <v>5.4</v>
      </c>
      <c r="D2544" s="2126">
        <v>300</v>
      </c>
      <c r="E2544" s="2373">
        <v>213.55</v>
      </c>
      <c r="F2544" s="2128">
        <f t="shared" si="290"/>
        <v>213.55</v>
      </c>
      <c r="G2544" s="862">
        <f>'Заказ, cкидки и курсы валют'!$J$23*F2544</f>
        <v>2658.6974999999998</v>
      </c>
      <c r="H2544" s="128">
        <f t="shared" si="291"/>
        <v>797.61</v>
      </c>
      <c r="I2544" s="326"/>
    </row>
    <row r="2545" spans="1:9">
      <c r="A2545" s="216" t="s">
        <v>5317</v>
      </c>
      <c r="B2545" s="525" t="s">
        <v>171</v>
      </c>
      <c r="C2545" s="1801">
        <v>6.12</v>
      </c>
      <c r="D2545" s="2126">
        <v>200</v>
      </c>
      <c r="E2545" s="2373">
        <v>235.54</v>
      </c>
      <c r="F2545" s="2128">
        <f t="shared" si="290"/>
        <v>235.54</v>
      </c>
      <c r="G2545" s="862">
        <f>'Заказ, cкидки и курсы валют'!$J$23*F2545</f>
        <v>2932.473</v>
      </c>
      <c r="H2545" s="128">
        <f t="shared" si="291"/>
        <v>586.49</v>
      </c>
      <c r="I2545" s="326"/>
    </row>
    <row r="2546" spans="1:9" ht="15">
      <c r="A2546" s="216" t="s">
        <v>5318</v>
      </c>
      <c r="B2546" s="1302" t="s">
        <v>172</v>
      </c>
      <c r="C2546" s="1798">
        <v>7.03</v>
      </c>
      <c r="D2546" s="2127">
        <v>200</v>
      </c>
      <c r="E2546" s="2373">
        <v>258.44</v>
      </c>
      <c r="F2546" s="2128">
        <f t="shared" si="290"/>
        <v>258.44</v>
      </c>
      <c r="G2546" s="862">
        <f>'Заказ, cкидки и курсы валют'!$J$23*F2546</f>
        <v>3217.578</v>
      </c>
      <c r="H2546" s="128">
        <f t="shared" si="291"/>
        <v>643.52</v>
      </c>
      <c r="I2546" s="326"/>
    </row>
    <row r="2547" spans="1:9" ht="15">
      <c r="A2547" s="216" t="s">
        <v>11586</v>
      </c>
      <c r="B2547" s="1302" t="s">
        <v>1363</v>
      </c>
      <c r="C2547" s="1798">
        <v>7.9</v>
      </c>
      <c r="D2547" s="2127">
        <v>150</v>
      </c>
      <c r="E2547" s="2373">
        <v>330.23</v>
      </c>
      <c r="F2547" s="2128">
        <f t="shared" si="290"/>
        <v>330.23</v>
      </c>
      <c r="G2547" s="862">
        <f>'Заказ, cкидки и курсы валют'!$J$23*F2547</f>
        <v>4111.3635000000004</v>
      </c>
      <c r="H2547" s="128">
        <f t="shared" si="291"/>
        <v>616.70000000000005</v>
      </c>
      <c r="I2547" s="326"/>
    </row>
    <row r="2548" spans="1:9" ht="15">
      <c r="A2548" s="216" t="s">
        <v>5319</v>
      </c>
      <c r="B2548" s="1302" t="s">
        <v>173</v>
      </c>
      <c r="C2548" s="1798">
        <v>8.8000000000000007</v>
      </c>
      <c r="D2548" s="2127">
        <v>150</v>
      </c>
      <c r="E2548" s="2373">
        <v>322.08</v>
      </c>
      <c r="F2548" s="2128">
        <f t="shared" si="290"/>
        <v>322.08</v>
      </c>
      <c r="G2548" s="862">
        <f>'Заказ, cкидки и курсы валют'!$J$23*F2548</f>
        <v>4009.8959999999997</v>
      </c>
      <c r="H2548" s="128">
        <f t="shared" si="291"/>
        <v>601.48</v>
      </c>
      <c r="I2548" s="326"/>
    </row>
    <row r="2549" spans="1:9" ht="15">
      <c r="A2549" s="216" t="s">
        <v>11587</v>
      </c>
      <c r="B2549" s="1302" t="s">
        <v>4213</v>
      </c>
      <c r="C2549" s="1798">
        <v>9</v>
      </c>
      <c r="D2549" s="2127">
        <v>150</v>
      </c>
      <c r="E2549" s="2373">
        <v>364.87</v>
      </c>
      <c r="F2549" s="2128">
        <f t="shared" si="290"/>
        <v>364.87</v>
      </c>
      <c r="G2549" s="862">
        <f>'Заказ, cкидки и курсы валют'!$J$23*F2549</f>
        <v>4542.6314999999995</v>
      </c>
      <c r="H2549" s="128">
        <f t="shared" si="291"/>
        <v>681.39</v>
      </c>
      <c r="I2549" s="326"/>
    </row>
    <row r="2550" spans="1:9" ht="15">
      <c r="A2550" s="216" t="s">
        <v>5320</v>
      </c>
      <c r="B2550" s="1302" t="s">
        <v>174</v>
      </c>
      <c r="C2550" s="1798">
        <v>9.3699999999999992</v>
      </c>
      <c r="D2550" s="2127">
        <v>150</v>
      </c>
      <c r="E2550" s="2373">
        <v>371.92</v>
      </c>
      <c r="F2550" s="2128">
        <f t="shared" si="290"/>
        <v>371.92</v>
      </c>
      <c r="G2550" s="862">
        <f>'Заказ, cкидки и курсы валют'!$J$23*F2550</f>
        <v>4630.4039999999995</v>
      </c>
      <c r="H2550" s="128">
        <f t="shared" si="291"/>
        <v>694.56</v>
      </c>
      <c r="I2550" s="326"/>
    </row>
    <row r="2551" spans="1:9" ht="15">
      <c r="A2551" s="216" t="s">
        <v>11588</v>
      </c>
      <c r="B2551" s="1302" t="s">
        <v>992</v>
      </c>
      <c r="C2551" s="1798">
        <v>9.9</v>
      </c>
      <c r="D2551" s="2127">
        <v>100</v>
      </c>
      <c r="E2551" s="2373">
        <v>435.07</v>
      </c>
      <c r="F2551" s="2128">
        <f t="shared" si="290"/>
        <v>435.07</v>
      </c>
      <c r="G2551" s="862">
        <f>'Заказ, cкидки и курсы валют'!$J$23*F2551</f>
        <v>5416.6214999999993</v>
      </c>
      <c r="H2551" s="128">
        <f t="shared" si="291"/>
        <v>541.66</v>
      </c>
      <c r="I2551" s="326"/>
    </row>
    <row r="2552" spans="1:9">
      <c r="A2552" s="216" t="s">
        <v>11589</v>
      </c>
      <c r="B2552" s="525" t="s">
        <v>178</v>
      </c>
      <c r="C2552" s="1801">
        <v>7.62</v>
      </c>
      <c r="D2552" s="2126">
        <v>150</v>
      </c>
      <c r="E2552" s="2373">
        <v>349.81</v>
      </c>
      <c r="F2552" s="2128">
        <f t="shared" si="290"/>
        <v>349.81</v>
      </c>
      <c r="G2552" s="862">
        <f>'Заказ, cкидки и курсы валют'!$J$23*F2552</f>
        <v>4355.1345000000001</v>
      </c>
      <c r="H2552" s="128">
        <f t="shared" si="291"/>
        <v>653.27</v>
      </c>
      <c r="I2552" s="326"/>
    </row>
    <row r="2553" spans="1:9" ht="15">
      <c r="A2553" s="216" t="s">
        <v>11590</v>
      </c>
      <c r="B2553" s="525" t="s">
        <v>179</v>
      </c>
      <c r="C2553" s="794">
        <v>8</v>
      </c>
      <c r="D2553" s="2126">
        <v>200</v>
      </c>
      <c r="E2553" s="2373">
        <v>371.07</v>
      </c>
      <c r="F2553" s="2128">
        <f t="shared" si="290"/>
        <v>371.07</v>
      </c>
      <c r="G2553" s="862">
        <f>'Заказ, cкидки и курсы валют'!$J$23*F2553</f>
        <v>4619.8215</v>
      </c>
      <c r="H2553" s="128">
        <f t="shared" si="291"/>
        <v>923.96</v>
      </c>
      <c r="I2553" s="326"/>
    </row>
    <row r="2554" spans="1:9">
      <c r="A2554" s="216" t="s">
        <v>5321</v>
      </c>
      <c r="B2554" s="525" t="s">
        <v>180</v>
      </c>
      <c r="C2554" s="1801">
        <v>10.210000000000001</v>
      </c>
      <c r="D2554" s="2126">
        <v>150</v>
      </c>
      <c r="E2554" s="2373">
        <v>398.51</v>
      </c>
      <c r="F2554" s="2128">
        <f t="shared" si="290"/>
        <v>398.51</v>
      </c>
      <c r="G2554" s="862">
        <f>'Заказ, cкидки и курсы валют'!$J$23*F2554</f>
        <v>4961.4494999999997</v>
      </c>
      <c r="H2554" s="128">
        <f t="shared" si="291"/>
        <v>744.22</v>
      </c>
      <c r="I2554" s="326"/>
    </row>
    <row r="2555" spans="1:9">
      <c r="A2555" s="216" t="s">
        <v>11591</v>
      </c>
      <c r="B2555" s="525" t="s">
        <v>181</v>
      </c>
      <c r="C2555" s="1801">
        <v>11.57</v>
      </c>
      <c r="D2555" s="2126">
        <v>150</v>
      </c>
      <c r="E2555" s="2373">
        <v>448.94</v>
      </c>
      <c r="F2555" s="2128">
        <f t="shared" si="290"/>
        <v>448.94</v>
      </c>
      <c r="G2555" s="862">
        <f>'Заказ, cкидки и курсы валют'!$J$23*F2555</f>
        <v>5589.3029999999999</v>
      </c>
      <c r="H2555" s="128">
        <f t="shared" si="291"/>
        <v>838.4</v>
      </c>
      <c r="I2555" s="326"/>
    </row>
    <row r="2556" spans="1:9" ht="15">
      <c r="A2556" s="216" t="s">
        <v>11592</v>
      </c>
      <c r="B2556" s="525" t="s">
        <v>4214</v>
      </c>
      <c r="C2556" s="794">
        <v>12.5</v>
      </c>
      <c r="D2556" s="2126">
        <v>150</v>
      </c>
      <c r="E2556" s="2373">
        <v>505.06</v>
      </c>
      <c r="F2556" s="2128">
        <f t="shared" si="290"/>
        <v>505.06</v>
      </c>
      <c r="G2556" s="862">
        <f>'Заказ, cкидки и курсы валют'!$J$23*F2556</f>
        <v>6287.9969999999994</v>
      </c>
      <c r="H2556" s="128">
        <f t="shared" si="291"/>
        <v>943.2</v>
      </c>
      <c r="I2556" s="326"/>
    </row>
    <row r="2557" spans="1:9">
      <c r="A2557" s="216" t="s">
        <v>5322</v>
      </c>
      <c r="B2557" s="525" t="s">
        <v>3863</v>
      </c>
      <c r="C2557" s="1801">
        <v>13.61</v>
      </c>
      <c r="D2557" s="525">
        <v>120</v>
      </c>
      <c r="E2557" s="2373">
        <v>502.12</v>
      </c>
      <c r="F2557" s="2128">
        <f t="shared" si="290"/>
        <v>502.12</v>
      </c>
      <c r="G2557" s="862">
        <f>'Заказ, cкидки и курсы валют'!$J$23*F2557</f>
        <v>6251.3939999999993</v>
      </c>
      <c r="H2557" s="128">
        <f t="shared" si="291"/>
        <v>750.17</v>
      </c>
      <c r="I2557" s="326"/>
    </row>
    <row r="2558" spans="1:9" ht="15">
      <c r="A2558" s="216" t="s">
        <v>5323</v>
      </c>
      <c r="B2558" s="1302" t="s">
        <v>183</v>
      </c>
      <c r="C2558" s="1798">
        <v>14.3</v>
      </c>
      <c r="D2558" s="2127">
        <v>100</v>
      </c>
      <c r="E2558" s="2373">
        <v>571.16999999999996</v>
      </c>
      <c r="F2558" s="2128">
        <f t="shared" si="290"/>
        <v>571.16999999999996</v>
      </c>
      <c r="G2558" s="862">
        <f>'Заказ, cкидки и курсы валют'!$J$23*F2558</f>
        <v>7111.066499999999</v>
      </c>
      <c r="H2558" s="128">
        <f t="shared" si="291"/>
        <v>711.11</v>
      </c>
      <c r="I2558" s="326"/>
    </row>
    <row r="2559" spans="1:9">
      <c r="A2559" s="216" t="s">
        <v>5324</v>
      </c>
      <c r="B2559" s="525" t="s">
        <v>3866</v>
      </c>
      <c r="C2559" s="1801">
        <v>15.65</v>
      </c>
      <c r="D2559" s="525">
        <v>100</v>
      </c>
      <c r="E2559" s="2373">
        <v>640.9</v>
      </c>
      <c r="F2559" s="2128">
        <f t="shared" si="290"/>
        <v>640.9</v>
      </c>
      <c r="G2559" s="862">
        <f>'Заказ, cкидки и курсы валют'!$J$23*F2559</f>
        <v>7979.204999999999</v>
      </c>
      <c r="H2559" s="128">
        <f t="shared" si="291"/>
        <v>797.92</v>
      </c>
      <c r="I2559" s="326"/>
    </row>
    <row r="2560" spans="1:9" ht="15">
      <c r="A2560" s="216" t="s">
        <v>5325</v>
      </c>
      <c r="B2560" s="1302" t="s">
        <v>185</v>
      </c>
      <c r="C2560" s="1798">
        <v>18.78</v>
      </c>
      <c r="D2560" s="2127">
        <v>100</v>
      </c>
      <c r="E2560" s="2373">
        <v>694.32</v>
      </c>
      <c r="F2560" s="2128">
        <f t="shared" si="290"/>
        <v>694.32</v>
      </c>
      <c r="G2560" s="862">
        <f>'Заказ, cкидки и курсы валют'!$J$23*F2560</f>
        <v>8644.2839999999997</v>
      </c>
      <c r="H2560" s="128">
        <f t="shared" si="291"/>
        <v>864.43</v>
      </c>
      <c r="I2560" s="326"/>
    </row>
    <row r="2561" spans="1:9">
      <c r="A2561" s="216" t="s">
        <v>11593</v>
      </c>
      <c r="B2561" s="525" t="s">
        <v>192</v>
      </c>
      <c r="C2561" s="1801">
        <v>19.600000000000001</v>
      </c>
      <c r="D2561" s="525">
        <v>100</v>
      </c>
      <c r="E2561" s="2373">
        <v>731.3</v>
      </c>
      <c r="F2561" s="2128">
        <f t="shared" ref="F2561:F2582" si="292">ROUND(E2561*(1-$F$11),2)</f>
        <v>731.3</v>
      </c>
      <c r="G2561" s="862">
        <f>'Заказ, cкидки и курсы валют'!$J$23*F2561</f>
        <v>9104.6849999999995</v>
      </c>
      <c r="H2561" s="128">
        <f t="shared" ref="H2561:H2582" si="293">ROUND((D2561/1000)*G2561,2)</f>
        <v>910.47</v>
      </c>
      <c r="I2561" s="326"/>
    </row>
    <row r="2562" spans="1:9">
      <c r="A2562" s="216" t="s">
        <v>11594</v>
      </c>
      <c r="B2562" s="525" t="s">
        <v>193</v>
      </c>
      <c r="C2562" s="1801">
        <v>22</v>
      </c>
      <c r="D2562" s="525">
        <v>80</v>
      </c>
      <c r="E2562" s="2373">
        <v>775.08</v>
      </c>
      <c r="F2562" s="2128">
        <f t="shared" si="292"/>
        <v>775.08</v>
      </c>
      <c r="G2562" s="862">
        <f>'Заказ, cкидки и курсы валют'!$J$23*F2562</f>
        <v>9649.7459999999992</v>
      </c>
      <c r="H2562" s="128">
        <f t="shared" si="293"/>
        <v>771.98</v>
      </c>
      <c r="I2562" s="326"/>
    </row>
    <row r="2563" spans="1:9">
      <c r="A2563" s="216" t="s">
        <v>5326</v>
      </c>
      <c r="B2563" s="525" t="s">
        <v>4207</v>
      </c>
      <c r="C2563" s="1801">
        <v>22.14</v>
      </c>
      <c r="D2563" s="525">
        <v>60</v>
      </c>
      <c r="E2563" s="2373">
        <v>870.86</v>
      </c>
      <c r="F2563" s="2128">
        <f t="shared" si="292"/>
        <v>870.86</v>
      </c>
      <c r="G2563" s="862">
        <f>'Заказ, cкидки и курсы валют'!$J$23*F2563</f>
        <v>10842.207</v>
      </c>
      <c r="H2563" s="128">
        <f t="shared" si="293"/>
        <v>650.53</v>
      </c>
      <c r="I2563" s="326"/>
    </row>
    <row r="2564" spans="1:9">
      <c r="A2564" s="216" t="s">
        <v>11595</v>
      </c>
      <c r="B2564" s="525" t="s">
        <v>238</v>
      </c>
      <c r="C2564" s="1801">
        <v>25.7</v>
      </c>
      <c r="D2564" s="525">
        <v>60</v>
      </c>
      <c r="E2564" s="2373">
        <v>905.32</v>
      </c>
      <c r="F2564" s="2128">
        <f t="shared" si="292"/>
        <v>905.32</v>
      </c>
      <c r="G2564" s="862">
        <f>'Заказ, cкидки и курсы валют'!$J$23*F2564</f>
        <v>11271.234</v>
      </c>
      <c r="H2564" s="128">
        <f t="shared" si="293"/>
        <v>676.27</v>
      </c>
      <c r="I2564" s="326"/>
    </row>
    <row r="2565" spans="1:9">
      <c r="A2565" s="216" t="s">
        <v>11596</v>
      </c>
      <c r="B2565" s="525" t="s">
        <v>3121</v>
      </c>
      <c r="C2565" s="1801">
        <v>26.9</v>
      </c>
      <c r="D2565" s="525">
        <v>50</v>
      </c>
      <c r="E2565" s="2373">
        <v>934.14</v>
      </c>
      <c r="F2565" s="2128">
        <f t="shared" si="292"/>
        <v>934.14</v>
      </c>
      <c r="G2565" s="862">
        <f>'Заказ, cкидки и курсы валют'!$J$23*F2565</f>
        <v>11630.043</v>
      </c>
      <c r="H2565" s="128">
        <f t="shared" si="293"/>
        <v>581.5</v>
      </c>
      <c r="I2565" s="326"/>
    </row>
    <row r="2566" spans="1:9">
      <c r="A2566" s="216" t="s">
        <v>5327</v>
      </c>
      <c r="B2566" s="525" t="s">
        <v>4208</v>
      </c>
      <c r="C2566" s="1801">
        <v>26.62</v>
      </c>
      <c r="D2566" s="525">
        <v>50</v>
      </c>
      <c r="E2566" s="2373">
        <v>1074.27</v>
      </c>
      <c r="F2566" s="2128">
        <f t="shared" si="292"/>
        <v>1074.27</v>
      </c>
      <c r="G2566" s="862">
        <f>'Заказ, cкидки и курсы валют'!$J$23*F2566</f>
        <v>13374.661499999998</v>
      </c>
      <c r="H2566" s="128">
        <f t="shared" si="293"/>
        <v>668.73</v>
      </c>
      <c r="I2566" s="326"/>
    </row>
    <row r="2567" spans="1:9">
      <c r="A2567" s="216" t="s">
        <v>5328</v>
      </c>
      <c r="B2567" s="525" t="s">
        <v>3867</v>
      </c>
      <c r="C2567" s="1801">
        <v>32</v>
      </c>
      <c r="D2567" s="525">
        <v>50</v>
      </c>
      <c r="E2567" s="2373">
        <v>1229.1099999999999</v>
      </c>
      <c r="F2567" s="2128">
        <f t="shared" si="292"/>
        <v>1229.1099999999999</v>
      </c>
      <c r="G2567" s="862">
        <f>'Заказ, cкидки и курсы валют'!$J$23*F2567</f>
        <v>15302.419499999998</v>
      </c>
      <c r="H2567" s="128">
        <f t="shared" si="293"/>
        <v>765.12</v>
      </c>
      <c r="I2567" s="326"/>
    </row>
    <row r="2568" spans="1:9">
      <c r="A2568" s="216" t="s">
        <v>5329</v>
      </c>
      <c r="B2568" s="525" t="s">
        <v>3868</v>
      </c>
      <c r="C2568" s="1801">
        <v>35.049999999999997</v>
      </c>
      <c r="D2568" s="525">
        <v>40</v>
      </c>
      <c r="E2568" s="2373">
        <v>1362.49</v>
      </c>
      <c r="F2568" s="2128">
        <f t="shared" si="292"/>
        <v>1362.49</v>
      </c>
      <c r="G2568" s="862">
        <f>'Заказ, cкидки и курсы валют'!$J$23*F2568</f>
        <v>16963.000499999998</v>
      </c>
      <c r="H2568" s="128">
        <f t="shared" si="293"/>
        <v>678.52</v>
      </c>
      <c r="I2568" s="326"/>
    </row>
    <row r="2569" spans="1:9">
      <c r="A2569" s="216" t="s">
        <v>5330</v>
      </c>
      <c r="B2569" s="525" t="s">
        <v>3869</v>
      </c>
      <c r="C2569" s="1801">
        <v>44.63</v>
      </c>
      <c r="D2569" s="525">
        <v>40</v>
      </c>
      <c r="E2569" s="2373">
        <v>1467.46</v>
      </c>
      <c r="F2569" s="2128">
        <f t="shared" si="292"/>
        <v>1467.46</v>
      </c>
      <c r="G2569" s="862">
        <f>'Заказ, cкидки и курсы валют'!$J$23*F2569</f>
        <v>18269.877</v>
      </c>
      <c r="H2569" s="128">
        <f t="shared" si="293"/>
        <v>730.8</v>
      </c>
      <c r="I2569" s="326"/>
    </row>
    <row r="2570" spans="1:9">
      <c r="A2570" s="216" t="s">
        <v>3163</v>
      </c>
      <c r="B2570" s="525" t="s">
        <v>3870</v>
      </c>
      <c r="C2570" s="1801">
        <v>48.6</v>
      </c>
      <c r="D2570" s="525">
        <v>520</v>
      </c>
      <c r="E2570" s="2373">
        <v>1650.03</v>
      </c>
      <c r="F2570" s="2128">
        <f t="shared" si="292"/>
        <v>1650.03</v>
      </c>
      <c r="G2570" s="862">
        <f>'Заказ, cкидки и курсы валют'!$J$23*F2570</f>
        <v>20542.873499999998</v>
      </c>
      <c r="H2570" s="128">
        <f t="shared" si="293"/>
        <v>10682.29</v>
      </c>
      <c r="I2570" s="326"/>
    </row>
    <row r="2571" spans="1:9">
      <c r="A2571" s="216" t="s">
        <v>3164</v>
      </c>
      <c r="B2571" s="525" t="s">
        <v>3871</v>
      </c>
      <c r="C2571" s="1801">
        <v>56.92</v>
      </c>
      <c r="D2571" s="525">
        <v>460</v>
      </c>
      <c r="E2571" s="2373">
        <v>1840.14</v>
      </c>
      <c r="F2571" s="2128">
        <f t="shared" si="292"/>
        <v>1840.14</v>
      </c>
      <c r="G2571" s="862">
        <f>'Заказ, cкидки и курсы валют'!$J$23*F2571</f>
        <v>22909.742999999999</v>
      </c>
      <c r="H2571" s="128">
        <f t="shared" si="293"/>
        <v>10538.48</v>
      </c>
      <c r="I2571" s="326"/>
    </row>
    <row r="2572" spans="1:9">
      <c r="A2572" s="216" t="s">
        <v>3165</v>
      </c>
      <c r="B2572" s="525" t="s">
        <v>2645</v>
      </c>
      <c r="C2572" s="1801">
        <v>45.52</v>
      </c>
      <c r="D2572" s="525">
        <v>520</v>
      </c>
      <c r="E2572" s="2373">
        <v>1583.06</v>
      </c>
      <c r="F2572" s="2128">
        <f t="shared" si="292"/>
        <v>1583.06</v>
      </c>
      <c r="G2572" s="862">
        <f>'Заказ, cкидки и курсы валют'!$J$23*F2572</f>
        <v>19709.096999999998</v>
      </c>
      <c r="H2572" s="128">
        <f t="shared" si="293"/>
        <v>10248.73</v>
      </c>
      <c r="I2572" s="326"/>
    </row>
    <row r="2573" spans="1:9">
      <c r="A2573" s="216" t="s">
        <v>3166</v>
      </c>
      <c r="B2573" s="525" t="s">
        <v>2663</v>
      </c>
      <c r="C2573" s="1801">
        <v>62.19</v>
      </c>
      <c r="D2573" s="525">
        <v>450</v>
      </c>
      <c r="E2573" s="2373">
        <v>1820.26</v>
      </c>
      <c r="F2573" s="2128">
        <f t="shared" si="292"/>
        <v>1820.26</v>
      </c>
      <c r="G2573" s="862">
        <f>'Заказ, cкидки и курсы валют'!$J$23*F2573</f>
        <v>22662.236999999997</v>
      </c>
      <c r="H2573" s="128">
        <f t="shared" si="293"/>
        <v>10198.01</v>
      </c>
      <c r="I2573" s="326"/>
    </row>
    <row r="2574" spans="1:9">
      <c r="A2574" s="216" t="s">
        <v>11910</v>
      </c>
      <c r="B2574" s="15" t="s">
        <v>2664</v>
      </c>
      <c r="C2574" s="332">
        <v>59.55</v>
      </c>
      <c r="D2574" s="15">
        <v>320</v>
      </c>
      <c r="E2574" s="2373">
        <v>2012.96</v>
      </c>
      <c r="F2574" s="2128">
        <f t="shared" si="292"/>
        <v>2012.96</v>
      </c>
      <c r="G2574" s="862">
        <f>'[1]Заказ, cкидки и курсы валют'!$J$23*F2574</f>
        <v>25564.592000000001</v>
      </c>
      <c r="H2574" s="128">
        <f t="shared" si="293"/>
        <v>8180.67</v>
      </c>
      <c r="I2574" s="326"/>
    </row>
    <row r="2575" spans="1:9">
      <c r="A2575" s="216" t="s">
        <v>3167</v>
      </c>
      <c r="B2575" s="525" t="s">
        <v>2643</v>
      </c>
      <c r="C2575" s="1801">
        <v>60.51</v>
      </c>
      <c r="D2575" s="525">
        <v>380</v>
      </c>
      <c r="E2575" s="2373">
        <v>2037.91</v>
      </c>
      <c r="F2575" s="2128">
        <f t="shared" si="292"/>
        <v>2037.91</v>
      </c>
      <c r="G2575" s="862">
        <f>'Заказ, cкидки и курсы валют'!$J$23*F2575</f>
        <v>25371.979500000001</v>
      </c>
      <c r="H2575" s="128">
        <f t="shared" si="293"/>
        <v>9641.35</v>
      </c>
      <c r="I2575" s="326"/>
    </row>
    <row r="2576" spans="1:9">
      <c r="A2576" s="216" t="s">
        <v>3168</v>
      </c>
      <c r="B2576" s="525" t="s">
        <v>2665</v>
      </c>
      <c r="C2576" s="1801">
        <v>64.06</v>
      </c>
      <c r="D2576" s="525">
        <v>350</v>
      </c>
      <c r="E2576" s="2373">
        <v>2243.3200000000002</v>
      </c>
      <c r="F2576" s="2128">
        <f t="shared" si="292"/>
        <v>2243.3200000000002</v>
      </c>
      <c r="G2576" s="862">
        <f>'Заказ, cкидки и курсы валют'!$J$23*F2576</f>
        <v>27929.333999999999</v>
      </c>
      <c r="H2576" s="128">
        <f t="shared" si="293"/>
        <v>9775.27</v>
      </c>
      <c r="I2576" s="326"/>
    </row>
    <row r="2577" spans="1:9">
      <c r="A2577" s="216" t="s">
        <v>3169</v>
      </c>
      <c r="B2577" s="525" t="s">
        <v>2644</v>
      </c>
      <c r="C2577" s="1969">
        <v>84.14</v>
      </c>
      <c r="D2577" s="2127">
        <v>320</v>
      </c>
      <c r="E2577" s="2373">
        <v>2810.43</v>
      </c>
      <c r="F2577" s="2128">
        <f t="shared" si="292"/>
        <v>2810.43</v>
      </c>
      <c r="G2577" s="862">
        <f>'Заказ, cкидки и курсы валют'!$J$23*F2577</f>
        <v>34989.853499999997</v>
      </c>
      <c r="H2577" s="128">
        <f t="shared" si="293"/>
        <v>11196.75</v>
      </c>
      <c r="I2577" s="326"/>
    </row>
    <row r="2578" spans="1:9">
      <c r="A2578" s="216" t="s">
        <v>3170</v>
      </c>
      <c r="B2578" s="525" t="s">
        <v>2666</v>
      </c>
      <c r="C2578" s="1969">
        <v>78.3</v>
      </c>
      <c r="D2578" s="2127">
        <v>300</v>
      </c>
      <c r="E2578" s="2373">
        <v>2700.26</v>
      </c>
      <c r="F2578" s="2128">
        <f t="shared" si="292"/>
        <v>2700.26</v>
      </c>
      <c r="G2578" s="862">
        <f>'Заказ, cкидки и курсы валют'!$J$23*F2578</f>
        <v>33618.237000000001</v>
      </c>
      <c r="H2578" s="128">
        <f t="shared" si="293"/>
        <v>10085.469999999999</v>
      </c>
      <c r="I2578" s="326"/>
    </row>
    <row r="2579" spans="1:9">
      <c r="A2579" s="216" t="s">
        <v>3171</v>
      </c>
      <c r="B2579" s="525" t="s">
        <v>2667</v>
      </c>
      <c r="C2579" s="1969">
        <v>85.4</v>
      </c>
      <c r="D2579" s="2127">
        <v>270</v>
      </c>
      <c r="E2579" s="2373">
        <v>2858.82</v>
      </c>
      <c r="F2579" s="2128">
        <f t="shared" si="292"/>
        <v>2858.82</v>
      </c>
      <c r="G2579" s="862">
        <f>'Заказ, cкидки и курсы валют'!$J$23*F2579</f>
        <v>35592.309000000001</v>
      </c>
      <c r="H2579" s="128">
        <f t="shared" si="293"/>
        <v>9609.92</v>
      </c>
      <c r="I2579" s="326"/>
    </row>
    <row r="2580" spans="1:9">
      <c r="A2580" s="216" t="s">
        <v>3172</v>
      </c>
      <c r="B2580" s="525" t="s">
        <v>2668</v>
      </c>
      <c r="C2580" s="1969">
        <v>98.77</v>
      </c>
      <c r="D2580" s="2127">
        <v>250</v>
      </c>
      <c r="E2580" s="2373">
        <v>3145.23</v>
      </c>
      <c r="F2580" s="2128">
        <f t="shared" si="292"/>
        <v>3145.23</v>
      </c>
      <c r="G2580" s="862">
        <f>'Заказ, cкидки и курсы валют'!$J$23*F2580</f>
        <v>39158.113499999999</v>
      </c>
      <c r="H2580" s="128">
        <f t="shared" si="293"/>
        <v>9789.5300000000007</v>
      </c>
      <c r="I2580" s="326"/>
    </row>
    <row r="2581" spans="1:9">
      <c r="A2581" s="216" t="s">
        <v>3173</v>
      </c>
      <c r="B2581" s="525" t="s">
        <v>2669</v>
      </c>
      <c r="C2581" s="1969">
        <v>111.96</v>
      </c>
      <c r="D2581" s="2127">
        <v>230</v>
      </c>
      <c r="E2581" s="2373">
        <v>5255.8</v>
      </c>
      <c r="F2581" s="2128">
        <f t="shared" si="292"/>
        <v>5255.8</v>
      </c>
      <c r="G2581" s="862">
        <f>'Заказ, cкидки и курсы валют'!$J$23*F2581</f>
        <v>65434.71</v>
      </c>
      <c r="H2581" s="128">
        <f t="shared" si="293"/>
        <v>15049.98</v>
      </c>
      <c r="I2581" s="326"/>
    </row>
    <row r="2582" spans="1:9" ht="13.5" thickBot="1">
      <c r="A2582" s="241" t="s">
        <v>3174</v>
      </c>
      <c r="B2582" s="941" t="s">
        <v>2670</v>
      </c>
      <c r="C2582" s="1970">
        <v>113.4</v>
      </c>
      <c r="D2582" s="2139">
        <v>220</v>
      </c>
      <c r="E2582" s="2373">
        <v>5390.95</v>
      </c>
      <c r="F2582" s="2140">
        <f t="shared" si="292"/>
        <v>5390.95</v>
      </c>
      <c r="G2582" s="960">
        <f>'Заказ, cкидки и курсы валют'!$J$23*F2582</f>
        <v>67117.327499999999</v>
      </c>
      <c r="H2582" s="181">
        <f t="shared" si="293"/>
        <v>14765.81</v>
      </c>
      <c r="I2582" s="327"/>
    </row>
    <row r="2583" spans="1:9" ht="13.5" thickBot="1"/>
    <row r="2584" spans="1:9" ht="18">
      <c r="A2584" s="1120"/>
      <c r="B2584" s="1121"/>
      <c r="C2584" s="1122" t="s">
        <v>3864</v>
      </c>
      <c r="D2584" s="1123"/>
      <c r="E2584" s="1124"/>
      <c r="F2584" s="1125"/>
      <c r="G2584" s="1126"/>
      <c r="H2584" s="1127"/>
      <c r="I2584" s="1128"/>
    </row>
    <row r="2585" spans="1:9">
      <c r="A2585" s="1106"/>
      <c r="B2585" s="545"/>
      <c r="C2585" s="1104"/>
      <c r="D2585" s="1104"/>
      <c r="E2585" s="1111"/>
      <c r="F2585" s="1112"/>
      <c r="G2585" s="1103"/>
      <c r="H2585" s="1129"/>
      <c r="I2585" s="1105"/>
    </row>
    <row r="2586" spans="1:9">
      <c r="A2586" s="1106"/>
      <c r="B2586" s="545"/>
      <c r="C2586" s="1104"/>
      <c r="D2586" s="1104"/>
      <c r="E2586" s="1111"/>
      <c r="F2586" s="1112"/>
      <c r="G2586" s="1103"/>
      <c r="H2586" s="1129"/>
      <c r="I2586" s="1105"/>
    </row>
    <row r="2587" spans="1:9">
      <c r="A2587" s="1106"/>
      <c r="B2587" s="545"/>
      <c r="C2587" s="1104"/>
      <c r="D2587" s="1104"/>
      <c r="E2587" s="1111"/>
      <c r="F2587" s="1112"/>
      <c r="G2587" s="1103"/>
      <c r="H2587" s="1129"/>
      <c r="I2587" s="1105"/>
    </row>
    <row r="2588" spans="1:9">
      <c r="A2588" s="1106"/>
      <c r="B2588" s="545"/>
      <c r="C2588" s="1104"/>
      <c r="D2588" s="1104"/>
      <c r="E2588" s="1111"/>
      <c r="F2588" s="1112"/>
      <c r="G2588" s="1103"/>
      <c r="H2588" s="1129"/>
      <c r="I2588" s="1105"/>
    </row>
    <row r="2589" spans="1:9" ht="16.5" thickBot="1">
      <c r="A2589" s="201" t="s">
        <v>7083</v>
      </c>
      <c r="B2589" s="1113"/>
      <c r="C2589" s="1114"/>
      <c r="D2589" s="1114"/>
      <c r="E2589" s="1115"/>
      <c r="F2589" s="1116"/>
      <c r="G2589" s="1117"/>
      <c r="H2589" s="1130"/>
      <c r="I2589" s="1118"/>
    </row>
    <row r="2590" spans="1:9" ht="42">
      <c r="A2590" s="195" t="s">
        <v>1034</v>
      </c>
      <c r="B2590" s="196" t="s">
        <v>1035</v>
      </c>
      <c r="C2590" s="197" t="s">
        <v>678</v>
      </c>
      <c r="D2590" s="197" t="s">
        <v>3143</v>
      </c>
      <c r="E2590" s="605" t="s">
        <v>11378</v>
      </c>
      <c r="F2590" s="600" t="s">
        <v>2792</v>
      </c>
      <c r="G2590" s="2353" t="s">
        <v>2640</v>
      </c>
      <c r="H2590" s="1119" t="s">
        <v>497</v>
      </c>
      <c r="I2590" s="199" t="s">
        <v>4268</v>
      </c>
    </row>
    <row r="2591" spans="1:9" ht="13.5" thickBot="1">
      <c r="A2591" s="195"/>
      <c r="B2591" s="389"/>
      <c r="C2591" s="197" t="s">
        <v>3644</v>
      </c>
      <c r="D2591" s="390" t="s">
        <v>2641</v>
      </c>
      <c r="E2591" s="601" t="s">
        <v>265</v>
      </c>
      <c r="F2591" s="607">
        <f>'Заказ, cкидки и курсы валют'!$I$12</f>
        <v>0</v>
      </c>
      <c r="G2591" s="2350"/>
      <c r="H2591" s="982"/>
      <c r="I2591" s="325"/>
    </row>
    <row r="2592" spans="1:9">
      <c r="A2592" s="333" t="s">
        <v>7341</v>
      </c>
      <c r="B2592" s="334" t="s">
        <v>142</v>
      </c>
      <c r="C2592" s="1933"/>
      <c r="D2592" s="1076">
        <v>20</v>
      </c>
      <c r="E2592" s="2130">
        <f>E2530*3</f>
        <v>204.27</v>
      </c>
      <c r="F2592" s="967">
        <f>ROUND(E2592*(1-$F$11),2)</f>
        <v>204.27</v>
      </c>
      <c r="G2592" s="968">
        <f>'Заказ, cкидки и курсы валют'!$J$23*F2592</f>
        <v>2543.1615000000002</v>
      </c>
      <c r="H2592" s="387">
        <f>ROUND((D2592/1000)*G2592,2)</f>
        <v>50.86</v>
      </c>
      <c r="I2592" s="336"/>
    </row>
    <row r="2593" spans="1:9">
      <c r="A2593" s="216" t="s">
        <v>7342</v>
      </c>
      <c r="B2593" s="15" t="s">
        <v>144</v>
      </c>
      <c r="C2593" s="1934"/>
      <c r="D2593" s="20">
        <v>20</v>
      </c>
      <c r="E2593" s="2129">
        <f>E2531*3</f>
        <v>235.82999999999998</v>
      </c>
      <c r="F2593" s="603">
        <f t="shared" ref="F2593:F2624" si="294">ROUND(E2593*(1-$F$11),2)</f>
        <v>235.83</v>
      </c>
      <c r="G2593" s="862">
        <f>'Заказ, cкидки и курсы валют'!$J$23*F2593</f>
        <v>2936.0835000000002</v>
      </c>
      <c r="H2593" s="128">
        <f t="shared" ref="H2593:H2624" si="295">ROUND((D2593/1000)*G2593,2)</f>
        <v>58.72</v>
      </c>
      <c r="I2593" s="326"/>
    </row>
    <row r="2594" spans="1:9">
      <c r="A2594" s="216" t="s">
        <v>7343</v>
      </c>
      <c r="B2594" s="15" t="s">
        <v>151</v>
      </c>
      <c r="C2594" s="1934"/>
      <c r="D2594" s="20">
        <v>20</v>
      </c>
      <c r="E2594" s="2129">
        <f>E2538*3</f>
        <v>423.57</v>
      </c>
      <c r="F2594" s="603">
        <f t="shared" si="294"/>
        <v>423.57</v>
      </c>
      <c r="G2594" s="862">
        <f>'Заказ, cкидки и курсы валют'!$J$23*F2594</f>
        <v>5273.4465</v>
      </c>
      <c r="H2594" s="128">
        <f t="shared" si="295"/>
        <v>105.47</v>
      </c>
      <c r="I2594" s="326"/>
    </row>
    <row r="2595" spans="1:9">
      <c r="A2595" s="216" t="s">
        <v>7344</v>
      </c>
      <c r="B2595" s="15" t="s">
        <v>152</v>
      </c>
      <c r="C2595" s="1934"/>
      <c r="D2595" s="20">
        <v>20</v>
      </c>
      <c r="E2595" s="2129">
        <f>E2539*3</f>
        <v>483</v>
      </c>
      <c r="F2595" s="603">
        <f t="shared" si="294"/>
        <v>483</v>
      </c>
      <c r="G2595" s="862">
        <f>'Заказ, cкидки и курсы валют'!$J$23*F2595</f>
        <v>6013.3499999999995</v>
      </c>
      <c r="H2595" s="128">
        <f t="shared" si="295"/>
        <v>120.27</v>
      </c>
      <c r="I2595" s="326"/>
    </row>
    <row r="2596" spans="1:9">
      <c r="A2596" s="216" t="s">
        <v>7345</v>
      </c>
      <c r="B2596" s="15" t="s">
        <v>158</v>
      </c>
      <c r="C2596" s="1934"/>
      <c r="D2596" s="20">
        <v>20</v>
      </c>
      <c r="E2596" s="2129">
        <f>E2540*3</f>
        <v>542.49</v>
      </c>
      <c r="F2596" s="603">
        <f t="shared" si="294"/>
        <v>542.49</v>
      </c>
      <c r="G2596" s="862">
        <f>'Заказ, cкидки и курсы валют'!$J$23*F2596</f>
        <v>6754.0005000000001</v>
      </c>
      <c r="H2596" s="128">
        <f t="shared" si="295"/>
        <v>135.08000000000001</v>
      </c>
      <c r="I2596" s="326"/>
    </row>
    <row r="2597" spans="1:9">
      <c r="A2597" s="216" t="s">
        <v>7346</v>
      </c>
      <c r="B2597" s="15" t="s">
        <v>159</v>
      </c>
      <c r="C2597" s="1934"/>
      <c r="D2597" s="20">
        <v>20</v>
      </c>
      <c r="E2597" s="2129">
        <f>E2541*3</f>
        <v>619.56000000000006</v>
      </c>
      <c r="F2597" s="603">
        <f t="shared" si="294"/>
        <v>619.55999999999995</v>
      </c>
      <c r="G2597" s="862">
        <f>'Заказ, cкидки и курсы валют'!$J$23*F2597</f>
        <v>7713.521999999999</v>
      </c>
      <c r="H2597" s="128">
        <f t="shared" si="295"/>
        <v>154.27000000000001</v>
      </c>
      <c r="I2597" s="326"/>
    </row>
    <row r="2598" spans="1:9">
      <c r="A2598" s="216" t="s">
        <v>7347</v>
      </c>
      <c r="B2598" s="15" t="s">
        <v>171</v>
      </c>
      <c r="C2598" s="1934"/>
      <c r="D2598" s="20">
        <v>10</v>
      </c>
      <c r="E2598" s="2129">
        <f>E2545*3</f>
        <v>706.62</v>
      </c>
      <c r="F2598" s="603">
        <f t="shared" si="294"/>
        <v>706.62</v>
      </c>
      <c r="G2598" s="862">
        <f>'Заказ, cкидки и курсы валют'!$J$23*F2598</f>
        <v>8797.4189999999999</v>
      </c>
      <c r="H2598" s="128">
        <f t="shared" si="295"/>
        <v>87.97</v>
      </c>
      <c r="I2598" s="326"/>
    </row>
    <row r="2599" spans="1:9">
      <c r="A2599" s="216" t="s">
        <v>7348</v>
      </c>
      <c r="B2599" s="15" t="s">
        <v>172</v>
      </c>
      <c r="C2599" s="1934"/>
      <c r="D2599" s="20">
        <v>10</v>
      </c>
      <c r="E2599" s="2129">
        <f>E2546*3</f>
        <v>775.31999999999994</v>
      </c>
      <c r="F2599" s="603">
        <f t="shared" si="294"/>
        <v>775.32</v>
      </c>
      <c r="G2599" s="862">
        <f>'Заказ, cкидки и курсы валют'!$J$23*F2599</f>
        <v>9652.7340000000004</v>
      </c>
      <c r="H2599" s="128">
        <f t="shared" si="295"/>
        <v>96.53</v>
      </c>
      <c r="I2599" s="326"/>
    </row>
    <row r="2600" spans="1:9">
      <c r="A2600" s="216" t="s">
        <v>7349</v>
      </c>
      <c r="B2600" s="15" t="s">
        <v>173</v>
      </c>
      <c r="C2600" s="1934"/>
      <c r="D2600" s="20">
        <v>10</v>
      </c>
      <c r="E2600" s="2129">
        <f>E2548*3</f>
        <v>966.24</v>
      </c>
      <c r="F2600" s="603">
        <f t="shared" si="294"/>
        <v>966.24</v>
      </c>
      <c r="G2600" s="862">
        <f>'Заказ, cкидки и курсы валют'!$J$23*F2600</f>
        <v>12029.688</v>
      </c>
      <c r="H2600" s="128">
        <f t="shared" si="295"/>
        <v>120.3</v>
      </c>
      <c r="I2600" s="326"/>
    </row>
    <row r="2601" spans="1:9">
      <c r="A2601" s="216" t="s">
        <v>7350</v>
      </c>
      <c r="B2601" s="15" t="s">
        <v>174</v>
      </c>
      <c r="C2601" s="1934"/>
      <c r="D2601" s="20">
        <v>10</v>
      </c>
      <c r="E2601" s="2129">
        <f>E2550*3</f>
        <v>1115.76</v>
      </c>
      <c r="F2601" s="603">
        <f t="shared" si="294"/>
        <v>1115.76</v>
      </c>
      <c r="G2601" s="862">
        <f>'Заказ, cкидки и курсы валют'!$J$23*F2601</f>
        <v>13891.212</v>
      </c>
      <c r="H2601" s="128">
        <f t="shared" si="295"/>
        <v>138.91</v>
      </c>
      <c r="I2601" s="326"/>
    </row>
    <row r="2602" spans="1:9">
      <c r="A2602" s="216" t="s">
        <v>7351</v>
      </c>
      <c r="B2602" s="15" t="s">
        <v>180</v>
      </c>
      <c r="C2602" s="1934"/>
      <c r="D2602" s="20">
        <v>10</v>
      </c>
      <c r="E2602" s="2129">
        <f>E2554*3</f>
        <v>1195.53</v>
      </c>
      <c r="F2602" s="603">
        <f t="shared" si="294"/>
        <v>1195.53</v>
      </c>
      <c r="G2602" s="862">
        <f>'Заказ, cкидки и курсы валют'!$J$23*F2602</f>
        <v>14884.348499999998</v>
      </c>
      <c r="H2602" s="128">
        <f t="shared" si="295"/>
        <v>148.84</v>
      </c>
      <c r="I2602" s="326"/>
    </row>
    <row r="2603" spans="1:9">
      <c r="A2603" s="216" t="s">
        <v>7352</v>
      </c>
      <c r="B2603" s="15" t="s">
        <v>3863</v>
      </c>
      <c r="C2603" s="1934">
        <v>13</v>
      </c>
      <c r="D2603" s="20">
        <v>10</v>
      </c>
      <c r="E2603" s="2129">
        <f>E2557*3</f>
        <v>1506.3600000000001</v>
      </c>
      <c r="F2603" s="603">
        <f t="shared" si="294"/>
        <v>1506.36</v>
      </c>
      <c r="G2603" s="862">
        <f>'Заказ, cкидки и курсы валют'!$J$23*F2603</f>
        <v>18754.181999999997</v>
      </c>
      <c r="H2603" s="128">
        <f t="shared" si="295"/>
        <v>187.54</v>
      </c>
      <c r="I2603" s="326"/>
    </row>
    <row r="2604" spans="1:9">
      <c r="A2604" s="216" t="s">
        <v>7353</v>
      </c>
      <c r="B2604" s="15" t="s">
        <v>183</v>
      </c>
      <c r="C2604" s="1934"/>
      <c r="D2604" s="20">
        <v>10</v>
      </c>
      <c r="E2604" s="2129">
        <f>E2558*3</f>
        <v>1713.5099999999998</v>
      </c>
      <c r="F2604" s="603">
        <f t="shared" si="294"/>
        <v>1713.51</v>
      </c>
      <c r="G2604" s="862">
        <f>'Заказ, cкидки и курсы валют'!$J$23*F2604</f>
        <v>21333.199499999999</v>
      </c>
      <c r="H2604" s="128">
        <f t="shared" si="295"/>
        <v>213.33</v>
      </c>
      <c r="I2604" s="326"/>
    </row>
    <row r="2605" spans="1:9">
      <c r="A2605" s="216" t="s">
        <v>7354</v>
      </c>
      <c r="B2605" s="15" t="s">
        <v>3866</v>
      </c>
      <c r="C2605" s="1934">
        <v>16</v>
      </c>
      <c r="D2605" s="20">
        <v>10</v>
      </c>
      <c r="E2605" s="2129">
        <f>E2559*3</f>
        <v>1922.6999999999998</v>
      </c>
      <c r="F2605" s="603">
        <f t="shared" si="294"/>
        <v>1922.7</v>
      </c>
      <c r="G2605" s="862">
        <f>'Заказ, cкидки и курсы валют'!$J$23*F2605</f>
        <v>23937.614999999998</v>
      </c>
      <c r="H2605" s="128">
        <f t="shared" si="295"/>
        <v>239.38</v>
      </c>
      <c r="I2605" s="326"/>
    </row>
    <row r="2606" spans="1:9">
      <c r="A2606" s="216" t="s">
        <v>7355</v>
      </c>
      <c r="B2606" s="15" t="s">
        <v>185</v>
      </c>
      <c r="C2606" s="1934"/>
      <c r="D2606" s="20">
        <v>10</v>
      </c>
      <c r="E2606" s="2129">
        <f>E2560*3</f>
        <v>2082.96</v>
      </c>
      <c r="F2606" s="603">
        <f t="shared" si="294"/>
        <v>2082.96</v>
      </c>
      <c r="G2606" s="862">
        <f>'Заказ, cкидки и курсы валют'!$J$23*F2606</f>
        <v>25932.851999999999</v>
      </c>
      <c r="H2606" s="128">
        <f t="shared" si="295"/>
        <v>259.33</v>
      </c>
      <c r="I2606" s="326"/>
    </row>
    <row r="2607" spans="1:9">
      <c r="A2607" s="216" t="s">
        <v>7356</v>
      </c>
      <c r="B2607" s="15" t="s">
        <v>4207</v>
      </c>
      <c r="C2607" s="1934">
        <v>24</v>
      </c>
      <c r="D2607" s="20">
        <v>5</v>
      </c>
      <c r="E2607" s="2129">
        <f>E2563*3</f>
        <v>2612.58</v>
      </c>
      <c r="F2607" s="603">
        <f t="shared" si="294"/>
        <v>2612.58</v>
      </c>
      <c r="G2607" s="862">
        <f>'Заказ, cкидки и курсы валют'!$J$23*F2607</f>
        <v>32526.620999999996</v>
      </c>
      <c r="H2607" s="128">
        <f t="shared" si="295"/>
        <v>162.63</v>
      </c>
      <c r="I2607" s="326"/>
    </row>
    <row r="2608" spans="1:9">
      <c r="A2608" s="216" t="s">
        <v>7357</v>
      </c>
      <c r="B2608" s="15" t="s">
        <v>4208</v>
      </c>
      <c r="C2608" s="1934">
        <v>29</v>
      </c>
      <c r="D2608" s="20">
        <v>5</v>
      </c>
      <c r="E2608" s="2129">
        <f t="shared" ref="E2608:E2623" si="296">E2566*3</f>
        <v>3222.81</v>
      </c>
      <c r="F2608" s="603">
        <f t="shared" si="294"/>
        <v>3222.81</v>
      </c>
      <c r="G2608" s="862">
        <f>'Заказ, cкидки и курсы валют'!$J$23*F2608</f>
        <v>40123.984499999999</v>
      </c>
      <c r="H2608" s="128">
        <f t="shared" si="295"/>
        <v>200.62</v>
      </c>
      <c r="I2608" s="326"/>
    </row>
    <row r="2609" spans="1:9">
      <c r="A2609" s="216" t="s">
        <v>7358</v>
      </c>
      <c r="B2609" s="15" t="s">
        <v>3867</v>
      </c>
      <c r="C2609" s="1934">
        <v>34</v>
      </c>
      <c r="D2609" s="20">
        <v>5</v>
      </c>
      <c r="E2609" s="2129">
        <f t="shared" si="296"/>
        <v>3687.33</v>
      </c>
      <c r="F2609" s="603">
        <f t="shared" si="294"/>
        <v>3687.33</v>
      </c>
      <c r="G2609" s="862">
        <f>'Заказ, cкидки и курсы валют'!$J$23*F2609</f>
        <v>45907.258499999996</v>
      </c>
      <c r="H2609" s="128">
        <f t="shared" si="295"/>
        <v>229.54</v>
      </c>
      <c r="I2609" s="326"/>
    </row>
    <row r="2610" spans="1:9">
      <c r="A2610" s="216" t="s">
        <v>7359</v>
      </c>
      <c r="B2610" s="15" t="s">
        <v>3868</v>
      </c>
      <c r="C2610" s="1934">
        <v>38</v>
      </c>
      <c r="D2610" s="20">
        <v>5</v>
      </c>
      <c r="E2610" s="2129">
        <f t="shared" si="296"/>
        <v>4087.4700000000003</v>
      </c>
      <c r="F2610" s="603">
        <f t="shared" si="294"/>
        <v>4087.47</v>
      </c>
      <c r="G2610" s="862">
        <f>'Заказ, cкидки и курсы валют'!$J$23*F2610</f>
        <v>50889.001499999991</v>
      </c>
      <c r="H2610" s="128">
        <f t="shared" si="295"/>
        <v>254.45</v>
      </c>
      <c r="I2610" s="326"/>
    </row>
    <row r="2611" spans="1:9">
      <c r="A2611" s="216" t="s">
        <v>7360</v>
      </c>
      <c r="B2611" s="15" t="s">
        <v>3869</v>
      </c>
      <c r="C2611" s="1934">
        <v>43</v>
      </c>
      <c r="D2611" s="20">
        <v>5</v>
      </c>
      <c r="E2611" s="2129">
        <f t="shared" si="296"/>
        <v>4402.38</v>
      </c>
      <c r="F2611" s="603">
        <f t="shared" si="294"/>
        <v>4402.38</v>
      </c>
      <c r="G2611" s="862">
        <f>'Заказ, cкидки и курсы валют'!$J$23*F2611</f>
        <v>54809.631000000001</v>
      </c>
      <c r="H2611" s="128">
        <f t="shared" si="295"/>
        <v>274.05</v>
      </c>
      <c r="I2611" s="326"/>
    </row>
    <row r="2612" spans="1:9">
      <c r="A2612" s="216" t="s">
        <v>7361</v>
      </c>
      <c r="B2612" s="15" t="s">
        <v>3870</v>
      </c>
      <c r="C2612" s="1934">
        <v>48</v>
      </c>
      <c r="D2612" s="20">
        <v>5</v>
      </c>
      <c r="E2612" s="2129">
        <f t="shared" si="296"/>
        <v>4950.09</v>
      </c>
      <c r="F2612" s="603">
        <f t="shared" si="294"/>
        <v>4950.09</v>
      </c>
      <c r="G2612" s="862">
        <f>'Заказ, cкидки и курсы валют'!$J$23*F2612</f>
        <v>61628.620499999997</v>
      </c>
      <c r="H2612" s="128">
        <f t="shared" si="295"/>
        <v>308.14</v>
      </c>
      <c r="I2612" s="326"/>
    </row>
    <row r="2613" spans="1:9">
      <c r="A2613" s="216" t="s">
        <v>7362</v>
      </c>
      <c r="B2613" s="15" t="s">
        <v>3871</v>
      </c>
      <c r="C2613" s="1934">
        <v>53</v>
      </c>
      <c r="D2613" s="20">
        <v>5</v>
      </c>
      <c r="E2613" s="2129">
        <f t="shared" si="296"/>
        <v>5520.42</v>
      </c>
      <c r="F2613" s="603">
        <f t="shared" si="294"/>
        <v>5520.42</v>
      </c>
      <c r="G2613" s="862">
        <f>'Заказ, cкидки и курсы валют'!$J$23*F2613</f>
        <v>68729.228999999992</v>
      </c>
      <c r="H2613" s="128">
        <f t="shared" si="295"/>
        <v>343.65</v>
      </c>
      <c r="I2613" s="326"/>
    </row>
    <row r="2614" spans="1:9">
      <c r="A2614" s="216" t="s">
        <v>7363</v>
      </c>
      <c r="B2614" s="15" t="s">
        <v>2645</v>
      </c>
      <c r="C2614" s="1934">
        <v>47</v>
      </c>
      <c r="D2614" s="20">
        <v>2</v>
      </c>
      <c r="E2614" s="2129">
        <f t="shared" si="296"/>
        <v>4749.18</v>
      </c>
      <c r="F2614" s="603">
        <f t="shared" si="294"/>
        <v>4749.18</v>
      </c>
      <c r="G2614" s="862">
        <f>'Заказ, cкидки и курсы валют'!$J$23*F2614</f>
        <v>59127.290999999997</v>
      </c>
      <c r="H2614" s="128">
        <f t="shared" si="295"/>
        <v>118.25</v>
      </c>
      <c r="I2614" s="326"/>
    </row>
    <row r="2615" spans="1:9">
      <c r="A2615" s="216" t="s">
        <v>7364</v>
      </c>
      <c r="B2615" s="15" t="s">
        <v>2663</v>
      </c>
      <c r="C2615" s="1934">
        <v>54</v>
      </c>
      <c r="D2615" s="20">
        <v>2</v>
      </c>
      <c r="E2615" s="2129">
        <f t="shared" si="296"/>
        <v>5460.78</v>
      </c>
      <c r="F2615" s="603">
        <f t="shared" si="294"/>
        <v>5460.78</v>
      </c>
      <c r="G2615" s="862">
        <f>'Заказ, cкидки и курсы валют'!$J$23*F2615</f>
        <v>67986.710999999996</v>
      </c>
      <c r="H2615" s="128">
        <f t="shared" si="295"/>
        <v>135.97</v>
      </c>
      <c r="I2615" s="326"/>
    </row>
    <row r="2616" spans="1:9">
      <c r="A2616" s="216" t="s">
        <v>7365</v>
      </c>
      <c r="B2616" s="15" t="s">
        <v>2664</v>
      </c>
      <c r="C2616" s="1934">
        <v>61</v>
      </c>
      <c r="D2616" s="20">
        <v>2</v>
      </c>
      <c r="E2616" s="2129">
        <f t="shared" si="296"/>
        <v>6038.88</v>
      </c>
      <c r="F2616" s="603">
        <f t="shared" si="294"/>
        <v>6038.88</v>
      </c>
      <c r="G2616" s="862">
        <f>'Заказ, cкидки и курсы валют'!$J$23*F2616</f>
        <v>75184.055999999997</v>
      </c>
      <c r="H2616" s="128">
        <f t="shared" si="295"/>
        <v>150.37</v>
      </c>
      <c r="I2616" s="326"/>
    </row>
    <row r="2617" spans="1:9">
      <c r="A2617" s="216" t="s">
        <v>7366</v>
      </c>
      <c r="B2617" s="15" t="s">
        <v>2643</v>
      </c>
      <c r="C2617" s="1934">
        <v>65</v>
      </c>
      <c r="D2617" s="20">
        <v>2</v>
      </c>
      <c r="E2617" s="2129">
        <f t="shared" si="296"/>
        <v>6113.7300000000005</v>
      </c>
      <c r="F2617" s="603">
        <f t="shared" si="294"/>
        <v>6113.73</v>
      </c>
      <c r="G2617" s="862">
        <f>'Заказ, cкидки и курсы валют'!$J$23*F2617</f>
        <v>76115.938499999989</v>
      </c>
      <c r="H2617" s="128">
        <f t="shared" si="295"/>
        <v>152.22999999999999</v>
      </c>
      <c r="I2617" s="326"/>
    </row>
    <row r="2618" spans="1:9">
      <c r="A2618" s="216" t="s">
        <v>7367</v>
      </c>
      <c r="B2618" s="15" t="s">
        <v>2665</v>
      </c>
      <c r="C2618" s="1934">
        <v>69</v>
      </c>
      <c r="D2618" s="20">
        <v>2</v>
      </c>
      <c r="E2618" s="2129">
        <f t="shared" si="296"/>
        <v>6729.9600000000009</v>
      </c>
      <c r="F2618" s="603">
        <f t="shared" si="294"/>
        <v>6729.96</v>
      </c>
      <c r="G2618" s="862">
        <f>'Заказ, cкидки и курсы валют'!$J$23*F2618</f>
        <v>83788.001999999993</v>
      </c>
      <c r="H2618" s="128">
        <f t="shared" si="295"/>
        <v>167.58</v>
      </c>
      <c r="I2618" s="326"/>
    </row>
    <row r="2619" spans="1:9">
      <c r="A2619" s="216" t="s">
        <v>7368</v>
      </c>
      <c r="B2619" s="15" t="s">
        <v>2644</v>
      </c>
      <c r="C2619" s="1934">
        <v>76</v>
      </c>
      <c r="D2619" s="20">
        <v>2</v>
      </c>
      <c r="E2619" s="2129">
        <f t="shared" si="296"/>
        <v>8431.2899999999991</v>
      </c>
      <c r="F2619" s="603">
        <f t="shared" si="294"/>
        <v>8431.2900000000009</v>
      </c>
      <c r="G2619" s="862">
        <f>'Заказ, cкидки и курсы валют'!$J$23*F2619</f>
        <v>104969.56050000001</v>
      </c>
      <c r="H2619" s="128">
        <f t="shared" si="295"/>
        <v>209.94</v>
      </c>
      <c r="I2619" s="326"/>
    </row>
    <row r="2620" spans="1:9">
      <c r="A2620" s="216" t="s">
        <v>7369</v>
      </c>
      <c r="B2620" s="15" t="s">
        <v>2666</v>
      </c>
      <c r="C2620" s="1934">
        <v>83</v>
      </c>
      <c r="D2620" s="20">
        <v>2</v>
      </c>
      <c r="E2620" s="2129">
        <f t="shared" si="296"/>
        <v>8100.7800000000007</v>
      </c>
      <c r="F2620" s="603">
        <f t="shared" si="294"/>
        <v>8100.78</v>
      </c>
      <c r="G2620" s="862">
        <f>'Заказ, cкидки и курсы валют'!$J$23*F2620</f>
        <v>100854.711</v>
      </c>
      <c r="H2620" s="128">
        <f t="shared" si="295"/>
        <v>201.71</v>
      </c>
      <c r="I2620" s="326"/>
    </row>
    <row r="2621" spans="1:9">
      <c r="A2621" s="216" t="s">
        <v>7370</v>
      </c>
      <c r="B2621" s="15" t="s">
        <v>2667</v>
      </c>
      <c r="C2621" s="1934">
        <v>91</v>
      </c>
      <c r="D2621" s="20">
        <v>2</v>
      </c>
      <c r="E2621" s="2129">
        <f t="shared" si="296"/>
        <v>8576.4600000000009</v>
      </c>
      <c r="F2621" s="603">
        <f t="shared" si="294"/>
        <v>8576.4599999999991</v>
      </c>
      <c r="G2621" s="862">
        <f>'Заказ, cкидки и курсы валют'!$J$23*F2621</f>
        <v>106776.92699999998</v>
      </c>
      <c r="H2621" s="128">
        <f t="shared" si="295"/>
        <v>213.55</v>
      </c>
      <c r="I2621" s="326"/>
    </row>
    <row r="2622" spans="1:9">
      <c r="A2622" s="216" t="s">
        <v>7371</v>
      </c>
      <c r="B2622" s="15" t="s">
        <v>2668</v>
      </c>
      <c r="C2622" s="1934">
        <v>98</v>
      </c>
      <c r="D2622" s="20">
        <v>2</v>
      </c>
      <c r="E2622" s="2129">
        <f t="shared" si="296"/>
        <v>9435.69</v>
      </c>
      <c r="F2622" s="603">
        <f t="shared" si="294"/>
        <v>9435.69</v>
      </c>
      <c r="G2622" s="862">
        <f>'Заказ, cкидки и курсы валют'!$J$23*F2622</f>
        <v>117474.34050000001</v>
      </c>
      <c r="H2622" s="128">
        <f t="shared" si="295"/>
        <v>234.95</v>
      </c>
      <c r="I2622" s="326"/>
    </row>
    <row r="2623" spans="1:9">
      <c r="A2623" s="216" t="s">
        <v>7372</v>
      </c>
      <c r="B2623" s="15" t="s">
        <v>2669</v>
      </c>
      <c r="C2623" s="1934">
        <v>105</v>
      </c>
      <c r="D2623" s="20">
        <v>2</v>
      </c>
      <c r="E2623" s="2129">
        <f t="shared" si="296"/>
        <v>15767.400000000001</v>
      </c>
      <c r="F2623" s="603">
        <f t="shared" si="294"/>
        <v>15767.4</v>
      </c>
      <c r="G2623" s="862">
        <f>'Заказ, cкидки и курсы валют'!$J$23*F2623</f>
        <v>196304.12999999998</v>
      </c>
      <c r="H2623" s="128">
        <f t="shared" si="295"/>
        <v>392.61</v>
      </c>
      <c r="I2623" s="326"/>
    </row>
    <row r="2624" spans="1:9" ht="13.5" thickBot="1">
      <c r="A2624" s="241" t="s">
        <v>7373</v>
      </c>
      <c r="B2624" s="19" t="s">
        <v>2670</v>
      </c>
      <c r="C2624" s="1935">
        <v>113</v>
      </c>
      <c r="D2624" s="283">
        <v>2</v>
      </c>
      <c r="E2624" s="2131">
        <f>E2582*3</f>
        <v>16172.849999999999</v>
      </c>
      <c r="F2624" s="959">
        <f t="shared" si="294"/>
        <v>16172.85</v>
      </c>
      <c r="G2624" s="960">
        <f>'Заказ, cкидки и курсы валют'!$J$23*F2624</f>
        <v>201351.98249999998</v>
      </c>
      <c r="H2624" s="181">
        <f t="shared" si="295"/>
        <v>402.7</v>
      </c>
      <c r="I2624" s="327"/>
    </row>
    <row r="2625" spans="1:9" ht="13.5" thickBot="1"/>
    <row r="2626" spans="1:9" ht="18">
      <c r="A2626" s="1120"/>
      <c r="B2626" s="1121"/>
      <c r="C2626" s="1122" t="s">
        <v>2671</v>
      </c>
      <c r="D2626" s="1123"/>
      <c r="E2626" s="1124"/>
      <c r="F2626" s="1125"/>
      <c r="G2626" s="1126"/>
      <c r="H2626" s="1127"/>
      <c r="I2626" s="1128"/>
    </row>
    <row r="2627" spans="1:9">
      <c r="A2627" s="1106"/>
      <c r="B2627" s="545"/>
      <c r="C2627" s="1104"/>
      <c r="D2627" s="1104"/>
      <c r="E2627" s="1111"/>
      <c r="F2627" s="1112"/>
      <c r="G2627" s="1103"/>
      <c r="H2627" s="1129"/>
      <c r="I2627" s="1105"/>
    </row>
    <row r="2628" spans="1:9">
      <c r="A2628" s="1106"/>
      <c r="B2628" s="545"/>
      <c r="C2628" s="1104"/>
      <c r="D2628" s="1104"/>
      <c r="E2628" s="1111"/>
      <c r="F2628" s="1112"/>
      <c r="G2628" s="1103"/>
      <c r="H2628" s="1129"/>
      <c r="I2628" s="1105"/>
    </row>
    <row r="2629" spans="1:9">
      <c r="A2629" s="1106"/>
      <c r="B2629" s="545"/>
      <c r="C2629" s="1104"/>
      <c r="D2629" s="1104"/>
      <c r="E2629" s="1111"/>
      <c r="F2629" s="1112"/>
      <c r="G2629" s="1103"/>
      <c r="H2629" s="1129"/>
      <c r="I2629" s="1105"/>
    </row>
    <row r="2630" spans="1:9">
      <c r="A2630" s="1106"/>
      <c r="B2630" s="545"/>
      <c r="C2630" s="1104"/>
      <c r="D2630" s="1104"/>
      <c r="E2630" s="1111"/>
      <c r="F2630" s="1112"/>
      <c r="G2630" s="1103"/>
      <c r="H2630" s="1129"/>
      <c r="I2630" s="1105"/>
    </row>
    <row r="2631" spans="1:9">
      <c r="A2631" s="1106"/>
      <c r="B2631" s="545"/>
      <c r="C2631" s="1104"/>
      <c r="D2631" s="1104"/>
      <c r="E2631" s="1111"/>
      <c r="F2631" s="1112"/>
      <c r="G2631" s="1103"/>
      <c r="H2631" s="1129"/>
      <c r="I2631" s="1105"/>
    </row>
    <row r="2632" spans="1:9" ht="16.5" thickBot="1">
      <c r="A2632" s="1962" t="s">
        <v>7082</v>
      </c>
      <c r="B2632" s="545"/>
      <c r="C2632" s="1104"/>
      <c r="D2632" s="1104"/>
      <c r="E2632" s="1111"/>
      <c r="F2632" s="1112"/>
      <c r="G2632" s="1103"/>
      <c r="H2632" s="1129"/>
      <c r="I2632" s="1105"/>
    </row>
    <row r="2633" spans="1:9" ht="42">
      <c r="A2633" s="187" t="s">
        <v>1034</v>
      </c>
      <c r="B2633" s="189" t="s">
        <v>1035</v>
      </c>
      <c r="C2633" s="192" t="s">
        <v>678</v>
      </c>
      <c r="D2633" s="192" t="s">
        <v>3143</v>
      </c>
      <c r="E2633" s="599" t="s">
        <v>11378</v>
      </c>
      <c r="F2633" s="611" t="s">
        <v>2792</v>
      </c>
      <c r="G2633" s="2349" t="s">
        <v>2640</v>
      </c>
      <c r="H2633" s="1975" t="s">
        <v>497</v>
      </c>
      <c r="I2633" s="173" t="s">
        <v>4268</v>
      </c>
    </row>
    <row r="2634" spans="1:9" ht="13.5" thickBot="1">
      <c r="A2634" s="195"/>
      <c r="B2634" s="389"/>
      <c r="C2634" s="197" t="s">
        <v>3644</v>
      </c>
      <c r="D2634" s="390" t="s">
        <v>2641</v>
      </c>
      <c r="E2634" s="601" t="s">
        <v>265</v>
      </c>
      <c r="F2634" s="607">
        <f>'Заказ, cкидки и курсы валют'!$I$12</f>
        <v>0</v>
      </c>
      <c r="G2634" s="2350"/>
      <c r="H2634" s="982"/>
      <c r="I2634" s="325"/>
    </row>
    <row r="2635" spans="1:9" ht="15">
      <c r="A2635" s="976" t="s">
        <v>5331</v>
      </c>
      <c r="B2635" s="1024" t="s">
        <v>142</v>
      </c>
      <c r="C2635" s="1802">
        <v>2.1</v>
      </c>
      <c r="D2635" s="2136">
        <v>1200</v>
      </c>
      <c r="E2635" s="2373">
        <v>93.48</v>
      </c>
      <c r="F2635" s="967">
        <f>ROUND(E2635*(1-$F$11),2)</f>
        <v>93.48</v>
      </c>
      <c r="G2635" s="968">
        <f>'Заказ, cкидки и курсы валют'!$J$23*F2635</f>
        <v>1163.826</v>
      </c>
      <c r="H2635" s="387">
        <f>ROUND((D2635/1000)*G2635,2)</f>
        <v>1396.59</v>
      </c>
      <c r="I2635" s="336"/>
    </row>
    <row r="2636" spans="1:9" ht="15">
      <c r="A2636" s="210" t="s">
        <v>5332</v>
      </c>
      <c r="B2636" s="877" t="s">
        <v>144</v>
      </c>
      <c r="C2636" s="1798">
        <v>2.5</v>
      </c>
      <c r="D2636" s="2075">
        <v>1000</v>
      </c>
      <c r="E2636" s="2373">
        <v>99.89</v>
      </c>
      <c r="F2636" s="603">
        <f t="shared" ref="F2636" si="297">ROUND(E2636*(1-$F$11),2)</f>
        <v>99.89</v>
      </c>
      <c r="G2636" s="862">
        <f>'Заказ, cкидки и курсы валют'!$J$23*F2636</f>
        <v>1243.6305</v>
      </c>
      <c r="H2636" s="128">
        <f t="shared" ref="H2636" si="298">ROUND((D2636/1000)*G2636,2)</f>
        <v>1243.6300000000001</v>
      </c>
      <c r="I2636" s="326"/>
    </row>
    <row r="2637" spans="1:9" ht="15">
      <c r="A2637" s="210" t="s">
        <v>11597</v>
      </c>
      <c r="B2637" s="877" t="s">
        <v>156</v>
      </c>
      <c r="C2637" s="1798">
        <v>2.7</v>
      </c>
      <c r="D2637" s="2075">
        <v>1000</v>
      </c>
      <c r="E2637" s="2373">
        <v>126.79</v>
      </c>
      <c r="F2637" s="603">
        <f t="shared" ref="F2637:F2663" si="299">ROUND(E2637*(1-$F$11),2)</f>
        <v>126.79</v>
      </c>
      <c r="G2637" s="862">
        <f>'Заказ, cкидки и курсы валют'!$J$23*F2637</f>
        <v>1578.5355</v>
      </c>
      <c r="H2637" s="128">
        <f t="shared" ref="H2637:H2663" si="300">ROUND((D2637/1000)*G2637,2)</f>
        <v>1578.54</v>
      </c>
      <c r="I2637" s="326"/>
    </row>
    <row r="2638" spans="1:9" ht="15">
      <c r="A2638" s="210" t="s">
        <v>11598</v>
      </c>
      <c r="B2638" s="877" t="s">
        <v>149</v>
      </c>
      <c r="C2638" s="1798">
        <v>3.4</v>
      </c>
      <c r="D2638" s="2075">
        <v>600</v>
      </c>
      <c r="E2638" s="2373">
        <v>131.19999999999999</v>
      </c>
      <c r="F2638" s="603">
        <f t="shared" si="299"/>
        <v>131.19999999999999</v>
      </c>
      <c r="G2638" s="862">
        <f>'Заказ, cкидки и курсы валют'!$J$23*F2638</f>
        <v>1633.4399999999998</v>
      </c>
      <c r="H2638" s="128">
        <f t="shared" si="300"/>
        <v>980.06</v>
      </c>
      <c r="I2638" s="326"/>
    </row>
    <row r="2639" spans="1:9" ht="15">
      <c r="A2639" s="210" t="s">
        <v>5333</v>
      </c>
      <c r="B2639" s="877" t="s">
        <v>151</v>
      </c>
      <c r="C2639" s="1798">
        <v>4</v>
      </c>
      <c r="D2639" s="2075">
        <v>500</v>
      </c>
      <c r="E2639" s="2373">
        <v>177.43</v>
      </c>
      <c r="F2639" s="603">
        <f t="shared" si="299"/>
        <v>177.43</v>
      </c>
      <c r="G2639" s="862">
        <f>'Заказ, cкидки и курсы валют'!$J$23*F2639</f>
        <v>2209.0034999999998</v>
      </c>
      <c r="H2639" s="128">
        <f t="shared" si="300"/>
        <v>1104.5</v>
      </c>
      <c r="I2639" s="326"/>
    </row>
    <row r="2640" spans="1:9">
      <c r="A2640" s="210" t="s">
        <v>5334</v>
      </c>
      <c r="B2640" s="524" t="s">
        <v>152</v>
      </c>
      <c r="C2640" s="1969">
        <v>5.42</v>
      </c>
      <c r="D2640" s="2132">
        <v>400</v>
      </c>
      <c r="E2640" s="2373">
        <v>191</v>
      </c>
      <c r="F2640" s="603">
        <f t="shared" si="299"/>
        <v>191</v>
      </c>
      <c r="G2640" s="862">
        <f>'Заказ, cкидки и курсы валют'!$J$23*F2640</f>
        <v>2377.9499999999998</v>
      </c>
      <c r="H2640" s="128">
        <f t="shared" si="300"/>
        <v>951.18</v>
      </c>
      <c r="I2640" s="326"/>
    </row>
    <row r="2641" spans="1:9">
      <c r="A2641" s="210" t="s">
        <v>5335</v>
      </c>
      <c r="B2641" s="524" t="s">
        <v>158</v>
      </c>
      <c r="C2641" s="1969">
        <v>6</v>
      </c>
      <c r="D2641" s="524">
        <v>350</v>
      </c>
      <c r="E2641" s="2373">
        <v>209.38</v>
      </c>
      <c r="F2641" s="603">
        <f t="shared" si="299"/>
        <v>209.38</v>
      </c>
      <c r="G2641" s="862">
        <f>'Заказ, cкидки и курсы валют'!$J$23*F2641</f>
        <v>2606.7809999999999</v>
      </c>
      <c r="H2641" s="128">
        <f t="shared" si="300"/>
        <v>912.37</v>
      </c>
      <c r="I2641" s="326"/>
    </row>
    <row r="2642" spans="1:9">
      <c r="A2642" s="210" t="s">
        <v>11599</v>
      </c>
      <c r="B2642" s="524" t="s">
        <v>4212</v>
      </c>
      <c r="C2642" s="1969">
        <v>6.7</v>
      </c>
      <c r="D2642" s="524">
        <v>300</v>
      </c>
      <c r="E2642" s="2373">
        <v>236.62</v>
      </c>
      <c r="F2642" s="603">
        <f t="shared" si="299"/>
        <v>236.62</v>
      </c>
      <c r="G2642" s="862">
        <f>'Заказ, cкидки и курсы валют'!$J$23*F2642</f>
        <v>2945.9189999999999</v>
      </c>
      <c r="H2642" s="128">
        <f t="shared" si="300"/>
        <v>883.78</v>
      </c>
      <c r="I2642" s="326"/>
    </row>
    <row r="2643" spans="1:9" ht="15">
      <c r="A2643" s="210" t="s">
        <v>5336</v>
      </c>
      <c r="B2643" s="877" t="s">
        <v>159</v>
      </c>
      <c r="C2643" s="1798">
        <v>7.42</v>
      </c>
      <c r="D2643" s="2075">
        <v>300</v>
      </c>
      <c r="E2643" s="2373">
        <v>243.81</v>
      </c>
      <c r="F2643" s="603">
        <f t="shared" si="299"/>
        <v>243.81</v>
      </c>
      <c r="G2643" s="862">
        <f>'Заказ, cкидки и курсы валют'!$J$23*F2643</f>
        <v>3035.4344999999998</v>
      </c>
      <c r="H2643" s="128">
        <f t="shared" si="300"/>
        <v>910.63</v>
      </c>
      <c r="I2643" s="326"/>
    </row>
    <row r="2644" spans="1:9">
      <c r="A2644" s="210" t="s">
        <v>11600</v>
      </c>
      <c r="B2644" s="524" t="s">
        <v>167</v>
      </c>
      <c r="C2644" s="1969">
        <v>6</v>
      </c>
      <c r="D2644" s="524">
        <v>300</v>
      </c>
      <c r="E2644" s="2373">
        <v>239.66</v>
      </c>
      <c r="F2644" s="603">
        <f t="shared" si="299"/>
        <v>239.66</v>
      </c>
      <c r="G2644" s="862">
        <f>'Заказ, cкидки и курсы валют'!$J$23*F2644</f>
        <v>2983.7669999999998</v>
      </c>
      <c r="H2644" s="128">
        <f t="shared" si="300"/>
        <v>895.13</v>
      </c>
      <c r="I2644" s="326"/>
    </row>
    <row r="2645" spans="1:9">
      <c r="A2645" s="210" t="s">
        <v>11601</v>
      </c>
      <c r="B2645" s="524" t="s">
        <v>170</v>
      </c>
      <c r="C2645" s="1969">
        <v>8.8699999999999992</v>
      </c>
      <c r="D2645" s="524">
        <v>200</v>
      </c>
      <c r="E2645" s="2373">
        <v>328.06</v>
      </c>
      <c r="F2645" s="603">
        <f t="shared" si="299"/>
        <v>328.06</v>
      </c>
      <c r="G2645" s="862">
        <f>'Заказ, cкидки и курсы валют'!$J$23*F2645</f>
        <v>4084.3469999999998</v>
      </c>
      <c r="H2645" s="128">
        <f t="shared" si="300"/>
        <v>816.87</v>
      </c>
      <c r="I2645" s="326"/>
    </row>
    <row r="2646" spans="1:9">
      <c r="A2646" s="210" t="s">
        <v>5337</v>
      </c>
      <c r="B2646" s="524" t="s">
        <v>171</v>
      </c>
      <c r="C2646" s="1969">
        <v>9.86</v>
      </c>
      <c r="D2646" s="524">
        <v>200</v>
      </c>
      <c r="E2646" s="2373">
        <v>305.33999999999997</v>
      </c>
      <c r="F2646" s="603">
        <f t="shared" si="299"/>
        <v>305.33999999999997</v>
      </c>
      <c r="G2646" s="862">
        <f>'Заказ, cкидки и курсы валют'!$J$23*F2646</f>
        <v>3801.4829999999993</v>
      </c>
      <c r="H2646" s="128">
        <f t="shared" si="300"/>
        <v>760.3</v>
      </c>
      <c r="I2646" s="326"/>
    </row>
    <row r="2647" spans="1:9">
      <c r="A2647" s="210" t="s">
        <v>5338</v>
      </c>
      <c r="B2647" s="524" t="s">
        <v>172</v>
      </c>
      <c r="C2647" s="1812">
        <v>10</v>
      </c>
      <c r="D2647" s="524">
        <v>200</v>
      </c>
      <c r="E2647" s="2373">
        <v>365.79</v>
      </c>
      <c r="F2647" s="603">
        <f t="shared" si="299"/>
        <v>365.79</v>
      </c>
      <c r="G2647" s="862">
        <f>'Заказ, cкидки и курсы валют'!$J$23*F2647</f>
        <v>4554.0855000000001</v>
      </c>
      <c r="H2647" s="128">
        <f t="shared" si="300"/>
        <v>910.82</v>
      </c>
      <c r="I2647" s="326"/>
    </row>
    <row r="2648" spans="1:9">
      <c r="A2648" s="210" t="s">
        <v>11602</v>
      </c>
      <c r="B2648" s="524" t="s">
        <v>1363</v>
      </c>
      <c r="C2648" s="1812">
        <v>10.5</v>
      </c>
      <c r="D2648" s="524">
        <v>150</v>
      </c>
      <c r="E2648" s="2373">
        <v>433.89</v>
      </c>
      <c r="F2648" s="603">
        <f t="shared" si="299"/>
        <v>433.89</v>
      </c>
      <c r="G2648" s="862">
        <f>'Заказ, cкидки и курсы валют'!$J$23*F2648</f>
        <v>5401.9304999999995</v>
      </c>
      <c r="H2648" s="128">
        <f t="shared" si="300"/>
        <v>810.29</v>
      </c>
      <c r="I2648" s="326"/>
    </row>
    <row r="2649" spans="1:9">
      <c r="A2649" s="210" t="s">
        <v>5339</v>
      </c>
      <c r="B2649" s="524" t="s">
        <v>173</v>
      </c>
      <c r="C2649" s="1812">
        <v>11.63</v>
      </c>
      <c r="D2649" s="524">
        <v>150</v>
      </c>
      <c r="E2649" s="2373">
        <v>441.42</v>
      </c>
      <c r="F2649" s="603">
        <f t="shared" si="299"/>
        <v>441.42</v>
      </c>
      <c r="G2649" s="862">
        <f>'Заказ, cкидки и курсы валют'!$J$23*F2649</f>
        <v>5495.6790000000001</v>
      </c>
      <c r="H2649" s="128">
        <f t="shared" si="300"/>
        <v>824.35</v>
      </c>
      <c r="I2649" s="326"/>
    </row>
    <row r="2650" spans="1:9">
      <c r="A2650" s="210" t="s">
        <v>5340</v>
      </c>
      <c r="B2650" s="524" t="s">
        <v>174</v>
      </c>
      <c r="C2650" s="1812">
        <v>12.65</v>
      </c>
      <c r="D2650" s="2132">
        <v>150</v>
      </c>
      <c r="E2650" s="2373">
        <v>472.25</v>
      </c>
      <c r="F2650" s="603">
        <f t="shared" si="299"/>
        <v>472.25</v>
      </c>
      <c r="G2650" s="862">
        <f>'Заказ, cкидки и курсы валют'!$J$23*F2650</f>
        <v>5879.5124999999998</v>
      </c>
      <c r="H2650" s="128">
        <f t="shared" si="300"/>
        <v>881.93</v>
      </c>
      <c r="I2650" s="326"/>
    </row>
    <row r="2651" spans="1:9">
      <c r="A2651" s="210" t="s">
        <v>11603</v>
      </c>
      <c r="B2651" s="524" t="s">
        <v>992</v>
      </c>
      <c r="C2651" s="1812">
        <v>11.9</v>
      </c>
      <c r="D2651" s="524">
        <v>100</v>
      </c>
      <c r="E2651" s="2373">
        <v>502.69</v>
      </c>
      <c r="F2651" s="603">
        <f t="shared" si="299"/>
        <v>502.69</v>
      </c>
      <c r="G2651" s="862">
        <f>'Заказ, cкидки и курсы валют'!$J$23*F2651</f>
        <v>6258.4904999999999</v>
      </c>
      <c r="H2651" s="128">
        <f t="shared" si="300"/>
        <v>625.85</v>
      </c>
      <c r="I2651" s="326"/>
    </row>
    <row r="2652" spans="1:9">
      <c r="A2652" s="210" t="s">
        <v>11604</v>
      </c>
      <c r="B2652" s="525" t="s">
        <v>178</v>
      </c>
      <c r="C2652" s="1812">
        <v>12</v>
      </c>
      <c r="D2652" s="524">
        <v>250</v>
      </c>
      <c r="E2652" s="2373">
        <v>486.81</v>
      </c>
      <c r="F2652" s="603">
        <f t="shared" si="299"/>
        <v>486.81</v>
      </c>
      <c r="G2652" s="862">
        <f>'Заказ, cкидки и курсы валют'!$J$23*F2652</f>
        <v>6060.7844999999998</v>
      </c>
      <c r="H2652" s="128">
        <f t="shared" si="300"/>
        <v>1515.2</v>
      </c>
      <c r="I2652" s="326"/>
    </row>
    <row r="2653" spans="1:9">
      <c r="A2653" s="210" t="s">
        <v>5341</v>
      </c>
      <c r="B2653" s="525" t="s">
        <v>180</v>
      </c>
      <c r="C2653" s="1812">
        <v>13.585000000000001</v>
      </c>
      <c r="D2653" s="524">
        <v>150</v>
      </c>
      <c r="E2653" s="2373">
        <v>521.37</v>
      </c>
      <c r="F2653" s="603">
        <f t="shared" si="299"/>
        <v>521.37</v>
      </c>
      <c r="G2653" s="862">
        <f>'Заказ, cкидки и курсы валют'!$J$23*F2653</f>
        <v>6491.0564999999997</v>
      </c>
      <c r="H2653" s="128">
        <f t="shared" si="300"/>
        <v>973.66</v>
      </c>
      <c r="I2653" s="326"/>
    </row>
    <row r="2654" spans="1:9">
      <c r="A2654" s="210" t="s">
        <v>5342</v>
      </c>
      <c r="B2654" s="1813" t="s">
        <v>3863</v>
      </c>
      <c r="C2654" s="1812">
        <v>18.38</v>
      </c>
      <c r="D2654" s="524">
        <v>120</v>
      </c>
      <c r="E2654" s="2373">
        <v>642.74</v>
      </c>
      <c r="F2654" s="603">
        <f t="shared" si="299"/>
        <v>642.74</v>
      </c>
      <c r="G2654" s="862">
        <f>'Заказ, cкидки и курсы валют'!$J$23*F2654</f>
        <v>8002.1129999999994</v>
      </c>
      <c r="H2654" s="128">
        <f t="shared" si="300"/>
        <v>960.25</v>
      </c>
      <c r="I2654" s="326"/>
    </row>
    <row r="2655" spans="1:9">
      <c r="A2655" s="210" t="s">
        <v>5343</v>
      </c>
      <c r="B2655" s="1813" t="s">
        <v>11070</v>
      </c>
      <c r="C2655" s="1812">
        <v>19.8</v>
      </c>
      <c r="D2655" s="524">
        <v>100</v>
      </c>
      <c r="E2655" s="2373">
        <v>691.6</v>
      </c>
      <c r="F2655" s="603">
        <f t="shared" si="299"/>
        <v>691.6</v>
      </c>
      <c r="G2655" s="862">
        <f>'Заказ, cкидки и курсы валют'!$J$23*F2655</f>
        <v>8610.42</v>
      </c>
      <c r="H2655" s="128">
        <f t="shared" si="300"/>
        <v>861.04</v>
      </c>
      <c r="I2655" s="326"/>
    </row>
    <row r="2656" spans="1:9">
      <c r="A2656" s="210" t="s">
        <v>6860</v>
      </c>
      <c r="B2656" s="1813" t="s">
        <v>3866</v>
      </c>
      <c r="C2656" s="1812">
        <v>21.1</v>
      </c>
      <c r="D2656" s="524">
        <v>100</v>
      </c>
      <c r="E2656" s="2373">
        <v>737.23</v>
      </c>
      <c r="F2656" s="603">
        <f t="shared" si="299"/>
        <v>737.23</v>
      </c>
      <c r="G2656" s="862">
        <f>'Заказ, cкидки и курсы валют'!$J$23*F2656</f>
        <v>9178.5134999999991</v>
      </c>
      <c r="H2656" s="128">
        <f t="shared" si="300"/>
        <v>917.85</v>
      </c>
      <c r="I2656" s="326"/>
    </row>
    <row r="2657" spans="1:9">
      <c r="A2657" s="210" t="s">
        <v>6861</v>
      </c>
      <c r="B2657" s="1813" t="s">
        <v>11071</v>
      </c>
      <c r="C2657" s="1812">
        <v>23.41</v>
      </c>
      <c r="D2657" s="524">
        <v>100</v>
      </c>
      <c r="E2657" s="2373">
        <v>861.11</v>
      </c>
      <c r="F2657" s="603">
        <f t="shared" si="299"/>
        <v>861.11</v>
      </c>
      <c r="G2657" s="862">
        <f>'Заказ, cкидки и курсы валют'!$J$23*F2657</f>
        <v>10720.8195</v>
      </c>
      <c r="H2657" s="128">
        <f t="shared" si="300"/>
        <v>1072.08</v>
      </c>
      <c r="I2657" s="326"/>
    </row>
    <row r="2658" spans="1:9">
      <c r="A2658" s="210" t="s">
        <v>5344</v>
      </c>
      <c r="B2658" s="1813" t="s">
        <v>2648</v>
      </c>
      <c r="C2658" s="1425">
        <v>26.17</v>
      </c>
      <c r="D2658" s="524">
        <v>80</v>
      </c>
      <c r="E2658" s="2373">
        <v>1002.72</v>
      </c>
      <c r="F2658" s="603">
        <f t="shared" si="299"/>
        <v>1002.72</v>
      </c>
      <c r="G2658" s="862">
        <f>'Заказ, cкидки и курсы валют'!$J$23*F2658</f>
        <v>12483.864</v>
      </c>
      <c r="H2658" s="128">
        <f t="shared" si="300"/>
        <v>998.71</v>
      </c>
      <c r="I2658" s="326"/>
    </row>
    <row r="2659" spans="1:9">
      <c r="A2659" s="210" t="s">
        <v>5345</v>
      </c>
      <c r="B2659" s="1813" t="s">
        <v>4207</v>
      </c>
      <c r="C2659" s="1425">
        <v>30.17</v>
      </c>
      <c r="D2659" s="524">
        <v>60</v>
      </c>
      <c r="E2659" s="2373">
        <v>1169.76</v>
      </c>
      <c r="F2659" s="603">
        <f t="shared" si="299"/>
        <v>1169.76</v>
      </c>
      <c r="G2659" s="862">
        <f>'Заказ, cкидки и курсы валют'!$J$23*F2659</f>
        <v>14563.511999999999</v>
      </c>
      <c r="H2659" s="128">
        <f t="shared" si="300"/>
        <v>873.81</v>
      </c>
      <c r="I2659" s="326"/>
    </row>
    <row r="2660" spans="1:9">
      <c r="A2660" s="210" t="s">
        <v>5346</v>
      </c>
      <c r="B2660" s="1813" t="s">
        <v>4208</v>
      </c>
      <c r="C2660" s="1425">
        <v>37.19</v>
      </c>
      <c r="D2660" s="524">
        <v>50</v>
      </c>
      <c r="E2660" s="2373">
        <v>1287.48</v>
      </c>
      <c r="F2660" s="603">
        <f t="shared" si="299"/>
        <v>1287.48</v>
      </c>
      <c r="G2660" s="862">
        <f>'Заказ, cкидки и курсы валют'!$J$23*F2660</f>
        <v>16029.126</v>
      </c>
      <c r="H2660" s="128">
        <f t="shared" si="300"/>
        <v>801.46</v>
      </c>
      <c r="I2660" s="326"/>
    </row>
    <row r="2661" spans="1:9">
      <c r="A2661" s="210" t="s">
        <v>5347</v>
      </c>
      <c r="B2661" s="1813" t="s">
        <v>3867</v>
      </c>
      <c r="C2661" s="1801">
        <v>39.93</v>
      </c>
      <c r="D2661" s="525">
        <v>50</v>
      </c>
      <c r="E2661" s="2373">
        <v>1545.46</v>
      </c>
      <c r="F2661" s="603">
        <f t="shared" si="299"/>
        <v>1545.46</v>
      </c>
      <c r="G2661" s="862">
        <f>'Заказ, cкидки и курсы валют'!$J$23*F2661</f>
        <v>19240.976999999999</v>
      </c>
      <c r="H2661" s="128">
        <f t="shared" si="300"/>
        <v>962.05</v>
      </c>
      <c r="I2661" s="326"/>
    </row>
    <row r="2662" spans="1:9">
      <c r="A2662" s="210" t="s">
        <v>5348</v>
      </c>
      <c r="B2662" s="1813" t="s">
        <v>3868</v>
      </c>
      <c r="C2662" s="1801">
        <v>44.36</v>
      </c>
      <c r="D2662" s="525">
        <v>40</v>
      </c>
      <c r="E2662" s="2373">
        <v>1583.08</v>
      </c>
      <c r="F2662" s="603">
        <f t="shared" si="299"/>
        <v>1583.08</v>
      </c>
      <c r="G2662" s="862">
        <f>'Заказ, cкидки и курсы валют'!$J$23*F2662</f>
        <v>19709.345999999998</v>
      </c>
      <c r="H2662" s="128">
        <f t="shared" si="300"/>
        <v>788.37</v>
      </c>
      <c r="I2662" s="326"/>
    </row>
    <row r="2663" spans="1:9" ht="13.5" thickBot="1">
      <c r="A2663" s="235" t="s">
        <v>5349</v>
      </c>
      <c r="B2663" s="1973" t="s">
        <v>3869</v>
      </c>
      <c r="C2663" s="1974">
        <v>48.36</v>
      </c>
      <c r="D2663" s="941">
        <v>40</v>
      </c>
      <c r="E2663" s="2373">
        <v>1997.38</v>
      </c>
      <c r="F2663" s="959">
        <f t="shared" si="299"/>
        <v>1997.38</v>
      </c>
      <c r="G2663" s="960">
        <f>'Заказ, cкидки и курсы валют'!$J$23*F2663</f>
        <v>24867.381000000001</v>
      </c>
      <c r="H2663" s="181">
        <f t="shared" si="300"/>
        <v>994.7</v>
      </c>
      <c r="I2663" s="327"/>
    </row>
    <row r="2664" spans="1:9" ht="13.5" thickBot="1">
      <c r="H2664" s="494"/>
    </row>
    <row r="2665" spans="1:9" ht="18">
      <c r="A2665" s="1120"/>
      <c r="B2665" s="1121"/>
      <c r="C2665" s="1122" t="s">
        <v>2671</v>
      </c>
      <c r="D2665" s="1123"/>
      <c r="E2665" s="1124"/>
      <c r="F2665" s="1125"/>
      <c r="G2665" s="1126"/>
      <c r="H2665" s="1127"/>
      <c r="I2665" s="1128"/>
    </row>
    <row r="2666" spans="1:9">
      <c r="A2666" s="1106"/>
      <c r="B2666" s="545"/>
      <c r="C2666" s="1104"/>
      <c r="D2666" s="1104"/>
      <c r="E2666" s="1111"/>
      <c r="F2666" s="1112"/>
      <c r="G2666" s="1103"/>
      <c r="H2666" s="1129"/>
      <c r="I2666" s="1105"/>
    </row>
    <row r="2667" spans="1:9">
      <c r="A2667" s="1106"/>
      <c r="B2667" s="545"/>
      <c r="C2667" s="1104"/>
      <c r="D2667" s="1104"/>
      <c r="E2667" s="1111"/>
      <c r="F2667" s="1112"/>
      <c r="G2667" s="1103"/>
      <c r="H2667" s="1129"/>
      <c r="I2667" s="1105"/>
    </row>
    <row r="2668" spans="1:9">
      <c r="A2668" s="1106"/>
      <c r="B2668" s="545"/>
      <c r="C2668" s="1104"/>
      <c r="D2668" s="1104"/>
      <c r="E2668" s="1111"/>
      <c r="F2668" s="1112"/>
      <c r="G2668" s="1103"/>
      <c r="H2668" s="1129"/>
      <c r="I2668" s="1105"/>
    </row>
    <row r="2669" spans="1:9">
      <c r="A2669" s="1106"/>
      <c r="B2669" s="545"/>
      <c r="C2669" s="1104"/>
      <c r="D2669" s="1104"/>
      <c r="E2669" s="1111"/>
      <c r="F2669" s="1112"/>
      <c r="G2669" s="1103"/>
      <c r="H2669" s="1129"/>
      <c r="I2669" s="1105"/>
    </row>
    <row r="2670" spans="1:9">
      <c r="A2670" s="1106"/>
      <c r="B2670" s="545"/>
      <c r="C2670" s="1104"/>
      <c r="D2670" s="1104"/>
      <c r="E2670" s="1111"/>
      <c r="F2670" s="1112"/>
      <c r="G2670" s="1103"/>
      <c r="H2670" s="1129"/>
      <c r="I2670" s="1105"/>
    </row>
    <row r="2671" spans="1:9" ht="16.5" thickBot="1">
      <c r="A2671" s="1962" t="s">
        <v>7083</v>
      </c>
      <c r="B2671" s="545"/>
      <c r="C2671" s="1104"/>
      <c r="D2671" s="1104"/>
      <c r="E2671" s="1111"/>
      <c r="F2671" s="1112"/>
      <c r="G2671" s="1103"/>
      <c r="H2671" s="1129"/>
      <c r="I2671" s="1105"/>
    </row>
    <row r="2672" spans="1:9" ht="42">
      <c r="A2672" s="187" t="s">
        <v>1034</v>
      </c>
      <c r="B2672" s="189" t="s">
        <v>1035</v>
      </c>
      <c r="C2672" s="192" t="s">
        <v>678</v>
      </c>
      <c r="D2672" s="192" t="s">
        <v>3143</v>
      </c>
      <c r="E2672" s="599" t="s">
        <v>11378</v>
      </c>
      <c r="F2672" s="611" t="s">
        <v>2792</v>
      </c>
      <c r="G2672" s="2349" t="s">
        <v>2640</v>
      </c>
      <c r="H2672" s="1975" t="s">
        <v>497</v>
      </c>
      <c r="I2672" s="173" t="s">
        <v>4268</v>
      </c>
    </row>
    <row r="2673" spans="1:9" ht="13.5" thickBot="1">
      <c r="A2673" s="195"/>
      <c r="B2673" s="389"/>
      <c r="C2673" s="197" t="s">
        <v>3644</v>
      </c>
      <c r="D2673" s="390" t="s">
        <v>2641</v>
      </c>
      <c r="E2673" s="601" t="s">
        <v>265</v>
      </c>
      <c r="F2673" s="607">
        <f>'Заказ, cкидки и курсы валют'!$I$12</f>
        <v>0</v>
      </c>
      <c r="G2673" s="2350"/>
      <c r="H2673" s="982"/>
      <c r="I2673" s="325"/>
    </row>
    <row r="2674" spans="1:9" ht="15">
      <c r="A2674" s="976" t="s">
        <v>7374</v>
      </c>
      <c r="B2674" s="334" t="s">
        <v>142</v>
      </c>
      <c r="C2674" s="1976"/>
      <c r="D2674" s="2135">
        <v>20</v>
      </c>
      <c r="E2674" s="2122">
        <f>E2635*3</f>
        <v>280.44</v>
      </c>
      <c r="F2674" s="967">
        <f>ROUND(E2674*(1-$F$11),2)</f>
        <v>280.44</v>
      </c>
      <c r="G2674" s="968">
        <f>'Заказ, cкидки и курсы валют'!$J$23*F2674</f>
        <v>3491.4779999999996</v>
      </c>
      <c r="H2674" s="387">
        <f>ROUND((D2674/1000)*G2674,2)</f>
        <v>69.83</v>
      </c>
      <c r="I2674" s="336"/>
    </row>
    <row r="2675" spans="1:9" ht="15">
      <c r="A2675" s="210" t="s">
        <v>7375</v>
      </c>
      <c r="B2675" s="15" t="s">
        <v>144</v>
      </c>
      <c r="C2675" s="459"/>
      <c r="D2675" s="2125">
        <v>20</v>
      </c>
      <c r="E2675" s="2096">
        <f t="shared" ref="E2675" si="301">E2636*3</f>
        <v>299.67</v>
      </c>
      <c r="F2675" s="603">
        <f t="shared" ref="F2675:F2695" si="302">ROUND(E2675*(1-$F$11),2)</f>
        <v>299.67</v>
      </c>
      <c r="G2675" s="862">
        <f>'Заказ, cкидки и курсы валют'!$J$23*F2675</f>
        <v>3730.8915000000002</v>
      </c>
      <c r="H2675" s="128">
        <f t="shared" ref="H2675:H2695" si="303">ROUND((D2675/1000)*G2675,2)</f>
        <v>74.62</v>
      </c>
      <c r="I2675" s="326"/>
    </row>
    <row r="2676" spans="1:9" ht="15">
      <c r="A2676" s="210" t="s">
        <v>7376</v>
      </c>
      <c r="B2676" s="15" t="s">
        <v>151</v>
      </c>
      <c r="C2676" s="1936"/>
      <c r="D2676" s="20">
        <v>20</v>
      </c>
      <c r="E2676" s="2096">
        <f>E2639*3</f>
        <v>532.29</v>
      </c>
      <c r="F2676" s="603">
        <f t="shared" si="302"/>
        <v>532.29</v>
      </c>
      <c r="G2676" s="862">
        <f>'Заказ, cкидки и курсы валют'!$J$23*F2676</f>
        <v>6627.0104999999994</v>
      </c>
      <c r="H2676" s="128">
        <f t="shared" si="303"/>
        <v>132.54</v>
      </c>
      <c r="I2676" s="326"/>
    </row>
    <row r="2677" spans="1:9" ht="15">
      <c r="A2677" s="210" t="s">
        <v>7377</v>
      </c>
      <c r="B2677" s="15" t="s">
        <v>152</v>
      </c>
      <c r="C2677" s="1936"/>
      <c r="D2677" s="20">
        <v>20</v>
      </c>
      <c r="E2677" s="2096">
        <f>E2640*3</f>
        <v>573</v>
      </c>
      <c r="F2677" s="603">
        <f t="shared" si="302"/>
        <v>573</v>
      </c>
      <c r="G2677" s="862">
        <f>'Заказ, cкидки и курсы валют'!$J$23*F2677</f>
        <v>7133.8499999999995</v>
      </c>
      <c r="H2677" s="128">
        <f t="shared" si="303"/>
        <v>142.68</v>
      </c>
      <c r="I2677" s="326"/>
    </row>
    <row r="2678" spans="1:9" ht="15">
      <c r="A2678" s="210" t="s">
        <v>7378</v>
      </c>
      <c r="B2678" s="15" t="s">
        <v>158</v>
      </c>
      <c r="C2678" s="1936"/>
      <c r="D2678" s="20">
        <v>20</v>
      </c>
      <c r="E2678" s="2096">
        <f>E2641*3</f>
        <v>628.14</v>
      </c>
      <c r="F2678" s="603">
        <f t="shared" si="302"/>
        <v>628.14</v>
      </c>
      <c r="G2678" s="862">
        <f>'Заказ, cкидки и курсы валют'!$J$23*F2678</f>
        <v>7820.3429999999989</v>
      </c>
      <c r="H2678" s="128">
        <f t="shared" si="303"/>
        <v>156.41</v>
      </c>
      <c r="I2678" s="326"/>
    </row>
    <row r="2679" spans="1:9" ht="15">
      <c r="A2679" s="210" t="s">
        <v>7379</v>
      </c>
      <c r="B2679" s="15" t="s">
        <v>159</v>
      </c>
      <c r="C2679" s="1936"/>
      <c r="D2679" s="20">
        <v>20</v>
      </c>
      <c r="E2679" s="2096">
        <f>E2643*3</f>
        <v>731.43000000000006</v>
      </c>
      <c r="F2679" s="603">
        <f t="shared" si="302"/>
        <v>731.43</v>
      </c>
      <c r="G2679" s="862">
        <f>'Заказ, cкидки и курсы валют'!$J$23*F2679</f>
        <v>9106.3034999999982</v>
      </c>
      <c r="H2679" s="128">
        <f t="shared" si="303"/>
        <v>182.13</v>
      </c>
      <c r="I2679" s="326"/>
    </row>
    <row r="2680" spans="1:9" ht="15">
      <c r="A2680" s="210" t="s">
        <v>7380</v>
      </c>
      <c r="B2680" s="15" t="s">
        <v>171</v>
      </c>
      <c r="C2680" s="1936"/>
      <c r="D2680" s="20">
        <v>10</v>
      </c>
      <c r="E2680" s="2096">
        <f>E2646*3</f>
        <v>916.02</v>
      </c>
      <c r="F2680" s="603">
        <f t="shared" si="302"/>
        <v>916.02</v>
      </c>
      <c r="G2680" s="862">
        <f>'Заказ, cкидки и курсы валют'!$J$23*F2680</f>
        <v>11404.448999999999</v>
      </c>
      <c r="H2680" s="128">
        <f t="shared" si="303"/>
        <v>114.04</v>
      </c>
      <c r="I2680" s="326"/>
    </row>
    <row r="2681" spans="1:9" ht="15">
      <c r="A2681" s="210" t="s">
        <v>7381</v>
      </c>
      <c r="B2681" s="15" t="s">
        <v>172</v>
      </c>
      <c r="C2681" s="1936"/>
      <c r="D2681" s="20">
        <v>10</v>
      </c>
      <c r="E2681" s="2096">
        <f>E2647*3</f>
        <v>1097.3700000000001</v>
      </c>
      <c r="F2681" s="603">
        <f t="shared" si="302"/>
        <v>1097.3699999999999</v>
      </c>
      <c r="G2681" s="862">
        <f>'Заказ, cкидки и курсы валют'!$J$23*F2681</f>
        <v>13662.256499999998</v>
      </c>
      <c r="H2681" s="128">
        <f t="shared" si="303"/>
        <v>136.62</v>
      </c>
      <c r="I2681" s="326"/>
    </row>
    <row r="2682" spans="1:9" ht="15">
      <c r="A2682" s="210" t="s">
        <v>7382</v>
      </c>
      <c r="B2682" s="15" t="s">
        <v>173</v>
      </c>
      <c r="C2682" s="1936"/>
      <c r="D2682" s="20">
        <v>10</v>
      </c>
      <c r="E2682" s="2096">
        <f>E2649*3</f>
        <v>1324.26</v>
      </c>
      <c r="F2682" s="603">
        <f t="shared" si="302"/>
        <v>1324.26</v>
      </c>
      <c r="G2682" s="862">
        <f>'Заказ, cкидки и курсы валют'!$J$23*F2682</f>
        <v>16487.037</v>
      </c>
      <c r="H2682" s="128">
        <f t="shared" si="303"/>
        <v>164.87</v>
      </c>
      <c r="I2682" s="326"/>
    </row>
    <row r="2683" spans="1:9" ht="15">
      <c r="A2683" s="210" t="s">
        <v>7383</v>
      </c>
      <c r="B2683" s="20" t="s">
        <v>174</v>
      </c>
      <c r="C2683" s="1936"/>
      <c r="D2683" s="20">
        <v>10</v>
      </c>
      <c r="E2683" s="2096">
        <f>E2650*3</f>
        <v>1416.75</v>
      </c>
      <c r="F2683" s="603">
        <f>ROUND(E2683*(1-$F$11),2)</f>
        <v>1416.75</v>
      </c>
      <c r="G2683" s="862">
        <f>'Заказ, cкидки и курсы валют'!$J$23*F2683</f>
        <v>17638.537499999999</v>
      </c>
      <c r="H2683" s="128">
        <f>ROUND((D2683/1000)*G2683,2)</f>
        <v>176.39</v>
      </c>
      <c r="I2683" s="326"/>
    </row>
    <row r="2684" spans="1:9" ht="15">
      <c r="A2684" s="210" t="s">
        <v>11911</v>
      </c>
      <c r="B2684" s="20" t="s">
        <v>178</v>
      </c>
      <c r="C2684" s="1936">
        <v>10</v>
      </c>
      <c r="D2684" s="20">
        <v>10</v>
      </c>
      <c r="E2684" s="2096">
        <f t="shared" ref="E2684:E2695" si="304">E2652*3</f>
        <v>1460.43</v>
      </c>
      <c r="F2684" s="603">
        <f t="shared" si="302"/>
        <v>1460.43</v>
      </c>
      <c r="G2684" s="862">
        <f>'Заказ, cкидки и курсы валют'!$J$23*F2684</f>
        <v>18182.353500000001</v>
      </c>
      <c r="H2684" s="128">
        <f>ROUND((D2684/1000)*G2684,2)</f>
        <v>181.82</v>
      </c>
      <c r="I2684" s="326"/>
    </row>
    <row r="2685" spans="1:9" ht="15">
      <c r="A2685" s="210" t="s">
        <v>7384</v>
      </c>
      <c r="B2685" s="20" t="s">
        <v>180</v>
      </c>
      <c r="C2685" s="1936">
        <v>14</v>
      </c>
      <c r="D2685" s="20">
        <v>10</v>
      </c>
      <c r="E2685" s="2096">
        <f t="shared" si="304"/>
        <v>1564.1100000000001</v>
      </c>
      <c r="F2685" s="603">
        <f t="shared" si="302"/>
        <v>1564.11</v>
      </c>
      <c r="G2685" s="862">
        <f>'Заказ, cкидки и курсы валют'!$J$23*F2685</f>
        <v>19473.169499999996</v>
      </c>
      <c r="H2685" s="128">
        <f t="shared" si="303"/>
        <v>194.73</v>
      </c>
      <c r="I2685" s="326"/>
    </row>
    <row r="2686" spans="1:9" ht="15">
      <c r="A2686" s="210" t="s">
        <v>7385</v>
      </c>
      <c r="B2686" s="20" t="s">
        <v>3863</v>
      </c>
      <c r="C2686" s="1936">
        <v>16</v>
      </c>
      <c r="D2686" s="20">
        <v>10</v>
      </c>
      <c r="E2686" s="2096">
        <f t="shared" si="304"/>
        <v>1928.22</v>
      </c>
      <c r="F2686" s="603">
        <f t="shared" si="302"/>
        <v>1928.22</v>
      </c>
      <c r="G2686" s="862">
        <f>'Заказ, cкидки и курсы валют'!$J$23*F2686</f>
        <v>24006.339</v>
      </c>
      <c r="H2686" s="128">
        <f t="shared" si="303"/>
        <v>240.06</v>
      </c>
      <c r="I2686" s="326"/>
    </row>
    <row r="2687" spans="1:9" ht="15">
      <c r="A2687" s="210" t="s">
        <v>7386</v>
      </c>
      <c r="B2687" s="20" t="s">
        <v>183</v>
      </c>
      <c r="C2687" s="1936">
        <v>16</v>
      </c>
      <c r="D2687" s="20">
        <v>10</v>
      </c>
      <c r="E2687" s="2096">
        <f t="shared" si="304"/>
        <v>2074.8000000000002</v>
      </c>
      <c r="F2687" s="603">
        <f t="shared" si="302"/>
        <v>2074.8000000000002</v>
      </c>
      <c r="G2687" s="862">
        <f>'Заказ, cкидки и курсы валют'!$J$23*F2687</f>
        <v>25831.260000000002</v>
      </c>
      <c r="H2687" s="128">
        <f t="shared" si="303"/>
        <v>258.31</v>
      </c>
      <c r="I2687" s="326"/>
    </row>
    <row r="2688" spans="1:9" ht="15">
      <c r="A2688" s="210" t="s">
        <v>7387</v>
      </c>
      <c r="B2688" s="20" t="s">
        <v>184</v>
      </c>
      <c r="C2688" s="1936">
        <v>16</v>
      </c>
      <c r="D2688" s="20">
        <v>10</v>
      </c>
      <c r="E2688" s="2096">
        <f t="shared" si="304"/>
        <v>2211.69</v>
      </c>
      <c r="F2688" s="603">
        <f t="shared" si="302"/>
        <v>2211.69</v>
      </c>
      <c r="G2688" s="862">
        <f>'Заказ, cкидки и курсы валют'!$J$23*F2688</f>
        <v>27535.540499999999</v>
      </c>
      <c r="H2688" s="128">
        <f t="shared" si="303"/>
        <v>275.36</v>
      </c>
      <c r="I2688" s="326"/>
    </row>
    <row r="2689" spans="1:9" ht="15">
      <c r="A2689" s="210" t="s">
        <v>7388</v>
      </c>
      <c r="B2689" s="20" t="s">
        <v>185</v>
      </c>
      <c r="C2689" s="1936">
        <v>16</v>
      </c>
      <c r="D2689" s="20">
        <v>10</v>
      </c>
      <c r="E2689" s="2096">
        <f t="shared" si="304"/>
        <v>2583.33</v>
      </c>
      <c r="F2689" s="603">
        <f t="shared" si="302"/>
        <v>2583.33</v>
      </c>
      <c r="G2689" s="862">
        <f>'Заказ, cкидки и курсы валют'!$J$23*F2689</f>
        <v>32162.458499999997</v>
      </c>
      <c r="H2689" s="128">
        <f t="shared" si="303"/>
        <v>321.62</v>
      </c>
      <c r="I2689" s="326"/>
    </row>
    <row r="2690" spans="1:9" ht="15">
      <c r="A2690" s="210" t="s">
        <v>7389</v>
      </c>
      <c r="B2690" s="20" t="s">
        <v>2648</v>
      </c>
      <c r="C2690" s="1936">
        <v>27</v>
      </c>
      <c r="D2690" s="20">
        <v>5</v>
      </c>
      <c r="E2690" s="2096">
        <f t="shared" si="304"/>
        <v>3008.16</v>
      </c>
      <c r="F2690" s="603">
        <f t="shared" si="302"/>
        <v>3008.16</v>
      </c>
      <c r="G2690" s="862">
        <f>'Заказ, cкидки и курсы валют'!$J$23*F2690</f>
        <v>37451.591999999997</v>
      </c>
      <c r="H2690" s="128">
        <f t="shared" si="303"/>
        <v>187.26</v>
      </c>
      <c r="I2690" s="326"/>
    </row>
    <row r="2691" spans="1:9" ht="15">
      <c r="A2691" s="210" t="s">
        <v>7390</v>
      </c>
      <c r="B2691" s="20" t="s">
        <v>4207</v>
      </c>
      <c r="C2691" s="1936">
        <v>32</v>
      </c>
      <c r="D2691" s="20">
        <v>5</v>
      </c>
      <c r="E2691" s="2096">
        <f t="shared" si="304"/>
        <v>3509.2799999999997</v>
      </c>
      <c r="F2691" s="603">
        <f t="shared" si="302"/>
        <v>3509.28</v>
      </c>
      <c r="G2691" s="862">
        <f>'Заказ, cкидки и курсы валют'!$J$23*F2691</f>
        <v>43690.536</v>
      </c>
      <c r="H2691" s="128">
        <f t="shared" si="303"/>
        <v>218.45</v>
      </c>
      <c r="I2691" s="326"/>
    </row>
    <row r="2692" spans="1:9" ht="15">
      <c r="A2692" s="210" t="s">
        <v>7391</v>
      </c>
      <c r="B2692" s="20" t="s">
        <v>4208</v>
      </c>
      <c r="C2692" s="1936">
        <v>36</v>
      </c>
      <c r="D2692" s="20">
        <v>2</v>
      </c>
      <c r="E2692" s="2096">
        <f t="shared" si="304"/>
        <v>3862.44</v>
      </c>
      <c r="F2692" s="603">
        <f t="shared" si="302"/>
        <v>3862.44</v>
      </c>
      <c r="G2692" s="862">
        <f>'Заказ, cкидки и курсы валют'!$J$23*F2692</f>
        <v>48087.377999999997</v>
      </c>
      <c r="H2692" s="128">
        <f t="shared" si="303"/>
        <v>96.17</v>
      </c>
      <c r="I2692" s="326"/>
    </row>
    <row r="2693" spans="1:9" ht="15">
      <c r="A2693" s="210" t="s">
        <v>7392</v>
      </c>
      <c r="B2693" s="20" t="s">
        <v>3867</v>
      </c>
      <c r="C2693" s="1936">
        <v>41</v>
      </c>
      <c r="D2693" s="20">
        <v>2</v>
      </c>
      <c r="E2693" s="2096">
        <f t="shared" si="304"/>
        <v>4636.38</v>
      </c>
      <c r="F2693" s="603">
        <f t="shared" si="302"/>
        <v>4636.38</v>
      </c>
      <c r="G2693" s="862">
        <f>'Заказ, cкидки и курсы валют'!$J$23*F2693</f>
        <v>57722.930999999997</v>
      </c>
      <c r="H2693" s="128">
        <f t="shared" si="303"/>
        <v>115.45</v>
      </c>
      <c r="I2693" s="326"/>
    </row>
    <row r="2694" spans="1:9" ht="15">
      <c r="A2694" s="210" t="s">
        <v>7393</v>
      </c>
      <c r="B2694" s="20" t="s">
        <v>3868</v>
      </c>
      <c r="C2694" s="1936">
        <v>46</v>
      </c>
      <c r="D2694" s="20">
        <v>2</v>
      </c>
      <c r="E2694" s="2096">
        <f t="shared" si="304"/>
        <v>4749.24</v>
      </c>
      <c r="F2694" s="603">
        <f t="shared" si="302"/>
        <v>4749.24</v>
      </c>
      <c r="G2694" s="862">
        <f>'Заказ, cкидки и курсы валют'!$J$23*F2694</f>
        <v>59128.037999999993</v>
      </c>
      <c r="H2694" s="128">
        <f t="shared" si="303"/>
        <v>118.26</v>
      </c>
      <c r="I2694" s="326"/>
    </row>
    <row r="2695" spans="1:9" ht="15.75" thickBot="1">
      <c r="A2695" s="235" t="s">
        <v>7394</v>
      </c>
      <c r="B2695" s="283" t="s">
        <v>3869</v>
      </c>
      <c r="C2695" s="1937">
        <v>51</v>
      </c>
      <c r="D2695" s="283">
        <v>2</v>
      </c>
      <c r="E2695" s="2124">
        <f t="shared" si="304"/>
        <v>5992.14</v>
      </c>
      <c r="F2695" s="959">
        <f t="shared" si="302"/>
        <v>5992.14</v>
      </c>
      <c r="G2695" s="960">
        <f>'Заказ, cкидки и курсы валют'!$J$23*F2695</f>
        <v>74602.142999999996</v>
      </c>
      <c r="H2695" s="181">
        <f t="shared" si="303"/>
        <v>149.19999999999999</v>
      </c>
      <c r="I2695" s="327"/>
    </row>
    <row r="2696" spans="1:9" ht="13.5" thickBot="1">
      <c r="H2696" s="494"/>
    </row>
    <row r="2697" spans="1:9" ht="18">
      <c r="A2697" s="247"/>
      <c r="B2697" s="243"/>
      <c r="C2697" s="91" t="s">
        <v>11392</v>
      </c>
      <c r="D2697" s="96"/>
      <c r="E2697" s="591"/>
      <c r="F2697" s="592"/>
      <c r="G2697" s="859"/>
      <c r="H2697" s="163"/>
      <c r="I2697" s="95"/>
    </row>
    <row r="2698" spans="1:9" ht="18">
      <c r="A2698" s="248"/>
      <c r="B2698" s="108" t="s">
        <v>11393</v>
      </c>
      <c r="C2698" s="108"/>
      <c r="D2698" s="166"/>
      <c r="E2698" s="593"/>
      <c r="F2698" s="553"/>
      <c r="G2698" s="340"/>
      <c r="H2698" s="17"/>
      <c r="I2698" s="167"/>
    </row>
    <row r="2699" spans="1:9">
      <c r="A2699" s="248"/>
      <c r="B2699" s="222"/>
      <c r="C2699" s="97"/>
      <c r="D2699" s="97"/>
      <c r="E2699" s="595"/>
      <c r="F2699" s="596"/>
      <c r="G2699" s="860"/>
      <c r="H2699" s="228"/>
      <c r="I2699" s="167"/>
    </row>
    <row r="2700" spans="1:9">
      <c r="A2700" s="248"/>
      <c r="B2700" s="222"/>
      <c r="C2700" s="97"/>
      <c r="D2700" s="97"/>
      <c r="E2700" s="595"/>
      <c r="F2700" s="596"/>
      <c r="G2700" s="860"/>
      <c r="H2700" s="228"/>
      <c r="I2700" s="167"/>
    </row>
    <row r="2701" spans="1:9">
      <c r="A2701" s="248"/>
      <c r="B2701" s="222"/>
      <c r="C2701" s="97"/>
      <c r="D2701" s="97"/>
      <c r="E2701" s="595"/>
      <c r="F2701" s="596"/>
      <c r="G2701" s="860"/>
      <c r="H2701" s="228"/>
      <c r="I2701" s="167"/>
    </row>
    <row r="2702" spans="1:9" ht="16.5" thickBot="1">
      <c r="A2702" s="201" t="s">
        <v>7082</v>
      </c>
      <c r="B2702" s="224"/>
      <c r="C2702" s="99"/>
      <c r="D2702" s="99"/>
      <c r="E2702" s="597"/>
      <c r="F2702" s="598"/>
      <c r="G2702" s="861"/>
      <c r="H2702" s="229"/>
      <c r="I2702" s="172"/>
    </row>
    <row r="2703" spans="1:9" ht="42">
      <c r="A2703" s="195" t="s">
        <v>1034</v>
      </c>
      <c r="B2703" s="196" t="s">
        <v>1035</v>
      </c>
      <c r="C2703" s="197" t="s">
        <v>678</v>
      </c>
      <c r="D2703" s="197" t="s">
        <v>3143</v>
      </c>
      <c r="E2703" s="1134" t="s">
        <v>11378</v>
      </c>
      <c r="F2703" s="600" t="s">
        <v>2792</v>
      </c>
      <c r="G2703" s="2353" t="s">
        <v>2640</v>
      </c>
      <c r="H2703" s="2354" t="s">
        <v>497</v>
      </c>
      <c r="I2703" s="199" t="s">
        <v>4268</v>
      </c>
    </row>
    <row r="2704" spans="1:9" ht="13.5" thickBot="1">
      <c r="A2704" s="195"/>
      <c r="B2704" s="389"/>
      <c r="C2704" s="197" t="s">
        <v>3644</v>
      </c>
      <c r="D2704" s="390" t="s">
        <v>2641</v>
      </c>
      <c r="E2704" s="601" t="s">
        <v>265</v>
      </c>
      <c r="F2704" s="607">
        <f>'Заказ, cкидки и курсы валют'!$I$12</f>
        <v>0</v>
      </c>
      <c r="G2704" s="2350"/>
      <c r="H2704" s="2352"/>
      <c r="I2704" s="325"/>
    </row>
    <row r="2705" spans="1:9" ht="15">
      <c r="A2705" s="2375" t="s">
        <v>12172</v>
      </c>
      <c r="B2705" s="979" t="s">
        <v>139</v>
      </c>
      <c r="C2705" s="1736">
        <v>0.5</v>
      </c>
      <c r="D2705" s="2134">
        <v>1000</v>
      </c>
      <c r="E2705" s="574">
        <v>39.42</v>
      </c>
      <c r="F2705" s="967">
        <f>ROUND(E2705*(1-$F$11),2)</f>
        <v>39.42</v>
      </c>
      <c r="G2705" s="968">
        <f>'Заказ, cкидки и курсы валют'!$J$23*F2705</f>
        <v>490.779</v>
      </c>
      <c r="H2705" s="2376">
        <f>ROUND((D2705/1000)*G2705,2)</f>
        <v>490.78</v>
      </c>
      <c r="I2705" s="2377"/>
    </row>
    <row r="2706" spans="1:9" ht="15">
      <c r="A2706" s="2378" t="s">
        <v>11430</v>
      </c>
      <c r="B2706" s="60" t="s">
        <v>141</v>
      </c>
      <c r="C2706" s="2374">
        <v>0.77</v>
      </c>
      <c r="D2706" s="2133">
        <v>500</v>
      </c>
      <c r="E2706" s="574">
        <v>54.41</v>
      </c>
      <c r="F2706" s="603">
        <f>ROUND(E2706*(1-$F$11),2)</f>
        <v>54.41</v>
      </c>
      <c r="G2706" s="862">
        <f>'Заказ, cкидки и курсы валют'!$J$23*F2706</f>
        <v>677.40449999999987</v>
      </c>
      <c r="H2706" s="2379">
        <f>ROUND((D2706/1000)*G2706,2)</f>
        <v>338.7</v>
      </c>
      <c r="I2706" s="2380"/>
    </row>
    <row r="2707" spans="1:9" ht="15">
      <c r="A2707" s="2378" t="s">
        <v>11431</v>
      </c>
      <c r="B2707" s="1810" t="s">
        <v>142</v>
      </c>
      <c r="C2707" s="1735">
        <v>0.91</v>
      </c>
      <c r="D2707" s="1810">
        <v>500</v>
      </c>
      <c r="E2707" s="574">
        <v>59.04</v>
      </c>
      <c r="F2707" s="603">
        <f>ROUND(E2707*(1-$F$11),2)</f>
        <v>59.04</v>
      </c>
      <c r="G2707" s="862">
        <f>'Заказ, cкидки и курсы валют'!$J$23*F2707</f>
        <v>735.048</v>
      </c>
      <c r="H2707" s="2379">
        <f>ROUND((D2707/1000)*G2707,2)</f>
        <v>367.52</v>
      </c>
      <c r="I2707" s="2380"/>
    </row>
    <row r="2708" spans="1:9" ht="15">
      <c r="A2708" s="2378" t="s">
        <v>11432</v>
      </c>
      <c r="B2708" s="1810" t="s">
        <v>144</v>
      </c>
      <c r="C2708" s="1735">
        <v>1.17</v>
      </c>
      <c r="D2708" s="1810">
        <v>500</v>
      </c>
      <c r="E2708" s="574">
        <v>74.260000000000005</v>
      </c>
      <c r="F2708" s="603">
        <f>ROUND(E2708*(1-$F$11),2)</f>
        <v>74.260000000000005</v>
      </c>
      <c r="G2708" s="862">
        <f>'Заказ, cкидки и курсы валют'!$J$23*F2708</f>
        <v>924.53700000000003</v>
      </c>
      <c r="H2708" s="2379">
        <f>ROUND((D2708/1000)*G2708,2)</f>
        <v>462.27</v>
      </c>
      <c r="I2708" s="2380"/>
    </row>
    <row r="2709" spans="1:9" ht="15">
      <c r="A2709" s="2378" t="s">
        <v>12173</v>
      </c>
      <c r="B2709" s="1810" t="s">
        <v>105</v>
      </c>
      <c r="C2709" s="1735">
        <v>0.7</v>
      </c>
      <c r="D2709" s="1810">
        <v>1000</v>
      </c>
      <c r="E2709" s="574">
        <v>48.27</v>
      </c>
      <c r="F2709" s="603">
        <f t="shared" ref="F2709" si="305">ROUND(E2709*(1-$F$11),2)</f>
        <v>48.27</v>
      </c>
      <c r="G2709" s="862">
        <f>'Заказ, cкидки и курсы валют'!$J$23*F2709</f>
        <v>600.9615</v>
      </c>
      <c r="H2709" s="2379">
        <f t="shared" ref="H2709" si="306">ROUND((D2709/1000)*G2709,2)</f>
        <v>600.96</v>
      </c>
      <c r="I2709" s="2380"/>
    </row>
    <row r="2710" spans="1:9" ht="15">
      <c r="A2710" s="2378" t="s">
        <v>12174</v>
      </c>
      <c r="B2710" s="1810" t="s">
        <v>154</v>
      </c>
      <c r="C2710" s="1735">
        <v>0.81</v>
      </c>
      <c r="D2710" s="1810">
        <v>1000</v>
      </c>
      <c r="E2710" s="574">
        <v>53.05</v>
      </c>
      <c r="F2710" s="603">
        <f t="shared" ref="F2710" si="307">ROUND(E2710*(1-$F$11),2)</f>
        <v>53.05</v>
      </c>
      <c r="G2710" s="862">
        <f>'Заказ, cкидки и курсы валют'!$J$23*F2710</f>
        <v>660.47249999999997</v>
      </c>
      <c r="H2710" s="2379">
        <f t="shared" ref="H2710" si="308">ROUND((D2710/1000)*G2710,2)</f>
        <v>660.47</v>
      </c>
      <c r="I2710" s="2380"/>
    </row>
    <row r="2711" spans="1:9" ht="15">
      <c r="A2711" s="2378" t="s">
        <v>12175</v>
      </c>
      <c r="B2711" s="1810" t="s">
        <v>9000</v>
      </c>
      <c r="C2711" s="1735">
        <v>0.98</v>
      </c>
      <c r="D2711" s="1810">
        <v>500</v>
      </c>
      <c r="E2711" s="574">
        <v>60.64</v>
      </c>
      <c r="F2711" s="603">
        <f t="shared" ref="F2711" si="309">ROUND(E2711*(1-$F$11),2)</f>
        <v>60.64</v>
      </c>
      <c r="G2711" s="862">
        <f>'Заказ, cкидки и курсы валют'!$J$23*F2711</f>
        <v>754.96799999999996</v>
      </c>
      <c r="H2711" s="2379">
        <f t="shared" ref="H2711" si="310">ROUND((D2711/1000)*G2711,2)</f>
        <v>377.48</v>
      </c>
      <c r="I2711" s="2380"/>
    </row>
    <row r="2712" spans="1:9" ht="15">
      <c r="A2712" s="2378" t="s">
        <v>11433</v>
      </c>
      <c r="B2712" s="1810" t="s">
        <v>155</v>
      </c>
      <c r="C2712" s="1735">
        <v>1.26</v>
      </c>
      <c r="D2712" s="1810">
        <v>500</v>
      </c>
      <c r="E2712" s="574">
        <v>66.38</v>
      </c>
      <c r="F2712" s="603">
        <f>ROUND(E2712*(1-$F$11),2)</f>
        <v>66.38</v>
      </c>
      <c r="G2712" s="862">
        <f>'Заказ, cкидки и курсы валют'!$J$23*F2712</f>
        <v>826.43099999999993</v>
      </c>
      <c r="H2712" s="2379">
        <f>ROUND((D2712/1000)*G2712,2)</f>
        <v>413.22</v>
      </c>
      <c r="I2712" s="2380"/>
    </row>
    <row r="2713" spans="1:9" ht="15">
      <c r="A2713" s="2378" t="s">
        <v>11434</v>
      </c>
      <c r="B2713" s="1810" t="s">
        <v>109</v>
      </c>
      <c r="C2713" s="1735">
        <v>1.44</v>
      </c>
      <c r="D2713" s="1810">
        <v>500</v>
      </c>
      <c r="E2713" s="574">
        <v>77.67</v>
      </c>
      <c r="F2713" s="603">
        <f>ROUND(E2713*(1-$F$11),2)</f>
        <v>77.67</v>
      </c>
      <c r="G2713" s="862">
        <f>'Заказ, cкидки и курсы валют'!$J$23*F2713</f>
        <v>966.99149999999997</v>
      </c>
      <c r="H2713" s="2379">
        <f>ROUND((D2713/1000)*G2713,2)</f>
        <v>483.5</v>
      </c>
      <c r="I2713" s="2380"/>
    </row>
    <row r="2714" spans="1:9" ht="15">
      <c r="A2714" s="2378" t="s">
        <v>11435</v>
      </c>
      <c r="B2714" s="1810" t="s">
        <v>156</v>
      </c>
      <c r="C2714" s="1735">
        <v>1.62</v>
      </c>
      <c r="D2714" s="1810">
        <v>500</v>
      </c>
      <c r="E2714" s="574">
        <v>84.08</v>
      </c>
      <c r="F2714" s="603">
        <f>ROUND(E2714*(1-$F$11),2)</f>
        <v>84.08</v>
      </c>
      <c r="G2714" s="862">
        <f>'Заказ, cкидки и курсы валют'!$J$23*F2714</f>
        <v>1046.7959999999998</v>
      </c>
      <c r="H2714" s="2379">
        <f>ROUND((D2714/1000)*G2714,2)</f>
        <v>523.4</v>
      </c>
      <c r="I2714" s="2380"/>
    </row>
    <row r="2715" spans="1:9" ht="15">
      <c r="A2715" s="2378" t="s">
        <v>11436</v>
      </c>
      <c r="B2715" s="1810" t="s">
        <v>111</v>
      </c>
      <c r="C2715" s="1735">
        <v>1.8</v>
      </c>
      <c r="D2715" s="1810">
        <v>500</v>
      </c>
      <c r="E2715" s="574">
        <v>91.78</v>
      </c>
      <c r="F2715" s="603">
        <f>ROUND(E2715*(1-$F$11),2)</f>
        <v>91.78</v>
      </c>
      <c r="G2715" s="862">
        <f>'Заказ, cкидки и курсы валют'!$J$23*F2715</f>
        <v>1142.6610000000001</v>
      </c>
      <c r="H2715" s="2379">
        <f>ROUND((D2715/1000)*G2715,2)</f>
        <v>571.33000000000004</v>
      </c>
      <c r="I2715" s="2380"/>
    </row>
    <row r="2716" spans="1:9" ht="15">
      <c r="A2716" s="2378" t="s">
        <v>11437</v>
      </c>
      <c r="B2716" s="1810" t="s">
        <v>157</v>
      </c>
      <c r="C2716" s="1735">
        <v>1.97</v>
      </c>
      <c r="D2716" s="1810">
        <v>500</v>
      </c>
      <c r="E2716" s="574">
        <v>100.69</v>
      </c>
      <c r="F2716" s="603">
        <f>ROUND(E2716*(1-$F$11),2)</f>
        <v>100.69</v>
      </c>
      <c r="G2716" s="862">
        <f>'Заказ, cкидки и курсы валют'!$J$23*F2716</f>
        <v>1253.5904999999998</v>
      </c>
      <c r="H2716" s="2379">
        <f>ROUND((D2716/1000)*G2716,2)</f>
        <v>626.79999999999995</v>
      </c>
      <c r="I2716" s="2380"/>
    </row>
    <row r="2717" spans="1:9" ht="15">
      <c r="A2717" s="2378" t="s">
        <v>12176</v>
      </c>
      <c r="B2717" s="1810" t="s">
        <v>146</v>
      </c>
      <c r="C2717" s="1735">
        <v>1.1299999999999999</v>
      </c>
      <c r="D2717" s="1810">
        <v>500</v>
      </c>
      <c r="E2717" s="574">
        <v>57.47</v>
      </c>
      <c r="F2717" s="603">
        <f t="shared" ref="F2717" si="311">ROUND(E2717*(1-$F$11),2)</f>
        <v>57.47</v>
      </c>
      <c r="G2717" s="862">
        <f>'Заказ, cкидки и курсы валют'!$J$23*F2717</f>
        <v>715.50149999999996</v>
      </c>
      <c r="H2717" s="2379">
        <f t="shared" ref="H2717" si="312">ROUND((D2717/1000)*G2717,2)</f>
        <v>357.75</v>
      </c>
      <c r="I2717" s="2380"/>
    </row>
    <row r="2718" spans="1:9" ht="15">
      <c r="A2718" s="2378" t="s">
        <v>12177</v>
      </c>
      <c r="B2718" s="1810" t="s">
        <v>147</v>
      </c>
      <c r="C2718" s="1735">
        <v>1.33</v>
      </c>
      <c r="D2718" s="1810">
        <v>500</v>
      </c>
      <c r="E2718" s="574">
        <v>62.18</v>
      </c>
      <c r="F2718" s="603">
        <f t="shared" ref="F2718" si="313">ROUND(E2718*(1-$F$11),2)</f>
        <v>62.18</v>
      </c>
      <c r="G2718" s="862">
        <f>'Заказ, cкидки и курсы валют'!$J$23*F2718</f>
        <v>774.14099999999996</v>
      </c>
      <c r="H2718" s="2379">
        <f t="shared" ref="H2718" si="314">ROUND((D2718/1000)*G2718,2)</f>
        <v>387.07</v>
      </c>
      <c r="I2718" s="2380"/>
    </row>
    <row r="2719" spans="1:9" ht="15">
      <c r="A2719" s="2378" t="s">
        <v>12298</v>
      </c>
      <c r="B2719" s="1810" t="s">
        <v>148</v>
      </c>
      <c r="C2719" s="1735">
        <v>1.52</v>
      </c>
      <c r="D2719" s="1810">
        <v>500</v>
      </c>
      <c r="E2719" s="574">
        <v>69.94</v>
      </c>
      <c r="F2719" s="603">
        <f t="shared" ref="F2719" si="315">ROUND(E2719*(1-$F$11),2)</f>
        <v>69.94</v>
      </c>
      <c r="G2719" s="862">
        <f>'Заказ, cкидки и курсы валют'!$J$23*F2719</f>
        <v>870.75299999999993</v>
      </c>
      <c r="H2719" s="2379">
        <f t="shared" ref="H2719" si="316">ROUND((D2719/1000)*G2719,2)</f>
        <v>435.38</v>
      </c>
      <c r="I2719" s="2380"/>
    </row>
    <row r="2720" spans="1:9" ht="15">
      <c r="A2720" s="2378" t="s">
        <v>11438</v>
      </c>
      <c r="B2720" s="1810" t="s">
        <v>149</v>
      </c>
      <c r="C2720" s="1735">
        <v>1.68</v>
      </c>
      <c r="D2720" s="1810">
        <v>500</v>
      </c>
      <c r="E2720" s="574">
        <v>84.33</v>
      </c>
      <c r="F2720" s="603">
        <f t="shared" ref="F2720:F2726" si="317">ROUND(E2720*(1-$F$11),2)</f>
        <v>84.33</v>
      </c>
      <c r="G2720" s="862">
        <f>'Заказ, cкидки и курсы валют'!$J$23*F2720</f>
        <v>1049.9085</v>
      </c>
      <c r="H2720" s="2379">
        <f t="shared" ref="H2720:H2726" si="318">ROUND((D2720/1000)*G2720,2)</f>
        <v>524.95000000000005</v>
      </c>
      <c r="I2720" s="2380"/>
    </row>
    <row r="2721" spans="1:9" ht="15">
      <c r="A2721" s="2378" t="s">
        <v>11439</v>
      </c>
      <c r="B2721" s="1810" t="s">
        <v>150</v>
      </c>
      <c r="C2721" s="1735">
        <v>1.9</v>
      </c>
      <c r="D2721" s="1810">
        <v>500</v>
      </c>
      <c r="E2721" s="574">
        <v>94.67</v>
      </c>
      <c r="F2721" s="603">
        <f t="shared" si="317"/>
        <v>94.67</v>
      </c>
      <c r="G2721" s="862">
        <f>'Заказ, cкидки и курсы валют'!$J$23*F2721</f>
        <v>1178.6415</v>
      </c>
      <c r="H2721" s="2379">
        <f t="shared" si="318"/>
        <v>589.32000000000005</v>
      </c>
      <c r="I2721" s="2380"/>
    </row>
    <row r="2722" spans="1:9" ht="15">
      <c r="A2722" s="2378" t="s">
        <v>11440</v>
      </c>
      <c r="B2722" s="1810" t="s">
        <v>151</v>
      </c>
      <c r="C2722" s="1735">
        <v>2.15</v>
      </c>
      <c r="D2722" s="1810">
        <v>500</v>
      </c>
      <c r="E2722" s="574">
        <v>103.17</v>
      </c>
      <c r="F2722" s="603">
        <f t="shared" si="317"/>
        <v>103.17</v>
      </c>
      <c r="G2722" s="862">
        <f>'Заказ, cкидки и курсы валют'!$J$23*F2722</f>
        <v>1284.4665</v>
      </c>
      <c r="H2722" s="2379">
        <f t="shared" si="318"/>
        <v>642.23</v>
      </c>
      <c r="I2722" s="2380"/>
    </row>
    <row r="2723" spans="1:9" ht="15">
      <c r="A2723" s="2378" t="s">
        <v>11441</v>
      </c>
      <c r="B2723" s="1810" t="s">
        <v>79</v>
      </c>
      <c r="C2723" s="1735">
        <v>2.35</v>
      </c>
      <c r="D2723" s="1810">
        <v>200</v>
      </c>
      <c r="E2723" s="574">
        <v>112.93</v>
      </c>
      <c r="F2723" s="603">
        <f t="shared" si="317"/>
        <v>112.93</v>
      </c>
      <c r="G2723" s="862">
        <f>'Заказ, cкидки и курсы валют'!$J$23*F2723</f>
        <v>1405.9784999999999</v>
      </c>
      <c r="H2723" s="2379">
        <f t="shared" si="318"/>
        <v>281.2</v>
      </c>
      <c r="I2723" s="2380"/>
    </row>
    <row r="2724" spans="1:9" ht="15">
      <c r="A2724" s="2378" t="s">
        <v>11442</v>
      </c>
      <c r="B2724" s="1810" t="s">
        <v>152</v>
      </c>
      <c r="C2724" s="1735">
        <v>2.6</v>
      </c>
      <c r="D2724" s="1810">
        <v>200</v>
      </c>
      <c r="E2724" s="574">
        <v>122.42</v>
      </c>
      <c r="F2724" s="603">
        <f t="shared" si="317"/>
        <v>122.42</v>
      </c>
      <c r="G2724" s="862">
        <f>'Заказ, cкидки и курсы валют'!$J$23*F2724</f>
        <v>1524.1289999999999</v>
      </c>
      <c r="H2724" s="2379">
        <f t="shared" si="318"/>
        <v>304.83</v>
      </c>
      <c r="I2724" s="2380"/>
    </row>
    <row r="2725" spans="1:9" ht="15">
      <c r="A2725" s="2378" t="s">
        <v>11443</v>
      </c>
      <c r="B2725" s="1810" t="s">
        <v>158</v>
      </c>
      <c r="C2725" s="1735">
        <v>3.05</v>
      </c>
      <c r="D2725" s="1810">
        <v>200</v>
      </c>
      <c r="E2725" s="574">
        <v>143.66</v>
      </c>
      <c r="F2725" s="603">
        <f t="shared" si="317"/>
        <v>143.66</v>
      </c>
      <c r="G2725" s="862">
        <f>'Заказ, cкидки и курсы валют'!$J$23*F2725</f>
        <v>1788.5669999999998</v>
      </c>
      <c r="H2725" s="2379">
        <f t="shared" si="318"/>
        <v>357.71</v>
      </c>
      <c r="I2725" s="2380"/>
    </row>
    <row r="2726" spans="1:9" ht="15">
      <c r="A2726" s="2378" t="s">
        <v>11444</v>
      </c>
      <c r="B2726" s="1810" t="s">
        <v>159</v>
      </c>
      <c r="C2726" s="1735">
        <v>3.5</v>
      </c>
      <c r="D2726" s="1810">
        <v>200</v>
      </c>
      <c r="E2726" s="574">
        <v>163.99</v>
      </c>
      <c r="F2726" s="603">
        <f t="shared" si="317"/>
        <v>163.99</v>
      </c>
      <c r="G2726" s="862">
        <f>'Заказ, cкидки и курсы валют'!$J$23*F2726</f>
        <v>2041.6755000000001</v>
      </c>
      <c r="H2726" s="2379">
        <f t="shared" si="318"/>
        <v>408.34</v>
      </c>
      <c r="I2726" s="2380"/>
    </row>
    <row r="2727" spans="1:9" ht="15">
      <c r="A2727" s="2378" t="s">
        <v>12178</v>
      </c>
      <c r="B2727" s="1810" t="s">
        <v>162</v>
      </c>
      <c r="C2727" s="1735">
        <v>2.21</v>
      </c>
      <c r="D2727" s="1810">
        <v>250</v>
      </c>
      <c r="E2727" s="574">
        <v>109.5</v>
      </c>
      <c r="F2727" s="603">
        <f t="shared" ref="F2727" si="319">ROUND(E2727*(1-$F$11),2)</f>
        <v>109.5</v>
      </c>
      <c r="G2727" s="862">
        <f>'Заказ, cкидки и курсы валют'!$J$23*F2727</f>
        <v>1363.2749999999999</v>
      </c>
      <c r="H2727" s="2379">
        <f t="shared" ref="H2727" si="320">ROUND((D2727/1000)*G2727,2)</f>
        <v>340.82</v>
      </c>
      <c r="I2727" s="2380"/>
    </row>
    <row r="2728" spans="1:9" ht="15">
      <c r="A2728" s="2378" t="s">
        <v>11445</v>
      </c>
      <c r="B2728" s="1810" t="s">
        <v>163</v>
      </c>
      <c r="C2728" s="1735">
        <v>2.8</v>
      </c>
      <c r="D2728" s="1810">
        <v>200</v>
      </c>
      <c r="E2728" s="574">
        <v>132.27000000000001</v>
      </c>
      <c r="F2728" s="603">
        <f t="shared" ref="F2728:F2758" si="321">ROUND(E2728*(1-$F$11),2)</f>
        <v>132.27000000000001</v>
      </c>
      <c r="G2728" s="862">
        <f>'Заказ, cкидки и курсы валют'!$J$23*F2728</f>
        <v>1646.7615000000001</v>
      </c>
      <c r="H2728" s="2379">
        <f t="shared" ref="H2728:H2758" si="322">ROUND((D2728/1000)*G2728,2)</f>
        <v>329.35</v>
      </c>
      <c r="I2728" s="2380"/>
    </row>
    <row r="2729" spans="1:9" ht="15">
      <c r="A2729" s="2378" t="s">
        <v>11446</v>
      </c>
      <c r="B2729" s="1810" t="s">
        <v>82</v>
      </c>
      <c r="C2729" s="1735">
        <v>3.1</v>
      </c>
      <c r="D2729" s="1810">
        <v>200</v>
      </c>
      <c r="E2729" s="574">
        <v>145.33000000000001</v>
      </c>
      <c r="F2729" s="603">
        <f t="shared" si="321"/>
        <v>145.33000000000001</v>
      </c>
      <c r="G2729" s="862">
        <f>'Заказ, cкидки и курсы валют'!$J$23*F2729</f>
        <v>1809.3585</v>
      </c>
      <c r="H2729" s="2379">
        <f t="shared" si="322"/>
        <v>361.87</v>
      </c>
      <c r="I2729" s="2380"/>
    </row>
    <row r="2730" spans="1:9" ht="15">
      <c r="A2730" s="2378" t="s">
        <v>11447</v>
      </c>
      <c r="B2730" s="1810" t="s">
        <v>164</v>
      </c>
      <c r="C2730" s="1735">
        <v>3.4</v>
      </c>
      <c r="D2730" s="1810">
        <v>200</v>
      </c>
      <c r="E2730" s="574">
        <v>159.22999999999999</v>
      </c>
      <c r="F2730" s="603">
        <f t="shared" si="321"/>
        <v>159.22999999999999</v>
      </c>
      <c r="G2730" s="862">
        <f>'Заказ, cкидки и курсы валют'!$J$23*F2730</f>
        <v>1982.4134999999997</v>
      </c>
      <c r="H2730" s="2379">
        <f t="shared" si="322"/>
        <v>396.48</v>
      </c>
      <c r="I2730" s="2380"/>
    </row>
    <row r="2731" spans="1:9" ht="15">
      <c r="A2731" s="2378" t="s">
        <v>11448</v>
      </c>
      <c r="B2731" s="1810" t="s">
        <v>165</v>
      </c>
      <c r="C2731" s="1735">
        <v>4</v>
      </c>
      <c r="D2731" s="1810">
        <v>200</v>
      </c>
      <c r="E2731" s="574">
        <v>184.67</v>
      </c>
      <c r="F2731" s="603">
        <f t="shared" si="321"/>
        <v>184.67</v>
      </c>
      <c r="G2731" s="862">
        <f>'Заказ, cкидки и курсы валют'!$J$23*F2731</f>
        <v>2299.1414999999997</v>
      </c>
      <c r="H2731" s="2379">
        <f t="shared" si="322"/>
        <v>459.83</v>
      </c>
      <c r="I2731" s="2380"/>
    </row>
    <row r="2732" spans="1:9" ht="15">
      <c r="A2732" s="2378" t="s">
        <v>11449</v>
      </c>
      <c r="B2732" s="1810" t="s">
        <v>166</v>
      </c>
      <c r="C2732" s="1735">
        <v>4.5999999999999996</v>
      </c>
      <c r="D2732" s="1810">
        <v>200</v>
      </c>
      <c r="E2732" s="574">
        <v>212.67</v>
      </c>
      <c r="F2732" s="603">
        <f t="shared" si="321"/>
        <v>212.67</v>
      </c>
      <c r="G2732" s="862">
        <f>'Заказ, cкидки и курсы валют'!$J$23*F2732</f>
        <v>2647.7414999999996</v>
      </c>
      <c r="H2732" s="2379">
        <f t="shared" si="322"/>
        <v>529.54999999999995</v>
      </c>
      <c r="I2732" s="2380"/>
    </row>
    <row r="2733" spans="1:9" ht="15">
      <c r="A2733" s="2378" t="s">
        <v>11450</v>
      </c>
      <c r="B2733" s="1810" t="s">
        <v>83</v>
      </c>
      <c r="C2733" s="1735">
        <v>5.2</v>
      </c>
      <c r="D2733" s="1810">
        <v>200</v>
      </c>
      <c r="E2733" s="574">
        <v>252.41</v>
      </c>
      <c r="F2733" s="603">
        <f t="shared" si="321"/>
        <v>252.41</v>
      </c>
      <c r="G2733" s="862">
        <f>'Заказ, cкидки и курсы валют'!$J$23*F2733</f>
        <v>3142.5044999999996</v>
      </c>
      <c r="H2733" s="2379">
        <f t="shared" si="322"/>
        <v>628.5</v>
      </c>
      <c r="I2733" s="2380"/>
    </row>
    <row r="2734" spans="1:9" ht="15">
      <c r="A2734" s="2378" t="s">
        <v>11451</v>
      </c>
      <c r="B2734" s="1810" t="s">
        <v>170</v>
      </c>
      <c r="C2734" s="1735">
        <v>3.68</v>
      </c>
      <c r="D2734" s="1810">
        <v>200</v>
      </c>
      <c r="E2734" s="574">
        <v>165.6</v>
      </c>
      <c r="F2734" s="603">
        <f t="shared" si="321"/>
        <v>165.6</v>
      </c>
      <c r="G2734" s="862">
        <f>'Заказ, cкидки и курсы валют'!$J$23*F2734</f>
        <v>2061.7199999999998</v>
      </c>
      <c r="H2734" s="2379">
        <f t="shared" si="322"/>
        <v>412.34</v>
      </c>
      <c r="I2734" s="2380"/>
    </row>
    <row r="2735" spans="1:9" ht="15">
      <c r="A2735" s="2378" t="s">
        <v>11452</v>
      </c>
      <c r="B2735" s="1810" t="s">
        <v>612</v>
      </c>
      <c r="C2735" s="1735">
        <v>4.08</v>
      </c>
      <c r="D2735" s="1810">
        <v>200</v>
      </c>
      <c r="E2735" s="574">
        <v>182.8</v>
      </c>
      <c r="F2735" s="603">
        <f t="shared" si="321"/>
        <v>182.8</v>
      </c>
      <c r="G2735" s="862">
        <f>'Заказ, cкидки и курсы валют'!$J$23*F2735</f>
        <v>2275.86</v>
      </c>
      <c r="H2735" s="2379">
        <f t="shared" si="322"/>
        <v>455.17</v>
      </c>
      <c r="I2735" s="2380"/>
    </row>
    <row r="2736" spans="1:9" ht="15">
      <c r="A2736" s="2378" t="s">
        <v>11453</v>
      </c>
      <c r="B2736" s="1810" t="s">
        <v>171</v>
      </c>
      <c r="C2736" s="1735">
        <v>4.4800000000000004</v>
      </c>
      <c r="D2736" s="1810">
        <v>200</v>
      </c>
      <c r="E2736" s="574">
        <v>200.01</v>
      </c>
      <c r="F2736" s="603">
        <f t="shared" si="321"/>
        <v>200.01</v>
      </c>
      <c r="G2736" s="862">
        <f>'Заказ, cкидки и курсы валют'!$J$23*F2736</f>
        <v>2490.1244999999999</v>
      </c>
      <c r="H2736" s="2379">
        <f t="shared" si="322"/>
        <v>498.02</v>
      </c>
      <c r="I2736" s="2380"/>
    </row>
    <row r="2737" spans="1:9" ht="15">
      <c r="A2737" s="2378" t="s">
        <v>11454</v>
      </c>
      <c r="B2737" s="1810" t="s">
        <v>172</v>
      </c>
      <c r="C2737" s="1735">
        <v>5.25</v>
      </c>
      <c r="D2737" s="1810">
        <v>200</v>
      </c>
      <c r="E2737" s="574">
        <v>233.82</v>
      </c>
      <c r="F2737" s="603">
        <f t="shared" si="321"/>
        <v>233.82</v>
      </c>
      <c r="G2737" s="862">
        <f>'Заказ, cкидки и курсы валют'!$J$23*F2737</f>
        <v>2911.0589999999997</v>
      </c>
      <c r="H2737" s="2379">
        <f t="shared" si="322"/>
        <v>582.21</v>
      </c>
      <c r="I2737" s="2380"/>
    </row>
    <row r="2738" spans="1:9" ht="15">
      <c r="A2738" s="2378" t="s">
        <v>11455</v>
      </c>
      <c r="B2738" s="1810" t="s">
        <v>173</v>
      </c>
      <c r="C2738" s="1735">
        <v>6</v>
      </c>
      <c r="D2738" s="1810">
        <v>200</v>
      </c>
      <c r="E2738" s="574">
        <v>267.51</v>
      </c>
      <c r="F2738" s="603">
        <f t="shared" si="321"/>
        <v>267.51</v>
      </c>
      <c r="G2738" s="862">
        <f>'Заказ, cкидки и курсы валют'!$J$23*F2738</f>
        <v>3330.4994999999999</v>
      </c>
      <c r="H2738" s="2379">
        <f t="shared" si="322"/>
        <v>666.1</v>
      </c>
      <c r="I2738" s="2380"/>
    </row>
    <row r="2739" spans="1:9" ht="15">
      <c r="A2739" s="2378" t="s">
        <v>11456</v>
      </c>
      <c r="B2739" s="1810" t="s">
        <v>174</v>
      </c>
      <c r="C2739" s="1735">
        <v>6.8</v>
      </c>
      <c r="D2739" s="1810">
        <v>200</v>
      </c>
      <c r="E2739" s="574">
        <v>301.92</v>
      </c>
      <c r="F2739" s="603">
        <f t="shared" si="321"/>
        <v>301.92</v>
      </c>
      <c r="G2739" s="862">
        <f>'Заказ, cкидки и курсы валют'!$J$23*F2739</f>
        <v>3758.904</v>
      </c>
      <c r="H2739" s="2379">
        <f t="shared" si="322"/>
        <v>751.78</v>
      </c>
      <c r="I2739" s="2380"/>
    </row>
    <row r="2740" spans="1:9" ht="15">
      <c r="A2740" s="2378" t="s">
        <v>11457</v>
      </c>
      <c r="B2740" s="1810" t="s">
        <v>175</v>
      </c>
      <c r="C2740" s="1735">
        <v>7.58</v>
      </c>
      <c r="D2740" s="1810">
        <v>100</v>
      </c>
      <c r="E2740" s="574">
        <v>335.79</v>
      </c>
      <c r="F2740" s="603">
        <f t="shared" si="321"/>
        <v>335.79</v>
      </c>
      <c r="G2740" s="862">
        <f>'Заказ, cкидки и курсы валют'!$J$23*F2740</f>
        <v>4180.5855000000001</v>
      </c>
      <c r="H2740" s="2379">
        <f t="shared" si="322"/>
        <v>418.06</v>
      </c>
      <c r="I2740" s="2380"/>
    </row>
    <row r="2741" spans="1:9" ht="15">
      <c r="A2741" s="2378" t="s">
        <v>11458</v>
      </c>
      <c r="B2741" s="1810" t="s">
        <v>176</v>
      </c>
      <c r="C2741" s="1735">
        <v>8.35</v>
      </c>
      <c r="D2741" s="1810">
        <v>100</v>
      </c>
      <c r="E2741" s="574">
        <v>370.01</v>
      </c>
      <c r="F2741" s="603">
        <f t="shared" si="321"/>
        <v>370.01</v>
      </c>
      <c r="G2741" s="862">
        <f>'Заказ, cкидки и курсы валют'!$J$23*F2741</f>
        <v>4606.6244999999999</v>
      </c>
      <c r="H2741" s="2379">
        <f t="shared" si="322"/>
        <v>460.66</v>
      </c>
      <c r="I2741" s="2380"/>
    </row>
    <row r="2742" spans="1:9" ht="15">
      <c r="A2742" s="2378" t="s">
        <v>11459</v>
      </c>
      <c r="B2742" s="1810" t="s">
        <v>177</v>
      </c>
      <c r="C2742" s="1735">
        <v>9.9</v>
      </c>
      <c r="D2742" s="1810">
        <v>100</v>
      </c>
      <c r="E2742" s="574">
        <v>434.55</v>
      </c>
      <c r="F2742" s="603">
        <f t="shared" si="321"/>
        <v>434.55</v>
      </c>
      <c r="G2742" s="862">
        <f>'Заказ, cкидки и курсы валют'!$J$23*F2742</f>
        <v>5410.1475</v>
      </c>
      <c r="H2742" s="2379">
        <f t="shared" si="322"/>
        <v>541.01</v>
      </c>
      <c r="I2742" s="2380"/>
    </row>
    <row r="2743" spans="1:9" ht="15">
      <c r="A2743" s="2378" t="s">
        <v>11460</v>
      </c>
      <c r="B2743" s="1810" t="s">
        <v>179</v>
      </c>
      <c r="C2743" s="1735">
        <v>6.65</v>
      </c>
      <c r="D2743" s="1810">
        <v>200</v>
      </c>
      <c r="E2743" s="574">
        <v>299.20999999999998</v>
      </c>
      <c r="F2743" s="603">
        <f t="shared" si="321"/>
        <v>299.20999999999998</v>
      </c>
      <c r="G2743" s="862">
        <f>'Заказ, cкидки и курсы валют'!$J$23*F2743</f>
        <v>3725.1644999999994</v>
      </c>
      <c r="H2743" s="2379">
        <f t="shared" si="322"/>
        <v>745.03</v>
      </c>
      <c r="I2743" s="2380"/>
    </row>
    <row r="2744" spans="1:9" ht="15">
      <c r="A2744" s="2378" t="s">
        <v>11461</v>
      </c>
      <c r="B2744" s="1810" t="s">
        <v>180</v>
      </c>
      <c r="C2744" s="1735">
        <v>7.75</v>
      </c>
      <c r="D2744" s="1810">
        <v>200</v>
      </c>
      <c r="E2744" s="574">
        <v>350.37</v>
      </c>
      <c r="F2744" s="603">
        <f t="shared" si="321"/>
        <v>350.37</v>
      </c>
      <c r="G2744" s="862">
        <f>'Заказ, cкидки и курсы валют'!$J$23*F2744</f>
        <v>4362.1064999999999</v>
      </c>
      <c r="H2744" s="2379">
        <f t="shared" si="322"/>
        <v>872.42</v>
      </c>
      <c r="I2744" s="2380"/>
    </row>
    <row r="2745" spans="1:9" ht="15">
      <c r="A2745" s="2378" t="s">
        <v>11462</v>
      </c>
      <c r="B2745" s="1810" t="s">
        <v>181</v>
      </c>
      <c r="C2745" s="1735">
        <v>8.9</v>
      </c>
      <c r="D2745" s="1810">
        <v>200</v>
      </c>
      <c r="E2745" s="574">
        <v>397.41</v>
      </c>
      <c r="F2745" s="603">
        <f t="shared" si="321"/>
        <v>397.41</v>
      </c>
      <c r="G2745" s="862">
        <f>'Заказ, cкидки и курсы валют'!$J$23*F2745</f>
        <v>4947.7545</v>
      </c>
      <c r="H2745" s="2379">
        <f t="shared" si="322"/>
        <v>989.55</v>
      </c>
      <c r="I2745" s="2380"/>
    </row>
    <row r="2746" spans="1:9" ht="15">
      <c r="A2746" s="2378" t="s">
        <v>11463</v>
      </c>
      <c r="B2746" s="1810" t="s">
        <v>182</v>
      </c>
      <c r="C2746" s="1735">
        <v>10</v>
      </c>
      <c r="D2746" s="1810">
        <v>100</v>
      </c>
      <c r="E2746" s="574">
        <v>456.02</v>
      </c>
      <c r="F2746" s="603">
        <f t="shared" si="321"/>
        <v>456.02</v>
      </c>
      <c r="G2746" s="862">
        <f>'Заказ, cкидки и курсы валют'!$J$23*F2746</f>
        <v>5677.4489999999996</v>
      </c>
      <c r="H2746" s="2379">
        <f t="shared" si="322"/>
        <v>567.74</v>
      </c>
      <c r="I2746" s="2380"/>
    </row>
    <row r="2747" spans="1:9" ht="15">
      <c r="A2747" s="2378" t="s">
        <v>11464</v>
      </c>
      <c r="B2747" s="1810" t="s">
        <v>183</v>
      </c>
      <c r="C2747" s="1735">
        <v>11.1</v>
      </c>
      <c r="D2747" s="1810">
        <v>100</v>
      </c>
      <c r="E2747" s="574">
        <v>509.79</v>
      </c>
      <c r="F2747" s="603">
        <f t="shared" si="321"/>
        <v>509.79</v>
      </c>
      <c r="G2747" s="862">
        <f>'Заказ, cкидки и курсы валют'!$J$23*F2747</f>
        <v>6346.8855000000003</v>
      </c>
      <c r="H2747" s="2379">
        <f t="shared" si="322"/>
        <v>634.69000000000005</v>
      </c>
      <c r="I2747" s="2380"/>
    </row>
    <row r="2748" spans="1:9" ht="15">
      <c r="A2748" s="2378" t="s">
        <v>11465</v>
      </c>
      <c r="B2748" s="1810" t="s">
        <v>184</v>
      </c>
      <c r="C2748" s="1735">
        <v>12.2</v>
      </c>
      <c r="D2748" s="1810">
        <v>100</v>
      </c>
      <c r="E2748" s="574">
        <v>560.78</v>
      </c>
      <c r="F2748" s="603">
        <f t="shared" si="321"/>
        <v>560.78</v>
      </c>
      <c r="G2748" s="862">
        <f>'Заказ, cкидки и курсы валют'!$J$23*F2748</f>
        <v>6981.7109999999993</v>
      </c>
      <c r="H2748" s="2379">
        <f t="shared" si="322"/>
        <v>698.17</v>
      </c>
      <c r="I2748" s="2380"/>
    </row>
    <row r="2749" spans="1:9" ht="15">
      <c r="A2749" s="2378" t="s">
        <v>11466</v>
      </c>
      <c r="B2749" s="1810" t="s">
        <v>185</v>
      </c>
      <c r="C2749" s="1735">
        <v>14.45</v>
      </c>
      <c r="D2749" s="1810">
        <v>100</v>
      </c>
      <c r="E2749" s="574">
        <v>663.91</v>
      </c>
      <c r="F2749" s="603">
        <f t="shared" si="321"/>
        <v>663.91</v>
      </c>
      <c r="G2749" s="862">
        <f>'Заказ, cкидки и курсы валют'!$J$23*F2749</f>
        <v>8265.6794999999984</v>
      </c>
      <c r="H2749" s="2379">
        <f t="shared" si="322"/>
        <v>826.57</v>
      </c>
      <c r="I2749" s="2380"/>
    </row>
    <row r="2750" spans="1:9" ht="15">
      <c r="A2750" s="2378" t="s">
        <v>11467</v>
      </c>
      <c r="B2750" s="1810" t="s">
        <v>186</v>
      </c>
      <c r="C2750" s="1735">
        <v>16.7</v>
      </c>
      <c r="D2750" s="1810">
        <v>100</v>
      </c>
      <c r="E2750" s="574">
        <v>767.04</v>
      </c>
      <c r="F2750" s="603">
        <f t="shared" si="321"/>
        <v>767.04</v>
      </c>
      <c r="G2750" s="862">
        <f>'Заказ, cкидки и курсы валют'!$J$23*F2750</f>
        <v>9549.6479999999992</v>
      </c>
      <c r="H2750" s="2379">
        <f t="shared" si="322"/>
        <v>954.96</v>
      </c>
      <c r="I2750" s="2380"/>
    </row>
    <row r="2751" spans="1:9" ht="15">
      <c r="A2751" s="2378" t="s">
        <v>11468</v>
      </c>
      <c r="B2751" s="1810" t="s">
        <v>187</v>
      </c>
      <c r="C2751" s="1735">
        <v>18.899999999999999</v>
      </c>
      <c r="D2751" s="1810">
        <v>100</v>
      </c>
      <c r="E2751" s="574">
        <v>994.87</v>
      </c>
      <c r="F2751" s="603">
        <f t="shared" si="321"/>
        <v>994.87</v>
      </c>
      <c r="G2751" s="862">
        <f>'Заказ, cкидки и курсы валют'!$J$23*F2751</f>
        <v>12386.1315</v>
      </c>
      <c r="H2751" s="2379">
        <f t="shared" si="322"/>
        <v>1238.6099999999999</v>
      </c>
      <c r="I2751" s="2380"/>
    </row>
    <row r="2752" spans="1:9" ht="15">
      <c r="A2752" s="2378" t="s">
        <v>11469</v>
      </c>
      <c r="B2752" s="1810" t="s">
        <v>188</v>
      </c>
      <c r="C2752" s="1735">
        <v>23.4</v>
      </c>
      <c r="D2752" s="1810">
        <v>100</v>
      </c>
      <c r="E2752" s="574">
        <v>1261.56</v>
      </c>
      <c r="F2752" s="603">
        <f t="shared" si="321"/>
        <v>1261.56</v>
      </c>
      <c r="G2752" s="862">
        <f>'Заказ, cкидки и курсы валют'!$J$23*F2752</f>
        <v>15706.421999999999</v>
      </c>
      <c r="H2752" s="2379">
        <f t="shared" si="322"/>
        <v>1570.64</v>
      </c>
      <c r="I2752" s="2380"/>
    </row>
    <row r="2753" spans="1:9" ht="15">
      <c r="A2753" s="2378" t="s">
        <v>11470</v>
      </c>
      <c r="B2753" s="1810" t="s">
        <v>11394</v>
      </c>
      <c r="C2753" s="1735">
        <v>27.8</v>
      </c>
      <c r="D2753" s="1810">
        <v>100</v>
      </c>
      <c r="E2753" s="574">
        <v>1836.54</v>
      </c>
      <c r="F2753" s="603">
        <f t="shared" si="321"/>
        <v>1836.54</v>
      </c>
      <c r="G2753" s="862">
        <f>'Заказ, cкидки и курсы валют'!$J$23*F2753</f>
        <v>22864.922999999999</v>
      </c>
      <c r="H2753" s="2379">
        <f t="shared" si="322"/>
        <v>2286.4899999999998</v>
      </c>
      <c r="I2753" s="2380"/>
    </row>
    <row r="2754" spans="1:9" ht="15">
      <c r="A2754" s="2378" t="s">
        <v>11471</v>
      </c>
      <c r="B2754" s="1810" t="s">
        <v>195</v>
      </c>
      <c r="C2754" s="1735">
        <v>22.2</v>
      </c>
      <c r="D2754" s="1810">
        <v>100</v>
      </c>
      <c r="E2754" s="574">
        <v>1042.82</v>
      </c>
      <c r="F2754" s="603">
        <f t="shared" si="321"/>
        <v>1042.82</v>
      </c>
      <c r="G2754" s="862">
        <f>'Заказ, cкидки и курсы валют'!$J$23*F2754</f>
        <v>12983.108999999999</v>
      </c>
      <c r="H2754" s="2379">
        <f t="shared" si="322"/>
        <v>1298.31</v>
      </c>
      <c r="I2754" s="2380"/>
    </row>
    <row r="2755" spans="1:9" ht="15">
      <c r="A2755" s="2378" t="s">
        <v>11472</v>
      </c>
      <c r="B2755" s="1810" t="s">
        <v>196</v>
      </c>
      <c r="C2755" s="1735">
        <v>26.2</v>
      </c>
      <c r="D2755" s="1810">
        <v>100</v>
      </c>
      <c r="E2755" s="574">
        <v>1279.45</v>
      </c>
      <c r="F2755" s="603">
        <f t="shared" si="321"/>
        <v>1279.45</v>
      </c>
      <c r="G2755" s="862">
        <f>'Заказ, cкидки и курсы валют'!$J$23*F2755</f>
        <v>15929.1525</v>
      </c>
      <c r="H2755" s="2379">
        <f t="shared" si="322"/>
        <v>1592.92</v>
      </c>
      <c r="I2755" s="2380"/>
    </row>
    <row r="2756" spans="1:9" ht="15">
      <c r="A2756" s="2378" t="s">
        <v>11473</v>
      </c>
      <c r="B2756" s="1810" t="s">
        <v>197</v>
      </c>
      <c r="C2756" s="1735">
        <v>30.3</v>
      </c>
      <c r="D2756" s="1810">
        <v>100</v>
      </c>
      <c r="E2756" s="574">
        <v>1477.93</v>
      </c>
      <c r="F2756" s="603">
        <f t="shared" si="321"/>
        <v>1477.93</v>
      </c>
      <c r="G2756" s="862">
        <f>'Заказ, cкидки и курсы валют'!$J$23*F2756</f>
        <v>18400.228500000001</v>
      </c>
      <c r="H2756" s="2379">
        <f t="shared" si="322"/>
        <v>1840.02</v>
      </c>
      <c r="I2756" s="2380"/>
    </row>
    <row r="2757" spans="1:9" ht="15">
      <c r="A2757" s="2378" t="s">
        <v>11474</v>
      </c>
      <c r="B2757" s="1810" t="s">
        <v>198</v>
      </c>
      <c r="C2757" s="1735">
        <v>34.299999999999997</v>
      </c>
      <c r="D2757" s="1810">
        <v>100</v>
      </c>
      <c r="E2757" s="574">
        <v>1845.23</v>
      </c>
      <c r="F2757" s="603">
        <f t="shared" si="321"/>
        <v>1845.23</v>
      </c>
      <c r="G2757" s="862">
        <f>'Заказ, cкидки и курсы валют'!$J$23*F2757</f>
        <v>22973.113499999999</v>
      </c>
      <c r="H2757" s="2379">
        <f t="shared" si="322"/>
        <v>2297.31</v>
      </c>
      <c r="I2757" s="2380"/>
    </row>
    <row r="2758" spans="1:9" ht="15.75" thickBot="1">
      <c r="A2758" s="2381" t="s">
        <v>11475</v>
      </c>
      <c r="B2758" s="1811" t="s">
        <v>200</v>
      </c>
      <c r="C2758" s="1737">
        <v>42.3</v>
      </c>
      <c r="D2758" s="1811">
        <v>50</v>
      </c>
      <c r="E2758" s="574">
        <v>2288.9499999999998</v>
      </c>
      <c r="F2758" s="959">
        <f t="shared" si="321"/>
        <v>2288.9499999999998</v>
      </c>
      <c r="G2758" s="960">
        <f>'Заказ, cкидки и курсы валют'!$J$23*F2758</f>
        <v>28497.427499999994</v>
      </c>
      <c r="H2758" s="2382">
        <f t="shared" si="322"/>
        <v>1424.87</v>
      </c>
      <c r="I2758" s="2383"/>
    </row>
    <row r="2759" spans="1:9" ht="13.5" thickBot="1"/>
    <row r="2760" spans="1:9" ht="18">
      <c r="A2760" s="247"/>
      <c r="B2760" s="243"/>
      <c r="C2760" s="91" t="s">
        <v>11395</v>
      </c>
      <c r="D2760" s="96"/>
      <c r="E2760" s="591"/>
      <c r="F2760" s="592"/>
      <c r="G2760" s="859"/>
      <c r="H2760" s="163"/>
      <c r="I2760" s="95"/>
    </row>
    <row r="2761" spans="1:9" ht="18">
      <c r="A2761" s="248"/>
      <c r="B2761" s="108" t="s">
        <v>11393</v>
      </c>
      <c r="C2761" s="108"/>
      <c r="D2761" s="166"/>
      <c r="E2761" s="593"/>
      <c r="F2761" s="553"/>
      <c r="G2761" s="340"/>
      <c r="H2761" s="17"/>
      <c r="I2761" s="167"/>
    </row>
    <row r="2762" spans="1:9">
      <c r="A2762" s="248"/>
      <c r="B2762" s="222"/>
      <c r="C2762" s="97"/>
      <c r="D2762" s="97"/>
      <c r="E2762" s="595"/>
      <c r="F2762" s="596"/>
      <c r="G2762" s="860"/>
      <c r="H2762" s="228"/>
      <c r="I2762" s="167"/>
    </row>
    <row r="2763" spans="1:9">
      <c r="A2763" s="248"/>
      <c r="B2763" s="222"/>
      <c r="C2763" s="97"/>
      <c r="D2763" s="97"/>
      <c r="E2763" s="595"/>
      <c r="F2763" s="596"/>
      <c r="G2763" s="860"/>
      <c r="H2763" s="228"/>
      <c r="I2763" s="167"/>
    </row>
    <row r="2764" spans="1:9">
      <c r="A2764" s="248"/>
      <c r="B2764" s="222"/>
      <c r="C2764" s="97"/>
      <c r="D2764" s="97"/>
      <c r="E2764" s="595"/>
      <c r="F2764" s="596"/>
      <c r="G2764" s="860"/>
      <c r="H2764" s="228"/>
      <c r="I2764" s="167"/>
    </row>
    <row r="2765" spans="1:9" ht="16.5" thickBot="1">
      <c r="A2765" s="201" t="s">
        <v>7082</v>
      </c>
      <c r="B2765" s="224"/>
      <c r="C2765" s="99"/>
      <c r="D2765" s="99"/>
      <c r="E2765" s="597"/>
      <c r="F2765" s="598"/>
      <c r="G2765" s="861"/>
      <c r="H2765" s="229"/>
      <c r="I2765" s="172"/>
    </row>
    <row r="2766" spans="1:9" ht="42">
      <c r="A2766" s="195" t="s">
        <v>1034</v>
      </c>
      <c r="B2766" s="196" t="s">
        <v>1035</v>
      </c>
      <c r="C2766" s="197" t="s">
        <v>678</v>
      </c>
      <c r="D2766" s="197" t="s">
        <v>3143</v>
      </c>
      <c r="E2766" s="1134" t="s">
        <v>11378</v>
      </c>
      <c r="F2766" s="600" t="s">
        <v>2792</v>
      </c>
      <c r="G2766" s="2353" t="s">
        <v>2640</v>
      </c>
      <c r="H2766" s="2354" t="s">
        <v>497</v>
      </c>
      <c r="I2766" s="199" t="s">
        <v>4268</v>
      </c>
    </row>
    <row r="2767" spans="1:9" ht="13.5" thickBot="1">
      <c r="A2767" s="195"/>
      <c r="B2767" s="389"/>
      <c r="C2767" s="197" t="s">
        <v>3644</v>
      </c>
      <c r="D2767" s="390" t="s">
        <v>2641</v>
      </c>
      <c r="E2767" s="601" t="s">
        <v>265</v>
      </c>
      <c r="F2767" s="607">
        <f>'Заказ, cкидки и курсы валют'!$I$12</f>
        <v>0</v>
      </c>
      <c r="G2767" s="2350"/>
      <c r="H2767" s="2352"/>
      <c r="I2767" s="325"/>
    </row>
    <row r="2768" spans="1:9" ht="15">
      <c r="A2768" s="333" t="s">
        <v>11417</v>
      </c>
      <c r="B2768" s="979" t="s">
        <v>189</v>
      </c>
      <c r="C2768" s="1736">
        <v>5.25</v>
      </c>
      <c r="D2768" s="2134">
        <v>200</v>
      </c>
      <c r="E2768" s="574">
        <v>281.89</v>
      </c>
      <c r="F2768" s="967">
        <f>ROUND(E2768*(1-$F$11),2)</f>
        <v>281.89</v>
      </c>
      <c r="G2768" s="968">
        <f>'Заказ, cкидки и курсы валют'!$J$23*F2768</f>
        <v>3509.5304999999998</v>
      </c>
      <c r="H2768" s="387">
        <f>ROUND((D2768/1000)*G2768,2)</f>
        <v>701.91</v>
      </c>
      <c r="I2768" s="337"/>
    </row>
    <row r="2769" spans="1:9" ht="15">
      <c r="A2769" s="216" t="s">
        <v>11418</v>
      </c>
      <c r="B2769" s="15" t="s">
        <v>178</v>
      </c>
      <c r="C2769" s="525">
        <v>6.35</v>
      </c>
      <c r="D2769" s="15">
        <v>200</v>
      </c>
      <c r="E2769" s="574">
        <v>283.08</v>
      </c>
      <c r="F2769" s="603">
        <f t="shared" ref="F2769:F2781" si="323">ROUND(E2769*(1-$F$11),2)</f>
        <v>283.08</v>
      </c>
      <c r="G2769" s="862">
        <f>'Заказ, cкидки и курсы валют'!$J$23*F2769</f>
        <v>3524.3459999999995</v>
      </c>
      <c r="H2769" s="128">
        <f t="shared" ref="H2769:H2781" si="324">ROUND((D2769/1000)*G2769,2)</f>
        <v>704.87</v>
      </c>
      <c r="I2769" s="212"/>
    </row>
    <row r="2770" spans="1:9" ht="15">
      <c r="A2770" s="216" t="s">
        <v>11416</v>
      </c>
      <c r="B2770" s="15" t="s">
        <v>179</v>
      </c>
      <c r="C2770" s="525">
        <v>7.45</v>
      </c>
      <c r="D2770" s="15">
        <v>200</v>
      </c>
      <c r="E2770" s="574">
        <v>336.22</v>
      </c>
      <c r="F2770" s="603">
        <f t="shared" si="323"/>
        <v>336.22</v>
      </c>
      <c r="G2770" s="862">
        <f>'Заказ, cкидки и курсы валют'!$J$23*F2770</f>
        <v>4185.9390000000003</v>
      </c>
      <c r="H2770" s="128">
        <f t="shared" si="324"/>
        <v>837.19</v>
      </c>
      <c r="I2770" s="212"/>
    </row>
    <row r="2771" spans="1:9" ht="15">
      <c r="A2771" s="216" t="s">
        <v>11419</v>
      </c>
      <c r="B2771" s="15" t="s">
        <v>180</v>
      </c>
      <c r="C2771" s="525">
        <v>8.6</v>
      </c>
      <c r="D2771" s="15">
        <v>200</v>
      </c>
      <c r="E2771" s="574">
        <v>417.52</v>
      </c>
      <c r="F2771" s="603">
        <f t="shared" si="323"/>
        <v>417.52</v>
      </c>
      <c r="G2771" s="862">
        <f>'Заказ, cкидки и курсы валют'!$J$23*F2771</f>
        <v>5198.1239999999998</v>
      </c>
      <c r="H2771" s="128">
        <f t="shared" si="324"/>
        <v>1039.6199999999999</v>
      </c>
      <c r="I2771" s="212"/>
    </row>
    <row r="2772" spans="1:9" ht="15">
      <c r="A2772" s="216" t="s">
        <v>11420</v>
      </c>
      <c r="B2772" s="15" t="s">
        <v>181</v>
      </c>
      <c r="C2772" s="525">
        <v>9.6999999999999993</v>
      </c>
      <c r="D2772" s="15">
        <v>200</v>
      </c>
      <c r="E2772" s="574">
        <v>432.36</v>
      </c>
      <c r="F2772" s="603">
        <f t="shared" si="323"/>
        <v>432.36</v>
      </c>
      <c r="G2772" s="862">
        <f>'Заказ, cкидки и курсы валют'!$J$23*F2772</f>
        <v>5382.8819999999996</v>
      </c>
      <c r="H2772" s="128">
        <f t="shared" si="324"/>
        <v>1076.58</v>
      </c>
      <c r="I2772" s="212"/>
    </row>
    <row r="2773" spans="1:9" ht="15">
      <c r="A2773" s="216" t="s">
        <v>11421</v>
      </c>
      <c r="B2773" s="15" t="s">
        <v>182</v>
      </c>
      <c r="C2773" s="525">
        <v>10.8</v>
      </c>
      <c r="D2773" s="15">
        <v>200</v>
      </c>
      <c r="E2773" s="574">
        <v>480.5</v>
      </c>
      <c r="F2773" s="603">
        <f t="shared" si="323"/>
        <v>480.5</v>
      </c>
      <c r="G2773" s="862">
        <f>'Заказ, cкидки и курсы валют'!$J$23*F2773</f>
        <v>5982.2249999999995</v>
      </c>
      <c r="H2773" s="128">
        <f t="shared" si="324"/>
        <v>1196.45</v>
      </c>
      <c r="I2773" s="212"/>
    </row>
    <row r="2774" spans="1:9" ht="15">
      <c r="A2774" s="216" t="s">
        <v>11422</v>
      </c>
      <c r="B2774" s="15" t="s">
        <v>183</v>
      </c>
      <c r="C2774" s="525">
        <v>12</v>
      </c>
      <c r="D2774" s="15">
        <v>100</v>
      </c>
      <c r="E2774" s="574">
        <v>592.05999999999995</v>
      </c>
      <c r="F2774" s="603">
        <f t="shared" si="323"/>
        <v>592.05999999999995</v>
      </c>
      <c r="G2774" s="862">
        <f>'Заказ, cкидки и курсы валют'!$J$23*F2774</f>
        <v>7371.146999999999</v>
      </c>
      <c r="H2774" s="128">
        <f t="shared" si="324"/>
        <v>737.11</v>
      </c>
      <c r="I2774" s="212"/>
    </row>
    <row r="2775" spans="1:9" ht="15">
      <c r="A2775" s="216" t="s">
        <v>11423</v>
      </c>
      <c r="B2775" s="15" t="s">
        <v>184</v>
      </c>
      <c r="C2775" s="525">
        <v>13.1</v>
      </c>
      <c r="D2775" s="15">
        <v>100</v>
      </c>
      <c r="E2775" s="574">
        <v>588.32000000000005</v>
      </c>
      <c r="F2775" s="603">
        <f t="shared" si="323"/>
        <v>588.32000000000005</v>
      </c>
      <c r="G2775" s="862">
        <f>'Заказ, cкидки и курсы валют'!$J$23*F2775</f>
        <v>7324.5839999999998</v>
      </c>
      <c r="H2775" s="128">
        <f t="shared" si="324"/>
        <v>732.46</v>
      </c>
      <c r="I2775" s="212"/>
    </row>
    <row r="2776" spans="1:9" ht="15">
      <c r="A2776" s="216" t="s">
        <v>11424</v>
      </c>
      <c r="B2776" s="15" t="s">
        <v>185</v>
      </c>
      <c r="C2776" s="525">
        <v>15.3</v>
      </c>
      <c r="D2776" s="15">
        <v>100</v>
      </c>
      <c r="E2776" s="574">
        <v>691.8</v>
      </c>
      <c r="F2776" s="603">
        <f t="shared" si="323"/>
        <v>691.8</v>
      </c>
      <c r="G2776" s="862">
        <f>'Заказ, cкидки и курсы валют'!$J$23*F2776</f>
        <v>8612.909999999998</v>
      </c>
      <c r="H2776" s="128">
        <f t="shared" si="324"/>
        <v>861.29</v>
      </c>
      <c r="I2776" s="212"/>
    </row>
    <row r="2777" spans="1:9" ht="15">
      <c r="A2777" s="216" t="s">
        <v>11425</v>
      </c>
      <c r="B2777" s="15" t="s">
        <v>188</v>
      </c>
      <c r="C2777" s="525">
        <v>24.2</v>
      </c>
      <c r="D2777" s="15">
        <v>100</v>
      </c>
      <c r="E2777" s="574">
        <v>1400.22</v>
      </c>
      <c r="F2777" s="603">
        <f t="shared" si="323"/>
        <v>1400.22</v>
      </c>
      <c r="G2777" s="862">
        <f>'Заказ, cкидки и курсы валют'!$J$23*F2777</f>
        <v>17432.738999999998</v>
      </c>
      <c r="H2777" s="128">
        <f t="shared" si="324"/>
        <v>1743.27</v>
      </c>
      <c r="I2777" s="212"/>
    </row>
    <row r="2778" spans="1:9" ht="15">
      <c r="A2778" s="216" t="s">
        <v>11426</v>
      </c>
      <c r="B2778" s="15" t="s">
        <v>194</v>
      </c>
      <c r="C2778" s="525">
        <v>21.6</v>
      </c>
      <c r="D2778" s="15">
        <v>50</v>
      </c>
      <c r="E2778" s="574">
        <v>1026.32</v>
      </c>
      <c r="F2778" s="603">
        <f t="shared" si="323"/>
        <v>1026.32</v>
      </c>
      <c r="G2778" s="862">
        <f>'Заказ, cкидки и курсы валют'!$J$23*F2778</f>
        <v>12777.683999999999</v>
      </c>
      <c r="H2778" s="128">
        <f t="shared" si="324"/>
        <v>638.88</v>
      </c>
      <c r="I2778" s="212"/>
    </row>
    <row r="2779" spans="1:9" ht="15">
      <c r="A2779" s="216" t="s">
        <v>11427</v>
      </c>
      <c r="B2779" s="15" t="s">
        <v>195</v>
      </c>
      <c r="C2779" s="525">
        <v>25.6</v>
      </c>
      <c r="D2779" s="15">
        <v>50</v>
      </c>
      <c r="E2779" s="574">
        <v>1260.92</v>
      </c>
      <c r="F2779" s="603">
        <f t="shared" si="323"/>
        <v>1260.92</v>
      </c>
      <c r="G2779" s="862">
        <f>'Заказ, cкидки и курсы валют'!$J$23*F2779</f>
        <v>15698.454</v>
      </c>
      <c r="H2779" s="128">
        <f t="shared" si="324"/>
        <v>784.92</v>
      </c>
      <c r="I2779" s="212"/>
    </row>
    <row r="2780" spans="1:9" ht="15">
      <c r="A2780" s="216" t="s">
        <v>11428</v>
      </c>
      <c r="B2780" s="15" t="s">
        <v>196</v>
      </c>
      <c r="C2780" s="525">
        <v>29.6</v>
      </c>
      <c r="D2780" s="15">
        <v>50</v>
      </c>
      <c r="E2780" s="574">
        <v>1516.9</v>
      </c>
      <c r="F2780" s="603">
        <f t="shared" si="323"/>
        <v>1516.9</v>
      </c>
      <c r="G2780" s="862">
        <f>'Заказ, cкидки и курсы валют'!$J$23*F2780</f>
        <v>18885.404999999999</v>
      </c>
      <c r="H2780" s="128">
        <f t="shared" si="324"/>
        <v>944.27</v>
      </c>
      <c r="I2780" s="212"/>
    </row>
    <row r="2781" spans="1:9" ht="15.75" thickBot="1">
      <c r="A2781" s="241" t="s">
        <v>11429</v>
      </c>
      <c r="B2781" s="19" t="s">
        <v>197</v>
      </c>
      <c r="C2781" s="941">
        <v>33.6</v>
      </c>
      <c r="D2781" s="19">
        <v>50</v>
      </c>
      <c r="E2781" s="574">
        <v>1757.21</v>
      </c>
      <c r="F2781" s="959">
        <f t="shared" si="323"/>
        <v>1757.21</v>
      </c>
      <c r="G2781" s="960">
        <f>'Заказ, cкидки и курсы валют'!$J$23*F2781</f>
        <v>21877.264499999997</v>
      </c>
      <c r="H2781" s="181">
        <f t="shared" si="324"/>
        <v>1093.8599999999999</v>
      </c>
      <c r="I2781" s="214"/>
    </row>
  </sheetData>
  <mergeCells count="21">
    <mergeCell ref="A1:I1"/>
    <mergeCell ref="H10:H11"/>
    <mergeCell ref="G10:G11"/>
    <mergeCell ref="G39:G40"/>
    <mergeCell ref="H39:H40"/>
    <mergeCell ref="I10:I11"/>
    <mergeCell ref="A10:A11"/>
    <mergeCell ref="B10:B11"/>
    <mergeCell ref="A39:A40"/>
    <mergeCell ref="A68:A69"/>
    <mergeCell ref="B68:B69"/>
    <mergeCell ref="B39:B40"/>
    <mergeCell ref="I39:I40"/>
    <mergeCell ref="G133:G134"/>
    <mergeCell ref="H133:H134"/>
    <mergeCell ref="G68:G69"/>
    <mergeCell ref="H68:H69"/>
    <mergeCell ref="I68:I69"/>
    <mergeCell ref="A133:A134"/>
    <mergeCell ref="B133:B134"/>
    <mergeCell ref="I133:I134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L1984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L15" sqref="L15"/>
    </sheetView>
  </sheetViews>
  <sheetFormatPr defaultRowHeight="12.75"/>
  <cols>
    <col min="1" max="1" width="13.42578125" customWidth="1"/>
    <col min="2" max="2" width="14" customWidth="1"/>
    <col min="3" max="3" width="10.85546875" customWidth="1"/>
    <col min="4" max="4" width="10.5703125" customWidth="1"/>
    <col min="5" max="5" width="10.140625" style="548" hidden="1" customWidth="1"/>
    <col min="6" max="6" width="10" style="548" customWidth="1"/>
    <col min="7" max="7" width="13.5703125" style="548" customWidth="1"/>
    <col min="8" max="8" width="12.42578125" customWidth="1"/>
    <col min="9" max="9" width="26.57031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666"/>
      <c r="L1" s="666"/>
    </row>
    <row r="2" spans="1:12" ht="30.75">
      <c r="A2" s="158" t="s">
        <v>4416</v>
      </c>
      <c r="B2" s="158"/>
      <c r="C2" s="158"/>
      <c r="D2" s="158"/>
      <c r="E2" s="573"/>
      <c r="F2" s="573"/>
      <c r="G2" s="573"/>
      <c r="H2" s="160"/>
      <c r="I2" s="161"/>
    </row>
    <row r="3" spans="1:12" ht="18.75" thickBot="1">
      <c r="A3" s="183"/>
      <c r="B3" s="108"/>
      <c r="C3" s="108"/>
      <c r="D3" s="166"/>
      <c r="E3" s="571"/>
      <c r="F3" s="553"/>
      <c r="G3" s="553"/>
      <c r="H3" s="17"/>
      <c r="I3" s="17"/>
    </row>
    <row r="4" spans="1:12" ht="18">
      <c r="A4" s="247"/>
      <c r="B4" s="163"/>
      <c r="C4" s="91" t="s">
        <v>4417</v>
      </c>
      <c r="D4" s="91"/>
      <c r="E4" s="855"/>
      <c r="F4" s="562"/>
      <c r="G4" s="592"/>
      <c r="H4" s="163"/>
      <c r="I4" s="95"/>
    </row>
    <row r="5" spans="1:12">
      <c r="A5" s="248"/>
      <c r="B5" s="17"/>
      <c r="C5" s="97"/>
      <c r="D5" s="97"/>
      <c r="E5" s="557"/>
      <c r="F5" s="596"/>
      <c r="G5" s="620"/>
      <c r="H5" s="17"/>
      <c r="I5" s="167"/>
    </row>
    <row r="6" spans="1:12">
      <c r="A6" s="248"/>
      <c r="B6" s="17"/>
      <c r="C6" s="97"/>
      <c r="D6" s="97"/>
      <c r="E6" s="557"/>
      <c r="F6" s="596"/>
      <c r="G6" s="620"/>
      <c r="H6" s="17"/>
      <c r="I6" s="167"/>
    </row>
    <row r="7" spans="1:12">
      <c r="A7" s="248"/>
      <c r="B7" s="17"/>
      <c r="C7" s="97"/>
      <c r="D7" s="97"/>
      <c r="E7" s="557"/>
      <c r="F7" s="596"/>
      <c r="G7" s="620"/>
      <c r="H7" s="17"/>
      <c r="I7" s="167"/>
    </row>
    <row r="8" spans="1:12" ht="34.5" customHeight="1" thickBot="1">
      <c r="A8" s="1171" t="s">
        <v>7082</v>
      </c>
      <c r="B8" s="270"/>
      <c r="C8" s="99"/>
      <c r="D8" s="99"/>
      <c r="E8" s="558"/>
      <c r="F8" s="598"/>
      <c r="G8" s="621"/>
      <c r="H8" s="171"/>
      <c r="I8" s="172"/>
    </row>
    <row r="9" spans="1:12" ht="30" customHeight="1">
      <c r="A9" s="195" t="s">
        <v>1034</v>
      </c>
      <c r="B9" s="196" t="s">
        <v>1035</v>
      </c>
      <c r="C9" s="197" t="s">
        <v>678</v>
      </c>
      <c r="D9" s="197" t="s">
        <v>3143</v>
      </c>
      <c r="E9" s="605" t="s">
        <v>11378</v>
      </c>
      <c r="F9" s="600" t="s">
        <v>2792</v>
      </c>
      <c r="G9" s="2603" t="s">
        <v>2640</v>
      </c>
      <c r="H9" s="2601" t="s">
        <v>497</v>
      </c>
      <c r="I9" s="199" t="s">
        <v>4268</v>
      </c>
    </row>
    <row r="10" spans="1:12" ht="21" customHeight="1" thickBot="1">
      <c r="A10" s="195"/>
      <c r="B10" s="389"/>
      <c r="C10" s="197" t="s">
        <v>3644</v>
      </c>
      <c r="D10" s="390" t="s">
        <v>2641</v>
      </c>
      <c r="E10" s="564" t="s">
        <v>265</v>
      </c>
      <c r="F10" s="607">
        <f>'Заказ, cкидки и курсы валют'!$I$12</f>
        <v>0</v>
      </c>
      <c r="G10" s="2606"/>
      <c r="H10" s="2599"/>
      <c r="I10" s="325"/>
    </row>
    <row r="11" spans="1:12" ht="13.5" customHeight="1">
      <c r="A11" s="333" t="s">
        <v>4288</v>
      </c>
      <c r="B11" s="983" t="s">
        <v>86</v>
      </c>
      <c r="C11" s="983">
        <v>18.88</v>
      </c>
      <c r="D11" s="1869">
        <v>100</v>
      </c>
      <c r="E11" s="1092">
        <v>644.73</v>
      </c>
      <c r="F11" s="1089">
        <f>ROUND(E11*(1-$F$10),2)</f>
        <v>644.73</v>
      </c>
      <c r="G11" s="968">
        <f>'Заказ, cкидки и курсы валют'!$J$23*F11</f>
        <v>8026.8885</v>
      </c>
      <c r="H11" s="387">
        <f>ROUND((D11/1000)*G11,2)</f>
        <v>802.69</v>
      </c>
      <c r="I11" s="337"/>
    </row>
    <row r="12" spans="1:12" ht="13.5" customHeight="1">
      <c r="A12" s="216" t="s">
        <v>4289</v>
      </c>
      <c r="B12" s="62" t="s">
        <v>87</v>
      </c>
      <c r="C12" s="53">
        <v>21.63</v>
      </c>
      <c r="D12" s="1870">
        <v>100</v>
      </c>
      <c r="E12" s="1092">
        <v>742.38</v>
      </c>
      <c r="F12" s="1090">
        <f t="shared" ref="F12:F24" si="0">ROUND(E12*(1-$F$10),2)</f>
        <v>742.38</v>
      </c>
      <c r="G12" s="862">
        <f>'Заказ, cкидки и курсы валют'!$J$23*F12</f>
        <v>9242.6309999999994</v>
      </c>
      <c r="H12" s="128">
        <f t="shared" ref="H12:H24" si="1">ROUND((D12/1000)*G12,2)</f>
        <v>924.26</v>
      </c>
      <c r="I12" s="212"/>
    </row>
    <row r="13" spans="1:12" ht="13.5" customHeight="1">
      <c r="A13" s="216" t="s">
        <v>4290</v>
      </c>
      <c r="B13" s="62" t="s">
        <v>88</v>
      </c>
      <c r="C13" s="58">
        <v>28</v>
      </c>
      <c r="D13" s="1870">
        <v>100</v>
      </c>
      <c r="E13" s="1092">
        <v>890.44</v>
      </c>
      <c r="F13" s="1090">
        <f t="shared" si="0"/>
        <v>890.44</v>
      </c>
      <c r="G13" s="862">
        <f>'Заказ, cкидки и курсы валют'!$J$23*F13</f>
        <v>11085.977999999999</v>
      </c>
      <c r="H13" s="128">
        <f t="shared" si="1"/>
        <v>1108.5999999999999</v>
      </c>
      <c r="I13" s="212"/>
    </row>
    <row r="14" spans="1:12" ht="13.5" customHeight="1">
      <c r="A14" s="216" t="s">
        <v>4291</v>
      </c>
      <c r="B14" s="62" t="s">
        <v>89</v>
      </c>
      <c r="C14" s="795">
        <v>32.17</v>
      </c>
      <c r="D14" s="1870">
        <v>100</v>
      </c>
      <c r="E14" s="1092">
        <v>1066.03</v>
      </c>
      <c r="F14" s="1090">
        <f t="shared" si="0"/>
        <v>1066.03</v>
      </c>
      <c r="G14" s="862">
        <f>'Заказ, cкидки и курсы валют'!$J$23*F14</f>
        <v>13272.073499999999</v>
      </c>
      <c r="H14" s="128">
        <f t="shared" si="1"/>
        <v>1327.21</v>
      </c>
      <c r="I14" s="212"/>
    </row>
    <row r="15" spans="1:12" ht="13.5" customHeight="1">
      <c r="A15" s="216" t="s">
        <v>3527</v>
      </c>
      <c r="B15" s="63" t="s">
        <v>3335</v>
      </c>
      <c r="C15" s="58">
        <v>38.130000000000003</v>
      </c>
      <c r="D15" s="1871">
        <v>100</v>
      </c>
      <c r="E15" s="1092">
        <v>1196.94</v>
      </c>
      <c r="F15" s="1090">
        <f t="shared" si="0"/>
        <v>1196.94</v>
      </c>
      <c r="G15" s="862">
        <f>'Заказ, cкидки и курсы валют'!$J$23*F15</f>
        <v>14901.903</v>
      </c>
      <c r="H15" s="128">
        <f t="shared" si="1"/>
        <v>1490.19</v>
      </c>
      <c r="I15" s="212"/>
    </row>
    <row r="16" spans="1:12" ht="13.5" customHeight="1">
      <c r="A16" s="216" t="s">
        <v>257</v>
      </c>
      <c r="B16" s="62" t="s">
        <v>90</v>
      </c>
      <c r="C16" s="53">
        <v>43.15</v>
      </c>
      <c r="D16" s="72">
        <v>100</v>
      </c>
      <c r="E16" s="1092">
        <v>1289.8399999999999</v>
      </c>
      <c r="F16" s="1090">
        <f t="shared" si="0"/>
        <v>1289.8399999999999</v>
      </c>
      <c r="G16" s="862">
        <f>'Заказ, cкидки и курсы валют'!$J$23*F16</f>
        <v>16058.507999999998</v>
      </c>
      <c r="H16" s="128">
        <f t="shared" si="1"/>
        <v>1605.85</v>
      </c>
      <c r="I16" s="212"/>
    </row>
    <row r="17" spans="1:9" ht="13.5" customHeight="1">
      <c r="A17" s="216" t="s">
        <v>5358</v>
      </c>
      <c r="B17" s="62" t="s">
        <v>222</v>
      </c>
      <c r="C17" s="53">
        <v>19.25</v>
      </c>
      <c r="D17" s="72">
        <v>100</v>
      </c>
      <c r="E17" s="1092">
        <v>676.84</v>
      </c>
      <c r="F17" s="1090">
        <f t="shared" si="0"/>
        <v>676.84</v>
      </c>
      <c r="G17" s="862">
        <f>'Заказ, cкидки и курсы валют'!$J$23*F17</f>
        <v>8426.6579999999994</v>
      </c>
      <c r="H17" s="128">
        <f t="shared" si="1"/>
        <v>842.67</v>
      </c>
      <c r="I17" s="212"/>
    </row>
    <row r="18" spans="1:9" ht="13.5" customHeight="1">
      <c r="A18" s="216" t="s">
        <v>5359</v>
      </c>
      <c r="B18" s="62" t="s">
        <v>223</v>
      </c>
      <c r="C18" s="53">
        <v>25.25</v>
      </c>
      <c r="D18" s="72">
        <v>100</v>
      </c>
      <c r="E18" s="1092">
        <v>707.39</v>
      </c>
      <c r="F18" s="1090">
        <f t="shared" si="0"/>
        <v>707.39</v>
      </c>
      <c r="G18" s="862">
        <f>'Заказ, cкидки и курсы валют'!$J$23*F18</f>
        <v>8807.0054999999993</v>
      </c>
      <c r="H18" s="128">
        <f t="shared" si="1"/>
        <v>880.7</v>
      </c>
      <c r="I18" s="212"/>
    </row>
    <row r="19" spans="1:9" ht="13.5" customHeight="1">
      <c r="A19" s="216" t="s">
        <v>5360</v>
      </c>
      <c r="B19" s="62" t="s">
        <v>224</v>
      </c>
      <c r="C19" s="53">
        <v>30.4</v>
      </c>
      <c r="D19" s="72">
        <v>100</v>
      </c>
      <c r="E19" s="1092">
        <v>864.19</v>
      </c>
      <c r="F19" s="1090">
        <f t="shared" si="0"/>
        <v>864.19</v>
      </c>
      <c r="G19" s="862">
        <f>'Заказ, cкидки и курсы валют'!$J$23*F19</f>
        <v>10759.165499999999</v>
      </c>
      <c r="H19" s="128">
        <f t="shared" si="1"/>
        <v>1075.92</v>
      </c>
      <c r="I19" s="212"/>
    </row>
    <row r="20" spans="1:9" ht="13.5" customHeight="1">
      <c r="A20" s="216" t="s">
        <v>5361</v>
      </c>
      <c r="B20" s="62" t="s">
        <v>225</v>
      </c>
      <c r="C20" s="53">
        <v>37</v>
      </c>
      <c r="D20" s="72">
        <v>100</v>
      </c>
      <c r="E20" s="1092">
        <v>1025.1199999999999</v>
      </c>
      <c r="F20" s="1090">
        <f t="shared" si="0"/>
        <v>1025.1199999999999</v>
      </c>
      <c r="G20" s="862">
        <f>'Заказ, cкидки и курсы валют'!$J$23*F20</f>
        <v>12762.743999999999</v>
      </c>
      <c r="H20" s="128">
        <f t="shared" si="1"/>
        <v>1276.27</v>
      </c>
      <c r="I20" s="212"/>
    </row>
    <row r="21" spans="1:9" ht="13.5" customHeight="1">
      <c r="A21" s="216" t="s">
        <v>5362</v>
      </c>
      <c r="B21" s="62" t="s">
        <v>226</v>
      </c>
      <c r="C21" s="53">
        <v>42.75</v>
      </c>
      <c r="D21" s="72">
        <v>100</v>
      </c>
      <c r="E21" s="1092">
        <v>1245.8900000000001</v>
      </c>
      <c r="F21" s="1090">
        <f t="shared" si="0"/>
        <v>1245.8900000000001</v>
      </c>
      <c r="G21" s="862">
        <f>'Заказ, cкидки и курсы валют'!$J$23*F21</f>
        <v>15511.3305</v>
      </c>
      <c r="H21" s="128">
        <f t="shared" si="1"/>
        <v>1551.13</v>
      </c>
      <c r="I21" s="212"/>
    </row>
    <row r="22" spans="1:9" ht="13.5" customHeight="1">
      <c r="A22" s="216" t="s">
        <v>5363</v>
      </c>
      <c r="B22" s="62" t="s">
        <v>227</v>
      </c>
      <c r="C22" s="58">
        <v>47.5</v>
      </c>
      <c r="D22" s="72">
        <v>100</v>
      </c>
      <c r="E22" s="1092">
        <v>1318.67</v>
      </c>
      <c r="F22" s="1090">
        <f t="shared" si="0"/>
        <v>1318.67</v>
      </c>
      <c r="G22" s="862">
        <f>'Заказ, cкидки и курсы валют'!$J$23*F22</f>
        <v>16417.441500000001</v>
      </c>
      <c r="H22" s="128">
        <f t="shared" si="1"/>
        <v>1641.74</v>
      </c>
      <c r="I22" s="212"/>
    </row>
    <row r="23" spans="1:9" ht="13.5" customHeight="1">
      <c r="A23" s="216" t="s">
        <v>5364</v>
      </c>
      <c r="B23" s="62" t="s">
        <v>228</v>
      </c>
      <c r="C23" s="53">
        <v>56.67</v>
      </c>
      <c r="D23" s="72">
        <v>50</v>
      </c>
      <c r="E23" s="1092">
        <v>1589.77</v>
      </c>
      <c r="F23" s="1090">
        <f t="shared" si="0"/>
        <v>1589.77</v>
      </c>
      <c r="G23" s="862">
        <f>'Заказ, cкидки и курсы валют'!$J$23*F23</f>
        <v>19792.636499999997</v>
      </c>
      <c r="H23" s="128">
        <f t="shared" si="1"/>
        <v>989.63</v>
      </c>
      <c r="I23" s="212"/>
    </row>
    <row r="24" spans="1:9" ht="13.5" customHeight="1" thickBot="1">
      <c r="A24" s="241" t="s">
        <v>5365</v>
      </c>
      <c r="B24" s="266" t="s">
        <v>229</v>
      </c>
      <c r="C24" s="266">
        <v>61.33</v>
      </c>
      <c r="D24" s="1010">
        <v>50</v>
      </c>
      <c r="E24" s="1092">
        <v>1701.53</v>
      </c>
      <c r="F24" s="1091">
        <f t="shared" si="0"/>
        <v>1701.53</v>
      </c>
      <c r="G24" s="960">
        <f>'Заказ, cкидки и курсы валют'!$J$23*F24</f>
        <v>21184.048499999997</v>
      </c>
      <c r="H24" s="181">
        <f t="shared" si="1"/>
        <v>1059.2</v>
      </c>
      <c r="I24" s="214"/>
    </row>
    <row r="25" spans="1:9" ht="13.5" thickBot="1"/>
    <row r="26" spans="1:9" ht="18">
      <c r="A26" s="247"/>
      <c r="B26" s="163"/>
      <c r="C26" s="91" t="s">
        <v>4417</v>
      </c>
      <c r="D26" s="91"/>
      <c r="E26" s="855"/>
      <c r="F26" s="562"/>
      <c r="G26" s="592"/>
      <c r="H26" s="163"/>
      <c r="I26" s="95"/>
    </row>
    <row r="27" spans="1:9">
      <c r="A27" s="248"/>
      <c r="B27" s="17"/>
      <c r="C27" s="97"/>
      <c r="D27" s="97"/>
      <c r="E27" s="557"/>
      <c r="F27" s="596"/>
      <c r="G27" s="620"/>
      <c r="H27" s="17"/>
      <c r="I27" s="167"/>
    </row>
    <row r="28" spans="1:9">
      <c r="A28" s="248"/>
      <c r="B28" s="17"/>
      <c r="C28" s="97"/>
      <c r="D28" s="97"/>
      <c r="E28" s="557"/>
      <c r="F28" s="596"/>
      <c r="G28" s="620"/>
      <c r="H28" s="17"/>
      <c r="I28" s="167"/>
    </row>
    <row r="29" spans="1:9">
      <c r="A29" s="248"/>
      <c r="B29" s="17"/>
      <c r="C29" s="97"/>
      <c r="D29" s="97"/>
      <c r="E29" s="557"/>
      <c r="F29" s="596"/>
      <c r="G29" s="620"/>
      <c r="H29" s="17"/>
      <c r="I29" s="167"/>
    </row>
    <row r="30" spans="1:9" ht="34.5" customHeight="1" thickBot="1">
      <c r="A30" s="201" t="s">
        <v>7083</v>
      </c>
      <c r="B30" s="270"/>
      <c r="C30" s="99"/>
      <c r="D30" s="99"/>
      <c r="E30" s="558"/>
      <c r="F30" s="598"/>
      <c r="G30" s="621"/>
      <c r="H30" s="171"/>
      <c r="I30" s="172"/>
    </row>
    <row r="31" spans="1:9" ht="30" customHeight="1">
      <c r="A31" s="195" t="s">
        <v>1034</v>
      </c>
      <c r="B31" s="196" t="s">
        <v>1035</v>
      </c>
      <c r="C31" s="197" t="s">
        <v>678</v>
      </c>
      <c r="D31" s="197" t="s">
        <v>3143</v>
      </c>
      <c r="E31" s="605" t="s">
        <v>11378</v>
      </c>
      <c r="F31" s="600" t="s">
        <v>2792</v>
      </c>
      <c r="G31" s="2603" t="s">
        <v>2640</v>
      </c>
      <c r="H31" s="2601" t="s">
        <v>497</v>
      </c>
      <c r="I31" s="199" t="s">
        <v>4268</v>
      </c>
    </row>
    <row r="32" spans="1:9" ht="21" customHeight="1" thickBot="1">
      <c r="A32" s="195"/>
      <c r="B32" s="389"/>
      <c r="C32" s="197" t="s">
        <v>3644</v>
      </c>
      <c r="D32" s="390" t="s">
        <v>2641</v>
      </c>
      <c r="E32" s="564" t="s">
        <v>265</v>
      </c>
      <c r="F32" s="607">
        <f>'Заказ, cкидки и курсы валют'!$I$12</f>
        <v>0</v>
      </c>
      <c r="G32" s="2606"/>
      <c r="H32" s="2599"/>
      <c r="I32" s="325"/>
    </row>
    <row r="33" spans="1:9">
      <c r="A33" s="333" t="s">
        <v>7396</v>
      </c>
      <c r="B33" s="983" t="s">
        <v>86</v>
      </c>
      <c r="C33" s="983">
        <v>18.88</v>
      </c>
      <c r="D33" s="1869">
        <v>10</v>
      </c>
      <c r="E33" s="2042">
        <f>E11*3</f>
        <v>1934.19</v>
      </c>
      <c r="F33" s="1089">
        <f>ROUND(E33*(1-$F$10),2)</f>
        <v>1934.19</v>
      </c>
      <c r="G33" s="968">
        <f>'Заказ, cкидки и курсы валют'!$J$23*F33</f>
        <v>24080.665499999999</v>
      </c>
      <c r="H33" s="387">
        <f>ROUND((D33/1000)*G33,2)</f>
        <v>240.81</v>
      </c>
      <c r="I33" s="337"/>
    </row>
    <row r="34" spans="1:9">
      <c r="A34" s="216" t="s">
        <v>7397</v>
      </c>
      <c r="B34" s="62" t="s">
        <v>87</v>
      </c>
      <c r="C34" s="53">
        <v>21.63</v>
      </c>
      <c r="D34" s="1870">
        <v>10</v>
      </c>
      <c r="E34" s="2043">
        <f t="shared" ref="E34:E46" si="2">E12*3</f>
        <v>2227.14</v>
      </c>
      <c r="F34" s="1090">
        <f t="shared" ref="F34:F46" si="3">ROUND(E34*(1-$F$10),2)</f>
        <v>2227.14</v>
      </c>
      <c r="G34" s="862">
        <f>'Заказ, cкидки и курсы валют'!$J$23*F34</f>
        <v>27727.892999999996</v>
      </c>
      <c r="H34" s="128">
        <f t="shared" ref="H34:H46" si="4">ROUND((D34/1000)*G34,2)</f>
        <v>277.27999999999997</v>
      </c>
      <c r="I34" s="212"/>
    </row>
    <row r="35" spans="1:9">
      <c r="A35" s="216" t="s">
        <v>7398</v>
      </c>
      <c r="B35" s="62" t="s">
        <v>88</v>
      </c>
      <c r="C35" s="58">
        <v>28</v>
      </c>
      <c r="D35" s="1870">
        <v>10</v>
      </c>
      <c r="E35" s="2043">
        <f t="shared" si="2"/>
        <v>2671.32</v>
      </c>
      <c r="F35" s="1090">
        <f t="shared" si="3"/>
        <v>2671.32</v>
      </c>
      <c r="G35" s="862">
        <f>'Заказ, cкидки и курсы валют'!$J$23*F35</f>
        <v>33257.934000000001</v>
      </c>
      <c r="H35" s="128">
        <f t="shared" si="4"/>
        <v>332.58</v>
      </c>
      <c r="I35" s="212"/>
    </row>
    <row r="36" spans="1:9" ht="14.25">
      <c r="A36" s="216" t="s">
        <v>7399</v>
      </c>
      <c r="B36" s="62" t="s">
        <v>89</v>
      </c>
      <c r="C36" s="795">
        <v>32.17</v>
      </c>
      <c r="D36" s="1870">
        <v>10</v>
      </c>
      <c r="E36" s="2043">
        <f t="shared" si="2"/>
        <v>3198.09</v>
      </c>
      <c r="F36" s="1090">
        <f t="shared" si="3"/>
        <v>3198.09</v>
      </c>
      <c r="G36" s="862">
        <f>'Заказ, cкидки и курсы валют'!$J$23*F36</f>
        <v>39816.220500000003</v>
      </c>
      <c r="H36" s="128">
        <f t="shared" si="4"/>
        <v>398.16</v>
      </c>
      <c r="I36" s="212"/>
    </row>
    <row r="37" spans="1:9">
      <c r="A37" s="216" t="s">
        <v>7400</v>
      </c>
      <c r="B37" s="63" t="s">
        <v>3335</v>
      </c>
      <c r="C37" s="58">
        <v>38.130000000000003</v>
      </c>
      <c r="D37" s="1871">
        <v>10</v>
      </c>
      <c r="E37" s="2043">
        <f t="shared" si="2"/>
        <v>3590.82</v>
      </c>
      <c r="F37" s="1090">
        <f t="shared" si="3"/>
        <v>3590.82</v>
      </c>
      <c r="G37" s="862">
        <f>'Заказ, cкидки и курсы валют'!$J$23*F37</f>
        <v>44705.709000000003</v>
      </c>
      <c r="H37" s="128">
        <f t="shared" si="4"/>
        <v>447.06</v>
      </c>
      <c r="I37" s="212"/>
    </row>
    <row r="38" spans="1:9">
      <c r="A38" s="216" t="s">
        <v>7401</v>
      </c>
      <c r="B38" s="62" t="s">
        <v>90</v>
      </c>
      <c r="C38" s="53">
        <v>43.15</v>
      </c>
      <c r="D38" s="72">
        <v>10</v>
      </c>
      <c r="E38" s="2043">
        <f t="shared" si="2"/>
        <v>3869.5199999999995</v>
      </c>
      <c r="F38" s="1090">
        <f t="shared" si="3"/>
        <v>3869.52</v>
      </c>
      <c r="G38" s="862">
        <f>'Заказ, cкидки и курсы валют'!$J$23*F38</f>
        <v>48175.523999999998</v>
      </c>
      <c r="H38" s="128">
        <f t="shared" si="4"/>
        <v>481.76</v>
      </c>
      <c r="I38" s="212"/>
    </row>
    <row r="39" spans="1:9">
      <c r="A39" s="216" t="s">
        <v>7402</v>
      </c>
      <c r="B39" s="62" t="s">
        <v>222</v>
      </c>
      <c r="C39" s="53">
        <v>19.25</v>
      </c>
      <c r="D39" s="72">
        <v>10</v>
      </c>
      <c r="E39" s="2043">
        <f t="shared" si="2"/>
        <v>2030.52</v>
      </c>
      <c r="F39" s="1090">
        <f t="shared" si="3"/>
        <v>2030.52</v>
      </c>
      <c r="G39" s="862">
        <f>'Заказ, cкидки и курсы валют'!$J$23*F39</f>
        <v>25279.973999999998</v>
      </c>
      <c r="H39" s="128">
        <f t="shared" si="4"/>
        <v>252.8</v>
      </c>
      <c r="I39" s="212"/>
    </row>
    <row r="40" spans="1:9">
      <c r="A40" s="216" t="s">
        <v>7403</v>
      </c>
      <c r="B40" s="62" t="s">
        <v>223</v>
      </c>
      <c r="C40" s="53">
        <v>25.25</v>
      </c>
      <c r="D40" s="72">
        <v>10</v>
      </c>
      <c r="E40" s="2043">
        <f t="shared" si="2"/>
        <v>2122.17</v>
      </c>
      <c r="F40" s="1090">
        <f t="shared" si="3"/>
        <v>2122.17</v>
      </c>
      <c r="G40" s="862">
        <f>'Заказ, cкидки и курсы валют'!$J$23*F40</f>
        <v>26421.016499999998</v>
      </c>
      <c r="H40" s="128">
        <f t="shared" si="4"/>
        <v>264.20999999999998</v>
      </c>
      <c r="I40" s="212"/>
    </row>
    <row r="41" spans="1:9">
      <c r="A41" s="216" t="s">
        <v>7404</v>
      </c>
      <c r="B41" s="62" t="s">
        <v>224</v>
      </c>
      <c r="C41" s="53">
        <v>30.4</v>
      </c>
      <c r="D41" s="72">
        <v>10</v>
      </c>
      <c r="E41" s="2043">
        <f t="shared" si="2"/>
        <v>2592.5700000000002</v>
      </c>
      <c r="F41" s="1090">
        <f t="shared" si="3"/>
        <v>2592.5700000000002</v>
      </c>
      <c r="G41" s="862">
        <f>'Заказ, cкидки и курсы валют'!$J$23*F41</f>
        <v>32277.496500000001</v>
      </c>
      <c r="H41" s="128">
        <f t="shared" si="4"/>
        <v>322.77</v>
      </c>
      <c r="I41" s="212"/>
    </row>
    <row r="42" spans="1:9">
      <c r="A42" s="216" t="s">
        <v>7405</v>
      </c>
      <c r="B42" s="62" t="s">
        <v>225</v>
      </c>
      <c r="C42" s="53">
        <v>37</v>
      </c>
      <c r="D42" s="72">
        <v>10</v>
      </c>
      <c r="E42" s="2043">
        <f t="shared" si="2"/>
        <v>3075.3599999999997</v>
      </c>
      <c r="F42" s="1090">
        <f t="shared" si="3"/>
        <v>3075.36</v>
      </c>
      <c r="G42" s="862">
        <f>'Заказ, cкидки и курсы валют'!$J$23*F42</f>
        <v>38288.231999999996</v>
      </c>
      <c r="H42" s="128">
        <f t="shared" si="4"/>
        <v>382.88</v>
      </c>
      <c r="I42" s="212"/>
    </row>
    <row r="43" spans="1:9">
      <c r="A43" s="216" t="s">
        <v>7406</v>
      </c>
      <c r="B43" s="62" t="s">
        <v>226</v>
      </c>
      <c r="C43" s="53">
        <v>42.75</v>
      </c>
      <c r="D43" s="72">
        <v>10</v>
      </c>
      <c r="E43" s="2043">
        <f t="shared" si="2"/>
        <v>3737.67</v>
      </c>
      <c r="F43" s="1090">
        <f t="shared" si="3"/>
        <v>3737.67</v>
      </c>
      <c r="G43" s="862">
        <f>'Заказ, cкидки и курсы валют'!$J$23*F43</f>
        <v>46533.991499999996</v>
      </c>
      <c r="H43" s="128">
        <f t="shared" si="4"/>
        <v>465.34</v>
      </c>
      <c r="I43" s="212"/>
    </row>
    <row r="44" spans="1:9">
      <c r="A44" s="216" t="s">
        <v>7407</v>
      </c>
      <c r="B44" s="62" t="s">
        <v>227</v>
      </c>
      <c r="C44" s="58">
        <v>47.5</v>
      </c>
      <c r="D44" s="72">
        <v>5</v>
      </c>
      <c r="E44" s="2043">
        <f t="shared" si="2"/>
        <v>3956.01</v>
      </c>
      <c r="F44" s="1090">
        <f t="shared" si="3"/>
        <v>3956.01</v>
      </c>
      <c r="G44" s="862">
        <f>'Заказ, cкидки и курсы валют'!$J$23*F44</f>
        <v>49252.324500000002</v>
      </c>
      <c r="H44" s="128">
        <f t="shared" si="4"/>
        <v>246.26</v>
      </c>
      <c r="I44" s="212"/>
    </row>
    <row r="45" spans="1:9">
      <c r="A45" s="216" t="s">
        <v>7408</v>
      </c>
      <c r="B45" s="62" t="s">
        <v>228</v>
      </c>
      <c r="C45" s="53">
        <v>56.67</v>
      </c>
      <c r="D45" s="72">
        <v>5</v>
      </c>
      <c r="E45" s="2043">
        <f t="shared" si="2"/>
        <v>4769.3099999999995</v>
      </c>
      <c r="F45" s="1090">
        <f t="shared" si="3"/>
        <v>4769.3100000000004</v>
      </c>
      <c r="G45" s="862">
        <f>'Заказ, cкидки и курсы валют'!$J$23*F45</f>
        <v>59377.909500000002</v>
      </c>
      <c r="H45" s="128">
        <f t="shared" si="4"/>
        <v>296.89</v>
      </c>
      <c r="I45" s="212"/>
    </row>
    <row r="46" spans="1:9" ht="13.5" thickBot="1">
      <c r="A46" s="241" t="s">
        <v>7409</v>
      </c>
      <c r="B46" s="266" t="s">
        <v>229</v>
      </c>
      <c r="C46" s="266">
        <v>61.33</v>
      </c>
      <c r="D46" s="1010">
        <v>5</v>
      </c>
      <c r="E46" s="2045">
        <f t="shared" si="2"/>
        <v>5104.59</v>
      </c>
      <c r="F46" s="1091">
        <f t="shared" si="3"/>
        <v>5104.59</v>
      </c>
      <c r="G46" s="960">
        <f>'Заказ, cкидки и курсы валют'!$J$23*F46</f>
        <v>63552.145499999999</v>
      </c>
      <c r="H46" s="181">
        <f t="shared" si="4"/>
        <v>317.76</v>
      </c>
      <c r="I46" s="214"/>
    </row>
    <row r="47" spans="1:9" ht="13.5" thickBot="1"/>
    <row r="48" spans="1:9" ht="18">
      <c r="A48" s="247"/>
      <c r="B48" s="163"/>
      <c r="C48" s="163"/>
      <c r="D48" s="91" t="s">
        <v>4418</v>
      </c>
      <c r="E48" s="853"/>
      <c r="F48" s="569"/>
      <c r="G48" s="562"/>
      <c r="H48" s="163"/>
      <c r="I48" s="95"/>
    </row>
    <row r="49" spans="1:9">
      <c r="A49" s="248"/>
      <c r="B49" s="17"/>
      <c r="C49" s="97"/>
      <c r="D49" s="97"/>
      <c r="E49" s="557"/>
      <c r="F49" s="596"/>
      <c r="G49" s="620"/>
      <c r="H49" s="17"/>
      <c r="I49" s="167"/>
    </row>
    <row r="50" spans="1:9">
      <c r="A50" s="248"/>
      <c r="B50" s="17"/>
      <c r="C50" s="97"/>
      <c r="D50" s="97"/>
      <c r="E50" s="557"/>
      <c r="F50" s="596"/>
      <c r="G50" s="620"/>
      <c r="H50" s="17"/>
      <c r="I50" s="167"/>
    </row>
    <row r="51" spans="1:9" ht="36" customHeight="1" thickBot="1">
      <c r="A51" s="201" t="s">
        <v>7082</v>
      </c>
      <c r="B51" s="270"/>
      <c r="C51" s="99"/>
      <c r="D51" s="99"/>
      <c r="E51" s="558"/>
      <c r="F51" s="598"/>
      <c r="G51" s="621"/>
      <c r="H51" s="171"/>
      <c r="I51" s="172"/>
    </row>
    <row r="52" spans="1:9" ht="33.75" customHeight="1">
      <c r="A52" s="195" t="s">
        <v>1034</v>
      </c>
      <c r="B52" s="196" t="s">
        <v>1035</v>
      </c>
      <c r="C52" s="197" t="s">
        <v>678</v>
      </c>
      <c r="D52" s="197" t="s">
        <v>3143</v>
      </c>
      <c r="E52" s="605" t="s">
        <v>11378</v>
      </c>
      <c r="F52" s="600" t="s">
        <v>2792</v>
      </c>
      <c r="G52" s="2603" t="s">
        <v>2640</v>
      </c>
      <c r="H52" s="2601" t="s">
        <v>497</v>
      </c>
      <c r="I52" s="199" t="s">
        <v>4268</v>
      </c>
    </row>
    <row r="53" spans="1:9" ht="14.25" customHeight="1" thickBot="1">
      <c r="A53" s="195"/>
      <c r="B53" s="389"/>
      <c r="C53" s="197" t="s">
        <v>3644</v>
      </c>
      <c r="D53" s="390" t="s">
        <v>2641</v>
      </c>
      <c r="E53" s="564" t="s">
        <v>265</v>
      </c>
      <c r="F53" s="607">
        <f>'Заказ, cкидки и курсы валют'!$I$12</f>
        <v>0</v>
      </c>
      <c r="G53" s="2606"/>
      <c r="H53" s="2599"/>
      <c r="I53" s="325"/>
    </row>
    <row r="54" spans="1:9" ht="13.5" customHeight="1">
      <c r="A54" s="333" t="s">
        <v>258</v>
      </c>
      <c r="B54" s="983" t="s">
        <v>3645</v>
      </c>
      <c r="C54" s="984">
        <v>7.9</v>
      </c>
      <c r="D54" s="1872">
        <v>100</v>
      </c>
      <c r="E54" s="1092">
        <v>261.89</v>
      </c>
      <c r="F54" s="1089">
        <f>ROUND(E54*(1-$F$10),2)</f>
        <v>261.89</v>
      </c>
      <c r="G54" s="968">
        <f>'Заказ, cкидки и курсы валют'!$J$23*F54</f>
        <v>3260.5304999999998</v>
      </c>
      <c r="H54" s="387">
        <f>ROUND((D54/1000)*G54,2)</f>
        <v>326.05</v>
      </c>
      <c r="I54" s="337"/>
    </row>
    <row r="55" spans="1:9" ht="13.5" customHeight="1">
      <c r="A55" s="216" t="s">
        <v>259</v>
      </c>
      <c r="B55" s="64" t="s">
        <v>230</v>
      </c>
      <c r="C55" s="58">
        <v>12.3</v>
      </c>
      <c r="D55" s="57">
        <v>100</v>
      </c>
      <c r="E55" s="1092">
        <v>353.17</v>
      </c>
      <c r="F55" s="1090">
        <f t="shared" ref="F55:F63" si="5">ROUND(E55*(1-$F$10),2)</f>
        <v>353.17</v>
      </c>
      <c r="G55" s="862">
        <f>'Заказ, cкидки и курсы валют'!$J$23*F55</f>
        <v>4396.9664999999995</v>
      </c>
      <c r="H55" s="128">
        <f t="shared" ref="H55:H63" si="6">ROUND((D55/1000)*G55,2)</f>
        <v>439.7</v>
      </c>
      <c r="I55" s="212"/>
    </row>
    <row r="56" spans="1:9" ht="13.5" customHeight="1">
      <c r="A56" s="216" t="s">
        <v>260</v>
      </c>
      <c r="B56" s="62" t="s">
        <v>231</v>
      </c>
      <c r="C56" s="58">
        <v>16</v>
      </c>
      <c r="D56" s="57">
        <v>100</v>
      </c>
      <c r="E56" s="1092">
        <v>447.81</v>
      </c>
      <c r="F56" s="1090">
        <f t="shared" si="5"/>
        <v>447.81</v>
      </c>
      <c r="G56" s="862">
        <f>'Заказ, cкидки и курсы валют'!$J$23*F56</f>
        <v>5575.2344999999996</v>
      </c>
      <c r="H56" s="128">
        <f t="shared" si="6"/>
        <v>557.52</v>
      </c>
      <c r="I56" s="212"/>
    </row>
    <row r="57" spans="1:9" ht="13.5" customHeight="1">
      <c r="A57" s="216" t="s">
        <v>261</v>
      </c>
      <c r="B57" s="62" t="s">
        <v>232</v>
      </c>
      <c r="C57" s="58">
        <v>19</v>
      </c>
      <c r="D57" s="57">
        <v>100</v>
      </c>
      <c r="E57" s="1092">
        <v>545.1</v>
      </c>
      <c r="F57" s="1090">
        <f t="shared" si="5"/>
        <v>545.1</v>
      </c>
      <c r="G57" s="862">
        <f>'Заказ, cкидки и курсы валют'!$J$23*F57</f>
        <v>6786.4949999999999</v>
      </c>
      <c r="H57" s="128">
        <f t="shared" si="6"/>
        <v>678.65</v>
      </c>
      <c r="I57" s="212"/>
    </row>
    <row r="58" spans="1:9" ht="13.5" customHeight="1">
      <c r="A58" s="216" t="s">
        <v>262</v>
      </c>
      <c r="B58" s="62" t="s">
        <v>233</v>
      </c>
      <c r="C58" s="58">
        <v>22.8</v>
      </c>
      <c r="D58" s="57">
        <v>100</v>
      </c>
      <c r="E58" s="1092">
        <v>633.21</v>
      </c>
      <c r="F58" s="1090">
        <f t="shared" si="5"/>
        <v>633.21</v>
      </c>
      <c r="G58" s="862">
        <f>'Заказ, cкидки и курсы валют'!$J$23*F58</f>
        <v>7883.4645</v>
      </c>
      <c r="H58" s="128">
        <f t="shared" si="6"/>
        <v>788.35</v>
      </c>
      <c r="I58" s="212"/>
    </row>
    <row r="59" spans="1:9" ht="13.5" customHeight="1">
      <c r="A59" s="216" t="s">
        <v>263</v>
      </c>
      <c r="B59" s="62" t="s">
        <v>234</v>
      </c>
      <c r="C59" s="53">
        <v>26</v>
      </c>
      <c r="D59" s="57">
        <v>100</v>
      </c>
      <c r="E59" s="1092">
        <v>764.77</v>
      </c>
      <c r="F59" s="1090">
        <f t="shared" si="5"/>
        <v>764.77</v>
      </c>
      <c r="G59" s="862">
        <f>'Заказ, cкидки и курсы валют'!$J$23*F59</f>
        <v>9521.3864999999987</v>
      </c>
      <c r="H59" s="128">
        <f t="shared" si="6"/>
        <v>952.14</v>
      </c>
      <c r="I59" s="212"/>
    </row>
    <row r="60" spans="1:9" ht="13.5" customHeight="1">
      <c r="A60" s="216" t="s">
        <v>2507</v>
      </c>
      <c r="B60" s="62" t="s">
        <v>235</v>
      </c>
      <c r="C60" s="53">
        <v>31.6</v>
      </c>
      <c r="D60" s="57">
        <v>100</v>
      </c>
      <c r="E60" s="1092">
        <v>977.14</v>
      </c>
      <c r="F60" s="1090">
        <f t="shared" si="5"/>
        <v>977.14</v>
      </c>
      <c r="G60" s="862">
        <f>'Заказ, cкидки и курсы валют'!$J$23*F60</f>
        <v>12165.393</v>
      </c>
      <c r="H60" s="128">
        <f t="shared" si="6"/>
        <v>1216.54</v>
      </c>
      <c r="I60" s="212"/>
    </row>
    <row r="61" spans="1:9" ht="13.5" customHeight="1">
      <c r="A61" s="216" t="s">
        <v>2508</v>
      </c>
      <c r="B61" s="62" t="s">
        <v>236</v>
      </c>
      <c r="C61" s="58">
        <v>34.5</v>
      </c>
      <c r="D61" s="57">
        <v>100</v>
      </c>
      <c r="E61" s="1092">
        <v>1054.93</v>
      </c>
      <c r="F61" s="1090">
        <f t="shared" si="5"/>
        <v>1054.93</v>
      </c>
      <c r="G61" s="862">
        <f>'Заказ, cкидки и курсы валют'!$J$23*F61</f>
        <v>13133.878500000001</v>
      </c>
      <c r="H61" s="128">
        <f t="shared" si="6"/>
        <v>1313.39</v>
      </c>
      <c r="I61" s="212"/>
    </row>
    <row r="62" spans="1:9" ht="13.5" customHeight="1">
      <c r="A62" s="216" t="s">
        <v>2509</v>
      </c>
      <c r="B62" s="62" t="s">
        <v>3351</v>
      </c>
      <c r="C62" s="58">
        <v>35.299999999999997</v>
      </c>
      <c r="D62" s="57">
        <v>100</v>
      </c>
      <c r="E62" s="1092">
        <v>1091.9100000000001</v>
      </c>
      <c r="F62" s="1090">
        <f t="shared" si="5"/>
        <v>1091.9100000000001</v>
      </c>
      <c r="G62" s="862">
        <f>'Заказ, cкидки и курсы валют'!$J$23*F62</f>
        <v>13594.279500000001</v>
      </c>
      <c r="H62" s="128">
        <f t="shared" si="6"/>
        <v>1359.43</v>
      </c>
      <c r="I62" s="212"/>
    </row>
    <row r="63" spans="1:9" ht="13.5" customHeight="1" thickBot="1">
      <c r="A63" s="241" t="s">
        <v>2510</v>
      </c>
      <c r="B63" s="266" t="s">
        <v>4005</v>
      </c>
      <c r="C63" s="796">
        <v>48.5</v>
      </c>
      <c r="D63" s="242">
        <v>100</v>
      </c>
      <c r="E63" s="1092">
        <v>2333.7600000000002</v>
      </c>
      <c r="F63" s="1091">
        <f t="shared" si="5"/>
        <v>2333.7600000000002</v>
      </c>
      <c r="G63" s="960">
        <f>'Заказ, cкидки и курсы валют'!$J$23*F63</f>
        <v>29055.312000000002</v>
      </c>
      <c r="H63" s="181">
        <f t="shared" si="6"/>
        <v>2905.53</v>
      </c>
      <c r="I63" s="214"/>
    </row>
    <row r="64" spans="1:9" ht="13.5" thickBot="1"/>
    <row r="65" spans="1:9" ht="18">
      <c r="A65" s="247"/>
      <c r="B65" s="163"/>
      <c r="C65" s="163"/>
      <c r="D65" s="91" t="s">
        <v>4418</v>
      </c>
      <c r="E65" s="853"/>
      <c r="F65" s="569"/>
      <c r="G65" s="562"/>
      <c r="H65" s="163"/>
      <c r="I65" s="95"/>
    </row>
    <row r="66" spans="1:9">
      <c r="A66" s="248"/>
      <c r="B66" s="17"/>
      <c r="C66" s="97"/>
      <c r="D66" s="97"/>
      <c r="E66" s="557"/>
      <c r="F66" s="596"/>
      <c r="G66" s="620"/>
      <c r="H66" s="17"/>
      <c r="I66" s="167"/>
    </row>
    <row r="67" spans="1:9">
      <c r="A67" s="248"/>
      <c r="B67" s="17"/>
      <c r="C67" s="97"/>
      <c r="D67" s="97"/>
      <c r="E67" s="557"/>
      <c r="F67" s="596"/>
      <c r="G67" s="620"/>
      <c r="H67" s="17"/>
      <c r="I67" s="167"/>
    </row>
    <row r="68" spans="1:9" ht="36" customHeight="1" thickBot="1">
      <c r="A68" s="201" t="s">
        <v>7083</v>
      </c>
      <c r="B68" s="270"/>
      <c r="C68" s="99"/>
      <c r="D68" s="99"/>
      <c r="E68" s="558"/>
      <c r="F68" s="598"/>
      <c r="G68" s="621"/>
      <c r="H68" s="171"/>
      <c r="I68" s="172"/>
    </row>
    <row r="69" spans="1:9" ht="31.5" customHeight="1">
      <c r="A69" s="195" t="s">
        <v>1034</v>
      </c>
      <c r="B69" s="196" t="s">
        <v>1035</v>
      </c>
      <c r="C69" s="197" t="s">
        <v>678</v>
      </c>
      <c r="D69" s="197" t="s">
        <v>3143</v>
      </c>
      <c r="E69" s="605" t="s">
        <v>11378</v>
      </c>
      <c r="F69" s="600" t="s">
        <v>2792</v>
      </c>
      <c r="G69" s="2603" t="s">
        <v>2640</v>
      </c>
      <c r="H69" s="2601" t="s">
        <v>497</v>
      </c>
      <c r="I69" s="199" t="s">
        <v>4268</v>
      </c>
    </row>
    <row r="70" spans="1:9" ht="13.5" customHeight="1" thickBot="1">
      <c r="A70" s="195"/>
      <c r="B70" s="389"/>
      <c r="C70" s="197" t="s">
        <v>3644</v>
      </c>
      <c r="D70" s="390" t="s">
        <v>2641</v>
      </c>
      <c r="E70" s="564" t="s">
        <v>265</v>
      </c>
      <c r="F70" s="607">
        <f>'Заказ, cкидки и курсы валют'!$I$12</f>
        <v>0</v>
      </c>
      <c r="G70" s="2606"/>
      <c r="H70" s="2599"/>
      <c r="I70" s="325"/>
    </row>
    <row r="71" spans="1:9">
      <c r="A71" s="333" t="s">
        <v>7410</v>
      </c>
      <c r="B71" s="983" t="s">
        <v>3645</v>
      </c>
      <c r="C71" s="984">
        <v>7.9</v>
      </c>
      <c r="D71" s="1872">
        <v>10</v>
      </c>
      <c r="E71" s="2042">
        <f>E54*3</f>
        <v>785.67</v>
      </c>
      <c r="F71" s="1089">
        <f>ROUND(E71*(1-$F$10),2)</f>
        <v>785.67</v>
      </c>
      <c r="G71" s="968">
        <f>'Заказ, cкидки и курсы валют'!$J$23*F71</f>
        <v>9781.5914999999986</v>
      </c>
      <c r="H71" s="387">
        <f>ROUND((D71/1000)*G71,2)</f>
        <v>97.82</v>
      </c>
      <c r="I71" s="337"/>
    </row>
    <row r="72" spans="1:9">
      <c r="A72" s="216" t="s">
        <v>7411</v>
      </c>
      <c r="B72" s="64" t="s">
        <v>230</v>
      </c>
      <c r="C72" s="58">
        <v>12.3</v>
      </c>
      <c r="D72" s="57">
        <v>10</v>
      </c>
      <c r="E72" s="2043">
        <f t="shared" ref="E72:E80" si="7">E55*3</f>
        <v>1059.51</v>
      </c>
      <c r="F72" s="1090">
        <f t="shared" ref="F72:F80" si="8">ROUND(E72*(1-$F$10),2)</f>
        <v>1059.51</v>
      </c>
      <c r="G72" s="862">
        <f>'Заказ, cкидки и курсы валют'!$J$23*F72</f>
        <v>13190.8995</v>
      </c>
      <c r="H72" s="128">
        <f t="shared" ref="H72:H80" si="9">ROUND((D72/1000)*G72,2)</f>
        <v>131.91</v>
      </c>
      <c r="I72" s="212"/>
    </row>
    <row r="73" spans="1:9">
      <c r="A73" s="216" t="s">
        <v>7412</v>
      </c>
      <c r="B73" s="62" t="s">
        <v>231</v>
      </c>
      <c r="C73" s="58">
        <v>16</v>
      </c>
      <c r="D73" s="57">
        <v>10</v>
      </c>
      <c r="E73" s="2043">
        <f t="shared" si="7"/>
        <v>1343.43</v>
      </c>
      <c r="F73" s="1090">
        <f t="shared" si="8"/>
        <v>1343.43</v>
      </c>
      <c r="G73" s="862">
        <f>'Заказ, cкидки и курсы валют'!$J$23*F73</f>
        <v>16725.7035</v>
      </c>
      <c r="H73" s="128">
        <f t="shared" si="9"/>
        <v>167.26</v>
      </c>
      <c r="I73" s="212"/>
    </row>
    <row r="74" spans="1:9">
      <c r="A74" s="216" t="s">
        <v>7413</v>
      </c>
      <c r="B74" s="62" t="s">
        <v>232</v>
      </c>
      <c r="C74" s="58">
        <v>19</v>
      </c>
      <c r="D74" s="57">
        <v>10</v>
      </c>
      <c r="E74" s="2043">
        <f t="shared" si="7"/>
        <v>1635.3000000000002</v>
      </c>
      <c r="F74" s="1090">
        <f t="shared" si="8"/>
        <v>1635.3</v>
      </c>
      <c r="G74" s="862">
        <f>'Заказ, cкидки и курсы валют'!$J$23*F74</f>
        <v>20359.484999999997</v>
      </c>
      <c r="H74" s="128">
        <f t="shared" si="9"/>
        <v>203.59</v>
      </c>
      <c r="I74" s="212"/>
    </row>
    <row r="75" spans="1:9">
      <c r="A75" s="216" t="s">
        <v>7414</v>
      </c>
      <c r="B75" s="62" t="s">
        <v>233</v>
      </c>
      <c r="C75" s="58">
        <v>22.8</v>
      </c>
      <c r="D75" s="57">
        <v>10</v>
      </c>
      <c r="E75" s="2043">
        <f t="shared" si="7"/>
        <v>1899.63</v>
      </c>
      <c r="F75" s="1090">
        <f t="shared" si="8"/>
        <v>1899.63</v>
      </c>
      <c r="G75" s="862">
        <f>'Заказ, cкидки и курсы валют'!$J$23*F75</f>
        <v>23650.393499999998</v>
      </c>
      <c r="H75" s="128">
        <f t="shared" si="9"/>
        <v>236.5</v>
      </c>
      <c r="I75" s="212"/>
    </row>
    <row r="76" spans="1:9">
      <c r="A76" s="216" t="s">
        <v>7415</v>
      </c>
      <c r="B76" s="62" t="s">
        <v>234</v>
      </c>
      <c r="C76" s="53">
        <v>26</v>
      </c>
      <c r="D76" s="57">
        <v>10</v>
      </c>
      <c r="E76" s="2043">
        <f t="shared" si="7"/>
        <v>2294.31</v>
      </c>
      <c r="F76" s="1090">
        <f t="shared" si="8"/>
        <v>2294.31</v>
      </c>
      <c r="G76" s="862">
        <f>'Заказ, cкидки и курсы валют'!$J$23*F76</f>
        <v>28564.159499999998</v>
      </c>
      <c r="H76" s="128">
        <f t="shared" si="9"/>
        <v>285.64</v>
      </c>
      <c r="I76" s="212"/>
    </row>
    <row r="77" spans="1:9">
      <c r="A77" s="216" t="s">
        <v>7416</v>
      </c>
      <c r="B77" s="62" t="s">
        <v>235</v>
      </c>
      <c r="C77" s="53">
        <v>31.6</v>
      </c>
      <c r="D77" s="57">
        <v>10</v>
      </c>
      <c r="E77" s="2043">
        <f t="shared" si="7"/>
        <v>2931.42</v>
      </c>
      <c r="F77" s="1090">
        <f t="shared" si="8"/>
        <v>2931.42</v>
      </c>
      <c r="G77" s="862">
        <f>'Заказ, cкидки и курсы валют'!$J$23*F77</f>
        <v>36496.178999999996</v>
      </c>
      <c r="H77" s="128">
        <f t="shared" si="9"/>
        <v>364.96</v>
      </c>
      <c r="I77" s="212"/>
    </row>
    <row r="78" spans="1:9">
      <c r="A78" s="216" t="s">
        <v>7417</v>
      </c>
      <c r="B78" s="62" t="s">
        <v>236</v>
      </c>
      <c r="C78" s="58">
        <v>34.5</v>
      </c>
      <c r="D78" s="57">
        <v>10</v>
      </c>
      <c r="E78" s="2043">
        <f t="shared" si="7"/>
        <v>3164.79</v>
      </c>
      <c r="F78" s="1090">
        <f t="shared" si="8"/>
        <v>3164.79</v>
      </c>
      <c r="G78" s="862">
        <f>'Заказ, cкидки и курсы валют'!$J$23*F78</f>
        <v>39401.635499999997</v>
      </c>
      <c r="H78" s="128">
        <f t="shared" si="9"/>
        <v>394.02</v>
      </c>
      <c r="I78" s="212"/>
    </row>
    <row r="79" spans="1:9">
      <c r="A79" s="216" t="s">
        <v>7418</v>
      </c>
      <c r="B79" s="62" t="s">
        <v>3351</v>
      </c>
      <c r="C79" s="58">
        <v>35.299999999999997</v>
      </c>
      <c r="D79" s="57">
        <v>10</v>
      </c>
      <c r="E79" s="2043">
        <f t="shared" si="7"/>
        <v>3275.7300000000005</v>
      </c>
      <c r="F79" s="1090">
        <f t="shared" si="8"/>
        <v>3275.73</v>
      </c>
      <c r="G79" s="862">
        <f>'Заказ, cкидки и курсы валют'!$J$23*F79</f>
        <v>40782.838499999998</v>
      </c>
      <c r="H79" s="128">
        <f t="shared" si="9"/>
        <v>407.83</v>
      </c>
      <c r="I79" s="212"/>
    </row>
    <row r="80" spans="1:9" ht="13.5" thickBot="1">
      <c r="A80" s="241" t="s">
        <v>7419</v>
      </c>
      <c r="B80" s="266" t="s">
        <v>4005</v>
      </c>
      <c r="C80" s="796">
        <v>48.5</v>
      </c>
      <c r="D80" s="242">
        <v>10</v>
      </c>
      <c r="E80" s="2045">
        <f t="shared" si="7"/>
        <v>7001.2800000000007</v>
      </c>
      <c r="F80" s="1091">
        <f t="shared" si="8"/>
        <v>7001.28</v>
      </c>
      <c r="G80" s="960">
        <f>'Заказ, cкидки и курсы валют'!$J$23*F80</f>
        <v>87165.935999999987</v>
      </c>
      <c r="H80" s="181">
        <f t="shared" si="9"/>
        <v>871.66</v>
      </c>
      <c r="I80" s="214"/>
    </row>
    <row r="81" spans="1:11" ht="13.5" thickBot="1"/>
    <row r="82" spans="1:11" ht="18">
      <c r="A82" s="247"/>
      <c r="B82" s="163"/>
      <c r="C82" s="91" t="s">
        <v>4419</v>
      </c>
      <c r="D82" s="91"/>
      <c r="E82" s="855"/>
      <c r="F82" s="562"/>
      <c r="G82" s="592"/>
      <c r="H82" s="163"/>
      <c r="I82" s="95"/>
    </row>
    <row r="83" spans="1:11">
      <c r="A83" s="248"/>
      <c r="B83" s="17"/>
      <c r="C83" s="97"/>
      <c r="D83" s="97"/>
      <c r="E83" s="557"/>
      <c r="F83" s="596"/>
      <c r="G83" s="620"/>
      <c r="H83" s="17"/>
      <c r="I83" s="167"/>
    </row>
    <row r="84" spans="1:11">
      <c r="A84" s="248"/>
      <c r="B84" s="17"/>
      <c r="C84" s="97"/>
      <c r="D84" s="97"/>
      <c r="E84" s="557"/>
      <c r="F84" s="596"/>
      <c r="G84" s="620"/>
      <c r="H84" s="17"/>
      <c r="I84" s="167"/>
    </row>
    <row r="85" spans="1:11">
      <c r="A85" s="248"/>
      <c r="B85" s="17"/>
      <c r="C85" s="97"/>
      <c r="D85" s="97"/>
      <c r="E85" s="557"/>
      <c r="F85" s="596"/>
      <c r="G85" s="620"/>
      <c r="H85" s="17"/>
      <c r="I85" s="167"/>
    </row>
    <row r="86" spans="1:11" ht="33.75" customHeight="1" thickBot="1">
      <c r="A86" s="201" t="s">
        <v>7082</v>
      </c>
      <c r="B86" s="270"/>
      <c r="C86" s="99"/>
      <c r="D86" s="99"/>
      <c r="E86" s="558"/>
      <c r="F86" s="598"/>
      <c r="G86" s="621"/>
      <c r="H86" s="171"/>
      <c r="I86" s="172"/>
    </row>
    <row r="87" spans="1:11" ht="30.75" customHeight="1">
      <c r="A87" s="195" t="s">
        <v>1034</v>
      </c>
      <c r="B87" s="196" t="s">
        <v>1035</v>
      </c>
      <c r="C87" s="197" t="s">
        <v>678</v>
      </c>
      <c r="D87" s="197" t="s">
        <v>3143</v>
      </c>
      <c r="E87" s="605" t="s">
        <v>11378</v>
      </c>
      <c r="F87" s="600" t="s">
        <v>2792</v>
      </c>
      <c r="G87" s="2603" t="s">
        <v>2640</v>
      </c>
      <c r="H87" s="2601" t="s">
        <v>497</v>
      </c>
      <c r="I87" s="199" t="s">
        <v>4268</v>
      </c>
    </row>
    <row r="88" spans="1:11" ht="17.25" customHeight="1" thickBot="1">
      <c r="A88" s="188"/>
      <c r="B88" s="190"/>
      <c r="C88" s="193" t="s">
        <v>3644</v>
      </c>
      <c r="D88" s="194" t="s">
        <v>2641</v>
      </c>
      <c r="E88" s="564" t="s">
        <v>265</v>
      </c>
      <c r="F88" s="602">
        <f>'Заказ, cкидки и курсы валют'!$I$12</f>
        <v>0</v>
      </c>
      <c r="G88" s="2604"/>
      <c r="H88" s="2605"/>
      <c r="I88" s="186"/>
    </row>
    <row r="89" spans="1:11" ht="15">
      <c r="A89" s="333" t="s">
        <v>11144</v>
      </c>
      <c r="B89" s="981" t="s">
        <v>11143</v>
      </c>
      <c r="C89" s="977">
        <v>6.5</v>
      </c>
      <c r="D89" s="1866">
        <v>200</v>
      </c>
      <c r="E89" s="1092">
        <v>500.15</v>
      </c>
      <c r="F89" s="1967">
        <f t="shared" ref="F89" si="10">ROUND(E89*(1-$F$10),2)</f>
        <v>500.15</v>
      </c>
      <c r="G89" s="968">
        <f>'Заказ, cкидки и курсы валют'!$J$23*F89</f>
        <v>6226.8674999999994</v>
      </c>
      <c r="H89" s="387">
        <f t="shared" ref="H89" si="11">ROUND((D89/1000)*G89,2)</f>
        <v>1245.3699999999999</v>
      </c>
      <c r="I89" s="337"/>
      <c r="J89" s="574"/>
      <c r="K89" s="816"/>
    </row>
    <row r="90" spans="1:11" ht="15">
      <c r="A90" s="216" t="s">
        <v>2511</v>
      </c>
      <c r="B90" s="67" t="s">
        <v>4006</v>
      </c>
      <c r="C90" s="58">
        <v>7</v>
      </c>
      <c r="D90" s="1867">
        <v>200</v>
      </c>
      <c r="E90" s="1092">
        <v>654.1</v>
      </c>
      <c r="F90" s="1968">
        <f t="shared" ref="F90:F119" si="12">ROUND(E90*(1-$F$10),2)</f>
        <v>654.1</v>
      </c>
      <c r="G90" s="862">
        <f>'Заказ, cкидки и курсы валют'!$J$23*F90</f>
        <v>8143.5450000000001</v>
      </c>
      <c r="H90" s="128">
        <f t="shared" ref="H90:H119" si="13">ROUND((D90/1000)*G90,2)</f>
        <v>1628.71</v>
      </c>
      <c r="I90" s="212"/>
      <c r="J90" s="574"/>
      <c r="K90" s="816"/>
    </row>
    <row r="91" spans="1:11" ht="15">
      <c r="A91" s="216" t="s">
        <v>2512</v>
      </c>
      <c r="B91" s="67" t="s">
        <v>4007</v>
      </c>
      <c r="C91" s="58">
        <v>9</v>
      </c>
      <c r="D91" s="1867">
        <v>200</v>
      </c>
      <c r="E91" s="1092">
        <v>665.8</v>
      </c>
      <c r="F91" s="1968">
        <f t="shared" si="12"/>
        <v>665.8</v>
      </c>
      <c r="G91" s="862">
        <f>'Заказ, cкидки и курсы валют'!$J$23*F91</f>
        <v>8289.2099999999991</v>
      </c>
      <c r="H91" s="128">
        <f t="shared" si="13"/>
        <v>1657.84</v>
      </c>
      <c r="I91" s="212"/>
      <c r="J91" s="574"/>
      <c r="K91" s="816"/>
    </row>
    <row r="92" spans="1:11" ht="15">
      <c r="A92" s="216" t="s">
        <v>2513</v>
      </c>
      <c r="B92" s="64" t="s">
        <v>3361</v>
      </c>
      <c r="C92" s="58">
        <v>11.86</v>
      </c>
      <c r="D92" s="1145">
        <v>150</v>
      </c>
      <c r="E92" s="1092">
        <v>775.95</v>
      </c>
      <c r="F92" s="1968">
        <f t="shared" si="12"/>
        <v>775.95</v>
      </c>
      <c r="G92" s="862">
        <f>'Заказ, cкидки и курсы валют'!$J$23*F92</f>
        <v>9660.5774999999994</v>
      </c>
      <c r="H92" s="128">
        <f t="shared" si="13"/>
        <v>1449.09</v>
      </c>
      <c r="I92" s="212"/>
      <c r="J92" s="574"/>
      <c r="K92" s="816"/>
    </row>
    <row r="93" spans="1:11" ht="15">
      <c r="A93" s="216" t="s">
        <v>5595</v>
      </c>
      <c r="B93" s="64" t="s">
        <v>5596</v>
      </c>
      <c r="C93" s="65">
        <v>13</v>
      </c>
      <c r="D93" s="1145">
        <v>150</v>
      </c>
      <c r="E93" s="1092">
        <v>914.09</v>
      </c>
      <c r="F93" s="1968">
        <f t="shared" si="12"/>
        <v>914.09</v>
      </c>
      <c r="G93" s="862">
        <f>'Заказ, cкидки и курсы валют'!$J$23*F93</f>
        <v>11380.4205</v>
      </c>
      <c r="H93" s="128">
        <f t="shared" si="13"/>
        <v>1707.06</v>
      </c>
      <c r="I93" s="212"/>
      <c r="J93" s="574"/>
      <c r="K93" s="574"/>
    </row>
    <row r="94" spans="1:11" ht="15">
      <c r="A94" s="216" t="s">
        <v>2514</v>
      </c>
      <c r="B94" s="64" t="s">
        <v>3119</v>
      </c>
      <c r="C94" s="58">
        <v>9.2799999999999994</v>
      </c>
      <c r="D94" s="1145">
        <v>150</v>
      </c>
      <c r="E94" s="1092">
        <v>350.34</v>
      </c>
      <c r="F94" s="1968">
        <f t="shared" si="12"/>
        <v>350.34</v>
      </c>
      <c r="G94" s="862">
        <f>'Заказ, cкидки и курсы валют'!$J$23*F94</f>
        <v>4361.7329999999993</v>
      </c>
      <c r="H94" s="128">
        <f t="shared" si="13"/>
        <v>654.26</v>
      </c>
      <c r="I94" s="212"/>
      <c r="J94" s="574"/>
      <c r="K94" s="574"/>
    </row>
    <row r="95" spans="1:11" ht="15">
      <c r="A95" s="216" t="s">
        <v>2515</v>
      </c>
      <c r="B95" s="64" t="s">
        <v>190</v>
      </c>
      <c r="C95" s="58">
        <v>13.08</v>
      </c>
      <c r="D95" s="1145">
        <v>100</v>
      </c>
      <c r="E95" s="1092">
        <v>372.99</v>
      </c>
      <c r="F95" s="1968">
        <f t="shared" si="12"/>
        <v>372.99</v>
      </c>
      <c r="G95" s="862">
        <f>'Заказ, cкидки и курсы валют'!$J$23*F95</f>
        <v>4643.7254999999996</v>
      </c>
      <c r="H95" s="128">
        <f t="shared" si="13"/>
        <v>464.37</v>
      </c>
      <c r="I95" s="212"/>
      <c r="J95" s="574"/>
      <c r="K95" s="574"/>
    </row>
    <row r="96" spans="1:11" ht="15">
      <c r="A96" s="216" t="s">
        <v>2516</v>
      </c>
      <c r="B96" s="64" t="s">
        <v>237</v>
      </c>
      <c r="C96" s="58">
        <v>20.65</v>
      </c>
      <c r="D96" s="1145">
        <v>80</v>
      </c>
      <c r="E96" s="1092">
        <v>598.66999999999996</v>
      </c>
      <c r="F96" s="1968">
        <f t="shared" si="12"/>
        <v>598.66999999999996</v>
      </c>
      <c r="G96" s="862">
        <f>'Заказ, cкидки и курсы валют'!$J$23*F96</f>
        <v>7453.441499999999</v>
      </c>
      <c r="H96" s="128">
        <f t="shared" si="13"/>
        <v>596.28</v>
      </c>
      <c r="I96" s="212"/>
      <c r="J96" s="574"/>
      <c r="K96" s="574"/>
    </row>
    <row r="97" spans="1:11" ht="15">
      <c r="A97" s="216" t="s">
        <v>2517</v>
      </c>
      <c r="B97" s="64" t="s">
        <v>238</v>
      </c>
      <c r="C97" s="58">
        <v>25.8</v>
      </c>
      <c r="D97" s="1145">
        <v>60</v>
      </c>
      <c r="E97" s="1092">
        <v>740.54</v>
      </c>
      <c r="F97" s="1968">
        <f t="shared" si="12"/>
        <v>740.54</v>
      </c>
      <c r="G97" s="862">
        <f>'Заказ, cкидки и курсы валют'!$J$23*F97</f>
        <v>9219.7229999999981</v>
      </c>
      <c r="H97" s="128">
        <f t="shared" si="13"/>
        <v>553.17999999999995</v>
      </c>
      <c r="I97" s="212"/>
      <c r="J97" s="574"/>
      <c r="K97" s="574"/>
    </row>
    <row r="98" spans="1:11" ht="15">
      <c r="A98" s="216" t="s">
        <v>2518</v>
      </c>
      <c r="B98" s="64" t="s">
        <v>195</v>
      </c>
      <c r="C98" s="58">
        <v>30.62</v>
      </c>
      <c r="D98" s="1145">
        <v>60</v>
      </c>
      <c r="E98" s="1092">
        <v>843.47</v>
      </c>
      <c r="F98" s="1968">
        <f t="shared" si="12"/>
        <v>843.47</v>
      </c>
      <c r="G98" s="862">
        <f>'Заказ, cкидки и курсы валют'!$J$23*F98</f>
        <v>10501.201499999999</v>
      </c>
      <c r="H98" s="128">
        <f t="shared" si="13"/>
        <v>630.07000000000005</v>
      </c>
      <c r="I98" s="212"/>
      <c r="J98" s="574"/>
      <c r="K98" s="574"/>
    </row>
    <row r="99" spans="1:11" ht="15">
      <c r="A99" s="216" t="s">
        <v>2519</v>
      </c>
      <c r="B99" s="64" t="s">
        <v>975</v>
      </c>
      <c r="C99" s="58">
        <v>33.200000000000003</v>
      </c>
      <c r="D99" s="1145">
        <v>50</v>
      </c>
      <c r="E99" s="1092">
        <v>871.19</v>
      </c>
      <c r="F99" s="1968">
        <f t="shared" si="12"/>
        <v>871.19</v>
      </c>
      <c r="G99" s="862">
        <f>'Заказ, cкидки и курсы валют'!$J$23*F99</f>
        <v>10846.315500000001</v>
      </c>
      <c r="H99" s="128">
        <f t="shared" si="13"/>
        <v>542.32000000000005</v>
      </c>
      <c r="I99" s="212"/>
      <c r="J99" s="574"/>
      <c r="K99" s="574"/>
    </row>
    <row r="100" spans="1:11" ht="15">
      <c r="A100" s="216" t="s">
        <v>2520</v>
      </c>
      <c r="B100" s="64" t="s">
        <v>196</v>
      </c>
      <c r="C100" s="58">
        <v>36.1</v>
      </c>
      <c r="D100" s="1145">
        <v>50</v>
      </c>
      <c r="E100" s="1092">
        <v>1031.33</v>
      </c>
      <c r="F100" s="1968">
        <f t="shared" si="12"/>
        <v>1031.33</v>
      </c>
      <c r="G100" s="862">
        <f>'Заказ, cкидки и курсы валют'!$J$23*F100</f>
        <v>12840.058499999999</v>
      </c>
      <c r="H100" s="128">
        <f t="shared" si="13"/>
        <v>642</v>
      </c>
      <c r="I100" s="212"/>
      <c r="J100" s="574"/>
      <c r="K100" s="574"/>
    </row>
    <row r="101" spans="1:11" ht="15">
      <c r="A101" s="216" t="s">
        <v>2521</v>
      </c>
      <c r="B101" s="64" t="s">
        <v>3124</v>
      </c>
      <c r="C101" s="58">
        <v>22.2</v>
      </c>
      <c r="D101" s="1145">
        <v>60</v>
      </c>
      <c r="E101" s="1092">
        <v>516.28</v>
      </c>
      <c r="F101" s="1968">
        <f t="shared" si="12"/>
        <v>516.28</v>
      </c>
      <c r="G101" s="862">
        <f>'Заказ, cкидки и курсы валют'!$J$23*F101</f>
        <v>6427.6859999999997</v>
      </c>
      <c r="H101" s="128">
        <f t="shared" si="13"/>
        <v>385.66</v>
      </c>
      <c r="I101" s="212"/>
      <c r="J101" s="574"/>
      <c r="K101" s="574"/>
    </row>
    <row r="102" spans="1:11" ht="15">
      <c r="A102" s="216" t="s">
        <v>2522</v>
      </c>
      <c r="B102" s="64" t="s">
        <v>201</v>
      </c>
      <c r="C102" s="58">
        <v>26.8</v>
      </c>
      <c r="D102" s="1145">
        <v>60</v>
      </c>
      <c r="E102" s="1092">
        <v>727.22</v>
      </c>
      <c r="F102" s="1968">
        <f t="shared" si="12"/>
        <v>727.22</v>
      </c>
      <c r="G102" s="862">
        <f>'Заказ, cкидки и курсы валют'!$J$23*F102</f>
        <v>9053.8889999999992</v>
      </c>
      <c r="H102" s="128">
        <f t="shared" si="13"/>
        <v>543.23</v>
      </c>
      <c r="I102" s="212"/>
      <c r="J102" s="574"/>
      <c r="K102" s="574"/>
    </row>
    <row r="103" spans="1:11" ht="15">
      <c r="A103" s="216" t="s">
        <v>2523</v>
      </c>
      <c r="B103" s="64" t="s">
        <v>202</v>
      </c>
      <c r="C103" s="58">
        <v>30.6</v>
      </c>
      <c r="D103" s="1145">
        <v>50</v>
      </c>
      <c r="E103" s="1092">
        <v>784.69</v>
      </c>
      <c r="F103" s="1968">
        <f t="shared" si="12"/>
        <v>784.69</v>
      </c>
      <c r="G103" s="862">
        <f>'Заказ, cкидки и курсы валют'!$J$23*F103</f>
        <v>9769.3904999999995</v>
      </c>
      <c r="H103" s="128">
        <f t="shared" si="13"/>
        <v>488.47</v>
      </c>
      <c r="I103" s="212"/>
      <c r="J103" s="574"/>
      <c r="K103" s="574"/>
    </row>
    <row r="104" spans="1:11" ht="15">
      <c r="A104" s="216" t="s">
        <v>2524</v>
      </c>
      <c r="B104" s="64" t="s">
        <v>239</v>
      </c>
      <c r="C104" s="58">
        <v>38.299999999999997</v>
      </c>
      <c r="D104" s="1145">
        <v>50</v>
      </c>
      <c r="E104" s="1092">
        <v>1033.1400000000001</v>
      </c>
      <c r="F104" s="1968">
        <f t="shared" si="12"/>
        <v>1033.1400000000001</v>
      </c>
      <c r="G104" s="862">
        <f>'Заказ, cкидки и курсы валют'!$J$23*F104</f>
        <v>12862.593000000001</v>
      </c>
      <c r="H104" s="128">
        <f t="shared" si="13"/>
        <v>643.13</v>
      </c>
      <c r="I104" s="212"/>
      <c r="J104" s="574"/>
      <c r="K104" s="574"/>
    </row>
    <row r="105" spans="1:11" ht="15">
      <c r="A105" s="216" t="s">
        <v>4805</v>
      </c>
      <c r="B105" s="64" t="s">
        <v>240</v>
      </c>
      <c r="C105" s="58">
        <v>47.4</v>
      </c>
      <c r="D105" s="1145">
        <v>40</v>
      </c>
      <c r="E105" s="1092">
        <v>1194.74</v>
      </c>
      <c r="F105" s="1968">
        <f t="shared" si="12"/>
        <v>1194.74</v>
      </c>
      <c r="G105" s="862">
        <f>'Заказ, cкидки и курсы валют'!$J$23*F105</f>
        <v>14874.512999999999</v>
      </c>
      <c r="H105" s="128">
        <f t="shared" si="13"/>
        <v>594.98</v>
      </c>
      <c r="I105" s="212"/>
      <c r="J105" s="574"/>
      <c r="K105" s="574"/>
    </row>
    <row r="106" spans="1:11" ht="15">
      <c r="A106" s="216" t="s">
        <v>4806</v>
      </c>
      <c r="B106" s="64" t="s">
        <v>241</v>
      </c>
      <c r="C106" s="58">
        <v>59.1</v>
      </c>
      <c r="D106" s="1145">
        <v>30</v>
      </c>
      <c r="E106" s="1092">
        <v>1452.7</v>
      </c>
      <c r="F106" s="1968">
        <f t="shared" si="12"/>
        <v>1452.7</v>
      </c>
      <c r="G106" s="862">
        <f>'Заказ, cкидки и курсы валют'!$J$23*F106</f>
        <v>18086.114999999998</v>
      </c>
      <c r="H106" s="128">
        <f t="shared" si="13"/>
        <v>542.58000000000004</v>
      </c>
      <c r="I106" s="212"/>
      <c r="J106" s="574"/>
      <c r="K106" s="574"/>
    </row>
    <row r="107" spans="1:11" ht="15">
      <c r="A107" s="216" t="s">
        <v>4807</v>
      </c>
      <c r="B107" s="64" t="s">
        <v>242</v>
      </c>
      <c r="C107" s="58">
        <v>61.8</v>
      </c>
      <c r="D107" s="1145">
        <v>40</v>
      </c>
      <c r="E107" s="1092">
        <v>1669.14</v>
      </c>
      <c r="F107" s="1968">
        <f t="shared" si="12"/>
        <v>1669.14</v>
      </c>
      <c r="G107" s="862">
        <f>'Заказ, cкидки и курсы валют'!$J$23*F107</f>
        <v>20780.793000000001</v>
      </c>
      <c r="H107" s="128">
        <f t="shared" si="13"/>
        <v>831.23</v>
      </c>
      <c r="I107" s="212"/>
      <c r="J107" s="574"/>
      <c r="K107" s="574"/>
    </row>
    <row r="108" spans="1:11" ht="15">
      <c r="A108" s="216" t="s">
        <v>4808</v>
      </c>
      <c r="B108" s="64" t="s">
        <v>2643</v>
      </c>
      <c r="C108" s="58">
        <v>71.41</v>
      </c>
      <c r="D108" s="1145">
        <v>40</v>
      </c>
      <c r="E108" s="1092">
        <v>1910.45</v>
      </c>
      <c r="F108" s="1968">
        <f t="shared" si="12"/>
        <v>1910.45</v>
      </c>
      <c r="G108" s="862">
        <f>'Заказ, cкидки и курсы валют'!$J$23*F108</f>
        <v>23785.102500000001</v>
      </c>
      <c r="H108" s="128">
        <f t="shared" si="13"/>
        <v>951.4</v>
      </c>
      <c r="I108" s="212"/>
      <c r="J108" s="574"/>
      <c r="K108" s="574"/>
    </row>
    <row r="109" spans="1:11" ht="15">
      <c r="A109" s="216" t="s">
        <v>4809</v>
      </c>
      <c r="B109" s="64" t="s">
        <v>2644</v>
      </c>
      <c r="C109" s="58">
        <v>84.22</v>
      </c>
      <c r="D109" s="1145">
        <v>30</v>
      </c>
      <c r="E109" s="1092">
        <v>2216.96</v>
      </c>
      <c r="F109" s="1968">
        <f t="shared" si="12"/>
        <v>2216.96</v>
      </c>
      <c r="G109" s="862">
        <f>'Заказ, cкидки и курсы валют'!$J$23*F109</f>
        <v>27601.151999999998</v>
      </c>
      <c r="H109" s="128">
        <f t="shared" si="13"/>
        <v>828.03</v>
      </c>
      <c r="I109" s="212"/>
      <c r="J109" s="574"/>
      <c r="K109" s="574"/>
    </row>
    <row r="110" spans="1:11" ht="15">
      <c r="A110" s="216" t="s">
        <v>4810</v>
      </c>
      <c r="B110" s="64" t="s">
        <v>209</v>
      </c>
      <c r="C110" s="58">
        <v>96.01</v>
      </c>
      <c r="D110" s="1145">
        <v>20</v>
      </c>
      <c r="E110" s="1092">
        <v>2524.86</v>
      </c>
      <c r="F110" s="1968">
        <f t="shared" si="12"/>
        <v>2524.86</v>
      </c>
      <c r="G110" s="862">
        <f>'Заказ, cкидки и курсы валют'!$J$23*F110</f>
        <v>31434.507000000001</v>
      </c>
      <c r="H110" s="128">
        <f t="shared" si="13"/>
        <v>628.69000000000005</v>
      </c>
      <c r="I110" s="212"/>
      <c r="J110" s="574"/>
      <c r="K110" s="574"/>
    </row>
    <row r="111" spans="1:11" ht="15">
      <c r="A111" s="216" t="s">
        <v>4811</v>
      </c>
      <c r="B111" s="64" t="s">
        <v>4008</v>
      </c>
      <c r="C111" s="58">
        <v>127</v>
      </c>
      <c r="D111" s="1145">
        <v>20</v>
      </c>
      <c r="E111" s="1092">
        <v>3542.91</v>
      </c>
      <c r="F111" s="1968">
        <f t="shared" si="12"/>
        <v>3542.91</v>
      </c>
      <c r="G111" s="862">
        <f>'Заказ, cкидки и курсы валют'!$J$23*F111</f>
        <v>44109.229499999994</v>
      </c>
      <c r="H111" s="128">
        <f t="shared" si="13"/>
        <v>882.18</v>
      </c>
      <c r="I111" s="212"/>
      <c r="J111" s="574"/>
      <c r="K111" s="574"/>
    </row>
    <row r="112" spans="1:11" ht="15">
      <c r="A112" s="216" t="s">
        <v>4812</v>
      </c>
      <c r="B112" s="64" t="s">
        <v>243</v>
      </c>
      <c r="C112" s="58">
        <v>47</v>
      </c>
      <c r="D112" s="1145">
        <v>30</v>
      </c>
      <c r="E112" s="1092">
        <v>1154.58</v>
      </c>
      <c r="F112" s="1968">
        <f t="shared" si="12"/>
        <v>1154.58</v>
      </c>
      <c r="G112" s="862">
        <f>'Заказ, cкидки и курсы валют'!$J$23*F112</f>
        <v>14374.520999999999</v>
      </c>
      <c r="H112" s="128">
        <f t="shared" si="13"/>
        <v>431.24</v>
      </c>
      <c r="I112" s="212"/>
      <c r="J112" s="574"/>
      <c r="K112" s="574"/>
    </row>
    <row r="113" spans="1:11" ht="15">
      <c r="A113" s="216" t="s">
        <v>4813</v>
      </c>
      <c r="B113" s="64" t="s">
        <v>244</v>
      </c>
      <c r="C113" s="58">
        <v>57</v>
      </c>
      <c r="D113" s="1145">
        <v>30</v>
      </c>
      <c r="E113" s="1092">
        <v>1389.22</v>
      </c>
      <c r="F113" s="1968">
        <f t="shared" si="12"/>
        <v>1389.22</v>
      </c>
      <c r="G113" s="862">
        <f>'Заказ, cкидки и курсы валют'!$J$23*F113</f>
        <v>17295.789000000001</v>
      </c>
      <c r="H113" s="128">
        <f t="shared" si="13"/>
        <v>518.87</v>
      </c>
      <c r="I113" s="212"/>
      <c r="J113" s="574"/>
      <c r="K113" s="574"/>
    </row>
    <row r="114" spans="1:11" ht="15">
      <c r="A114" s="216" t="s">
        <v>4814</v>
      </c>
      <c r="B114" s="64" t="s">
        <v>245</v>
      </c>
      <c r="C114" s="58">
        <v>73.3</v>
      </c>
      <c r="D114" s="1145">
        <v>30</v>
      </c>
      <c r="E114" s="1092">
        <v>1753.73</v>
      </c>
      <c r="F114" s="1968">
        <f t="shared" si="12"/>
        <v>1753.73</v>
      </c>
      <c r="G114" s="862">
        <f>'Заказ, cкидки и курсы валют'!$J$23*F114</f>
        <v>21833.9385</v>
      </c>
      <c r="H114" s="128">
        <f t="shared" si="13"/>
        <v>655.02</v>
      </c>
      <c r="I114" s="212"/>
      <c r="J114" s="574"/>
      <c r="K114" s="574"/>
    </row>
    <row r="115" spans="1:11" ht="15">
      <c r="A115" s="216" t="s">
        <v>4815</v>
      </c>
      <c r="B115" s="64" t="s">
        <v>1331</v>
      </c>
      <c r="C115" s="58">
        <v>87.58</v>
      </c>
      <c r="D115" s="1145">
        <v>30</v>
      </c>
      <c r="E115" s="1092">
        <v>2226.17</v>
      </c>
      <c r="F115" s="1968">
        <f t="shared" si="12"/>
        <v>2226.17</v>
      </c>
      <c r="G115" s="862">
        <f>'Заказ, cкидки и курсы валют'!$J$23*F115</f>
        <v>27715.816500000001</v>
      </c>
      <c r="H115" s="128">
        <f t="shared" si="13"/>
        <v>831.47</v>
      </c>
      <c r="I115" s="212"/>
      <c r="J115" s="574"/>
      <c r="K115" s="574"/>
    </row>
    <row r="116" spans="1:11" ht="15">
      <c r="A116" s="216" t="s">
        <v>4816</v>
      </c>
      <c r="B116" s="64" t="s">
        <v>246</v>
      </c>
      <c r="C116" s="58">
        <v>93.25</v>
      </c>
      <c r="D116" s="1145">
        <v>30</v>
      </c>
      <c r="E116" s="1092">
        <v>2321.77</v>
      </c>
      <c r="F116" s="1968">
        <f t="shared" si="12"/>
        <v>2321.77</v>
      </c>
      <c r="G116" s="862">
        <f>'Заказ, cкидки и курсы валют'!$J$23*F116</f>
        <v>28906.036499999998</v>
      </c>
      <c r="H116" s="128">
        <f t="shared" si="13"/>
        <v>867.18</v>
      </c>
      <c r="I116" s="212"/>
      <c r="J116" s="574"/>
      <c r="K116" s="574"/>
    </row>
    <row r="117" spans="1:11" ht="15">
      <c r="A117" s="216" t="s">
        <v>4817</v>
      </c>
      <c r="B117" s="1990" t="s">
        <v>1332</v>
      </c>
      <c r="C117" s="58">
        <v>107.61</v>
      </c>
      <c r="D117" s="1991">
        <v>30</v>
      </c>
      <c r="E117" s="1092">
        <v>2654.44</v>
      </c>
      <c r="F117" s="1968">
        <f t="shared" si="12"/>
        <v>2654.44</v>
      </c>
      <c r="G117" s="862">
        <f>'Заказ, cкидки и курсы валют'!$J$23*F117</f>
        <v>33047.777999999998</v>
      </c>
      <c r="H117" s="128">
        <f t="shared" si="13"/>
        <v>991.43</v>
      </c>
      <c r="I117" s="212"/>
      <c r="J117" s="574"/>
      <c r="K117" s="574"/>
    </row>
    <row r="118" spans="1:11" ht="15">
      <c r="A118" s="216" t="s">
        <v>4818</v>
      </c>
      <c r="B118" s="64" t="s">
        <v>215</v>
      </c>
      <c r="C118" s="58">
        <v>127.6</v>
      </c>
      <c r="D118" s="1145">
        <v>25</v>
      </c>
      <c r="E118" s="1092">
        <v>3323.97</v>
      </c>
      <c r="F118" s="1968">
        <f t="shared" si="12"/>
        <v>3323.97</v>
      </c>
      <c r="G118" s="862">
        <f>'Заказ, cкидки и курсы валют'!$J$23*F118</f>
        <v>41383.426499999994</v>
      </c>
      <c r="H118" s="128">
        <f t="shared" si="13"/>
        <v>1034.5899999999999</v>
      </c>
      <c r="I118" s="212"/>
      <c r="J118" s="574"/>
      <c r="K118" s="574"/>
    </row>
    <row r="119" spans="1:11">
      <c r="A119" s="216" t="s">
        <v>4819</v>
      </c>
      <c r="B119" s="64" t="s">
        <v>216</v>
      </c>
      <c r="C119" s="58">
        <v>141.4</v>
      </c>
      <c r="D119" s="1145">
        <v>25</v>
      </c>
      <c r="E119" s="1092">
        <v>3629.41</v>
      </c>
      <c r="F119" s="1968">
        <f t="shared" si="12"/>
        <v>3629.41</v>
      </c>
      <c r="G119" s="862">
        <f>'Заказ, cкидки и курсы валют'!$J$23*F119</f>
        <v>45186.154499999997</v>
      </c>
      <c r="H119" s="128">
        <f t="shared" si="13"/>
        <v>1129.6500000000001</v>
      </c>
      <c r="I119" s="212"/>
    </row>
    <row r="120" spans="1:11">
      <c r="A120" s="216" t="s">
        <v>10689</v>
      </c>
      <c r="B120" s="64" t="s">
        <v>217</v>
      </c>
      <c r="C120" s="58">
        <v>155</v>
      </c>
      <c r="D120" s="1145">
        <v>25</v>
      </c>
      <c r="E120" s="1092">
        <v>4064.07</v>
      </c>
      <c r="F120" s="1968">
        <f t="shared" ref="F120" si="14">ROUND(E120*(1-$F$10),2)</f>
        <v>4064.07</v>
      </c>
      <c r="G120" s="862">
        <f>'Заказ, cкидки и курсы валют'!$J$23*F120</f>
        <v>50597.671499999997</v>
      </c>
      <c r="H120" s="128">
        <f t="shared" ref="H120" si="15">ROUND((D120/1000)*G120,2)</f>
        <v>1264.94</v>
      </c>
      <c r="I120" s="212"/>
    </row>
    <row r="121" spans="1:11">
      <c r="A121" s="216" t="s">
        <v>4820</v>
      </c>
      <c r="B121" s="64" t="s">
        <v>1367</v>
      </c>
      <c r="C121" s="58">
        <v>175</v>
      </c>
      <c r="D121" s="1145">
        <v>30</v>
      </c>
      <c r="E121" s="1092">
        <v>4919.25</v>
      </c>
      <c r="F121" s="1968">
        <f t="shared" ref="F121:F140" si="16">ROUND(E121*(1-$F$10),2)</f>
        <v>4919.25</v>
      </c>
      <c r="G121" s="862">
        <f>'Заказ, cкидки и курсы валют'!$J$23*F121</f>
        <v>61244.662499999999</v>
      </c>
      <c r="H121" s="128">
        <f t="shared" ref="H121:H140" si="17">ROUND((D121/1000)*G121,2)</f>
        <v>1837.34</v>
      </c>
      <c r="I121" s="212"/>
    </row>
    <row r="122" spans="1:11" ht="15">
      <c r="A122" s="216" t="s">
        <v>4821</v>
      </c>
      <c r="B122" s="64" t="s">
        <v>220</v>
      </c>
      <c r="C122" s="58">
        <v>200.25</v>
      </c>
      <c r="D122" s="1145">
        <v>40</v>
      </c>
      <c r="E122" s="1092">
        <v>5993.24</v>
      </c>
      <c r="F122" s="1968">
        <f t="shared" si="16"/>
        <v>5993.24</v>
      </c>
      <c r="G122" s="862">
        <f>'Заказ, cкидки и курсы валют'!$J$23*F122</f>
        <v>74615.837999999989</v>
      </c>
      <c r="H122" s="128">
        <f t="shared" si="17"/>
        <v>2984.63</v>
      </c>
      <c r="I122" s="212"/>
      <c r="J122" s="574"/>
      <c r="K122" s="574"/>
    </row>
    <row r="123" spans="1:11" ht="15">
      <c r="A123" s="216" t="s">
        <v>4822</v>
      </c>
      <c r="B123" s="64" t="s">
        <v>221</v>
      </c>
      <c r="C123" s="58">
        <v>217.53</v>
      </c>
      <c r="D123" s="1145">
        <v>25</v>
      </c>
      <c r="E123" s="1092">
        <v>5227.42</v>
      </c>
      <c r="F123" s="1968">
        <f t="shared" si="16"/>
        <v>5227.42</v>
      </c>
      <c r="G123" s="862">
        <f>'Заказ, cкидки и курсы валют'!$J$23*F123</f>
        <v>65081.379000000001</v>
      </c>
      <c r="H123" s="128">
        <f t="shared" si="17"/>
        <v>1627.03</v>
      </c>
      <c r="I123" s="212"/>
      <c r="J123" s="574"/>
      <c r="K123" s="574"/>
    </row>
    <row r="124" spans="1:11" ht="15">
      <c r="A124" s="216" t="s">
        <v>4823</v>
      </c>
      <c r="B124" s="64" t="s">
        <v>4009</v>
      </c>
      <c r="C124" s="58">
        <v>79</v>
      </c>
      <c r="D124" s="1145">
        <v>20</v>
      </c>
      <c r="E124" s="1092">
        <v>1889.65</v>
      </c>
      <c r="F124" s="1968">
        <f t="shared" si="16"/>
        <v>1889.65</v>
      </c>
      <c r="G124" s="862">
        <f>'Заказ, cкидки и курсы валют'!$J$23*F124</f>
        <v>23526.142499999998</v>
      </c>
      <c r="H124" s="128">
        <f t="shared" si="17"/>
        <v>470.52</v>
      </c>
      <c r="I124" s="212"/>
      <c r="J124" s="574"/>
      <c r="K124" s="574"/>
    </row>
    <row r="125" spans="1:11" ht="15">
      <c r="A125" s="216" t="s">
        <v>4824</v>
      </c>
      <c r="B125" s="64" t="s">
        <v>4203</v>
      </c>
      <c r="C125" s="58">
        <v>95</v>
      </c>
      <c r="D125" s="1145">
        <v>20</v>
      </c>
      <c r="E125" s="1092">
        <v>2390.96</v>
      </c>
      <c r="F125" s="1968">
        <f t="shared" si="16"/>
        <v>2390.96</v>
      </c>
      <c r="G125" s="862">
        <f>'Заказ, cкидки и курсы валют'!$J$23*F125</f>
        <v>29767.451999999997</v>
      </c>
      <c r="H125" s="128">
        <f t="shared" si="17"/>
        <v>595.35</v>
      </c>
      <c r="I125" s="212"/>
      <c r="J125" s="574"/>
      <c r="K125" s="574"/>
    </row>
    <row r="126" spans="1:11" ht="15">
      <c r="A126" s="216" t="s">
        <v>4825</v>
      </c>
      <c r="B126" s="64" t="s">
        <v>4204</v>
      </c>
      <c r="C126" s="58">
        <v>96</v>
      </c>
      <c r="D126" s="1145">
        <v>20</v>
      </c>
      <c r="E126" s="1092">
        <v>2792.32</v>
      </c>
      <c r="F126" s="1968">
        <f t="shared" si="16"/>
        <v>2792.32</v>
      </c>
      <c r="G126" s="862">
        <f>'Заказ, cкидки и курсы валют'!$J$23*F126</f>
        <v>34764.383999999998</v>
      </c>
      <c r="H126" s="128">
        <f t="shared" si="17"/>
        <v>695.29</v>
      </c>
      <c r="I126" s="212"/>
      <c r="J126" s="574"/>
      <c r="K126" s="574"/>
    </row>
    <row r="127" spans="1:11" ht="15">
      <c r="A127" s="216" t="s">
        <v>4826</v>
      </c>
      <c r="B127" s="64" t="s">
        <v>1369</v>
      </c>
      <c r="C127" s="58">
        <v>150.83000000000001</v>
      </c>
      <c r="D127" s="1145">
        <v>20</v>
      </c>
      <c r="E127" s="1092">
        <v>4163.45</v>
      </c>
      <c r="F127" s="1968">
        <f t="shared" si="16"/>
        <v>4163.45</v>
      </c>
      <c r="G127" s="862">
        <f>'Заказ, cкидки и курсы валют'!$J$23*F127</f>
        <v>51834.952499999992</v>
      </c>
      <c r="H127" s="128">
        <f t="shared" si="17"/>
        <v>1036.7</v>
      </c>
      <c r="I127" s="212"/>
      <c r="J127" s="574"/>
      <c r="K127" s="574"/>
    </row>
    <row r="128" spans="1:11" ht="15">
      <c r="A128" s="216" t="s">
        <v>4827</v>
      </c>
      <c r="B128" s="64" t="s">
        <v>1370</v>
      </c>
      <c r="C128" s="58">
        <v>192</v>
      </c>
      <c r="D128" s="1145">
        <v>20</v>
      </c>
      <c r="E128" s="1092">
        <v>5767.98</v>
      </c>
      <c r="F128" s="1968">
        <f t="shared" si="16"/>
        <v>5767.98</v>
      </c>
      <c r="G128" s="862">
        <f>'Заказ, cкидки и курсы валют'!$J$23*F128</f>
        <v>71811.350999999995</v>
      </c>
      <c r="H128" s="128">
        <f t="shared" si="17"/>
        <v>1436.23</v>
      </c>
      <c r="I128" s="212"/>
      <c r="J128" s="574"/>
      <c r="K128" s="574"/>
    </row>
    <row r="129" spans="1:11" ht="15">
      <c r="A129" s="216" t="s">
        <v>4828</v>
      </c>
      <c r="B129" s="64" t="s">
        <v>3133</v>
      </c>
      <c r="C129" s="58">
        <v>87.6</v>
      </c>
      <c r="D129" s="1145">
        <v>25</v>
      </c>
      <c r="E129" s="1092">
        <v>2152.33</v>
      </c>
      <c r="F129" s="1968">
        <f t="shared" si="16"/>
        <v>2152.33</v>
      </c>
      <c r="G129" s="862">
        <f>'Заказ, cкидки и курсы валют'!$J$23*F129</f>
        <v>26796.508499999996</v>
      </c>
      <c r="H129" s="128">
        <f t="shared" si="17"/>
        <v>669.91</v>
      </c>
      <c r="I129" s="212"/>
      <c r="J129" s="574"/>
      <c r="K129" s="574"/>
    </row>
    <row r="130" spans="1:11" ht="15">
      <c r="A130" s="216" t="s">
        <v>4829</v>
      </c>
      <c r="B130" s="64" t="s">
        <v>247</v>
      </c>
      <c r="C130" s="58">
        <v>130</v>
      </c>
      <c r="D130" s="1145">
        <v>25</v>
      </c>
      <c r="E130" s="1092">
        <v>3354.42</v>
      </c>
      <c r="F130" s="1968">
        <f t="shared" si="16"/>
        <v>3354.42</v>
      </c>
      <c r="G130" s="862">
        <f>'Заказ, cкидки и курсы валют'!$J$23*F130</f>
        <v>41762.528999999995</v>
      </c>
      <c r="H130" s="128">
        <f t="shared" si="17"/>
        <v>1044.06</v>
      </c>
      <c r="I130" s="212"/>
      <c r="J130" s="574"/>
      <c r="K130" s="574"/>
    </row>
    <row r="131" spans="1:11" ht="15">
      <c r="A131" s="216" t="s">
        <v>4830</v>
      </c>
      <c r="B131" s="64" t="s">
        <v>248</v>
      </c>
      <c r="C131" s="58">
        <v>172</v>
      </c>
      <c r="D131" s="1145">
        <v>20</v>
      </c>
      <c r="E131" s="1092">
        <v>4376.01</v>
      </c>
      <c r="F131" s="1968">
        <f t="shared" si="16"/>
        <v>4376.01</v>
      </c>
      <c r="G131" s="862">
        <f>'Заказ, cкидки и курсы валют'!$J$23*F131</f>
        <v>54481.324500000002</v>
      </c>
      <c r="H131" s="128">
        <f t="shared" si="17"/>
        <v>1089.6300000000001</v>
      </c>
      <c r="I131" s="212"/>
      <c r="J131" s="574"/>
      <c r="K131" s="574"/>
    </row>
    <row r="132" spans="1:11" ht="15">
      <c r="A132" s="216" t="s">
        <v>4831</v>
      </c>
      <c r="B132" s="64" t="s">
        <v>249</v>
      </c>
      <c r="C132" s="58">
        <v>207.89</v>
      </c>
      <c r="D132" s="1145">
        <v>15</v>
      </c>
      <c r="E132" s="1092">
        <v>5316.69</v>
      </c>
      <c r="F132" s="1968">
        <f t="shared" si="16"/>
        <v>5316.69</v>
      </c>
      <c r="G132" s="862">
        <f>'Заказ, cкидки и курсы валют'!$J$23*F132</f>
        <v>66192.790499999988</v>
      </c>
      <c r="H132" s="128">
        <f t="shared" si="17"/>
        <v>992.89</v>
      </c>
      <c r="I132" s="212"/>
      <c r="J132" s="574"/>
      <c r="K132" s="574"/>
    </row>
    <row r="133" spans="1:11" ht="15">
      <c r="A133" s="216" t="s">
        <v>10690</v>
      </c>
      <c r="B133" s="64" t="s">
        <v>1372</v>
      </c>
      <c r="C133" s="58">
        <v>237</v>
      </c>
      <c r="D133" s="1145">
        <v>20</v>
      </c>
      <c r="E133" s="1092">
        <v>5902.57</v>
      </c>
      <c r="F133" s="1968">
        <f t="shared" si="16"/>
        <v>5902.57</v>
      </c>
      <c r="G133" s="862">
        <f>'Заказ, cкидки и курсы валют'!$J$23*F133</f>
        <v>73486.996499999994</v>
      </c>
      <c r="H133" s="128">
        <f t="shared" si="17"/>
        <v>1469.74</v>
      </c>
      <c r="I133" s="212"/>
      <c r="J133" s="574"/>
      <c r="K133" s="574"/>
    </row>
    <row r="134" spans="1:11" ht="15">
      <c r="A134" s="216" t="s">
        <v>4832</v>
      </c>
      <c r="B134" s="64" t="s">
        <v>250</v>
      </c>
      <c r="C134" s="58">
        <v>258.02</v>
      </c>
      <c r="D134" s="1145">
        <v>12</v>
      </c>
      <c r="E134" s="1092">
        <v>6392.01</v>
      </c>
      <c r="F134" s="1968">
        <f t="shared" si="16"/>
        <v>6392.01</v>
      </c>
      <c r="G134" s="862">
        <f>'Заказ, cкидки и курсы валют'!$J$23*F134</f>
        <v>79580.5245</v>
      </c>
      <c r="H134" s="128">
        <f t="shared" si="17"/>
        <v>954.97</v>
      </c>
      <c r="I134" s="212"/>
      <c r="J134" s="574"/>
      <c r="K134" s="574"/>
    </row>
    <row r="135" spans="1:11" ht="15">
      <c r="A135" s="216" t="s">
        <v>4833</v>
      </c>
      <c r="B135" s="64" t="s">
        <v>1373</v>
      </c>
      <c r="C135" s="58">
        <v>286.63</v>
      </c>
      <c r="D135" s="1145">
        <v>20</v>
      </c>
      <c r="E135" s="1092">
        <v>7957.32</v>
      </c>
      <c r="F135" s="1968">
        <f t="shared" si="16"/>
        <v>7957.32</v>
      </c>
      <c r="G135" s="862">
        <f>'Заказ, cкидки и курсы валют'!$J$23*F135</f>
        <v>99068.633999999991</v>
      </c>
      <c r="H135" s="128">
        <f t="shared" si="17"/>
        <v>1981.37</v>
      </c>
      <c r="I135" s="212"/>
      <c r="J135" s="574"/>
      <c r="K135" s="574"/>
    </row>
    <row r="136" spans="1:11" ht="15">
      <c r="A136" s="216" t="s">
        <v>4834</v>
      </c>
      <c r="B136" s="64" t="s">
        <v>977</v>
      </c>
      <c r="C136" s="58">
        <v>342.63</v>
      </c>
      <c r="D136" s="1145">
        <v>20</v>
      </c>
      <c r="E136" s="1092">
        <v>8966.09</v>
      </c>
      <c r="F136" s="1968">
        <f t="shared" si="16"/>
        <v>8966.09</v>
      </c>
      <c r="G136" s="862">
        <f>'Заказ, cкидки и курсы валют'!$J$23*F136</f>
        <v>111627.8205</v>
      </c>
      <c r="H136" s="128">
        <f t="shared" si="17"/>
        <v>2232.56</v>
      </c>
      <c r="I136" s="212"/>
      <c r="J136" s="574"/>
      <c r="K136" s="574"/>
    </row>
    <row r="137" spans="1:11" ht="15">
      <c r="A137" s="216" t="s">
        <v>4835</v>
      </c>
      <c r="B137" s="64" t="s">
        <v>4205</v>
      </c>
      <c r="C137" s="58">
        <v>415.88</v>
      </c>
      <c r="D137" s="1145">
        <v>20</v>
      </c>
      <c r="E137" s="1092">
        <v>11580.03</v>
      </c>
      <c r="F137" s="1968">
        <f t="shared" si="16"/>
        <v>11580.03</v>
      </c>
      <c r="G137" s="862">
        <f>'Заказ, cкидки и курсы валют'!$J$23*F137</f>
        <v>144171.37349999999</v>
      </c>
      <c r="H137" s="128">
        <f t="shared" si="17"/>
        <v>2883.43</v>
      </c>
      <c r="I137" s="212"/>
      <c r="J137" s="574"/>
      <c r="K137" s="574"/>
    </row>
    <row r="138" spans="1:11" ht="15">
      <c r="A138" s="216" t="s">
        <v>10696</v>
      </c>
      <c r="B138" s="64" t="s">
        <v>10691</v>
      </c>
      <c r="C138" s="58">
        <v>518</v>
      </c>
      <c r="D138" s="1145">
        <v>10</v>
      </c>
      <c r="E138" s="1092">
        <v>13445.27</v>
      </c>
      <c r="F138" s="1968">
        <f t="shared" si="16"/>
        <v>13445.27</v>
      </c>
      <c r="G138" s="862">
        <f>'Заказ, cкидки и курсы валют'!$J$23*F138</f>
        <v>167393.6115</v>
      </c>
      <c r="H138" s="128">
        <f t="shared" si="17"/>
        <v>1673.94</v>
      </c>
      <c r="I138" s="212"/>
      <c r="J138" s="574"/>
      <c r="K138" s="574"/>
    </row>
    <row r="139" spans="1:11" ht="15">
      <c r="A139" s="216" t="s">
        <v>4836</v>
      </c>
      <c r="B139" s="64" t="s">
        <v>3134</v>
      </c>
      <c r="C139" s="58">
        <v>174</v>
      </c>
      <c r="D139" s="1145">
        <v>15</v>
      </c>
      <c r="E139" s="1092">
        <v>4583.8999999999996</v>
      </c>
      <c r="F139" s="1968">
        <f t="shared" si="16"/>
        <v>4583.8999999999996</v>
      </c>
      <c r="G139" s="862">
        <f>'Заказ, cкидки и курсы валют'!$J$23*F139</f>
        <v>57069.554999999993</v>
      </c>
      <c r="H139" s="128">
        <f t="shared" si="17"/>
        <v>856.04</v>
      </c>
      <c r="I139" s="212"/>
      <c r="J139" s="574"/>
      <c r="K139" s="574"/>
    </row>
    <row r="140" spans="1:11" ht="15">
      <c r="A140" s="216" t="s">
        <v>4837</v>
      </c>
      <c r="B140" s="64" t="s">
        <v>251</v>
      </c>
      <c r="C140" s="58">
        <v>227</v>
      </c>
      <c r="D140" s="1145">
        <v>15</v>
      </c>
      <c r="E140" s="1092">
        <v>5591.71</v>
      </c>
      <c r="F140" s="1968">
        <f t="shared" si="16"/>
        <v>5591.71</v>
      </c>
      <c r="G140" s="862">
        <f>'Заказ, cкидки и курсы валют'!$J$23*F140</f>
        <v>69616.789499999999</v>
      </c>
      <c r="H140" s="128">
        <f t="shared" si="17"/>
        <v>1044.25</v>
      </c>
      <c r="I140" s="212"/>
      <c r="J140" s="574"/>
      <c r="K140" s="574"/>
    </row>
    <row r="141" spans="1:11" ht="15">
      <c r="A141" s="216" t="s">
        <v>11605</v>
      </c>
      <c r="B141" s="64" t="s">
        <v>4325</v>
      </c>
      <c r="C141" s="58">
        <v>305</v>
      </c>
      <c r="D141" s="1145">
        <v>15</v>
      </c>
      <c r="E141" s="1092">
        <v>8242.2999999999993</v>
      </c>
      <c r="F141" s="1968">
        <f t="shared" ref="F141" si="18">ROUND(E141*(1-$F$10),2)</f>
        <v>8242.2999999999993</v>
      </c>
      <c r="G141" s="862">
        <f>'Заказ, cкидки и курсы валют'!$J$23*F141</f>
        <v>102616.63499999998</v>
      </c>
      <c r="H141" s="128">
        <f t="shared" ref="H141" si="19">ROUND((D141/1000)*G141,2)</f>
        <v>1539.25</v>
      </c>
      <c r="I141" s="212"/>
      <c r="J141" s="574"/>
      <c r="K141" s="574"/>
    </row>
    <row r="142" spans="1:11" ht="15">
      <c r="A142" s="216" t="s">
        <v>4838</v>
      </c>
      <c r="B142" s="64" t="s">
        <v>252</v>
      </c>
      <c r="C142" s="58">
        <v>312</v>
      </c>
      <c r="D142" s="1145">
        <v>15</v>
      </c>
      <c r="E142" s="1092">
        <v>8026.19</v>
      </c>
      <c r="F142" s="1968">
        <f t="shared" ref="F142:F148" si="20">ROUND(E142*(1-$F$10),2)</f>
        <v>8026.19</v>
      </c>
      <c r="G142" s="862">
        <f>'Заказ, cкидки и курсы валют'!$J$23*F142</f>
        <v>99926.065499999982</v>
      </c>
      <c r="H142" s="128">
        <f t="shared" ref="H142:H148" si="21">ROUND((D142/1000)*G142,2)</f>
        <v>1498.89</v>
      </c>
      <c r="I142" s="212"/>
      <c r="J142" s="574"/>
      <c r="K142" s="574"/>
    </row>
    <row r="143" spans="1:11" ht="15">
      <c r="A143" s="216" t="s">
        <v>3930</v>
      </c>
      <c r="B143" s="64" t="s">
        <v>3643</v>
      </c>
      <c r="C143" s="58">
        <v>352</v>
      </c>
      <c r="D143" s="1145">
        <v>10</v>
      </c>
      <c r="E143" s="1092">
        <v>9873.75</v>
      </c>
      <c r="F143" s="1968">
        <f t="shared" si="20"/>
        <v>9873.75</v>
      </c>
      <c r="G143" s="862">
        <f>'Заказ, cкидки и курсы валют'!$J$23*F143</f>
        <v>122928.1875</v>
      </c>
      <c r="H143" s="128">
        <f t="shared" si="21"/>
        <v>1229.28</v>
      </c>
      <c r="I143" s="212"/>
      <c r="J143" s="574"/>
      <c r="K143" s="574"/>
    </row>
    <row r="144" spans="1:11" ht="15">
      <c r="A144" s="216" t="s">
        <v>4839</v>
      </c>
      <c r="B144" s="64" t="s">
        <v>1336</v>
      </c>
      <c r="C144" s="58">
        <v>398</v>
      </c>
      <c r="D144" s="1145">
        <v>10</v>
      </c>
      <c r="E144" s="1092">
        <v>11122.52</v>
      </c>
      <c r="F144" s="1968">
        <f t="shared" si="20"/>
        <v>11122.52</v>
      </c>
      <c r="G144" s="862">
        <f>'Заказ, cкидки и курсы валют'!$J$23*F144</f>
        <v>138475.37400000001</v>
      </c>
      <c r="H144" s="128">
        <f t="shared" si="21"/>
        <v>1384.75</v>
      </c>
      <c r="I144" s="212"/>
      <c r="J144" s="574"/>
      <c r="K144" s="574"/>
    </row>
    <row r="145" spans="1:11" ht="15">
      <c r="A145" s="216" t="s">
        <v>4840</v>
      </c>
      <c r="B145" s="64" t="s">
        <v>1375</v>
      </c>
      <c r="C145" s="58">
        <v>486</v>
      </c>
      <c r="D145" s="1145">
        <v>10</v>
      </c>
      <c r="E145" s="1092">
        <v>14123.17</v>
      </c>
      <c r="F145" s="1968">
        <f t="shared" si="20"/>
        <v>14123.17</v>
      </c>
      <c r="G145" s="862">
        <f>'Заказ, cкидки и курсы валют'!$J$23*F145</f>
        <v>175833.46649999998</v>
      </c>
      <c r="H145" s="128">
        <f t="shared" si="21"/>
        <v>1758.33</v>
      </c>
      <c r="I145" s="212"/>
      <c r="J145" s="574"/>
      <c r="K145" s="574"/>
    </row>
    <row r="146" spans="1:11" ht="15">
      <c r="A146" s="216" t="s">
        <v>4841</v>
      </c>
      <c r="B146" s="64" t="s">
        <v>1337</v>
      </c>
      <c r="C146" s="58">
        <v>576.25</v>
      </c>
      <c r="D146" s="1145">
        <v>10</v>
      </c>
      <c r="E146" s="1092">
        <v>15209.22</v>
      </c>
      <c r="F146" s="1968">
        <f t="shared" si="20"/>
        <v>15209.22</v>
      </c>
      <c r="G146" s="862">
        <f>'Заказ, cкидки и курсы валют'!$J$23*F146</f>
        <v>189354.78899999999</v>
      </c>
      <c r="H146" s="128">
        <f t="shared" si="21"/>
        <v>1893.55</v>
      </c>
      <c r="I146" s="212"/>
      <c r="J146" s="574"/>
      <c r="K146" s="574"/>
    </row>
    <row r="147" spans="1:11" ht="15">
      <c r="A147" s="216" t="s">
        <v>4842</v>
      </c>
      <c r="B147" s="64" t="s">
        <v>2658</v>
      </c>
      <c r="C147" s="58">
        <v>662</v>
      </c>
      <c r="D147" s="1145">
        <v>20</v>
      </c>
      <c r="E147" s="1092">
        <v>17533.849999999999</v>
      </c>
      <c r="F147" s="1968">
        <f t="shared" si="20"/>
        <v>17533.849999999999</v>
      </c>
      <c r="G147" s="862">
        <f>'Заказ, cкидки и курсы валют'!$J$23*F147</f>
        <v>218296.43249999997</v>
      </c>
      <c r="H147" s="128">
        <f t="shared" si="21"/>
        <v>4365.93</v>
      </c>
      <c r="I147" s="212"/>
      <c r="J147" s="574"/>
      <c r="K147" s="574"/>
    </row>
    <row r="148" spans="1:11" ht="13.5" thickBot="1">
      <c r="A148" s="241" t="s">
        <v>4843</v>
      </c>
      <c r="B148" s="1992" t="s">
        <v>978</v>
      </c>
      <c r="C148" s="1993">
        <v>750</v>
      </c>
      <c r="D148" s="1146">
        <v>20</v>
      </c>
      <c r="E148" s="1092">
        <v>20510.71</v>
      </c>
      <c r="F148" s="1971">
        <f t="shared" si="20"/>
        <v>20510.71</v>
      </c>
      <c r="G148" s="960">
        <f>'Заказ, cкидки и курсы валют'!$J$23*F148</f>
        <v>255358.33949999997</v>
      </c>
      <c r="H148" s="181">
        <f t="shared" si="21"/>
        <v>5107.17</v>
      </c>
      <c r="I148" s="214"/>
    </row>
    <row r="149" spans="1:11" ht="13.5" thickBot="1">
      <c r="A149" s="1139"/>
      <c r="B149" s="80"/>
      <c r="C149" s="86"/>
      <c r="D149" s="80"/>
      <c r="E149" s="1092"/>
      <c r="F149" s="1096"/>
      <c r="G149" s="865"/>
      <c r="H149" s="23"/>
      <c r="I149" s="513"/>
    </row>
    <row r="150" spans="1:11" ht="18">
      <c r="A150" s="247"/>
      <c r="B150" s="163"/>
      <c r="C150" s="91" t="s">
        <v>4419</v>
      </c>
      <c r="D150" s="91"/>
      <c r="E150" s="855"/>
      <c r="F150" s="562"/>
      <c r="G150" s="592"/>
      <c r="H150" s="163"/>
      <c r="I150" s="95"/>
    </row>
    <row r="151" spans="1:11">
      <c r="A151" s="248"/>
      <c r="B151" s="17"/>
      <c r="C151" s="97"/>
      <c r="D151" s="97"/>
      <c r="E151" s="557"/>
      <c r="F151" s="596"/>
      <c r="G151" s="620"/>
      <c r="H151" s="17"/>
      <c r="I151" s="167"/>
    </row>
    <row r="152" spans="1:11" ht="33.75" customHeight="1">
      <c r="A152" s="248"/>
      <c r="B152" s="17"/>
      <c r="C152" s="97"/>
      <c r="D152" s="97"/>
      <c r="E152" s="557"/>
      <c r="F152" s="596"/>
      <c r="G152" s="620"/>
      <c r="H152" s="17"/>
      <c r="I152" s="167"/>
    </row>
    <row r="153" spans="1:11" ht="40.5" customHeight="1">
      <c r="A153" s="248"/>
      <c r="B153" s="17"/>
      <c r="C153" s="97"/>
      <c r="D153" s="97"/>
      <c r="E153" s="557"/>
      <c r="F153" s="596"/>
      <c r="G153" s="620"/>
      <c r="H153" s="17"/>
      <c r="I153" s="167"/>
    </row>
    <row r="154" spans="1:11" ht="45.75" customHeight="1" thickBot="1">
      <c r="A154" s="201" t="s">
        <v>7083</v>
      </c>
      <c r="B154" s="270"/>
      <c r="C154" s="99"/>
      <c r="D154" s="99"/>
      <c r="E154" s="558"/>
      <c r="F154" s="598"/>
      <c r="G154" s="621"/>
      <c r="H154" s="171"/>
      <c r="I154" s="172"/>
    </row>
    <row r="155" spans="1:11" ht="52.5">
      <c r="A155" s="195" t="s">
        <v>1034</v>
      </c>
      <c r="B155" s="196" t="s">
        <v>1035</v>
      </c>
      <c r="C155" s="197" t="s">
        <v>678</v>
      </c>
      <c r="D155" s="197" t="s">
        <v>3143</v>
      </c>
      <c r="E155" s="605" t="s">
        <v>11378</v>
      </c>
      <c r="F155" s="600" t="s">
        <v>2792</v>
      </c>
      <c r="G155" s="638" t="s">
        <v>2640</v>
      </c>
      <c r="H155" s="338" t="s">
        <v>497</v>
      </c>
      <c r="I155" s="199" t="s">
        <v>4268</v>
      </c>
      <c r="J155" s="574"/>
      <c r="K155" s="816"/>
    </row>
    <row r="156" spans="1:11" ht="15.75" thickBot="1">
      <c r="A156" s="188"/>
      <c r="B156" s="190"/>
      <c r="C156" s="193" t="s">
        <v>3644</v>
      </c>
      <c r="D156" s="194" t="s">
        <v>2641</v>
      </c>
      <c r="E156" s="564" t="s">
        <v>265</v>
      </c>
      <c r="F156" s="602">
        <f>'Заказ, cкидки и курсы валют'!$I$12</f>
        <v>0</v>
      </c>
      <c r="G156" s="639"/>
      <c r="H156" s="339"/>
      <c r="I156" s="186"/>
      <c r="J156" s="574"/>
      <c r="K156" s="816"/>
    </row>
    <row r="157" spans="1:11" ht="15">
      <c r="A157" s="333" t="s">
        <v>11920</v>
      </c>
      <c r="B157" s="979" t="s">
        <v>11143</v>
      </c>
      <c r="C157" s="977">
        <v>5.25</v>
      </c>
      <c r="D157" s="1989">
        <v>20</v>
      </c>
      <c r="E157" s="2044">
        <f t="shared" ref="E157:E184" si="22">E89*3</f>
        <v>1500.4499999999998</v>
      </c>
      <c r="F157" s="1089">
        <f>ROUND(E157*(1-$F$10),2)</f>
        <v>1500.45</v>
      </c>
      <c r="G157" s="968">
        <f>'Заказ, cкидки и курсы валют'!$J$23*F157</f>
        <v>18680.602500000001</v>
      </c>
      <c r="H157" s="387">
        <f>ROUND((D157/1000)*G157,2)</f>
        <v>373.61</v>
      </c>
      <c r="I157" s="337"/>
      <c r="J157" s="574"/>
      <c r="K157" s="816"/>
    </row>
    <row r="158" spans="1:11" ht="15">
      <c r="A158" s="216" t="s">
        <v>7420</v>
      </c>
      <c r="B158" s="38" t="s">
        <v>4006</v>
      </c>
      <c r="C158" s="58">
        <v>7</v>
      </c>
      <c r="D158" s="1873">
        <v>20</v>
      </c>
      <c r="E158" s="2046">
        <f t="shared" si="22"/>
        <v>1962.3000000000002</v>
      </c>
      <c r="F158" s="1090">
        <f t="shared" ref="F158:F213" si="23">ROUND(E158*(1-$F$10),2)</f>
        <v>1962.3</v>
      </c>
      <c r="G158" s="862">
        <f>'Заказ, cкидки и курсы валют'!$J$23*F158</f>
        <v>24430.634999999998</v>
      </c>
      <c r="H158" s="128">
        <f t="shared" ref="H158:H213" si="24">ROUND((D158/1000)*G158,2)</f>
        <v>488.61</v>
      </c>
      <c r="I158" s="212"/>
      <c r="J158" s="574"/>
      <c r="K158" s="816"/>
    </row>
    <row r="159" spans="1:11" ht="15">
      <c r="A159" s="216" t="s">
        <v>7421</v>
      </c>
      <c r="B159" s="38" t="s">
        <v>4007</v>
      </c>
      <c r="C159" s="58">
        <v>9</v>
      </c>
      <c r="D159" s="1873">
        <v>20</v>
      </c>
      <c r="E159" s="2047">
        <f t="shared" si="22"/>
        <v>1997.3999999999999</v>
      </c>
      <c r="F159" s="1090">
        <f t="shared" si="23"/>
        <v>1997.4</v>
      </c>
      <c r="G159" s="862">
        <f>'Заказ, cкидки и курсы валют'!$J$23*F159</f>
        <v>24867.63</v>
      </c>
      <c r="H159" s="128">
        <f t="shared" si="24"/>
        <v>497.35</v>
      </c>
      <c r="I159" s="212"/>
      <c r="J159" s="574"/>
      <c r="K159" s="816"/>
    </row>
    <row r="160" spans="1:11" ht="15">
      <c r="A160" s="216" t="s">
        <v>7422</v>
      </c>
      <c r="B160" s="39" t="s">
        <v>3361</v>
      </c>
      <c r="C160" s="58">
        <v>11.86</v>
      </c>
      <c r="D160" s="420">
        <v>15</v>
      </c>
      <c r="E160" s="2047">
        <f t="shared" si="22"/>
        <v>2327.8500000000004</v>
      </c>
      <c r="F160" s="1090">
        <f t="shared" si="23"/>
        <v>2327.85</v>
      </c>
      <c r="G160" s="862">
        <f>'Заказ, cкидки и курсы валют'!$J$23*F160</f>
        <v>28981.732499999998</v>
      </c>
      <c r="H160" s="128">
        <f t="shared" si="24"/>
        <v>434.73</v>
      </c>
      <c r="I160" s="212"/>
      <c r="J160" s="574"/>
      <c r="K160" s="574"/>
    </row>
    <row r="161" spans="1:11" ht="15">
      <c r="A161" s="216" t="s">
        <v>7423</v>
      </c>
      <c r="B161" s="62" t="s">
        <v>5596</v>
      </c>
      <c r="C161" s="65">
        <v>13</v>
      </c>
      <c r="D161" s="420">
        <v>15</v>
      </c>
      <c r="E161" s="2047">
        <f t="shared" si="22"/>
        <v>2742.27</v>
      </c>
      <c r="F161" s="1090">
        <f t="shared" si="23"/>
        <v>2742.27</v>
      </c>
      <c r="G161" s="862">
        <f>'Заказ, cкидки и курсы валют'!$J$23*F161</f>
        <v>34141.261500000001</v>
      </c>
      <c r="H161" s="128">
        <f t="shared" si="24"/>
        <v>512.12</v>
      </c>
      <c r="I161" s="212"/>
      <c r="J161" s="574"/>
      <c r="K161" s="574"/>
    </row>
    <row r="162" spans="1:11" ht="15">
      <c r="A162" s="216" t="s">
        <v>7424</v>
      </c>
      <c r="B162" s="39" t="s">
        <v>3119</v>
      </c>
      <c r="C162" s="58">
        <v>9.2799999999999994</v>
      </c>
      <c r="D162" s="420">
        <v>15</v>
      </c>
      <c r="E162" s="2047">
        <f t="shared" si="22"/>
        <v>1051.02</v>
      </c>
      <c r="F162" s="1090">
        <f t="shared" si="23"/>
        <v>1051.02</v>
      </c>
      <c r="G162" s="862">
        <f>'Заказ, cкидки и курсы валют'!$J$23*F162</f>
        <v>13085.198999999999</v>
      </c>
      <c r="H162" s="128">
        <f t="shared" si="24"/>
        <v>196.28</v>
      </c>
      <c r="I162" s="212"/>
      <c r="J162" s="574"/>
      <c r="K162" s="574"/>
    </row>
    <row r="163" spans="1:11" ht="15">
      <c r="A163" s="216" t="s">
        <v>7425</v>
      </c>
      <c r="B163" s="39" t="s">
        <v>190</v>
      </c>
      <c r="C163" s="58">
        <v>13.08</v>
      </c>
      <c r="D163" s="420">
        <v>10</v>
      </c>
      <c r="E163" s="2047">
        <f t="shared" si="22"/>
        <v>1118.97</v>
      </c>
      <c r="F163" s="1090">
        <f t="shared" si="23"/>
        <v>1118.97</v>
      </c>
      <c r="G163" s="862">
        <f>'Заказ, cкидки и курсы валют'!$J$23*F163</f>
        <v>13931.1765</v>
      </c>
      <c r="H163" s="128">
        <f t="shared" si="24"/>
        <v>139.31</v>
      </c>
      <c r="I163" s="212"/>
      <c r="J163" s="574"/>
      <c r="K163" s="574"/>
    </row>
    <row r="164" spans="1:11" ht="15">
      <c r="A164" s="216" t="s">
        <v>7426</v>
      </c>
      <c r="B164" s="39" t="s">
        <v>237</v>
      </c>
      <c r="C164" s="58">
        <v>20.65</v>
      </c>
      <c r="D164" s="420">
        <v>8</v>
      </c>
      <c r="E164" s="2047">
        <f t="shared" si="22"/>
        <v>1796.0099999999998</v>
      </c>
      <c r="F164" s="1090">
        <f t="shared" si="23"/>
        <v>1796.01</v>
      </c>
      <c r="G164" s="862">
        <f>'Заказ, cкидки и курсы валют'!$J$23*F164</f>
        <v>22360.324499999999</v>
      </c>
      <c r="H164" s="128">
        <f t="shared" si="24"/>
        <v>178.88</v>
      </c>
      <c r="I164" s="212"/>
      <c r="J164" s="574"/>
      <c r="K164" s="574"/>
    </row>
    <row r="165" spans="1:11" ht="15">
      <c r="A165" s="216" t="s">
        <v>7427</v>
      </c>
      <c r="B165" s="39" t="s">
        <v>238</v>
      </c>
      <c r="C165" s="58">
        <v>25.8</v>
      </c>
      <c r="D165" s="420">
        <v>6</v>
      </c>
      <c r="E165" s="2047">
        <f t="shared" si="22"/>
        <v>2221.62</v>
      </c>
      <c r="F165" s="1090">
        <f t="shared" si="23"/>
        <v>2221.62</v>
      </c>
      <c r="G165" s="862">
        <f>'Заказ, cкидки и курсы валют'!$J$23*F165</f>
        <v>27659.168999999998</v>
      </c>
      <c r="H165" s="128">
        <f t="shared" si="24"/>
        <v>165.96</v>
      </c>
      <c r="I165" s="212"/>
      <c r="J165" s="574"/>
      <c r="K165" s="574"/>
    </row>
    <row r="166" spans="1:11" ht="15">
      <c r="A166" s="216" t="s">
        <v>7428</v>
      </c>
      <c r="B166" s="39" t="s">
        <v>195</v>
      </c>
      <c r="C166" s="58">
        <v>30.62</v>
      </c>
      <c r="D166" s="420">
        <v>6</v>
      </c>
      <c r="E166" s="2047">
        <f t="shared" si="22"/>
        <v>2530.41</v>
      </c>
      <c r="F166" s="1090">
        <f t="shared" si="23"/>
        <v>2530.41</v>
      </c>
      <c r="G166" s="862">
        <f>'Заказ, cкидки и курсы валют'!$J$23*F166</f>
        <v>31503.604499999998</v>
      </c>
      <c r="H166" s="128">
        <f t="shared" si="24"/>
        <v>189.02</v>
      </c>
      <c r="I166" s="212"/>
      <c r="J166" s="574"/>
      <c r="K166" s="574"/>
    </row>
    <row r="167" spans="1:11" ht="15">
      <c r="A167" s="216" t="s">
        <v>7429</v>
      </c>
      <c r="B167" s="39" t="s">
        <v>975</v>
      </c>
      <c r="C167" s="58">
        <v>33.200000000000003</v>
      </c>
      <c r="D167" s="420">
        <v>5</v>
      </c>
      <c r="E167" s="2047">
        <f t="shared" si="22"/>
        <v>2613.5700000000002</v>
      </c>
      <c r="F167" s="1090">
        <f t="shared" si="23"/>
        <v>2613.5700000000002</v>
      </c>
      <c r="G167" s="862">
        <f>'Заказ, cкидки и курсы валют'!$J$23*F167</f>
        <v>32538.946500000002</v>
      </c>
      <c r="H167" s="128">
        <f t="shared" si="24"/>
        <v>162.69</v>
      </c>
      <c r="I167" s="212"/>
      <c r="J167" s="574"/>
      <c r="K167" s="574"/>
    </row>
    <row r="168" spans="1:11" ht="15">
      <c r="A168" s="216" t="s">
        <v>7430</v>
      </c>
      <c r="B168" s="39" t="s">
        <v>196</v>
      </c>
      <c r="C168" s="58">
        <v>36.1</v>
      </c>
      <c r="D168" s="420">
        <v>5</v>
      </c>
      <c r="E168" s="2047">
        <f>E100*3</f>
        <v>3093.99</v>
      </c>
      <c r="F168" s="1090">
        <f t="shared" si="23"/>
        <v>3093.99</v>
      </c>
      <c r="G168" s="862">
        <f>'Заказ, cкидки и курсы валют'!$J$23*F168</f>
        <v>38520.175499999998</v>
      </c>
      <c r="H168" s="128">
        <f t="shared" si="24"/>
        <v>192.6</v>
      </c>
      <c r="I168" s="212"/>
      <c r="J168" s="574"/>
      <c r="K168" s="574"/>
    </row>
    <row r="169" spans="1:11" ht="15">
      <c r="A169" s="216" t="s">
        <v>7431</v>
      </c>
      <c r="B169" s="39" t="s">
        <v>3124</v>
      </c>
      <c r="C169" s="58">
        <v>22.2</v>
      </c>
      <c r="D169" s="420">
        <v>6</v>
      </c>
      <c r="E169" s="2047">
        <f t="shared" si="22"/>
        <v>1548.84</v>
      </c>
      <c r="F169" s="1090">
        <f t="shared" si="23"/>
        <v>1548.84</v>
      </c>
      <c r="G169" s="862">
        <f>'Заказ, cкидки и курсы валют'!$J$23*F169</f>
        <v>19283.057999999997</v>
      </c>
      <c r="H169" s="128">
        <f t="shared" si="24"/>
        <v>115.7</v>
      </c>
      <c r="I169" s="212"/>
      <c r="J169" s="574"/>
      <c r="K169" s="574"/>
    </row>
    <row r="170" spans="1:11" ht="15">
      <c r="A170" s="216" t="s">
        <v>7432</v>
      </c>
      <c r="B170" s="39" t="s">
        <v>201</v>
      </c>
      <c r="C170" s="58">
        <v>26.8</v>
      </c>
      <c r="D170" s="420">
        <v>6</v>
      </c>
      <c r="E170" s="2047">
        <f t="shared" si="22"/>
        <v>2181.66</v>
      </c>
      <c r="F170" s="1090">
        <f t="shared" si="23"/>
        <v>2181.66</v>
      </c>
      <c r="G170" s="862">
        <f>'Заказ, cкидки и курсы валют'!$J$23*F170</f>
        <v>27161.666999999998</v>
      </c>
      <c r="H170" s="128">
        <f t="shared" si="24"/>
        <v>162.97</v>
      </c>
      <c r="I170" s="212"/>
      <c r="J170" s="574"/>
      <c r="K170" s="574"/>
    </row>
    <row r="171" spans="1:11" ht="15">
      <c r="A171" s="216" t="s">
        <v>7433</v>
      </c>
      <c r="B171" s="39" t="s">
        <v>202</v>
      </c>
      <c r="C171" s="58">
        <v>30.6</v>
      </c>
      <c r="D171" s="420">
        <v>5</v>
      </c>
      <c r="E171" s="2047">
        <f t="shared" si="22"/>
        <v>2354.0700000000002</v>
      </c>
      <c r="F171" s="1090">
        <f t="shared" si="23"/>
        <v>2354.0700000000002</v>
      </c>
      <c r="G171" s="862">
        <f>'Заказ, cкидки и курсы валют'!$J$23*F171</f>
        <v>29308.1715</v>
      </c>
      <c r="H171" s="128">
        <f t="shared" si="24"/>
        <v>146.54</v>
      </c>
      <c r="I171" s="212"/>
      <c r="J171" s="574"/>
      <c r="K171" s="574"/>
    </row>
    <row r="172" spans="1:11" ht="15">
      <c r="A172" s="216" t="s">
        <v>7434</v>
      </c>
      <c r="B172" s="39" t="s">
        <v>239</v>
      </c>
      <c r="C172" s="58">
        <v>38.299999999999997</v>
      </c>
      <c r="D172" s="420">
        <v>5</v>
      </c>
      <c r="E172" s="2047">
        <f t="shared" si="22"/>
        <v>3099.42</v>
      </c>
      <c r="F172" s="1090">
        <f t="shared" si="23"/>
        <v>3099.42</v>
      </c>
      <c r="G172" s="862">
        <f>'Заказ, cкидки и курсы валют'!$J$23*F172</f>
        <v>38587.779000000002</v>
      </c>
      <c r="H172" s="128">
        <f t="shared" si="24"/>
        <v>192.94</v>
      </c>
      <c r="I172" s="212"/>
      <c r="J172" s="574"/>
      <c r="K172" s="574"/>
    </row>
    <row r="173" spans="1:11" ht="15">
      <c r="A173" s="216" t="s">
        <v>7435</v>
      </c>
      <c r="B173" s="39" t="s">
        <v>240</v>
      </c>
      <c r="C173" s="58">
        <v>47.4</v>
      </c>
      <c r="D173" s="420">
        <v>4</v>
      </c>
      <c r="E173" s="2047">
        <f t="shared" si="22"/>
        <v>3584.2200000000003</v>
      </c>
      <c r="F173" s="1090">
        <f t="shared" si="23"/>
        <v>3584.22</v>
      </c>
      <c r="G173" s="862">
        <f>'Заказ, cкидки и курсы валют'!$J$23*F173</f>
        <v>44623.538999999997</v>
      </c>
      <c r="H173" s="128">
        <f t="shared" si="24"/>
        <v>178.49</v>
      </c>
      <c r="I173" s="212"/>
      <c r="J173" s="574"/>
      <c r="K173" s="574"/>
    </row>
    <row r="174" spans="1:11" ht="15">
      <c r="A174" s="216" t="s">
        <v>7436</v>
      </c>
      <c r="B174" s="39" t="s">
        <v>241</v>
      </c>
      <c r="C174" s="58">
        <v>59.1</v>
      </c>
      <c r="D174" s="420">
        <v>3</v>
      </c>
      <c r="E174" s="2047">
        <f t="shared" si="22"/>
        <v>4358.1000000000004</v>
      </c>
      <c r="F174" s="1090">
        <f t="shared" si="23"/>
        <v>4358.1000000000004</v>
      </c>
      <c r="G174" s="862">
        <f>'Заказ, cкидки и курсы валют'!$J$23*F174</f>
        <v>54258.345000000001</v>
      </c>
      <c r="H174" s="128">
        <f t="shared" si="24"/>
        <v>162.78</v>
      </c>
      <c r="I174" s="212"/>
      <c r="J174" s="574"/>
      <c r="K174" s="574"/>
    </row>
    <row r="175" spans="1:11" ht="15">
      <c r="A175" s="216" t="s">
        <v>7437</v>
      </c>
      <c r="B175" s="39" t="s">
        <v>242</v>
      </c>
      <c r="C175" s="58">
        <v>61.8</v>
      </c>
      <c r="D175" s="420">
        <v>4</v>
      </c>
      <c r="E175" s="2047">
        <f>E107*3</f>
        <v>5007.42</v>
      </c>
      <c r="F175" s="1090">
        <f t="shared" si="23"/>
        <v>5007.42</v>
      </c>
      <c r="G175" s="862">
        <f>'Заказ, cкидки и курсы валют'!$J$23*F175</f>
        <v>62342.379000000001</v>
      </c>
      <c r="H175" s="128">
        <f t="shared" si="24"/>
        <v>249.37</v>
      </c>
      <c r="I175" s="212"/>
      <c r="J175" s="574"/>
      <c r="K175" s="574"/>
    </row>
    <row r="176" spans="1:11" ht="15">
      <c r="A176" s="216" t="s">
        <v>7438</v>
      </c>
      <c r="B176" s="39" t="s">
        <v>2643</v>
      </c>
      <c r="C176" s="58">
        <v>71.41</v>
      </c>
      <c r="D176" s="420">
        <v>4</v>
      </c>
      <c r="E176" s="2047">
        <f t="shared" si="22"/>
        <v>5731.35</v>
      </c>
      <c r="F176" s="1090">
        <f t="shared" si="23"/>
        <v>5731.35</v>
      </c>
      <c r="G176" s="862">
        <f>'Заказ, cкидки и курсы валют'!$J$23*F176</f>
        <v>71355.307499999995</v>
      </c>
      <c r="H176" s="128">
        <f t="shared" si="24"/>
        <v>285.42</v>
      </c>
      <c r="I176" s="212"/>
      <c r="J176" s="574"/>
      <c r="K176" s="574"/>
    </row>
    <row r="177" spans="1:11" ht="15">
      <c r="A177" s="216" t="s">
        <v>7439</v>
      </c>
      <c r="B177" s="39" t="s">
        <v>2644</v>
      </c>
      <c r="C177" s="58">
        <v>84.22</v>
      </c>
      <c r="D177" s="420">
        <v>3</v>
      </c>
      <c r="E177" s="2047">
        <f t="shared" si="22"/>
        <v>6650.88</v>
      </c>
      <c r="F177" s="1090">
        <f t="shared" si="23"/>
        <v>6650.88</v>
      </c>
      <c r="G177" s="862">
        <f>'Заказ, cкидки и курсы валют'!$J$23*F177</f>
        <v>82803.455999999991</v>
      </c>
      <c r="H177" s="128">
        <f t="shared" si="24"/>
        <v>248.41</v>
      </c>
      <c r="I177" s="212"/>
      <c r="J177" s="574"/>
      <c r="K177" s="574"/>
    </row>
    <row r="178" spans="1:11" ht="15">
      <c r="A178" s="216" t="s">
        <v>7440</v>
      </c>
      <c r="B178" s="39" t="s">
        <v>209</v>
      </c>
      <c r="C178" s="58">
        <v>96.01</v>
      </c>
      <c r="D178" s="420">
        <v>2</v>
      </c>
      <c r="E178" s="2047">
        <f t="shared" si="22"/>
        <v>7574.58</v>
      </c>
      <c r="F178" s="1090">
        <f t="shared" si="23"/>
        <v>7574.58</v>
      </c>
      <c r="G178" s="862">
        <f>'Заказ, cкидки и курсы валют'!$J$23*F178</f>
        <v>94303.520999999993</v>
      </c>
      <c r="H178" s="128">
        <f t="shared" si="24"/>
        <v>188.61</v>
      </c>
      <c r="I178" s="212"/>
      <c r="J178" s="574"/>
      <c r="K178" s="574"/>
    </row>
    <row r="179" spans="1:11" ht="15">
      <c r="A179" s="216" t="s">
        <v>7441</v>
      </c>
      <c r="B179" s="39" t="s">
        <v>4008</v>
      </c>
      <c r="C179" s="58">
        <v>127</v>
      </c>
      <c r="D179" s="420">
        <v>2</v>
      </c>
      <c r="E179" s="2047">
        <f t="shared" si="22"/>
        <v>10628.73</v>
      </c>
      <c r="F179" s="1090">
        <f t="shared" si="23"/>
        <v>10628.73</v>
      </c>
      <c r="G179" s="862">
        <f>'Заказ, cкидки и курсы валют'!$J$23*F179</f>
        <v>132327.68849999999</v>
      </c>
      <c r="H179" s="128">
        <f t="shared" si="24"/>
        <v>264.66000000000003</v>
      </c>
      <c r="I179" s="212"/>
      <c r="J179" s="574"/>
      <c r="K179" s="574"/>
    </row>
    <row r="180" spans="1:11" ht="15">
      <c r="A180" s="216" t="s">
        <v>7442</v>
      </c>
      <c r="B180" s="39" t="s">
        <v>243</v>
      </c>
      <c r="C180" s="58">
        <v>47</v>
      </c>
      <c r="D180" s="420">
        <v>3</v>
      </c>
      <c r="E180" s="2047">
        <f t="shared" si="22"/>
        <v>3463.74</v>
      </c>
      <c r="F180" s="1090">
        <f t="shared" si="23"/>
        <v>3463.74</v>
      </c>
      <c r="G180" s="862">
        <f>'Заказ, cкидки и курсы валют'!$J$23*F180</f>
        <v>43123.562999999995</v>
      </c>
      <c r="H180" s="128">
        <f t="shared" si="24"/>
        <v>129.37</v>
      </c>
      <c r="I180" s="212"/>
      <c r="J180" s="574"/>
      <c r="K180" s="574"/>
    </row>
    <row r="181" spans="1:11" ht="15">
      <c r="A181" s="216" t="s">
        <v>7443</v>
      </c>
      <c r="B181" s="39" t="s">
        <v>244</v>
      </c>
      <c r="C181" s="58">
        <v>57</v>
      </c>
      <c r="D181" s="420">
        <v>3</v>
      </c>
      <c r="E181" s="2047">
        <f t="shared" si="22"/>
        <v>4167.66</v>
      </c>
      <c r="F181" s="1090">
        <f t="shared" si="23"/>
        <v>4167.66</v>
      </c>
      <c r="G181" s="862">
        <f>'Заказ, cкидки и курсы валют'!$J$23*F181</f>
        <v>51887.366999999998</v>
      </c>
      <c r="H181" s="128">
        <f t="shared" si="24"/>
        <v>155.66</v>
      </c>
      <c r="I181" s="212"/>
      <c r="J181" s="574"/>
      <c r="K181" s="574"/>
    </row>
    <row r="182" spans="1:11" ht="15">
      <c r="A182" s="216" t="s">
        <v>7444</v>
      </c>
      <c r="B182" s="39" t="s">
        <v>245</v>
      </c>
      <c r="C182" s="58">
        <v>73.3</v>
      </c>
      <c r="D182" s="420">
        <v>3</v>
      </c>
      <c r="E182" s="2047">
        <f t="shared" si="22"/>
        <v>5261.1900000000005</v>
      </c>
      <c r="F182" s="1090">
        <f t="shared" si="23"/>
        <v>5261.19</v>
      </c>
      <c r="G182" s="862">
        <f>'Заказ, cкидки и курсы валют'!$J$23*F182</f>
        <v>65501.81549999999</v>
      </c>
      <c r="H182" s="128">
        <f t="shared" si="24"/>
        <v>196.51</v>
      </c>
      <c r="I182" s="212"/>
      <c r="J182" s="574"/>
      <c r="K182" s="574"/>
    </row>
    <row r="183" spans="1:11" ht="15">
      <c r="A183" s="216" t="s">
        <v>7445</v>
      </c>
      <c r="B183" s="39" t="s">
        <v>1331</v>
      </c>
      <c r="C183" s="58">
        <v>87.58</v>
      </c>
      <c r="D183" s="420">
        <v>3</v>
      </c>
      <c r="E183" s="2047">
        <f t="shared" si="22"/>
        <v>6678.51</v>
      </c>
      <c r="F183" s="1090">
        <f t="shared" si="23"/>
        <v>6678.51</v>
      </c>
      <c r="G183" s="862">
        <f>'Заказ, cкидки и курсы валют'!$J$23*F183</f>
        <v>83147.449500000002</v>
      </c>
      <c r="H183" s="128">
        <f t="shared" si="24"/>
        <v>249.44</v>
      </c>
      <c r="I183" s="212"/>
      <c r="J183" s="574"/>
      <c r="K183" s="574"/>
    </row>
    <row r="184" spans="1:11" ht="15">
      <c r="A184" s="216" t="s">
        <v>7446</v>
      </c>
      <c r="B184" s="39" t="s">
        <v>246</v>
      </c>
      <c r="C184" s="58">
        <v>93.25</v>
      </c>
      <c r="D184" s="420">
        <v>3</v>
      </c>
      <c r="E184" s="2047">
        <f t="shared" si="22"/>
        <v>6965.3099999999995</v>
      </c>
      <c r="F184" s="1090">
        <f t="shared" si="23"/>
        <v>6965.31</v>
      </c>
      <c r="G184" s="862">
        <f>'Заказ, cкидки и курсы валют'!$J$23*F184</f>
        <v>86718.109500000006</v>
      </c>
      <c r="H184" s="128">
        <f t="shared" si="24"/>
        <v>260.14999999999998</v>
      </c>
      <c r="I184" s="212"/>
      <c r="J184" s="574"/>
      <c r="K184" s="574"/>
    </row>
    <row r="185" spans="1:11" ht="15">
      <c r="A185" s="216" t="s">
        <v>7447</v>
      </c>
      <c r="B185" s="66" t="s">
        <v>1332</v>
      </c>
      <c r="C185" s="58">
        <v>107.61</v>
      </c>
      <c r="D185" s="1874">
        <v>3</v>
      </c>
      <c r="E185" s="2047">
        <f>E117*3</f>
        <v>7963.32</v>
      </c>
      <c r="F185" s="1090">
        <f t="shared" si="23"/>
        <v>7963.32</v>
      </c>
      <c r="G185" s="862">
        <f>'Заказ, cкидки и курсы валют'!$J$23*F185</f>
        <v>99143.333999999988</v>
      </c>
      <c r="H185" s="128">
        <f t="shared" si="24"/>
        <v>297.43</v>
      </c>
      <c r="I185" s="212"/>
      <c r="J185" s="574"/>
      <c r="K185" s="574"/>
    </row>
    <row r="186" spans="1:11" ht="15">
      <c r="A186" s="216" t="s">
        <v>7448</v>
      </c>
      <c r="B186" s="39" t="s">
        <v>215</v>
      </c>
      <c r="C186" s="58">
        <v>127.6</v>
      </c>
      <c r="D186" s="420">
        <v>3</v>
      </c>
      <c r="E186" s="2047">
        <f>E118*3</f>
        <v>9971.91</v>
      </c>
      <c r="F186" s="1090">
        <f t="shared" si="23"/>
        <v>9971.91</v>
      </c>
      <c r="G186" s="862">
        <f>'Заказ, cкидки и курсы валют'!$J$23*F186</f>
        <v>124150.27949999999</v>
      </c>
      <c r="H186" s="128">
        <f t="shared" si="24"/>
        <v>372.45</v>
      </c>
      <c r="I186" s="212"/>
      <c r="J186" s="574"/>
      <c r="K186" s="574"/>
    </row>
    <row r="187" spans="1:11" ht="15">
      <c r="A187" s="216" t="s">
        <v>7449</v>
      </c>
      <c r="B187" s="39" t="s">
        <v>216</v>
      </c>
      <c r="C187" s="58">
        <v>141.4</v>
      </c>
      <c r="D187" s="420">
        <v>5</v>
      </c>
      <c r="E187" s="2047">
        <f>E119*3</f>
        <v>10888.23</v>
      </c>
      <c r="F187" s="1090">
        <f t="shared" si="23"/>
        <v>10888.23</v>
      </c>
      <c r="G187" s="862">
        <f>'Заказ, cкидки и курсы валют'!$J$23*F187</f>
        <v>135558.46349999998</v>
      </c>
      <c r="H187" s="128">
        <f t="shared" si="24"/>
        <v>677.79</v>
      </c>
      <c r="I187" s="212"/>
      <c r="J187" s="574"/>
      <c r="K187" s="574"/>
    </row>
    <row r="188" spans="1:11" ht="15">
      <c r="A188" s="216" t="s">
        <v>7450</v>
      </c>
      <c r="B188" s="39" t="s">
        <v>1367</v>
      </c>
      <c r="C188" s="58">
        <v>175</v>
      </c>
      <c r="D188" s="420">
        <v>3</v>
      </c>
      <c r="E188" s="2047">
        <f>E121*3</f>
        <v>14757.75</v>
      </c>
      <c r="F188" s="1090">
        <f t="shared" si="23"/>
        <v>14757.75</v>
      </c>
      <c r="G188" s="862">
        <f>'Заказ, cкидки и курсы валют'!$J$23*F188</f>
        <v>183733.98749999999</v>
      </c>
      <c r="H188" s="128">
        <f t="shared" si="24"/>
        <v>551.20000000000005</v>
      </c>
      <c r="I188" s="212"/>
      <c r="J188" s="574"/>
      <c r="K188" s="574"/>
    </row>
    <row r="189" spans="1:11" ht="15">
      <c r="A189" s="216" t="s">
        <v>7451</v>
      </c>
      <c r="B189" s="39" t="s">
        <v>220</v>
      </c>
      <c r="C189" s="58">
        <v>200.25</v>
      </c>
      <c r="D189" s="420">
        <v>4</v>
      </c>
      <c r="E189" s="2047">
        <f t="shared" ref="E189:E199" si="25">E122*3</f>
        <v>17979.72</v>
      </c>
      <c r="F189" s="1090">
        <f t="shared" si="23"/>
        <v>17979.72</v>
      </c>
      <c r="G189" s="862">
        <f>'Заказ, cкидки и курсы валют'!$J$23*F189</f>
        <v>223847.514</v>
      </c>
      <c r="H189" s="128">
        <f t="shared" si="24"/>
        <v>895.39</v>
      </c>
      <c r="I189" s="212"/>
      <c r="J189" s="574"/>
      <c r="K189" s="574"/>
    </row>
    <row r="190" spans="1:11" ht="15">
      <c r="A190" s="216" t="s">
        <v>7452</v>
      </c>
      <c r="B190" s="39" t="s">
        <v>221</v>
      </c>
      <c r="C190" s="58">
        <v>217.53</v>
      </c>
      <c r="D190" s="420">
        <v>2</v>
      </c>
      <c r="E190" s="2047">
        <f t="shared" si="25"/>
        <v>15682.26</v>
      </c>
      <c r="F190" s="1090">
        <f t="shared" si="23"/>
        <v>15682.26</v>
      </c>
      <c r="G190" s="862">
        <f>'Заказ, cкидки и курсы валют'!$J$23*F190</f>
        <v>195244.13699999999</v>
      </c>
      <c r="H190" s="128">
        <f t="shared" si="24"/>
        <v>390.49</v>
      </c>
      <c r="I190" s="212"/>
      <c r="J190" s="574"/>
      <c r="K190" s="574"/>
    </row>
    <row r="191" spans="1:11" ht="15">
      <c r="A191" s="216" t="s">
        <v>7453</v>
      </c>
      <c r="B191" s="39" t="s">
        <v>4009</v>
      </c>
      <c r="C191" s="58">
        <v>79</v>
      </c>
      <c r="D191" s="420">
        <v>2</v>
      </c>
      <c r="E191" s="2047">
        <f t="shared" si="25"/>
        <v>5668.9500000000007</v>
      </c>
      <c r="F191" s="1090">
        <f t="shared" si="23"/>
        <v>5668.95</v>
      </c>
      <c r="G191" s="862">
        <f>'Заказ, cкидки и курсы валют'!$J$23*F191</f>
        <v>70578.427499999991</v>
      </c>
      <c r="H191" s="128">
        <f t="shared" si="24"/>
        <v>141.16</v>
      </c>
      <c r="I191" s="212"/>
      <c r="J191" s="574"/>
      <c r="K191" s="574"/>
    </row>
    <row r="192" spans="1:11" ht="15">
      <c r="A192" s="216" t="s">
        <v>7454</v>
      </c>
      <c r="B192" s="39" t="s">
        <v>4203</v>
      </c>
      <c r="C192" s="58">
        <v>95</v>
      </c>
      <c r="D192" s="420">
        <v>2</v>
      </c>
      <c r="E192" s="2047">
        <f t="shared" si="25"/>
        <v>7172.88</v>
      </c>
      <c r="F192" s="1090">
        <f t="shared" si="23"/>
        <v>7172.88</v>
      </c>
      <c r="G192" s="862">
        <f>'Заказ, cкидки и курсы валют'!$J$23*F192</f>
        <v>89302.356</v>
      </c>
      <c r="H192" s="128">
        <f t="shared" si="24"/>
        <v>178.6</v>
      </c>
      <c r="I192" s="212"/>
      <c r="J192" s="574"/>
      <c r="K192" s="574"/>
    </row>
    <row r="193" spans="1:11" ht="15">
      <c r="A193" s="216" t="s">
        <v>7455</v>
      </c>
      <c r="B193" s="39" t="s">
        <v>4204</v>
      </c>
      <c r="C193" s="58">
        <v>96</v>
      </c>
      <c r="D193" s="420">
        <v>2</v>
      </c>
      <c r="E193" s="2047">
        <f t="shared" si="25"/>
        <v>8376.9600000000009</v>
      </c>
      <c r="F193" s="1090">
        <f t="shared" si="23"/>
        <v>8376.9599999999991</v>
      </c>
      <c r="G193" s="862">
        <f>'Заказ, cкидки и курсы валют'!$J$23*F193</f>
        <v>104293.15199999999</v>
      </c>
      <c r="H193" s="128">
        <f t="shared" si="24"/>
        <v>208.59</v>
      </c>
      <c r="I193" s="212"/>
      <c r="J193" s="574"/>
      <c r="K193" s="574"/>
    </row>
    <row r="194" spans="1:11" ht="15">
      <c r="A194" s="216" t="s">
        <v>7456</v>
      </c>
      <c r="B194" s="39" t="s">
        <v>1369</v>
      </c>
      <c r="C194" s="58">
        <v>150.83000000000001</v>
      </c>
      <c r="D194" s="420">
        <v>2</v>
      </c>
      <c r="E194" s="2047">
        <f t="shared" si="25"/>
        <v>12490.349999999999</v>
      </c>
      <c r="F194" s="1090">
        <f t="shared" si="23"/>
        <v>12490.35</v>
      </c>
      <c r="G194" s="862">
        <f>'Заказ, cкидки и курсы валют'!$J$23*F194</f>
        <v>155504.85749999998</v>
      </c>
      <c r="H194" s="128">
        <f t="shared" si="24"/>
        <v>311.01</v>
      </c>
      <c r="I194" s="212"/>
      <c r="J194" s="574"/>
      <c r="K194" s="574"/>
    </row>
    <row r="195" spans="1:11" ht="15">
      <c r="A195" s="216" t="s">
        <v>7457</v>
      </c>
      <c r="B195" s="39" t="s">
        <v>1370</v>
      </c>
      <c r="C195" s="58">
        <v>192</v>
      </c>
      <c r="D195" s="420">
        <v>2</v>
      </c>
      <c r="E195" s="2047">
        <f>E128*3</f>
        <v>17303.939999999999</v>
      </c>
      <c r="F195" s="1090">
        <f t="shared" si="23"/>
        <v>17303.939999999999</v>
      </c>
      <c r="G195" s="862">
        <f>'Заказ, cкидки и курсы валют'!$J$23*F195</f>
        <v>215434.05299999999</v>
      </c>
      <c r="H195" s="128">
        <f t="shared" si="24"/>
        <v>430.87</v>
      </c>
      <c r="I195" s="212"/>
      <c r="J195" s="574"/>
      <c r="K195" s="574"/>
    </row>
    <row r="196" spans="1:11" ht="15">
      <c r="A196" s="216" t="s">
        <v>7458</v>
      </c>
      <c r="B196" s="39" t="s">
        <v>3133</v>
      </c>
      <c r="C196" s="58">
        <v>87.6</v>
      </c>
      <c r="D196" s="420">
        <v>5</v>
      </c>
      <c r="E196" s="2047">
        <f t="shared" si="25"/>
        <v>6456.99</v>
      </c>
      <c r="F196" s="1090">
        <f t="shared" si="23"/>
        <v>6456.99</v>
      </c>
      <c r="G196" s="862">
        <f>'Заказ, cкидки и курсы валют'!$J$23*F196</f>
        <v>80389.525499999989</v>
      </c>
      <c r="H196" s="128">
        <f t="shared" si="24"/>
        <v>401.95</v>
      </c>
      <c r="I196" s="212"/>
      <c r="J196" s="574"/>
      <c r="K196" s="574"/>
    </row>
    <row r="197" spans="1:11" ht="15">
      <c r="A197" s="216" t="s">
        <v>7459</v>
      </c>
      <c r="B197" s="39" t="s">
        <v>247</v>
      </c>
      <c r="C197" s="58">
        <v>130</v>
      </c>
      <c r="D197" s="420">
        <v>5</v>
      </c>
      <c r="E197" s="2047">
        <f>E130*3</f>
        <v>10063.26</v>
      </c>
      <c r="F197" s="1090">
        <f t="shared" si="23"/>
        <v>10063.26</v>
      </c>
      <c r="G197" s="862">
        <f>'Заказ, cкидки и курсы валют'!$J$23*F197</f>
        <v>125287.587</v>
      </c>
      <c r="H197" s="128">
        <f t="shared" si="24"/>
        <v>626.44000000000005</v>
      </c>
      <c r="I197" s="212"/>
      <c r="J197" s="574"/>
      <c r="K197" s="574"/>
    </row>
    <row r="198" spans="1:11" ht="15">
      <c r="A198" s="216" t="s">
        <v>7460</v>
      </c>
      <c r="B198" s="39" t="s">
        <v>248</v>
      </c>
      <c r="C198" s="58">
        <v>172</v>
      </c>
      <c r="D198" s="420">
        <v>4</v>
      </c>
      <c r="E198" s="2047">
        <f t="shared" si="25"/>
        <v>13128.03</v>
      </c>
      <c r="F198" s="1090">
        <f t="shared" si="23"/>
        <v>13128.03</v>
      </c>
      <c r="G198" s="862">
        <f>'Заказ, cкидки и курсы валют'!$J$23*F198</f>
        <v>163443.97349999999</v>
      </c>
      <c r="H198" s="128">
        <f t="shared" si="24"/>
        <v>653.78</v>
      </c>
      <c r="I198" s="212"/>
      <c r="J198" s="574"/>
      <c r="K198" s="574"/>
    </row>
    <row r="199" spans="1:11" ht="15">
      <c r="A199" s="216" t="s">
        <v>7461</v>
      </c>
      <c r="B199" s="39" t="s">
        <v>249</v>
      </c>
      <c r="C199" s="58">
        <v>207.89</v>
      </c>
      <c r="D199" s="420">
        <v>3</v>
      </c>
      <c r="E199" s="2047">
        <f t="shared" si="25"/>
        <v>15950.07</v>
      </c>
      <c r="F199" s="1090">
        <f t="shared" si="23"/>
        <v>15950.07</v>
      </c>
      <c r="G199" s="862">
        <f>'Заказ, cкидки и курсы валют'!$J$23*F199</f>
        <v>198578.37149999998</v>
      </c>
      <c r="H199" s="128">
        <f t="shared" si="24"/>
        <v>595.74</v>
      </c>
      <c r="I199" s="212"/>
      <c r="J199" s="574"/>
      <c r="K199" s="574"/>
    </row>
    <row r="200" spans="1:11" ht="15">
      <c r="A200" s="216" t="s">
        <v>7462</v>
      </c>
      <c r="B200" s="39" t="s">
        <v>250</v>
      </c>
      <c r="C200" s="58">
        <v>258.02</v>
      </c>
      <c r="D200" s="420">
        <v>2</v>
      </c>
      <c r="E200" s="2047">
        <f>E134*3</f>
        <v>19176.03</v>
      </c>
      <c r="F200" s="1090">
        <f t="shared" si="23"/>
        <v>19176.03</v>
      </c>
      <c r="G200" s="862">
        <f>'Заказ, cкидки и курсы валют'!$J$23*F200</f>
        <v>238741.57349999997</v>
      </c>
      <c r="H200" s="128">
        <f t="shared" si="24"/>
        <v>477.48</v>
      </c>
      <c r="I200" s="212"/>
      <c r="J200" s="574"/>
      <c r="K200" s="574"/>
    </row>
    <row r="201" spans="1:11" ht="15">
      <c r="A201" s="216" t="s">
        <v>7463</v>
      </c>
      <c r="B201" s="39" t="s">
        <v>1373</v>
      </c>
      <c r="C201" s="58">
        <v>286.63</v>
      </c>
      <c r="D201" s="420">
        <v>2</v>
      </c>
      <c r="E201" s="2047">
        <f t="shared" ref="E201:E203" si="26">E135*3</f>
        <v>23871.96</v>
      </c>
      <c r="F201" s="1090">
        <f t="shared" si="23"/>
        <v>23871.96</v>
      </c>
      <c r="G201" s="862">
        <f>'Заказ, cкидки и курсы валют'!$J$23*F201</f>
        <v>297205.90199999994</v>
      </c>
      <c r="H201" s="128">
        <f t="shared" si="24"/>
        <v>594.41</v>
      </c>
      <c r="I201" s="212"/>
      <c r="J201" s="574"/>
      <c r="K201" s="574"/>
    </row>
    <row r="202" spans="1:11" ht="15">
      <c r="A202" s="216" t="s">
        <v>7464</v>
      </c>
      <c r="B202" s="39" t="s">
        <v>977</v>
      </c>
      <c r="C202" s="58">
        <v>342.63</v>
      </c>
      <c r="D202" s="420">
        <v>2</v>
      </c>
      <c r="E202" s="2047">
        <f t="shared" si="26"/>
        <v>26898.27</v>
      </c>
      <c r="F202" s="1090">
        <f t="shared" si="23"/>
        <v>26898.27</v>
      </c>
      <c r="G202" s="862">
        <f>'Заказ, cкидки и курсы валют'!$J$23*F202</f>
        <v>334883.46149999998</v>
      </c>
      <c r="H202" s="128">
        <f t="shared" si="24"/>
        <v>669.77</v>
      </c>
      <c r="I202" s="212"/>
      <c r="J202" s="574"/>
      <c r="K202" s="574"/>
    </row>
    <row r="203" spans="1:11" ht="15">
      <c r="A203" s="216" t="s">
        <v>7465</v>
      </c>
      <c r="B203" s="39" t="s">
        <v>4205</v>
      </c>
      <c r="C203" s="58">
        <v>415.88</v>
      </c>
      <c r="D203" s="420">
        <v>2</v>
      </c>
      <c r="E203" s="2047">
        <f t="shared" si="26"/>
        <v>34740.090000000004</v>
      </c>
      <c r="F203" s="1090">
        <f t="shared" si="23"/>
        <v>34740.089999999997</v>
      </c>
      <c r="G203" s="862">
        <f>'Заказ, cкидки и курсы валют'!$J$23*F203</f>
        <v>432514.12049999996</v>
      </c>
      <c r="H203" s="128">
        <f t="shared" si="24"/>
        <v>865.03</v>
      </c>
      <c r="I203" s="212"/>
      <c r="J203" s="574"/>
      <c r="K203" s="574"/>
    </row>
    <row r="204" spans="1:11" ht="15">
      <c r="A204" s="216" t="s">
        <v>7466</v>
      </c>
      <c r="B204" s="39" t="s">
        <v>3134</v>
      </c>
      <c r="C204" s="58">
        <v>174</v>
      </c>
      <c r="D204" s="420">
        <v>3</v>
      </c>
      <c r="E204" s="2047">
        <f>E139*3</f>
        <v>13751.699999999999</v>
      </c>
      <c r="F204" s="1090">
        <f t="shared" si="23"/>
        <v>13751.7</v>
      </c>
      <c r="G204" s="862">
        <f>'Заказ, cкидки и курсы валют'!$J$23*F204</f>
        <v>171208.66500000001</v>
      </c>
      <c r="H204" s="128">
        <f t="shared" si="24"/>
        <v>513.63</v>
      </c>
      <c r="I204" s="212"/>
      <c r="J204" s="574"/>
      <c r="K204" s="574"/>
    </row>
    <row r="205" spans="1:11" ht="15">
      <c r="A205" s="216" t="s">
        <v>7467</v>
      </c>
      <c r="B205" s="39" t="s">
        <v>251</v>
      </c>
      <c r="C205" s="58">
        <v>227</v>
      </c>
      <c r="D205" s="420">
        <v>3</v>
      </c>
      <c r="E205" s="2047">
        <f t="shared" ref="E205:E212" si="27">E140*3</f>
        <v>16775.13</v>
      </c>
      <c r="F205" s="1090">
        <f t="shared" si="23"/>
        <v>16775.13</v>
      </c>
      <c r="G205" s="862">
        <f>'Заказ, cкидки и курсы валют'!$J$23*F205</f>
        <v>208850.36850000001</v>
      </c>
      <c r="H205" s="128">
        <f t="shared" si="24"/>
        <v>626.54999999999995</v>
      </c>
      <c r="I205" s="212"/>
      <c r="J205" s="574"/>
      <c r="K205" s="574"/>
    </row>
    <row r="206" spans="1:11" ht="15">
      <c r="A206" s="216" t="s">
        <v>11921</v>
      </c>
      <c r="B206" s="44" t="s">
        <v>4325</v>
      </c>
      <c r="C206" s="58">
        <v>260</v>
      </c>
      <c r="D206" s="57">
        <v>3</v>
      </c>
      <c r="E206" s="2047">
        <f t="shared" si="27"/>
        <v>24726.899999999998</v>
      </c>
      <c r="F206" s="1090">
        <f t="shared" si="23"/>
        <v>24726.9</v>
      </c>
      <c r="G206" s="862">
        <f>'Заказ, cкидки и курсы валют'!$J$23*F206</f>
        <v>307849.90500000003</v>
      </c>
      <c r="H206" s="128">
        <f t="shared" si="24"/>
        <v>923.55</v>
      </c>
      <c r="I206" s="212"/>
      <c r="J206" s="574"/>
      <c r="K206" s="574"/>
    </row>
    <row r="207" spans="1:11" ht="15">
      <c r="A207" s="216" t="s">
        <v>7468</v>
      </c>
      <c r="B207" s="39" t="s">
        <v>252</v>
      </c>
      <c r="C207" s="58">
        <v>312</v>
      </c>
      <c r="D207" s="420">
        <v>1</v>
      </c>
      <c r="E207" s="2047">
        <f t="shared" si="27"/>
        <v>24078.57</v>
      </c>
      <c r="F207" s="1090">
        <f t="shared" si="23"/>
        <v>24078.57</v>
      </c>
      <c r="G207" s="862">
        <f>'Заказ, cкидки и курсы валют'!$J$23*F207</f>
        <v>299778.19649999996</v>
      </c>
      <c r="H207" s="128">
        <f t="shared" si="24"/>
        <v>299.77999999999997</v>
      </c>
      <c r="I207" s="212"/>
      <c r="J207" s="574"/>
      <c r="K207" s="574"/>
    </row>
    <row r="208" spans="1:11" ht="15">
      <c r="A208" s="216" t="s">
        <v>7469</v>
      </c>
      <c r="B208" s="62" t="s">
        <v>3643</v>
      </c>
      <c r="C208" s="58">
        <v>352</v>
      </c>
      <c r="D208" s="420">
        <v>1</v>
      </c>
      <c r="E208" s="2047">
        <f t="shared" si="27"/>
        <v>29621.25</v>
      </c>
      <c r="F208" s="1090">
        <f t="shared" si="23"/>
        <v>29621.25</v>
      </c>
      <c r="G208" s="862">
        <f>'Заказ, cкидки и курсы валют'!$J$23*F208</f>
        <v>368784.5625</v>
      </c>
      <c r="H208" s="128">
        <f t="shared" si="24"/>
        <v>368.78</v>
      </c>
      <c r="I208" s="212"/>
      <c r="J208" s="574"/>
      <c r="K208" s="574"/>
    </row>
    <row r="209" spans="1:11" ht="15">
      <c r="A209" s="216" t="s">
        <v>7470</v>
      </c>
      <c r="B209" s="39" t="s">
        <v>1336</v>
      </c>
      <c r="C209" s="58">
        <v>398</v>
      </c>
      <c r="D209" s="420">
        <v>1</v>
      </c>
      <c r="E209" s="2047">
        <f t="shared" si="27"/>
        <v>33367.56</v>
      </c>
      <c r="F209" s="1090">
        <f t="shared" si="23"/>
        <v>33367.56</v>
      </c>
      <c r="G209" s="862">
        <f>'Заказ, cкидки и курсы валют'!$J$23*F209</f>
        <v>415426.12199999997</v>
      </c>
      <c r="H209" s="128">
        <f t="shared" si="24"/>
        <v>415.43</v>
      </c>
      <c r="I209" s="212"/>
      <c r="J209" s="574"/>
      <c r="K209" s="574"/>
    </row>
    <row r="210" spans="1:11" ht="15">
      <c r="A210" s="216" t="s">
        <v>7471</v>
      </c>
      <c r="B210" s="39" t="s">
        <v>1375</v>
      </c>
      <c r="C210" s="58">
        <v>486</v>
      </c>
      <c r="D210" s="420">
        <v>1</v>
      </c>
      <c r="E210" s="2047">
        <f t="shared" si="27"/>
        <v>42369.51</v>
      </c>
      <c r="F210" s="1090">
        <f t="shared" si="23"/>
        <v>42369.51</v>
      </c>
      <c r="G210" s="862">
        <f>'Заказ, cкидки и курсы валют'!$J$23*F210</f>
        <v>527500.39949999994</v>
      </c>
      <c r="H210" s="128">
        <f t="shared" si="24"/>
        <v>527.5</v>
      </c>
      <c r="I210" s="212"/>
      <c r="J210" s="574"/>
      <c r="K210" s="574"/>
    </row>
    <row r="211" spans="1:11" ht="15">
      <c r="A211" s="216" t="s">
        <v>7472</v>
      </c>
      <c r="B211" s="39" t="s">
        <v>1337</v>
      </c>
      <c r="C211" s="58">
        <v>576.25</v>
      </c>
      <c r="D211" s="420">
        <v>1</v>
      </c>
      <c r="E211" s="2047">
        <f t="shared" si="27"/>
        <v>45627.659999999996</v>
      </c>
      <c r="F211" s="1090">
        <f t="shared" si="23"/>
        <v>45627.66</v>
      </c>
      <c r="G211" s="862">
        <f>'Заказ, cкидки и курсы валют'!$J$23*F211</f>
        <v>568064.36699999997</v>
      </c>
      <c r="H211" s="128">
        <f t="shared" si="24"/>
        <v>568.05999999999995</v>
      </c>
      <c r="I211" s="212"/>
      <c r="J211" s="574"/>
      <c r="K211" s="574"/>
    </row>
    <row r="212" spans="1:11" ht="15">
      <c r="A212" s="216" t="s">
        <v>7473</v>
      </c>
      <c r="B212" s="39" t="s">
        <v>2658</v>
      </c>
      <c r="C212" s="58">
        <v>662</v>
      </c>
      <c r="D212" s="420">
        <v>1</v>
      </c>
      <c r="E212" s="2047">
        <f t="shared" si="27"/>
        <v>52601.549999999996</v>
      </c>
      <c r="F212" s="1090">
        <f t="shared" si="23"/>
        <v>52601.55</v>
      </c>
      <c r="G212" s="862">
        <f>'Заказ, cкидки и курсы валют'!$J$23*F212</f>
        <v>654889.29749999999</v>
      </c>
      <c r="H212" s="128">
        <f t="shared" si="24"/>
        <v>654.89</v>
      </c>
      <c r="I212" s="212"/>
      <c r="J212" s="574"/>
      <c r="K212" s="574"/>
    </row>
    <row r="213" spans="1:11" ht="13.5" thickBot="1">
      <c r="A213" s="241" t="s">
        <v>7474</v>
      </c>
      <c r="B213" s="271" t="s">
        <v>978</v>
      </c>
      <c r="C213" s="796">
        <v>750</v>
      </c>
      <c r="D213" s="421">
        <v>1</v>
      </c>
      <c r="E213" s="2048">
        <f>E148*3</f>
        <v>61532.13</v>
      </c>
      <c r="F213" s="1091">
        <f t="shared" si="23"/>
        <v>61532.13</v>
      </c>
      <c r="G213" s="960">
        <f>'Заказ, cкидки и курсы валют'!$J$23*F213</f>
        <v>766075.01849999989</v>
      </c>
      <c r="H213" s="181">
        <f t="shared" si="24"/>
        <v>766.08</v>
      </c>
      <c r="I213" s="214"/>
      <c r="K213" s="879"/>
    </row>
    <row r="214" spans="1:11" ht="13.5" thickBot="1">
      <c r="A214" s="1139"/>
      <c r="B214" s="80"/>
      <c r="C214" s="86"/>
      <c r="D214" s="80"/>
      <c r="E214" s="1092"/>
      <c r="F214" s="1096"/>
      <c r="G214" s="865"/>
      <c r="H214" s="23"/>
      <c r="I214" s="513"/>
      <c r="K214" s="879"/>
    </row>
    <row r="215" spans="1:11" ht="18">
      <c r="A215" s="247"/>
      <c r="B215" s="163"/>
      <c r="C215" s="91" t="s">
        <v>4420</v>
      </c>
      <c r="D215" s="91"/>
      <c r="E215" s="855"/>
      <c r="F215" s="562"/>
      <c r="G215" s="592"/>
      <c r="H215" s="163"/>
      <c r="I215" s="95"/>
      <c r="K215" s="879"/>
    </row>
    <row r="216" spans="1:11" ht="33.75" customHeight="1">
      <c r="A216" s="248"/>
      <c r="B216" s="17"/>
      <c r="C216" s="97"/>
      <c r="D216" s="97"/>
      <c r="E216" s="557"/>
      <c r="F216" s="596"/>
      <c r="G216" s="620"/>
      <c r="H216" s="17"/>
      <c r="I216" s="167"/>
      <c r="K216" s="879"/>
    </row>
    <row r="217" spans="1:11" ht="24.75" customHeight="1">
      <c r="A217" s="248"/>
      <c r="B217" s="17"/>
      <c r="C217" s="97"/>
      <c r="D217" s="97"/>
      <c r="E217" s="557"/>
      <c r="F217" s="596"/>
      <c r="G217" s="620"/>
      <c r="H217" s="17"/>
      <c r="I217" s="167"/>
      <c r="K217" s="879"/>
    </row>
    <row r="218" spans="1:11" ht="49.5" customHeight="1">
      <c r="A218" s="248"/>
      <c r="B218" s="17"/>
      <c r="C218" s="97"/>
      <c r="D218" s="97"/>
      <c r="E218" s="557"/>
      <c r="F218" s="596"/>
      <c r="G218" s="620"/>
      <c r="H218" s="17"/>
      <c r="I218" s="167"/>
      <c r="K218" s="879"/>
    </row>
    <row r="219" spans="1:11" ht="16.5" thickBot="1">
      <c r="A219" s="201" t="s">
        <v>7082</v>
      </c>
      <c r="B219" s="270"/>
      <c r="C219" s="99"/>
      <c r="D219" s="99"/>
      <c r="E219" s="558"/>
      <c r="F219" s="598"/>
      <c r="G219" s="621"/>
      <c r="H219" s="171"/>
      <c r="I219" s="172"/>
      <c r="K219" s="879"/>
    </row>
    <row r="220" spans="1:11" ht="52.5">
      <c r="A220" s="195" t="s">
        <v>1034</v>
      </c>
      <c r="B220" s="196" t="s">
        <v>1035</v>
      </c>
      <c r="C220" s="197" t="s">
        <v>678</v>
      </c>
      <c r="D220" s="197" t="s">
        <v>3143</v>
      </c>
      <c r="E220" s="605" t="s">
        <v>11378</v>
      </c>
      <c r="F220" s="600" t="s">
        <v>2792</v>
      </c>
      <c r="G220" s="638" t="s">
        <v>2640</v>
      </c>
      <c r="H220" s="338" t="s">
        <v>497</v>
      </c>
      <c r="I220" s="199" t="s">
        <v>4268</v>
      </c>
      <c r="K220" s="816"/>
    </row>
    <row r="221" spans="1:11" ht="14.1" customHeight="1" thickBot="1">
      <c r="A221" s="195"/>
      <c r="B221" s="389"/>
      <c r="C221" s="197" t="s">
        <v>3644</v>
      </c>
      <c r="D221" s="390" t="s">
        <v>2641</v>
      </c>
      <c r="E221" s="564" t="s">
        <v>265</v>
      </c>
      <c r="F221" s="607">
        <f>'Заказ, cкидки и курсы валют'!$I$12</f>
        <v>0</v>
      </c>
      <c r="G221" s="949"/>
      <c r="H221" s="455"/>
      <c r="I221" s="325"/>
      <c r="K221" s="816"/>
    </row>
    <row r="222" spans="1:11" ht="14.1" customHeight="1">
      <c r="A222" s="333" t="s">
        <v>4844</v>
      </c>
      <c r="B222" s="985" t="s">
        <v>178</v>
      </c>
      <c r="C222" s="984">
        <v>10.3</v>
      </c>
      <c r="D222" s="1875">
        <v>200</v>
      </c>
      <c r="E222" s="822">
        <v>557.48</v>
      </c>
      <c r="F222" s="1089">
        <f>ROUND(E222*(1-$F$10),2)</f>
        <v>557.48</v>
      </c>
      <c r="G222" s="968">
        <f>'Заказ, cкидки и курсы валют'!$J$23*F222</f>
        <v>6940.6260000000002</v>
      </c>
      <c r="H222" s="387">
        <f>ROUND((D222/1000)*G222,2)</f>
        <v>1388.13</v>
      </c>
      <c r="I222" s="337"/>
      <c r="K222" s="816"/>
    </row>
    <row r="223" spans="1:11" ht="14.1" customHeight="1">
      <c r="A223" s="216" t="s">
        <v>4845</v>
      </c>
      <c r="B223" s="39" t="s">
        <v>3135</v>
      </c>
      <c r="C223" s="53">
        <v>12.7</v>
      </c>
      <c r="D223" s="1868">
        <v>150</v>
      </c>
      <c r="E223" s="822">
        <v>611.24</v>
      </c>
      <c r="F223" s="1090">
        <f t="shared" ref="F223:F225" si="28">ROUND(E223*(1-$F$10),2)</f>
        <v>611.24</v>
      </c>
      <c r="G223" s="862">
        <f>'Заказ, cкидки и курсы валют'!$J$23*F223</f>
        <v>7609.9380000000001</v>
      </c>
      <c r="H223" s="128">
        <f t="shared" ref="H223:H225" si="29">ROUND((D223/1000)*G223,2)</f>
        <v>1141.49</v>
      </c>
      <c r="I223" s="212"/>
      <c r="K223" s="816"/>
    </row>
    <row r="224" spans="1:11" ht="14.1" customHeight="1">
      <c r="A224" s="216" t="s">
        <v>5255</v>
      </c>
      <c r="B224" s="62" t="s">
        <v>1353</v>
      </c>
      <c r="C224" s="53">
        <v>14.1</v>
      </c>
      <c r="D224" s="1868">
        <v>100</v>
      </c>
      <c r="E224" s="822">
        <v>675.72</v>
      </c>
      <c r="F224" s="1090">
        <f t="shared" si="28"/>
        <v>675.72</v>
      </c>
      <c r="G224" s="862">
        <f>'Заказ, cкидки и курсы валют'!$J$23*F224</f>
        <v>8412.7139999999999</v>
      </c>
      <c r="H224" s="128">
        <f t="shared" si="29"/>
        <v>841.27</v>
      </c>
      <c r="I224" s="212"/>
      <c r="K224" s="816"/>
    </row>
    <row r="225" spans="1:11" ht="14.1" customHeight="1">
      <c r="A225" s="216" t="s">
        <v>4846</v>
      </c>
      <c r="B225" s="39" t="s">
        <v>181</v>
      </c>
      <c r="C225" s="53">
        <v>15</v>
      </c>
      <c r="D225" s="1868">
        <v>100</v>
      </c>
      <c r="E225" s="822">
        <v>707.55</v>
      </c>
      <c r="F225" s="1090">
        <f t="shared" si="28"/>
        <v>707.55</v>
      </c>
      <c r="G225" s="862">
        <f>'Заказ, cкидки и курсы валют'!$J$23*F225</f>
        <v>8808.9974999999995</v>
      </c>
      <c r="H225" s="128">
        <f t="shared" si="29"/>
        <v>880.9</v>
      </c>
      <c r="I225" s="212"/>
      <c r="K225" s="816"/>
    </row>
    <row r="226" spans="1:11" ht="14.1" customHeight="1">
      <c r="A226" s="216" t="s">
        <v>10992</v>
      </c>
      <c r="B226" s="62" t="s">
        <v>4215</v>
      </c>
      <c r="C226" s="53">
        <v>18</v>
      </c>
      <c r="D226" s="1868">
        <v>100</v>
      </c>
      <c r="E226" s="822">
        <v>809.45</v>
      </c>
      <c r="F226" s="1090">
        <f t="shared" ref="F226" si="30">ROUND(E226*(1-$F$10),2)</f>
        <v>809.45</v>
      </c>
      <c r="G226" s="862">
        <f>'Заказ, cкидки и курсы валют'!$J$23*F226</f>
        <v>10077.6525</v>
      </c>
      <c r="H226" s="128">
        <f t="shared" ref="H226" si="31">ROUND((D226/1000)*G226,2)</f>
        <v>1007.77</v>
      </c>
      <c r="I226" s="212"/>
      <c r="K226" s="574"/>
    </row>
    <row r="227" spans="1:11" ht="14.1" customHeight="1">
      <c r="A227" s="216" t="s">
        <v>4847</v>
      </c>
      <c r="B227" s="39" t="s">
        <v>253</v>
      </c>
      <c r="C227" s="53">
        <v>19.2</v>
      </c>
      <c r="D227" s="1868">
        <v>100</v>
      </c>
      <c r="E227" s="822">
        <v>911.55</v>
      </c>
      <c r="F227" s="1090">
        <f t="shared" ref="F227:F251" si="32">ROUND(E227*(1-$F$10),2)</f>
        <v>911.55</v>
      </c>
      <c r="G227" s="862">
        <f>'Заказ, cкидки и курсы валют'!$J$23*F227</f>
        <v>11348.797499999999</v>
      </c>
      <c r="H227" s="128">
        <f t="shared" ref="H227:H251" si="33">ROUND((D227/1000)*G227,2)</f>
        <v>1134.8800000000001</v>
      </c>
      <c r="I227" s="212"/>
      <c r="K227" s="574"/>
    </row>
    <row r="228" spans="1:11" ht="14.1" customHeight="1">
      <c r="A228" s="216" t="s">
        <v>4848</v>
      </c>
      <c r="B228" s="39" t="s">
        <v>3136</v>
      </c>
      <c r="C228" s="53">
        <v>21</v>
      </c>
      <c r="D228" s="1868">
        <v>100</v>
      </c>
      <c r="E228" s="822">
        <v>997.18</v>
      </c>
      <c r="F228" s="1090">
        <f t="shared" si="32"/>
        <v>997.18</v>
      </c>
      <c r="G228" s="862">
        <f>'Заказ, cкидки и курсы валют'!$J$23*F228</f>
        <v>12414.890999999998</v>
      </c>
      <c r="H228" s="128">
        <f t="shared" si="33"/>
        <v>1241.49</v>
      </c>
      <c r="I228" s="212"/>
      <c r="K228" s="574"/>
    </row>
    <row r="229" spans="1:11" ht="14.1" customHeight="1">
      <c r="A229" s="216" t="s">
        <v>4849</v>
      </c>
      <c r="B229" s="39" t="s">
        <v>191</v>
      </c>
      <c r="C229" s="53">
        <v>22.5</v>
      </c>
      <c r="D229" s="1868">
        <v>100</v>
      </c>
      <c r="E229" s="1092">
        <v>702.3</v>
      </c>
      <c r="F229" s="1090">
        <f t="shared" si="32"/>
        <v>702.3</v>
      </c>
      <c r="G229" s="862">
        <f>'Заказ, cкидки и курсы валют'!$J$23*F229</f>
        <v>8743.6349999999984</v>
      </c>
      <c r="H229" s="128">
        <f t="shared" si="33"/>
        <v>874.36</v>
      </c>
      <c r="I229" s="212"/>
      <c r="K229" s="574"/>
    </row>
    <row r="230" spans="1:11" ht="14.1" customHeight="1">
      <c r="A230" s="216" t="s">
        <v>10993</v>
      </c>
      <c r="B230" s="62" t="s">
        <v>193</v>
      </c>
      <c r="C230" s="53">
        <v>29</v>
      </c>
      <c r="D230" s="1868">
        <v>100</v>
      </c>
      <c r="E230" s="1092">
        <v>788.22</v>
      </c>
      <c r="F230" s="1090">
        <f t="shared" si="32"/>
        <v>788.22</v>
      </c>
      <c r="G230" s="862">
        <f>'Заказ, cкидки и курсы валют'!$J$23*F230</f>
        <v>9813.3389999999999</v>
      </c>
      <c r="H230" s="128">
        <f t="shared" si="33"/>
        <v>981.33</v>
      </c>
      <c r="I230" s="212"/>
      <c r="K230" s="574"/>
    </row>
    <row r="231" spans="1:11" ht="14.1" customHeight="1">
      <c r="A231" s="216" t="s">
        <v>4850</v>
      </c>
      <c r="B231" s="39" t="s">
        <v>194</v>
      </c>
      <c r="C231" s="53">
        <v>31</v>
      </c>
      <c r="D231" s="1868">
        <v>100</v>
      </c>
      <c r="E231" s="1092">
        <v>859.11</v>
      </c>
      <c r="F231" s="1090">
        <f t="shared" si="32"/>
        <v>859.11</v>
      </c>
      <c r="G231" s="862">
        <f>'Заказ, cкидки и курсы валют'!$J$23*F231</f>
        <v>10695.9195</v>
      </c>
      <c r="H231" s="128">
        <f t="shared" si="33"/>
        <v>1069.5899999999999</v>
      </c>
      <c r="I231" s="212"/>
      <c r="K231" s="574"/>
    </row>
    <row r="232" spans="1:11" ht="14.1" customHeight="1">
      <c r="A232" s="216" t="s">
        <v>4851</v>
      </c>
      <c r="B232" s="39" t="s">
        <v>4324</v>
      </c>
      <c r="C232" s="53">
        <v>35</v>
      </c>
      <c r="D232" s="1868">
        <v>100</v>
      </c>
      <c r="E232" s="1092">
        <v>956.84</v>
      </c>
      <c r="F232" s="1090">
        <f t="shared" si="32"/>
        <v>956.84</v>
      </c>
      <c r="G232" s="862">
        <f>'Заказ, cкидки и курсы валют'!$J$23*F232</f>
        <v>11912.657999999999</v>
      </c>
      <c r="H232" s="128">
        <f t="shared" si="33"/>
        <v>1191.27</v>
      </c>
      <c r="I232" s="212"/>
      <c r="K232" s="574"/>
    </row>
    <row r="233" spans="1:11" ht="14.1" customHeight="1">
      <c r="A233" s="216" t="s">
        <v>4852</v>
      </c>
      <c r="B233" s="39" t="s">
        <v>254</v>
      </c>
      <c r="C233" s="53">
        <v>38.299999999999997</v>
      </c>
      <c r="D233" s="420">
        <v>50</v>
      </c>
      <c r="E233" s="1092">
        <v>1055.79</v>
      </c>
      <c r="F233" s="1090">
        <f t="shared" si="32"/>
        <v>1055.79</v>
      </c>
      <c r="G233" s="862">
        <f>'Заказ, cкидки и курсы валют'!$J$23*F233</f>
        <v>13144.585499999999</v>
      </c>
      <c r="H233" s="128">
        <f t="shared" si="33"/>
        <v>657.23</v>
      </c>
      <c r="I233" s="212"/>
      <c r="K233" s="574"/>
    </row>
    <row r="234" spans="1:11" ht="14.1" customHeight="1">
      <c r="A234" s="216" t="s">
        <v>4853</v>
      </c>
      <c r="B234" s="39" t="s">
        <v>196</v>
      </c>
      <c r="C234" s="53">
        <v>42.2</v>
      </c>
      <c r="D234" s="1868">
        <v>50</v>
      </c>
      <c r="E234" s="1092">
        <v>1173.6199999999999</v>
      </c>
      <c r="F234" s="1090">
        <f t="shared" si="32"/>
        <v>1173.6199999999999</v>
      </c>
      <c r="G234" s="862">
        <f>'Заказ, cкидки и курсы валют'!$J$23*F234</f>
        <v>14611.568999999998</v>
      </c>
      <c r="H234" s="128">
        <f t="shared" si="33"/>
        <v>730.58</v>
      </c>
      <c r="I234" s="212"/>
      <c r="K234" s="574"/>
    </row>
    <row r="235" spans="1:11" ht="14.1" customHeight="1">
      <c r="A235" s="216" t="s">
        <v>3931</v>
      </c>
      <c r="B235" s="62" t="s">
        <v>1643</v>
      </c>
      <c r="C235" s="53">
        <v>51.2</v>
      </c>
      <c r="D235" s="1868">
        <v>30</v>
      </c>
      <c r="E235" s="1092">
        <v>1448.81</v>
      </c>
      <c r="F235" s="1090">
        <f t="shared" si="32"/>
        <v>1448.81</v>
      </c>
      <c r="G235" s="862">
        <f>'Заказ, cкидки и курсы валют'!$J$23*F235</f>
        <v>18037.684499999999</v>
      </c>
      <c r="H235" s="128">
        <f t="shared" si="33"/>
        <v>541.13</v>
      </c>
      <c r="I235" s="212"/>
      <c r="K235" s="574"/>
    </row>
    <row r="236" spans="1:11" ht="14.1" customHeight="1">
      <c r="A236" s="216" t="s">
        <v>4854</v>
      </c>
      <c r="B236" s="39" t="s">
        <v>255</v>
      </c>
      <c r="C236" s="53">
        <v>46</v>
      </c>
      <c r="D236" s="1868">
        <v>50</v>
      </c>
      <c r="E236" s="1092">
        <v>1172.3399999999999</v>
      </c>
      <c r="F236" s="1090">
        <f t="shared" si="32"/>
        <v>1172.3399999999999</v>
      </c>
      <c r="G236" s="862">
        <f>'Заказ, cкидки и курсы валют'!$J$23*F236</f>
        <v>14595.632999999998</v>
      </c>
      <c r="H236" s="128">
        <f t="shared" si="33"/>
        <v>729.78</v>
      </c>
      <c r="I236" s="212"/>
      <c r="K236" s="574"/>
    </row>
    <row r="237" spans="1:11" ht="14.1" customHeight="1">
      <c r="A237" s="216" t="s">
        <v>4855</v>
      </c>
      <c r="B237" s="39" t="s">
        <v>203</v>
      </c>
      <c r="C237" s="53">
        <v>53.3</v>
      </c>
      <c r="D237" s="1868">
        <v>50</v>
      </c>
      <c r="E237" s="1092">
        <v>1308.24</v>
      </c>
      <c r="F237" s="1090">
        <f t="shared" si="32"/>
        <v>1308.24</v>
      </c>
      <c r="G237" s="862">
        <f>'Заказ, cкидки и курсы валют'!$J$23*F237</f>
        <v>16287.588</v>
      </c>
      <c r="H237" s="128">
        <f t="shared" si="33"/>
        <v>814.38</v>
      </c>
      <c r="I237" s="212"/>
      <c r="K237" s="574"/>
    </row>
    <row r="238" spans="1:11" ht="14.1" customHeight="1">
      <c r="A238" s="216" t="s">
        <v>4856</v>
      </c>
      <c r="B238" s="39" t="s">
        <v>1329</v>
      </c>
      <c r="C238" s="53">
        <v>60.7</v>
      </c>
      <c r="D238" s="1868">
        <v>50</v>
      </c>
      <c r="E238" s="1092">
        <v>1432.93</v>
      </c>
      <c r="F238" s="1090">
        <f t="shared" si="32"/>
        <v>1432.93</v>
      </c>
      <c r="G238" s="862">
        <f>'Заказ, cкидки и курсы валют'!$J$23*F238</f>
        <v>17839.978500000001</v>
      </c>
      <c r="H238" s="128">
        <f t="shared" si="33"/>
        <v>892</v>
      </c>
      <c r="I238" s="212"/>
      <c r="K238" s="574"/>
    </row>
    <row r="239" spans="1:11" ht="14.1" customHeight="1">
      <c r="A239" s="216" t="s">
        <v>4857</v>
      </c>
      <c r="B239" s="39" t="s">
        <v>204</v>
      </c>
      <c r="C239" s="53">
        <v>63.6</v>
      </c>
      <c r="D239" s="1868">
        <v>50</v>
      </c>
      <c r="E239" s="1092">
        <v>1542.77</v>
      </c>
      <c r="F239" s="1090">
        <f t="shared" si="32"/>
        <v>1542.77</v>
      </c>
      <c r="G239" s="862">
        <f>'Заказ, cкидки и курсы валют'!$J$23*F239</f>
        <v>19207.486499999999</v>
      </c>
      <c r="H239" s="128">
        <f t="shared" si="33"/>
        <v>960.37</v>
      </c>
      <c r="I239" s="212"/>
      <c r="K239" s="574"/>
    </row>
    <row r="240" spans="1:11" ht="14.1" customHeight="1">
      <c r="A240" s="216" t="s">
        <v>10994</v>
      </c>
      <c r="B240" s="62" t="s">
        <v>3139</v>
      </c>
      <c r="C240" s="53">
        <v>69</v>
      </c>
      <c r="D240" s="1868">
        <v>50</v>
      </c>
      <c r="E240" s="1092">
        <v>1718.33</v>
      </c>
      <c r="F240" s="1090">
        <f t="shared" si="32"/>
        <v>1718.33</v>
      </c>
      <c r="G240" s="862">
        <f>'Заказ, cкидки и курсы валют'!$J$23*F240</f>
        <v>21393.208499999997</v>
      </c>
      <c r="H240" s="128">
        <f t="shared" si="33"/>
        <v>1069.6600000000001</v>
      </c>
      <c r="I240" s="212"/>
      <c r="K240" s="574"/>
    </row>
    <row r="241" spans="1:11" ht="14.1" customHeight="1">
      <c r="A241" s="216" t="s">
        <v>4858</v>
      </c>
      <c r="B241" s="39" t="s">
        <v>205</v>
      </c>
      <c r="C241" s="53">
        <v>74.599999999999994</v>
      </c>
      <c r="D241" s="1868">
        <v>50</v>
      </c>
      <c r="E241" s="1092">
        <v>1767.93</v>
      </c>
      <c r="F241" s="1090">
        <f t="shared" si="32"/>
        <v>1767.93</v>
      </c>
      <c r="G241" s="862">
        <f>'Заказ, cкидки и курсы валют'!$J$23*F241</f>
        <v>22010.728500000001</v>
      </c>
      <c r="H241" s="128">
        <f t="shared" si="33"/>
        <v>1100.54</v>
      </c>
      <c r="I241" s="212"/>
      <c r="K241" s="574"/>
    </row>
    <row r="242" spans="1:11" ht="14.1" customHeight="1">
      <c r="A242" s="216" t="s">
        <v>2740</v>
      </c>
      <c r="B242" s="39" t="s">
        <v>242</v>
      </c>
      <c r="C242" s="53">
        <v>78.400000000000006</v>
      </c>
      <c r="D242" s="1868">
        <v>50</v>
      </c>
      <c r="E242" s="1092">
        <v>1884.1</v>
      </c>
      <c r="F242" s="1090">
        <f t="shared" si="32"/>
        <v>1884.1</v>
      </c>
      <c r="G242" s="862">
        <f>'Заказ, cкидки и курсы валют'!$J$23*F242</f>
        <v>23457.044999999998</v>
      </c>
      <c r="H242" s="128">
        <f t="shared" si="33"/>
        <v>1172.8499999999999</v>
      </c>
      <c r="I242" s="212"/>
      <c r="K242" s="574"/>
    </row>
    <row r="243" spans="1:11" ht="14.1" customHeight="1">
      <c r="A243" s="216" t="s">
        <v>2741</v>
      </c>
      <c r="B243" s="39" t="s">
        <v>1366</v>
      </c>
      <c r="C243" s="53">
        <v>88.7</v>
      </c>
      <c r="D243" s="1868">
        <v>50</v>
      </c>
      <c r="E243" s="1092">
        <v>2078.1</v>
      </c>
      <c r="F243" s="1090">
        <f t="shared" si="32"/>
        <v>2078.1</v>
      </c>
      <c r="G243" s="862">
        <f>'Заказ, cкидки и курсы валют'!$J$23*F243</f>
        <v>25872.344999999998</v>
      </c>
      <c r="H243" s="128">
        <f t="shared" si="33"/>
        <v>1293.6199999999999</v>
      </c>
      <c r="I243" s="212"/>
      <c r="K243" s="574"/>
    </row>
    <row r="244" spans="1:11" ht="14.1" customHeight="1">
      <c r="A244" s="216" t="s">
        <v>2742</v>
      </c>
      <c r="B244" s="39" t="s">
        <v>618</v>
      </c>
      <c r="C244" s="53">
        <v>69</v>
      </c>
      <c r="D244" s="1868">
        <v>50</v>
      </c>
      <c r="E244" s="1092">
        <v>1748.22</v>
      </c>
      <c r="F244" s="1090">
        <f t="shared" si="32"/>
        <v>1748.22</v>
      </c>
      <c r="G244" s="862">
        <f>'Заказ, cкидки и курсы валют'!$J$23*F244</f>
        <v>21765.339</v>
      </c>
      <c r="H244" s="128">
        <f t="shared" si="33"/>
        <v>1088.27</v>
      </c>
      <c r="I244" s="212"/>
      <c r="K244" s="574"/>
    </row>
    <row r="245" spans="1:11" ht="14.1" customHeight="1">
      <c r="A245" s="216" t="s">
        <v>10995</v>
      </c>
      <c r="B245" s="62" t="s">
        <v>3128</v>
      </c>
      <c r="C245" s="53">
        <v>72</v>
      </c>
      <c r="D245" s="1868">
        <v>50</v>
      </c>
      <c r="E245" s="1092">
        <v>1804.73</v>
      </c>
      <c r="F245" s="1090">
        <f t="shared" si="32"/>
        <v>1804.73</v>
      </c>
      <c r="G245" s="862">
        <f>'Заказ, cкидки и курсы валют'!$J$23*F245</f>
        <v>22468.888499999997</v>
      </c>
      <c r="H245" s="128">
        <f t="shared" si="33"/>
        <v>1123.44</v>
      </c>
      <c r="I245" s="212"/>
      <c r="K245" s="574"/>
    </row>
    <row r="246" spans="1:11" ht="14.1" customHeight="1">
      <c r="A246" s="216" t="s">
        <v>2743</v>
      </c>
      <c r="B246" s="39" t="s">
        <v>1330</v>
      </c>
      <c r="C246" s="53">
        <v>90.5</v>
      </c>
      <c r="D246" s="1868">
        <v>50</v>
      </c>
      <c r="E246" s="1092">
        <v>2106.81</v>
      </c>
      <c r="F246" s="1090">
        <f t="shared" si="32"/>
        <v>2106.81</v>
      </c>
      <c r="G246" s="862">
        <f>'Заказ, cкидки и курсы валют'!$J$23*F246</f>
        <v>26229.784499999998</v>
      </c>
      <c r="H246" s="128">
        <f t="shared" si="33"/>
        <v>1311.49</v>
      </c>
      <c r="I246" s="212"/>
      <c r="K246" s="574"/>
    </row>
    <row r="247" spans="1:11" ht="14.1" customHeight="1">
      <c r="A247" s="216" t="s">
        <v>2744</v>
      </c>
      <c r="B247" s="39" t="s">
        <v>3140</v>
      </c>
      <c r="C247" s="58">
        <v>97.8</v>
      </c>
      <c r="D247" s="1868">
        <v>50</v>
      </c>
      <c r="E247" s="1092">
        <v>2331.5700000000002</v>
      </c>
      <c r="F247" s="1090">
        <f t="shared" si="32"/>
        <v>2331.5700000000002</v>
      </c>
      <c r="G247" s="862">
        <f>'Заказ, cкидки и курсы валют'!$J$23*F247</f>
        <v>29028.0465</v>
      </c>
      <c r="H247" s="128">
        <f t="shared" si="33"/>
        <v>1451.4</v>
      </c>
      <c r="I247" s="212"/>
      <c r="K247" s="574"/>
    </row>
    <row r="248" spans="1:11" ht="14.1" customHeight="1">
      <c r="A248" s="216" t="s">
        <v>2745</v>
      </c>
      <c r="B248" s="39" t="s">
        <v>1331</v>
      </c>
      <c r="C248" s="53">
        <v>99.5</v>
      </c>
      <c r="D248" s="1876">
        <v>50</v>
      </c>
      <c r="E248" s="1092">
        <v>2476.13</v>
      </c>
      <c r="F248" s="1090">
        <f t="shared" si="32"/>
        <v>2476.13</v>
      </c>
      <c r="G248" s="862">
        <f>'Заказ, cкидки и курсы валют'!$J$23*F248</f>
        <v>30827.818500000001</v>
      </c>
      <c r="H248" s="128">
        <f t="shared" si="33"/>
        <v>1541.39</v>
      </c>
      <c r="I248" s="212"/>
      <c r="K248" s="574"/>
    </row>
    <row r="249" spans="1:11" ht="14.1" customHeight="1">
      <c r="A249" s="216" t="s">
        <v>2746</v>
      </c>
      <c r="B249" s="39" t="s">
        <v>4206</v>
      </c>
      <c r="C249" s="53">
        <v>113.88</v>
      </c>
      <c r="D249" s="1868">
        <v>40</v>
      </c>
      <c r="E249" s="1092">
        <v>2747.62</v>
      </c>
      <c r="F249" s="1090">
        <f t="shared" si="32"/>
        <v>2747.62</v>
      </c>
      <c r="G249" s="862">
        <f>'Заказ, cкидки и курсы валют'!$J$23*F249</f>
        <v>34207.868999999999</v>
      </c>
      <c r="H249" s="128">
        <f t="shared" si="33"/>
        <v>1368.31</v>
      </c>
      <c r="I249" s="212"/>
      <c r="K249" s="574"/>
    </row>
    <row r="250" spans="1:11" ht="14.1" customHeight="1">
      <c r="A250" s="216" t="s">
        <v>10996</v>
      </c>
      <c r="B250" s="62" t="s">
        <v>213</v>
      </c>
      <c r="C250" s="53">
        <v>116</v>
      </c>
      <c r="D250" s="1868">
        <v>40</v>
      </c>
      <c r="E250" s="1092">
        <v>2781.87</v>
      </c>
      <c r="F250" s="1090">
        <f t="shared" si="32"/>
        <v>2781.87</v>
      </c>
      <c r="G250" s="862">
        <f>'Заказ, cкидки и курсы валют'!$J$23*F250</f>
        <v>34634.281499999997</v>
      </c>
      <c r="H250" s="128">
        <f t="shared" si="33"/>
        <v>1385.37</v>
      </c>
      <c r="I250" s="212"/>
      <c r="K250" s="574"/>
    </row>
    <row r="251" spans="1:11" ht="14.1" customHeight="1">
      <c r="A251" s="216" t="s">
        <v>2747</v>
      </c>
      <c r="B251" s="39" t="s">
        <v>1332</v>
      </c>
      <c r="C251" s="53">
        <v>124.2</v>
      </c>
      <c r="D251" s="1868">
        <v>25</v>
      </c>
      <c r="E251" s="1092">
        <v>2925.58</v>
      </c>
      <c r="F251" s="1090">
        <f t="shared" si="32"/>
        <v>2925.58</v>
      </c>
      <c r="G251" s="862">
        <f>'Заказ, cкидки и курсы валют'!$J$23*F251</f>
        <v>36423.470999999998</v>
      </c>
      <c r="H251" s="128">
        <f t="shared" si="33"/>
        <v>910.59</v>
      </c>
      <c r="I251" s="212"/>
      <c r="K251" s="574"/>
    </row>
    <row r="252" spans="1:11" ht="14.1" customHeight="1">
      <c r="A252" s="216" t="s">
        <v>10997</v>
      </c>
      <c r="B252" s="62" t="s">
        <v>214</v>
      </c>
      <c r="C252" s="53">
        <v>132</v>
      </c>
      <c r="D252" s="1868">
        <v>25</v>
      </c>
      <c r="E252" s="1092">
        <v>3403.73</v>
      </c>
      <c r="F252" s="1090">
        <f t="shared" ref="F252:F254" si="34">ROUND(E252*(1-$F$10),2)</f>
        <v>3403.73</v>
      </c>
      <c r="G252" s="862">
        <f>'Заказ, cкидки и курсы валют'!$J$23*F252</f>
        <v>42376.438499999997</v>
      </c>
      <c r="H252" s="128">
        <f t="shared" ref="H252:H254" si="35">ROUND((D252/1000)*G252,2)</f>
        <v>1059.4100000000001</v>
      </c>
      <c r="I252" s="212"/>
      <c r="K252" s="574"/>
    </row>
    <row r="253" spans="1:11" ht="14.1" customHeight="1">
      <c r="A253" s="216" t="s">
        <v>10998</v>
      </c>
      <c r="B253" s="62" t="s">
        <v>215</v>
      </c>
      <c r="C253" s="53">
        <v>152</v>
      </c>
      <c r="D253" s="1868">
        <v>20</v>
      </c>
      <c r="E253" s="1092">
        <v>3508.94</v>
      </c>
      <c r="F253" s="1090">
        <f t="shared" si="34"/>
        <v>3508.94</v>
      </c>
      <c r="G253" s="862">
        <f>'Заказ, cкидки и курсы валют'!$J$23*F253</f>
        <v>43686.303</v>
      </c>
      <c r="H253" s="128">
        <f t="shared" si="35"/>
        <v>873.73</v>
      </c>
      <c r="I253" s="212"/>
      <c r="K253" s="574"/>
    </row>
    <row r="254" spans="1:11" ht="14.1" customHeight="1">
      <c r="A254" s="216" t="s">
        <v>10999</v>
      </c>
      <c r="B254" s="62" t="s">
        <v>216</v>
      </c>
      <c r="C254" s="53">
        <v>172</v>
      </c>
      <c r="D254" s="1868">
        <v>20</v>
      </c>
      <c r="E254" s="1092">
        <v>4097.74</v>
      </c>
      <c r="F254" s="1090">
        <f t="shared" si="34"/>
        <v>4097.74</v>
      </c>
      <c r="G254" s="862">
        <f>'Заказ, cкидки и курсы валют'!$J$23*F254</f>
        <v>51016.862999999998</v>
      </c>
      <c r="H254" s="128">
        <f t="shared" si="35"/>
        <v>1020.34</v>
      </c>
      <c r="I254" s="212"/>
      <c r="K254" s="574"/>
    </row>
    <row r="255" spans="1:11" ht="14.1" customHeight="1">
      <c r="A255" s="216" t="s">
        <v>2748</v>
      </c>
      <c r="B255" s="39" t="s">
        <v>1333</v>
      </c>
      <c r="C255" s="53">
        <v>174</v>
      </c>
      <c r="D255" s="1868">
        <v>25</v>
      </c>
      <c r="E255" s="1092">
        <v>4238.92</v>
      </c>
      <c r="F255" s="1090">
        <f t="shared" ref="F255:F268" si="36">ROUND(E255*(1-$F$10),2)</f>
        <v>4238.92</v>
      </c>
      <c r="G255" s="862">
        <f>'Заказ, cкидки и курсы валют'!$J$23*F255</f>
        <v>52774.553999999996</v>
      </c>
      <c r="H255" s="128">
        <f t="shared" ref="H255:H268" si="37">ROUND((D255/1000)*G255,2)</f>
        <v>1319.36</v>
      </c>
      <c r="I255" s="212"/>
      <c r="K255" s="574"/>
    </row>
    <row r="256" spans="1:11" ht="14.1" customHeight="1">
      <c r="A256" s="216" t="s">
        <v>2749</v>
      </c>
      <c r="B256" s="39" t="s">
        <v>3137</v>
      </c>
      <c r="C256" s="53">
        <v>197.5</v>
      </c>
      <c r="D256" s="1868">
        <v>25</v>
      </c>
      <c r="E256" s="1092">
        <v>4809.8</v>
      </c>
      <c r="F256" s="1090">
        <f t="shared" si="36"/>
        <v>4809.8</v>
      </c>
      <c r="G256" s="862">
        <f>'Заказ, cкидки и курсы валют'!$J$23*F256</f>
        <v>59882.01</v>
      </c>
      <c r="H256" s="128">
        <f t="shared" si="37"/>
        <v>1497.05</v>
      </c>
      <c r="I256" s="212"/>
      <c r="K256" s="574"/>
    </row>
    <row r="257" spans="1:11" ht="14.1" customHeight="1">
      <c r="A257" s="216" t="s">
        <v>2750</v>
      </c>
      <c r="B257" s="39" t="s">
        <v>3138</v>
      </c>
      <c r="C257" s="53">
        <v>195.9</v>
      </c>
      <c r="D257" s="1868">
        <v>25</v>
      </c>
      <c r="E257" s="1092">
        <v>4825.0200000000004</v>
      </c>
      <c r="F257" s="1090">
        <f t="shared" si="36"/>
        <v>4825.0200000000004</v>
      </c>
      <c r="G257" s="862">
        <f>'Заказ, cкидки и курсы валют'!$J$23*F257</f>
        <v>60071.499000000003</v>
      </c>
      <c r="H257" s="128">
        <f t="shared" si="37"/>
        <v>1501.79</v>
      </c>
      <c r="I257" s="212"/>
      <c r="K257" s="574"/>
    </row>
    <row r="258" spans="1:11" ht="14.1" customHeight="1">
      <c r="A258" s="216" t="s">
        <v>2751</v>
      </c>
      <c r="B258" s="39" t="s">
        <v>1334</v>
      </c>
      <c r="C258" s="53">
        <v>216.13</v>
      </c>
      <c r="D258" s="1868">
        <v>20</v>
      </c>
      <c r="E258" s="1092">
        <v>5350.89</v>
      </c>
      <c r="F258" s="1090">
        <f t="shared" si="36"/>
        <v>5350.89</v>
      </c>
      <c r="G258" s="862">
        <f>'Заказ, cкидки и курсы валют'!$J$23*F258</f>
        <v>66618.580499999996</v>
      </c>
      <c r="H258" s="128">
        <f t="shared" si="37"/>
        <v>1332.37</v>
      </c>
      <c r="I258" s="212"/>
      <c r="K258" s="879"/>
    </row>
    <row r="259" spans="1:11" ht="14.1" customHeight="1">
      <c r="A259" s="216" t="s">
        <v>11000</v>
      </c>
      <c r="B259" s="62" t="s">
        <v>3392</v>
      </c>
      <c r="C259" s="53">
        <v>230</v>
      </c>
      <c r="D259" s="1868">
        <v>20</v>
      </c>
      <c r="E259" s="1092">
        <v>5459.03</v>
      </c>
      <c r="F259" s="1090">
        <f t="shared" si="36"/>
        <v>5459.03</v>
      </c>
      <c r="G259" s="862">
        <f>'Заказ, cкидки и курсы валют'!$J$23*F259</f>
        <v>67964.92349999999</v>
      </c>
      <c r="H259" s="128">
        <f t="shared" si="37"/>
        <v>1359.3</v>
      </c>
      <c r="I259" s="212"/>
      <c r="K259" s="879"/>
    </row>
    <row r="260" spans="1:11" ht="14.1" customHeight="1">
      <c r="A260" s="216" t="s">
        <v>5350</v>
      </c>
      <c r="B260" s="39" t="s">
        <v>3408</v>
      </c>
      <c r="C260" s="58">
        <v>244.13</v>
      </c>
      <c r="D260" s="1868">
        <v>20</v>
      </c>
      <c r="E260" s="1092">
        <v>5881.11</v>
      </c>
      <c r="F260" s="1090">
        <f t="shared" si="36"/>
        <v>5881.11</v>
      </c>
      <c r="G260" s="862">
        <f>'Заказ, cкидки и курсы валют'!$J$23*F260</f>
        <v>73219.819499999998</v>
      </c>
      <c r="H260" s="128">
        <f t="shared" si="37"/>
        <v>1464.4</v>
      </c>
      <c r="I260" s="212"/>
      <c r="K260" s="879"/>
    </row>
    <row r="261" spans="1:11" ht="14.1" customHeight="1">
      <c r="A261" s="216" t="s">
        <v>2752</v>
      </c>
      <c r="B261" s="39" t="s">
        <v>249</v>
      </c>
      <c r="C261" s="53">
        <v>267.75</v>
      </c>
      <c r="D261" s="1868">
        <v>20</v>
      </c>
      <c r="E261" s="1092">
        <v>6362.91</v>
      </c>
      <c r="F261" s="1090">
        <f t="shared" si="36"/>
        <v>6362.91</v>
      </c>
      <c r="G261" s="862">
        <f>'Заказ, cкидки и курсы валют'!$J$23*F261</f>
        <v>79218.229499999987</v>
      </c>
      <c r="H261" s="128">
        <f t="shared" si="37"/>
        <v>1584.36</v>
      </c>
      <c r="I261" s="212"/>
      <c r="K261" s="879"/>
    </row>
    <row r="262" spans="1:11" ht="14.1" customHeight="1">
      <c r="A262" s="216" t="s">
        <v>2753</v>
      </c>
      <c r="B262" s="39" t="s">
        <v>1372</v>
      </c>
      <c r="C262" s="53">
        <v>297</v>
      </c>
      <c r="D262" s="1868">
        <v>10</v>
      </c>
      <c r="E262" s="1092">
        <v>7399.73</v>
      </c>
      <c r="F262" s="1090">
        <f t="shared" si="36"/>
        <v>7399.73</v>
      </c>
      <c r="G262" s="862">
        <f>'Заказ, cкидки и курсы валют'!$J$23*F262</f>
        <v>92126.638499999986</v>
      </c>
      <c r="H262" s="128">
        <f t="shared" si="37"/>
        <v>921.27</v>
      </c>
      <c r="I262" s="212"/>
      <c r="K262" s="879"/>
    </row>
    <row r="263" spans="1:11" ht="14.1" customHeight="1">
      <c r="A263" s="216" t="s">
        <v>2754</v>
      </c>
      <c r="B263" s="39" t="s">
        <v>250</v>
      </c>
      <c r="C263" s="53">
        <v>320</v>
      </c>
      <c r="D263" s="1868">
        <v>10</v>
      </c>
      <c r="E263" s="1092">
        <v>8747.48</v>
      </c>
      <c r="F263" s="1090">
        <f t="shared" si="36"/>
        <v>8747.48</v>
      </c>
      <c r="G263" s="862">
        <f>'Заказ, cкидки и курсы валют'!$J$23*F263</f>
        <v>108906.12599999999</v>
      </c>
      <c r="H263" s="128">
        <f t="shared" si="37"/>
        <v>1089.06</v>
      </c>
      <c r="I263" s="212"/>
      <c r="K263" s="879"/>
    </row>
    <row r="264" spans="1:11" ht="14.1" customHeight="1">
      <c r="A264" s="216" t="s">
        <v>2755</v>
      </c>
      <c r="B264" s="39" t="s">
        <v>3411</v>
      </c>
      <c r="C264" s="53">
        <v>322.75</v>
      </c>
      <c r="D264" s="1868">
        <v>10</v>
      </c>
      <c r="E264" s="1092">
        <v>8029.32</v>
      </c>
      <c r="F264" s="1090">
        <f t="shared" si="36"/>
        <v>8029.32</v>
      </c>
      <c r="G264" s="862">
        <f>'Заказ, cкидки и курсы валют'!$J$23*F264</f>
        <v>99965.033999999985</v>
      </c>
      <c r="H264" s="128">
        <f t="shared" si="37"/>
        <v>999.65</v>
      </c>
      <c r="I264" s="212"/>
      <c r="K264" s="879"/>
    </row>
    <row r="265" spans="1:11" ht="14.1" customHeight="1">
      <c r="A265" s="216" t="s">
        <v>2756</v>
      </c>
      <c r="B265" s="39" t="s">
        <v>1335</v>
      </c>
      <c r="C265" s="53">
        <v>385.83</v>
      </c>
      <c r="D265" s="1868">
        <v>10</v>
      </c>
      <c r="E265" s="1092">
        <v>9985.92</v>
      </c>
      <c r="F265" s="1090">
        <f t="shared" si="36"/>
        <v>9985.92</v>
      </c>
      <c r="G265" s="862">
        <f>'Заказ, cкидки и курсы валют'!$J$23*F265</f>
        <v>124324.704</v>
      </c>
      <c r="H265" s="128">
        <f t="shared" si="37"/>
        <v>1243.25</v>
      </c>
      <c r="I265" s="212"/>
      <c r="K265" s="879"/>
    </row>
    <row r="266" spans="1:11" ht="14.1" customHeight="1">
      <c r="A266" s="216" t="s">
        <v>2757</v>
      </c>
      <c r="B266" s="39" t="s">
        <v>1336</v>
      </c>
      <c r="C266" s="53">
        <v>463.96</v>
      </c>
      <c r="D266" s="1868">
        <v>12</v>
      </c>
      <c r="E266" s="1092">
        <v>11647.99</v>
      </c>
      <c r="F266" s="1090">
        <f t="shared" si="36"/>
        <v>11647.99</v>
      </c>
      <c r="G266" s="862">
        <f>'Заказ, cкидки и курсы валют'!$J$23*F266</f>
        <v>145017.4755</v>
      </c>
      <c r="H266" s="128">
        <f t="shared" si="37"/>
        <v>1740.21</v>
      </c>
      <c r="I266" s="212"/>
      <c r="K266" s="816"/>
    </row>
    <row r="267" spans="1:11" ht="14.1" customHeight="1">
      <c r="A267" s="216" t="s">
        <v>11001</v>
      </c>
      <c r="B267" s="62" t="s">
        <v>1375</v>
      </c>
      <c r="C267" s="53">
        <v>510</v>
      </c>
      <c r="D267" s="1868">
        <v>10</v>
      </c>
      <c r="E267" s="1092">
        <v>14094.38</v>
      </c>
      <c r="F267" s="1090">
        <f t="shared" si="36"/>
        <v>14094.38</v>
      </c>
      <c r="G267" s="862">
        <f>'Заказ, cкидки и курсы валют'!$J$23*F267</f>
        <v>175475.03099999999</v>
      </c>
      <c r="H267" s="128">
        <f t="shared" si="37"/>
        <v>1754.75</v>
      </c>
      <c r="I267" s="212"/>
      <c r="K267" s="816"/>
    </row>
    <row r="268" spans="1:11" ht="14.1" customHeight="1">
      <c r="A268" s="216" t="s">
        <v>2758</v>
      </c>
      <c r="B268" s="39" t="s">
        <v>1337</v>
      </c>
      <c r="C268" s="53">
        <v>677.25</v>
      </c>
      <c r="D268" s="1868">
        <v>10</v>
      </c>
      <c r="E268" s="1092">
        <v>17457.2</v>
      </c>
      <c r="F268" s="1090">
        <f t="shared" si="36"/>
        <v>17457.2</v>
      </c>
      <c r="G268" s="862">
        <f>'Заказ, cкидки и курсы валют'!$J$23*F268</f>
        <v>217342.13999999998</v>
      </c>
      <c r="H268" s="128">
        <f t="shared" si="37"/>
        <v>2173.42</v>
      </c>
      <c r="I268" s="212"/>
      <c r="K268" s="816"/>
    </row>
    <row r="269" spans="1:11" ht="14.1" customHeight="1">
      <c r="A269" s="216" t="s">
        <v>11002</v>
      </c>
      <c r="B269" s="62" t="s">
        <v>6704</v>
      </c>
      <c r="C269" s="814">
        <v>700</v>
      </c>
      <c r="D269" s="420">
        <v>10</v>
      </c>
      <c r="E269" s="1092">
        <v>23546.87</v>
      </c>
      <c r="F269" s="1090">
        <f t="shared" ref="F269:F270" si="38">ROUND(E269*(1-$F$10),2)</f>
        <v>23546.87</v>
      </c>
      <c r="G269" s="862">
        <f>'Заказ, cкидки и курсы валют'!$J$23*F269</f>
        <v>293158.53149999998</v>
      </c>
      <c r="H269" s="128">
        <f t="shared" ref="H269:H270" si="39">ROUND((D269/1000)*G269,2)</f>
        <v>2931.59</v>
      </c>
      <c r="I269" s="212"/>
      <c r="K269" s="816"/>
    </row>
    <row r="270" spans="1:11" ht="14.1" customHeight="1">
      <c r="A270" s="216" t="s">
        <v>11080</v>
      </c>
      <c r="B270" s="62" t="s">
        <v>11003</v>
      </c>
      <c r="C270" s="814">
        <v>900</v>
      </c>
      <c r="D270" s="420">
        <v>5</v>
      </c>
      <c r="E270" s="1092">
        <v>28351.85</v>
      </c>
      <c r="F270" s="1090">
        <f t="shared" si="38"/>
        <v>28351.85</v>
      </c>
      <c r="G270" s="862">
        <f>'Заказ, cкидки и курсы валют'!$J$23*F270</f>
        <v>352980.53249999997</v>
      </c>
      <c r="H270" s="128">
        <f t="shared" si="39"/>
        <v>1764.9</v>
      </c>
      <c r="I270" s="212"/>
      <c r="K270" s="816"/>
    </row>
    <row r="271" spans="1:11">
      <c r="A271" s="216" t="s">
        <v>12238</v>
      </c>
      <c r="B271" s="62" t="s">
        <v>12239</v>
      </c>
      <c r="C271" s="814">
        <v>1050</v>
      </c>
      <c r="D271" s="420">
        <v>5</v>
      </c>
      <c r="E271" s="1092">
        <v>32639.41</v>
      </c>
      <c r="F271" s="1090">
        <f t="shared" ref="F271" si="40">ROUND(E271*(1-$F$10),2)</f>
        <v>32639.41</v>
      </c>
      <c r="G271" s="862">
        <f>'Заказ, cкидки и курсы валют'!$J$23*F271</f>
        <v>406360.65449999995</v>
      </c>
      <c r="H271" s="128">
        <f t="shared" ref="H271" si="41">ROUND((D271/1000)*G271,2)</f>
        <v>2031.8</v>
      </c>
      <c r="I271" s="212"/>
      <c r="K271" s="816"/>
    </row>
    <row r="272" spans="1:11" ht="15.75" thickBot="1">
      <c r="A272" s="241" t="s">
        <v>2759</v>
      </c>
      <c r="B272" s="271" t="s">
        <v>2655</v>
      </c>
      <c r="C272" s="796">
        <v>1245</v>
      </c>
      <c r="D272" s="421">
        <v>18</v>
      </c>
      <c r="E272" s="1092">
        <v>39442.21</v>
      </c>
      <c r="F272" s="1091">
        <f>ROUND(E272*(1-$F$10),2)</f>
        <v>39442.21</v>
      </c>
      <c r="G272" s="960">
        <f>'Заказ, cкидки и курсы валют'!$J$23*F272</f>
        <v>491055.51449999993</v>
      </c>
      <c r="H272" s="181">
        <f>ROUND((D272/1000)*G272,2)</f>
        <v>8839</v>
      </c>
      <c r="I272" s="214"/>
      <c r="K272" s="574"/>
    </row>
    <row r="273" spans="1:11" ht="15.75" thickBot="1">
      <c r="K273" s="574"/>
    </row>
    <row r="274" spans="1:11" ht="18">
      <c r="A274" s="247"/>
      <c r="B274" s="163"/>
      <c r="C274" s="91" t="s">
        <v>4420</v>
      </c>
      <c r="D274" s="91"/>
      <c r="E274" s="855"/>
      <c r="F274" s="562"/>
      <c r="G274" s="592"/>
      <c r="H274" s="163"/>
      <c r="I274" s="95"/>
      <c r="K274" s="574"/>
    </row>
    <row r="275" spans="1:11" ht="15">
      <c r="A275" s="248"/>
      <c r="B275" s="17"/>
      <c r="C275" s="97"/>
      <c r="D275" s="97"/>
      <c r="E275" s="557"/>
      <c r="F275" s="596"/>
      <c r="G275" s="620"/>
      <c r="H275" s="17"/>
      <c r="I275" s="167"/>
      <c r="K275" s="574"/>
    </row>
    <row r="276" spans="1:11" ht="15">
      <c r="A276" s="248"/>
      <c r="B276" s="17"/>
      <c r="C276" s="97"/>
      <c r="D276" s="97"/>
      <c r="E276" s="557"/>
      <c r="F276" s="596"/>
      <c r="G276" s="620"/>
      <c r="H276" s="17"/>
      <c r="I276" s="167"/>
      <c r="K276" s="574"/>
    </row>
    <row r="277" spans="1:11" ht="15">
      <c r="A277" s="248"/>
      <c r="B277" s="17"/>
      <c r="C277" s="97"/>
      <c r="D277" s="97"/>
      <c r="E277" s="557"/>
      <c r="F277" s="596"/>
      <c r="G277" s="620"/>
      <c r="H277" s="17"/>
      <c r="I277" s="167"/>
      <c r="K277" s="574"/>
    </row>
    <row r="278" spans="1:11" ht="16.5" thickBot="1">
      <c r="A278" s="201" t="s">
        <v>7083</v>
      </c>
      <c r="B278" s="270"/>
      <c r="C278" s="99"/>
      <c r="D278" s="99"/>
      <c r="E278" s="558"/>
      <c r="F278" s="598"/>
      <c r="G278" s="621"/>
      <c r="H278" s="171"/>
      <c r="I278" s="172"/>
      <c r="K278" s="574"/>
    </row>
    <row r="279" spans="1:11" ht="52.5">
      <c r="A279" s="195" t="s">
        <v>1034</v>
      </c>
      <c r="B279" s="196" t="s">
        <v>1035</v>
      </c>
      <c r="C279" s="197" t="s">
        <v>678</v>
      </c>
      <c r="D279" s="197" t="s">
        <v>3143</v>
      </c>
      <c r="E279" s="605" t="s">
        <v>11378</v>
      </c>
      <c r="F279" s="600" t="s">
        <v>2792</v>
      </c>
      <c r="G279" s="638" t="s">
        <v>2640</v>
      </c>
      <c r="H279" s="338" t="s">
        <v>497</v>
      </c>
      <c r="I279" s="199" t="s">
        <v>4268</v>
      </c>
      <c r="K279" s="574"/>
    </row>
    <row r="280" spans="1:11" ht="14.1" customHeight="1" thickBot="1">
      <c r="A280" s="195"/>
      <c r="B280" s="389"/>
      <c r="C280" s="197" t="s">
        <v>3644</v>
      </c>
      <c r="D280" s="390" t="s">
        <v>2641</v>
      </c>
      <c r="E280" s="564" t="s">
        <v>265</v>
      </c>
      <c r="F280" s="607">
        <f>'Заказ, cкидки и курсы валют'!$I$12</f>
        <v>0</v>
      </c>
      <c r="G280" s="949"/>
      <c r="H280" s="455"/>
      <c r="I280" s="325"/>
      <c r="K280" s="574"/>
    </row>
    <row r="281" spans="1:11" ht="14.1" customHeight="1">
      <c r="A281" s="333" t="s">
        <v>7475</v>
      </c>
      <c r="B281" s="985" t="s">
        <v>178</v>
      </c>
      <c r="C281" s="984">
        <v>10.3</v>
      </c>
      <c r="D281" s="1875">
        <v>20</v>
      </c>
      <c r="E281" s="2042">
        <f>E222*3</f>
        <v>1672.44</v>
      </c>
      <c r="F281" s="1089">
        <f>ROUND(E281*(1-$F$10),2)</f>
        <v>1672.44</v>
      </c>
      <c r="G281" s="968">
        <f>'Заказ, cкидки и курсы валют'!$J$23*F281</f>
        <v>20821.878000000001</v>
      </c>
      <c r="H281" s="387">
        <f>ROUND((D281/1000)*G281,2)</f>
        <v>416.44</v>
      </c>
      <c r="I281" s="337"/>
      <c r="K281" s="574"/>
    </row>
    <row r="282" spans="1:11" ht="14.1" customHeight="1">
      <c r="A282" s="216" t="s">
        <v>7476</v>
      </c>
      <c r="B282" s="39" t="s">
        <v>3135</v>
      </c>
      <c r="C282" s="53">
        <v>12.7</v>
      </c>
      <c r="D282" s="1868">
        <v>15</v>
      </c>
      <c r="E282" s="2043">
        <f t="shared" ref="E282:E329" si="42">E223*3</f>
        <v>1833.72</v>
      </c>
      <c r="F282" s="1090">
        <f t="shared" ref="F282:F284" si="43">ROUND(E282*(1-$F$10),2)</f>
        <v>1833.72</v>
      </c>
      <c r="G282" s="862">
        <f>'Заказ, cкидки и курсы валют'!$J$23*F282</f>
        <v>22829.813999999998</v>
      </c>
      <c r="H282" s="128">
        <f t="shared" ref="H282:H284" si="44">ROUND((D282/1000)*G282,2)</f>
        <v>342.45</v>
      </c>
      <c r="I282" s="212"/>
      <c r="K282" s="574"/>
    </row>
    <row r="283" spans="1:11" ht="14.1" customHeight="1">
      <c r="A283" s="216" t="s">
        <v>7477</v>
      </c>
      <c r="B283" s="62" t="s">
        <v>1353</v>
      </c>
      <c r="C283" s="53">
        <v>14.1</v>
      </c>
      <c r="D283" s="1868">
        <v>10</v>
      </c>
      <c r="E283" s="2043">
        <f t="shared" si="42"/>
        <v>2027.16</v>
      </c>
      <c r="F283" s="1090">
        <f t="shared" si="43"/>
        <v>2027.16</v>
      </c>
      <c r="G283" s="862">
        <f>'Заказ, cкидки и курсы валют'!$J$23*F283</f>
        <v>25238.142</v>
      </c>
      <c r="H283" s="128">
        <f t="shared" si="44"/>
        <v>252.38</v>
      </c>
      <c r="I283" s="212"/>
      <c r="K283" s="574"/>
    </row>
    <row r="284" spans="1:11" ht="14.1" customHeight="1">
      <c r="A284" s="216" t="s">
        <v>7478</v>
      </c>
      <c r="B284" s="39" t="s">
        <v>181</v>
      </c>
      <c r="C284" s="53">
        <v>15</v>
      </c>
      <c r="D284" s="1868">
        <v>10</v>
      </c>
      <c r="E284" s="2043">
        <f t="shared" si="42"/>
        <v>2122.6499999999996</v>
      </c>
      <c r="F284" s="1090">
        <f t="shared" si="43"/>
        <v>2122.65</v>
      </c>
      <c r="G284" s="862">
        <f>'Заказ, cкидки и курсы валют'!$J$23*F284</f>
        <v>26426.9925</v>
      </c>
      <c r="H284" s="128">
        <f t="shared" si="44"/>
        <v>264.27</v>
      </c>
      <c r="I284" s="212"/>
      <c r="K284" s="574"/>
    </row>
    <row r="285" spans="1:11" ht="14.1" customHeight="1">
      <c r="A285" s="216" t="s">
        <v>11004</v>
      </c>
      <c r="B285" s="62" t="s">
        <v>4215</v>
      </c>
      <c r="C285" s="53">
        <v>18</v>
      </c>
      <c r="D285" s="1868">
        <v>10</v>
      </c>
      <c r="E285" s="2043">
        <f t="shared" si="42"/>
        <v>2428.3500000000004</v>
      </c>
      <c r="F285" s="1090">
        <f t="shared" ref="F285" si="45">ROUND(E285*(1-$F$10),2)</f>
        <v>2428.35</v>
      </c>
      <c r="G285" s="862">
        <f>'Заказ, cкидки и курсы валют'!$J$23*F285</f>
        <v>30232.957499999997</v>
      </c>
      <c r="H285" s="128">
        <f t="shared" ref="H285" si="46">ROUND((D285/1000)*G285,2)</f>
        <v>302.33</v>
      </c>
      <c r="I285" s="212"/>
      <c r="K285" s="574"/>
    </row>
    <row r="286" spans="1:11" ht="14.1" customHeight="1">
      <c r="A286" s="216" t="s">
        <v>7479</v>
      </c>
      <c r="B286" s="39" t="s">
        <v>253</v>
      </c>
      <c r="C286" s="53">
        <v>19.2</v>
      </c>
      <c r="D286" s="1868">
        <v>10</v>
      </c>
      <c r="E286" s="2043">
        <f t="shared" si="42"/>
        <v>2734.6499999999996</v>
      </c>
      <c r="F286" s="1090">
        <f t="shared" ref="F286:F310" si="47">ROUND(E286*(1-$F$10),2)</f>
        <v>2734.65</v>
      </c>
      <c r="G286" s="862">
        <f>'Заказ, cкидки и курсы валют'!$J$23*F286</f>
        <v>34046.392500000002</v>
      </c>
      <c r="H286" s="128">
        <f t="shared" ref="H286:H310" si="48">ROUND((D286/1000)*G286,2)</f>
        <v>340.46</v>
      </c>
      <c r="I286" s="212"/>
      <c r="K286" s="574"/>
    </row>
    <row r="287" spans="1:11" ht="14.1" customHeight="1">
      <c r="A287" s="216" t="s">
        <v>7480</v>
      </c>
      <c r="B287" s="39" t="s">
        <v>3136</v>
      </c>
      <c r="C287" s="53">
        <v>21</v>
      </c>
      <c r="D287" s="1868">
        <v>10</v>
      </c>
      <c r="E287" s="2043">
        <f t="shared" si="42"/>
        <v>2991.54</v>
      </c>
      <c r="F287" s="1090">
        <f t="shared" si="47"/>
        <v>2991.54</v>
      </c>
      <c r="G287" s="862">
        <f>'Заказ, cкидки и курсы валют'!$J$23*F287</f>
        <v>37244.672999999995</v>
      </c>
      <c r="H287" s="128">
        <f t="shared" si="48"/>
        <v>372.45</v>
      </c>
      <c r="I287" s="212"/>
      <c r="K287" s="574"/>
    </row>
    <row r="288" spans="1:11" ht="14.1" customHeight="1">
      <c r="A288" s="216" t="s">
        <v>7481</v>
      </c>
      <c r="B288" s="39" t="s">
        <v>191</v>
      </c>
      <c r="C288" s="53">
        <v>22.5</v>
      </c>
      <c r="D288" s="1868">
        <v>10</v>
      </c>
      <c r="E288" s="2043">
        <f t="shared" si="42"/>
        <v>2106.8999999999996</v>
      </c>
      <c r="F288" s="1090">
        <f t="shared" si="47"/>
        <v>2106.9</v>
      </c>
      <c r="G288" s="862">
        <f>'Заказ, cкидки и курсы валют'!$J$23*F288</f>
        <v>26230.904999999999</v>
      </c>
      <c r="H288" s="128">
        <f t="shared" si="48"/>
        <v>262.31</v>
      </c>
      <c r="I288" s="212"/>
      <c r="K288" s="574"/>
    </row>
    <row r="289" spans="1:11" ht="14.1" customHeight="1">
      <c r="A289" s="216" t="s">
        <v>11005</v>
      </c>
      <c r="B289" s="62" t="s">
        <v>193</v>
      </c>
      <c r="C289" s="53">
        <v>29</v>
      </c>
      <c r="D289" s="1868">
        <v>10</v>
      </c>
      <c r="E289" s="2043">
        <f t="shared" si="42"/>
        <v>2364.66</v>
      </c>
      <c r="F289" s="1090">
        <f t="shared" si="47"/>
        <v>2364.66</v>
      </c>
      <c r="G289" s="862">
        <f>'Заказ, cкидки и курсы валют'!$J$23*F289</f>
        <v>29440.016999999996</v>
      </c>
      <c r="H289" s="128">
        <f t="shared" si="48"/>
        <v>294.39999999999998</v>
      </c>
      <c r="I289" s="212"/>
      <c r="K289" s="574"/>
    </row>
    <row r="290" spans="1:11" ht="14.1" customHeight="1">
      <c r="A290" s="216" t="s">
        <v>7482</v>
      </c>
      <c r="B290" s="39" t="s">
        <v>194</v>
      </c>
      <c r="C290" s="53">
        <v>31</v>
      </c>
      <c r="D290" s="1868">
        <v>10</v>
      </c>
      <c r="E290" s="2043">
        <f t="shared" si="42"/>
        <v>2577.33</v>
      </c>
      <c r="F290" s="1090">
        <f t="shared" si="47"/>
        <v>2577.33</v>
      </c>
      <c r="G290" s="862">
        <f>'Заказ, cкидки и курсы валют'!$J$23*F290</f>
        <v>32087.758499999996</v>
      </c>
      <c r="H290" s="128">
        <f t="shared" si="48"/>
        <v>320.88</v>
      </c>
      <c r="I290" s="212"/>
      <c r="K290" s="574"/>
    </row>
    <row r="291" spans="1:11" ht="14.1" customHeight="1">
      <c r="A291" s="216" t="s">
        <v>7483</v>
      </c>
      <c r="B291" s="39" t="s">
        <v>4324</v>
      </c>
      <c r="C291" s="53">
        <v>35</v>
      </c>
      <c r="D291" s="1868">
        <v>10</v>
      </c>
      <c r="E291" s="2043">
        <f t="shared" si="42"/>
        <v>2870.52</v>
      </c>
      <c r="F291" s="1090">
        <f t="shared" si="47"/>
        <v>2870.52</v>
      </c>
      <c r="G291" s="862">
        <f>'Заказ, cкидки и курсы валют'!$J$23*F291</f>
        <v>35737.973999999995</v>
      </c>
      <c r="H291" s="128">
        <f t="shared" si="48"/>
        <v>357.38</v>
      </c>
      <c r="I291" s="212"/>
      <c r="K291" s="574"/>
    </row>
    <row r="292" spans="1:11" ht="14.1" customHeight="1">
      <c r="A292" s="216" t="s">
        <v>7484</v>
      </c>
      <c r="B292" s="39" t="s">
        <v>254</v>
      </c>
      <c r="C292" s="53">
        <v>38.299999999999997</v>
      </c>
      <c r="D292" s="420">
        <v>5</v>
      </c>
      <c r="E292" s="2043">
        <f t="shared" si="42"/>
        <v>3167.37</v>
      </c>
      <c r="F292" s="1090">
        <f t="shared" si="47"/>
        <v>3167.37</v>
      </c>
      <c r="G292" s="862">
        <f>'Заказ, cкидки и курсы валют'!$J$23*F292</f>
        <v>39433.756499999996</v>
      </c>
      <c r="H292" s="128">
        <f t="shared" si="48"/>
        <v>197.17</v>
      </c>
      <c r="I292" s="212"/>
      <c r="K292" s="574"/>
    </row>
    <row r="293" spans="1:11" ht="14.1" customHeight="1">
      <c r="A293" s="216" t="s">
        <v>7485</v>
      </c>
      <c r="B293" s="39" t="s">
        <v>196</v>
      </c>
      <c r="C293" s="53">
        <v>42.2</v>
      </c>
      <c r="D293" s="1868">
        <v>5</v>
      </c>
      <c r="E293" s="2043">
        <f t="shared" si="42"/>
        <v>3520.8599999999997</v>
      </c>
      <c r="F293" s="1090">
        <f t="shared" si="47"/>
        <v>3520.86</v>
      </c>
      <c r="G293" s="862">
        <f>'Заказ, cкидки и курсы валют'!$J$23*F293</f>
        <v>43834.707000000002</v>
      </c>
      <c r="H293" s="128">
        <f t="shared" si="48"/>
        <v>219.17</v>
      </c>
      <c r="I293" s="212"/>
      <c r="K293" s="574"/>
    </row>
    <row r="294" spans="1:11" ht="14.1" customHeight="1">
      <c r="A294" s="216" t="s">
        <v>7486</v>
      </c>
      <c r="B294" s="62" t="s">
        <v>1643</v>
      </c>
      <c r="C294" s="53">
        <v>51.2</v>
      </c>
      <c r="D294" s="1868">
        <v>3</v>
      </c>
      <c r="E294" s="2043">
        <f t="shared" si="42"/>
        <v>4346.43</v>
      </c>
      <c r="F294" s="1090">
        <f t="shared" si="47"/>
        <v>4346.43</v>
      </c>
      <c r="G294" s="862">
        <f>'Заказ, cкидки и курсы валют'!$J$23*F294</f>
        <v>54113.053500000002</v>
      </c>
      <c r="H294" s="128">
        <f t="shared" si="48"/>
        <v>162.34</v>
      </c>
      <c r="I294" s="212"/>
      <c r="K294" s="574"/>
    </row>
    <row r="295" spans="1:11" ht="14.1" customHeight="1">
      <c r="A295" s="216" t="s">
        <v>7487</v>
      </c>
      <c r="B295" s="39" t="s">
        <v>255</v>
      </c>
      <c r="C295" s="53">
        <v>46</v>
      </c>
      <c r="D295" s="1868">
        <v>5</v>
      </c>
      <c r="E295" s="2043">
        <f t="shared" si="42"/>
        <v>3517.0199999999995</v>
      </c>
      <c r="F295" s="1090">
        <f t="shared" si="47"/>
        <v>3517.02</v>
      </c>
      <c r="G295" s="862">
        <f>'Заказ, cкидки и курсы валют'!$J$23*F295</f>
        <v>43786.898999999998</v>
      </c>
      <c r="H295" s="128">
        <f t="shared" si="48"/>
        <v>218.93</v>
      </c>
      <c r="I295" s="212"/>
      <c r="K295" s="574"/>
    </row>
    <row r="296" spans="1:11" ht="14.1" customHeight="1">
      <c r="A296" s="216" t="s">
        <v>7488</v>
      </c>
      <c r="B296" s="39" t="s">
        <v>203</v>
      </c>
      <c r="C296" s="53">
        <v>53.3</v>
      </c>
      <c r="D296" s="1868">
        <v>5</v>
      </c>
      <c r="E296" s="2043">
        <f t="shared" si="42"/>
        <v>3924.7200000000003</v>
      </c>
      <c r="F296" s="1090">
        <f t="shared" si="47"/>
        <v>3924.72</v>
      </c>
      <c r="G296" s="862">
        <f>'Заказ, cкидки и курсы валют'!$J$23*F296</f>
        <v>48862.763999999996</v>
      </c>
      <c r="H296" s="128">
        <f t="shared" si="48"/>
        <v>244.31</v>
      </c>
      <c r="I296" s="212"/>
      <c r="K296" s="574"/>
    </row>
    <row r="297" spans="1:11" ht="14.1" customHeight="1">
      <c r="A297" s="216" t="s">
        <v>7489</v>
      </c>
      <c r="B297" s="39" t="s">
        <v>1329</v>
      </c>
      <c r="C297" s="53">
        <v>60.7</v>
      </c>
      <c r="D297" s="1868">
        <v>5</v>
      </c>
      <c r="E297" s="2043">
        <f t="shared" si="42"/>
        <v>4298.79</v>
      </c>
      <c r="F297" s="1090">
        <f t="shared" si="47"/>
        <v>4298.79</v>
      </c>
      <c r="G297" s="862">
        <f>'Заказ, cкидки и курсы валют'!$J$23*F297</f>
        <v>53519.9355</v>
      </c>
      <c r="H297" s="128">
        <f t="shared" si="48"/>
        <v>267.60000000000002</v>
      </c>
      <c r="I297" s="212"/>
      <c r="K297" s="574"/>
    </row>
    <row r="298" spans="1:11" ht="14.1" customHeight="1">
      <c r="A298" s="216" t="s">
        <v>7490</v>
      </c>
      <c r="B298" s="39" t="s">
        <v>204</v>
      </c>
      <c r="C298" s="53">
        <v>63.6</v>
      </c>
      <c r="D298" s="1868">
        <v>5</v>
      </c>
      <c r="E298" s="2043">
        <f t="shared" si="42"/>
        <v>4628.3099999999995</v>
      </c>
      <c r="F298" s="1090">
        <f t="shared" si="47"/>
        <v>4628.3100000000004</v>
      </c>
      <c r="G298" s="862">
        <f>'Заказ, cкидки и курсы валют'!$J$23*F298</f>
        <v>57622.459500000004</v>
      </c>
      <c r="H298" s="128">
        <f t="shared" si="48"/>
        <v>288.11</v>
      </c>
      <c r="I298" s="212"/>
      <c r="K298" s="574"/>
    </row>
    <row r="299" spans="1:11" ht="14.1" customHeight="1">
      <c r="A299" s="216" t="s">
        <v>11006</v>
      </c>
      <c r="B299" s="62" t="s">
        <v>3139</v>
      </c>
      <c r="C299" s="53">
        <v>69</v>
      </c>
      <c r="D299" s="1868">
        <v>5</v>
      </c>
      <c r="E299" s="2043">
        <f t="shared" si="42"/>
        <v>5154.99</v>
      </c>
      <c r="F299" s="1090">
        <f t="shared" si="47"/>
        <v>5154.99</v>
      </c>
      <c r="G299" s="862">
        <f>'Заказ, cкидки и курсы валют'!$J$23*F299</f>
        <v>64179.625499999995</v>
      </c>
      <c r="H299" s="128">
        <f t="shared" si="48"/>
        <v>320.89999999999998</v>
      </c>
      <c r="I299" s="212"/>
      <c r="K299" s="574"/>
    </row>
    <row r="300" spans="1:11" ht="14.1" customHeight="1">
      <c r="A300" s="216" t="s">
        <v>7491</v>
      </c>
      <c r="B300" s="39" t="s">
        <v>205</v>
      </c>
      <c r="C300" s="53">
        <v>74.599999999999994</v>
      </c>
      <c r="D300" s="1868">
        <v>5</v>
      </c>
      <c r="E300" s="2043">
        <f t="shared" si="42"/>
        <v>5303.79</v>
      </c>
      <c r="F300" s="1090">
        <f t="shared" si="47"/>
        <v>5303.79</v>
      </c>
      <c r="G300" s="862">
        <f>'Заказ, cкидки и курсы валют'!$J$23*F300</f>
        <v>66032.185499999992</v>
      </c>
      <c r="H300" s="128">
        <f t="shared" si="48"/>
        <v>330.16</v>
      </c>
      <c r="I300" s="212"/>
      <c r="K300" s="574"/>
    </row>
    <row r="301" spans="1:11" ht="14.1" customHeight="1">
      <c r="A301" s="216" t="s">
        <v>7492</v>
      </c>
      <c r="B301" s="39" t="s">
        <v>242</v>
      </c>
      <c r="C301" s="53">
        <v>78.400000000000006</v>
      </c>
      <c r="D301" s="1868">
        <v>5</v>
      </c>
      <c r="E301" s="2043">
        <f t="shared" si="42"/>
        <v>5652.2999999999993</v>
      </c>
      <c r="F301" s="1090">
        <f t="shared" si="47"/>
        <v>5652.3</v>
      </c>
      <c r="G301" s="862">
        <f>'Заказ, cкидки и курсы валют'!$J$23*F301</f>
        <v>70371.134999999995</v>
      </c>
      <c r="H301" s="128">
        <f t="shared" si="48"/>
        <v>351.86</v>
      </c>
      <c r="I301" s="212"/>
      <c r="K301" s="574"/>
    </row>
    <row r="302" spans="1:11" ht="14.1" customHeight="1">
      <c r="A302" s="216" t="s">
        <v>7493</v>
      </c>
      <c r="B302" s="39" t="s">
        <v>1366</v>
      </c>
      <c r="C302" s="53">
        <v>88.7</v>
      </c>
      <c r="D302" s="1868">
        <v>5</v>
      </c>
      <c r="E302" s="2043">
        <f t="shared" si="42"/>
        <v>6234.2999999999993</v>
      </c>
      <c r="F302" s="1090">
        <f t="shared" si="47"/>
        <v>6234.3</v>
      </c>
      <c r="G302" s="862">
        <f>'Заказ, cкидки и курсы валют'!$J$23*F302</f>
        <v>77617.035000000003</v>
      </c>
      <c r="H302" s="128">
        <f t="shared" si="48"/>
        <v>388.09</v>
      </c>
      <c r="I302" s="212"/>
      <c r="K302" s="574"/>
    </row>
    <row r="303" spans="1:11" ht="14.1" customHeight="1">
      <c r="A303" s="216" t="s">
        <v>7494</v>
      </c>
      <c r="B303" s="39" t="s">
        <v>618</v>
      </c>
      <c r="C303" s="53">
        <v>69</v>
      </c>
      <c r="D303" s="1868">
        <v>5</v>
      </c>
      <c r="E303" s="2043">
        <f t="shared" si="42"/>
        <v>5244.66</v>
      </c>
      <c r="F303" s="1090">
        <f t="shared" si="47"/>
        <v>5244.66</v>
      </c>
      <c r="G303" s="862">
        <f>'Заказ, cкидки и курсы валют'!$J$23*F303</f>
        <v>65296.016999999993</v>
      </c>
      <c r="H303" s="128">
        <f t="shared" si="48"/>
        <v>326.48</v>
      </c>
      <c r="I303" s="212"/>
      <c r="K303" s="574"/>
    </row>
    <row r="304" spans="1:11" ht="14.1" customHeight="1">
      <c r="A304" s="216" t="s">
        <v>11007</v>
      </c>
      <c r="B304" s="62" t="s">
        <v>3128</v>
      </c>
      <c r="C304" s="53">
        <v>72</v>
      </c>
      <c r="D304" s="1868">
        <v>5</v>
      </c>
      <c r="E304" s="2043">
        <f t="shared" si="42"/>
        <v>5414.1900000000005</v>
      </c>
      <c r="F304" s="1090">
        <f t="shared" si="47"/>
        <v>5414.19</v>
      </c>
      <c r="G304" s="862">
        <f>'Заказ, cкидки и курсы валют'!$J$23*F304</f>
        <v>67406.665499999988</v>
      </c>
      <c r="H304" s="128">
        <f t="shared" si="48"/>
        <v>337.03</v>
      </c>
      <c r="I304" s="212"/>
      <c r="K304" s="879"/>
    </row>
    <row r="305" spans="1:11" ht="14.1" customHeight="1">
      <c r="A305" s="216" t="s">
        <v>7495</v>
      </c>
      <c r="B305" s="39" t="s">
        <v>1330</v>
      </c>
      <c r="C305" s="53">
        <v>90.5</v>
      </c>
      <c r="D305" s="1868">
        <v>5</v>
      </c>
      <c r="E305" s="2043">
        <f t="shared" si="42"/>
        <v>6320.43</v>
      </c>
      <c r="F305" s="1090">
        <f t="shared" si="47"/>
        <v>6320.43</v>
      </c>
      <c r="G305" s="862">
        <f>'Заказ, cкидки и курсы валют'!$J$23*F305</f>
        <v>78689.353499999997</v>
      </c>
      <c r="H305" s="128">
        <f t="shared" si="48"/>
        <v>393.45</v>
      </c>
      <c r="I305" s="212"/>
      <c r="K305" s="879"/>
    </row>
    <row r="306" spans="1:11" ht="14.1" customHeight="1">
      <c r="A306" s="216" t="s">
        <v>7496</v>
      </c>
      <c r="B306" s="39" t="s">
        <v>3140</v>
      </c>
      <c r="C306" s="58">
        <v>97.8</v>
      </c>
      <c r="D306" s="1868">
        <v>5</v>
      </c>
      <c r="E306" s="2043">
        <f t="shared" si="42"/>
        <v>6994.7100000000009</v>
      </c>
      <c r="F306" s="1090">
        <f t="shared" si="47"/>
        <v>6994.71</v>
      </c>
      <c r="G306" s="862">
        <f>'Заказ, cкидки и курсы валют'!$J$23*F306</f>
        <v>87084.13949999999</v>
      </c>
      <c r="H306" s="128">
        <f t="shared" si="48"/>
        <v>435.42</v>
      </c>
      <c r="I306" s="212"/>
      <c r="K306" s="879"/>
    </row>
    <row r="307" spans="1:11" ht="14.1" customHeight="1">
      <c r="A307" s="216" t="s">
        <v>7497</v>
      </c>
      <c r="B307" s="39" t="s">
        <v>1331</v>
      </c>
      <c r="C307" s="53">
        <v>99.5</v>
      </c>
      <c r="D307" s="1876">
        <v>5</v>
      </c>
      <c r="E307" s="2043">
        <f t="shared" si="42"/>
        <v>7428.39</v>
      </c>
      <c r="F307" s="1090">
        <f t="shared" si="47"/>
        <v>7428.39</v>
      </c>
      <c r="G307" s="862">
        <f>'Заказ, cкидки и курсы валют'!$J$23*F307</f>
        <v>92483.455499999996</v>
      </c>
      <c r="H307" s="128">
        <f t="shared" si="48"/>
        <v>462.42</v>
      </c>
      <c r="I307" s="212"/>
      <c r="K307" s="879"/>
    </row>
    <row r="308" spans="1:11" ht="14.1" customHeight="1">
      <c r="A308" s="216" t="s">
        <v>7498</v>
      </c>
      <c r="B308" s="39" t="s">
        <v>4206</v>
      </c>
      <c r="C308" s="53">
        <v>113.88</v>
      </c>
      <c r="D308" s="1868">
        <v>5</v>
      </c>
      <c r="E308" s="2043">
        <f t="shared" si="42"/>
        <v>8242.86</v>
      </c>
      <c r="F308" s="1090">
        <f t="shared" si="47"/>
        <v>8242.86</v>
      </c>
      <c r="G308" s="862">
        <f>'Заказ, cкидки и курсы валют'!$J$23*F308</f>
        <v>102623.607</v>
      </c>
      <c r="H308" s="128">
        <f t="shared" si="48"/>
        <v>513.12</v>
      </c>
      <c r="I308" s="212"/>
      <c r="K308" s="879"/>
    </row>
    <row r="309" spans="1:11" ht="14.1" customHeight="1">
      <c r="A309" s="216" t="s">
        <v>11008</v>
      </c>
      <c r="B309" s="62" t="s">
        <v>213</v>
      </c>
      <c r="C309" s="53">
        <v>116</v>
      </c>
      <c r="D309" s="1868">
        <v>5</v>
      </c>
      <c r="E309" s="2043">
        <f t="shared" si="42"/>
        <v>8345.61</v>
      </c>
      <c r="F309" s="1090">
        <f t="shared" si="47"/>
        <v>8345.61</v>
      </c>
      <c r="G309" s="862">
        <f>'Заказ, cкидки и курсы валют'!$J$23*F309</f>
        <v>103902.84450000001</v>
      </c>
      <c r="H309" s="128">
        <f t="shared" si="48"/>
        <v>519.51</v>
      </c>
      <c r="I309" s="212"/>
      <c r="K309" s="879"/>
    </row>
    <row r="310" spans="1:11" ht="14.1" customHeight="1">
      <c r="A310" s="216" t="s">
        <v>7499</v>
      </c>
      <c r="B310" s="39" t="s">
        <v>1332</v>
      </c>
      <c r="C310" s="53">
        <v>124.2</v>
      </c>
      <c r="D310" s="1868">
        <v>5</v>
      </c>
      <c r="E310" s="2043">
        <f t="shared" si="42"/>
        <v>8776.74</v>
      </c>
      <c r="F310" s="1090">
        <f t="shared" si="47"/>
        <v>8776.74</v>
      </c>
      <c r="G310" s="862">
        <f>'Заказ, cкидки и курсы валют'!$J$23*F310</f>
        <v>109270.41299999999</v>
      </c>
      <c r="H310" s="128">
        <f t="shared" si="48"/>
        <v>546.35</v>
      </c>
      <c r="I310" s="212"/>
      <c r="K310" s="879"/>
    </row>
    <row r="311" spans="1:11" ht="14.1" customHeight="1">
      <c r="A311" s="216" t="s">
        <v>11009</v>
      </c>
      <c r="B311" s="62" t="s">
        <v>214</v>
      </c>
      <c r="C311" s="53">
        <v>132</v>
      </c>
      <c r="D311" s="1868">
        <v>5</v>
      </c>
      <c r="E311" s="2043">
        <f t="shared" si="42"/>
        <v>10211.19</v>
      </c>
      <c r="F311" s="1090">
        <f t="shared" ref="F311:F313" si="49">ROUND(E311*(1-$F$10),2)</f>
        <v>10211.19</v>
      </c>
      <c r="G311" s="862">
        <f>'Заказ, cкидки и курсы валют'!$J$23*F311</f>
        <v>127129.3155</v>
      </c>
      <c r="H311" s="128">
        <f t="shared" ref="H311:H313" si="50">ROUND((D311/1000)*G311,2)</f>
        <v>635.65</v>
      </c>
      <c r="I311" s="212"/>
      <c r="K311" s="879"/>
    </row>
    <row r="312" spans="1:11" ht="14.1" customHeight="1">
      <c r="A312" s="216" t="s">
        <v>11010</v>
      </c>
      <c r="B312" s="62" t="s">
        <v>215</v>
      </c>
      <c r="C312" s="53">
        <v>152</v>
      </c>
      <c r="D312" s="1868">
        <v>5</v>
      </c>
      <c r="E312" s="2043">
        <f t="shared" si="42"/>
        <v>10526.82</v>
      </c>
      <c r="F312" s="1090">
        <f t="shared" si="49"/>
        <v>10526.82</v>
      </c>
      <c r="G312" s="862">
        <f>'Заказ, cкидки и курсы валют'!$J$23*F312</f>
        <v>131058.90899999999</v>
      </c>
      <c r="H312" s="128">
        <f t="shared" si="50"/>
        <v>655.29</v>
      </c>
      <c r="I312" s="212"/>
      <c r="J312" s="821"/>
      <c r="K312" s="879"/>
    </row>
    <row r="313" spans="1:11" ht="14.1" customHeight="1">
      <c r="A313" s="216" t="s">
        <v>11011</v>
      </c>
      <c r="B313" s="62" t="s">
        <v>216</v>
      </c>
      <c r="C313" s="53">
        <v>172</v>
      </c>
      <c r="D313" s="1868">
        <v>5</v>
      </c>
      <c r="E313" s="2043">
        <f t="shared" si="42"/>
        <v>12293.22</v>
      </c>
      <c r="F313" s="1090">
        <f t="shared" si="49"/>
        <v>12293.22</v>
      </c>
      <c r="G313" s="862">
        <f>'Заказ, cкидки и курсы валют'!$J$23*F313</f>
        <v>153050.58899999998</v>
      </c>
      <c r="H313" s="128">
        <f t="shared" si="50"/>
        <v>765.25</v>
      </c>
      <c r="I313" s="212"/>
      <c r="J313" s="822"/>
      <c r="K313" s="879"/>
    </row>
    <row r="314" spans="1:11" ht="14.1" customHeight="1">
      <c r="A314" s="216" t="s">
        <v>7500</v>
      </c>
      <c r="B314" s="39" t="s">
        <v>1333</v>
      </c>
      <c r="C314" s="53">
        <v>174</v>
      </c>
      <c r="D314" s="1868">
        <v>5</v>
      </c>
      <c r="E314" s="2043">
        <f t="shared" si="42"/>
        <v>12716.76</v>
      </c>
      <c r="F314" s="1090">
        <f t="shared" ref="F314:F327" si="51">ROUND(E314*(1-$F$10),2)</f>
        <v>12716.76</v>
      </c>
      <c r="G314" s="862">
        <f>'Заказ, cкидки и курсы валют'!$J$23*F314</f>
        <v>158323.66199999998</v>
      </c>
      <c r="H314" s="128">
        <f t="shared" ref="H314:H327" si="52">ROUND((D314/1000)*G314,2)</f>
        <v>791.62</v>
      </c>
      <c r="I314" s="212"/>
      <c r="J314" s="821"/>
      <c r="K314" s="879"/>
    </row>
    <row r="315" spans="1:11" ht="14.1" customHeight="1">
      <c r="A315" s="216" t="s">
        <v>7501</v>
      </c>
      <c r="B315" s="39" t="s">
        <v>3137</v>
      </c>
      <c r="C315" s="53">
        <v>197.5</v>
      </c>
      <c r="D315" s="1868">
        <v>5</v>
      </c>
      <c r="E315" s="2043">
        <f t="shared" si="42"/>
        <v>14429.400000000001</v>
      </c>
      <c r="F315" s="1090">
        <f t="shared" si="51"/>
        <v>14429.4</v>
      </c>
      <c r="G315" s="862">
        <f>'Заказ, cкидки и курсы валют'!$J$23*F315</f>
        <v>179646.03</v>
      </c>
      <c r="H315" s="128">
        <f t="shared" si="52"/>
        <v>898.23</v>
      </c>
      <c r="I315" s="212"/>
      <c r="J315" s="821"/>
      <c r="K315" s="879"/>
    </row>
    <row r="316" spans="1:11" ht="14.1" customHeight="1">
      <c r="A316" s="216" t="s">
        <v>7502</v>
      </c>
      <c r="B316" s="39" t="s">
        <v>3138</v>
      </c>
      <c r="C316" s="53">
        <v>195.9</v>
      </c>
      <c r="D316" s="1868">
        <v>5</v>
      </c>
      <c r="E316" s="2043">
        <f t="shared" si="42"/>
        <v>14475.060000000001</v>
      </c>
      <c r="F316" s="1090">
        <f t="shared" si="51"/>
        <v>14475.06</v>
      </c>
      <c r="G316" s="862">
        <f>'Заказ, cкидки и курсы валют'!$J$23*F316</f>
        <v>180214.49699999997</v>
      </c>
      <c r="H316" s="128">
        <f t="shared" si="52"/>
        <v>901.07</v>
      </c>
      <c r="I316" s="212"/>
      <c r="J316" s="823"/>
      <c r="K316" s="879"/>
    </row>
    <row r="317" spans="1:11" ht="14.1" customHeight="1">
      <c r="A317" s="216" t="s">
        <v>7503</v>
      </c>
      <c r="B317" s="39" t="s">
        <v>1334</v>
      </c>
      <c r="C317" s="53">
        <v>216.13</v>
      </c>
      <c r="D317" s="1868">
        <v>4</v>
      </c>
      <c r="E317" s="2043">
        <f t="shared" si="42"/>
        <v>16052.670000000002</v>
      </c>
      <c r="F317" s="1090">
        <f t="shared" si="51"/>
        <v>16052.67</v>
      </c>
      <c r="G317" s="862">
        <f>'Заказ, cкидки и курсы валют'!$J$23*F317</f>
        <v>199855.7415</v>
      </c>
      <c r="H317" s="128">
        <f t="shared" si="52"/>
        <v>799.42</v>
      </c>
      <c r="I317" s="212"/>
      <c r="J317" s="822"/>
      <c r="K317" s="879"/>
    </row>
    <row r="318" spans="1:11" ht="14.1" customHeight="1">
      <c r="A318" s="216" t="s">
        <v>11012</v>
      </c>
      <c r="B318" s="62" t="s">
        <v>3392</v>
      </c>
      <c r="C318" s="53">
        <v>230</v>
      </c>
      <c r="D318" s="1868">
        <v>4</v>
      </c>
      <c r="E318" s="2043">
        <f t="shared" si="42"/>
        <v>16377.09</v>
      </c>
      <c r="F318" s="1090">
        <f t="shared" si="51"/>
        <v>16377.09</v>
      </c>
      <c r="G318" s="862">
        <f>'Заказ, cкидки и курсы валют'!$J$23*F318</f>
        <v>203894.77049999998</v>
      </c>
      <c r="H318" s="128">
        <f t="shared" si="52"/>
        <v>815.58</v>
      </c>
      <c r="I318" s="212"/>
      <c r="J318" s="822"/>
      <c r="K318" s="879"/>
    </row>
    <row r="319" spans="1:11" ht="14.1" customHeight="1">
      <c r="A319" s="216" t="s">
        <v>7504</v>
      </c>
      <c r="B319" s="39" t="s">
        <v>3408</v>
      </c>
      <c r="C319" s="58">
        <v>244.13</v>
      </c>
      <c r="D319" s="1868">
        <v>4</v>
      </c>
      <c r="E319" s="2043">
        <f t="shared" si="42"/>
        <v>17643.329999999998</v>
      </c>
      <c r="F319" s="1090">
        <f t="shared" si="51"/>
        <v>17643.330000000002</v>
      </c>
      <c r="G319" s="862">
        <f>'Заказ, cкидки и курсы валют'!$J$23*F319</f>
        <v>219659.45850000001</v>
      </c>
      <c r="H319" s="128">
        <f t="shared" si="52"/>
        <v>878.64</v>
      </c>
      <c r="I319" s="212"/>
      <c r="J319" s="821"/>
      <c r="K319" s="879"/>
    </row>
    <row r="320" spans="1:11" ht="14.1" customHeight="1">
      <c r="A320" s="216" t="s">
        <v>7505</v>
      </c>
      <c r="B320" s="39" t="s">
        <v>249</v>
      </c>
      <c r="C320" s="53">
        <v>267.75</v>
      </c>
      <c r="D320" s="1868">
        <v>4</v>
      </c>
      <c r="E320" s="2043">
        <f t="shared" si="42"/>
        <v>19088.73</v>
      </c>
      <c r="F320" s="1090">
        <f t="shared" si="51"/>
        <v>19088.73</v>
      </c>
      <c r="G320" s="862">
        <f>'Заказ, cкидки и курсы валют'!$J$23*F320</f>
        <v>237654.68849999999</v>
      </c>
      <c r="H320" s="128">
        <f t="shared" si="52"/>
        <v>950.62</v>
      </c>
      <c r="I320" s="212"/>
      <c r="J320" s="821"/>
      <c r="K320" s="879"/>
    </row>
    <row r="321" spans="1:11" ht="14.1" customHeight="1">
      <c r="A321" s="216" t="s">
        <v>7506</v>
      </c>
      <c r="B321" s="39" t="s">
        <v>1372</v>
      </c>
      <c r="C321" s="53">
        <v>297</v>
      </c>
      <c r="D321" s="1868">
        <v>2</v>
      </c>
      <c r="E321" s="2043">
        <f t="shared" si="42"/>
        <v>22199.19</v>
      </c>
      <c r="F321" s="1090">
        <f t="shared" si="51"/>
        <v>22199.19</v>
      </c>
      <c r="G321" s="862">
        <f>'Заказ, cкидки и курсы валют'!$J$23*F321</f>
        <v>276379.91549999994</v>
      </c>
      <c r="H321" s="128">
        <f t="shared" si="52"/>
        <v>552.76</v>
      </c>
      <c r="I321" s="212"/>
      <c r="J321" s="822"/>
      <c r="K321" s="879"/>
    </row>
    <row r="322" spans="1:11" ht="14.1" customHeight="1">
      <c r="A322" s="216" t="s">
        <v>7507</v>
      </c>
      <c r="B322" s="39" t="s">
        <v>250</v>
      </c>
      <c r="C322" s="53">
        <v>320</v>
      </c>
      <c r="D322" s="1868">
        <v>2</v>
      </c>
      <c r="E322" s="2043">
        <f t="shared" si="42"/>
        <v>26242.44</v>
      </c>
      <c r="F322" s="1090">
        <f t="shared" si="51"/>
        <v>26242.44</v>
      </c>
      <c r="G322" s="862">
        <f>'Заказ, cкидки и курсы валют'!$J$23*F322</f>
        <v>326718.37799999997</v>
      </c>
      <c r="H322" s="128">
        <f t="shared" si="52"/>
        <v>653.44000000000005</v>
      </c>
      <c r="I322" s="212"/>
      <c r="J322" s="822"/>
      <c r="K322" s="879"/>
    </row>
    <row r="323" spans="1:11" ht="14.1" customHeight="1">
      <c r="A323" s="216" t="s">
        <v>7508</v>
      </c>
      <c r="B323" s="39" t="s">
        <v>3411</v>
      </c>
      <c r="C323" s="53">
        <v>322.75</v>
      </c>
      <c r="D323" s="1868">
        <v>2</v>
      </c>
      <c r="E323" s="2043">
        <f t="shared" si="42"/>
        <v>24087.96</v>
      </c>
      <c r="F323" s="1090">
        <f t="shared" si="51"/>
        <v>24087.96</v>
      </c>
      <c r="G323" s="862">
        <f>'Заказ, cкидки и курсы валют'!$J$23*F323</f>
        <v>299895.10199999996</v>
      </c>
      <c r="H323" s="128">
        <f t="shared" si="52"/>
        <v>599.79</v>
      </c>
      <c r="I323" s="212"/>
      <c r="J323" s="822"/>
      <c r="K323" s="879"/>
    </row>
    <row r="324" spans="1:11" ht="14.1" customHeight="1">
      <c r="A324" s="216" t="s">
        <v>7509</v>
      </c>
      <c r="B324" s="39" t="s">
        <v>1335</v>
      </c>
      <c r="C324" s="53">
        <v>385.83</v>
      </c>
      <c r="D324" s="1868">
        <v>2</v>
      </c>
      <c r="E324" s="2043">
        <f t="shared" si="42"/>
        <v>29957.760000000002</v>
      </c>
      <c r="F324" s="1090">
        <f t="shared" si="51"/>
        <v>29957.759999999998</v>
      </c>
      <c r="G324" s="862">
        <f>'Заказ, cкидки и курсы валют'!$J$23*F324</f>
        <v>372974.11199999996</v>
      </c>
      <c r="H324" s="128">
        <f t="shared" si="52"/>
        <v>745.95</v>
      </c>
      <c r="I324" s="212"/>
      <c r="J324" s="822"/>
      <c r="K324" s="879"/>
    </row>
    <row r="325" spans="1:11" ht="14.1" customHeight="1">
      <c r="A325" s="216" t="s">
        <v>7510</v>
      </c>
      <c r="B325" s="39" t="s">
        <v>1336</v>
      </c>
      <c r="C325" s="53">
        <v>463.96</v>
      </c>
      <c r="D325" s="1868">
        <v>2</v>
      </c>
      <c r="E325" s="2043">
        <f t="shared" si="42"/>
        <v>34943.97</v>
      </c>
      <c r="F325" s="1090">
        <f t="shared" si="51"/>
        <v>34943.97</v>
      </c>
      <c r="G325" s="862">
        <f>'Заказ, cкидки и курсы валют'!$J$23*F325</f>
        <v>435052.4265</v>
      </c>
      <c r="H325" s="128">
        <f t="shared" si="52"/>
        <v>870.1</v>
      </c>
      <c r="I325" s="212"/>
      <c r="J325" s="822"/>
      <c r="K325" s="879"/>
    </row>
    <row r="326" spans="1:11" ht="14.1" customHeight="1">
      <c r="A326" s="216" t="s">
        <v>11013</v>
      </c>
      <c r="B326" s="62" t="s">
        <v>1375</v>
      </c>
      <c r="C326" s="53">
        <v>510</v>
      </c>
      <c r="D326" s="1868">
        <v>2</v>
      </c>
      <c r="E326" s="2043">
        <f t="shared" si="42"/>
        <v>42283.14</v>
      </c>
      <c r="F326" s="1090">
        <f t="shared" si="51"/>
        <v>42283.14</v>
      </c>
      <c r="G326" s="862">
        <f>'Заказ, cкидки и курсы валют'!$J$23*F326</f>
        <v>526425.09299999999</v>
      </c>
      <c r="H326" s="128">
        <f t="shared" si="52"/>
        <v>1052.8499999999999</v>
      </c>
      <c r="I326" s="212"/>
      <c r="J326" s="822"/>
      <c r="K326" s="879"/>
    </row>
    <row r="327" spans="1:11" ht="14.1" customHeight="1">
      <c r="A327" s="216" t="s">
        <v>7511</v>
      </c>
      <c r="B327" s="39" t="s">
        <v>1337</v>
      </c>
      <c r="C327" s="53">
        <v>677.25</v>
      </c>
      <c r="D327" s="1868">
        <v>2</v>
      </c>
      <c r="E327" s="2043">
        <f t="shared" si="42"/>
        <v>52371.600000000006</v>
      </c>
      <c r="F327" s="1090">
        <f t="shared" si="51"/>
        <v>52371.6</v>
      </c>
      <c r="G327" s="862">
        <f>'Заказ, cкидки и курсы валют'!$J$23*F327</f>
        <v>652026.41999999993</v>
      </c>
      <c r="H327" s="128">
        <f t="shared" si="52"/>
        <v>1304.05</v>
      </c>
      <c r="I327" s="212"/>
      <c r="J327" s="822"/>
      <c r="K327" s="879"/>
    </row>
    <row r="328" spans="1:11" ht="14.1" customHeight="1">
      <c r="A328" s="216" t="s">
        <v>11014</v>
      </c>
      <c r="B328" s="62" t="s">
        <v>6704</v>
      </c>
      <c r="C328" s="814">
        <v>700</v>
      </c>
      <c r="D328" s="420">
        <v>2</v>
      </c>
      <c r="E328" s="2043">
        <f t="shared" si="42"/>
        <v>70640.61</v>
      </c>
      <c r="F328" s="1090">
        <f t="shared" ref="F328:F329" si="53">ROUND(E328*(1-$F$10),2)</f>
        <v>70640.61</v>
      </c>
      <c r="G328" s="862">
        <f>'Заказ, cкидки и курсы валют'!$J$23*F328</f>
        <v>879475.59450000001</v>
      </c>
      <c r="H328" s="128">
        <f t="shared" ref="H328:H329" si="54">ROUND((D328/1000)*G328,2)</f>
        <v>1758.95</v>
      </c>
      <c r="I328" s="212"/>
      <c r="J328" s="822"/>
      <c r="K328" s="879"/>
    </row>
    <row r="329" spans="1:11" ht="14.1" customHeight="1">
      <c r="A329" s="216" t="s">
        <v>11081</v>
      </c>
      <c r="B329" s="62" t="s">
        <v>11922</v>
      </c>
      <c r="C329" s="814">
        <v>700</v>
      </c>
      <c r="D329" s="420">
        <v>2</v>
      </c>
      <c r="E329" s="2043">
        <f t="shared" si="42"/>
        <v>85055.549999999988</v>
      </c>
      <c r="F329" s="1090">
        <f t="shared" si="53"/>
        <v>85055.55</v>
      </c>
      <c r="G329" s="862">
        <f>'Заказ, cкидки и курсы валют'!$J$23*F329</f>
        <v>1058941.5974999999</v>
      </c>
      <c r="H329" s="128">
        <f t="shared" si="54"/>
        <v>2117.88</v>
      </c>
      <c r="I329" s="212"/>
      <c r="J329" s="822"/>
      <c r="K329" s="879"/>
    </row>
    <row r="330" spans="1:11" ht="13.5" thickBot="1">
      <c r="A330" s="241" t="s">
        <v>7512</v>
      </c>
      <c r="B330" s="271" t="s">
        <v>2655</v>
      </c>
      <c r="C330" s="796">
        <v>1245</v>
      </c>
      <c r="D330" s="421">
        <v>2</v>
      </c>
      <c r="E330" s="2045">
        <f>E272*3</f>
        <v>118326.63</v>
      </c>
      <c r="F330" s="1091">
        <f>ROUND(E330*(1-$F$10),2)</f>
        <v>118326.63</v>
      </c>
      <c r="G330" s="960">
        <f>'Заказ, cкидки и курсы валют'!$J$23*F330</f>
        <v>1473166.5434999999</v>
      </c>
      <c r="H330" s="181">
        <f>ROUND((D330/1000)*G330,2)</f>
        <v>2946.33</v>
      </c>
      <c r="I330" s="214"/>
      <c r="J330" s="822"/>
      <c r="K330" s="879"/>
    </row>
    <row r="331" spans="1:11" ht="13.5" thickBot="1">
      <c r="J331" s="822"/>
      <c r="K331" s="879"/>
    </row>
    <row r="332" spans="1:11" ht="18">
      <c r="A332" s="247"/>
      <c r="B332" s="163"/>
      <c r="C332" s="91" t="s">
        <v>4421</v>
      </c>
      <c r="D332" s="91"/>
      <c r="E332" s="855"/>
      <c r="F332" s="562"/>
      <c r="G332" s="592"/>
      <c r="H332" s="163"/>
      <c r="I332" s="95"/>
      <c r="J332" s="822"/>
      <c r="K332" s="879"/>
    </row>
    <row r="333" spans="1:11">
      <c r="A333" s="248"/>
      <c r="B333" s="17"/>
      <c r="C333" s="97"/>
      <c r="D333" s="97"/>
      <c r="E333" s="557"/>
      <c r="F333" s="596"/>
      <c r="G333" s="620"/>
      <c r="H333" s="17"/>
      <c r="I333" s="167"/>
      <c r="J333" s="822"/>
      <c r="K333" s="879"/>
    </row>
    <row r="334" spans="1:11">
      <c r="A334" s="248"/>
      <c r="B334" s="17"/>
      <c r="C334" s="97"/>
      <c r="D334" s="97"/>
      <c r="E334" s="557"/>
      <c r="F334" s="596"/>
      <c r="G334" s="620"/>
      <c r="H334" s="17"/>
      <c r="I334" s="167"/>
      <c r="J334" s="822"/>
      <c r="K334" s="879"/>
    </row>
    <row r="335" spans="1:11">
      <c r="A335" s="248"/>
      <c r="B335" s="17"/>
      <c r="C335" s="97"/>
      <c r="D335" s="97"/>
      <c r="E335" s="557"/>
      <c r="F335" s="596"/>
      <c r="G335" s="620"/>
      <c r="H335" s="17"/>
      <c r="I335" s="167"/>
      <c r="J335" s="822"/>
      <c r="K335" s="879"/>
    </row>
    <row r="336" spans="1:11" ht="16.5" thickBot="1">
      <c r="A336" s="201" t="s">
        <v>7082</v>
      </c>
      <c r="B336" s="270"/>
      <c r="C336" s="99"/>
      <c r="D336" s="99"/>
      <c r="E336" s="558"/>
      <c r="F336" s="598"/>
      <c r="G336" s="621"/>
      <c r="H336" s="171"/>
      <c r="I336" s="172"/>
      <c r="J336" s="822"/>
      <c r="K336" s="879"/>
    </row>
    <row r="337" spans="1:11" ht="53.25" customHeight="1">
      <c r="A337" s="195" t="s">
        <v>1034</v>
      </c>
      <c r="B337" s="196" t="s">
        <v>1035</v>
      </c>
      <c r="C337" s="197" t="s">
        <v>678</v>
      </c>
      <c r="D337" s="197" t="s">
        <v>3143</v>
      </c>
      <c r="E337" s="605" t="s">
        <v>11378</v>
      </c>
      <c r="F337" s="600" t="s">
        <v>2792</v>
      </c>
      <c r="G337" s="640" t="s">
        <v>2640</v>
      </c>
      <c r="H337" s="419" t="s">
        <v>497</v>
      </c>
      <c r="I337" s="199" t="s">
        <v>4268</v>
      </c>
      <c r="J337" s="822"/>
      <c r="K337" s="879"/>
    </row>
    <row r="338" spans="1:11" ht="12" customHeight="1" thickBot="1">
      <c r="A338" s="195"/>
      <c r="B338" s="389"/>
      <c r="C338" s="197" t="s">
        <v>3644</v>
      </c>
      <c r="D338" s="390" t="s">
        <v>2641</v>
      </c>
      <c r="E338" s="564" t="s">
        <v>265</v>
      </c>
      <c r="F338" s="607">
        <f>'Заказ, cкидки и курсы валют'!$I$12</f>
        <v>0</v>
      </c>
      <c r="G338" s="638"/>
      <c r="H338" s="338"/>
      <c r="I338" s="325"/>
      <c r="J338" s="822"/>
      <c r="K338" s="879"/>
    </row>
    <row r="339" spans="1:11" ht="12" customHeight="1">
      <c r="A339" s="333" t="s">
        <v>2760</v>
      </c>
      <c r="B339" s="985" t="s">
        <v>1338</v>
      </c>
      <c r="C339" s="974">
        <v>16.146000000000001</v>
      </c>
      <c r="D339" s="1877">
        <v>100</v>
      </c>
      <c r="E339" s="1092">
        <v>448.88</v>
      </c>
      <c r="F339" s="1089">
        <f>ROUND(E339*(1-$F$10),2)</f>
        <v>448.88</v>
      </c>
      <c r="G339" s="968">
        <f>'Заказ, cкидки и курсы валют'!$J$23*F339</f>
        <v>5588.5559999999996</v>
      </c>
      <c r="H339" s="387">
        <f>ROUND((D339/1000)*G339,2)</f>
        <v>558.86</v>
      </c>
      <c r="I339" s="337"/>
      <c r="J339" s="822"/>
      <c r="K339" s="879"/>
    </row>
    <row r="340" spans="1:11" ht="12" customHeight="1">
      <c r="A340" s="216" t="s">
        <v>2761</v>
      </c>
      <c r="B340" s="39" t="s">
        <v>192</v>
      </c>
      <c r="C340" s="58">
        <v>20.3</v>
      </c>
      <c r="D340" s="420">
        <v>100</v>
      </c>
      <c r="E340" s="1092">
        <v>645.1</v>
      </c>
      <c r="F340" s="1090">
        <f t="shared" ref="F340:F354" si="55">ROUND(E340*(1-$F$10),2)</f>
        <v>645.1</v>
      </c>
      <c r="G340" s="862">
        <f>'Заказ, cкидки и курсы валют'!$J$23*F340</f>
        <v>8031.4949999999999</v>
      </c>
      <c r="H340" s="128">
        <f t="shared" ref="H340:H354" si="56">ROUND((D340/1000)*G340,2)</f>
        <v>803.15</v>
      </c>
      <c r="I340" s="212"/>
      <c r="J340" s="822"/>
      <c r="K340" s="879"/>
    </row>
    <row r="341" spans="1:11" ht="12" customHeight="1">
      <c r="A341" s="216" t="s">
        <v>2762</v>
      </c>
      <c r="B341" s="39" t="s">
        <v>194</v>
      </c>
      <c r="C341" s="73">
        <v>26.571999999999999</v>
      </c>
      <c r="D341" s="420">
        <v>60</v>
      </c>
      <c r="E341" s="1092">
        <v>791.49</v>
      </c>
      <c r="F341" s="1090">
        <f t="shared" si="55"/>
        <v>791.49</v>
      </c>
      <c r="G341" s="862">
        <f>'Заказ, cкидки и курсы валют'!$J$23*F341</f>
        <v>9854.0504999999994</v>
      </c>
      <c r="H341" s="128">
        <f t="shared" si="56"/>
        <v>591.24</v>
      </c>
      <c r="I341" s="212"/>
      <c r="J341" s="822"/>
      <c r="K341" s="879"/>
    </row>
    <row r="342" spans="1:11" ht="12" customHeight="1">
      <c r="A342" s="216" t="s">
        <v>2763</v>
      </c>
      <c r="B342" s="39" t="s">
        <v>238</v>
      </c>
      <c r="C342" s="73">
        <v>28.09</v>
      </c>
      <c r="D342" s="420">
        <v>60</v>
      </c>
      <c r="E342" s="1092">
        <v>777.23</v>
      </c>
      <c r="F342" s="1090">
        <f t="shared" si="55"/>
        <v>777.23</v>
      </c>
      <c r="G342" s="862">
        <f>'Заказ, cкидки и курсы валют'!$J$23*F342</f>
        <v>9676.5134999999991</v>
      </c>
      <c r="H342" s="128">
        <f t="shared" si="56"/>
        <v>580.59</v>
      </c>
      <c r="I342" s="212"/>
      <c r="J342" s="822"/>
      <c r="K342" s="879"/>
    </row>
    <row r="343" spans="1:11" ht="12" customHeight="1">
      <c r="A343" s="216" t="s">
        <v>2764</v>
      </c>
      <c r="B343" s="39" t="s">
        <v>195</v>
      </c>
      <c r="C343" s="58">
        <v>32</v>
      </c>
      <c r="D343" s="420">
        <v>60</v>
      </c>
      <c r="E343" s="1092">
        <v>936.85</v>
      </c>
      <c r="F343" s="1090">
        <f t="shared" si="55"/>
        <v>936.85</v>
      </c>
      <c r="G343" s="862">
        <f>'Заказ, cкидки и курсы валют'!$J$23*F343</f>
        <v>11663.782499999999</v>
      </c>
      <c r="H343" s="128">
        <f t="shared" si="56"/>
        <v>699.83</v>
      </c>
      <c r="I343" s="212"/>
      <c r="J343" s="822"/>
      <c r="K343" s="879"/>
    </row>
    <row r="344" spans="1:11" ht="12" customHeight="1">
      <c r="A344" s="216" t="s">
        <v>2765</v>
      </c>
      <c r="B344" s="39" t="s">
        <v>201</v>
      </c>
      <c r="C344" s="58">
        <v>30.67</v>
      </c>
      <c r="D344" s="420">
        <v>60</v>
      </c>
      <c r="E344" s="1092">
        <v>830.38</v>
      </c>
      <c r="F344" s="1090">
        <f t="shared" si="55"/>
        <v>830.38</v>
      </c>
      <c r="G344" s="862">
        <f>'Заказ, cкидки и курсы валют'!$J$23*F344</f>
        <v>10338.231</v>
      </c>
      <c r="H344" s="128">
        <f t="shared" si="56"/>
        <v>620.29</v>
      </c>
      <c r="I344" s="212"/>
    </row>
    <row r="345" spans="1:11" ht="12" customHeight="1">
      <c r="A345" s="216" t="s">
        <v>2766</v>
      </c>
      <c r="B345" s="39" t="s">
        <v>1339</v>
      </c>
      <c r="C345" s="73">
        <v>33.663799999999995</v>
      </c>
      <c r="D345" s="420">
        <v>60</v>
      </c>
      <c r="E345" s="1092">
        <v>861.25</v>
      </c>
      <c r="F345" s="1090">
        <f t="shared" si="55"/>
        <v>861.25</v>
      </c>
      <c r="G345" s="862">
        <f>'Заказ, cкидки и курсы валют'!$J$23*F345</f>
        <v>10722.5625</v>
      </c>
      <c r="H345" s="128">
        <f t="shared" si="56"/>
        <v>643.35</v>
      </c>
      <c r="I345" s="212"/>
      <c r="J345" s="822"/>
      <c r="K345" s="879"/>
    </row>
    <row r="346" spans="1:11" ht="12" customHeight="1">
      <c r="A346" s="216" t="s">
        <v>2767</v>
      </c>
      <c r="B346" s="39" t="s">
        <v>202</v>
      </c>
      <c r="C346" s="73">
        <v>36.046800000000005</v>
      </c>
      <c r="D346" s="420">
        <v>60</v>
      </c>
      <c r="E346" s="1092">
        <v>906.31</v>
      </c>
      <c r="F346" s="1090">
        <f t="shared" si="55"/>
        <v>906.31</v>
      </c>
      <c r="G346" s="862">
        <f>'Заказ, cкидки и курсы валют'!$J$23*F346</f>
        <v>11283.559499999999</v>
      </c>
      <c r="H346" s="128">
        <f t="shared" si="56"/>
        <v>677.01</v>
      </c>
      <c r="I346" s="212"/>
      <c r="J346" s="822"/>
      <c r="K346" s="879"/>
    </row>
    <row r="347" spans="1:11" ht="12" customHeight="1">
      <c r="A347" s="216" t="s">
        <v>2768</v>
      </c>
      <c r="B347" s="39" t="s">
        <v>203</v>
      </c>
      <c r="C347" s="58">
        <v>42.8</v>
      </c>
      <c r="D347" s="420">
        <v>50</v>
      </c>
      <c r="E347" s="1092">
        <v>1105.3900000000001</v>
      </c>
      <c r="F347" s="1090">
        <f t="shared" si="55"/>
        <v>1105.3900000000001</v>
      </c>
      <c r="G347" s="862">
        <f>'Заказ, cкидки и курсы валют'!$J$23*F347</f>
        <v>13762.1055</v>
      </c>
      <c r="H347" s="128">
        <f t="shared" si="56"/>
        <v>688.11</v>
      </c>
      <c r="I347" s="212"/>
      <c r="J347" s="822"/>
      <c r="K347" s="879"/>
    </row>
    <row r="348" spans="1:11" ht="12" customHeight="1">
      <c r="A348" s="216" t="s">
        <v>2769</v>
      </c>
      <c r="B348" s="39" t="s">
        <v>1340</v>
      </c>
      <c r="C348" s="58">
        <v>44.2</v>
      </c>
      <c r="D348" s="420">
        <v>50</v>
      </c>
      <c r="E348" s="1092">
        <v>1255.0999999999999</v>
      </c>
      <c r="F348" s="1090">
        <f t="shared" si="55"/>
        <v>1255.0999999999999</v>
      </c>
      <c r="G348" s="862">
        <f>'Заказ, cкидки и курсы валют'!$J$23*F348</f>
        <v>15625.994999999997</v>
      </c>
      <c r="H348" s="128">
        <f t="shared" si="56"/>
        <v>781.3</v>
      </c>
      <c r="I348" s="212"/>
      <c r="J348" s="822"/>
      <c r="K348" s="879"/>
    </row>
    <row r="349" spans="1:11" ht="12" customHeight="1">
      <c r="A349" s="216" t="s">
        <v>2770</v>
      </c>
      <c r="B349" s="39" t="s">
        <v>2645</v>
      </c>
      <c r="C349" s="58">
        <v>50.94</v>
      </c>
      <c r="D349" s="420">
        <v>40</v>
      </c>
      <c r="E349" s="1092">
        <v>1378.88</v>
      </c>
      <c r="F349" s="1090">
        <f t="shared" si="55"/>
        <v>1378.88</v>
      </c>
      <c r="G349" s="862">
        <f>'Заказ, cкидки и курсы валют'!$J$23*F349</f>
        <v>17167.056</v>
      </c>
      <c r="H349" s="128">
        <f t="shared" si="56"/>
        <v>686.68</v>
      </c>
      <c r="I349" s="212"/>
      <c r="J349" s="822"/>
      <c r="K349" s="879"/>
    </row>
    <row r="350" spans="1:11" ht="12" customHeight="1">
      <c r="A350" s="216" t="s">
        <v>2771</v>
      </c>
      <c r="B350" s="39" t="s">
        <v>3139</v>
      </c>
      <c r="C350" s="58">
        <v>53.3</v>
      </c>
      <c r="D350" s="420">
        <v>40</v>
      </c>
      <c r="E350" s="1092">
        <v>1400.87</v>
      </c>
      <c r="F350" s="1090">
        <f t="shared" si="55"/>
        <v>1400.87</v>
      </c>
      <c r="G350" s="862">
        <f>'Заказ, cкидки и курсы валют'!$J$23*F350</f>
        <v>17440.831499999997</v>
      </c>
      <c r="H350" s="128">
        <f t="shared" si="56"/>
        <v>697.63</v>
      </c>
      <c r="I350" s="212"/>
      <c r="J350" s="822"/>
      <c r="K350" s="879"/>
    </row>
    <row r="351" spans="1:11" ht="12" customHeight="1">
      <c r="A351" s="216" t="s">
        <v>2772</v>
      </c>
      <c r="B351" s="39" t="s">
        <v>205</v>
      </c>
      <c r="C351" s="58">
        <v>61.58</v>
      </c>
      <c r="D351" s="420">
        <v>40</v>
      </c>
      <c r="E351" s="1092">
        <v>1608.78</v>
      </c>
      <c r="F351" s="1090">
        <f t="shared" si="55"/>
        <v>1608.78</v>
      </c>
      <c r="G351" s="862">
        <f>'Заказ, cкидки и курсы валют'!$J$23*F351</f>
        <v>20029.310999999998</v>
      </c>
      <c r="H351" s="128">
        <f t="shared" si="56"/>
        <v>801.17</v>
      </c>
      <c r="I351" s="212"/>
      <c r="K351" s="879"/>
    </row>
    <row r="352" spans="1:11" ht="12" customHeight="1">
      <c r="A352" s="216" t="s">
        <v>2773</v>
      </c>
      <c r="B352" s="39" t="s">
        <v>241</v>
      </c>
      <c r="C352" s="58">
        <v>63.47</v>
      </c>
      <c r="D352" s="420">
        <v>40</v>
      </c>
      <c r="E352" s="1092">
        <v>1840.58</v>
      </c>
      <c r="F352" s="1090">
        <f t="shared" si="55"/>
        <v>1840.58</v>
      </c>
      <c r="G352" s="862">
        <f>'Заказ, cкидки и курсы валют'!$J$23*F352</f>
        <v>22915.220999999998</v>
      </c>
      <c r="H352" s="128">
        <f t="shared" si="56"/>
        <v>916.61</v>
      </c>
      <c r="I352" s="212"/>
      <c r="K352" s="879"/>
    </row>
    <row r="353" spans="1:11" ht="12" customHeight="1">
      <c r="A353" s="216" t="s">
        <v>2774</v>
      </c>
      <c r="B353" s="39" t="s">
        <v>2646</v>
      </c>
      <c r="C353" s="58">
        <v>65.5</v>
      </c>
      <c r="D353" s="420">
        <v>40</v>
      </c>
      <c r="E353" s="1092">
        <v>1871.77</v>
      </c>
      <c r="F353" s="1090">
        <f t="shared" si="55"/>
        <v>1871.77</v>
      </c>
      <c r="G353" s="862">
        <f>'Заказ, cкидки и курсы валют'!$J$23*F353</f>
        <v>23303.536499999998</v>
      </c>
      <c r="H353" s="128">
        <f t="shared" si="56"/>
        <v>932.14</v>
      </c>
      <c r="I353" s="212"/>
      <c r="K353" s="879"/>
    </row>
    <row r="354" spans="1:11" ht="12" customHeight="1">
      <c r="A354" s="216" t="s">
        <v>2775</v>
      </c>
      <c r="B354" s="39" t="s">
        <v>206</v>
      </c>
      <c r="C354" s="58">
        <v>75.92</v>
      </c>
      <c r="D354" s="420">
        <v>40</v>
      </c>
      <c r="E354" s="1092">
        <v>1959.93</v>
      </c>
      <c r="F354" s="1090">
        <f t="shared" si="55"/>
        <v>1959.93</v>
      </c>
      <c r="G354" s="862">
        <f>'Заказ, cкидки и курсы валют'!$J$23*F354</f>
        <v>24401.128499999999</v>
      </c>
      <c r="H354" s="128">
        <f t="shared" si="56"/>
        <v>976.05</v>
      </c>
      <c r="I354" s="212"/>
      <c r="K354" s="879"/>
    </row>
    <row r="355" spans="1:11" ht="12" customHeight="1">
      <c r="A355" s="216" t="s">
        <v>10692</v>
      </c>
      <c r="B355" s="62" t="s">
        <v>1366</v>
      </c>
      <c r="C355" s="58">
        <v>85.5</v>
      </c>
      <c r="D355" s="420">
        <v>30</v>
      </c>
      <c r="E355" s="1092">
        <v>2227.84</v>
      </c>
      <c r="F355" s="1090">
        <f t="shared" ref="F355" si="57">ROUND(E355*(1-$F$10),2)</f>
        <v>2227.84</v>
      </c>
      <c r="G355" s="862">
        <f>'Заказ, cкидки и курсы валют'!$J$23*F355</f>
        <v>27736.608</v>
      </c>
      <c r="H355" s="128">
        <f t="shared" ref="H355" si="58">ROUND((D355/1000)*G355,2)</f>
        <v>832.1</v>
      </c>
      <c r="I355" s="212"/>
      <c r="K355" s="879"/>
    </row>
    <row r="356" spans="1:11" ht="12" customHeight="1">
      <c r="A356" s="216" t="s">
        <v>2776</v>
      </c>
      <c r="B356" s="39" t="s">
        <v>1341</v>
      </c>
      <c r="C356" s="58">
        <v>58.67</v>
      </c>
      <c r="D356" s="420">
        <v>30</v>
      </c>
      <c r="E356" s="1092">
        <v>1337.44</v>
      </c>
      <c r="F356" s="1090">
        <f t="shared" ref="F356:F370" si="59">ROUND(E356*(1-$F$10),2)</f>
        <v>1337.44</v>
      </c>
      <c r="G356" s="862">
        <f>'Заказ, cкидки и курсы валют'!$J$23*F356</f>
        <v>16651.128000000001</v>
      </c>
      <c r="H356" s="128">
        <f t="shared" ref="H356:H370" si="60">ROUND((D356/1000)*G356,2)</f>
        <v>499.53</v>
      </c>
      <c r="I356" s="212"/>
      <c r="K356" s="879"/>
    </row>
    <row r="357" spans="1:11" ht="12" customHeight="1">
      <c r="A357" s="216" t="s">
        <v>2777</v>
      </c>
      <c r="B357" s="39" t="s">
        <v>618</v>
      </c>
      <c r="C357" s="58">
        <v>63</v>
      </c>
      <c r="D357" s="420">
        <v>30</v>
      </c>
      <c r="E357" s="1092">
        <v>1452.8</v>
      </c>
      <c r="F357" s="1090">
        <f t="shared" si="59"/>
        <v>1452.8</v>
      </c>
      <c r="G357" s="862">
        <f>'Заказ, cкидки и курсы валют'!$J$23*F357</f>
        <v>18087.359999999997</v>
      </c>
      <c r="H357" s="128">
        <f t="shared" si="60"/>
        <v>542.62</v>
      </c>
      <c r="I357" s="212"/>
      <c r="K357" s="879"/>
    </row>
    <row r="358" spans="1:11" ht="12" customHeight="1">
      <c r="A358" s="216" t="s">
        <v>2778</v>
      </c>
      <c r="B358" s="39" t="s">
        <v>3128</v>
      </c>
      <c r="C358" s="58">
        <v>68</v>
      </c>
      <c r="D358" s="420">
        <v>30</v>
      </c>
      <c r="E358" s="1092">
        <v>1784.98</v>
      </c>
      <c r="F358" s="1090">
        <f t="shared" si="59"/>
        <v>1784.98</v>
      </c>
      <c r="G358" s="862">
        <f>'Заказ, cкидки и курсы валют'!$J$23*F358</f>
        <v>22223.001</v>
      </c>
      <c r="H358" s="128">
        <f t="shared" si="60"/>
        <v>666.69</v>
      </c>
      <c r="I358" s="212"/>
      <c r="J358" s="821"/>
      <c r="K358" s="879"/>
    </row>
    <row r="359" spans="1:11" ht="12" customHeight="1">
      <c r="A359" s="216" t="s">
        <v>2779</v>
      </c>
      <c r="B359" s="39" t="s">
        <v>1330</v>
      </c>
      <c r="C359" s="58">
        <v>82.33</v>
      </c>
      <c r="D359" s="420">
        <v>30</v>
      </c>
      <c r="E359" s="1092">
        <v>2012.37</v>
      </c>
      <c r="F359" s="1090">
        <f t="shared" si="59"/>
        <v>2012.37</v>
      </c>
      <c r="G359" s="862">
        <f>'Заказ, cкидки и курсы валют'!$J$23*F359</f>
        <v>25054.006499999996</v>
      </c>
      <c r="H359" s="128">
        <f t="shared" si="60"/>
        <v>751.62</v>
      </c>
      <c r="I359" s="212"/>
      <c r="J359" s="822"/>
      <c r="K359" s="879"/>
    </row>
    <row r="360" spans="1:11" ht="12" customHeight="1">
      <c r="A360" s="216" t="s">
        <v>2780</v>
      </c>
      <c r="B360" s="39" t="s">
        <v>3140</v>
      </c>
      <c r="C360" s="58">
        <v>88</v>
      </c>
      <c r="D360" s="420">
        <v>25</v>
      </c>
      <c r="E360" s="1092">
        <v>2201.7600000000002</v>
      </c>
      <c r="F360" s="1090">
        <f t="shared" si="59"/>
        <v>2201.7600000000002</v>
      </c>
      <c r="G360" s="862">
        <f>'Заказ, cкидки и курсы валют'!$J$23*F360</f>
        <v>27411.912</v>
      </c>
      <c r="H360" s="128">
        <f t="shared" si="60"/>
        <v>685.3</v>
      </c>
      <c r="I360" s="212"/>
      <c r="J360" s="821"/>
      <c r="K360" s="879"/>
    </row>
    <row r="361" spans="1:11" ht="12" customHeight="1">
      <c r="A361" s="216" t="s">
        <v>2781</v>
      </c>
      <c r="B361" s="39" t="s">
        <v>1331</v>
      </c>
      <c r="C361" s="58">
        <v>97.2</v>
      </c>
      <c r="D361" s="420">
        <v>25</v>
      </c>
      <c r="E361" s="1092">
        <v>2147.2800000000002</v>
      </c>
      <c r="F361" s="1090">
        <f t="shared" si="59"/>
        <v>2147.2800000000002</v>
      </c>
      <c r="G361" s="862">
        <f>'Заказ, cкидки и курсы валют'!$J$23*F361</f>
        <v>26733.636000000002</v>
      </c>
      <c r="H361" s="128">
        <f t="shared" si="60"/>
        <v>668.34</v>
      </c>
      <c r="I361" s="212"/>
      <c r="J361" s="821"/>
      <c r="K361" s="879"/>
    </row>
    <row r="362" spans="1:11" ht="12" customHeight="1">
      <c r="A362" s="216" t="s">
        <v>2782</v>
      </c>
      <c r="B362" s="39" t="s">
        <v>2657</v>
      </c>
      <c r="C362" s="58">
        <v>107</v>
      </c>
      <c r="D362" s="420">
        <v>30</v>
      </c>
      <c r="E362" s="1092">
        <v>2859.07</v>
      </c>
      <c r="F362" s="1090">
        <f t="shared" si="59"/>
        <v>2859.07</v>
      </c>
      <c r="G362" s="862">
        <f>'Заказ, cкидки и курсы валют'!$J$23*F362</f>
        <v>35595.421499999997</v>
      </c>
      <c r="H362" s="128">
        <f t="shared" si="60"/>
        <v>1067.8599999999999</v>
      </c>
      <c r="I362" s="212"/>
      <c r="J362" s="823"/>
      <c r="K362" s="879"/>
    </row>
    <row r="363" spans="1:11" ht="12" customHeight="1">
      <c r="A363" s="216" t="s">
        <v>2783</v>
      </c>
      <c r="B363" s="39" t="s">
        <v>213</v>
      </c>
      <c r="C363" s="58">
        <v>108.28</v>
      </c>
      <c r="D363" s="420">
        <v>30</v>
      </c>
      <c r="E363" s="1092">
        <v>2788.87</v>
      </c>
      <c r="F363" s="1090">
        <f t="shared" si="59"/>
        <v>2788.87</v>
      </c>
      <c r="G363" s="862">
        <f>'Заказ, cкидки и курсы валют'!$J$23*F363</f>
        <v>34721.431499999999</v>
      </c>
      <c r="H363" s="128">
        <f t="shared" si="60"/>
        <v>1041.6400000000001</v>
      </c>
      <c r="I363" s="212"/>
      <c r="J363" s="822"/>
      <c r="K363" s="879"/>
    </row>
    <row r="364" spans="1:11" ht="12" customHeight="1">
      <c r="A364" s="216" t="s">
        <v>2784</v>
      </c>
      <c r="B364" s="39" t="s">
        <v>1332</v>
      </c>
      <c r="C364" s="58">
        <v>116</v>
      </c>
      <c r="D364" s="420">
        <v>25</v>
      </c>
      <c r="E364" s="1092">
        <v>3077.45</v>
      </c>
      <c r="F364" s="1090">
        <f t="shared" si="59"/>
        <v>3077.45</v>
      </c>
      <c r="G364" s="862">
        <f>'Заказ, cкидки и курсы валют'!$J$23*F364</f>
        <v>38314.252499999995</v>
      </c>
      <c r="H364" s="128">
        <f t="shared" si="60"/>
        <v>957.86</v>
      </c>
      <c r="I364" s="212"/>
      <c r="J364" s="822"/>
      <c r="K364" s="879"/>
    </row>
    <row r="365" spans="1:11" ht="12" customHeight="1">
      <c r="A365" s="216" t="s">
        <v>2785</v>
      </c>
      <c r="B365" s="39" t="s">
        <v>214</v>
      </c>
      <c r="C365" s="58">
        <v>128</v>
      </c>
      <c r="D365" s="420">
        <v>25</v>
      </c>
      <c r="E365" s="1092">
        <v>3381.53</v>
      </c>
      <c r="F365" s="1090">
        <f t="shared" si="59"/>
        <v>3381.53</v>
      </c>
      <c r="G365" s="862">
        <f>'Заказ, cкидки и курсы валют'!$J$23*F365</f>
        <v>42100.048499999997</v>
      </c>
      <c r="H365" s="128">
        <f t="shared" si="60"/>
        <v>1052.5</v>
      </c>
      <c r="I365" s="212"/>
      <c r="J365" s="821"/>
      <c r="K365" s="879"/>
    </row>
    <row r="366" spans="1:11" ht="12" customHeight="1">
      <c r="A366" s="216" t="s">
        <v>2786</v>
      </c>
      <c r="B366" s="39" t="s">
        <v>3141</v>
      </c>
      <c r="C366" s="58">
        <v>112</v>
      </c>
      <c r="D366" s="420">
        <v>30</v>
      </c>
      <c r="E366" s="1092">
        <v>2867.57</v>
      </c>
      <c r="F366" s="1090">
        <f t="shared" si="59"/>
        <v>2867.57</v>
      </c>
      <c r="G366" s="862">
        <f>'Заказ, cкидки и курсы валют'!$J$23*F366</f>
        <v>35701.246500000001</v>
      </c>
      <c r="H366" s="128">
        <f t="shared" si="60"/>
        <v>1071.04</v>
      </c>
      <c r="I366" s="212"/>
      <c r="J366" s="821"/>
      <c r="K366" s="879"/>
    </row>
    <row r="367" spans="1:11" ht="12" customHeight="1">
      <c r="A367" s="216" t="s">
        <v>2787</v>
      </c>
      <c r="B367" s="39" t="s">
        <v>3407</v>
      </c>
      <c r="C367" s="58">
        <v>136</v>
      </c>
      <c r="D367" s="420">
        <v>15</v>
      </c>
      <c r="E367" s="1092">
        <v>3578.06</v>
      </c>
      <c r="F367" s="1090">
        <f t="shared" si="59"/>
        <v>3578.06</v>
      </c>
      <c r="G367" s="862">
        <f>'Заказ, cкидки и курсы валют'!$J$23*F367</f>
        <v>44546.846999999994</v>
      </c>
      <c r="H367" s="128">
        <f t="shared" si="60"/>
        <v>668.2</v>
      </c>
      <c r="I367" s="212"/>
      <c r="J367" s="822"/>
      <c r="K367" s="879"/>
    </row>
    <row r="368" spans="1:11" ht="12" customHeight="1">
      <c r="A368" s="216" t="s">
        <v>2788</v>
      </c>
      <c r="B368" s="39" t="s">
        <v>2262</v>
      </c>
      <c r="C368" s="58">
        <v>143</v>
      </c>
      <c r="D368" s="420">
        <v>15</v>
      </c>
      <c r="E368" s="1092">
        <v>3862.1</v>
      </c>
      <c r="F368" s="1090">
        <f t="shared" si="59"/>
        <v>3862.1</v>
      </c>
      <c r="G368" s="862">
        <f>'Заказ, cкидки и курсы валют'!$J$23*F368</f>
        <v>48083.144999999997</v>
      </c>
      <c r="H368" s="128">
        <f t="shared" si="60"/>
        <v>721.25</v>
      </c>
      <c r="I368" s="212"/>
      <c r="J368" s="822"/>
      <c r="K368" s="879"/>
    </row>
    <row r="369" spans="1:11" ht="12" customHeight="1">
      <c r="A369" s="216" t="s">
        <v>2789</v>
      </c>
      <c r="B369" s="39" t="s">
        <v>2263</v>
      </c>
      <c r="C369" s="58">
        <v>163</v>
      </c>
      <c r="D369" s="420">
        <v>20</v>
      </c>
      <c r="E369" s="1092">
        <v>4421.22</v>
      </c>
      <c r="F369" s="1090">
        <f t="shared" si="59"/>
        <v>4421.22</v>
      </c>
      <c r="G369" s="862">
        <f>'Заказ, cкидки и курсы валют'!$J$23*F369</f>
        <v>55044.188999999998</v>
      </c>
      <c r="H369" s="128">
        <f t="shared" si="60"/>
        <v>1100.8800000000001</v>
      </c>
      <c r="I369" s="212"/>
      <c r="J369" s="822"/>
      <c r="K369" s="879"/>
    </row>
    <row r="370" spans="1:11" ht="12" customHeight="1">
      <c r="A370" s="216" t="s">
        <v>2790</v>
      </c>
      <c r="B370" s="39" t="s">
        <v>3392</v>
      </c>
      <c r="C370" s="58">
        <v>193.22</v>
      </c>
      <c r="D370" s="420">
        <v>15</v>
      </c>
      <c r="E370" s="1092">
        <v>4968.97</v>
      </c>
      <c r="F370" s="1090">
        <f t="shared" si="59"/>
        <v>4968.97</v>
      </c>
      <c r="G370" s="862">
        <f>'Заказ, cкидки и курсы валют'!$J$23*F370</f>
        <v>61863.676500000001</v>
      </c>
      <c r="H370" s="128">
        <f t="shared" si="60"/>
        <v>927.96</v>
      </c>
      <c r="I370" s="212"/>
      <c r="J370" s="822"/>
      <c r="K370" s="879"/>
    </row>
    <row r="371" spans="1:11" ht="12" customHeight="1">
      <c r="A371" s="216" t="s">
        <v>11015</v>
      </c>
      <c r="B371" s="62" t="s">
        <v>249</v>
      </c>
      <c r="C371" s="58">
        <v>230</v>
      </c>
      <c r="D371" s="420">
        <v>10</v>
      </c>
      <c r="E371" s="1092">
        <v>5916.18</v>
      </c>
      <c r="F371" s="1090">
        <f t="shared" ref="F371:F372" si="61">ROUND(E371*(1-$F$10),2)</f>
        <v>5916.18</v>
      </c>
      <c r="G371" s="862">
        <f>'Заказ, cкидки и курсы валют'!$J$23*F371</f>
        <v>73656.441000000006</v>
      </c>
      <c r="H371" s="128">
        <f t="shared" ref="H371:H372" si="62">ROUND((D371/1000)*G371,2)</f>
        <v>736.56</v>
      </c>
      <c r="I371" s="212"/>
      <c r="J371" s="822"/>
      <c r="K371" s="879"/>
    </row>
    <row r="372" spans="1:11" ht="12" customHeight="1">
      <c r="A372" s="216" t="s">
        <v>11016</v>
      </c>
      <c r="B372" s="62" t="s">
        <v>1372</v>
      </c>
      <c r="C372" s="58">
        <v>240</v>
      </c>
      <c r="D372" s="420">
        <v>10</v>
      </c>
      <c r="E372" s="1092">
        <v>6389.62</v>
      </c>
      <c r="F372" s="1090">
        <f t="shared" si="61"/>
        <v>6389.62</v>
      </c>
      <c r="G372" s="862">
        <f>'Заказ, cкидки и курсы валют'!$J$23*F372</f>
        <v>79550.769</v>
      </c>
      <c r="H372" s="128">
        <f t="shared" si="62"/>
        <v>795.51</v>
      </c>
      <c r="I372" s="212"/>
      <c r="J372" s="822"/>
      <c r="K372" s="879"/>
    </row>
    <row r="373" spans="1:11" ht="12" customHeight="1">
      <c r="A373" s="216" t="s">
        <v>2791</v>
      </c>
      <c r="B373" s="39" t="s">
        <v>250</v>
      </c>
      <c r="C373" s="58">
        <v>253</v>
      </c>
      <c r="D373" s="420">
        <v>10</v>
      </c>
      <c r="E373" s="1092">
        <v>6505.57</v>
      </c>
      <c r="F373" s="1090">
        <f t="shared" ref="F373:F379" si="63">ROUND(E373*(1-$F$10),2)</f>
        <v>6505.57</v>
      </c>
      <c r="G373" s="862">
        <f>'Заказ, cкидки и курсы валют'!$J$23*F373</f>
        <v>80994.346499999985</v>
      </c>
      <c r="H373" s="128">
        <f t="shared" ref="H373:H379" si="64">ROUND((D373/1000)*G373,2)</f>
        <v>809.94</v>
      </c>
      <c r="I373" s="212"/>
      <c r="J373" s="822"/>
      <c r="K373" s="879"/>
    </row>
    <row r="374" spans="1:11" ht="12" customHeight="1">
      <c r="A374" s="216" t="s">
        <v>6635</v>
      </c>
      <c r="B374" s="62" t="s">
        <v>3641</v>
      </c>
      <c r="C374" s="58">
        <v>240.42</v>
      </c>
      <c r="D374" s="420">
        <v>10</v>
      </c>
      <c r="E374" s="1092">
        <v>6888.3</v>
      </c>
      <c r="F374" s="1090">
        <f t="shared" si="63"/>
        <v>6888.3</v>
      </c>
      <c r="G374" s="862">
        <f>'Заказ, cкидки и курсы валют'!$J$23*F374</f>
        <v>85759.334999999992</v>
      </c>
      <c r="H374" s="128">
        <f t="shared" si="64"/>
        <v>857.59</v>
      </c>
      <c r="I374" s="212"/>
      <c r="J374" s="822"/>
      <c r="K374" s="879"/>
    </row>
    <row r="375" spans="1:11" ht="12" customHeight="1">
      <c r="A375" s="216" t="s">
        <v>1615</v>
      </c>
      <c r="B375" s="39" t="s">
        <v>3393</v>
      </c>
      <c r="C375" s="58">
        <v>247.42</v>
      </c>
      <c r="D375" s="420">
        <v>10</v>
      </c>
      <c r="E375" s="1092">
        <v>7019.42</v>
      </c>
      <c r="F375" s="1090">
        <f t="shared" si="63"/>
        <v>7019.42</v>
      </c>
      <c r="G375" s="862">
        <f>'Заказ, cкидки и курсы валют'!$J$23*F375</f>
        <v>87391.778999999995</v>
      </c>
      <c r="H375" s="128">
        <f t="shared" si="64"/>
        <v>873.92</v>
      </c>
      <c r="I375" s="212"/>
      <c r="J375" s="822"/>
      <c r="K375" s="879"/>
    </row>
    <row r="376" spans="1:11" ht="12" customHeight="1">
      <c r="A376" s="216" t="s">
        <v>1616</v>
      </c>
      <c r="B376" s="39" t="s">
        <v>3394</v>
      </c>
      <c r="C376" s="58">
        <v>308</v>
      </c>
      <c r="D376" s="420">
        <v>10</v>
      </c>
      <c r="E376" s="1092">
        <v>7986.44</v>
      </c>
      <c r="F376" s="1090">
        <f t="shared" si="63"/>
        <v>7986.44</v>
      </c>
      <c r="G376" s="862">
        <f>'Заказ, cкидки и курсы валют'!$J$23*F376</f>
        <v>99431.177999999985</v>
      </c>
      <c r="H376" s="128">
        <f t="shared" si="64"/>
        <v>994.31</v>
      </c>
      <c r="I376" s="212"/>
      <c r="J376" s="822"/>
      <c r="K376" s="879"/>
    </row>
    <row r="377" spans="1:11" ht="12" customHeight="1">
      <c r="A377" s="216" t="s">
        <v>1617</v>
      </c>
      <c r="B377" s="39" t="s">
        <v>3978</v>
      </c>
      <c r="C377" s="58">
        <v>323</v>
      </c>
      <c r="D377" s="420">
        <v>10</v>
      </c>
      <c r="E377" s="1092">
        <v>8579.94</v>
      </c>
      <c r="F377" s="1090">
        <f t="shared" si="63"/>
        <v>8579.94</v>
      </c>
      <c r="G377" s="862">
        <f>'Заказ, cкидки и курсы валют'!$J$23*F377</f>
        <v>106820.253</v>
      </c>
      <c r="H377" s="128">
        <f t="shared" si="64"/>
        <v>1068.2</v>
      </c>
      <c r="I377" s="212"/>
      <c r="J377" s="822"/>
      <c r="K377" s="879"/>
    </row>
    <row r="378" spans="1:11" ht="12" customHeight="1">
      <c r="A378" s="216" t="s">
        <v>1618</v>
      </c>
      <c r="B378" s="39" t="s">
        <v>1335</v>
      </c>
      <c r="C378" s="58">
        <v>343</v>
      </c>
      <c r="D378" s="420">
        <v>10</v>
      </c>
      <c r="E378" s="1092">
        <v>9316.91</v>
      </c>
      <c r="F378" s="1090">
        <f t="shared" si="63"/>
        <v>9316.91</v>
      </c>
      <c r="G378" s="862">
        <f>'Заказ, cкидки и курсы валют'!$J$23*F378</f>
        <v>115995.52949999999</v>
      </c>
      <c r="H378" s="128">
        <f t="shared" si="64"/>
        <v>1159.96</v>
      </c>
      <c r="I378" s="212"/>
      <c r="J378" s="822"/>
      <c r="K378" s="879"/>
    </row>
    <row r="379" spans="1:11" ht="12" customHeight="1">
      <c r="A379" s="216" t="s">
        <v>3932</v>
      </c>
      <c r="B379" s="62" t="s">
        <v>1336</v>
      </c>
      <c r="C379" s="814">
        <v>416.5</v>
      </c>
      <c r="D379" s="420">
        <v>10</v>
      </c>
      <c r="E379" s="1092">
        <v>11903.87</v>
      </c>
      <c r="F379" s="1090">
        <f t="shared" si="63"/>
        <v>11903.87</v>
      </c>
      <c r="G379" s="862">
        <f>'Заказ, cкидки и курсы валют'!$J$23*F379</f>
        <v>148203.18150000001</v>
      </c>
      <c r="H379" s="128">
        <f t="shared" si="64"/>
        <v>1482.03</v>
      </c>
      <c r="I379" s="212"/>
      <c r="J379" s="822"/>
      <c r="K379" s="879"/>
    </row>
    <row r="380" spans="1:11">
      <c r="A380" s="216" t="s">
        <v>11017</v>
      </c>
      <c r="B380" s="62" t="s">
        <v>1375</v>
      </c>
      <c r="C380" s="814">
        <v>486</v>
      </c>
      <c r="D380" s="420">
        <v>10</v>
      </c>
      <c r="E380" s="1092">
        <v>15288.79</v>
      </c>
      <c r="F380" s="1090">
        <f t="shared" ref="F380:F381" si="65">ROUND(E380*(1-$F$10),2)</f>
        <v>15288.79</v>
      </c>
      <c r="G380" s="862">
        <f>'Заказ, cкидки и курсы валют'!$J$23*F380</f>
        <v>190345.43549999999</v>
      </c>
      <c r="H380" s="128">
        <f t="shared" ref="H380:H381" si="66">ROUND((D380/1000)*G380,2)</f>
        <v>1903.45</v>
      </c>
      <c r="I380" s="212"/>
      <c r="J380" s="822"/>
      <c r="K380" s="879"/>
    </row>
    <row r="381" spans="1:11" ht="13.5" thickBot="1">
      <c r="A381" s="241" t="s">
        <v>11018</v>
      </c>
      <c r="B381" s="266" t="s">
        <v>1337</v>
      </c>
      <c r="C381" s="796">
        <v>576</v>
      </c>
      <c r="D381" s="421">
        <v>10</v>
      </c>
      <c r="E381" s="1092">
        <v>18330.07</v>
      </c>
      <c r="F381" s="1091">
        <f t="shared" si="65"/>
        <v>18330.07</v>
      </c>
      <c r="G381" s="960">
        <f>'Заказ, cкидки и курсы валют'!$J$23*F381</f>
        <v>228209.37149999998</v>
      </c>
      <c r="H381" s="181">
        <f t="shared" si="66"/>
        <v>2282.09</v>
      </c>
      <c r="I381" s="214"/>
      <c r="J381" s="822"/>
      <c r="K381" s="879"/>
    </row>
    <row r="382" spans="1:11" ht="13.5" thickBot="1">
      <c r="J382" s="822"/>
      <c r="K382" s="879"/>
    </row>
    <row r="383" spans="1:11" ht="18">
      <c r="A383" s="247"/>
      <c r="B383" s="163"/>
      <c r="C383" s="91" t="s">
        <v>4421</v>
      </c>
      <c r="D383" s="91"/>
      <c r="E383" s="855"/>
      <c r="F383" s="562"/>
      <c r="G383" s="592"/>
      <c r="H383" s="163"/>
      <c r="I383" s="95"/>
      <c r="J383" s="822"/>
      <c r="K383" s="879"/>
    </row>
    <row r="384" spans="1:11">
      <c r="A384" s="248"/>
      <c r="B384" s="17"/>
      <c r="C384" s="97"/>
      <c r="D384" s="97"/>
      <c r="E384" s="557"/>
      <c r="F384" s="596"/>
      <c r="G384" s="620"/>
      <c r="H384" s="17"/>
      <c r="I384" s="167"/>
      <c r="J384" s="822"/>
      <c r="K384" s="879"/>
    </row>
    <row r="385" spans="1:11">
      <c r="A385" s="248"/>
      <c r="B385" s="17"/>
      <c r="C385" s="97"/>
      <c r="D385" s="97"/>
      <c r="E385" s="557"/>
      <c r="F385" s="596"/>
      <c r="G385" s="620"/>
      <c r="H385" s="17"/>
      <c r="I385" s="167"/>
      <c r="J385" s="822"/>
      <c r="K385" s="879"/>
    </row>
    <row r="386" spans="1:11">
      <c r="A386" s="248"/>
      <c r="B386" s="17"/>
      <c r="C386" s="97"/>
      <c r="D386" s="97"/>
      <c r="E386" s="557"/>
      <c r="F386" s="596"/>
      <c r="G386" s="620"/>
      <c r="H386" s="17"/>
      <c r="I386" s="167"/>
      <c r="J386" s="822"/>
      <c r="K386" s="879"/>
    </row>
    <row r="387" spans="1:11" ht="16.5" thickBot="1">
      <c r="A387" s="201" t="s">
        <v>7083</v>
      </c>
      <c r="B387" s="270"/>
      <c r="C387" s="99"/>
      <c r="D387" s="99"/>
      <c r="E387" s="558"/>
      <c r="F387" s="598"/>
      <c r="G387" s="621"/>
      <c r="H387" s="171"/>
      <c r="I387" s="172"/>
      <c r="J387" s="822"/>
      <c r="K387" s="879"/>
    </row>
    <row r="388" spans="1:11" ht="31.5" customHeight="1">
      <c r="A388" s="195" t="s">
        <v>1034</v>
      </c>
      <c r="B388" s="196" t="s">
        <v>1035</v>
      </c>
      <c r="C388" s="197" t="s">
        <v>678</v>
      </c>
      <c r="D388" s="197" t="s">
        <v>3143</v>
      </c>
      <c r="E388" s="605" t="s">
        <v>11378</v>
      </c>
      <c r="F388" s="600" t="s">
        <v>2792</v>
      </c>
      <c r="G388" s="640" t="s">
        <v>2640</v>
      </c>
      <c r="H388" s="419" t="s">
        <v>497</v>
      </c>
      <c r="I388" s="199" t="s">
        <v>4268</v>
      </c>
      <c r="J388" s="822"/>
      <c r="K388" s="879"/>
    </row>
    <row r="389" spans="1:11" ht="24" customHeight="1" thickBot="1">
      <c r="A389" s="195"/>
      <c r="B389" s="389"/>
      <c r="C389" s="197" t="s">
        <v>3644</v>
      </c>
      <c r="D389" s="390" t="s">
        <v>2641</v>
      </c>
      <c r="E389" s="564" t="s">
        <v>265</v>
      </c>
      <c r="F389" s="607">
        <f>'Заказ, cкидки и курсы валют'!$I$12</f>
        <v>0</v>
      </c>
      <c r="G389" s="638"/>
      <c r="H389" s="338"/>
      <c r="I389" s="325"/>
      <c r="J389" s="822"/>
      <c r="K389" s="879"/>
    </row>
    <row r="390" spans="1:11" ht="14.1" customHeight="1">
      <c r="A390" s="333" t="s">
        <v>7513</v>
      </c>
      <c r="B390" s="985" t="s">
        <v>1338</v>
      </c>
      <c r="C390" s="974">
        <v>16.146000000000001</v>
      </c>
      <c r="D390" s="1877">
        <v>10</v>
      </c>
      <c r="E390" s="2042">
        <f>E339*3</f>
        <v>1346.6399999999999</v>
      </c>
      <c r="F390" s="1089">
        <f t="shared" ref="F390:F421" si="67">ROUND(E390*(1-$F$10),2)</f>
        <v>1346.64</v>
      </c>
      <c r="G390" s="968">
        <f>'Заказ, cкидки и курсы валют'!$J$23*F390</f>
        <v>16765.668000000001</v>
      </c>
      <c r="H390" s="387">
        <f t="shared" ref="H390:H421" si="68">ROUND((D390/1000)*G390,2)</f>
        <v>167.66</v>
      </c>
      <c r="I390" s="337"/>
    </row>
    <row r="391" spans="1:11" ht="14.1" customHeight="1">
      <c r="A391" s="216" t="s">
        <v>7514</v>
      </c>
      <c r="B391" s="39" t="s">
        <v>192</v>
      </c>
      <c r="C391" s="58">
        <v>20.3</v>
      </c>
      <c r="D391" s="420">
        <v>10</v>
      </c>
      <c r="E391" s="2043">
        <f t="shared" ref="E391:E405" si="69">E340*3</f>
        <v>1935.3000000000002</v>
      </c>
      <c r="F391" s="1090">
        <f t="shared" si="67"/>
        <v>1935.3</v>
      </c>
      <c r="G391" s="862">
        <f>'Заказ, cкидки и курсы валют'!$J$23*F391</f>
        <v>24094.484999999997</v>
      </c>
      <c r="H391" s="128">
        <f t="shared" si="68"/>
        <v>240.94</v>
      </c>
      <c r="I391" s="212"/>
      <c r="J391" s="822"/>
      <c r="K391" s="879"/>
    </row>
    <row r="392" spans="1:11" ht="14.1" customHeight="1">
      <c r="A392" s="216" t="s">
        <v>7515</v>
      </c>
      <c r="B392" s="39" t="s">
        <v>194</v>
      </c>
      <c r="C392" s="73">
        <v>26.571999999999999</v>
      </c>
      <c r="D392" s="420">
        <v>6</v>
      </c>
      <c r="E392" s="2043">
        <f t="shared" si="69"/>
        <v>2374.4700000000003</v>
      </c>
      <c r="F392" s="1090">
        <f t="shared" si="67"/>
        <v>2374.4699999999998</v>
      </c>
      <c r="G392" s="862">
        <f>'Заказ, cкидки и курсы валют'!$J$23*F392</f>
        <v>29562.151499999996</v>
      </c>
      <c r="H392" s="128">
        <f t="shared" si="68"/>
        <v>177.37</v>
      </c>
      <c r="I392" s="212"/>
      <c r="J392" s="822"/>
      <c r="K392" s="879"/>
    </row>
    <row r="393" spans="1:11" ht="14.1" customHeight="1">
      <c r="A393" s="216" t="s">
        <v>7516</v>
      </c>
      <c r="B393" s="39" t="s">
        <v>238</v>
      </c>
      <c r="C393" s="73">
        <v>28.09</v>
      </c>
      <c r="D393" s="420">
        <v>6</v>
      </c>
      <c r="E393" s="2043">
        <f t="shared" si="69"/>
        <v>2331.69</v>
      </c>
      <c r="F393" s="1090">
        <f t="shared" si="67"/>
        <v>2331.69</v>
      </c>
      <c r="G393" s="862">
        <f>'Заказ, cкидки и курсы валют'!$J$23*F393</f>
        <v>29029.540499999999</v>
      </c>
      <c r="H393" s="128">
        <f t="shared" si="68"/>
        <v>174.18</v>
      </c>
      <c r="I393" s="212"/>
      <c r="J393" s="822"/>
      <c r="K393" s="879"/>
    </row>
    <row r="394" spans="1:11" ht="14.1" customHeight="1">
      <c r="A394" s="216" t="s">
        <v>7517</v>
      </c>
      <c r="B394" s="39" t="s">
        <v>195</v>
      </c>
      <c r="C394" s="58">
        <v>32</v>
      </c>
      <c r="D394" s="420">
        <v>6</v>
      </c>
      <c r="E394" s="2043">
        <f t="shared" si="69"/>
        <v>2810.55</v>
      </c>
      <c r="F394" s="1090">
        <f t="shared" si="67"/>
        <v>2810.55</v>
      </c>
      <c r="G394" s="862">
        <f>'Заказ, cкидки и курсы валют'!$J$23*F394</f>
        <v>34991.347500000003</v>
      </c>
      <c r="H394" s="128">
        <f t="shared" si="68"/>
        <v>209.95</v>
      </c>
      <c r="I394" s="212"/>
      <c r="J394" s="822"/>
      <c r="K394" s="879"/>
    </row>
    <row r="395" spans="1:11" ht="14.1" customHeight="1">
      <c r="A395" s="216" t="s">
        <v>7518</v>
      </c>
      <c r="B395" s="39" t="s">
        <v>201</v>
      </c>
      <c r="C395" s="58">
        <v>30.67</v>
      </c>
      <c r="D395" s="420">
        <v>6</v>
      </c>
      <c r="E395" s="2043">
        <f t="shared" si="69"/>
        <v>2491.14</v>
      </c>
      <c r="F395" s="1090">
        <f t="shared" si="67"/>
        <v>2491.14</v>
      </c>
      <c r="G395" s="862">
        <f>'Заказ, cкидки и курсы валют'!$J$23*F395</f>
        <v>31014.692999999996</v>
      </c>
      <c r="H395" s="128">
        <f t="shared" si="68"/>
        <v>186.09</v>
      </c>
      <c r="I395" s="212"/>
      <c r="J395" s="822"/>
      <c r="K395" s="879"/>
    </row>
    <row r="396" spans="1:11" ht="14.1" customHeight="1">
      <c r="A396" s="216" t="s">
        <v>7519</v>
      </c>
      <c r="B396" s="39" t="s">
        <v>1339</v>
      </c>
      <c r="C396" s="73">
        <v>33.663799999999995</v>
      </c>
      <c r="D396" s="420">
        <v>6</v>
      </c>
      <c r="E396" s="2043">
        <f t="shared" si="69"/>
        <v>2583.75</v>
      </c>
      <c r="F396" s="1090">
        <f t="shared" si="67"/>
        <v>2583.75</v>
      </c>
      <c r="G396" s="862">
        <f>'Заказ, cкидки и курсы валют'!$J$23*F396</f>
        <v>32167.687499999996</v>
      </c>
      <c r="H396" s="128">
        <f t="shared" si="68"/>
        <v>193.01</v>
      </c>
      <c r="I396" s="212"/>
      <c r="J396" s="822"/>
      <c r="K396" s="879"/>
    </row>
    <row r="397" spans="1:11" ht="14.1" customHeight="1">
      <c r="A397" s="216" t="s">
        <v>7520</v>
      </c>
      <c r="B397" s="39" t="s">
        <v>202</v>
      </c>
      <c r="C397" s="73">
        <v>36.046800000000005</v>
      </c>
      <c r="D397" s="420">
        <v>6</v>
      </c>
      <c r="E397" s="2043">
        <f t="shared" si="69"/>
        <v>2718.93</v>
      </c>
      <c r="F397" s="1090">
        <f t="shared" si="67"/>
        <v>2718.93</v>
      </c>
      <c r="G397" s="862">
        <f>'Заказ, cкидки и курсы валют'!$J$23*F397</f>
        <v>33850.678499999995</v>
      </c>
      <c r="H397" s="128">
        <f t="shared" si="68"/>
        <v>203.1</v>
      </c>
      <c r="I397" s="212"/>
      <c r="K397" s="879"/>
    </row>
    <row r="398" spans="1:11" ht="14.1" customHeight="1">
      <c r="A398" s="216" t="s">
        <v>7521</v>
      </c>
      <c r="B398" s="39" t="s">
        <v>203</v>
      </c>
      <c r="C398" s="58">
        <v>42.8</v>
      </c>
      <c r="D398" s="420">
        <v>5</v>
      </c>
      <c r="E398" s="2043">
        <f t="shared" si="69"/>
        <v>3316.17</v>
      </c>
      <c r="F398" s="1090">
        <f t="shared" si="67"/>
        <v>3316.17</v>
      </c>
      <c r="G398" s="862">
        <f>'Заказ, cкидки и курсы валют'!$J$23*F398</f>
        <v>41286.316500000001</v>
      </c>
      <c r="H398" s="128">
        <f t="shared" si="68"/>
        <v>206.43</v>
      </c>
      <c r="I398" s="212"/>
      <c r="K398" s="879"/>
    </row>
    <row r="399" spans="1:11" ht="14.1" customHeight="1">
      <c r="A399" s="216" t="s">
        <v>7522</v>
      </c>
      <c r="B399" s="39" t="s">
        <v>1340</v>
      </c>
      <c r="C399" s="58">
        <v>44.2</v>
      </c>
      <c r="D399" s="420">
        <v>5</v>
      </c>
      <c r="E399" s="2043">
        <f t="shared" si="69"/>
        <v>3765.2999999999997</v>
      </c>
      <c r="F399" s="1090">
        <f t="shared" si="67"/>
        <v>3765.3</v>
      </c>
      <c r="G399" s="862">
        <f>'Заказ, cкидки и курсы валют'!$J$23*F399</f>
        <v>46877.985000000001</v>
      </c>
      <c r="H399" s="128">
        <f t="shared" si="68"/>
        <v>234.39</v>
      </c>
      <c r="I399" s="212"/>
      <c r="K399" s="879"/>
    </row>
    <row r="400" spans="1:11" ht="14.1" customHeight="1">
      <c r="A400" s="216" t="s">
        <v>7523</v>
      </c>
      <c r="B400" s="39" t="s">
        <v>2645</v>
      </c>
      <c r="C400" s="58">
        <v>50.94</v>
      </c>
      <c r="D400" s="420">
        <v>4</v>
      </c>
      <c r="E400" s="2043">
        <f t="shared" si="69"/>
        <v>4136.6400000000003</v>
      </c>
      <c r="F400" s="1090">
        <f t="shared" si="67"/>
        <v>4136.6400000000003</v>
      </c>
      <c r="G400" s="862">
        <f>'Заказ, cкидки и курсы валют'!$J$23*F400</f>
        <v>51501.167999999998</v>
      </c>
      <c r="H400" s="128">
        <f t="shared" si="68"/>
        <v>206</v>
      </c>
      <c r="I400" s="212"/>
      <c r="K400" s="879"/>
    </row>
    <row r="401" spans="1:11" ht="14.1" customHeight="1">
      <c r="A401" s="216" t="s">
        <v>7524</v>
      </c>
      <c r="B401" s="39" t="s">
        <v>3139</v>
      </c>
      <c r="C401" s="58">
        <v>53.3</v>
      </c>
      <c r="D401" s="420">
        <v>4</v>
      </c>
      <c r="E401" s="2043">
        <f t="shared" si="69"/>
        <v>4202.6099999999997</v>
      </c>
      <c r="F401" s="1090">
        <f t="shared" si="67"/>
        <v>4202.6099999999997</v>
      </c>
      <c r="G401" s="862">
        <f>'Заказ, cкидки и курсы валют'!$J$23*F401</f>
        <v>52322.494499999993</v>
      </c>
      <c r="H401" s="128">
        <f t="shared" si="68"/>
        <v>209.29</v>
      </c>
      <c r="I401" s="212"/>
      <c r="K401" s="879"/>
    </row>
    <row r="402" spans="1:11" ht="14.1" customHeight="1">
      <c r="A402" s="216" t="s">
        <v>7525</v>
      </c>
      <c r="B402" s="39" t="s">
        <v>205</v>
      </c>
      <c r="C402" s="58">
        <v>61.58</v>
      </c>
      <c r="D402" s="420">
        <v>4</v>
      </c>
      <c r="E402" s="2043">
        <f t="shared" si="69"/>
        <v>4826.34</v>
      </c>
      <c r="F402" s="1090">
        <f t="shared" si="67"/>
        <v>4826.34</v>
      </c>
      <c r="G402" s="862">
        <f>'Заказ, cкидки и курсы валют'!$J$23*F402</f>
        <v>60087.932999999997</v>
      </c>
      <c r="H402" s="128">
        <f t="shared" si="68"/>
        <v>240.35</v>
      </c>
      <c r="I402" s="212"/>
      <c r="K402" s="879"/>
    </row>
    <row r="403" spans="1:11" ht="14.1" customHeight="1">
      <c r="A403" s="216" t="s">
        <v>7526</v>
      </c>
      <c r="B403" s="39" t="s">
        <v>241</v>
      </c>
      <c r="C403" s="58">
        <v>63.47</v>
      </c>
      <c r="D403" s="420">
        <v>4</v>
      </c>
      <c r="E403" s="2043">
        <f t="shared" si="69"/>
        <v>5521.74</v>
      </c>
      <c r="F403" s="1090">
        <f t="shared" si="67"/>
        <v>5521.74</v>
      </c>
      <c r="G403" s="862">
        <f>'Заказ, cкидки и курсы валют'!$J$23*F403</f>
        <v>68745.663</v>
      </c>
      <c r="H403" s="128">
        <f t="shared" si="68"/>
        <v>274.98</v>
      </c>
      <c r="I403" s="212"/>
      <c r="K403" s="879"/>
    </row>
    <row r="404" spans="1:11" ht="14.1" customHeight="1">
      <c r="A404" s="216" t="s">
        <v>7527</v>
      </c>
      <c r="B404" s="39" t="s">
        <v>2646</v>
      </c>
      <c r="C404" s="58">
        <v>65.5</v>
      </c>
      <c r="D404" s="420">
        <v>4</v>
      </c>
      <c r="E404" s="2043">
        <f t="shared" si="69"/>
        <v>5615.3099999999995</v>
      </c>
      <c r="F404" s="1090">
        <f t="shared" si="67"/>
        <v>5615.31</v>
      </c>
      <c r="G404" s="862">
        <f>'Заказ, cкидки и курсы валют'!$J$23*F404</f>
        <v>69910.609500000006</v>
      </c>
      <c r="H404" s="128">
        <f t="shared" si="68"/>
        <v>279.64</v>
      </c>
      <c r="I404" s="212"/>
      <c r="K404" s="879"/>
    </row>
    <row r="405" spans="1:11" ht="14.1" customHeight="1">
      <c r="A405" s="216" t="s">
        <v>7528</v>
      </c>
      <c r="B405" s="39" t="s">
        <v>206</v>
      </c>
      <c r="C405" s="58">
        <v>75.92</v>
      </c>
      <c r="D405" s="420">
        <v>4</v>
      </c>
      <c r="E405" s="2043">
        <f t="shared" si="69"/>
        <v>5879.79</v>
      </c>
      <c r="F405" s="1090">
        <f t="shared" si="67"/>
        <v>5879.79</v>
      </c>
      <c r="G405" s="862">
        <f>'Заказ, cкидки и курсы валют'!$J$23*F405</f>
        <v>73203.385499999989</v>
      </c>
      <c r="H405" s="128">
        <f t="shared" si="68"/>
        <v>292.81</v>
      </c>
      <c r="I405" s="212"/>
      <c r="K405" s="879"/>
    </row>
    <row r="406" spans="1:11" ht="14.1" customHeight="1">
      <c r="A406" s="216" t="s">
        <v>11923</v>
      </c>
      <c r="B406" s="44" t="s">
        <v>1366</v>
      </c>
      <c r="C406" s="58">
        <v>100</v>
      </c>
      <c r="D406" s="57">
        <v>2</v>
      </c>
      <c r="E406" s="2043">
        <f>E355*3</f>
        <v>6683.52</v>
      </c>
      <c r="F406" s="1090">
        <f t="shared" si="67"/>
        <v>6683.52</v>
      </c>
      <c r="G406" s="862">
        <f>'Заказ, cкидки и курсы валют'!$J$23*F406</f>
        <v>83209.824000000008</v>
      </c>
      <c r="H406" s="128">
        <f t="shared" si="68"/>
        <v>166.42</v>
      </c>
      <c r="I406" s="212"/>
      <c r="K406" s="879"/>
    </row>
    <row r="407" spans="1:11" ht="14.1" customHeight="1">
      <c r="A407" s="216" t="s">
        <v>7529</v>
      </c>
      <c r="B407" s="39" t="s">
        <v>1341</v>
      </c>
      <c r="C407" s="58">
        <v>58.67</v>
      </c>
      <c r="D407" s="420">
        <v>5</v>
      </c>
      <c r="E407" s="2043">
        <f>E356*3</f>
        <v>4012.32</v>
      </c>
      <c r="F407" s="1090">
        <f t="shared" si="67"/>
        <v>4012.32</v>
      </c>
      <c r="G407" s="862">
        <f>'Заказ, cкидки и курсы валют'!$J$23*F407</f>
        <v>49953.383999999998</v>
      </c>
      <c r="H407" s="128">
        <f t="shared" si="68"/>
        <v>249.77</v>
      </c>
      <c r="I407" s="212"/>
      <c r="K407" s="879"/>
    </row>
    <row r="408" spans="1:11" ht="14.1" customHeight="1">
      <c r="A408" s="216" t="s">
        <v>7530</v>
      </c>
      <c r="B408" s="39" t="s">
        <v>618</v>
      </c>
      <c r="C408" s="58">
        <v>63</v>
      </c>
      <c r="D408" s="420">
        <v>5</v>
      </c>
      <c r="E408" s="2043">
        <f t="shared" ref="E408:E432" si="70">E357*3</f>
        <v>4358.3999999999996</v>
      </c>
      <c r="F408" s="1090">
        <f t="shared" si="67"/>
        <v>4358.3999999999996</v>
      </c>
      <c r="G408" s="862">
        <f>'Заказ, cкидки и курсы валют'!$J$23*F408</f>
        <v>54262.079999999994</v>
      </c>
      <c r="H408" s="128">
        <f t="shared" si="68"/>
        <v>271.31</v>
      </c>
      <c r="I408" s="212"/>
      <c r="K408" s="879"/>
    </row>
    <row r="409" spans="1:11" ht="14.1" customHeight="1">
      <c r="A409" s="216" t="s">
        <v>7531</v>
      </c>
      <c r="B409" s="39" t="s">
        <v>3128</v>
      </c>
      <c r="C409" s="58">
        <v>68</v>
      </c>
      <c r="D409" s="420">
        <v>5</v>
      </c>
      <c r="E409" s="2043">
        <f t="shared" si="70"/>
        <v>5354.9400000000005</v>
      </c>
      <c r="F409" s="1090">
        <f t="shared" si="67"/>
        <v>5354.94</v>
      </c>
      <c r="G409" s="862">
        <f>'Заказ, cкидки и курсы валют'!$J$23*F409</f>
        <v>66669.002999999997</v>
      </c>
      <c r="H409" s="128">
        <f t="shared" si="68"/>
        <v>333.35</v>
      </c>
      <c r="I409" s="212"/>
      <c r="K409" s="879"/>
    </row>
    <row r="410" spans="1:11" ht="14.1" customHeight="1">
      <c r="A410" s="216" t="s">
        <v>7532</v>
      </c>
      <c r="B410" s="39" t="s">
        <v>1330</v>
      </c>
      <c r="C410" s="58">
        <v>82.33</v>
      </c>
      <c r="D410" s="420">
        <v>5</v>
      </c>
      <c r="E410" s="2043">
        <f t="shared" si="70"/>
        <v>6037.11</v>
      </c>
      <c r="F410" s="1090">
        <f t="shared" si="67"/>
        <v>6037.11</v>
      </c>
      <c r="G410" s="862">
        <f>'Заказ, cкидки и курсы валют'!$J$23*F410</f>
        <v>75162.019499999995</v>
      </c>
      <c r="H410" s="128">
        <f t="shared" si="68"/>
        <v>375.81</v>
      </c>
      <c r="I410" s="212"/>
      <c r="K410" s="879"/>
    </row>
    <row r="411" spans="1:11" ht="14.1" customHeight="1">
      <c r="A411" s="216" t="s">
        <v>7533</v>
      </c>
      <c r="B411" s="39" t="s">
        <v>3140</v>
      </c>
      <c r="C411" s="58">
        <v>88</v>
      </c>
      <c r="D411" s="420">
        <v>5</v>
      </c>
      <c r="E411" s="2043">
        <f t="shared" si="70"/>
        <v>6605.2800000000007</v>
      </c>
      <c r="F411" s="1090">
        <f t="shared" si="67"/>
        <v>6605.28</v>
      </c>
      <c r="G411" s="862">
        <f>'Заказ, cкидки и курсы валют'!$J$23*F411</f>
        <v>82235.73599999999</v>
      </c>
      <c r="H411" s="128">
        <f t="shared" si="68"/>
        <v>411.18</v>
      </c>
      <c r="I411" s="212"/>
    </row>
    <row r="412" spans="1:11" ht="14.1" customHeight="1">
      <c r="A412" s="216" t="s">
        <v>7534</v>
      </c>
      <c r="B412" s="39" t="s">
        <v>1331</v>
      </c>
      <c r="C412" s="58">
        <v>97.2</v>
      </c>
      <c r="D412" s="420">
        <v>5</v>
      </c>
      <c r="E412" s="2043">
        <f>E361*3</f>
        <v>6441.84</v>
      </c>
      <c r="F412" s="1090">
        <f t="shared" si="67"/>
        <v>6441.84</v>
      </c>
      <c r="G412" s="862">
        <f>'Заказ, cкидки и курсы валют'!$J$23*F412</f>
        <v>80200.907999999996</v>
      </c>
      <c r="H412" s="128">
        <f t="shared" si="68"/>
        <v>401</v>
      </c>
      <c r="I412" s="212"/>
      <c r="K412" s="879"/>
    </row>
    <row r="413" spans="1:11" ht="14.1" customHeight="1">
      <c r="A413" s="216" t="s">
        <v>7535</v>
      </c>
      <c r="B413" s="39" t="s">
        <v>2657</v>
      </c>
      <c r="C413" s="58">
        <v>107</v>
      </c>
      <c r="D413" s="420">
        <v>5</v>
      </c>
      <c r="E413" s="2043">
        <f t="shared" si="70"/>
        <v>8577.2100000000009</v>
      </c>
      <c r="F413" s="1090">
        <f t="shared" si="67"/>
        <v>8577.2099999999991</v>
      </c>
      <c r="G413" s="862">
        <f>'Заказ, cкидки и курсы валют'!$J$23*F413</f>
        <v>106786.26449999999</v>
      </c>
      <c r="H413" s="128">
        <f t="shared" si="68"/>
        <v>533.92999999999995</v>
      </c>
      <c r="I413" s="212"/>
      <c r="K413" s="879"/>
    </row>
    <row r="414" spans="1:11" ht="14.1" customHeight="1">
      <c r="A414" s="216" t="s">
        <v>7536</v>
      </c>
      <c r="B414" s="39" t="s">
        <v>213</v>
      </c>
      <c r="C414" s="58">
        <v>108.28</v>
      </c>
      <c r="D414" s="420">
        <v>5</v>
      </c>
      <c r="E414" s="2043">
        <f t="shared" si="70"/>
        <v>8366.61</v>
      </c>
      <c r="F414" s="1090">
        <f t="shared" si="67"/>
        <v>8366.61</v>
      </c>
      <c r="G414" s="862">
        <f>'Заказ, cкидки и курсы валют'!$J$23*F414</f>
        <v>104164.2945</v>
      </c>
      <c r="H414" s="128">
        <f t="shared" si="68"/>
        <v>520.82000000000005</v>
      </c>
      <c r="I414" s="212"/>
      <c r="K414" s="879"/>
    </row>
    <row r="415" spans="1:11" ht="14.1" customHeight="1">
      <c r="A415" s="216" t="s">
        <v>7537</v>
      </c>
      <c r="B415" s="39" t="s">
        <v>1332</v>
      </c>
      <c r="C415" s="58">
        <v>116</v>
      </c>
      <c r="D415" s="420">
        <v>5</v>
      </c>
      <c r="E415" s="2043">
        <f t="shared" si="70"/>
        <v>9232.3499999999985</v>
      </c>
      <c r="F415" s="1090">
        <f t="shared" si="67"/>
        <v>9232.35</v>
      </c>
      <c r="G415" s="862">
        <f>'Заказ, cкидки и курсы валют'!$J$23*F415</f>
        <v>114942.75749999999</v>
      </c>
      <c r="H415" s="128">
        <f t="shared" si="68"/>
        <v>574.71</v>
      </c>
      <c r="I415" s="212"/>
      <c r="K415" s="879"/>
    </row>
    <row r="416" spans="1:11" ht="14.1" customHeight="1">
      <c r="A416" s="216" t="s">
        <v>7538</v>
      </c>
      <c r="B416" s="39" t="s">
        <v>214</v>
      </c>
      <c r="C416" s="58">
        <v>128</v>
      </c>
      <c r="D416" s="420">
        <v>5</v>
      </c>
      <c r="E416" s="2043">
        <f t="shared" si="70"/>
        <v>10144.59</v>
      </c>
      <c r="F416" s="1090">
        <f t="shared" si="67"/>
        <v>10144.59</v>
      </c>
      <c r="G416" s="862">
        <f>'Заказ, cкидки и курсы валют'!$J$23*F416</f>
        <v>126300.1455</v>
      </c>
      <c r="H416" s="128">
        <f t="shared" si="68"/>
        <v>631.5</v>
      </c>
      <c r="I416" s="212"/>
      <c r="K416" s="879"/>
    </row>
    <row r="417" spans="1:11" ht="14.1" customHeight="1">
      <c r="A417" s="216" t="s">
        <v>7539</v>
      </c>
      <c r="B417" s="39" t="s">
        <v>3141</v>
      </c>
      <c r="C417" s="58">
        <v>112</v>
      </c>
      <c r="D417" s="420">
        <v>5</v>
      </c>
      <c r="E417" s="2043">
        <f t="shared" si="70"/>
        <v>8602.7100000000009</v>
      </c>
      <c r="F417" s="1090">
        <f t="shared" si="67"/>
        <v>8602.7099999999991</v>
      </c>
      <c r="G417" s="862">
        <f>'Заказ, cкидки и курсы валют'!$J$23*F417</f>
        <v>107103.73949999998</v>
      </c>
      <c r="H417" s="128">
        <f t="shared" si="68"/>
        <v>535.52</v>
      </c>
      <c r="I417" s="212"/>
      <c r="K417" s="879"/>
    </row>
    <row r="418" spans="1:11" ht="14.1" customHeight="1">
      <c r="A418" s="216" t="s">
        <v>7540</v>
      </c>
      <c r="B418" s="39" t="s">
        <v>3407</v>
      </c>
      <c r="C418" s="58">
        <v>136</v>
      </c>
      <c r="D418" s="420">
        <v>3</v>
      </c>
      <c r="E418" s="2043">
        <f t="shared" si="70"/>
        <v>10734.18</v>
      </c>
      <c r="F418" s="1090">
        <f t="shared" si="67"/>
        <v>10734.18</v>
      </c>
      <c r="G418" s="862">
        <f>'Заказ, cкидки и курсы валют'!$J$23*F418</f>
        <v>133640.541</v>
      </c>
      <c r="H418" s="128">
        <f t="shared" si="68"/>
        <v>400.92</v>
      </c>
      <c r="I418" s="212"/>
      <c r="K418" s="879"/>
    </row>
    <row r="419" spans="1:11" ht="14.1" customHeight="1">
      <c r="A419" s="216" t="s">
        <v>7541</v>
      </c>
      <c r="B419" s="39" t="s">
        <v>2262</v>
      </c>
      <c r="C419" s="58">
        <v>143</v>
      </c>
      <c r="D419" s="420">
        <v>3</v>
      </c>
      <c r="E419" s="2043">
        <f t="shared" si="70"/>
        <v>11586.3</v>
      </c>
      <c r="F419" s="1090">
        <f t="shared" si="67"/>
        <v>11586.3</v>
      </c>
      <c r="G419" s="862">
        <f>'Заказ, cкидки и курсы валют'!$J$23*F419</f>
        <v>144249.43499999997</v>
      </c>
      <c r="H419" s="128">
        <f t="shared" si="68"/>
        <v>432.75</v>
      </c>
      <c r="I419" s="212"/>
      <c r="K419" s="879"/>
    </row>
    <row r="420" spans="1:11" ht="14.1" customHeight="1">
      <c r="A420" s="216" t="s">
        <v>7542</v>
      </c>
      <c r="B420" s="39" t="s">
        <v>2263</v>
      </c>
      <c r="C420" s="58">
        <v>163</v>
      </c>
      <c r="D420" s="420">
        <v>2</v>
      </c>
      <c r="E420" s="2043">
        <f t="shared" si="70"/>
        <v>13263.66</v>
      </c>
      <c r="F420" s="1090">
        <f t="shared" si="67"/>
        <v>13263.66</v>
      </c>
      <c r="G420" s="862">
        <f>'Заказ, cкидки и курсы валют'!$J$23*F420</f>
        <v>165132.56699999998</v>
      </c>
      <c r="H420" s="128">
        <f t="shared" si="68"/>
        <v>330.27</v>
      </c>
      <c r="I420" s="212"/>
      <c r="K420" s="879"/>
    </row>
    <row r="421" spans="1:11" ht="14.1" customHeight="1">
      <c r="A421" s="216" t="s">
        <v>7543</v>
      </c>
      <c r="B421" s="39" t="s">
        <v>3392</v>
      </c>
      <c r="C421" s="58">
        <v>193.22</v>
      </c>
      <c r="D421" s="420">
        <v>3</v>
      </c>
      <c r="E421" s="2043">
        <f t="shared" si="70"/>
        <v>14906.91</v>
      </c>
      <c r="F421" s="1090">
        <f t="shared" si="67"/>
        <v>14906.91</v>
      </c>
      <c r="G421" s="862">
        <f>'Заказ, cкидки и курсы валют'!$J$23*F421</f>
        <v>185591.02949999998</v>
      </c>
      <c r="H421" s="128">
        <f t="shared" si="68"/>
        <v>556.77</v>
      </c>
      <c r="I421" s="212"/>
      <c r="K421" s="879"/>
    </row>
    <row r="422" spans="1:11" ht="14.1" customHeight="1">
      <c r="A422" s="216" t="s">
        <v>11019</v>
      </c>
      <c r="B422" s="62" t="s">
        <v>249</v>
      </c>
      <c r="C422" s="58">
        <v>230</v>
      </c>
      <c r="D422" s="420">
        <v>2</v>
      </c>
      <c r="E422" s="2043">
        <f t="shared" si="70"/>
        <v>17748.54</v>
      </c>
      <c r="F422" s="1090">
        <f t="shared" ref="F422:F423" si="71">ROUND(E422*(1-$F$10),2)</f>
        <v>17748.54</v>
      </c>
      <c r="G422" s="862">
        <f>'Заказ, cкидки и курсы валют'!$J$23*F422</f>
        <v>220969.323</v>
      </c>
      <c r="H422" s="128">
        <f t="shared" ref="H422:H423" si="72">ROUND((D422/1000)*G422,2)</f>
        <v>441.94</v>
      </c>
      <c r="I422" s="212"/>
      <c r="K422" s="879"/>
    </row>
    <row r="423" spans="1:11" ht="14.1" customHeight="1">
      <c r="A423" s="216" t="s">
        <v>11020</v>
      </c>
      <c r="B423" s="62" t="s">
        <v>1372</v>
      </c>
      <c r="C423" s="58">
        <v>240</v>
      </c>
      <c r="D423" s="420">
        <v>2</v>
      </c>
      <c r="E423" s="2043">
        <f>E372*3</f>
        <v>19168.86</v>
      </c>
      <c r="F423" s="1090">
        <f t="shared" si="71"/>
        <v>19168.86</v>
      </c>
      <c r="G423" s="862">
        <f>'Заказ, cкидки и курсы валют'!$J$23*F423</f>
        <v>238652.307</v>
      </c>
      <c r="H423" s="128">
        <f t="shared" si="72"/>
        <v>477.3</v>
      </c>
      <c r="I423" s="212"/>
      <c r="K423" s="879"/>
    </row>
    <row r="424" spans="1:11" ht="14.1" customHeight="1">
      <c r="A424" s="216" t="s">
        <v>7544</v>
      </c>
      <c r="B424" s="39" t="s">
        <v>250</v>
      </c>
      <c r="C424" s="58">
        <v>253</v>
      </c>
      <c r="D424" s="420">
        <v>2</v>
      </c>
      <c r="E424" s="2043">
        <f t="shared" si="70"/>
        <v>19516.71</v>
      </c>
      <c r="F424" s="1090">
        <f t="shared" ref="F424:F430" si="73">ROUND(E424*(1-$F$10),2)</f>
        <v>19516.71</v>
      </c>
      <c r="G424" s="862">
        <f>'Заказ, cкидки и курсы валют'!$J$23*F424</f>
        <v>242983.03949999998</v>
      </c>
      <c r="H424" s="128">
        <f t="shared" ref="H424:H430" si="74">ROUND((D424/1000)*G424,2)</f>
        <v>485.97</v>
      </c>
      <c r="I424" s="212"/>
      <c r="K424" s="879"/>
    </row>
    <row r="425" spans="1:11" ht="14.1" customHeight="1">
      <c r="A425" s="216" t="s">
        <v>7545</v>
      </c>
      <c r="B425" s="62" t="s">
        <v>3641</v>
      </c>
      <c r="C425" s="58">
        <v>240.42</v>
      </c>
      <c r="D425" s="420">
        <v>2</v>
      </c>
      <c r="E425" s="2043">
        <f t="shared" si="70"/>
        <v>20664.900000000001</v>
      </c>
      <c r="F425" s="1090">
        <f t="shared" si="73"/>
        <v>20664.900000000001</v>
      </c>
      <c r="G425" s="862">
        <f>'Заказ, cкидки и курсы валют'!$J$23*F425</f>
        <v>257278.005</v>
      </c>
      <c r="H425" s="128">
        <f t="shared" si="74"/>
        <v>514.55999999999995</v>
      </c>
      <c r="I425" s="212"/>
    </row>
    <row r="426" spans="1:11" ht="14.1" customHeight="1">
      <c r="A426" s="216" t="s">
        <v>7546</v>
      </c>
      <c r="B426" s="39" t="s">
        <v>3393</v>
      </c>
      <c r="C426" s="58">
        <v>247.42</v>
      </c>
      <c r="D426" s="420">
        <v>2</v>
      </c>
      <c r="E426" s="2043">
        <f t="shared" si="70"/>
        <v>21058.260000000002</v>
      </c>
      <c r="F426" s="1090">
        <f t="shared" si="73"/>
        <v>21058.26</v>
      </c>
      <c r="G426" s="862">
        <f>'Заказ, cкидки и курсы валют'!$J$23*F426</f>
        <v>262175.33699999994</v>
      </c>
      <c r="H426" s="128">
        <f t="shared" si="74"/>
        <v>524.35</v>
      </c>
      <c r="I426" s="212"/>
    </row>
    <row r="427" spans="1:11" ht="14.1" customHeight="1">
      <c r="A427" s="216" t="s">
        <v>7547</v>
      </c>
      <c r="B427" s="39" t="s">
        <v>3394</v>
      </c>
      <c r="C427" s="58">
        <v>308</v>
      </c>
      <c r="D427" s="420">
        <v>2</v>
      </c>
      <c r="E427" s="2043">
        <f t="shared" si="70"/>
        <v>23959.32</v>
      </c>
      <c r="F427" s="1090">
        <f t="shared" si="73"/>
        <v>23959.32</v>
      </c>
      <c r="G427" s="862">
        <f>'Заказ, cкидки и курсы валют'!$J$23*F427</f>
        <v>298293.53399999999</v>
      </c>
      <c r="H427" s="128">
        <f t="shared" si="74"/>
        <v>596.59</v>
      </c>
      <c r="I427" s="212"/>
    </row>
    <row r="428" spans="1:11" ht="14.1" customHeight="1">
      <c r="A428" s="216" t="s">
        <v>7548</v>
      </c>
      <c r="B428" s="39" t="s">
        <v>3978</v>
      </c>
      <c r="C428" s="58">
        <v>323</v>
      </c>
      <c r="D428" s="420">
        <v>2</v>
      </c>
      <c r="E428" s="2043">
        <f t="shared" si="70"/>
        <v>25739.82</v>
      </c>
      <c r="F428" s="1090">
        <f t="shared" si="73"/>
        <v>25739.82</v>
      </c>
      <c r="G428" s="862">
        <f>'Заказ, cкидки и курсы валют'!$J$23*F428</f>
        <v>320460.75899999996</v>
      </c>
      <c r="H428" s="128">
        <f t="shared" si="74"/>
        <v>640.91999999999996</v>
      </c>
      <c r="I428" s="212"/>
    </row>
    <row r="429" spans="1:11" ht="14.1" customHeight="1">
      <c r="A429" s="216" t="s">
        <v>7549</v>
      </c>
      <c r="B429" s="39" t="s">
        <v>1335</v>
      </c>
      <c r="C429" s="58">
        <v>343</v>
      </c>
      <c r="D429" s="420">
        <v>2</v>
      </c>
      <c r="E429" s="2043">
        <f t="shared" si="70"/>
        <v>27950.73</v>
      </c>
      <c r="F429" s="1090">
        <f t="shared" si="73"/>
        <v>27950.73</v>
      </c>
      <c r="G429" s="862">
        <f>'Заказ, cкидки и курсы валют'!$J$23*F429</f>
        <v>347986.58849999995</v>
      </c>
      <c r="H429" s="128">
        <f t="shared" si="74"/>
        <v>695.97</v>
      </c>
      <c r="I429" s="212"/>
    </row>
    <row r="430" spans="1:11" ht="14.1" customHeight="1">
      <c r="A430" s="216" t="s">
        <v>7550</v>
      </c>
      <c r="B430" s="62" t="s">
        <v>1336</v>
      </c>
      <c r="C430" s="814">
        <v>416.5</v>
      </c>
      <c r="D430" s="420">
        <v>2</v>
      </c>
      <c r="E430" s="2043">
        <f>E379*3</f>
        <v>35711.61</v>
      </c>
      <c r="F430" s="1090">
        <f t="shared" si="73"/>
        <v>35711.61</v>
      </c>
      <c r="G430" s="862">
        <f>'Заказ, cкидки и курсы валют'!$J$23*F430</f>
        <v>444609.54449999996</v>
      </c>
      <c r="H430" s="128">
        <f t="shared" si="74"/>
        <v>889.22</v>
      </c>
      <c r="I430" s="212"/>
    </row>
    <row r="431" spans="1:11" ht="14.1" customHeight="1">
      <c r="A431" s="216" t="s">
        <v>11021</v>
      </c>
      <c r="B431" s="62" t="s">
        <v>1375</v>
      </c>
      <c r="C431" s="814">
        <v>486</v>
      </c>
      <c r="D431" s="420">
        <v>2</v>
      </c>
      <c r="E431" s="2043">
        <f t="shared" si="70"/>
        <v>45866.37</v>
      </c>
      <c r="F431" s="1090">
        <f t="shared" ref="F431:F432" si="75">ROUND(E431*(1-$F$10),2)</f>
        <v>45866.37</v>
      </c>
      <c r="G431" s="862">
        <f>'Заказ, cкидки и курсы валют'!$J$23*F431</f>
        <v>571036.30649999995</v>
      </c>
      <c r="H431" s="128">
        <f t="shared" ref="H431:H432" si="76">ROUND((D431/1000)*G431,2)</f>
        <v>1142.07</v>
      </c>
      <c r="I431" s="212"/>
    </row>
    <row r="432" spans="1:11" ht="13.5" thickBot="1">
      <c r="A432" s="241" t="s">
        <v>11022</v>
      </c>
      <c r="B432" s="266" t="s">
        <v>1337</v>
      </c>
      <c r="C432" s="796">
        <v>576</v>
      </c>
      <c r="D432" s="421">
        <v>2</v>
      </c>
      <c r="E432" s="2045">
        <f t="shared" si="70"/>
        <v>54990.21</v>
      </c>
      <c r="F432" s="1091">
        <f t="shared" si="75"/>
        <v>54990.21</v>
      </c>
      <c r="G432" s="960">
        <f>'Заказ, cкидки и курсы валют'!$J$23*F432</f>
        <v>684628.11449999991</v>
      </c>
      <c r="H432" s="181">
        <f t="shared" si="76"/>
        <v>1369.26</v>
      </c>
      <c r="I432" s="214"/>
    </row>
    <row r="433" spans="1:9" ht="13.5" thickBot="1"/>
    <row r="434" spans="1:9" ht="18">
      <c r="A434" s="247"/>
      <c r="B434" s="163"/>
      <c r="C434" s="91" t="s">
        <v>4422</v>
      </c>
      <c r="D434" s="91"/>
      <c r="E434" s="855"/>
      <c r="F434" s="562"/>
      <c r="G434" s="592"/>
      <c r="H434" s="163"/>
      <c r="I434" s="163"/>
    </row>
    <row r="435" spans="1:9">
      <c r="A435" s="248"/>
      <c r="B435" s="17"/>
      <c r="C435" s="97"/>
      <c r="D435" s="97"/>
      <c r="E435" s="557"/>
      <c r="F435" s="596"/>
      <c r="G435" s="620"/>
      <c r="H435" s="17"/>
      <c r="I435" s="167"/>
    </row>
    <row r="436" spans="1:9">
      <c r="A436" s="248"/>
      <c r="B436" s="17"/>
      <c r="C436" s="97"/>
      <c r="D436" s="97"/>
      <c r="E436" s="557"/>
      <c r="F436" s="596"/>
      <c r="G436" s="620"/>
      <c r="H436" s="17"/>
      <c r="I436" s="167"/>
    </row>
    <row r="437" spans="1:9">
      <c r="A437" s="248"/>
      <c r="B437" s="17"/>
      <c r="C437" s="97"/>
      <c r="D437" s="97"/>
      <c r="E437" s="557"/>
      <c r="F437" s="596"/>
      <c r="G437" s="620"/>
      <c r="H437" s="17"/>
      <c r="I437" s="167"/>
    </row>
    <row r="438" spans="1:9" ht="16.5" thickBot="1">
      <c r="A438" s="201" t="s">
        <v>7082</v>
      </c>
      <c r="B438" s="270"/>
      <c r="C438" s="99"/>
      <c r="D438" s="99"/>
      <c r="E438" s="558"/>
      <c r="F438" s="598"/>
      <c r="G438" s="621"/>
      <c r="H438" s="171"/>
      <c r="I438" s="172"/>
    </row>
    <row r="439" spans="1:9" ht="21" customHeight="1">
      <c r="A439" s="195" t="s">
        <v>1034</v>
      </c>
      <c r="B439" s="196" t="s">
        <v>1035</v>
      </c>
      <c r="C439" s="197" t="s">
        <v>678</v>
      </c>
      <c r="D439" s="197" t="s">
        <v>3143</v>
      </c>
      <c r="E439" s="605" t="s">
        <v>11378</v>
      </c>
      <c r="F439" s="600" t="s">
        <v>2792</v>
      </c>
      <c r="G439" s="640" t="s">
        <v>2640</v>
      </c>
      <c r="H439" s="419" t="s">
        <v>497</v>
      </c>
      <c r="I439" s="199" t="s">
        <v>4268</v>
      </c>
    </row>
    <row r="440" spans="1:9" ht="12.6" customHeight="1" thickBot="1">
      <c r="A440" s="195"/>
      <c r="B440" s="389"/>
      <c r="C440" s="197" t="s">
        <v>3644</v>
      </c>
      <c r="D440" s="390" t="s">
        <v>2641</v>
      </c>
      <c r="E440" s="564" t="s">
        <v>265</v>
      </c>
      <c r="F440" s="607">
        <f>'Заказ, cкидки и курсы валют'!$I$12</f>
        <v>0</v>
      </c>
      <c r="G440" s="638"/>
      <c r="H440" s="338"/>
      <c r="I440" s="325"/>
    </row>
    <row r="441" spans="1:9" ht="12.6" customHeight="1">
      <c r="A441" s="333" t="s">
        <v>1619</v>
      </c>
      <c r="B441" s="392" t="s">
        <v>1342</v>
      </c>
      <c r="C441" s="984">
        <v>6</v>
      </c>
      <c r="D441" s="1717">
        <v>100</v>
      </c>
      <c r="E441" s="1092">
        <v>217.96</v>
      </c>
      <c r="F441" s="1089">
        <f>ROUND(E441*(1-$F$10),2)</f>
        <v>217.96</v>
      </c>
      <c r="G441" s="968">
        <f>'Заказ, cкидки и курсы валют'!$J$23*F441</f>
        <v>2713.6019999999999</v>
      </c>
      <c r="H441" s="387">
        <f>ROUND((D441/1000)*G441,2)</f>
        <v>271.36</v>
      </c>
      <c r="I441" s="337"/>
    </row>
    <row r="442" spans="1:9" ht="12.6" customHeight="1">
      <c r="A442" s="216" t="s">
        <v>1620</v>
      </c>
      <c r="B442" s="44" t="s">
        <v>1343</v>
      </c>
      <c r="C442" s="53">
        <v>8.3000000000000007</v>
      </c>
      <c r="D442" s="72">
        <v>100</v>
      </c>
      <c r="E442" s="1092">
        <v>289.99</v>
      </c>
      <c r="F442" s="1090">
        <f t="shared" ref="F442:F446" si="77">ROUND(E442*(1-$F$10),2)</f>
        <v>289.99</v>
      </c>
      <c r="G442" s="862">
        <f>'Заказ, cкидки и курсы валют'!$J$23*F442</f>
        <v>3610.3755000000001</v>
      </c>
      <c r="H442" s="128">
        <f t="shared" ref="H442:H446" si="78">ROUND((D442/1000)*G442,2)</f>
        <v>361.04</v>
      </c>
      <c r="I442" s="212"/>
    </row>
    <row r="443" spans="1:9" ht="12.6" customHeight="1">
      <c r="A443" s="216" t="s">
        <v>1621</v>
      </c>
      <c r="B443" s="44" t="s">
        <v>1344</v>
      </c>
      <c r="C443" s="53">
        <v>16.600000000000001</v>
      </c>
      <c r="D443" s="72">
        <v>50</v>
      </c>
      <c r="E443" s="1092">
        <v>458.76</v>
      </c>
      <c r="F443" s="1090">
        <f t="shared" si="77"/>
        <v>458.76</v>
      </c>
      <c r="G443" s="862">
        <f>'Заказ, cкидки и курсы валют'!$J$23*F443</f>
        <v>5711.5619999999999</v>
      </c>
      <c r="H443" s="128">
        <f t="shared" si="78"/>
        <v>285.58</v>
      </c>
      <c r="I443" s="212"/>
    </row>
    <row r="444" spans="1:9" ht="12.6" customHeight="1">
      <c r="A444" s="216" t="s">
        <v>1622</v>
      </c>
      <c r="B444" s="44" t="s">
        <v>1345</v>
      </c>
      <c r="C444" s="53">
        <v>41.2</v>
      </c>
      <c r="D444" s="72">
        <v>50</v>
      </c>
      <c r="E444" s="1092">
        <v>1143.43</v>
      </c>
      <c r="F444" s="1090">
        <f t="shared" si="77"/>
        <v>1143.43</v>
      </c>
      <c r="G444" s="862">
        <f>'Заказ, cкидки и курсы валют'!$J$23*F444</f>
        <v>14235.7035</v>
      </c>
      <c r="H444" s="128">
        <f t="shared" si="78"/>
        <v>711.79</v>
      </c>
      <c r="I444" s="212"/>
    </row>
    <row r="445" spans="1:9">
      <c r="A445" s="216" t="s">
        <v>1623</v>
      </c>
      <c r="B445" s="44" t="s">
        <v>1346</v>
      </c>
      <c r="C445" s="53">
        <v>87.4</v>
      </c>
      <c r="D445" s="72">
        <v>25</v>
      </c>
      <c r="E445" s="1092">
        <v>2338.38</v>
      </c>
      <c r="F445" s="1090">
        <f t="shared" si="77"/>
        <v>2338.38</v>
      </c>
      <c r="G445" s="862">
        <f>'Заказ, cкидки и курсы валют'!$J$23*F445</f>
        <v>29112.830999999998</v>
      </c>
      <c r="H445" s="128">
        <f t="shared" si="78"/>
        <v>727.82</v>
      </c>
      <c r="I445" s="212"/>
    </row>
    <row r="446" spans="1:9" ht="13.5" thickBot="1">
      <c r="A446" s="241" t="s">
        <v>1624</v>
      </c>
      <c r="B446" s="213" t="s">
        <v>1347</v>
      </c>
      <c r="C446" s="789">
        <v>200</v>
      </c>
      <c r="D446" s="1010">
        <v>25</v>
      </c>
      <c r="E446" s="1092">
        <v>7541.39</v>
      </c>
      <c r="F446" s="1091">
        <f t="shared" si="77"/>
        <v>7541.39</v>
      </c>
      <c r="G446" s="960">
        <f>'Заказ, cкидки и курсы валют'!$J$23*F446</f>
        <v>93890.305500000002</v>
      </c>
      <c r="H446" s="181">
        <f t="shared" si="78"/>
        <v>2347.2600000000002</v>
      </c>
      <c r="I446" s="214"/>
    </row>
    <row r="447" spans="1:9" ht="13.5" thickBot="1">
      <c r="A447" s="47"/>
      <c r="B447" s="43"/>
    </row>
    <row r="448" spans="1:9" ht="18">
      <c r="A448" s="247"/>
      <c r="B448" s="163"/>
      <c r="C448" s="91" t="s">
        <v>4422</v>
      </c>
      <c r="D448" s="91"/>
      <c r="E448" s="855"/>
      <c r="F448" s="562"/>
      <c r="G448" s="592"/>
      <c r="H448" s="163"/>
      <c r="I448" s="163"/>
    </row>
    <row r="449" spans="1:11">
      <c r="A449" s="248"/>
      <c r="B449" s="17"/>
      <c r="C449" s="97"/>
      <c r="D449" s="97"/>
      <c r="E449" s="557"/>
      <c r="F449" s="596"/>
      <c r="G449" s="620"/>
      <c r="H449" s="17"/>
      <c r="I449" s="167"/>
    </row>
    <row r="450" spans="1:11">
      <c r="A450" s="248"/>
      <c r="B450" s="17"/>
      <c r="C450" s="97"/>
      <c r="D450" s="97"/>
      <c r="E450" s="557"/>
      <c r="F450" s="596"/>
      <c r="G450" s="620"/>
      <c r="H450" s="17"/>
      <c r="I450" s="167"/>
    </row>
    <row r="451" spans="1:11">
      <c r="A451" s="248"/>
      <c r="B451" s="17"/>
      <c r="C451" s="97"/>
      <c r="D451" s="97"/>
      <c r="E451" s="557"/>
      <c r="F451" s="596"/>
      <c r="G451" s="620"/>
      <c r="H451" s="17"/>
      <c r="I451" s="167"/>
    </row>
    <row r="452" spans="1:11" ht="16.5" thickBot="1">
      <c r="A452" s="201" t="s">
        <v>7083</v>
      </c>
      <c r="B452" s="270"/>
      <c r="C452" s="99"/>
      <c r="D452" s="99"/>
      <c r="E452" s="558"/>
      <c r="F452" s="598"/>
      <c r="G452" s="621"/>
      <c r="H452" s="171"/>
      <c r="I452" s="172"/>
    </row>
    <row r="453" spans="1:11" ht="44.25" customHeight="1">
      <c r="A453" s="195" t="s">
        <v>1034</v>
      </c>
      <c r="B453" s="196" t="s">
        <v>1035</v>
      </c>
      <c r="C453" s="197" t="s">
        <v>678</v>
      </c>
      <c r="D453" s="197" t="s">
        <v>3143</v>
      </c>
      <c r="E453" s="605" t="s">
        <v>11378</v>
      </c>
      <c r="F453" s="600" t="s">
        <v>2792</v>
      </c>
      <c r="G453" s="640" t="s">
        <v>2640</v>
      </c>
      <c r="H453" s="419" t="s">
        <v>497</v>
      </c>
      <c r="I453" s="199" t="s">
        <v>4268</v>
      </c>
    </row>
    <row r="454" spans="1:11" ht="12.6" customHeight="1" thickBot="1">
      <c r="A454" s="195"/>
      <c r="B454" s="389"/>
      <c r="C454" s="197" t="s">
        <v>3644</v>
      </c>
      <c r="D454" s="390" t="s">
        <v>2641</v>
      </c>
      <c r="E454" s="564" t="s">
        <v>265</v>
      </c>
      <c r="F454" s="607">
        <f>'Заказ, cкидки и курсы валют'!$I$12</f>
        <v>0</v>
      </c>
      <c r="G454" s="638"/>
      <c r="H454" s="338"/>
      <c r="I454" s="325"/>
    </row>
    <row r="455" spans="1:11" ht="12.6" customHeight="1">
      <c r="A455" s="333" t="s">
        <v>7551</v>
      </c>
      <c r="B455" s="392" t="s">
        <v>1342</v>
      </c>
      <c r="C455" s="984">
        <v>6</v>
      </c>
      <c r="D455" s="1717">
        <v>10</v>
      </c>
      <c r="E455" s="2042">
        <f>E441*3</f>
        <v>653.88</v>
      </c>
      <c r="F455" s="1089">
        <f>ROUND(E455*(1-$F$10),2)</f>
        <v>653.88</v>
      </c>
      <c r="G455" s="968">
        <f>'Заказ, cкидки и курсы валют'!$J$23*F455</f>
        <v>8140.8059999999996</v>
      </c>
      <c r="H455" s="387">
        <f>ROUND((D455/1000)*G455,2)</f>
        <v>81.41</v>
      </c>
      <c r="I455" s="337"/>
    </row>
    <row r="456" spans="1:11" ht="12.6" customHeight="1">
      <c r="A456" s="216" t="s">
        <v>7552</v>
      </c>
      <c r="B456" s="44" t="s">
        <v>1343</v>
      </c>
      <c r="C456" s="53">
        <v>8.3000000000000007</v>
      </c>
      <c r="D456" s="72">
        <v>10</v>
      </c>
      <c r="E456" s="2043">
        <f t="shared" ref="E456:E460" si="79">E442*3</f>
        <v>869.97</v>
      </c>
      <c r="F456" s="1090">
        <f t="shared" ref="F456:F460" si="80">ROUND(E456*(1-$F$10),2)</f>
        <v>869.97</v>
      </c>
      <c r="G456" s="862">
        <f>'Заказ, cкидки и курсы валют'!$J$23*F456</f>
        <v>10831.1265</v>
      </c>
      <c r="H456" s="128">
        <f t="shared" ref="H456:H460" si="81">ROUND((D456/1000)*G456,2)</f>
        <v>108.31</v>
      </c>
      <c r="I456" s="212"/>
    </row>
    <row r="457" spans="1:11" ht="12.6" customHeight="1">
      <c r="A457" s="216" t="s">
        <v>7553</v>
      </c>
      <c r="B457" s="44" t="s">
        <v>1344</v>
      </c>
      <c r="C457" s="53">
        <v>16.600000000000001</v>
      </c>
      <c r="D457" s="72">
        <v>5</v>
      </c>
      <c r="E457" s="2043">
        <f t="shared" si="79"/>
        <v>1376.28</v>
      </c>
      <c r="F457" s="1090">
        <f t="shared" si="80"/>
        <v>1376.28</v>
      </c>
      <c r="G457" s="862">
        <f>'Заказ, cкидки и курсы валют'!$J$23*F457</f>
        <v>17134.685999999998</v>
      </c>
      <c r="H457" s="128">
        <f t="shared" si="81"/>
        <v>85.67</v>
      </c>
      <c r="I457" s="212"/>
    </row>
    <row r="458" spans="1:11" ht="12.6" customHeight="1">
      <c r="A458" s="216" t="s">
        <v>7554</v>
      </c>
      <c r="B458" s="44" t="s">
        <v>1345</v>
      </c>
      <c r="C458" s="53">
        <v>41.2</v>
      </c>
      <c r="D458" s="72">
        <v>5</v>
      </c>
      <c r="E458" s="2043">
        <f t="shared" si="79"/>
        <v>3430.29</v>
      </c>
      <c r="F458" s="1090">
        <f t="shared" si="80"/>
        <v>3430.29</v>
      </c>
      <c r="G458" s="862">
        <f>'Заказ, cкидки и курсы валют'!$J$23*F458</f>
        <v>42707.110499999995</v>
      </c>
      <c r="H458" s="128">
        <f t="shared" si="81"/>
        <v>213.54</v>
      </c>
      <c r="I458" s="212"/>
    </row>
    <row r="459" spans="1:11">
      <c r="A459" s="216" t="s">
        <v>7555</v>
      </c>
      <c r="B459" s="44" t="s">
        <v>1346</v>
      </c>
      <c r="C459" s="53">
        <v>87.4</v>
      </c>
      <c r="D459" s="72">
        <v>5</v>
      </c>
      <c r="E459" s="2043">
        <f t="shared" si="79"/>
        <v>7015.14</v>
      </c>
      <c r="F459" s="1090">
        <f t="shared" si="80"/>
        <v>7015.14</v>
      </c>
      <c r="G459" s="862">
        <f>'Заказ, cкидки и курсы валют'!$J$23*F459</f>
        <v>87338.493000000002</v>
      </c>
      <c r="H459" s="128">
        <f t="shared" si="81"/>
        <v>436.69</v>
      </c>
      <c r="I459" s="212"/>
      <c r="K459" s="1197"/>
    </row>
    <row r="460" spans="1:11" ht="13.5" thickBot="1">
      <c r="A460" s="241" t="s">
        <v>7556</v>
      </c>
      <c r="B460" s="213" t="s">
        <v>1347</v>
      </c>
      <c r="C460" s="789">
        <v>200</v>
      </c>
      <c r="D460" s="1010">
        <v>5</v>
      </c>
      <c r="E460" s="2045">
        <f t="shared" si="79"/>
        <v>22624.170000000002</v>
      </c>
      <c r="F460" s="1091">
        <f t="shared" si="80"/>
        <v>22624.17</v>
      </c>
      <c r="G460" s="960">
        <f>'Заказ, cкидки и курсы валют'!$J$23*F460</f>
        <v>281670.91649999993</v>
      </c>
      <c r="H460" s="181">
        <f t="shared" si="81"/>
        <v>1408.35</v>
      </c>
      <c r="I460" s="214"/>
      <c r="K460" s="1197"/>
    </row>
    <row r="461" spans="1:11" ht="13.5" thickBot="1">
      <c r="A461" s="47"/>
      <c r="B461" s="43"/>
      <c r="K461" s="1197"/>
    </row>
    <row r="462" spans="1:11" ht="18">
      <c r="A462" s="247"/>
      <c r="B462" s="163"/>
      <c r="C462" s="91"/>
      <c r="D462" s="91" t="s">
        <v>3098</v>
      </c>
      <c r="E462" s="855"/>
      <c r="F462" s="562"/>
      <c r="G462" s="592"/>
      <c r="H462" s="163"/>
      <c r="I462" s="95"/>
      <c r="K462" s="1197"/>
    </row>
    <row r="463" spans="1:11">
      <c r="A463" s="248"/>
      <c r="B463" s="17"/>
      <c r="C463" s="97"/>
      <c r="D463" s="97"/>
      <c r="E463" s="557"/>
      <c r="F463" s="596"/>
      <c r="G463" s="620"/>
      <c r="H463" s="17"/>
      <c r="I463" s="167"/>
      <c r="K463" s="1197"/>
    </row>
    <row r="464" spans="1:11">
      <c r="A464" s="248"/>
      <c r="B464" s="17"/>
      <c r="C464" s="97"/>
      <c r="D464" s="97"/>
      <c r="E464" s="557"/>
      <c r="F464" s="596"/>
      <c r="G464" s="620"/>
      <c r="H464" s="17"/>
      <c r="I464" s="167"/>
      <c r="K464" s="1197"/>
    </row>
    <row r="465" spans="1:11">
      <c r="A465" s="248"/>
      <c r="B465" s="17"/>
      <c r="C465" s="97"/>
      <c r="D465" s="97"/>
      <c r="E465" s="557"/>
      <c r="F465" s="596"/>
      <c r="G465" s="620"/>
      <c r="H465" s="17"/>
      <c r="I465" s="167"/>
      <c r="K465" s="1197"/>
    </row>
    <row r="466" spans="1:11" ht="16.5" thickBot="1">
      <c r="A466" s="201" t="s">
        <v>7082</v>
      </c>
      <c r="B466" s="270"/>
      <c r="C466" s="99"/>
      <c r="D466" s="99"/>
      <c r="E466" s="558"/>
      <c r="F466" s="598"/>
      <c r="G466" s="621"/>
      <c r="H466" s="171"/>
      <c r="I466" s="172"/>
      <c r="K466" s="1197"/>
    </row>
    <row r="467" spans="1:11" ht="52.5">
      <c r="A467" s="195" t="s">
        <v>1034</v>
      </c>
      <c r="B467" s="196" t="s">
        <v>1035</v>
      </c>
      <c r="C467" s="197" t="s">
        <v>678</v>
      </c>
      <c r="D467" s="197" t="s">
        <v>3143</v>
      </c>
      <c r="E467" s="605" t="s">
        <v>11378</v>
      </c>
      <c r="F467" s="600" t="s">
        <v>2792</v>
      </c>
      <c r="G467" s="638" t="s">
        <v>2640</v>
      </c>
      <c r="H467" s="338" t="s">
        <v>497</v>
      </c>
      <c r="I467" s="199" t="s">
        <v>4268</v>
      </c>
    </row>
    <row r="468" spans="1:11" ht="14.1" customHeight="1" thickBot="1">
      <c r="A468" s="195"/>
      <c r="B468" s="389"/>
      <c r="C468" s="197" t="s">
        <v>3644</v>
      </c>
      <c r="D468" s="390" t="s">
        <v>2641</v>
      </c>
      <c r="E468" s="564" t="s">
        <v>265</v>
      </c>
      <c r="F468" s="607">
        <f>'Заказ, cкидки и курсы валют'!$I$12</f>
        <v>0</v>
      </c>
      <c r="G468" s="949"/>
      <c r="H468" s="455"/>
      <c r="I468" s="325"/>
    </row>
    <row r="469" spans="1:11" ht="14.1" customHeight="1">
      <c r="A469" s="333" t="s">
        <v>1625</v>
      </c>
      <c r="B469" s="983" t="s">
        <v>1348</v>
      </c>
      <c r="C469" s="977">
        <v>11</v>
      </c>
      <c r="D469" s="1877">
        <v>100</v>
      </c>
      <c r="E469" s="1092">
        <v>563.95000000000005</v>
      </c>
      <c r="F469" s="1089">
        <f>ROUND(E469*(1-$F$10),2)</f>
        <v>563.95000000000005</v>
      </c>
      <c r="G469" s="968">
        <f>'Заказ, cкидки и курсы валют'!$J$23*F469</f>
        <v>7021.1774999999998</v>
      </c>
      <c r="H469" s="387">
        <f>ROUND((D469/1000)*G469,2)</f>
        <v>702.12</v>
      </c>
      <c r="I469" s="337"/>
    </row>
    <row r="470" spans="1:11" ht="14.1" customHeight="1">
      <c r="A470" s="216" t="s">
        <v>1626</v>
      </c>
      <c r="B470" s="62" t="s">
        <v>1349</v>
      </c>
      <c r="C470" s="58">
        <v>20</v>
      </c>
      <c r="D470" s="420">
        <v>60</v>
      </c>
      <c r="E470" s="1092">
        <v>839.19</v>
      </c>
      <c r="F470" s="1090">
        <f t="shared" ref="F470:F473" si="82">ROUND(E470*(1-$F$10),2)</f>
        <v>839.19</v>
      </c>
      <c r="G470" s="862">
        <f>'Заказ, cкидки и курсы валют'!$J$23*F470</f>
        <v>10447.915500000001</v>
      </c>
      <c r="H470" s="128">
        <f t="shared" ref="H470:H473" si="83">ROUND((D470/1000)*G470,2)</f>
        <v>626.87</v>
      </c>
      <c r="I470" s="212"/>
    </row>
    <row r="471" spans="1:11" ht="14.1" customHeight="1">
      <c r="A471" s="216" t="s">
        <v>1627</v>
      </c>
      <c r="B471" s="62" t="s">
        <v>1350</v>
      </c>
      <c r="C471" s="53">
        <v>27.5</v>
      </c>
      <c r="D471" s="420">
        <v>40</v>
      </c>
      <c r="E471" s="1092">
        <v>1243.5999999999999</v>
      </c>
      <c r="F471" s="1090">
        <f t="shared" si="82"/>
        <v>1243.5999999999999</v>
      </c>
      <c r="G471" s="862">
        <f>'Заказ, cкидки и курсы валют'!$J$23*F471</f>
        <v>15482.819999999998</v>
      </c>
      <c r="H471" s="128">
        <f t="shared" si="83"/>
        <v>619.30999999999995</v>
      </c>
      <c r="I471" s="212"/>
    </row>
    <row r="472" spans="1:11" ht="14.1" customHeight="1">
      <c r="A472" s="216" t="s">
        <v>1628</v>
      </c>
      <c r="B472" s="62" t="s">
        <v>1351</v>
      </c>
      <c r="C472" s="53">
        <v>56</v>
      </c>
      <c r="D472" s="420">
        <v>25</v>
      </c>
      <c r="E472" s="1092">
        <v>2261.35</v>
      </c>
      <c r="F472" s="1090">
        <f t="shared" si="82"/>
        <v>2261.35</v>
      </c>
      <c r="G472" s="862">
        <f>'Заказ, cкидки и курсы валют'!$J$23*F472</f>
        <v>28153.807499999999</v>
      </c>
      <c r="H472" s="128">
        <f t="shared" si="83"/>
        <v>703.85</v>
      </c>
      <c r="I472" s="212"/>
    </row>
    <row r="473" spans="1:11" ht="14.1" customHeight="1" thickBot="1">
      <c r="A473" s="241" t="s">
        <v>1629</v>
      </c>
      <c r="B473" s="266" t="s">
        <v>2654</v>
      </c>
      <c r="C473" s="796">
        <v>110</v>
      </c>
      <c r="D473" s="421">
        <v>10</v>
      </c>
      <c r="E473" s="1092">
        <v>4679.4399999999996</v>
      </c>
      <c r="F473" s="1091">
        <f t="shared" si="82"/>
        <v>4679.4399999999996</v>
      </c>
      <c r="G473" s="960">
        <f>'Заказ, cкидки и курсы валют'!$J$23*F473</f>
        <v>58259.027999999991</v>
      </c>
      <c r="H473" s="181">
        <f t="shared" si="83"/>
        <v>582.59</v>
      </c>
      <c r="I473" s="214"/>
    </row>
    <row r="474" spans="1:11" ht="13.5" thickBot="1"/>
    <row r="475" spans="1:11" ht="18">
      <c r="A475" s="247"/>
      <c r="B475" s="163"/>
      <c r="C475" s="91"/>
      <c r="D475" s="91" t="s">
        <v>3098</v>
      </c>
      <c r="E475" s="855"/>
      <c r="F475" s="562"/>
      <c r="G475" s="592"/>
      <c r="H475" s="163"/>
      <c r="I475" s="95"/>
    </row>
    <row r="476" spans="1:11">
      <c r="A476" s="248"/>
      <c r="B476" s="17"/>
      <c r="C476" s="97"/>
      <c r="D476" s="97"/>
      <c r="E476" s="557"/>
      <c r="F476" s="596"/>
      <c r="G476" s="620"/>
      <c r="H476" s="17"/>
      <c r="I476" s="167"/>
    </row>
    <row r="477" spans="1:11">
      <c r="A477" s="248"/>
      <c r="B477" s="17"/>
      <c r="C477" s="97"/>
      <c r="D477" s="97"/>
      <c r="E477" s="557"/>
      <c r="F477" s="596"/>
      <c r="G477" s="620"/>
      <c r="H477" s="17"/>
      <c r="I477" s="167"/>
    </row>
    <row r="478" spans="1:11">
      <c r="A478" s="248"/>
      <c r="B478" s="17"/>
      <c r="C478" s="97"/>
      <c r="D478" s="97"/>
      <c r="E478" s="557"/>
      <c r="F478" s="596"/>
      <c r="G478" s="620"/>
      <c r="H478" s="17"/>
      <c r="I478" s="167"/>
    </row>
    <row r="479" spans="1:11" ht="16.5" thickBot="1">
      <c r="A479" s="201" t="s">
        <v>7083</v>
      </c>
      <c r="B479" s="270"/>
      <c r="C479" s="99"/>
      <c r="D479" s="99"/>
      <c r="E479" s="558"/>
      <c r="F479" s="598"/>
      <c r="G479" s="621"/>
      <c r="H479" s="171"/>
      <c r="I479" s="172"/>
    </row>
    <row r="480" spans="1:11" ht="52.5">
      <c r="A480" s="195" t="s">
        <v>1034</v>
      </c>
      <c r="B480" s="196" t="s">
        <v>1035</v>
      </c>
      <c r="C480" s="197" t="s">
        <v>678</v>
      </c>
      <c r="D480" s="197" t="s">
        <v>3143</v>
      </c>
      <c r="E480" s="605" t="s">
        <v>11378</v>
      </c>
      <c r="F480" s="600" t="s">
        <v>2792</v>
      </c>
      <c r="G480" s="638" t="s">
        <v>2640</v>
      </c>
      <c r="H480" s="338" t="s">
        <v>497</v>
      </c>
      <c r="I480" s="199" t="s">
        <v>4268</v>
      </c>
    </row>
    <row r="481" spans="1:9" ht="13.5" thickBot="1">
      <c r="A481" s="195"/>
      <c r="B481" s="389"/>
      <c r="C481" s="197" t="s">
        <v>3644</v>
      </c>
      <c r="D481" s="390" t="s">
        <v>2641</v>
      </c>
      <c r="E481" s="564" t="s">
        <v>265</v>
      </c>
      <c r="F481" s="607">
        <f>'Заказ, cкидки и курсы валют'!$I$12</f>
        <v>0</v>
      </c>
      <c r="G481" s="949"/>
      <c r="H481" s="455"/>
      <c r="I481" s="325"/>
    </row>
    <row r="482" spans="1:9">
      <c r="A482" s="333" t="s">
        <v>7557</v>
      </c>
      <c r="B482" s="983" t="s">
        <v>1348</v>
      </c>
      <c r="C482" s="977">
        <v>11</v>
      </c>
      <c r="D482" s="1877">
        <v>10</v>
      </c>
      <c r="E482" s="2042">
        <f>E469*3</f>
        <v>1691.8500000000001</v>
      </c>
      <c r="F482" s="1089">
        <f>ROUND(E482*(1-$F$10),2)</f>
        <v>1691.85</v>
      </c>
      <c r="G482" s="968">
        <f>'Заказ, cкидки и курсы валют'!$J$23*F482</f>
        <v>21063.532499999998</v>
      </c>
      <c r="H482" s="387">
        <f>ROUND((D482/1000)*G482,2)</f>
        <v>210.64</v>
      </c>
      <c r="I482" s="337"/>
    </row>
    <row r="483" spans="1:9">
      <c r="A483" s="216" t="s">
        <v>7558</v>
      </c>
      <c r="B483" s="62" t="s">
        <v>1349</v>
      </c>
      <c r="C483" s="58">
        <v>20</v>
      </c>
      <c r="D483" s="420">
        <v>5</v>
      </c>
      <c r="E483" s="2043">
        <f t="shared" ref="E483:E486" si="84">E470*3</f>
        <v>2517.5700000000002</v>
      </c>
      <c r="F483" s="1090">
        <f t="shared" ref="F483:F486" si="85">ROUND(E483*(1-$F$10),2)</f>
        <v>2517.5700000000002</v>
      </c>
      <c r="G483" s="862">
        <f>'Заказ, cкидки и курсы валют'!$J$23*F483</f>
        <v>31343.746500000001</v>
      </c>
      <c r="H483" s="128">
        <f t="shared" ref="H483:H486" si="86">ROUND((D483/1000)*G483,2)</f>
        <v>156.72</v>
      </c>
      <c r="I483" s="212"/>
    </row>
    <row r="484" spans="1:9">
      <c r="A484" s="216" t="s">
        <v>7559</v>
      </c>
      <c r="B484" s="62" t="s">
        <v>1350</v>
      </c>
      <c r="C484" s="53">
        <v>27.5</v>
      </c>
      <c r="D484" s="420">
        <v>4</v>
      </c>
      <c r="E484" s="2043">
        <f t="shared" si="84"/>
        <v>3730.7999999999997</v>
      </c>
      <c r="F484" s="1090">
        <f t="shared" si="85"/>
        <v>3730.8</v>
      </c>
      <c r="G484" s="862">
        <f>'Заказ, cкидки и курсы валют'!$J$23*F484</f>
        <v>46448.46</v>
      </c>
      <c r="H484" s="128">
        <f t="shared" si="86"/>
        <v>185.79</v>
      </c>
      <c r="I484" s="212"/>
    </row>
    <row r="485" spans="1:9">
      <c r="A485" s="216" t="s">
        <v>7560</v>
      </c>
      <c r="B485" s="62" t="s">
        <v>1351</v>
      </c>
      <c r="C485" s="53">
        <v>56</v>
      </c>
      <c r="D485" s="420">
        <v>1</v>
      </c>
      <c r="E485" s="2043">
        <f t="shared" si="84"/>
        <v>6784.0499999999993</v>
      </c>
      <c r="F485" s="1090">
        <f t="shared" si="85"/>
        <v>6784.05</v>
      </c>
      <c r="G485" s="862">
        <f>'Заказ, cкидки и курсы валют'!$J$23*F485</f>
        <v>84461.422500000001</v>
      </c>
      <c r="H485" s="128">
        <f t="shared" si="86"/>
        <v>84.46</v>
      </c>
      <c r="I485" s="212"/>
    </row>
    <row r="486" spans="1:9" ht="12" customHeight="1" thickBot="1">
      <c r="A486" s="241" t="s">
        <v>7561</v>
      </c>
      <c r="B486" s="266" t="s">
        <v>2654</v>
      </c>
      <c r="C486" s="796">
        <v>110</v>
      </c>
      <c r="D486" s="421">
        <v>1</v>
      </c>
      <c r="E486" s="2045">
        <f t="shared" si="84"/>
        <v>14038.32</v>
      </c>
      <c r="F486" s="1091">
        <f t="shared" si="85"/>
        <v>14038.32</v>
      </c>
      <c r="G486" s="960">
        <f>'Заказ, cкидки и курсы валют'!$J$23*F486</f>
        <v>174777.08399999997</v>
      </c>
      <c r="H486" s="181">
        <f t="shared" si="86"/>
        <v>174.78</v>
      </c>
      <c r="I486" s="214"/>
    </row>
    <row r="487" spans="1:9" ht="30.75" customHeight="1" thickBot="1"/>
    <row r="488" spans="1:9" ht="20.25" customHeight="1">
      <c r="A488" s="247"/>
      <c r="B488" s="163"/>
      <c r="C488" s="91" t="s">
        <v>4423</v>
      </c>
      <c r="D488" s="91"/>
      <c r="E488" s="855"/>
      <c r="F488" s="562"/>
      <c r="G488" s="592"/>
      <c r="H488" s="163"/>
      <c r="I488" s="95"/>
    </row>
    <row r="489" spans="1:9" ht="40.5" customHeight="1">
      <c r="A489" s="248"/>
      <c r="B489" s="17"/>
      <c r="C489" s="97"/>
      <c r="D489" s="97"/>
      <c r="E489" s="557"/>
      <c r="F489" s="596"/>
      <c r="G489" s="620"/>
      <c r="H489" s="17"/>
      <c r="I489" s="167"/>
    </row>
    <row r="490" spans="1:9">
      <c r="A490" s="248"/>
      <c r="B490" s="17"/>
      <c r="C490" s="97"/>
      <c r="D490" s="97"/>
      <c r="E490" s="557"/>
      <c r="F490" s="596"/>
      <c r="G490" s="620"/>
      <c r="H490" s="17"/>
      <c r="I490" s="167"/>
    </row>
    <row r="491" spans="1:9">
      <c r="A491" s="248"/>
      <c r="B491" s="17"/>
      <c r="C491" s="97"/>
      <c r="D491" s="97"/>
      <c r="E491" s="557"/>
      <c r="F491" s="596"/>
      <c r="G491" s="620"/>
      <c r="H491" s="17"/>
      <c r="I491" s="167"/>
    </row>
    <row r="492" spans="1:9" ht="16.5" thickBot="1">
      <c r="A492" s="201" t="s">
        <v>7082</v>
      </c>
      <c r="B492" s="270"/>
      <c r="C492" s="99"/>
      <c r="D492" s="99"/>
      <c r="E492" s="558"/>
      <c r="F492" s="598"/>
      <c r="G492" s="621"/>
      <c r="H492" s="171"/>
      <c r="I492" s="172"/>
    </row>
    <row r="493" spans="1:9" ht="40.5" customHeight="1">
      <c r="A493" s="195" t="s">
        <v>1034</v>
      </c>
      <c r="B493" s="196" t="s">
        <v>1035</v>
      </c>
      <c r="C493" s="197" t="s">
        <v>678</v>
      </c>
      <c r="D493" s="197" t="s">
        <v>3143</v>
      </c>
      <c r="E493" s="605" t="s">
        <v>11378</v>
      </c>
      <c r="F493" s="600" t="s">
        <v>2792</v>
      </c>
      <c r="G493" s="638" t="s">
        <v>2640</v>
      </c>
      <c r="H493" s="338" t="s">
        <v>497</v>
      </c>
      <c r="I493" s="199" t="s">
        <v>4268</v>
      </c>
    </row>
    <row r="494" spans="1:9" ht="12" customHeight="1" thickBot="1">
      <c r="A494" s="195"/>
      <c r="B494" s="389"/>
      <c r="C494" s="197" t="s">
        <v>3644</v>
      </c>
      <c r="D494" s="390" t="s">
        <v>2641</v>
      </c>
      <c r="E494" s="564" t="s">
        <v>265</v>
      </c>
      <c r="F494" s="607">
        <f>'Заказ, cкидки и курсы валют'!$I$12</f>
        <v>0</v>
      </c>
      <c r="G494" s="949"/>
      <c r="H494" s="455"/>
      <c r="I494" s="325"/>
    </row>
    <row r="495" spans="1:9" ht="12.6" customHeight="1">
      <c r="A495" s="333" t="s">
        <v>5597</v>
      </c>
      <c r="B495" s="983" t="s">
        <v>1354</v>
      </c>
      <c r="C495" s="987">
        <v>2</v>
      </c>
      <c r="D495" s="1877">
        <v>200</v>
      </c>
      <c r="E495" s="1092">
        <v>304.49</v>
      </c>
      <c r="F495" s="1089">
        <f>ROUND(E495*(1-$F$10),2)</f>
        <v>304.49</v>
      </c>
      <c r="G495" s="968">
        <f>'Заказ, cкидки и курсы валют'!$J$23*F495</f>
        <v>3790.9004999999997</v>
      </c>
      <c r="H495" s="387">
        <f>ROUND((D495/1000)*G495,2)</f>
        <v>758.18</v>
      </c>
      <c r="I495" s="337"/>
    </row>
    <row r="496" spans="1:9" ht="12.6" customHeight="1">
      <c r="A496" s="216" t="s">
        <v>1630</v>
      </c>
      <c r="B496" s="62" t="s">
        <v>1355</v>
      </c>
      <c r="C496" s="37">
        <v>2.2200000000000002</v>
      </c>
      <c r="D496" s="420">
        <v>100</v>
      </c>
      <c r="E496" s="1092">
        <v>608.35</v>
      </c>
      <c r="F496" s="1090">
        <f t="shared" ref="F496:F502" si="87">ROUND(E496*(1-$F$10),2)</f>
        <v>608.35</v>
      </c>
      <c r="G496" s="862">
        <f>'Заказ, cкидки и курсы валют'!$J$23*F496</f>
        <v>7573.9574999999995</v>
      </c>
      <c r="H496" s="128">
        <f t="shared" ref="H496:H502" si="88">ROUND((D496/1000)*G496,2)</f>
        <v>757.4</v>
      </c>
      <c r="I496" s="212"/>
    </row>
    <row r="497" spans="1:9" ht="12.6" customHeight="1">
      <c r="A497" s="216" t="s">
        <v>1631</v>
      </c>
      <c r="B497" s="62" t="s">
        <v>1342</v>
      </c>
      <c r="C497" s="37">
        <v>4.3</v>
      </c>
      <c r="D497" s="1870">
        <v>100</v>
      </c>
      <c r="E497" s="1092">
        <v>798.29</v>
      </c>
      <c r="F497" s="1090">
        <f t="shared" si="87"/>
        <v>798.29</v>
      </c>
      <c r="G497" s="862">
        <f>'Заказ, cкидки и курсы валют'!$J$23*F497</f>
        <v>9938.7104999999992</v>
      </c>
      <c r="H497" s="128">
        <f t="shared" si="88"/>
        <v>993.87</v>
      </c>
      <c r="I497" s="212"/>
    </row>
    <row r="498" spans="1:9" ht="12.6" customHeight="1">
      <c r="A498" s="216" t="s">
        <v>1632</v>
      </c>
      <c r="B498" s="62" t="s">
        <v>1343</v>
      </c>
      <c r="C498" s="37">
        <v>7.6</v>
      </c>
      <c r="D498" s="420">
        <v>100</v>
      </c>
      <c r="E498" s="1092">
        <v>1431.3</v>
      </c>
      <c r="F498" s="1090">
        <f t="shared" si="87"/>
        <v>1431.3</v>
      </c>
      <c r="G498" s="862">
        <f>'Заказ, cкидки и курсы валют'!$J$23*F498</f>
        <v>17819.684999999998</v>
      </c>
      <c r="H498" s="128">
        <f t="shared" si="88"/>
        <v>1781.97</v>
      </c>
      <c r="I498" s="212"/>
    </row>
    <row r="499" spans="1:9" ht="12.6" customHeight="1">
      <c r="A499" s="216" t="s">
        <v>1633</v>
      </c>
      <c r="B499" s="62" t="s">
        <v>1344</v>
      </c>
      <c r="C499" s="37">
        <v>10.5</v>
      </c>
      <c r="D499" s="420">
        <v>50</v>
      </c>
      <c r="E499" s="1092">
        <v>2326.13</v>
      </c>
      <c r="F499" s="1090">
        <f t="shared" si="87"/>
        <v>2326.13</v>
      </c>
      <c r="G499" s="862">
        <f>'Заказ, cкидки и курсы валют'!$J$23*F499</f>
        <v>28960.318500000001</v>
      </c>
      <c r="H499" s="128">
        <f t="shared" si="88"/>
        <v>1448.02</v>
      </c>
      <c r="I499" s="212"/>
    </row>
    <row r="500" spans="1:9" ht="12.6" customHeight="1">
      <c r="A500" s="216" t="s">
        <v>1634</v>
      </c>
      <c r="B500" s="62" t="s">
        <v>1345</v>
      </c>
      <c r="C500" s="37">
        <v>21.4</v>
      </c>
      <c r="D500" s="420">
        <v>100</v>
      </c>
      <c r="E500" s="1092">
        <v>4859.7299999999996</v>
      </c>
      <c r="F500" s="1090">
        <f t="shared" si="87"/>
        <v>4859.7299999999996</v>
      </c>
      <c r="G500" s="862">
        <f>'Заказ, cкидки и курсы валют'!$J$23*F500</f>
        <v>60503.638499999994</v>
      </c>
      <c r="H500" s="128">
        <f t="shared" si="88"/>
        <v>6050.36</v>
      </c>
      <c r="I500" s="212"/>
    </row>
    <row r="501" spans="1:9">
      <c r="A501" s="216" t="s">
        <v>5598</v>
      </c>
      <c r="B501" s="62" t="s">
        <v>3249</v>
      </c>
      <c r="C501" s="37">
        <v>44</v>
      </c>
      <c r="D501" s="420">
        <v>50</v>
      </c>
      <c r="E501" s="1092">
        <v>8873.09</v>
      </c>
      <c r="F501" s="1090">
        <f t="shared" si="87"/>
        <v>8873.09</v>
      </c>
      <c r="G501" s="862">
        <f>'Заказ, cкидки и курсы валют'!$J$23*F501</f>
        <v>110469.9705</v>
      </c>
      <c r="H501" s="128">
        <f t="shared" si="88"/>
        <v>5523.5</v>
      </c>
      <c r="I501" s="212"/>
    </row>
    <row r="502" spans="1:9" ht="13.5" thickBot="1">
      <c r="A502" s="241" t="s">
        <v>1635</v>
      </c>
      <c r="B502" s="266" t="s">
        <v>1346</v>
      </c>
      <c r="C502" s="797">
        <v>45</v>
      </c>
      <c r="D502" s="421">
        <v>50</v>
      </c>
      <c r="E502" s="1092">
        <v>9648.2099999999991</v>
      </c>
      <c r="F502" s="1091">
        <f t="shared" si="87"/>
        <v>9648.2099999999991</v>
      </c>
      <c r="G502" s="960">
        <f>'Заказ, cкидки и курсы валют'!$J$23*F502</f>
        <v>120120.21449999999</v>
      </c>
      <c r="H502" s="181">
        <f t="shared" si="88"/>
        <v>6006.01</v>
      </c>
      <c r="I502" s="214"/>
    </row>
    <row r="503" spans="1:9" ht="13.5" thickBot="1"/>
    <row r="504" spans="1:9" ht="18">
      <c r="A504" s="247"/>
      <c r="B504" s="163"/>
      <c r="C504" s="91" t="s">
        <v>4423</v>
      </c>
      <c r="D504" s="91"/>
      <c r="E504" s="855"/>
      <c r="F504" s="562"/>
      <c r="G504" s="592"/>
      <c r="H504" s="163"/>
      <c r="I504" s="95"/>
    </row>
    <row r="505" spans="1:9">
      <c r="A505" s="248"/>
      <c r="B505" s="17"/>
      <c r="C505" s="97"/>
      <c r="D505" s="97"/>
      <c r="E505" s="557"/>
      <c r="F505" s="596"/>
      <c r="G505" s="620"/>
      <c r="H505" s="17"/>
      <c r="I505" s="167"/>
    </row>
    <row r="506" spans="1:9">
      <c r="A506" s="248"/>
      <c r="B506" s="17"/>
      <c r="C506" s="97"/>
      <c r="D506" s="97"/>
      <c r="E506" s="557"/>
      <c r="F506" s="596"/>
      <c r="G506" s="620"/>
      <c r="H506" s="17"/>
      <c r="I506" s="167"/>
    </row>
    <row r="507" spans="1:9" ht="45.75" customHeight="1">
      <c r="A507" s="248"/>
      <c r="B507" s="17"/>
      <c r="C507" s="97"/>
      <c r="D507" s="97"/>
      <c r="E507" s="557"/>
      <c r="F507" s="596"/>
      <c r="G507" s="620"/>
      <c r="H507" s="17"/>
      <c r="I507" s="167"/>
    </row>
    <row r="508" spans="1:9" ht="44.25" customHeight="1" thickBot="1">
      <c r="A508" s="201" t="s">
        <v>7083</v>
      </c>
      <c r="B508" s="270"/>
      <c r="C508" s="99"/>
      <c r="D508" s="99"/>
      <c r="E508" s="558"/>
      <c r="F508" s="598"/>
      <c r="G508" s="621"/>
      <c r="H508" s="171"/>
      <c r="I508" s="172"/>
    </row>
    <row r="509" spans="1:9" ht="44.25" customHeight="1">
      <c r="A509" s="195" t="s">
        <v>1034</v>
      </c>
      <c r="B509" s="196" t="s">
        <v>1035</v>
      </c>
      <c r="C509" s="197" t="s">
        <v>678</v>
      </c>
      <c r="D509" s="197" t="s">
        <v>3143</v>
      </c>
      <c r="E509" s="605" t="s">
        <v>11378</v>
      </c>
      <c r="F509" s="600" t="s">
        <v>2792</v>
      </c>
      <c r="G509" s="638" t="s">
        <v>2640</v>
      </c>
      <c r="H509" s="338" t="s">
        <v>497</v>
      </c>
      <c r="I509" s="199" t="s">
        <v>4268</v>
      </c>
    </row>
    <row r="510" spans="1:9" ht="12.6" customHeight="1" thickBot="1">
      <c r="A510" s="195"/>
      <c r="B510" s="389"/>
      <c r="C510" s="197" t="s">
        <v>3644</v>
      </c>
      <c r="D510" s="390" t="s">
        <v>2641</v>
      </c>
      <c r="E510" s="564" t="s">
        <v>265</v>
      </c>
      <c r="F510" s="607">
        <f>'Заказ, cкидки и курсы валют'!$I$12</f>
        <v>0</v>
      </c>
      <c r="G510" s="949"/>
      <c r="H510" s="455"/>
      <c r="I510" s="325"/>
    </row>
    <row r="511" spans="1:9" ht="12.6" customHeight="1">
      <c r="A511" s="333" t="s">
        <v>7562</v>
      </c>
      <c r="B511" s="983" t="s">
        <v>1354</v>
      </c>
      <c r="C511" s="987">
        <v>2</v>
      </c>
      <c r="D511" s="1877">
        <v>10</v>
      </c>
      <c r="E511" s="2042">
        <f>E495*3</f>
        <v>913.47</v>
      </c>
      <c r="F511" s="1089">
        <f>ROUND(E511*(1-$F$10),2)</f>
        <v>913.47</v>
      </c>
      <c r="G511" s="968">
        <f>'Заказ, cкидки и курсы валют'!$J$23*F511</f>
        <v>11372.701499999999</v>
      </c>
      <c r="H511" s="387">
        <f>ROUND((D511/1000)*G511,2)</f>
        <v>113.73</v>
      </c>
      <c r="I511" s="337"/>
    </row>
    <row r="512" spans="1:9" ht="12.6" customHeight="1">
      <c r="A512" s="216" t="s">
        <v>7563</v>
      </c>
      <c r="B512" s="62" t="s">
        <v>1355</v>
      </c>
      <c r="C512" s="37">
        <v>2.2200000000000002</v>
      </c>
      <c r="D512" s="420">
        <v>10</v>
      </c>
      <c r="E512" s="2043">
        <f t="shared" ref="E512:E518" si="89">E496*3</f>
        <v>1825.0500000000002</v>
      </c>
      <c r="F512" s="1090">
        <f t="shared" ref="F512:F518" si="90">ROUND(E512*(1-$F$10),2)</f>
        <v>1825.05</v>
      </c>
      <c r="G512" s="862">
        <f>'Заказ, cкидки и курсы валют'!$J$23*F512</f>
        <v>22721.872499999998</v>
      </c>
      <c r="H512" s="128">
        <f t="shared" ref="H512:H518" si="91">ROUND((D512/1000)*G512,2)</f>
        <v>227.22</v>
      </c>
      <c r="I512" s="212"/>
    </row>
    <row r="513" spans="1:9" ht="12.6" customHeight="1">
      <c r="A513" s="216" t="s">
        <v>7564</v>
      </c>
      <c r="B513" s="62" t="s">
        <v>1342</v>
      </c>
      <c r="C513" s="37">
        <v>4.3</v>
      </c>
      <c r="D513" s="1870">
        <v>10</v>
      </c>
      <c r="E513" s="2043">
        <f t="shared" si="89"/>
        <v>2394.87</v>
      </c>
      <c r="F513" s="1090">
        <f t="shared" si="90"/>
        <v>2394.87</v>
      </c>
      <c r="G513" s="862">
        <f>'Заказ, cкидки и курсы валют'!$J$23*F513</f>
        <v>29816.131499999996</v>
      </c>
      <c r="H513" s="128">
        <f t="shared" si="91"/>
        <v>298.16000000000003</v>
      </c>
      <c r="I513" s="212"/>
    </row>
    <row r="514" spans="1:9" ht="12.6" customHeight="1">
      <c r="A514" s="216" t="s">
        <v>7565</v>
      </c>
      <c r="B514" s="62" t="s">
        <v>1343</v>
      </c>
      <c r="C514" s="37">
        <v>7.6</v>
      </c>
      <c r="D514" s="420">
        <v>10</v>
      </c>
      <c r="E514" s="2043">
        <f t="shared" si="89"/>
        <v>4293.8999999999996</v>
      </c>
      <c r="F514" s="1090">
        <f t="shared" si="90"/>
        <v>4293.8999999999996</v>
      </c>
      <c r="G514" s="862">
        <f>'Заказ, cкидки и курсы валют'!$J$23*F514</f>
        <v>53459.054999999993</v>
      </c>
      <c r="H514" s="128">
        <f t="shared" si="91"/>
        <v>534.59</v>
      </c>
      <c r="I514" s="212"/>
    </row>
    <row r="515" spans="1:9" ht="12.6" customHeight="1">
      <c r="A515" s="216" t="s">
        <v>7566</v>
      </c>
      <c r="B515" s="62" t="s">
        <v>1344</v>
      </c>
      <c r="C515" s="37">
        <v>10.5</v>
      </c>
      <c r="D515" s="420">
        <v>5</v>
      </c>
      <c r="E515" s="2043">
        <f t="shared" si="89"/>
        <v>6978.39</v>
      </c>
      <c r="F515" s="1090">
        <f t="shared" si="90"/>
        <v>6978.39</v>
      </c>
      <c r="G515" s="862">
        <f>'Заказ, cкидки и курсы валют'!$J$23*F515</f>
        <v>86880.955499999996</v>
      </c>
      <c r="H515" s="128">
        <f t="shared" si="91"/>
        <v>434.4</v>
      </c>
      <c r="I515" s="212"/>
    </row>
    <row r="516" spans="1:9" ht="12.6" customHeight="1">
      <c r="A516" s="216" t="s">
        <v>7567</v>
      </c>
      <c r="B516" s="62" t="s">
        <v>1345</v>
      </c>
      <c r="C516" s="37">
        <v>21.4</v>
      </c>
      <c r="D516" s="420">
        <v>5</v>
      </c>
      <c r="E516" s="2043">
        <f t="shared" si="89"/>
        <v>14579.189999999999</v>
      </c>
      <c r="F516" s="1090">
        <f t="shared" si="90"/>
        <v>14579.19</v>
      </c>
      <c r="G516" s="862">
        <f>'Заказ, cкидки и курсы валют'!$J$23*F516</f>
        <v>181510.9155</v>
      </c>
      <c r="H516" s="128">
        <f t="shared" si="91"/>
        <v>907.55</v>
      </c>
      <c r="I516" s="212"/>
    </row>
    <row r="517" spans="1:9">
      <c r="A517" s="216" t="s">
        <v>7568</v>
      </c>
      <c r="B517" s="62" t="s">
        <v>3249</v>
      </c>
      <c r="C517" s="37">
        <v>44</v>
      </c>
      <c r="D517" s="420">
        <v>5</v>
      </c>
      <c r="E517" s="2043">
        <f t="shared" si="89"/>
        <v>26619.27</v>
      </c>
      <c r="F517" s="1090">
        <f t="shared" si="90"/>
        <v>26619.27</v>
      </c>
      <c r="G517" s="862">
        <f>'Заказ, cкидки и курсы валют'!$J$23*F517</f>
        <v>331409.91149999999</v>
      </c>
      <c r="H517" s="128">
        <f t="shared" si="91"/>
        <v>1657.05</v>
      </c>
      <c r="I517" s="212"/>
    </row>
    <row r="518" spans="1:9" ht="13.5" thickBot="1">
      <c r="A518" s="241" t="s">
        <v>7569</v>
      </c>
      <c r="B518" s="266" t="s">
        <v>1346</v>
      </c>
      <c r="C518" s="797">
        <v>45</v>
      </c>
      <c r="D518" s="421">
        <v>5</v>
      </c>
      <c r="E518" s="2045">
        <f t="shared" si="89"/>
        <v>28944.629999999997</v>
      </c>
      <c r="F518" s="1091">
        <f t="shared" si="90"/>
        <v>28944.63</v>
      </c>
      <c r="G518" s="960">
        <f>'Заказ, cкидки и курсы валют'!$J$23*F518</f>
        <v>360360.64350000001</v>
      </c>
      <c r="H518" s="181">
        <f t="shared" si="91"/>
        <v>1801.8</v>
      </c>
      <c r="I518" s="214"/>
    </row>
    <row r="519" spans="1:9" ht="24" customHeight="1" thickBot="1"/>
    <row r="520" spans="1:9" ht="24" customHeight="1">
      <c r="A520" s="247"/>
      <c r="B520" s="163"/>
      <c r="C520" s="91" t="s">
        <v>4424</v>
      </c>
      <c r="D520" s="91"/>
      <c r="E520" s="855"/>
      <c r="F520" s="562"/>
      <c r="G520" s="592"/>
      <c r="H520" s="163"/>
      <c r="I520" s="95"/>
    </row>
    <row r="521" spans="1:9" ht="48.75" customHeight="1">
      <c r="A521" s="248"/>
      <c r="B521" s="17"/>
      <c r="C521" s="97"/>
      <c r="D521" s="97"/>
      <c r="E521" s="557"/>
      <c r="F521" s="596"/>
      <c r="G521" s="620"/>
      <c r="H521" s="17"/>
      <c r="I521" s="167"/>
    </row>
    <row r="522" spans="1:9">
      <c r="A522" s="248"/>
      <c r="B522" s="17"/>
      <c r="C522" s="97"/>
      <c r="D522" s="97"/>
      <c r="E522" s="557"/>
      <c r="F522" s="596"/>
      <c r="G522" s="620"/>
      <c r="H522" s="17"/>
      <c r="I522" s="167"/>
    </row>
    <row r="523" spans="1:9">
      <c r="A523" s="248"/>
      <c r="B523" s="17"/>
      <c r="C523" s="97"/>
      <c r="D523" s="97"/>
      <c r="E523" s="557"/>
      <c r="F523" s="596"/>
      <c r="G523" s="620"/>
      <c r="H523" s="17"/>
      <c r="I523" s="167"/>
    </row>
    <row r="524" spans="1:9" ht="16.5" thickBot="1">
      <c r="A524" s="201" t="s">
        <v>7082</v>
      </c>
      <c r="B524" s="270"/>
      <c r="C524" s="99"/>
      <c r="D524" s="99"/>
      <c r="E524" s="558"/>
      <c r="F524" s="598"/>
      <c r="G524" s="621"/>
      <c r="H524" s="171"/>
      <c r="I524" s="172"/>
    </row>
    <row r="525" spans="1:9" ht="52.5">
      <c r="A525" s="195" t="s">
        <v>1034</v>
      </c>
      <c r="B525" s="196" t="s">
        <v>1035</v>
      </c>
      <c r="C525" s="197" t="s">
        <v>678</v>
      </c>
      <c r="D525" s="197" t="s">
        <v>3143</v>
      </c>
      <c r="E525" s="605" t="s">
        <v>11378</v>
      </c>
      <c r="F525" s="600" t="s">
        <v>2792</v>
      </c>
      <c r="G525" s="638" t="s">
        <v>2640</v>
      </c>
      <c r="H525" s="338" t="s">
        <v>497</v>
      </c>
      <c r="I525" s="199" t="s">
        <v>4268</v>
      </c>
    </row>
    <row r="526" spans="1:9" ht="13.5" thickBot="1">
      <c r="A526" s="195"/>
      <c r="B526" s="389"/>
      <c r="C526" s="197" t="s">
        <v>3644</v>
      </c>
      <c r="D526" s="390" t="s">
        <v>2641</v>
      </c>
      <c r="E526" s="564" t="s">
        <v>265</v>
      </c>
      <c r="F526" s="607">
        <f>'Заказ, cкидки и курсы валют'!$I$12</f>
        <v>0</v>
      </c>
      <c r="G526" s="949"/>
      <c r="H526" s="455"/>
      <c r="I526" s="325"/>
    </row>
    <row r="527" spans="1:9">
      <c r="A527" s="333" t="s">
        <v>1636</v>
      </c>
      <c r="B527" s="392" t="s">
        <v>178</v>
      </c>
      <c r="C527" s="988">
        <v>9.6999999999999993</v>
      </c>
      <c r="D527" s="1717">
        <v>100</v>
      </c>
      <c r="E527" s="1092">
        <v>399.25</v>
      </c>
      <c r="F527" s="1089">
        <f>ROUND(E527*(1-$F$10),2)</f>
        <v>399.25</v>
      </c>
      <c r="G527" s="968">
        <f>'Заказ, cкидки и курсы валют'!$J$23*F527</f>
        <v>4970.6624999999995</v>
      </c>
      <c r="H527" s="387">
        <f>ROUND((D527/1000)*G527,2)</f>
        <v>497.07</v>
      </c>
      <c r="I527" s="337"/>
    </row>
    <row r="528" spans="1:9">
      <c r="A528" s="216" t="s">
        <v>11023</v>
      </c>
      <c r="B528" s="44" t="s">
        <v>180</v>
      </c>
      <c r="C528" s="426">
        <v>14</v>
      </c>
      <c r="D528" s="72">
        <v>100</v>
      </c>
      <c r="E528" s="1092">
        <v>603.33000000000004</v>
      </c>
      <c r="F528" s="1090">
        <f>ROUND(E528*(1-$F$10),2)</f>
        <v>603.33000000000004</v>
      </c>
      <c r="G528" s="862">
        <f>'Заказ, cкидки и курсы валют'!$J$23*F528</f>
        <v>7511.4584999999997</v>
      </c>
      <c r="H528" s="128">
        <f>ROUND((D528/1000)*G528,2)</f>
        <v>751.15</v>
      </c>
      <c r="I528" s="212"/>
    </row>
    <row r="529" spans="1:9" ht="13.5" thickBot="1">
      <c r="A529" s="241" t="s">
        <v>1637</v>
      </c>
      <c r="B529" s="213" t="s">
        <v>1353</v>
      </c>
      <c r="C529" s="798">
        <v>15.2</v>
      </c>
      <c r="D529" s="1010">
        <v>100</v>
      </c>
      <c r="E529" s="1092">
        <v>663.17</v>
      </c>
      <c r="F529" s="1091">
        <f>ROUND(E529*(1-$F$10),2)</f>
        <v>663.17</v>
      </c>
      <c r="G529" s="960">
        <f>'Заказ, cкидки и курсы валют'!$J$23*F529</f>
        <v>8256.4664999999986</v>
      </c>
      <c r="H529" s="181">
        <f>ROUND((D529/1000)*G529,2)</f>
        <v>825.65</v>
      </c>
      <c r="I529" s="214"/>
    </row>
    <row r="530" spans="1:9" ht="13.5" thickBot="1"/>
    <row r="531" spans="1:9" ht="21.75" customHeight="1">
      <c r="A531" s="247"/>
      <c r="B531" s="163"/>
      <c r="C531" s="91" t="s">
        <v>4424</v>
      </c>
      <c r="D531" s="91"/>
      <c r="E531" s="855"/>
      <c r="F531" s="562"/>
      <c r="G531" s="592"/>
      <c r="H531" s="163"/>
      <c r="I531" s="95"/>
    </row>
    <row r="532" spans="1:9" ht="22.5" customHeight="1">
      <c r="A532" s="248"/>
      <c r="B532" s="17"/>
      <c r="C532" s="97"/>
      <c r="D532" s="97"/>
      <c r="E532" s="557"/>
      <c r="F532" s="596"/>
      <c r="G532" s="620"/>
      <c r="H532" s="17"/>
      <c r="I532" s="167"/>
    </row>
    <row r="533" spans="1:9" ht="40.5" customHeight="1">
      <c r="A533" s="248"/>
      <c r="B533" s="17"/>
      <c r="C533" s="97"/>
      <c r="D533" s="97"/>
      <c r="E533" s="557"/>
      <c r="F533" s="596"/>
      <c r="G533" s="620"/>
      <c r="H533" s="17"/>
      <c r="I533" s="167"/>
    </row>
    <row r="534" spans="1:9">
      <c r="A534" s="248"/>
      <c r="B534" s="17"/>
      <c r="C534" s="97"/>
      <c r="D534" s="97"/>
      <c r="E534" s="557"/>
      <c r="F534" s="596"/>
      <c r="G534" s="620"/>
      <c r="H534" s="17"/>
      <c r="I534" s="167"/>
    </row>
    <row r="535" spans="1:9" ht="16.5" thickBot="1">
      <c r="A535" s="201" t="s">
        <v>7083</v>
      </c>
      <c r="B535" s="270"/>
      <c r="C535" s="99"/>
      <c r="D535" s="99"/>
      <c r="E535" s="558"/>
      <c r="F535" s="598"/>
      <c r="G535" s="621"/>
      <c r="H535" s="171"/>
      <c r="I535" s="172"/>
    </row>
    <row r="536" spans="1:9" ht="52.5">
      <c r="A536" s="195" t="s">
        <v>1034</v>
      </c>
      <c r="B536" s="196" t="s">
        <v>1035</v>
      </c>
      <c r="C536" s="197" t="s">
        <v>678</v>
      </c>
      <c r="D536" s="197" t="s">
        <v>3143</v>
      </c>
      <c r="E536" s="605" t="s">
        <v>11378</v>
      </c>
      <c r="F536" s="600" t="s">
        <v>2792</v>
      </c>
      <c r="G536" s="638" t="s">
        <v>2640</v>
      </c>
      <c r="H536" s="338" t="s">
        <v>497</v>
      </c>
      <c r="I536" s="199" t="s">
        <v>4268</v>
      </c>
    </row>
    <row r="537" spans="1:9" ht="13.5" thickBot="1">
      <c r="A537" s="195"/>
      <c r="B537" s="389"/>
      <c r="C537" s="197" t="s">
        <v>3644</v>
      </c>
      <c r="D537" s="390" t="s">
        <v>2641</v>
      </c>
      <c r="E537" s="564" t="s">
        <v>265</v>
      </c>
      <c r="F537" s="607">
        <f>'Заказ, cкидки и курсы валют'!$I$12</f>
        <v>0</v>
      </c>
      <c r="G537" s="949"/>
      <c r="H537" s="455"/>
      <c r="I537" s="325"/>
    </row>
    <row r="538" spans="1:9">
      <c r="A538" s="333" t="s">
        <v>7570</v>
      </c>
      <c r="B538" s="392" t="s">
        <v>178</v>
      </c>
      <c r="C538" s="988">
        <v>9.6999999999999993</v>
      </c>
      <c r="D538" s="1717">
        <v>10</v>
      </c>
      <c r="E538" s="2042">
        <f>E527*3</f>
        <v>1197.75</v>
      </c>
      <c r="F538" s="1089">
        <f>ROUND(E538*(1-$F$10),2)</f>
        <v>1197.75</v>
      </c>
      <c r="G538" s="968">
        <f>'Заказ, cкидки и курсы валют'!$J$23*F538</f>
        <v>14911.987499999999</v>
      </c>
      <c r="H538" s="387">
        <f>ROUND((D538/1000)*G538,2)</f>
        <v>149.12</v>
      </c>
      <c r="I538" s="337"/>
    </row>
    <row r="539" spans="1:9">
      <c r="A539" s="216" t="s">
        <v>11024</v>
      </c>
      <c r="B539" s="44" t="s">
        <v>180</v>
      </c>
      <c r="C539" s="426">
        <v>14</v>
      </c>
      <c r="D539" s="72">
        <v>10</v>
      </c>
      <c r="E539" s="2043">
        <f t="shared" ref="E539:E540" si="92">E528*3</f>
        <v>1809.9900000000002</v>
      </c>
      <c r="F539" s="1090">
        <f>ROUND(E539*(1-$F$10),2)</f>
        <v>1809.99</v>
      </c>
      <c r="G539" s="862">
        <f>'Заказ, cкидки и курсы валют'!$J$23*F539</f>
        <v>22534.375499999998</v>
      </c>
      <c r="H539" s="128">
        <f>ROUND((D539/1000)*G539,2)</f>
        <v>225.34</v>
      </c>
      <c r="I539" s="212"/>
    </row>
    <row r="540" spans="1:9" ht="12" customHeight="1" thickBot="1">
      <c r="A540" s="241" t="s">
        <v>7571</v>
      </c>
      <c r="B540" s="213" t="s">
        <v>1353</v>
      </c>
      <c r="C540" s="798">
        <v>15.2</v>
      </c>
      <c r="D540" s="1010">
        <v>10</v>
      </c>
      <c r="E540" s="2045">
        <f t="shared" si="92"/>
        <v>1989.5099999999998</v>
      </c>
      <c r="F540" s="1091">
        <f>ROUND(E540*(1-$F$10),2)</f>
        <v>1989.51</v>
      </c>
      <c r="G540" s="960">
        <f>'Заказ, cкидки и курсы валют'!$J$23*F540</f>
        <v>24769.3995</v>
      </c>
      <c r="H540" s="181">
        <f>ROUND((D540/1000)*G540,2)</f>
        <v>247.69</v>
      </c>
      <c r="I540" s="214"/>
    </row>
    <row r="541" spans="1:9" ht="22.5" customHeight="1" thickBot="1"/>
    <row r="542" spans="1:9" ht="40.5" customHeight="1">
      <c r="A542" s="247"/>
      <c r="B542" s="163"/>
      <c r="C542" s="91"/>
      <c r="D542" s="91" t="s">
        <v>3099</v>
      </c>
      <c r="E542" s="855"/>
      <c r="F542" s="562"/>
      <c r="G542" s="592"/>
      <c r="H542" s="163"/>
      <c r="I542" s="95"/>
    </row>
    <row r="543" spans="1:9">
      <c r="A543" s="248"/>
      <c r="B543" s="17"/>
      <c r="C543" s="97"/>
      <c r="D543" s="97"/>
      <c r="E543" s="557"/>
      <c r="F543" s="596"/>
      <c r="G543" s="620"/>
      <c r="H543" s="17"/>
      <c r="I543" s="167"/>
    </row>
    <row r="544" spans="1:9">
      <c r="A544" s="248"/>
      <c r="B544" s="17"/>
      <c r="C544" s="97"/>
      <c r="D544" s="97"/>
      <c r="E544" s="557"/>
      <c r="F544" s="596"/>
      <c r="G544" s="620"/>
      <c r="H544" s="17"/>
      <c r="I544" s="167"/>
    </row>
    <row r="545" spans="1:9">
      <c r="A545" s="248"/>
      <c r="B545" s="17"/>
      <c r="C545" s="97"/>
      <c r="D545" s="97"/>
      <c r="E545" s="557"/>
      <c r="F545" s="596"/>
      <c r="G545" s="620"/>
      <c r="H545" s="17"/>
      <c r="I545" s="167"/>
    </row>
    <row r="546" spans="1:9" ht="16.5" thickBot="1">
      <c r="A546" s="201" t="s">
        <v>7082</v>
      </c>
      <c r="B546" s="270"/>
      <c r="C546" s="99"/>
      <c r="D546" s="99"/>
      <c r="E546" s="558"/>
      <c r="F546" s="598"/>
      <c r="G546" s="621"/>
      <c r="H546" s="171"/>
      <c r="I546" s="172"/>
    </row>
    <row r="547" spans="1:9" ht="42.75" customHeight="1">
      <c r="A547" s="195" t="s">
        <v>1034</v>
      </c>
      <c r="B547" s="196" t="s">
        <v>1035</v>
      </c>
      <c r="C547" s="197" t="s">
        <v>678</v>
      </c>
      <c r="D547" s="197" t="s">
        <v>3143</v>
      </c>
      <c r="E547" s="605" t="s">
        <v>11378</v>
      </c>
      <c r="F547" s="600" t="s">
        <v>2792</v>
      </c>
      <c r="G547" s="638" t="s">
        <v>2640</v>
      </c>
      <c r="H547" s="338" t="s">
        <v>497</v>
      </c>
      <c r="I547" s="199" t="s">
        <v>4268</v>
      </c>
    </row>
    <row r="548" spans="1:9" ht="14.1" customHeight="1" thickBot="1">
      <c r="A548" s="195"/>
      <c r="B548" s="389"/>
      <c r="C548" s="197" t="s">
        <v>3644</v>
      </c>
      <c r="D548" s="390" t="s">
        <v>2641</v>
      </c>
      <c r="E548" s="564" t="s">
        <v>265</v>
      </c>
      <c r="F548" s="607">
        <f>'Заказ, cкидки и курсы валют'!$I$12</f>
        <v>0</v>
      </c>
      <c r="G548" s="949"/>
      <c r="H548" s="455"/>
      <c r="I548" s="325"/>
    </row>
    <row r="549" spans="1:9" ht="14.1" customHeight="1">
      <c r="A549" s="333" t="s">
        <v>1638</v>
      </c>
      <c r="B549" s="392" t="s">
        <v>189</v>
      </c>
      <c r="C549" s="984">
        <v>7.8</v>
      </c>
      <c r="D549" s="1869">
        <v>100</v>
      </c>
      <c r="E549" s="822">
        <v>763.46</v>
      </c>
      <c r="F549" s="1089">
        <f>ROUND(E549*(1-$F$10),2)</f>
        <v>763.46</v>
      </c>
      <c r="G549" s="968">
        <f>'Заказ, cкидки и курсы валют'!$J$23*F549</f>
        <v>9505.0769999999993</v>
      </c>
      <c r="H549" s="387">
        <f>ROUND((D549/1000)*G549,2)</f>
        <v>950.51</v>
      </c>
      <c r="I549" s="337"/>
    </row>
    <row r="550" spans="1:9" ht="14.1" customHeight="1">
      <c r="A550" s="216" t="s">
        <v>1639</v>
      </c>
      <c r="B550" s="44" t="s">
        <v>178</v>
      </c>
      <c r="C550" s="53">
        <v>9.1999999999999993</v>
      </c>
      <c r="D550" s="1870">
        <v>100</v>
      </c>
      <c r="E550" s="822">
        <v>857.6</v>
      </c>
      <c r="F550" s="1090">
        <f t="shared" ref="F550:F552" si="93">ROUND(E550*(1-$F$10),2)</f>
        <v>857.6</v>
      </c>
      <c r="G550" s="862">
        <f>'Заказ, cкидки и курсы валют'!$J$23*F550</f>
        <v>10677.119999999999</v>
      </c>
      <c r="H550" s="128">
        <f t="shared" ref="H550:H552" si="94">ROUND((D550/1000)*G550,2)</f>
        <v>1067.71</v>
      </c>
      <c r="I550" s="212"/>
    </row>
    <row r="551" spans="1:9" ht="14.1" customHeight="1">
      <c r="A551" s="216" t="s">
        <v>1640</v>
      </c>
      <c r="B551" s="44" t="s">
        <v>179</v>
      </c>
      <c r="C551" s="58">
        <v>11.5</v>
      </c>
      <c r="D551" s="1870">
        <v>100</v>
      </c>
      <c r="E551" s="822">
        <v>994.92</v>
      </c>
      <c r="F551" s="1090">
        <f t="shared" si="93"/>
        <v>994.92</v>
      </c>
      <c r="G551" s="862">
        <f>'Заказ, cкидки и курсы валют'!$J$23*F551</f>
        <v>12386.753999999999</v>
      </c>
      <c r="H551" s="128">
        <f t="shared" si="94"/>
        <v>1238.68</v>
      </c>
      <c r="I551" s="212"/>
    </row>
    <row r="552" spans="1:9" ht="13.5" thickBot="1">
      <c r="A552" s="241" t="s">
        <v>1641</v>
      </c>
      <c r="B552" s="213" t="s">
        <v>1353</v>
      </c>
      <c r="C552" s="789">
        <v>13.8</v>
      </c>
      <c r="D552" s="1878">
        <v>100</v>
      </c>
      <c r="E552" s="822">
        <v>1240.44</v>
      </c>
      <c r="F552" s="1091">
        <f t="shared" si="93"/>
        <v>1240.44</v>
      </c>
      <c r="G552" s="960">
        <f>'Заказ, cкидки и курсы валют'!$J$23*F552</f>
        <v>15443.477999999999</v>
      </c>
      <c r="H552" s="181">
        <f t="shared" si="94"/>
        <v>1544.35</v>
      </c>
      <c r="I552" s="214"/>
    </row>
    <row r="553" spans="1:9" ht="13.5" thickBot="1"/>
    <row r="554" spans="1:9" ht="18">
      <c r="A554" s="247"/>
      <c r="B554" s="163"/>
      <c r="C554" s="91"/>
      <c r="D554" s="91" t="s">
        <v>3099</v>
      </c>
      <c r="E554" s="855"/>
      <c r="F554" s="562"/>
      <c r="G554" s="592"/>
      <c r="H554" s="163"/>
      <c r="I554" s="95"/>
    </row>
    <row r="555" spans="1:9">
      <c r="A555" s="248"/>
      <c r="B555" s="17"/>
      <c r="C555" s="97"/>
      <c r="D555" s="97"/>
      <c r="E555" s="557"/>
      <c r="F555" s="596"/>
      <c r="G555" s="620"/>
      <c r="H555" s="17"/>
      <c r="I555" s="167"/>
    </row>
    <row r="556" spans="1:9">
      <c r="A556" s="248"/>
      <c r="B556" s="17"/>
      <c r="C556" s="97"/>
      <c r="D556" s="97"/>
      <c r="E556" s="557"/>
      <c r="F556" s="596"/>
      <c r="G556" s="620"/>
      <c r="H556" s="17"/>
      <c r="I556" s="167"/>
    </row>
    <row r="557" spans="1:9">
      <c r="A557" s="248"/>
      <c r="B557" s="17"/>
      <c r="C557" s="97"/>
      <c r="D557" s="97"/>
      <c r="E557" s="557"/>
      <c r="F557" s="596"/>
      <c r="G557" s="620"/>
      <c r="H557" s="17"/>
      <c r="I557" s="167"/>
    </row>
    <row r="558" spans="1:9" ht="16.5" thickBot="1">
      <c r="A558" s="201" t="s">
        <v>7083</v>
      </c>
      <c r="B558" s="270"/>
      <c r="C558" s="99"/>
      <c r="D558" s="99"/>
      <c r="E558" s="558"/>
      <c r="F558" s="598"/>
      <c r="G558" s="621"/>
      <c r="H558" s="171"/>
      <c r="I558" s="172"/>
    </row>
    <row r="559" spans="1:9" ht="52.5">
      <c r="A559" s="195" t="s">
        <v>1034</v>
      </c>
      <c r="B559" s="196" t="s">
        <v>1035</v>
      </c>
      <c r="C559" s="197" t="s">
        <v>678</v>
      </c>
      <c r="D559" s="197" t="s">
        <v>3143</v>
      </c>
      <c r="E559" s="605" t="s">
        <v>11378</v>
      </c>
      <c r="F559" s="600" t="s">
        <v>2792</v>
      </c>
      <c r="G559" s="638" t="s">
        <v>2640</v>
      </c>
      <c r="H559" s="338" t="s">
        <v>497</v>
      </c>
      <c r="I559" s="199" t="s">
        <v>4268</v>
      </c>
    </row>
    <row r="560" spans="1:9" ht="13.5" thickBot="1">
      <c r="A560" s="195"/>
      <c r="B560" s="389"/>
      <c r="C560" s="197" t="s">
        <v>3644</v>
      </c>
      <c r="D560" s="390" t="s">
        <v>2641</v>
      </c>
      <c r="E560" s="564" t="s">
        <v>265</v>
      </c>
      <c r="F560" s="607">
        <f>'Заказ, cкидки и курсы валют'!$I$12</f>
        <v>0</v>
      </c>
      <c r="G560" s="949"/>
      <c r="H560" s="455"/>
      <c r="I560" s="325"/>
    </row>
    <row r="561" spans="1:9">
      <c r="A561" s="333" t="s">
        <v>7572</v>
      </c>
      <c r="B561" s="392" t="s">
        <v>189</v>
      </c>
      <c r="C561" s="984">
        <v>7.8</v>
      </c>
      <c r="D561" s="1869">
        <v>10</v>
      </c>
      <c r="E561" s="2042">
        <f>E549*3</f>
        <v>2290.38</v>
      </c>
      <c r="F561" s="1089">
        <f>ROUND(E561*(1-$F$10),2)</f>
        <v>2290.38</v>
      </c>
      <c r="G561" s="968">
        <f>'Заказ, cкидки и курсы валют'!$J$23*F561</f>
        <v>28515.231</v>
      </c>
      <c r="H561" s="387">
        <f>ROUND((D561/1000)*G561,2)</f>
        <v>285.14999999999998</v>
      </c>
      <c r="I561" s="337"/>
    </row>
    <row r="562" spans="1:9">
      <c r="A562" s="216" t="s">
        <v>7573</v>
      </c>
      <c r="B562" s="44" t="s">
        <v>178</v>
      </c>
      <c r="C562" s="53">
        <v>9.1999999999999993</v>
      </c>
      <c r="D562" s="1870">
        <v>10</v>
      </c>
      <c r="E562" s="2043">
        <f t="shared" ref="E562:E564" si="95">E550*3</f>
        <v>2572.8000000000002</v>
      </c>
      <c r="F562" s="1090">
        <f t="shared" ref="F562:F564" si="96">ROUND(E562*(1-$F$10),2)</f>
        <v>2572.8000000000002</v>
      </c>
      <c r="G562" s="862">
        <f>'Заказ, cкидки и курсы валют'!$J$23*F562</f>
        <v>32031.360000000001</v>
      </c>
      <c r="H562" s="128">
        <f t="shared" ref="H562:H564" si="97">ROUND((D562/1000)*G562,2)</f>
        <v>320.31</v>
      </c>
      <c r="I562" s="212"/>
    </row>
    <row r="563" spans="1:9">
      <c r="A563" s="216" t="s">
        <v>7574</v>
      </c>
      <c r="B563" s="44" t="s">
        <v>179</v>
      </c>
      <c r="C563" s="58">
        <v>11.5</v>
      </c>
      <c r="D563" s="1870">
        <v>10</v>
      </c>
      <c r="E563" s="2043">
        <f t="shared" si="95"/>
        <v>2984.7599999999998</v>
      </c>
      <c r="F563" s="1090">
        <f t="shared" si="96"/>
        <v>2984.76</v>
      </c>
      <c r="G563" s="862">
        <f>'Заказ, cкидки и курсы валют'!$J$23*F563</f>
        <v>37160.262000000002</v>
      </c>
      <c r="H563" s="128">
        <f t="shared" si="97"/>
        <v>371.6</v>
      </c>
      <c r="I563" s="212"/>
    </row>
    <row r="564" spans="1:9" ht="13.5" thickBot="1">
      <c r="A564" s="241" t="s">
        <v>7575</v>
      </c>
      <c r="B564" s="213" t="s">
        <v>1353</v>
      </c>
      <c r="C564" s="789">
        <v>13.8</v>
      </c>
      <c r="D564" s="1878">
        <v>10</v>
      </c>
      <c r="E564" s="2045">
        <f t="shared" si="95"/>
        <v>3721.32</v>
      </c>
      <c r="F564" s="1091">
        <f t="shared" si="96"/>
        <v>3721.32</v>
      </c>
      <c r="G564" s="960">
        <f>'Заказ, cкидки и курсы валют'!$J$23*F564</f>
        <v>46330.434000000001</v>
      </c>
      <c r="H564" s="181">
        <f t="shared" si="97"/>
        <v>463.3</v>
      </c>
      <c r="I564" s="214"/>
    </row>
    <row r="565" spans="1:9" ht="13.5" thickBot="1"/>
    <row r="566" spans="1:9" ht="18">
      <c r="A566" s="247"/>
      <c r="B566" s="163"/>
      <c r="C566" s="91" t="s">
        <v>4425</v>
      </c>
      <c r="D566" s="91"/>
      <c r="E566" s="855"/>
      <c r="F566" s="562"/>
      <c r="G566" s="592"/>
      <c r="H566" s="163"/>
      <c r="I566" s="95"/>
    </row>
    <row r="567" spans="1:9">
      <c r="A567" s="248"/>
      <c r="B567" s="17"/>
      <c r="C567" s="97"/>
      <c r="D567" s="97"/>
      <c r="E567" s="557"/>
      <c r="F567" s="596"/>
      <c r="G567" s="620"/>
      <c r="H567" s="17"/>
      <c r="I567" s="167"/>
    </row>
    <row r="568" spans="1:9">
      <c r="A568" s="248"/>
      <c r="B568" s="17"/>
      <c r="C568" s="97"/>
      <c r="D568" s="97"/>
      <c r="E568" s="557"/>
      <c r="F568" s="596"/>
      <c r="G568" s="620"/>
      <c r="H568" s="17"/>
      <c r="I568" s="167"/>
    </row>
    <row r="569" spans="1:9">
      <c r="A569" s="248"/>
      <c r="B569" s="17"/>
      <c r="C569" s="97"/>
      <c r="D569" s="97"/>
      <c r="E569" s="557"/>
      <c r="F569" s="596"/>
      <c r="G569" s="620"/>
      <c r="H569" s="17"/>
      <c r="I569" s="167"/>
    </row>
    <row r="570" spans="1:9" ht="16.5" thickBot="1">
      <c r="A570" s="201" t="s">
        <v>7082</v>
      </c>
      <c r="B570" s="270"/>
      <c r="C570" s="99"/>
      <c r="D570" s="99"/>
      <c r="E570" s="558"/>
      <c r="F570" s="598"/>
      <c r="G570" s="621"/>
      <c r="H570" s="171"/>
      <c r="I570" s="172"/>
    </row>
    <row r="571" spans="1:9" ht="39.75" customHeight="1">
      <c r="A571" s="195" t="s">
        <v>1034</v>
      </c>
      <c r="B571" s="196" t="s">
        <v>1035</v>
      </c>
      <c r="C571" s="197" t="s">
        <v>678</v>
      </c>
      <c r="D571" s="197" t="s">
        <v>3143</v>
      </c>
      <c r="E571" s="605" t="s">
        <v>11378</v>
      </c>
      <c r="F571" s="600" t="s">
        <v>2792</v>
      </c>
      <c r="G571" s="638" t="s">
        <v>2640</v>
      </c>
      <c r="H571" s="338" t="s">
        <v>497</v>
      </c>
      <c r="I571" s="199" t="s">
        <v>4268</v>
      </c>
    </row>
    <row r="572" spans="1:9" ht="14.1" customHeight="1" thickBot="1">
      <c r="A572" s="188"/>
      <c r="B572" s="389"/>
      <c r="C572" s="197" t="s">
        <v>3644</v>
      </c>
      <c r="D572" s="390" t="s">
        <v>2641</v>
      </c>
      <c r="E572" s="564" t="s">
        <v>265</v>
      </c>
      <c r="F572" s="607">
        <f>'Заказ, cкидки и курсы валют'!$I$12</f>
        <v>0</v>
      </c>
      <c r="G572" s="949"/>
      <c r="H572" s="455"/>
      <c r="I572" s="325"/>
    </row>
    <row r="573" spans="1:9" ht="19.5" customHeight="1" thickBot="1">
      <c r="A573" s="354" t="s">
        <v>1642</v>
      </c>
      <c r="B573" s="989" t="s">
        <v>180</v>
      </c>
      <c r="C573" s="990">
        <v>10.5</v>
      </c>
      <c r="D573" s="1879">
        <v>100</v>
      </c>
      <c r="E573" s="1092">
        <v>783.45</v>
      </c>
      <c r="F573" s="1880">
        <f>ROUND(E573*(1-$F$10),2)</f>
        <v>783.45</v>
      </c>
      <c r="G573" s="992">
        <f>'Заказ, cкидки и курсы валют'!$J$23*F573</f>
        <v>9753.9524999999994</v>
      </c>
      <c r="H573" s="993">
        <f>ROUND((D573/1000)*G573,2)</f>
        <v>975.4</v>
      </c>
      <c r="I573" s="994"/>
    </row>
    <row r="574" spans="1:9" ht="13.5" thickBot="1"/>
    <row r="575" spans="1:9" ht="18">
      <c r="A575" s="247"/>
      <c r="B575" s="163"/>
      <c r="C575" s="91" t="s">
        <v>4425</v>
      </c>
      <c r="D575" s="91"/>
      <c r="E575" s="855"/>
      <c r="F575" s="562"/>
      <c r="G575" s="592"/>
      <c r="H575" s="163"/>
      <c r="I575" s="95"/>
    </row>
    <row r="576" spans="1:9">
      <c r="A576" s="248"/>
      <c r="B576" s="17"/>
      <c r="C576" s="97"/>
      <c r="D576" s="97"/>
      <c r="E576" s="557"/>
      <c r="F576" s="596"/>
      <c r="G576" s="620"/>
      <c r="H576" s="17"/>
      <c r="I576" s="167"/>
    </row>
    <row r="577" spans="1:9">
      <c r="A577" s="248"/>
      <c r="B577" s="17"/>
      <c r="C577" s="97"/>
      <c r="D577" s="97"/>
      <c r="E577" s="557"/>
      <c r="F577" s="596"/>
      <c r="G577" s="620"/>
      <c r="H577" s="17"/>
      <c r="I577" s="167"/>
    </row>
    <row r="578" spans="1:9">
      <c r="A578" s="248"/>
      <c r="B578" s="17"/>
      <c r="C578" s="97"/>
      <c r="D578" s="97"/>
      <c r="E578" s="557"/>
      <c r="F578" s="596"/>
      <c r="G578" s="620"/>
      <c r="H578" s="17"/>
      <c r="I578" s="167"/>
    </row>
    <row r="579" spans="1:9" ht="16.5" thickBot="1">
      <c r="A579" s="201" t="s">
        <v>7083</v>
      </c>
      <c r="B579" s="270"/>
      <c r="C579" s="99"/>
      <c r="D579" s="99"/>
      <c r="E579" s="558"/>
      <c r="F579" s="598"/>
      <c r="G579" s="621"/>
      <c r="H579" s="171"/>
      <c r="I579" s="172"/>
    </row>
    <row r="580" spans="1:9" ht="52.5">
      <c r="A580" s="195" t="s">
        <v>1034</v>
      </c>
      <c r="B580" s="196" t="s">
        <v>1035</v>
      </c>
      <c r="C580" s="197" t="s">
        <v>678</v>
      </c>
      <c r="D580" s="197" t="s">
        <v>3143</v>
      </c>
      <c r="E580" s="605" t="s">
        <v>11378</v>
      </c>
      <c r="F580" s="600" t="s">
        <v>2792</v>
      </c>
      <c r="G580" s="638" t="s">
        <v>2640</v>
      </c>
      <c r="H580" s="338" t="s">
        <v>497</v>
      </c>
      <c r="I580" s="199" t="s">
        <v>4268</v>
      </c>
    </row>
    <row r="581" spans="1:9" ht="13.5" thickBot="1">
      <c r="A581" s="188"/>
      <c r="B581" s="389"/>
      <c r="C581" s="197" t="s">
        <v>3644</v>
      </c>
      <c r="D581" s="390" t="s">
        <v>2641</v>
      </c>
      <c r="E581" s="564" t="s">
        <v>265</v>
      </c>
      <c r="F581" s="607">
        <f>'Заказ, cкидки и курсы валют'!$I$12</f>
        <v>0</v>
      </c>
      <c r="G581" s="949"/>
      <c r="H581" s="455"/>
      <c r="I581" s="325"/>
    </row>
    <row r="582" spans="1:9" ht="13.5" thickBot="1">
      <c r="A582" s="354" t="s">
        <v>7576</v>
      </c>
      <c r="B582" s="989" t="s">
        <v>180</v>
      </c>
      <c r="C582" s="990">
        <v>10.5</v>
      </c>
      <c r="D582" s="1879">
        <v>10</v>
      </c>
      <c r="E582" s="2049">
        <f>E573*3</f>
        <v>2350.3500000000004</v>
      </c>
      <c r="F582" s="1880">
        <f>ROUND(E582*(1-$F$10),2)</f>
        <v>2350.35</v>
      </c>
      <c r="G582" s="992">
        <f>'Заказ, cкидки и курсы валют'!$J$23*F582</f>
        <v>29261.857499999998</v>
      </c>
      <c r="H582" s="993">
        <f>ROUND((D582/1000)*G582,2)</f>
        <v>292.62</v>
      </c>
      <c r="I582" s="994"/>
    </row>
    <row r="583" spans="1:9" ht="13.5" thickBot="1"/>
    <row r="584" spans="1:9" ht="18">
      <c r="A584" s="247"/>
      <c r="B584" s="163"/>
      <c r="C584" s="91" t="s">
        <v>4426</v>
      </c>
      <c r="D584" s="91"/>
      <c r="E584" s="855"/>
      <c r="F584" s="562"/>
      <c r="G584" s="592"/>
      <c r="H584" s="163"/>
      <c r="I584" s="95"/>
    </row>
    <row r="585" spans="1:9">
      <c r="A585" s="248"/>
      <c r="B585" s="17"/>
      <c r="C585" s="97"/>
      <c r="D585" s="97"/>
      <c r="E585" s="557"/>
      <c r="F585" s="596"/>
      <c r="G585" s="620"/>
      <c r="H585" s="17"/>
      <c r="I585" s="167"/>
    </row>
    <row r="586" spans="1:9">
      <c r="A586" s="248"/>
      <c r="B586" s="17"/>
      <c r="C586" s="97"/>
      <c r="D586" s="97"/>
      <c r="E586" s="557"/>
      <c r="F586" s="596"/>
      <c r="G586" s="620"/>
      <c r="H586" s="17"/>
      <c r="I586" s="167"/>
    </row>
    <row r="587" spans="1:9">
      <c r="A587" s="248"/>
      <c r="B587" s="17"/>
      <c r="C587" s="97"/>
      <c r="D587" s="97"/>
      <c r="E587" s="557"/>
      <c r="F587" s="596"/>
      <c r="G587" s="620"/>
      <c r="H587" s="17"/>
      <c r="I587" s="167"/>
    </row>
    <row r="588" spans="1:9" ht="16.5" thickBot="1">
      <c r="A588" s="201" t="s">
        <v>7082</v>
      </c>
      <c r="B588" s="270"/>
      <c r="C588" s="99"/>
      <c r="D588" s="99"/>
      <c r="E588" s="558"/>
      <c r="F588" s="598"/>
      <c r="G588" s="621"/>
      <c r="H588" s="171"/>
      <c r="I588" s="172"/>
    </row>
    <row r="589" spans="1:9" ht="39" customHeight="1">
      <c r="A589" s="195" t="s">
        <v>1034</v>
      </c>
      <c r="B589" s="196" t="s">
        <v>1035</v>
      </c>
      <c r="C589" s="197" t="s">
        <v>678</v>
      </c>
      <c r="D589" s="197" t="s">
        <v>3143</v>
      </c>
      <c r="E589" s="605" t="s">
        <v>11378</v>
      </c>
      <c r="F589" s="600" t="s">
        <v>2792</v>
      </c>
      <c r="G589" s="638" t="s">
        <v>2640</v>
      </c>
      <c r="H589" s="338" t="s">
        <v>497</v>
      </c>
      <c r="I589" s="199" t="s">
        <v>4268</v>
      </c>
    </row>
    <row r="590" spans="1:9" ht="12.6" customHeight="1" thickBot="1">
      <c r="A590" s="195"/>
      <c r="B590" s="389"/>
      <c r="C590" s="197" t="s">
        <v>3644</v>
      </c>
      <c r="D590" s="390" t="s">
        <v>2641</v>
      </c>
      <c r="E590" s="564" t="s">
        <v>265</v>
      </c>
      <c r="F590" s="607">
        <f>'Заказ, cкидки и курсы валют'!$I$12</f>
        <v>0</v>
      </c>
      <c r="G590" s="949"/>
      <c r="H590" s="455"/>
      <c r="I590" s="325"/>
    </row>
    <row r="591" spans="1:9" ht="12.6" customHeight="1">
      <c r="A591" s="333" t="s">
        <v>3413</v>
      </c>
      <c r="B591" s="981" t="s">
        <v>190</v>
      </c>
      <c r="C591" s="977">
        <v>20.100000000000001</v>
      </c>
      <c r="D591" s="1881">
        <v>100</v>
      </c>
      <c r="E591" s="1092">
        <v>806.17</v>
      </c>
      <c r="F591" s="1089">
        <f>ROUND(E591*(1-$F$10),2)</f>
        <v>806.17</v>
      </c>
      <c r="G591" s="968">
        <f>'Заказ, cкидки и курсы валют'!$J$23*F591</f>
        <v>10036.816499999999</v>
      </c>
      <c r="H591" s="387">
        <f>ROUND((D591/1000)*G591,2)</f>
        <v>1003.68</v>
      </c>
      <c r="I591" s="337"/>
    </row>
    <row r="592" spans="1:9" ht="12.6" customHeight="1">
      <c r="A592" s="216" t="s">
        <v>3414</v>
      </c>
      <c r="B592" s="67" t="s">
        <v>192</v>
      </c>
      <c r="C592" s="58">
        <v>25.3</v>
      </c>
      <c r="D592" s="1882">
        <v>100</v>
      </c>
      <c r="E592" s="1092">
        <v>972.12</v>
      </c>
      <c r="F592" s="1090">
        <f t="shared" ref="F592:F604" si="98">ROUND(E592*(1-$F$10),2)</f>
        <v>972.12</v>
      </c>
      <c r="G592" s="862">
        <f>'Заказ, cкидки и курсы валют'!$J$23*F592</f>
        <v>12102.894</v>
      </c>
      <c r="H592" s="128">
        <f t="shared" ref="H592:H604" si="99">ROUND((D592/1000)*G592,2)</f>
        <v>1210.29</v>
      </c>
      <c r="I592" s="212"/>
    </row>
    <row r="593" spans="1:9" ht="12.6" customHeight="1">
      <c r="A593" s="216" t="s">
        <v>3415</v>
      </c>
      <c r="B593" s="67" t="s">
        <v>202</v>
      </c>
      <c r="C593" s="58">
        <v>42.75</v>
      </c>
      <c r="D593" s="1882">
        <v>50</v>
      </c>
      <c r="E593" s="1092">
        <v>1396.15</v>
      </c>
      <c r="F593" s="1090">
        <f t="shared" si="98"/>
        <v>1396.15</v>
      </c>
      <c r="G593" s="862">
        <f>'Заказ, cкидки и курсы валют'!$J$23*F593</f>
        <v>17382.067500000001</v>
      </c>
      <c r="H593" s="128">
        <f t="shared" si="99"/>
        <v>869.1</v>
      </c>
      <c r="I593" s="212"/>
    </row>
    <row r="594" spans="1:9" ht="12.6" customHeight="1">
      <c r="A594" s="216" t="s">
        <v>3416</v>
      </c>
      <c r="B594" s="67" t="s">
        <v>203</v>
      </c>
      <c r="C594" s="58">
        <v>53</v>
      </c>
      <c r="D594" s="1882">
        <v>50</v>
      </c>
      <c r="E594" s="1092">
        <v>1628.93</v>
      </c>
      <c r="F594" s="1090">
        <f t="shared" si="98"/>
        <v>1628.93</v>
      </c>
      <c r="G594" s="862">
        <f>'Заказ, cкидки и курсы валют'!$J$23*F594</f>
        <v>20280.178499999998</v>
      </c>
      <c r="H594" s="128">
        <f t="shared" si="99"/>
        <v>1014.01</v>
      </c>
      <c r="I594" s="212"/>
    </row>
    <row r="595" spans="1:9" ht="12.6" customHeight="1">
      <c r="A595" s="216" t="s">
        <v>3417</v>
      </c>
      <c r="B595" s="67" t="s">
        <v>204</v>
      </c>
      <c r="C595" s="58">
        <v>62</v>
      </c>
      <c r="D595" s="1882">
        <v>50</v>
      </c>
      <c r="E595" s="1092">
        <v>1935.71</v>
      </c>
      <c r="F595" s="1090">
        <f t="shared" si="98"/>
        <v>1935.71</v>
      </c>
      <c r="G595" s="862">
        <f>'Заказ, cкидки и курсы валют'!$J$23*F595</f>
        <v>24099.589499999998</v>
      </c>
      <c r="H595" s="128">
        <f t="shared" si="99"/>
        <v>1204.98</v>
      </c>
      <c r="I595" s="212"/>
    </row>
    <row r="596" spans="1:9" ht="12.6" customHeight="1">
      <c r="A596" s="216" t="s">
        <v>3418</v>
      </c>
      <c r="B596" s="67" t="s">
        <v>205</v>
      </c>
      <c r="C596" s="58">
        <v>74</v>
      </c>
      <c r="D596" s="1882">
        <v>25</v>
      </c>
      <c r="E596" s="1092">
        <v>2225.17</v>
      </c>
      <c r="F596" s="1090">
        <f t="shared" si="98"/>
        <v>2225.17</v>
      </c>
      <c r="G596" s="862">
        <f>'Заказ, cкидки и курсы валют'!$J$23*F596</f>
        <v>27703.3665</v>
      </c>
      <c r="H596" s="128">
        <f t="shared" si="99"/>
        <v>692.58</v>
      </c>
      <c r="I596" s="212"/>
    </row>
    <row r="597" spans="1:9" ht="12.6" customHeight="1">
      <c r="A597" s="216" t="s">
        <v>3419</v>
      </c>
      <c r="B597" s="67" t="s">
        <v>618</v>
      </c>
      <c r="C597" s="58">
        <v>91</v>
      </c>
      <c r="D597" s="1882">
        <v>50</v>
      </c>
      <c r="E597" s="1092">
        <v>2493.9499999999998</v>
      </c>
      <c r="F597" s="1090">
        <f t="shared" si="98"/>
        <v>2493.9499999999998</v>
      </c>
      <c r="G597" s="862">
        <f>'Заказ, cкидки и курсы валют'!$J$23*F597</f>
        <v>31049.677499999994</v>
      </c>
      <c r="H597" s="128">
        <f t="shared" si="99"/>
        <v>1552.48</v>
      </c>
      <c r="I597" s="212"/>
    </row>
    <row r="598" spans="1:9" ht="12.6" customHeight="1">
      <c r="A598" s="216" t="s">
        <v>3420</v>
      </c>
      <c r="B598" s="67" t="s">
        <v>1330</v>
      </c>
      <c r="C598" s="58">
        <v>113</v>
      </c>
      <c r="D598" s="1882">
        <v>25</v>
      </c>
      <c r="E598" s="1092">
        <v>2987.29</v>
      </c>
      <c r="F598" s="1090">
        <f t="shared" si="98"/>
        <v>2987.29</v>
      </c>
      <c r="G598" s="862">
        <f>'Заказ, cкидки и курсы валют'!$J$23*F598</f>
        <v>37191.760499999997</v>
      </c>
      <c r="H598" s="128">
        <f t="shared" si="99"/>
        <v>929.79</v>
      </c>
      <c r="I598" s="212"/>
    </row>
    <row r="599" spans="1:9" ht="12.6" customHeight="1">
      <c r="A599" s="216" t="s">
        <v>3421</v>
      </c>
      <c r="B599" s="67" t="s">
        <v>2657</v>
      </c>
      <c r="C599" s="58">
        <v>122</v>
      </c>
      <c r="D599" s="1882">
        <v>25</v>
      </c>
      <c r="E599" s="1092">
        <v>3468.74</v>
      </c>
      <c r="F599" s="1090">
        <f t="shared" si="98"/>
        <v>3468.74</v>
      </c>
      <c r="G599" s="862">
        <f>'Заказ, cкидки и курсы валют'!$J$23*F599</f>
        <v>43185.812999999995</v>
      </c>
      <c r="H599" s="128">
        <f t="shared" si="99"/>
        <v>1079.6500000000001</v>
      </c>
      <c r="I599" s="212"/>
    </row>
    <row r="600" spans="1:9" ht="12.6" customHeight="1">
      <c r="A600" s="216" t="s">
        <v>3422</v>
      </c>
      <c r="B600" s="67" t="s">
        <v>3395</v>
      </c>
      <c r="C600" s="58">
        <v>96</v>
      </c>
      <c r="D600" s="1882">
        <v>25</v>
      </c>
      <c r="E600" s="1092">
        <v>3175.28</v>
      </c>
      <c r="F600" s="1090">
        <f t="shared" si="98"/>
        <v>3175.28</v>
      </c>
      <c r="G600" s="862">
        <f>'Заказ, cкидки и курсы валют'!$J$23*F600</f>
        <v>39532.235999999997</v>
      </c>
      <c r="H600" s="128">
        <f t="shared" si="99"/>
        <v>988.31</v>
      </c>
      <c r="I600" s="212"/>
    </row>
    <row r="601" spans="1:9" ht="12.6" customHeight="1">
      <c r="A601" s="216" t="s">
        <v>3423</v>
      </c>
      <c r="B601" s="67" t="s">
        <v>2647</v>
      </c>
      <c r="C601" s="58">
        <v>107.4</v>
      </c>
      <c r="D601" s="1882">
        <v>25</v>
      </c>
      <c r="E601" s="1092">
        <v>3914.91</v>
      </c>
      <c r="F601" s="1090">
        <f t="shared" si="98"/>
        <v>3914.91</v>
      </c>
      <c r="G601" s="862">
        <f>'Заказ, cкидки и курсы валют'!$J$23*F601</f>
        <v>48740.629499999995</v>
      </c>
      <c r="H601" s="128">
        <f t="shared" si="99"/>
        <v>1218.52</v>
      </c>
      <c r="I601" s="212"/>
    </row>
    <row r="602" spans="1:9" ht="12.6" customHeight="1">
      <c r="A602" s="216" t="s">
        <v>3424</v>
      </c>
      <c r="B602" s="67" t="s">
        <v>3396</v>
      </c>
      <c r="C602" s="58">
        <v>146.66999999999999</v>
      </c>
      <c r="D602" s="1882">
        <v>20</v>
      </c>
      <c r="E602" s="1092">
        <v>4831.17</v>
      </c>
      <c r="F602" s="1090">
        <f t="shared" si="98"/>
        <v>4831.17</v>
      </c>
      <c r="G602" s="862">
        <f>'Заказ, cкидки и курсы валют'!$J$23*F602</f>
        <v>60148.066500000001</v>
      </c>
      <c r="H602" s="128">
        <f t="shared" si="99"/>
        <v>1202.96</v>
      </c>
      <c r="I602" s="212"/>
    </row>
    <row r="603" spans="1:9">
      <c r="A603" s="216" t="s">
        <v>3425</v>
      </c>
      <c r="B603" s="67" t="s">
        <v>2263</v>
      </c>
      <c r="C603" s="58">
        <v>198</v>
      </c>
      <c r="D603" s="1882">
        <v>20</v>
      </c>
      <c r="E603" s="1092">
        <v>6683.53</v>
      </c>
      <c r="F603" s="1090">
        <f t="shared" si="98"/>
        <v>6683.53</v>
      </c>
      <c r="G603" s="862">
        <f>'Заказ, cкидки и курсы валют'!$J$23*F603</f>
        <v>83209.948499999999</v>
      </c>
      <c r="H603" s="128">
        <f t="shared" si="99"/>
        <v>1664.2</v>
      </c>
      <c r="I603" s="212"/>
    </row>
    <row r="604" spans="1:9" ht="13.5" thickBot="1">
      <c r="A604" s="241" t="s">
        <v>3426</v>
      </c>
      <c r="B604" s="272" t="s">
        <v>4325</v>
      </c>
      <c r="C604" s="799">
        <v>230</v>
      </c>
      <c r="D604" s="1883">
        <v>20</v>
      </c>
      <c r="E604" s="1092">
        <v>9156.3700000000008</v>
      </c>
      <c r="F604" s="1091">
        <f t="shared" si="98"/>
        <v>9156.3700000000008</v>
      </c>
      <c r="G604" s="960">
        <f>'Заказ, cкидки и курсы валют'!$J$23*F604</f>
        <v>113996.80650000001</v>
      </c>
      <c r="H604" s="181">
        <f t="shared" si="99"/>
        <v>2279.94</v>
      </c>
      <c r="I604" s="214"/>
    </row>
    <row r="605" spans="1:9" ht="13.5" thickBot="1"/>
    <row r="606" spans="1:9" ht="18">
      <c r="A606" s="247"/>
      <c r="B606" s="163"/>
      <c r="C606" s="91" t="s">
        <v>4426</v>
      </c>
      <c r="D606" s="91"/>
      <c r="E606" s="855"/>
      <c r="F606" s="562"/>
      <c r="G606" s="592"/>
      <c r="H606" s="163"/>
      <c r="I606" s="95"/>
    </row>
    <row r="607" spans="1:9">
      <c r="A607" s="248"/>
      <c r="B607" s="17"/>
      <c r="C607" s="97"/>
      <c r="D607" s="97"/>
      <c r="E607" s="557"/>
      <c r="F607" s="596"/>
      <c r="G607" s="620"/>
      <c r="H607" s="17"/>
      <c r="I607" s="167"/>
    </row>
    <row r="608" spans="1:9">
      <c r="A608" s="248"/>
      <c r="B608" s="17"/>
      <c r="C608" s="97"/>
      <c r="D608" s="97"/>
      <c r="E608" s="557"/>
      <c r="F608" s="596"/>
      <c r="G608" s="620"/>
      <c r="H608" s="17"/>
      <c r="I608" s="167"/>
    </row>
    <row r="609" spans="1:9">
      <c r="A609" s="248"/>
      <c r="B609" s="17"/>
      <c r="C609" s="97"/>
      <c r="D609" s="97"/>
      <c r="E609" s="557"/>
      <c r="F609" s="596"/>
      <c r="G609" s="620"/>
      <c r="H609" s="17"/>
      <c r="I609" s="167"/>
    </row>
    <row r="610" spans="1:9" ht="16.5" thickBot="1">
      <c r="A610" s="201" t="s">
        <v>7083</v>
      </c>
      <c r="B610" s="270"/>
      <c r="C610" s="99"/>
      <c r="D610" s="99"/>
      <c r="E610" s="558"/>
      <c r="F610" s="598"/>
      <c r="G610" s="621"/>
      <c r="H610" s="171"/>
      <c r="I610" s="172"/>
    </row>
    <row r="611" spans="1:9" ht="39" customHeight="1">
      <c r="A611" s="195" t="s">
        <v>1034</v>
      </c>
      <c r="B611" s="196" t="s">
        <v>1035</v>
      </c>
      <c r="C611" s="197" t="s">
        <v>678</v>
      </c>
      <c r="D611" s="197" t="s">
        <v>3143</v>
      </c>
      <c r="E611" s="605" t="s">
        <v>11378</v>
      </c>
      <c r="F611" s="600" t="s">
        <v>2792</v>
      </c>
      <c r="G611" s="638" t="s">
        <v>2640</v>
      </c>
      <c r="H611" s="338" t="s">
        <v>497</v>
      </c>
      <c r="I611" s="199" t="s">
        <v>4268</v>
      </c>
    </row>
    <row r="612" spans="1:9" ht="12.6" customHeight="1" thickBot="1">
      <c r="A612" s="195"/>
      <c r="B612" s="389"/>
      <c r="C612" s="197" t="s">
        <v>3644</v>
      </c>
      <c r="D612" s="390" t="s">
        <v>2641</v>
      </c>
      <c r="E612" s="564" t="s">
        <v>265</v>
      </c>
      <c r="F612" s="607">
        <f>'Заказ, cкидки и курсы валют'!$I$12</f>
        <v>0</v>
      </c>
      <c r="G612" s="949"/>
      <c r="H612" s="455"/>
      <c r="I612" s="325"/>
    </row>
    <row r="613" spans="1:9" ht="12.6" customHeight="1">
      <c r="A613" s="333" t="s">
        <v>7577</v>
      </c>
      <c r="B613" s="981" t="s">
        <v>190</v>
      </c>
      <c r="C613" s="977">
        <v>20.100000000000001</v>
      </c>
      <c r="D613" s="1881">
        <v>5</v>
      </c>
      <c r="E613" s="2042">
        <f>E591*3</f>
        <v>2418.5099999999998</v>
      </c>
      <c r="F613" s="1089">
        <f>ROUND(E613*(1-$F$10),2)</f>
        <v>2418.5100000000002</v>
      </c>
      <c r="G613" s="968">
        <f>'Заказ, cкидки и курсы валют'!$J$23*F613</f>
        <v>30110.449500000002</v>
      </c>
      <c r="H613" s="387">
        <f>ROUND((D613/1000)*G613,2)</f>
        <v>150.55000000000001</v>
      </c>
      <c r="I613" s="337"/>
    </row>
    <row r="614" spans="1:9" ht="12.6" customHeight="1">
      <c r="A614" s="216" t="s">
        <v>7578</v>
      </c>
      <c r="B614" s="67" t="s">
        <v>192</v>
      </c>
      <c r="C614" s="58">
        <v>25.3</v>
      </c>
      <c r="D614" s="1882">
        <v>5</v>
      </c>
      <c r="E614" s="2043">
        <f t="shared" ref="E614:E626" si="100">E592*3</f>
        <v>2916.36</v>
      </c>
      <c r="F614" s="1090">
        <f t="shared" ref="F614:F626" si="101">ROUND(E614*(1-$F$10),2)</f>
        <v>2916.36</v>
      </c>
      <c r="G614" s="862">
        <f>'Заказ, cкидки и курсы валют'!$J$23*F614</f>
        <v>36308.682000000001</v>
      </c>
      <c r="H614" s="128">
        <f t="shared" ref="H614:H626" si="102">ROUND((D614/1000)*G614,2)</f>
        <v>181.54</v>
      </c>
      <c r="I614" s="212"/>
    </row>
    <row r="615" spans="1:9" ht="12.6" customHeight="1">
      <c r="A615" s="216" t="s">
        <v>7579</v>
      </c>
      <c r="B615" s="67" t="s">
        <v>202</v>
      </c>
      <c r="C615" s="58">
        <v>42.75</v>
      </c>
      <c r="D615" s="1882">
        <v>5</v>
      </c>
      <c r="E615" s="2043">
        <f t="shared" si="100"/>
        <v>4188.4500000000007</v>
      </c>
      <c r="F615" s="1090">
        <f t="shared" si="101"/>
        <v>4188.45</v>
      </c>
      <c r="G615" s="862">
        <f>'Заказ, cкидки и курсы валют'!$J$23*F615</f>
        <v>52146.202499999992</v>
      </c>
      <c r="H615" s="128">
        <f t="shared" si="102"/>
        <v>260.73</v>
      </c>
      <c r="I615" s="212"/>
    </row>
    <row r="616" spans="1:9" ht="12.6" customHeight="1">
      <c r="A616" s="216" t="s">
        <v>7580</v>
      </c>
      <c r="B616" s="67" t="s">
        <v>203</v>
      </c>
      <c r="C616" s="58">
        <v>53</v>
      </c>
      <c r="D616" s="1882">
        <v>5</v>
      </c>
      <c r="E616" s="2043">
        <f t="shared" si="100"/>
        <v>4886.79</v>
      </c>
      <c r="F616" s="1090">
        <f t="shared" si="101"/>
        <v>4886.79</v>
      </c>
      <c r="G616" s="862">
        <f>'Заказ, cкидки и курсы валют'!$J$23*F616</f>
        <v>60840.535499999998</v>
      </c>
      <c r="H616" s="128">
        <f t="shared" si="102"/>
        <v>304.2</v>
      </c>
      <c r="I616" s="212"/>
    </row>
    <row r="617" spans="1:9" ht="12.6" customHeight="1">
      <c r="A617" s="216" t="s">
        <v>7581</v>
      </c>
      <c r="B617" s="67" t="s">
        <v>204</v>
      </c>
      <c r="C617" s="58">
        <v>62</v>
      </c>
      <c r="D617" s="1882">
        <v>5</v>
      </c>
      <c r="E617" s="2043">
        <f t="shared" si="100"/>
        <v>5807.13</v>
      </c>
      <c r="F617" s="1090">
        <f t="shared" si="101"/>
        <v>5807.13</v>
      </c>
      <c r="G617" s="862">
        <f>'Заказ, cкидки и курсы валют'!$J$23*F617</f>
        <v>72298.768499999991</v>
      </c>
      <c r="H617" s="128">
        <f t="shared" si="102"/>
        <v>361.49</v>
      </c>
      <c r="I617" s="212"/>
    </row>
    <row r="618" spans="1:9" ht="12.6" customHeight="1">
      <c r="A618" s="216" t="s">
        <v>7582</v>
      </c>
      <c r="B618" s="67" t="s">
        <v>205</v>
      </c>
      <c r="C618" s="58">
        <v>74</v>
      </c>
      <c r="D618" s="1882">
        <v>5</v>
      </c>
      <c r="E618" s="2043">
        <f t="shared" si="100"/>
        <v>6675.51</v>
      </c>
      <c r="F618" s="1090">
        <f t="shared" si="101"/>
        <v>6675.51</v>
      </c>
      <c r="G618" s="862">
        <f>'Заказ, cкидки и курсы валют'!$J$23*F618</f>
        <v>83110.099499999997</v>
      </c>
      <c r="H618" s="128">
        <f t="shared" si="102"/>
        <v>415.55</v>
      </c>
      <c r="I618" s="212"/>
    </row>
    <row r="619" spans="1:9" ht="12.6" customHeight="1">
      <c r="A619" s="216" t="s">
        <v>7583</v>
      </c>
      <c r="B619" s="67" t="s">
        <v>618</v>
      </c>
      <c r="C619" s="58">
        <v>91</v>
      </c>
      <c r="D619" s="1882">
        <v>5</v>
      </c>
      <c r="E619" s="2043">
        <f t="shared" si="100"/>
        <v>7481.8499999999995</v>
      </c>
      <c r="F619" s="1090">
        <f t="shared" si="101"/>
        <v>7481.85</v>
      </c>
      <c r="G619" s="862">
        <f>'Заказ, cкидки и курсы валют'!$J$23*F619</f>
        <v>93149.032500000001</v>
      </c>
      <c r="H619" s="128">
        <f t="shared" si="102"/>
        <v>465.75</v>
      </c>
      <c r="I619" s="212"/>
    </row>
    <row r="620" spans="1:9" ht="12.6" customHeight="1">
      <c r="A620" s="216" t="s">
        <v>7584</v>
      </c>
      <c r="B620" s="67" t="s">
        <v>1330</v>
      </c>
      <c r="C620" s="58">
        <v>113</v>
      </c>
      <c r="D620" s="1882">
        <v>5</v>
      </c>
      <c r="E620" s="2043">
        <f t="shared" si="100"/>
        <v>8961.869999999999</v>
      </c>
      <c r="F620" s="1090">
        <f t="shared" si="101"/>
        <v>8961.8700000000008</v>
      </c>
      <c r="G620" s="862">
        <f>'Заказ, cкидки и курсы валют'!$J$23*F620</f>
        <v>111575.2815</v>
      </c>
      <c r="H620" s="128">
        <f t="shared" si="102"/>
        <v>557.88</v>
      </c>
      <c r="I620" s="212"/>
    </row>
    <row r="621" spans="1:9" ht="12.6" customHeight="1">
      <c r="A621" s="216" t="s">
        <v>7585</v>
      </c>
      <c r="B621" s="67" t="s">
        <v>2657</v>
      </c>
      <c r="C621" s="58">
        <v>122</v>
      </c>
      <c r="D621" s="1882">
        <v>5</v>
      </c>
      <c r="E621" s="2043">
        <f t="shared" si="100"/>
        <v>10406.219999999999</v>
      </c>
      <c r="F621" s="1090">
        <f t="shared" si="101"/>
        <v>10406.219999999999</v>
      </c>
      <c r="G621" s="862">
        <f>'Заказ, cкидки и курсы валют'!$J$23*F621</f>
        <v>129557.43899999998</v>
      </c>
      <c r="H621" s="128">
        <f t="shared" si="102"/>
        <v>647.79</v>
      </c>
      <c r="I621" s="212"/>
    </row>
    <row r="622" spans="1:9" ht="12.6" customHeight="1">
      <c r="A622" s="216" t="s">
        <v>7586</v>
      </c>
      <c r="B622" s="67" t="s">
        <v>3395</v>
      </c>
      <c r="C622" s="58">
        <v>96</v>
      </c>
      <c r="D622" s="1882">
        <v>5</v>
      </c>
      <c r="E622" s="2043">
        <f t="shared" si="100"/>
        <v>9525.84</v>
      </c>
      <c r="F622" s="1090">
        <f t="shared" si="101"/>
        <v>9525.84</v>
      </c>
      <c r="G622" s="862">
        <f>'Заказ, cкидки и курсы валют'!$J$23*F622</f>
        <v>118596.708</v>
      </c>
      <c r="H622" s="128">
        <f t="shared" si="102"/>
        <v>592.98</v>
      </c>
      <c r="I622" s="212"/>
    </row>
    <row r="623" spans="1:9" ht="12.6" customHeight="1">
      <c r="A623" s="216" t="s">
        <v>7587</v>
      </c>
      <c r="B623" s="67" t="s">
        <v>2647</v>
      </c>
      <c r="C623" s="58">
        <v>107.4</v>
      </c>
      <c r="D623" s="1882">
        <v>5</v>
      </c>
      <c r="E623" s="2043">
        <f t="shared" si="100"/>
        <v>11744.73</v>
      </c>
      <c r="F623" s="1090">
        <f t="shared" si="101"/>
        <v>11744.73</v>
      </c>
      <c r="G623" s="862">
        <f>'Заказ, cкидки и курсы валют'!$J$23*F623</f>
        <v>146221.88849999997</v>
      </c>
      <c r="H623" s="128">
        <f t="shared" si="102"/>
        <v>731.11</v>
      </c>
      <c r="I623" s="212"/>
    </row>
    <row r="624" spans="1:9" ht="12.6" customHeight="1">
      <c r="A624" s="216" t="s">
        <v>7588</v>
      </c>
      <c r="B624" s="67" t="s">
        <v>3396</v>
      </c>
      <c r="C624" s="58">
        <v>146.66999999999999</v>
      </c>
      <c r="D624" s="1882">
        <v>2</v>
      </c>
      <c r="E624" s="2043">
        <f t="shared" si="100"/>
        <v>14493.51</v>
      </c>
      <c r="F624" s="1090">
        <f t="shared" si="101"/>
        <v>14493.51</v>
      </c>
      <c r="G624" s="862">
        <f>'Заказ, cкидки и курсы валют'!$J$23*F624</f>
        <v>180444.19949999999</v>
      </c>
      <c r="H624" s="128">
        <f t="shared" si="102"/>
        <v>360.89</v>
      </c>
      <c r="I624" s="212"/>
    </row>
    <row r="625" spans="1:9">
      <c r="A625" s="216" t="s">
        <v>7589</v>
      </c>
      <c r="B625" s="67" t="s">
        <v>2263</v>
      </c>
      <c r="C625" s="58">
        <v>198</v>
      </c>
      <c r="D625" s="1882">
        <v>2</v>
      </c>
      <c r="E625" s="2043">
        <f t="shared" si="100"/>
        <v>20050.59</v>
      </c>
      <c r="F625" s="1090">
        <f t="shared" si="101"/>
        <v>20050.59</v>
      </c>
      <c r="G625" s="862">
        <f>'Заказ, cкидки и курсы валют'!$J$23*F625</f>
        <v>249629.8455</v>
      </c>
      <c r="H625" s="128">
        <f t="shared" si="102"/>
        <v>499.26</v>
      </c>
      <c r="I625" s="212"/>
    </row>
    <row r="626" spans="1:9" ht="13.5" thickBot="1">
      <c r="A626" s="241" t="s">
        <v>7590</v>
      </c>
      <c r="B626" s="272" t="s">
        <v>4325</v>
      </c>
      <c r="C626" s="799">
        <v>230</v>
      </c>
      <c r="D626" s="1883">
        <v>2</v>
      </c>
      <c r="E626" s="2045">
        <f t="shared" si="100"/>
        <v>27469.11</v>
      </c>
      <c r="F626" s="1091">
        <f t="shared" si="101"/>
        <v>27469.11</v>
      </c>
      <c r="G626" s="960">
        <f>'Заказ, cкидки и курсы валют'!$J$23*F626</f>
        <v>341990.41949999996</v>
      </c>
      <c r="H626" s="181">
        <f t="shared" si="102"/>
        <v>683.98</v>
      </c>
      <c r="I626" s="214"/>
    </row>
    <row r="627" spans="1:9" ht="13.5" thickBot="1"/>
    <row r="628" spans="1:9" ht="18">
      <c r="A628" s="247"/>
      <c r="B628" s="163"/>
      <c r="C628" s="91" t="s">
        <v>4427</v>
      </c>
      <c r="D628" s="91"/>
      <c r="E628" s="855"/>
      <c r="F628" s="562"/>
      <c r="G628" s="592"/>
      <c r="H628" s="163"/>
      <c r="I628" s="95"/>
    </row>
    <row r="629" spans="1:9">
      <c r="A629" s="248"/>
      <c r="B629" s="17"/>
      <c r="C629" s="97"/>
      <c r="D629" s="97"/>
      <c r="E629" s="557"/>
      <c r="F629" s="596"/>
      <c r="G629" s="620"/>
      <c r="H629" s="17"/>
      <c r="I629" s="167"/>
    </row>
    <row r="630" spans="1:9">
      <c r="A630" s="248"/>
      <c r="B630" s="17"/>
      <c r="C630" s="97"/>
      <c r="D630" s="97"/>
      <c r="E630" s="557"/>
      <c r="F630" s="596"/>
      <c r="G630" s="620"/>
      <c r="H630" s="17"/>
      <c r="I630" s="167"/>
    </row>
    <row r="631" spans="1:9">
      <c r="A631" s="248"/>
      <c r="B631" s="17"/>
      <c r="C631" s="97"/>
      <c r="D631" s="97"/>
      <c r="E631" s="557"/>
      <c r="F631" s="596"/>
      <c r="G631" s="620"/>
      <c r="H631" s="17"/>
      <c r="I631" s="167"/>
    </row>
    <row r="632" spans="1:9" ht="16.5" thickBot="1">
      <c r="A632" s="201" t="s">
        <v>7082</v>
      </c>
      <c r="B632" s="270"/>
      <c r="C632" s="99"/>
      <c r="D632" s="99"/>
      <c r="E632" s="558"/>
      <c r="F632" s="598"/>
      <c r="G632" s="621"/>
      <c r="H632" s="171"/>
      <c r="I632" s="172"/>
    </row>
    <row r="633" spans="1:9" ht="39" customHeight="1">
      <c r="A633" s="195" t="s">
        <v>1034</v>
      </c>
      <c r="B633" s="196" t="s">
        <v>1035</v>
      </c>
      <c r="C633" s="197" t="s">
        <v>678</v>
      </c>
      <c r="D633" s="197" t="s">
        <v>3143</v>
      </c>
      <c r="E633" s="605" t="s">
        <v>11378</v>
      </c>
      <c r="F633" s="600" t="s">
        <v>2792</v>
      </c>
      <c r="G633" s="638" t="s">
        <v>2640</v>
      </c>
      <c r="H633" s="338" t="s">
        <v>497</v>
      </c>
      <c r="I633" s="199" t="s">
        <v>4268</v>
      </c>
    </row>
    <row r="634" spans="1:9" ht="12.6" customHeight="1" thickBot="1">
      <c r="A634" s="195"/>
      <c r="B634" s="389"/>
      <c r="C634" s="197" t="s">
        <v>3644</v>
      </c>
      <c r="D634" s="390" t="s">
        <v>2641</v>
      </c>
      <c r="E634" s="564" t="s">
        <v>265</v>
      </c>
      <c r="F634" s="607">
        <f>'Заказ, cкидки и курсы валют'!$I$12</f>
        <v>0</v>
      </c>
      <c r="G634" s="949"/>
      <c r="H634" s="455"/>
      <c r="I634" s="325"/>
    </row>
    <row r="635" spans="1:9" ht="12.6" customHeight="1">
      <c r="A635" s="333" t="s">
        <v>5283</v>
      </c>
      <c r="B635" s="983" t="s">
        <v>190</v>
      </c>
      <c r="C635" s="977">
        <v>21.1</v>
      </c>
      <c r="D635" s="1872">
        <v>100</v>
      </c>
      <c r="E635" s="1092">
        <v>910.4</v>
      </c>
      <c r="F635" s="1089">
        <f>ROUND(E635*(1-$F$10),2)</f>
        <v>910.4</v>
      </c>
      <c r="G635" s="968">
        <f>'Заказ, cкидки и курсы валют'!$J$23*F635</f>
        <v>11334.48</v>
      </c>
      <c r="H635" s="387">
        <f t="shared" ref="H635:H654" si="103">ROUND((D635/1000)*G635,2)</f>
        <v>1133.45</v>
      </c>
      <c r="I635" s="337"/>
    </row>
    <row r="636" spans="1:9" ht="12.6" customHeight="1">
      <c r="A636" s="216" t="s">
        <v>3427</v>
      </c>
      <c r="B636" s="62" t="s">
        <v>1338</v>
      </c>
      <c r="C636" s="58">
        <v>21.75</v>
      </c>
      <c r="D636" s="57">
        <v>100</v>
      </c>
      <c r="E636" s="1092">
        <v>876.96</v>
      </c>
      <c r="F636" s="1090">
        <f t="shared" ref="F636:F654" si="104">ROUND(E636*(1-$F$10),2)</f>
        <v>876.96</v>
      </c>
      <c r="G636" s="862">
        <f>'Заказ, cкидки и курсы валют'!$J$23*F636</f>
        <v>10918.152</v>
      </c>
      <c r="H636" s="128">
        <f t="shared" si="103"/>
        <v>1091.82</v>
      </c>
      <c r="I636" s="212"/>
    </row>
    <row r="637" spans="1:9" ht="12.6" customHeight="1">
      <c r="A637" s="216" t="s">
        <v>3428</v>
      </c>
      <c r="B637" s="62" t="s">
        <v>2648</v>
      </c>
      <c r="C637" s="58">
        <v>26.5</v>
      </c>
      <c r="D637" s="57">
        <v>100</v>
      </c>
      <c r="E637" s="1092">
        <v>1074.07</v>
      </c>
      <c r="F637" s="1090">
        <f t="shared" si="104"/>
        <v>1074.07</v>
      </c>
      <c r="G637" s="862">
        <f>'Заказ, cкидки и курсы валют'!$J$23*F637</f>
        <v>13372.171499999999</v>
      </c>
      <c r="H637" s="128">
        <f t="shared" si="103"/>
        <v>1337.22</v>
      </c>
      <c r="I637" s="212"/>
    </row>
    <row r="638" spans="1:9" ht="12.6" customHeight="1">
      <c r="A638" s="216" t="s">
        <v>3429</v>
      </c>
      <c r="B638" s="62" t="s">
        <v>4207</v>
      </c>
      <c r="C638" s="73">
        <v>34</v>
      </c>
      <c r="D638" s="57">
        <v>50</v>
      </c>
      <c r="E638" s="1092">
        <v>1231.44</v>
      </c>
      <c r="F638" s="1090">
        <f t="shared" si="104"/>
        <v>1231.44</v>
      </c>
      <c r="G638" s="862">
        <f>'Заказ, cкидки и курсы валют'!$J$23*F638</f>
        <v>15331.428</v>
      </c>
      <c r="H638" s="128">
        <f t="shared" si="103"/>
        <v>766.57</v>
      </c>
      <c r="I638" s="212"/>
    </row>
    <row r="639" spans="1:9" ht="12.6" customHeight="1">
      <c r="A639" s="216" t="s">
        <v>3430</v>
      </c>
      <c r="B639" s="62" t="s">
        <v>4208</v>
      </c>
      <c r="C639" s="58">
        <v>39</v>
      </c>
      <c r="D639" s="57">
        <v>50</v>
      </c>
      <c r="E639" s="1092">
        <v>1447</v>
      </c>
      <c r="F639" s="1090">
        <f t="shared" si="104"/>
        <v>1447</v>
      </c>
      <c r="G639" s="862">
        <f>'Заказ, cкидки и курсы валют'!$J$23*F639</f>
        <v>18015.149999999998</v>
      </c>
      <c r="H639" s="128">
        <f t="shared" si="103"/>
        <v>900.76</v>
      </c>
      <c r="I639" s="212"/>
    </row>
    <row r="640" spans="1:9" ht="12.6" customHeight="1">
      <c r="A640" s="216" t="s">
        <v>5284</v>
      </c>
      <c r="B640" s="62" t="s">
        <v>201</v>
      </c>
      <c r="C640" s="58">
        <v>42</v>
      </c>
      <c r="D640" s="57">
        <v>50</v>
      </c>
      <c r="E640" s="1092">
        <v>1362.17</v>
      </c>
      <c r="F640" s="1090">
        <f t="shared" si="104"/>
        <v>1362.17</v>
      </c>
      <c r="G640" s="862">
        <f>'Заказ, cкидки и курсы валют'!$J$23*F640</f>
        <v>16959.016500000002</v>
      </c>
      <c r="H640" s="128">
        <f t="shared" si="103"/>
        <v>847.95</v>
      </c>
      <c r="I640" s="212"/>
    </row>
    <row r="641" spans="1:9" ht="12.6" customHeight="1">
      <c r="A641" s="216" t="s">
        <v>3431</v>
      </c>
      <c r="B641" s="62" t="s">
        <v>202</v>
      </c>
      <c r="C641" s="58">
        <v>46.5</v>
      </c>
      <c r="D641" s="57">
        <v>50</v>
      </c>
      <c r="E641" s="1092">
        <v>1570.34</v>
      </c>
      <c r="F641" s="1090">
        <f t="shared" si="104"/>
        <v>1570.34</v>
      </c>
      <c r="G641" s="862">
        <f>'Заказ, cкидки и курсы валют'!$J$23*F641</f>
        <v>19550.732999999997</v>
      </c>
      <c r="H641" s="128">
        <f t="shared" si="103"/>
        <v>977.54</v>
      </c>
      <c r="I641" s="212"/>
    </row>
    <row r="642" spans="1:9" ht="12.6" customHeight="1">
      <c r="A642" s="216" t="s">
        <v>3432</v>
      </c>
      <c r="B642" s="62" t="s">
        <v>203</v>
      </c>
      <c r="C642" s="58">
        <v>56</v>
      </c>
      <c r="D642" s="57">
        <v>50</v>
      </c>
      <c r="E642" s="1092">
        <v>1694.65</v>
      </c>
      <c r="F642" s="1090">
        <f t="shared" si="104"/>
        <v>1694.65</v>
      </c>
      <c r="G642" s="862">
        <f>'Заказ, cкидки и курсы валют'!$J$23*F642</f>
        <v>21098.392500000002</v>
      </c>
      <c r="H642" s="128">
        <f t="shared" si="103"/>
        <v>1054.92</v>
      </c>
      <c r="I642" s="212"/>
    </row>
    <row r="643" spans="1:9" ht="12.6" customHeight="1">
      <c r="A643" s="216" t="s">
        <v>3433</v>
      </c>
      <c r="B643" s="62" t="s">
        <v>204</v>
      </c>
      <c r="C643" s="58">
        <v>67</v>
      </c>
      <c r="D643" s="57">
        <v>50</v>
      </c>
      <c r="E643" s="1092">
        <v>1953.73</v>
      </c>
      <c r="F643" s="1090">
        <f t="shared" si="104"/>
        <v>1953.73</v>
      </c>
      <c r="G643" s="862">
        <f>'Заказ, cкидки и курсы валют'!$J$23*F643</f>
        <v>24323.9385</v>
      </c>
      <c r="H643" s="128">
        <f t="shared" si="103"/>
        <v>1216.2</v>
      </c>
      <c r="I643" s="212"/>
    </row>
    <row r="644" spans="1:9" ht="12.6" customHeight="1">
      <c r="A644" s="216" t="s">
        <v>3434</v>
      </c>
      <c r="B644" s="62" t="s">
        <v>3657</v>
      </c>
      <c r="C644" s="73">
        <v>74</v>
      </c>
      <c r="D644" s="57">
        <v>50</v>
      </c>
      <c r="E644" s="1092">
        <v>2191.12</v>
      </c>
      <c r="F644" s="1090">
        <f t="shared" si="104"/>
        <v>2191.12</v>
      </c>
      <c r="G644" s="862">
        <f>'Заказ, cкидки и курсы валют'!$J$23*F644</f>
        <v>27279.443999999996</v>
      </c>
      <c r="H644" s="128">
        <f t="shared" si="103"/>
        <v>1363.97</v>
      </c>
      <c r="I644" s="212"/>
    </row>
    <row r="645" spans="1:9" ht="12.6" customHeight="1">
      <c r="A645" s="216" t="s">
        <v>3435</v>
      </c>
      <c r="B645" s="62" t="s">
        <v>205</v>
      </c>
      <c r="C645" s="73">
        <v>68</v>
      </c>
      <c r="D645" s="57">
        <v>50</v>
      </c>
      <c r="E645" s="1092">
        <v>2108.25</v>
      </c>
      <c r="F645" s="1090">
        <f t="shared" si="104"/>
        <v>2108.25</v>
      </c>
      <c r="G645" s="862">
        <f>'Заказ, cкидки и курсы валют'!$J$23*F645</f>
        <v>26247.712499999998</v>
      </c>
      <c r="H645" s="128">
        <f t="shared" si="103"/>
        <v>1312.39</v>
      </c>
      <c r="I645" s="212"/>
    </row>
    <row r="646" spans="1:9" ht="12.6" customHeight="1">
      <c r="A646" s="216" t="s">
        <v>3436</v>
      </c>
      <c r="B646" s="62" t="s">
        <v>618</v>
      </c>
      <c r="C646" s="58">
        <v>106</v>
      </c>
      <c r="D646" s="57">
        <v>25</v>
      </c>
      <c r="E646" s="1092">
        <v>2520.59</v>
      </c>
      <c r="F646" s="1090">
        <f t="shared" si="104"/>
        <v>2520.59</v>
      </c>
      <c r="G646" s="862">
        <f>'Заказ, cкидки и курсы валют'!$J$23*F646</f>
        <v>31381.345499999999</v>
      </c>
      <c r="H646" s="128">
        <f t="shared" si="103"/>
        <v>784.53</v>
      </c>
      <c r="I646" s="212"/>
    </row>
    <row r="647" spans="1:9" ht="12.6" customHeight="1">
      <c r="A647" s="216" t="s">
        <v>3437</v>
      </c>
      <c r="B647" s="62" t="s">
        <v>1330</v>
      </c>
      <c r="C647" s="73">
        <v>114</v>
      </c>
      <c r="D647" s="57">
        <v>25</v>
      </c>
      <c r="E647" s="1092">
        <v>2913.08</v>
      </c>
      <c r="F647" s="1090">
        <f t="shared" si="104"/>
        <v>2913.08</v>
      </c>
      <c r="G647" s="862">
        <f>'Заказ, cкидки и курсы валют'!$J$23*F647</f>
        <v>36267.845999999998</v>
      </c>
      <c r="H647" s="128">
        <f t="shared" si="103"/>
        <v>906.7</v>
      </c>
      <c r="I647" s="212"/>
    </row>
    <row r="648" spans="1:9" ht="12.6" customHeight="1">
      <c r="A648" s="216" t="s">
        <v>2845</v>
      </c>
      <c r="B648" s="62" t="s">
        <v>2657</v>
      </c>
      <c r="C648" s="58">
        <v>132</v>
      </c>
      <c r="D648" s="57">
        <v>30</v>
      </c>
      <c r="E648" s="1092">
        <v>3711.15</v>
      </c>
      <c r="F648" s="1090">
        <f t="shared" si="104"/>
        <v>3711.15</v>
      </c>
      <c r="G648" s="862">
        <f>'Заказ, cкидки и курсы валют'!$J$23*F648</f>
        <v>46203.817499999997</v>
      </c>
      <c r="H648" s="128">
        <f t="shared" si="103"/>
        <v>1386.11</v>
      </c>
      <c r="I648" s="212"/>
    </row>
    <row r="649" spans="1:9" ht="12.6" customHeight="1">
      <c r="A649" s="216" t="s">
        <v>2846</v>
      </c>
      <c r="B649" s="62" t="s">
        <v>3395</v>
      </c>
      <c r="C649" s="73">
        <v>100</v>
      </c>
      <c r="D649" s="57">
        <v>25</v>
      </c>
      <c r="E649" s="1092">
        <v>3167.85</v>
      </c>
      <c r="F649" s="1090">
        <f t="shared" si="104"/>
        <v>3167.85</v>
      </c>
      <c r="G649" s="862">
        <f>'Заказ, cкидки и курсы валют'!$J$23*F649</f>
        <v>39439.732499999998</v>
      </c>
      <c r="H649" s="128">
        <f t="shared" si="103"/>
        <v>985.99</v>
      </c>
      <c r="I649" s="212"/>
    </row>
    <row r="650" spans="1:9" ht="12.6" customHeight="1">
      <c r="A650" s="216" t="s">
        <v>2847</v>
      </c>
      <c r="B650" s="62" t="s">
        <v>2647</v>
      </c>
      <c r="C650" s="58">
        <v>113</v>
      </c>
      <c r="D650" s="57">
        <v>25</v>
      </c>
      <c r="E650" s="1092">
        <v>3359.41</v>
      </c>
      <c r="F650" s="1090">
        <f t="shared" si="104"/>
        <v>3359.41</v>
      </c>
      <c r="G650" s="862">
        <f>'Заказ, cкидки и курсы валют'!$J$23*F650</f>
        <v>41824.654499999997</v>
      </c>
      <c r="H650" s="128">
        <f t="shared" si="103"/>
        <v>1045.6199999999999</v>
      </c>
      <c r="I650" s="212"/>
    </row>
    <row r="651" spans="1:9" ht="12.6" customHeight="1">
      <c r="A651" s="216" t="s">
        <v>2848</v>
      </c>
      <c r="B651" s="62" t="s">
        <v>3396</v>
      </c>
      <c r="C651" s="73">
        <v>161</v>
      </c>
      <c r="D651" s="57">
        <v>15</v>
      </c>
      <c r="E651" s="1092">
        <v>4556.7299999999996</v>
      </c>
      <c r="F651" s="1090">
        <f t="shared" si="104"/>
        <v>4556.7299999999996</v>
      </c>
      <c r="G651" s="862">
        <f>'Заказ, cкидки и курсы валют'!$J$23*F651</f>
        <v>56731.288499999988</v>
      </c>
      <c r="H651" s="128">
        <f t="shared" si="103"/>
        <v>850.97</v>
      </c>
      <c r="I651" s="212"/>
    </row>
    <row r="652" spans="1:9" ht="12.6" customHeight="1">
      <c r="A652" s="216" t="s">
        <v>2849</v>
      </c>
      <c r="B652" s="62" t="s">
        <v>2262</v>
      </c>
      <c r="C652" s="58">
        <v>191.67</v>
      </c>
      <c r="D652" s="57">
        <v>15</v>
      </c>
      <c r="E652" s="1092">
        <v>4744.24</v>
      </c>
      <c r="F652" s="1090">
        <f t="shared" si="104"/>
        <v>4744.24</v>
      </c>
      <c r="G652" s="862">
        <f>'Заказ, cкидки и курсы валют'!$J$23*F652</f>
        <v>59065.787999999993</v>
      </c>
      <c r="H652" s="128">
        <f t="shared" si="103"/>
        <v>885.99</v>
      </c>
      <c r="I652" s="212"/>
    </row>
    <row r="653" spans="1:9">
      <c r="A653" s="216" t="s">
        <v>2850</v>
      </c>
      <c r="B653" s="62" t="s">
        <v>2263</v>
      </c>
      <c r="C653" s="58">
        <v>210</v>
      </c>
      <c r="D653" s="57">
        <v>15</v>
      </c>
      <c r="E653" s="1092">
        <v>6103.22</v>
      </c>
      <c r="F653" s="1090">
        <f t="shared" si="104"/>
        <v>6103.22</v>
      </c>
      <c r="G653" s="862">
        <f>'Заказ, cкидки и курсы валют'!$J$23*F653</f>
        <v>75985.088999999993</v>
      </c>
      <c r="H653" s="128">
        <f t="shared" si="103"/>
        <v>1139.78</v>
      </c>
      <c r="I653" s="212"/>
    </row>
    <row r="654" spans="1:9" ht="13.5" thickBot="1">
      <c r="A654" s="241" t="s">
        <v>2851</v>
      </c>
      <c r="B654" s="266" t="s">
        <v>4325</v>
      </c>
      <c r="C654" s="799">
        <v>245</v>
      </c>
      <c r="D654" s="242">
        <v>10</v>
      </c>
      <c r="E654" s="1092">
        <v>9573.0499999999993</v>
      </c>
      <c r="F654" s="1091">
        <f t="shared" si="104"/>
        <v>9573.0499999999993</v>
      </c>
      <c r="G654" s="960">
        <f>'Заказ, cкидки и курсы валют'!$J$23*F654</f>
        <v>119184.47249999999</v>
      </c>
      <c r="H654" s="181">
        <f t="shared" si="103"/>
        <v>1191.8399999999999</v>
      </c>
      <c r="I654" s="214"/>
    </row>
    <row r="655" spans="1:9" ht="13.5" thickBot="1"/>
    <row r="656" spans="1:9" ht="18">
      <c r="A656" s="247"/>
      <c r="B656" s="163"/>
      <c r="C656" s="91" t="s">
        <v>4427</v>
      </c>
      <c r="D656" s="91"/>
      <c r="E656" s="855"/>
      <c r="F656" s="562"/>
      <c r="G656" s="592"/>
      <c r="H656" s="163"/>
      <c r="I656" s="95"/>
    </row>
    <row r="657" spans="1:9">
      <c r="A657" s="248"/>
      <c r="B657" s="17"/>
      <c r="C657" s="97"/>
      <c r="D657" s="97"/>
      <c r="E657" s="557"/>
      <c r="F657" s="596"/>
      <c r="G657" s="620"/>
      <c r="H657" s="17"/>
      <c r="I657" s="167"/>
    </row>
    <row r="658" spans="1:9">
      <c r="A658" s="248"/>
      <c r="B658" s="17"/>
      <c r="C658" s="97"/>
      <c r="D658" s="97"/>
      <c r="E658" s="557"/>
      <c r="F658" s="596"/>
      <c r="G658" s="620"/>
      <c r="H658" s="17"/>
      <c r="I658" s="167"/>
    </row>
    <row r="659" spans="1:9">
      <c r="A659" s="248"/>
      <c r="B659" s="17"/>
      <c r="C659" s="97"/>
      <c r="D659" s="97"/>
      <c r="E659" s="557"/>
      <c r="F659" s="596"/>
      <c r="G659" s="620"/>
      <c r="H659" s="17"/>
      <c r="I659" s="167"/>
    </row>
    <row r="660" spans="1:9" ht="16.5" thickBot="1">
      <c r="A660" s="201" t="s">
        <v>7083</v>
      </c>
      <c r="B660" s="270"/>
      <c r="C660" s="99"/>
      <c r="D660" s="99"/>
      <c r="E660" s="558"/>
      <c r="F660" s="598"/>
      <c r="G660" s="621"/>
      <c r="H660" s="171"/>
      <c r="I660" s="172"/>
    </row>
    <row r="661" spans="1:9" ht="44.25" customHeight="1">
      <c r="A661" s="195" t="s">
        <v>1034</v>
      </c>
      <c r="B661" s="196" t="s">
        <v>1035</v>
      </c>
      <c r="C661" s="197" t="s">
        <v>678</v>
      </c>
      <c r="D661" s="197" t="s">
        <v>3143</v>
      </c>
      <c r="E661" s="605" t="s">
        <v>11378</v>
      </c>
      <c r="F661" s="600" t="s">
        <v>2792</v>
      </c>
      <c r="G661" s="638" t="s">
        <v>2640</v>
      </c>
      <c r="H661" s="338" t="s">
        <v>497</v>
      </c>
      <c r="I661" s="199" t="s">
        <v>4268</v>
      </c>
    </row>
    <row r="662" spans="1:9" ht="12.6" customHeight="1" thickBot="1">
      <c r="A662" s="195"/>
      <c r="B662" s="389"/>
      <c r="C662" s="197" t="s">
        <v>3644</v>
      </c>
      <c r="D662" s="390" t="s">
        <v>2641</v>
      </c>
      <c r="E662" s="564" t="s">
        <v>265</v>
      </c>
      <c r="F662" s="607">
        <f>'Заказ, cкидки и курсы валют'!$I$12</f>
        <v>0</v>
      </c>
      <c r="G662" s="949"/>
      <c r="H662" s="455"/>
      <c r="I662" s="325"/>
    </row>
    <row r="663" spans="1:9" ht="12.6" customHeight="1">
      <c r="A663" s="333" t="s">
        <v>7591</v>
      </c>
      <c r="B663" s="983" t="s">
        <v>190</v>
      </c>
      <c r="C663" s="977">
        <v>21.1</v>
      </c>
      <c r="D663" s="1872">
        <v>5</v>
      </c>
      <c r="E663" s="2042">
        <f>E635*3</f>
        <v>2731.2</v>
      </c>
      <c r="F663" s="1089">
        <f>ROUND(E663*(1-$F$10),2)</f>
        <v>2731.2</v>
      </c>
      <c r="G663" s="968">
        <f>'Заказ, cкидки и курсы валют'!$J$23*F663</f>
        <v>34003.439999999995</v>
      </c>
      <c r="H663" s="387">
        <f t="shared" ref="H663:H682" si="105">ROUND((D663/1000)*G663,2)</f>
        <v>170.02</v>
      </c>
      <c r="I663" s="337"/>
    </row>
    <row r="664" spans="1:9" ht="12.6" customHeight="1">
      <c r="A664" s="216" t="s">
        <v>7592</v>
      </c>
      <c r="B664" s="62" t="s">
        <v>1338</v>
      </c>
      <c r="C664" s="58">
        <v>21.75</v>
      </c>
      <c r="D664" s="57">
        <v>5</v>
      </c>
      <c r="E664" s="2043">
        <f t="shared" ref="E664:E682" si="106">E636*3</f>
        <v>2630.88</v>
      </c>
      <c r="F664" s="1090">
        <f t="shared" ref="F664:F682" si="107">ROUND(E664*(1-$F$10),2)</f>
        <v>2630.88</v>
      </c>
      <c r="G664" s="862">
        <f>'Заказ, cкидки и курсы валют'!$J$23*F664</f>
        <v>32754.455999999998</v>
      </c>
      <c r="H664" s="128">
        <f t="shared" si="105"/>
        <v>163.77000000000001</v>
      </c>
      <c r="I664" s="212"/>
    </row>
    <row r="665" spans="1:9" ht="12.6" customHeight="1">
      <c r="A665" s="216" t="s">
        <v>7593</v>
      </c>
      <c r="B665" s="62" t="s">
        <v>2648</v>
      </c>
      <c r="C665" s="58">
        <v>26.5</v>
      </c>
      <c r="D665" s="57">
        <v>5</v>
      </c>
      <c r="E665" s="2043">
        <f t="shared" si="106"/>
        <v>3222.21</v>
      </c>
      <c r="F665" s="1090">
        <f t="shared" si="107"/>
        <v>3222.21</v>
      </c>
      <c r="G665" s="862">
        <f>'Заказ, cкидки и курсы валют'!$J$23*F665</f>
        <v>40116.514499999997</v>
      </c>
      <c r="H665" s="128">
        <f t="shared" si="105"/>
        <v>200.58</v>
      </c>
      <c r="I665" s="212"/>
    </row>
    <row r="666" spans="1:9" ht="12.6" customHeight="1">
      <c r="A666" s="216" t="s">
        <v>7594</v>
      </c>
      <c r="B666" s="62" t="s">
        <v>4207</v>
      </c>
      <c r="C666" s="73">
        <v>34</v>
      </c>
      <c r="D666" s="57">
        <v>5</v>
      </c>
      <c r="E666" s="2043">
        <f t="shared" si="106"/>
        <v>3694.32</v>
      </c>
      <c r="F666" s="1090">
        <f t="shared" si="107"/>
        <v>3694.32</v>
      </c>
      <c r="G666" s="862">
        <f>'Заказ, cкидки и курсы валют'!$J$23*F666</f>
        <v>45994.284</v>
      </c>
      <c r="H666" s="128">
        <f t="shared" si="105"/>
        <v>229.97</v>
      </c>
      <c r="I666" s="212"/>
    </row>
    <row r="667" spans="1:9" ht="12.6" customHeight="1">
      <c r="A667" s="216" t="s">
        <v>7595</v>
      </c>
      <c r="B667" s="62" t="s">
        <v>4208</v>
      </c>
      <c r="C667" s="58">
        <v>39</v>
      </c>
      <c r="D667" s="57">
        <v>5</v>
      </c>
      <c r="E667" s="2043">
        <f t="shared" si="106"/>
        <v>4341</v>
      </c>
      <c r="F667" s="1090">
        <f t="shared" si="107"/>
        <v>4341</v>
      </c>
      <c r="G667" s="862">
        <f>'Заказ, cкидки и курсы валют'!$J$23*F667</f>
        <v>54045.45</v>
      </c>
      <c r="H667" s="128">
        <f t="shared" si="105"/>
        <v>270.23</v>
      </c>
      <c r="I667" s="212"/>
    </row>
    <row r="668" spans="1:9" ht="12.6" customHeight="1">
      <c r="A668" s="216" t="s">
        <v>7596</v>
      </c>
      <c r="B668" s="62" t="s">
        <v>201</v>
      </c>
      <c r="C668" s="58">
        <v>42</v>
      </c>
      <c r="D668" s="57">
        <v>5</v>
      </c>
      <c r="E668" s="2043">
        <f t="shared" si="106"/>
        <v>4086.51</v>
      </c>
      <c r="F668" s="1090">
        <f t="shared" si="107"/>
        <v>4086.51</v>
      </c>
      <c r="G668" s="862">
        <f>'Заказ, cкидки и курсы валют'!$J$23*F668</f>
        <v>50877.049500000001</v>
      </c>
      <c r="H668" s="128">
        <f t="shared" si="105"/>
        <v>254.39</v>
      </c>
      <c r="I668" s="212"/>
    </row>
    <row r="669" spans="1:9" ht="12.6" customHeight="1">
      <c r="A669" s="216" t="s">
        <v>7597</v>
      </c>
      <c r="B669" s="62" t="s">
        <v>202</v>
      </c>
      <c r="C669" s="58">
        <v>46.5</v>
      </c>
      <c r="D669" s="57">
        <v>5</v>
      </c>
      <c r="E669" s="2043">
        <f t="shared" si="106"/>
        <v>4711.0199999999995</v>
      </c>
      <c r="F669" s="1090">
        <f t="shared" si="107"/>
        <v>4711.0200000000004</v>
      </c>
      <c r="G669" s="862">
        <f>'Заказ, cкидки и курсы валют'!$J$23*F669</f>
        <v>58652.199000000001</v>
      </c>
      <c r="H669" s="128">
        <f t="shared" si="105"/>
        <v>293.26</v>
      </c>
      <c r="I669" s="212"/>
    </row>
    <row r="670" spans="1:9" ht="12.6" customHeight="1">
      <c r="A670" s="216" t="s">
        <v>7598</v>
      </c>
      <c r="B670" s="62" t="s">
        <v>203</v>
      </c>
      <c r="C670" s="58">
        <v>56</v>
      </c>
      <c r="D670" s="57">
        <v>5</v>
      </c>
      <c r="E670" s="2043">
        <f t="shared" si="106"/>
        <v>5083.9500000000007</v>
      </c>
      <c r="F670" s="1090">
        <f t="shared" si="107"/>
        <v>5083.95</v>
      </c>
      <c r="G670" s="862">
        <f>'Заказ, cкидки и курсы валют'!$J$23*F670</f>
        <v>63295.177499999991</v>
      </c>
      <c r="H670" s="128">
        <f t="shared" si="105"/>
        <v>316.48</v>
      </c>
      <c r="I670" s="212"/>
    </row>
    <row r="671" spans="1:9" ht="12.6" customHeight="1">
      <c r="A671" s="216" t="s">
        <v>7599</v>
      </c>
      <c r="B671" s="62" t="s">
        <v>204</v>
      </c>
      <c r="C671" s="58">
        <v>67</v>
      </c>
      <c r="D671" s="57">
        <v>5</v>
      </c>
      <c r="E671" s="2043">
        <f t="shared" si="106"/>
        <v>5861.1900000000005</v>
      </c>
      <c r="F671" s="1090">
        <f t="shared" si="107"/>
        <v>5861.19</v>
      </c>
      <c r="G671" s="862">
        <f>'Заказ, cкидки и курсы валют'!$J$23*F671</f>
        <v>72971.815499999997</v>
      </c>
      <c r="H671" s="128">
        <f t="shared" si="105"/>
        <v>364.86</v>
      </c>
      <c r="I671" s="212"/>
    </row>
    <row r="672" spans="1:9" ht="12.6" customHeight="1">
      <c r="A672" s="216" t="s">
        <v>7600</v>
      </c>
      <c r="B672" s="62" t="s">
        <v>3657</v>
      </c>
      <c r="C672" s="73">
        <v>74</v>
      </c>
      <c r="D672" s="57">
        <v>5</v>
      </c>
      <c r="E672" s="2043">
        <f t="shared" si="106"/>
        <v>6573.36</v>
      </c>
      <c r="F672" s="1090">
        <f t="shared" si="107"/>
        <v>6573.36</v>
      </c>
      <c r="G672" s="862">
        <f>'Заказ, cкидки и курсы валют'!$J$23*F672</f>
        <v>81838.331999999995</v>
      </c>
      <c r="H672" s="128">
        <f t="shared" si="105"/>
        <v>409.19</v>
      </c>
      <c r="I672" s="212"/>
    </row>
    <row r="673" spans="1:9" ht="12.6" customHeight="1">
      <c r="A673" s="216" t="s">
        <v>7601</v>
      </c>
      <c r="B673" s="62" t="s">
        <v>205</v>
      </c>
      <c r="C673" s="73">
        <v>68</v>
      </c>
      <c r="D673" s="57">
        <v>5</v>
      </c>
      <c r="E673" s="2043">
        <f t="shared" si="106"/>
        <v>6324.75</v>
      </c>
      <c r="F673" s="1090">
        <f t="shared" si="107"/>
        <v>6324.75</v>
      </c>
      <c r="G673" s="862">
        <f>'Заказ, cкидки и курсы валют'!$J$23*F673</f>
        <v>78743.137499999997</v>
      </c>
      <c r="H673" s="128">
        <f t="shared" si="105"/>
        <v>393.72</v>
      </c>
      <c r="I673" s="212"/>
    </row>
    <row r="674" spans="1:9" ht="12.6" customHeight="1">
      <c r="A674" s="216" t="s">
        <v>7602</v>
      </c>
      <c r="B674" s="62" t="s">
        <v>618</v>
      </c>
      <c r="C674" s="58">
        <v>106</v>
      </c>
      <c r="D674" s="57">
        <v>5</v>
      </c>
      <c r="E674" s="2043">
        <f t="shared" si="106"/>
        <v>7561.77</v>
      </c>
      <c r="F674" s="1090">
        <f t="shared" si="107"/>
        <v>7561.77</v>
      </c>
      <c r="G674" s="862">
        <f>'Заказ, cкидки и курсы валют'!$J$23*F674</f>
        <v>94144.036500000002</v>
      </c>
      <c r="H674" s="128">
        <f t="shared" si="105"/>
        <v>470.72</v>
      </c>
      <c r="I674" s="212"/>
    </row>
    <row r="675" spans="1:9" ht="12.6" customHeight="1">
      <c r="A675" s="216" t="s">
        <v>7603</v>
      </c>
      <c r="B675" s="62" t="s">
        <v>1330</v>
      </c>
      <c r="C675" s="73">
        <v>114</v>
      </c>
      <c r="D675" s="57">
        <v>5</v>
      </c>
      <c r="E675" s="2043">
        <f t="shared" si="106"/>
        <v>8739.24</v>
      </c>
      <c r="F675" s="1090">
        <f t="shared" si="107"/>
        <v>8739.24</v>
      </c>
      <c r="G675" s="862">
        <f>'Заказ, cкидки и курсы валют'!$J$23*F675</f>
        <v>108803.53799999999</v>
      </c>
      <c r="H675" s="128">
        <f t="shared" si="105"/>
        <v>544.02</v>
      </c>
      <c r="I675" s="212"/>
    </row>
    <row r="676" spans="1:9" ht="12.6" customHeight="1">
      <c r="A676" s="216" t="s">
        <v>7604</v>
      </c>
      <c r="B676" s="62" t="s">
        <v>2657</v>
      </c>
      <c r="C676" s="58">
        <v>132</v>
      </c>
      <c r="D676" s="57">
        <v>3</v>
      </c>
      <c r="E676" s="2043">
        <f t="shared" si="106"/>
        <v>11133.45</v>
      </c>
      <c r="F676" s="1090">
        <f t="shared" si="107"/>
        <v>11133.45</v>
      </c>
      <c r="G676" s="862">
        <f>'Заказ, cкидки и курсы валют'!$J$23*F676</f>
        <v>138611.45250000001</v>
      </c>
      <c r="H676" s="128">
        <f t="shared" si="105"/>
        <v>415.83</v>
      </c>
      <c r="I676" s="212"/>
    </row>
    <row r="677" spans="1:9" ht="12.6" customHeight="1">
      <c r="A677" s="216" t="s">
        <v>7605</v>
      </c>
      <c r="B677" s="62" t="s">
        <v>3395</v>
      </c>
      <c r="C677" s="73">
        <v>100</v>
      </c>
      <c r="D677" s="57">
        <v>5</v>
      </c>
      <c r="E677" s="2043">
        <f t="shared" si="106"/>
        <v>9503.5499999999993</v>
      </c>
      <c r="F677" s="1090">
        <f t="shared" si="107"/>
        <v>9503.5499999999993</v>
      </c>
      <c r="G677" s="862">
        <f>'Заказ, cкидки и курсы валют'!$J$23*F677</f>
        <v>118319.19749999998</v>
      </c>
      <c r="H677" s="128">
        <f t="shared" si="105"/>
        <v>591.6</v>
      </c>
      <c r="I677" s="212"/>
    </row>
    <row r="678" spans="1:9" ht="12.6" customHeight="1">
      <c r="A678" s="216" t="s">
        <v>7606</v>
      </c>
      <c r="B678" s="62" t="s">
        <v>2647</v>
      </c>
      <c r="C678" s="58">
        <v>113</v>
      </c>
      <c r="D678" s="57">
        <v>5</v>
      </c>
      <c r="E678" s="2043">
        <f t="shared" si="106"/>
        <v>10078.23</v>
      </c>
      <c r="F678" s="1090">
        <f t="shared" si="107"/>
        <v>10078.23</v>
      </c>
      <c r="G678" s="862">
        <f>'Заказ, cкидки и курсы валют'!$J$23*F678</f>
        <v>125473.96349999998</v>
      </c>
      <c r="H678" s="128">
        <f t="shared" si="105"/>
        <v>627.37</v>
      </c>
      <c r="I678" s="212"/>
    </row>
    <row r="679" spans="1:9" ht="12.6" customHeight="1">
      <c r="A679" s="216" t="s">
        <v>7607</v>
      </c>
      <c r="B679" s="62" t="s">
        <v>3396</v>
      </c>
      <c r="C679" s="73">
        <v>161</v>
      </c>
      <c r="D679" s="57">
        <v>3</v>
      </c>
      <c r="E679" s="2043">
        <f t="shared" si="106"/>
        <v>13670.189999999999</v>
      </c>
      <c r="F679" s="1090">
        <f t="shared" si="107"/>
        <v>13670.19</v>
      </c>
      <c r="G679" s="862">
        <f>'Заказ, cкидки и курсы валют'!$J$23*F679</f>
        <v>170193.86549999999</v>
      </c>
      <c r="H679" s="128">
        <f t="shared" si="105"/>
        <v>510.58</v>
      </c>
      <c r="I679" s="212"/>
    </row>
    <row r="680" spans="1:9" ht="12.6" customHeight="1">
      <c r="A680" s="216" t="s">
        <v>7608</v>
      </c>
      <c r="B680" s="62" t="s">
        <v>2262</v>
      </c>
      <c r="C680" s="58">
        <v>191.67</v>
      </c>
      <c r="D680" s="57">
        <v>3</v>
      </c>
      <c r="E680" s="2043">
        <f t="shared" si="106"/>
        <v>14232.72</v>
      </c>
      <c r="F680" s="1090">
        <f t="shared" si="107"/>
        <v>14232.72</v>
      </c>
      <c r="G680" s="862">
        <f>'Заказ, cкидки и курсы валют'!$J$23*F680</f>
        <v>177197.36399999997</v>
      </c>
      <c r="H680" s="128">
        <f t="shared" si="105"/>
        <v>531.59</v>
      </c>
      <c r="I680" s="212"/>
    </row>
    <row r="681" spans="1:9">
      <c r="A681" s="216" t="s">
        <v>7609</v>
      </c>
      <c r="B681" s="62" t="s">
        <v>2263</v>
      </c>
      <c r="C681" s="58">
        <v>210</v>
      </c>
      <c r="D681" s="57">
        <v>3</v>
      </c>
      <c r="E681" s="2043">
        <f t="shared" si="106"/>
        <v>18309.66</v>
      </c>
      <c r="F681" s="1090">
        <f t="shared" si="107"/>
        <v>18309.66</v>
      </c>
      <c r="G681" s="862">
        <f>'Заказ, cкидки и курсы валют'!$J$23*F681</f>
        <v>227955.26699999999</v>
      </c>
      <c r="H681" s="128">
        <f t="shared" si="105"/>
        <v>683.87</v>
      </c>
      <c r="I681" s="212"/>
    </row>
    <row r="682" spans="1:9" ht="13.5" thickBot="1">
      <c r="A682" s="241" t="s">
        <v>7610</v>
      </c>
      <c r="B682" s="266" t="s">
        <v>4325</v>
      </c>
      <c r="C682" s="799">
        <v>245</v>
      </c>
      <c r="D682" s="242">
        <v>1</v>
      </c>
      <c r="E682" s="2045">
        <f t="shared" si="106"/>
        <v>28719.149999999998</v>
      </c>
      <c r="F682" s="1091">
        <f t="shared" si="107"/>
        <v>28719.15</v>
      </c>
      <c r="G682" s="960">
        <f>'Заказ, cкидки и курсы валют'!$J$23*F682</f>
        <v>357553.41749999998</v>
      </c>
      <c r="H682" s="181">
        <f t="shared" si="105"/>
        <v>357.55</v>
      </c>
      <c r="I682" s="214"/>
    </row>
    <row r="683" spans="1:9" ht="13.5" thickBot="1"/>
    <row r="684" spans="1:9" ht="18">
      <c r="A684" s="247"/>
      <c r="B684" s="163"/>
      <c r="C684" s="91" t="s">
        <v>4428</v>
      </c>
      <c r="D684" s="91"/>
      <c r="E684" s="855"/>
      <c r="F684" s="562"/>
      <c r="G684" s="592"/>
      <c r="H684" s="163"/>
      <c r="I684" s="95"/>
    </row>
    <row r="685" spans="1:9">
      <c r="A685" s="248"/>
      <c r="B685" s="17"/>
      <c r="C685" s="97"/>
      <c r="D685" s="97"/>
      <c r="E685" s="557"/>
      <c r="F685" s="596"/>
      <c r="G685" s="620"/>
      <c r="H685" s="17"/>
      <c r="I685" s="167"/>
    </row>
    <row r="686" spans="1:9">
      <c r="A686" s="248"/>
      <c r="B686" s="17"/>
      <c r="C686" s="97"/>
      <c r="D686" s="97"/>
      <c r="E686" s="557"/>
      <c r="F686" s="596"/>
      <c r="G686" s="620"/>
      <c r="H686" s="17"/>
      <c r="I686" s="167"/>
    </row>
    <row r="687" spans="1:9">
      <c r="A687" s="248"/>
      <c r="B687" s="17"/>
      <c r="C687" s="97"/>
      <c r="D687" s="97"/>
      <c r="E687" s="557"/>
      <c r="F687" s="596"/>
      <c r="G687" s="620"/>
      <c r="H687" s="17"/>
      <c r="I687" s="167"/>
    </row>
    <row r="688" spans="1:9" ht="16.5" thickBot="1">
      <c r="A688" s="201" t="s">
        <v>7082</v>
      </c>
      <c r="B688" s="270"/>
      <c r="C688" s="99"/>
      <c r="D688" s="99"/>
      <c r="E688" s="558"/>
      <c r="F688" s="598"/>
      <c r="G688" s="621"/>
      <c r="H688" s="171"/>
      <c r="I688" s="172"/>
    </row>
    <row r="689" spans="1:9" ht="45" customHeight="1">
      <c r="A689" s="195" t="s">
        <v>1034</v>
      </c>
      <c r="B689" s="196" t="s">
        <v>1035</v>
      </c>
      <c r="C689" s="197" t="s">
        <v>678</v>
      </c>
      <c r="D689" s="197" t="s">
        <v>3143</v>
      </c>
      <c r="E689" s="605" t="s">
        <v>11378</v>
      </c>
      <c r="F689" s="600" t="s">
        <v>2792</v>
      </c>
      <c r="G689" s="638" t="s">
        <v>2640</v>
      </c>
      <c r="H689" s="338" t="s">
        <v>497</v>
      </c>
      <c r="I689" s="199" t="s">
        <v>4268</v>
      </c>
    </row>
    <row r="690" spans="1:9" ht="12.6" customHeight="1" thickBot="1">
      <c r="A690" s="195"/>
      <c r="B690" s="389"/>
      <c r="C690" s="197" t="s">
        <v>3644</v>
      </c>
      <c r="D690" s="390" t="s">
        <v>2641</v>
      </c>
      <c r="E690" s="564" t="s">
        <v>265</v>
      </c>
      <c r="F690" s="607">
        <f>'Заказ, cкидки и курсы валют'!$I$12</f>
        <v>0</v>
      </c>
      <c r="G690" s="949"/>
      <c r="H690" s="455"/>
      <c r="I690" s="325"/>
    </row>
    <row r="691" spans="1:9" ht="12.6" customHeight="1">
      <c r="A691" s="333" t="s">
        <v>5285</v>
      </c>
      <c r="B691" s="985" t="s">
        <v>190</v>
      </c>
      <c r="C691" s="977">
        <v>22</v>
      </c>
      <c r="D691" s="1877">
        <v>100</v>
      </c>
      <c r="E691" s="1092">
        <v>936.33</v>
      </c>
      <c r="F691" s="1089">
        <f>ROUND(E691*(1-$F$10),2)</f>
        <v>936.33</v>
      </c>
      <c r="G691" s="968">
        <f>'Заказ, cкидки и курсы валют'!$J$23*F691</f>
        <v>11657.308499999999</v>
      </c>
      <c r="H691" s="387">
        <f>ROUND((D691/1000)*G691,2)</f>
        <v>1165.73</v>
      </c>
      <c r="I691" s="337"/>
    </row>
    <row r="692" spans="1:9" ht="12.6" customHeight="1">
      <c r="A692" s="216" t="s">
        <v>2852</v>
      </c>
      <c r="B692" s="39" t="s">
        <v>1338</v>
      </c>
      <c r="C692" s="58">
        <v>23</v>
      </c>
      <c r="D692" s="420">
        <v>100</v>
      </c>
      <c r="E692" s="1092">
        <v>836.47</v>
      </c>
      <c r="F692" s="1090">
        <f t="shared" ref="F692:F695" si="108">ROUND(E692*(1-$F$10),2)</f>
        <v>836.47</v>
      </c>
      <c r="G692" s="862">
        <f>'Заказ, cкидки и курсы валют'!$J$23*F692</f>
        <v>10414.0515</v>
      </c>
      <c r="H692" s="128">
        <f t="shared" ref="H692:H695" si="109">ROUND((D692/1000)*G692,2)</f>
        <v>1041.4100000000001</v>
      </c>
      <c r="I692" s="212"/>
    </row>
    <row r="693" spans="1:9" ht="12.6" customHeight="1">
      <c r="A693" s="216" t="s">
        <v>2853</v>
      </c>
      <c r="B693" s="39" t="s">
        <v>2648</v>
      </c>
      <c r="C693" s="58">
        <v>28.8</v>
      </c>
      <c r="D693" s="420">
        <v>100</v>
      </c>
      <c r="E693" s="1092">
        <v>1092.48</v>
      </c>
      <c r="F693" s="1090">
        <f t="shared" si="108"/>
        <v>1092.48</v>
      </c>
      <c r="G693" s="862">
        <f>'Заказ, cкидки и курсы валют'!$J$23*F693</f>
        <v>13601.376</v>
      </c>
      <c r="H693" s="128">
        <f t="shared" si="109"/>
        <v>1360.14</v>
      </c>
      <c r="I693" s="212"/>
    </row>
    <row r="694" spans="1:9" ht="12.6" customHeight="1">
      <c r="A694" s="216" t="s">
        <v>2854</v>
      </c>
      <c r="B694" s="39" t="s">
        <v>4207</v>
      </c>
      <c r="C694" s="58">
        <v>35</v>
      </c>
      <c r="D694" s="420">
        <v>50</v>
      </c>
      <c r="E694" s="1092">
        <v>1227.8399999999999</v>
      </c>
      <c r="F694" s="1090">
        <f t="shared" si="108"/>
        <v>1227.8399999999999</v>
      </c>
      <c r="G694" s="862">
        <f>'Заказ, cкидки и курсы валют'!$J$23*F694</f>
        <v>15286.607999999998</v>
      </c>
      <c r="H694" s="128">
        <f t="shared" si="109"/>
        <v>764.33</v>
      </c>
      <c r="I694" s="212"/>
    </row>
    <row r="695" spans="1:9" ht="12.6" customHeight="1">
      <c r="A695" s="216" t="s">
        <v>2855</v>
      </c>
      <c r="B695" s="39" t="s">
        <v>4208</v>
      </c>
      <c r="C695" s="58">
        <v>39</v>
      </c>
      <c r="D695" s="420">
        <v>50</v>
      </c>
      <c r="E695" s="1092">
        <v>1271.3900000000001</v>
      </c>
      <c r="F695" s="1090">
        <f t="shared" si="108"/>
        <v>1271.3900000000001</v>
      </c>
      <c r="G695" s="862">
        <f>'Заказ, cкидки и курсы валют'!$J$23*F695</f>
        <v>15828.8055</v>
      </c>
      <c r="H695" s="128">
        <f t="shared" si="109"/>
        <v>791.44</v>
      </c>
      <c r="I695" s="212"/>
    </row>
    <row r="696" spans="1:9" ht="12.6" customHeight="1">
      <c r="A696" s="216" t="s">
        <v>10693</v>
      </c>
      <c r="B696" s="62" t="s">
        <v>201</v>
      </c>
      <c r="C696" s="58">
        <v>49</v>
      </c>
      <c r="D696" s="420">
        <v>50</v>
      </c>
      <c r="E696" s="1092">
        <v>1338.63</v>
      </c>
      <c r="F696" s="1090">
        <f t="shared" ref="F696:F712" si="110">ROUND(E696*(1-$F$10),2)</f>
        <v>1338.63</v>
      </c>
      <c r="G696" s="862">
        <f>'Заказ, cкидки и курсы валют'!$J$23*F696</f>
        <v>16665.943500000001</v>
      </c>
      <c r="H696" s="128">
        <f t="shared" ref="H696:H712" si="111">ROUND((D696/1000)*G696,2)</f>
        <v>833.3</v>
      </c>
      <c r="I696" s="212"/>
    </row>
    <row r="697" spans="1:9" ht="12.6" customHeight="1">
      <c r="A697" s="216" t="s">
        <v>2856</v>
      </c>
      <c r="B697" s="39" t="s">
        <v>202</v>
      </c>
      <c r="C697" s="58">
        <v>49.25</v>
      </c>
      <c r="D697" s="420">
        <v>50</v>
      </c>
      <c r="E697" s="1092">
        <v>1546.35</v>
      </c>
      <c r="F697" s="1090">
        <f t="shared" si="110"/>
        <v>1546.35</v>
      </c>
      <c r="G697" s="862">
        <f>'Заказ, cкидки и курсы валют'!$J$23*F697</f>
        <v>19252.057499999999</v>
      </c>
      <c r="H697" s="128">
        <f t="shared" si="111"/>
        <v>962.6</v>
      </c>
      <c r="I697" s="212"/>
    </row>
    <row r="698" spans="1:9" ht="12.6" customHeight="1">
      <c r="A698" s="216" t="s">
        <v>2857</v>
      </c>
      <c r="B698" s="39" t="s">
        <v>203</v>
      </c>
      <c r="C698" s="58">
        <v>58</v>
      </c>
      <c r="D698" s="420">
        <v>50</v>
      </c>
      <c r="E698" s="1092">
        <v>1816.5</v>
      </c>
      <c r="F698" s="1090">
        <f t="shared" si="110"/>
        <v>1816.5</v>
      </c>
      <c r="G698" s="862">
        <f>'Заказ, cкидки и курсы валют'!$J$23*F698</f>
        <v>22615.424999999999</v>
      </c>
      <c r="H698" s="128">
        <f t="shared" si="111"/>
        <v>1130.77</v>
      </c>
      <c r="I698" s="212"/>
    </row>
    <row r="699" spans="1:9" ht="12.6" customHeight="1">
      <c r="A699" s="216" t="s">
        <v>2858</v>
      </c>
      <c r="B699" s="39" t="s">
        <v>204</v>
      </c>
      <c r="C699" s="58">
        <v>69.67</v>
      </c>
      <c r="D699" s="420">
        <v>30</v>
      </c>
      <c r="E699" s="1092">
        <v>2113.7600000000002</v>
      </c>
      <c r="F699" s="1090">
        <f t="shared" si="110"/>
        <v>2113.7600000000002</v>
      </c>
      <c r="G699" s="862">
        <f>'Заказ, cкидки и курсы валют'!$J$23*F699</f>
        <v>26316.312000000002</v>
      </c>
      <c r="H699" s="128">
        <f t="shared" si="111"/>
        <v>789.49</v>
      </c>
      <c r="I699" s="212"/>
    </row>
    <row r="700" spans="1:9" ht="12.6" customHeight="1">
      <c r="A700" s="216" t="s">
        <v>2859</v>
      </c>
      <c r="B700" s="39" t="s">
        <v>3657</v>
      </c>
      <c r="C700" s="58">
        <v>69.17</v>
      </c>
      <c r="D700" s="420">
        <v>30</v>
      </c>
      <c r="E700" s="1092">
        <v>2177.27</v>
      </c>
      <c r="F700" s="1090">
        <f t="shared" si="110"/>
        <v>2177.27</v>
      </c>
      <c r="G700" s="862">
        <f>'Заказ, cкидки и курсы валют'!$J$23*F700</f>
        <v>27107.011499999997</v>
      </c>
      <c r="H700" s="128">
        <f t="shared" si="111"/>
        <v>813.21</v>
      </c>
      <c r="I700" s="212"/>
    </row>
    <row r="701" spans="1:9" ht="12.6" customHeight="1">
      <c r="A701" s="216" t="s">
        <v>2860</v>
      </c>
      <c r="B701" s="39" t="s">
        <v>205</v>
      </c>
      <c r="C701" s="58">
        <v>78.7</v>
      </c>
      <c r="D701" s="420">
        <v>50</v>
      </c>
      <c r="E701" s="1092">
        <v>2293.9</v>
      </c>
      <c r="F701" s="1090">
        <f t="shared" si="110"/>
        <v>2293.9</v>
      </c>
      <c r="G701" s="862">
        <f>'Заказ, cкидки и курсы валют'!$J$23*F701</f>
        <v>28559.055</v>
      </c>
      <c r="H701" s="128">
        <f t="shared" si="111"/>
        <v>1427.95</v>
      </c>
      <c r="I701" s="212"/>
    </row>
    <row r="702" spans="1:9" ht="12.6" customHeight="1">
      <c r="A702" s="216" t="s">
        <v>2861</v>
      </c>
      <c r="B702" s="39" t="s">
        <v>618</v>
      </c>
      <c r="C702" s="58">
        <v>94</v>
      </c>
      <c r="D702" s="420">
        <v>30</v>
      </c>
      <c r="E702" s="1092">
        <v>2611.17</v>
      </c>
      <c r="F702" s="1090">
        <f t="shared" si="110"/>
        <v>2611.17</v>
      </c>
      <c r="G702" s="862">
        <f>'Заказ, cкидки и курсы валют'!$J$23*F702</f>
        <v>32509.066500000001</v>
      </c>
      <c r="H702" s="128">
        <f t="shared" si="111"/>
        <v>975.27</v>
      </c>
      <c r="I702" s="212"/>
    </row>
    <row r="703" spans="1:9" ht="12.6" customHeight="1">
      <c r="A703" s="216" t="s">
        <v>2862</v>
      </c>
      <c r="B703" s="39" t="s">
        <v>1330</v>
      </c>
      <c r="C703" s="58">
        <v>117</v>
      </c>
      <c r="D703" s="420">
        <v>25</v>
      </c>
      <c r="E703" s="1092">
        <v>3236.02</v>
      </c>
      <c r="F703" s="1090">
        <f t="shared" si="110"/>
        <v>3236.02</v>
      </c>
      <c r="G703" s="862">
        <f>'Заказ, cкидки и курсы валют'!$J$23*F703</f>
        <v>40288.449000000001</v>
      </c>
      <c r="H703" s="128">
        <f t="shared" si="111"/>
        <v>1007.21</v>
      </c>
      <c r="I703" s="212"/>
    </row>
    <row r="704" spans="1:9" ht="12.6" customHeight="1">
      <c r="A704" s="216" t="s">
        <v>2863</v>
      </c>
      <c r="B704" s="39" t="s">
        <v>2657</v>
      </c>
      <c r="C704" s="58">
        <v>135.83000000000001</v>
      </c>
      <c r="D704" s="420">
        <v>30</v>
      </c>
      <c r="E704" s="1092">
        <v>3961.64</v>
      </c>
      <c r="F704" s="1090">
        <f t="shared" si="110"/>
        <v>3961.64</v>
      </c>
      <c r="G704" s="862">
        <f>'Заказ, cкидки и курсы валют'!$J$23*F704</f>
        <v>49322.417999999998</v>
      </c>
      <c r="H704" s="128">
        <f t="shared" si="111"/>
        <v>1479.67</v>
      </c>
      <c r="I704" s="212"/>
    </row>
    <row r="705" spans="1:9" ht="12.6" customHeight="1">
      <c r="A705" s="216" t="s">
        <v>5286</v>
      </c>
      <c r="B705" s="39" t="s">
        <v>213</v>
      </c>
      <c r="C705" s="58">
        <v>143</v>
      </c>
      <c r="D705" s="420">
        <v>25</v>
      </c>
      <c r="E705" s="1092">
        <v>4472.96</v>
      </c>
      <c r="F705" s="1090">
        <f t="shared" si="110"/>
        <v>4472.96</v>
      </c>
      <c r="G705" s="862">
        <f>'Заказ, cкидки и курсы валют'!$J$23*F705</f>
        <v>55688.351999999999</v>
      </c>
      <c r="H705" s="128">
        <f t="shared" si="111"/>
        <v>1392.21</v>
      </c>
      <c r="I705" s="212"/>
    </row>
    <row r="706" spans="1:9" ht="12.6" customHeight="1">
      <c r="A706" s="216" t="s">
        <v>2864</v>
      </c>
      <c r="B706" s="39" t="s">
        <v>3395</v>
      </c>
      <c r="C706" s="58">
        <v>99</v>
      </c>
      <c r="D706" s="420">
        <v>25</v>
      </c>
      <c r="E706" s="1092">
        <v>2851.11</v>
      </c>
      <c r="F706" s="1090">
        <f t="shared" si="110"/>
        <v>2851.11</v>
      </c>
      <c r="G706" s="862">
        <f>'Заказ, cкидки и курсы валют'!$J$23*F706</f>
        <v>35496.319499999998</v>
      </c>
      <c r="H706" s="128">
        <f t="shared" si="111"/>
        <v>887.41</v>
      </c>
      <c r="I706" s="212"/>
    </row>
    <row r="707" spans="1:9" ht="12.6" customHeight="1">
      <c r="A707" s="216" t="s">
        <v>2865</v>
      </c>
      <c r="B707" s="39" t="s">
        <v>2647</v>
      </c>
      <c r="C707" s="58">
        <v>121</v>
      </c>
      <c r="D707" s="420">
        <v>25</v>
      </c>
      <c r="E707" s="1092">
        <v>3413.52</v>
      </c>
      <c r="F707" s="1090">
        <f t="shared" si="110"/>
        <v>3413.52</v>
      </c>
      <c r="G707" s="862">
        <f>'Заказ, cкидки и курсы валют'!$J$23*F707</f>
        <v>42498.324000000001</v>
      </c>
      <c r="H707" s="128">
        <f t="shared" si="111"/>
        <v>1062.46</v>
      </c>
      <c r="I707" s="212"/>
    </row>
    <row r="708" spans="1:9" ht="12.6" customHeight="1">
      <c r="A708" s="216" t="s">
        <v>3933</v>
      </c>
      <c r="B708" s="62" t="s">
        <v>3404</v>
      </c>
      <c r="C708" s="58">
        <v>151.25</v>
      </c>
      <c r="D708" s="420">
        <v>20</v>
      </c>
      <c r="E708" s="1092">
        <v>3892.77</v>
      </c>
      <c r="F708" s="1090">
        <f t="shared" si="110"/>
        <v>3892.77</v>
      </c>
      <c r="G708" s="862">
        <f>'Заказ, cкидки и курсы валют'!$J$23*F708</f>
        <v>48464.986499999999</v>
      </c>
      <c r="H708" s="128">
        <f t="shared" si="111"/>
        <v>969.3</v>
      </c>
      <c r="I708" s="212"/>
    </row>
    <row r="709" spans="1:9" ht="12.6" customHeight="1">
      <c r="A709" s="216" t="s">
        <v>2866</v>
      </c>
      <c r="B709" s="39" t="s">
        <v>3396</v>
      </c>
      <c r="C709" s="58">
        <v>165</v>
      </c>
      <c r="D709" s="420">
        <v>20</v>
      </c>
      <c r="E709" s="1092">
        <v>5198.22</v>
      </c>
      <c r="F709" s="1090">
        <f t="shared" si="110"/>
        <v>5198.22</v>
      </c>
      <c r="G709" s="862">
        <f>'Заказ, cкидки и курсы валют'!$J$23*F709</f>
        <v>64717.839</v>
      </c>
      <c r="H709" s="128">
        <f t="shared" si="111"/>
        <v>1294.3599999999999</v>
      </c>
      <c r="I709" s="212"/>
    </row>
    <row r="710" spans="1:9" ht="12.6" customHeight="1">
      <c r="A710" s="216" t="s">
        <v>2867</v>
      </c>
      <c r="B710" s="39" t="s">
        <v>2262</v>
      </c>
      <c r="C710" s="58">
        <v>203.99</v>
      </c>
      <c r="D710" s="420">
        <v>10</v>
      </c>
      <c r="E710" s="1092">
        <v>5675.87</v>
      </c>
      <c r="F710" s="1090">
        <f t="shared" si="110"/>
        <v>5675.87</v>
      </c>
      <c r="G710" s="862">
        <f>'Заказ, cкидки и курсы валют'!$J$23*F710</f>
        <v>70664.5815</v>
      </c>
      <c r="H710" s="128">
        <f t="shared" si="111"/>
        <v>706.65</v>
      </c>
      <c r="I710" s="212"/>
    </row>
    <row r="711" spans="1:9">
      <c r="A711" s="216" t="s">
        <v>2868</v>
      </c>
      <c r="B711" s="39" t="s">
        <v>2263</v>
      </c>
      <c r="C711" s="58">
        <v>220</v>
      </c>
      <c r="D711" s="420">
        <v>10</v>
      </c>
      <c r="E711" s="1092">
        <v>6251.06</v>
      </c>
      <c r="F711" s="1090">
        <f t="shared" si="110"/>
        <v>6251.06</v>
      </c>
      <c r="G711" s="862">
        <f>'Заказ, cкидки и курсы валют'!$J$23*F711</f>
        <v>77825.697</v>
      </c>
      <c r="H711" s="128">
        <f t="shared" si="111"/>
        <v>778.26</v>
      </c>
      <c r="I711" s="212"/>
    </row>
    <row r="712" spans="1:9" ht="13.5" thickBot="1">
      <c r="A712" s="241" t="s">
        <v>2869</v>
      </c>
      <c r="B712" s="271" t="s">
        <v>4325</v>
      </c>
      <c r="C712" s="799">
        <v>230</v>
      </c>
      <c r="D712" s="421">
        <v>10</v>
      </c>
      <c r="E712" s="1092">
        <v>10181.09</v>
      </c>
      <c r="F712" s="1091">
        <f t="shared" si="110"/>
        <v>10181.09</v>
      </c>
      <c r="G712" s="960">
        <f>'Заказ, cкидки и курсы валют'!$J$23*F712</f>
        <v>126754.5705</v>
      </c>
      <c r="H712" s="181">
        <f t="shared" si="111"/>
        <v>1267.55</v>
      </c>
      <c r="I712" s="214"/>
    </row>
    <row r="713" spans="1:9" ht="13.5" thickBot="1"/>
    <row r="714" spans="1:9" ht="18">
      <c r="A714" s="247"/>
      <c r="B714" s="163"/>
      <c r="C714" s="91" t="s">
        <v>4428</v>
      </c>
      <c r="D714" s="91"/>
      <c r="E714" s="855"/>
      <c r="F714" s="562"/>
      <c r="G714" s="592"/>
      <c r="H714" s="163"/>
      <c r="I714" s="95"/>
    </row>
    <row r="715" spans="1:9">
      <c r="A715" s="248"/>
      <c r="B715" s="17"/>
      <c r="C715" s="97"/>
      <c r="D715" s="97"/>
      <c r="E715" s="557"/>
      <c r="F715" s="596"/>
      <c r="G715" s="620"/>
      <c r="H715" s="17"/>
      <c r="I715" s="167"/>
    </row>
    <row r="716" spans="1:9">
      <c r="A716" s="248"/>
      <c r="B716" s="17"/>
      <c r="C716" s="97"/>
      <c r="D716" s="97"/>
      <c r="E716" s="557"/>
      <c r="F716" s="596"/>
      <c r="G716" s="620"/>
      <c r="H716" s="17"/>
      <c r="I716" s="167"/>
    </row>
    <row r="717" spans="1:9" ht="36.75" customHeight="1">
      <c r="A717" s="248"/>
      <c r="B717" s="17"/>
      <c r="C717" s="97"/>
      <c r="D717" s="97"/>
      <c r="E717" s="557"/>
      <c r="F717" s="596"/>
      <c r="G717" s="620"/>
      <c r="H717" s="17"/>
      <c r="I717" s="167"/>
    </row>
    <row r="718" spans="1:9" ht="50.25" customHeight="1" thickBot="1">
      <c r="A718" s="201" t="s">
        <v>7083</v>
      </c>
      <c r="B718" s="270"/>
      <c r="C718" s="99"/>
      <c r="D718" s="99"/>
      <c r="E718" s="558"/>
      <c r="F718" s="598"/>
      <c r="G718" s="621"/>
      <c r="H718" s="171"/>
      <c r="I718" s="172"/>
    </row>
    <row r="719" spans="1:9" ht="43.5" customHeight="1">
      <c r="A719" s="195" t="s">
        <v>1034</v>
      </c>
      <c r="B719" s="196" t="s">
        <v>1035</v>
      </c>
      <c r="C719" s="197" t="s">
        <v>678</v>
      </c>
      <c r="D719" s="197" t="s">
        <v>3143</v>
      </c>
      <c r="E719" s="605" t="s">
        <v>11378</v>
      </c>
      <c r="F719" s="600" t="s">
        <v>2792</v>
      </c>
      <c r="G719" s="638" t="s">
        <v>2640</v>
      </c>
      <c r="H719" s="338" t="s">
        <v>497</v>
      </c>
      <c r="I719" s="199" t="s">
        <v>4268</v>
      </c>
    </row>
    <row r="720" spans="1:9" ht="12.6" customHeight="1" thickBot="1">
      <c r="A720" s="195"/>
      <c r="B720" s="389"/>
      <c r="C720" s="197" t="s">
        <v>3644</v>
      </c>
      <c r="D720" s="390" t="s">
        <v>2641</v>
      </c>
      <c r="E720" s="564" t="s">
        <v>265</v>
      </c>
      <c r="F720" s="607">
        <f>'Заказ, cкидки и курсы валют'!$I$12</f>
        <v>0</v>
      </c>
      <c r="G720" s="949"/>
      <c r="H720" s="455"/>
      <c r="I720" s="325"/>
    </row>
    <row r="721" spans="1:9" ht="12.6" customHeight="1">
      <c r="A721" s="333" t="s">
        <v>7611</v>
      </c>
      <c r="B721" s="985" t="s">
        <v>190</v>
      </c>
      <c r="C721" s="977">
        <v>22</v>
      </c>
      <c r="D721" s="1877">
        <v>5</v>
      </c>
      <c r="E721" s="2042">
        <f>E691*3</f>
        <v>2808.9900000000002</v>
      </c>
      <c r="F721" s="1089">
        <f>ROUND(E721*(1-$F$10),2)</f>
        <v>2808.99</v>
      </c>
      <c r="G721" s="968">
        <f>'Заказ, cкидки и курсы валют'!$J$23*F721</f>
        <v>34971.925499999998</v>
      </c>
      <c r="H721" s="387">
        <f>ROUND((D721/1000)*G721,2)</f>
        <v>174.86</v>
      </c>
      <c r="I721" s="337"/>
    </row>
    <row r="722" spans="1:9" ht="12.6" customHeight="1">
      <c r="A722" s="216" t="s">
        <v>7612</v>
      </c>
      <c r="B722" s="39" t="s">
        <v>1338</v>
      </c>
      <c r="C722" s="58">
        <v>23</v>
      </c>
      <c r="D722" s="420">
        <v>5</v>
      </c>
      <c r="E722" s="2043">
        <f t="shared" ref="E722:E725" si="112">E692*3</f>
        <v>2509.41</v>
      </c>
      <c r="F722" s="1090">
        <f t="shared" ref="F722:F741" si="113">ROUND(E722*(1-$F$10),2)</f>
        <v>2509.41</v>
      </c>
      <c r="G722" s="862">
        <f>'Заказ, cкидки и курсы валют'!$J$23*F722</f>
        <v>31242.154499999997</v>
      </c>
      <c r="H722" s="128">
        <f t="shared" ref="H722:H741" si="114">ROUND((D722/1000)*G722,2)</f>
        <v>156.21</v>
      </c>
      <c r="I722" s="212"/>
    </row>
    <row r="723" spans="1:9" ht="12.6" customHeight="1">
      <c r="A723" s="216" t="s">
        <v>7613</v>
      </c>
      <c r="B723" s="39" t="s">
        <v>2648</v>
      </c>
      <c r="C723" s="58">
        <v>28.8</v>
      </c>
      <c r="D723" s="420">
        <v>5</v>
      </c>
      <c r="E723" s="2043">
        <f t="shared" si="112"/>
        <v>3277.44</v>
      </c>
      <c r="F723" s="1090">
        <f t="shared" si="113"/>
        <v>3277.44</v>
      </c>
      <c r="G723" s="862">
        <f>'Заказ, cкидки и курсы валют'!$J$23*F723</f>
        <v>40804.127999999997</v>
      </c>
      <c r="H723" s="128">
        <f t="shared" si="114"/>
        <v>204.02</v>
      </c>
      <c r="I723" s="212"/>
    </row>
    <row r="724" spans="1:9" ht="12.6" customHeight="1">
      <c r="A724" s="216" t="s">
        <v>7614</v>
      </c>
      <c r="B724" s="39" t="s">
        <v>4207</v>
      </c>
      <c r="C724" s="58">
        <v>35</v>
      </c>
      <c r="D724" s="420">
        <v>5</v>
      </c>
      <c r="E724" s="2043">
        <f t="shared" si="112"/>
        <v>3683.5199999999995</v>
      </c>
      <c r="F724" s="1090">
        <f t="shared" si="113"/>
        <v>3683.52</v>
      </c>
      <c r="G724" s="862">
        <f>'Заказ, cкидки и курсы валют'!$J$23*F724</f>
        <v>45859.824000000001</v>
      </c>
      <c r="H724" s="128">
        <f t="shared" si="114"/>
        <v>229.3</v>
      </c>
      <c r="I724" s="212"/>
    </row>
    <row r="725" spans="1:9" ht="12.6" customHeight="1">
      <c r="A725" s="216" t="s">
        <v>7615</v>
      </c>
      <c r="B725" s="39" t="s">
        <v>4208</v>
      </c>
      <c r="C725" s="58">
        <v>39</v>
      </c>
      <c r="D725" s="420">
        <v>5</v>
      </c>
      <c r="E725" s="2043">
        <f t="shared" si="112"/>
        <v>3814.17</v>
      </c>
      <c r="F725" s="1090">
        <f t="shared" si="113"/>
        <v>3814.17</v>
      </c>
      <c r="G725" s="862">
        <f>'Заказ, cкидки и курсы валют'!$J$23*F725</f>
        <v>47486.416499999999</v>
      </c>
      <c r="H725" s="128">
        <f t="shared" si="114"/>
        <v>237.43</v>
      </c>
      <c r="I725" s="212"/>
    </row>
    <row r="726" spans="1:9" ht="12.6" customHeight="1">
      <c r="A726" s="216" t="s">
        <v>7616</v>
      </c>
      <c r="B726" s="39" t="s">
        <v>202</v>
      </c>
      <c r="C726" s="58">
        <v>49.25</v>
      </c>
      <c r="D726" s="420">
        <v>5</v>
      </c>
      <c r="E726" s="2043">
        <f>E697*3</f>
        <v>4639.0499999999993</v>
      </c>
      <c r="F726" s="1090">
        <f t="shared" si="113"/>
        <v>4639.05</v>
      </c>
      <c r="G726" s="862">
        <f>'Заказ, cкидки и курсы валют'!$J$23*F726</f>
        <v>57756.172500000001</v>
      </c>
      <c r="H726" s="128">
        <f t="shared" si="114"/>
        <v>288.77999999999997</v>
      </c>
      <c r="I726" s="212"/>
    </row>
    <row r="727" spans="1:9" ht="12.6" customHeight="1">
      <c r="A727" s="216" t="s">
        <v>7617</v>
      </c>
      <c r="B727" s="39" t="s">
        <v>203</v>
      </c>
      <c r="C727" s="58">
        <v>58</v>
      </c>
      <c r="D727" s="420">
        <v>5</v>
      </c>
      <c r="E727" s="2043">
        <f t="shared" ref="E727:E741" si="115">E698*3</f>
        <v>5449.5</v>
      </c>
      <c r="F727" s="1090">
        <f t="shared" si="113"/>
        <v>5449.5</v>
      </c>
      <c r="G727" s="862">
        <f>'Заказ, cкидки и курсы валют'!$J$23*F727</f>
        <v>67846.274999999994</v>
      </c>
      <c r="H727" s="128">
        <f t="shared" si="114"/>
        <v>339.23</v>
      </c>
      <c r="I727" s="212"/>
    </row>
    <row r="728" spans="1:9" ht="12.6" customHeight="1">
      <c r="A728" s="216" t="s">
        <v>7618</v>
      </c>
      <c r="B728" s="39" t="s">
        <v>204</v>
      </c>
      <c r="C728" s="58">
        <v>69.67</v>
      </c>
      <c r="D728" s="420">
        <v>3</v>
      </c>
      <c r="E728" s="2043">
        <f t="shared" si="115"/>
        <v>6341.2800000000007</v>
      </c>
      <c r="F728" s="1090">
        <f t="shared" si="113"/>
        <v>6341.28</v>
      </c>
      <c r="G728" s="862">
        <f>'Заказ, cкидки и курсы валют'!$J$23*F728</f>
        <v>78948.935999999987</v>
      </c>
      <c r="H728" s="128">
        <f t="shared" si="114"/>
        <v>236.85</v>
      </c>
      <c r="I728" s="212"/>
    </row>
    <row r="729" spans="1:9" ht="12.6" customHeight="1">
      <c r="A729" s="216" t="s">
        <v>7619</v>
      </c>
      <c r="B729" s="39" t="s">
        <v>3657</v>
      </c>
      <c r="C729" s="58">
        <v>69.17</v>
      </c>
      <c r="D729" s="420">
        <v>3</v>
      </c>
      <c r="E729" s="2043">
        <f t="shared" si="115"/>
        <v>6531.8099999999995</v>
      </c>
      <c r="F729" s="1090">
        <f t="shared" si="113"/>
        <v>6531.81</v>
      </c>
      <c r="G729" s="862">
        <f>'Заказ, cкидки и курсы валют'!$J$23*F729</f>
        <v>81321.034499999994</v>
      </c>
      <c r="H729" s="128">
        <f t="shared" si="114"/>
        <v>243.96</v>
      </c>
      <c r="I729" s="212"/>
    </row>
    <row r="730" spans="1:9" ht="12.6" customHeight="1">
      <c r="A730" s="216" t="s">
        <v>7620</v>
      </c>
      <c r="B730" s="39" t="s">
        <v>205</v>
      </c>
      <c r="C730" s="58">
        <v>78.7</v>
      </c>
      <c r="D730" s="420">
        <v>5</v>
      </c>
      <c r="E730" s="2043">
        <f t="shared" si="115"/>
        <v>6881.7000000000007</v>
      </c>
      <c r="F730" s="1090">
        <f t="shared" si="113"/>
        <v>6881.7</v>
      </c>
      <c r="G730" s="862">
        <f>'Заказ, cкидки и курсы валют'!$J$23*F730</f>
        <v>85677.164999999994</v>
      </c>
      <c r="H730" s="128">
        <f t="shared" si="114"/>
        <v>428.39</v>
      </c>
      <c r="I730" s="212"/>
    </row>
    <row r="731" spans="1:9" ht="12.6" customHeight="1">
      <c r="A731" s="216" t="s">
        <v>7621</v>
      </c>
      <c r="B731" s="39" t="s">
        <v>618</v>
      </c>
      <c r="C731" s="58">
        <v>94</v>
      </c>
      <c r="D731" s="420">
        <v>3</v>
      </c>
      <c r="E731" s="2043">
        <f t="shared" si="115"/>
        <v>7833.51</v>
      </c>
      <c r="F731" s="1090">
        <f t="shared" si="113"/>
        <v>7833.51</v>
      </c>
      <c r="G731" s="862">
        <f>'Заказ, cкидки и курсы валют'!$J$23*F731</f>
        <v>97527.199500000002</v>
      </c>
      <c r="H731" s="128">
        <f t="shared" si="114"/>
        <v>292.58</v>
      </c>
      <c r="I731" s="212"/>
    </row>
    <row r="732" spans="1:9" ht="12.6" customHeight="1">
      <c r="A732" s="216" t="s">
        <v>7622</v>
      </c>
      <c r="B732" s="39" t="s">
        <v>1330</v>
      </c>
      <c r="C732" s="58">
        <v>117</v>
      </c>
      <c r="D732" s="420">
        <v>5</v>
      </c>
      <c r="E732" s="2043">
        <f t="shared" si="115"/>
        <v>9708.06</v>
      </c>
      <c r="F732" s="1090">
        <f t="shared" si="113"/>
        <v>9708.06</v>
      </c>
      <c r="G732" s="862">
        <f>'Заказ, cкидки и курсы валют'!$J$23*F732</f>
        <v>120865.34699999998</v>
      </c>
      <c r="H732" s="128">
        <f t="shared" si="114"/>
        <v>604.33000000000004</v>
      </c>
      <c r="I732" s="212"/>
    </row>
    <row r="733" spans="1:9" ht="12.6" customHeight="1">
      <c r="A733" s="216" t="s">
        <v>7623</v>
      </c>
      <c r="B733" s="39" t="s">
        <v>2657</v>
      </c>
      <c r="C733" s="58">
        <v>135.83000000000001</v>
      </c>
      <c r="D733" s="420">
        <v>3</v>
      </c>
      <c r="E733" s="2043">
        <f t="shared" si="115"/>
        <v>11884.92</v>
      </c>
      <c r="F733" s="1090">
        <f t="shared" si="113"/>
        <v>11884.92</v>
      </c>
      <c r="G733" s="862">
        <f>'Заказ, cкидки и курсы валют'!$J$23*F733</f>
        <v>147967.25399999999</v>
      </c>
      <c r="H733" s="128">
        <f t="shared" si="114"/>
        <v>443.9</v>
      </c>
      <c r="I733" s="212"/>
    </row>
    <row r="734" spans="1:9" ht="12.6" customHeight="1">
      <c r="A734" s="216" t="s">
        <v>7624</v>
      </c>
      <c r="B734" s="39" t="s">
        <v>213</v>
      </c>
      <c r="C734" s="58">
        <v>143</v>
      </c>
      <c r="D734" s="420">
        <v>5</v>
      </c>
      <c r="E734" s="2043">
        <f t="shared" si="115"/>
        <v>13418.880000000001</v>
      </c>
      <c r="F734" s="1090">
        <f t="shared" si="113"/>
        <v>13418.88</v>
      </c>
      <c r="G734" s="862">
        <f>'Заказ, cкидки и курсы валют'!$J$23*F734</f>
        <v>167065.05599999998</v>
      </c>
      <c r="H734" s="128">
        <f t="shared" si="114"/>
        <v>835.33</v>
      </c>
      <c r="I734" s="212"/>
    </row>
    <row r="735" spans="1:9" ht="12.6" customHeight="1">
      <c r="A735" s="216" t="s">
        <v>7625</v>
      </c>
      <c r="B735" s="39" t="s">
        <v>3395</v>
      </c>
      <c r="C735" s="58">
        <v>99</v>
      </c>
      <c r="D735" s="420">
        <v>5</v>
      </c>
      <c r="E735" s="2043">
        <f t="shared" si="115"/>
        <v>8553.33</v>
      </c>
      <c r="F735" s="1090">
        <f t="shared" si="113"/>
        <v>8553.33</v>
      </c>
      <c r="G735" s="862">
        <f>'Заказ, cкидки и курсы валют'!$J$23*F735</f>
        <v>106488.95849999999</v>
      </c>
      <c r="H735" s="128">
        <f t="shared" si="114"/>
        <v>532.44000000000005</v>
      </c>
      <c r="I735" s="212"/>
    </row>
    <row r="736" spans="1:9" ht="12.6" customHeight="1">
      <c r="A736" s="216" t="s">
        <v>7626</v>
      </c>
      <c r="B736" s="39" t="s">
        <v>2647</v>
      </c>
      <c r="C736" s="58">
        <v>121</v>
      </c>
      <c r="D736" s="420">
        <v>5</v>
      </c>
      <c r="E736" s="2043">
        <f t="shared" si="115"/>
        <v>10240.56</v>
      </c>
      <c r="F736" s="1090">
        <f t="shared" si="113"/>
        <v>10240.56</v>
      </c>
      <c r="G736" s="862">
        <f>'Заказ, cкидки и курсы валют'!$J$23*F736</f>
        <v>127494.97199999998</v>
      </c>
      <c r="H736" s="128">
        <f t="shared" si="114"/>
        <v>637.47</v>
      </c>
      <c r="I736" s="212"/>
    </row>
    <row r="737" spans="1:9" ht="12.6" customHeight="1">
      <c r="A737" s="216" t="s">
        <v>7627</v>
      </c>
      <c r="B737" s="62" t="s">
        <v>3404</v>
      </c>
      <c r="C737" s="58">
        <v>151.25</v>
      </c>
      <c r="D737" s="420">
        <v>2</v>
      </c>
      <c r="E737" s="2043">
        <f t="shared" si="115"/>
        <v>11678.31</v>
      </c>
      <c r="F737" s="1090">
        <f t="shared" si="113"/>
        <v>11678.31</v>
      </c>
      <c r="G737" s="862">
        <f>'Заказ, cкидки и курсы валют'!$J$23*F737</f>
        <v>145394.9595</v>
      </c>
      <c r="H737" s="128">
        <f t="shared" si="114"/>
        <v>290.79000000000002</v>
      </c>
      <c r="I737" s="212"/>
    </row>
    <row r="738" spans="1:9" ht="12.6" customHeight="1">
      <c r="A738" s="216" t="s">
        <v>7628</v>
      </c>
      <c r="B738" s="39" t="s">
        <v>3396</v>
      </c>
      <c r="C738" s="58">
        <v>165</v>
      </c>
      <c r="D738" s="420">
        <v>2</v>
      </c>
      <c r="E738" s="2043">
        <f t="shared" si="115"/>
        <v>15594.66</v>
      </c>
      <c r="F738" s="1090">
        <f t="shared" si="113"/>
        <v>15594.66</v>
      </c>
      <c r="G738" s="862">
        <f>'Заказ, cкидки и курсы валют'!$J$23*F738</f>
        <v>194153.51699999999</v>
      </c>
      <c r="H738" s="128">
        <f t="shared" si="114"/>
        <v>388.31</v>
      </c>
      <c r="I738" s="212"/>
    </row>
    <row r="739" spans="1:9" ht="12.6" customHeight="1">
      <c r="A739" s="216" t="s">
        <v>7629</v>
      </c>
      <c r="B739" s="39" t="s">
        <v>2262</v>
      </c>
      <c r="C739" s="58">
        <v>203.99</v>
      </c>
      <c r="D739" s="420">
        <v>1</v>
      </c>
      <c r="E739" s="2043">
        <f t="shared" si="115"/>
        <v>17027.61</v>
      </c>
      <c r="F739" s="1090">
        <f t="shared" si="113"/>
        <v>17027.61</v>
      </c>
      <c r="G739" s="862">
        <f>'Заказ, cкидки и курсы валют'!$J$23*F739</f>
        <v>211993.7445</v>
      </c>
      <c r="H739" s="128">
        <f t="shared" si="114"/>
        <v>211.99</v>
      </c>
      <c r="I739" s="212"/>
    </row>
    <row r="740" spans="1:9">
      <c r="A740" s="216" t="s">
        <v>7630</v>
      </c>
      <c r="B740" s="39" t="s">
        <v>2263</v>
      </c>
      <c r="C740" s="58">
        <v>220</v>
      </c>
      <c r="D740" s="420">
        <v>1</v>
      </c>
      <c r="E740" s="2043">
        <f t="shared" si="115"/>
        <v>18753.18</v>
      </c>
      <c r="F740" s="1090">
        <f t="shared" si="113"/>
        <v>18753.18</v>
      </c>
      <c r="G740" s="862">
        <f>'Заказ, cкидки и курсы валют'!$J$23*F740</f>
        <v>233477.09099999999</v>
      </c>
      <c r="H740" s="128">
        <f t="shared" si="114"/>
        <v>233.48</v>
      </c>
      <c r="I740" s="212"/>
    </row>
    <row r="741" spans="1:9" ht="13.5" thickBot="1">
      <c r="A741" s="241" t="s">
        <v>7631</v>
      </c>
      <c r="B741" s="271" t="s">
        <v>4325</v>
      </c>
      <c r="C741" s="799">
        <v>230</v>
      </c>
      <c r="D741" s="421">
        <v>1</v>
      </c>
      <c r="E741" s="2045">
        <f t="shared" si="115"/>
        <v>30543.27</v>
      </c>
      <c r="F741" s="1091">
        <f t="shared" si="113"/>
        <v>30543.27</v>
      </c>
      <c r="G741" s="960">
        <f>'Заказ, cкидки и курсы валют'!$J$23*F741</f>
        <v>380263.71149999998</v>
      </c>
      <c r="H741" s="181">
        <f t="shared" si="114"/>
        <v>380.26</v>
      </c>
      <c r="I741" s="214"/>
    </row>
    <row r="742" spans="1:9" ht="13.5" thickBot="1"/>
    <row r="743" spans="1:9" ht="18">
      <c r="A743" s="247"/>
      <c r="B743" s="163"/>
      <c r="C743" s="91"/>
      <c r="D743" s="91" t="s">
        <v>3100</v>
      </c>
      <c r="E743" s="855"/>
      <c r="F743" s="562"/>
      <c r="G743" s="592"/>
      <c r="H743" s="163"/>
      <c r="I743" s="95"/>
    </row>
    <row r="744" spans="1:9" ht="17.25" customHeight="1">
      <c r="A744" s="248"/>
      <c r="B744" s="17"/>
      <c r="C744" s="97"/>
      <c r="D744" s="97"/>
      <c r="E744" s="557"/>
      <c r="F744" s="596"/>
      <c r="G744" s="620"/>
      <c r="H744" s="17"/>
      <c r="I744" s="167"/>
    </row>
    <row r="745" spans="1:9" ht="15.75" customHeight="1">
      <c r="A745" s="248"/>
      <c r="B745" s="17"/>
      <c r="C745" s="97"/>
      <c r="D745" s="97"/>
      <c r="E745" s="557"/>
      <c r="F745" s="596"/>
      <c r="G745" s="620"/>
      <c r="H745" s="17"/>
      <c r="I745" s="167"/>
    </row>
    <row r="746" spans="1:9" ht="41.25" customHeight="1">
      <c r="A746" s="248"/>
      <c r="B746" s="17"/>
      <c r="C746" s="97"/>
      <c r="D746" s="97"/>
      <c r="E746" s="557"/>
      <c r="F746" s="596"/>
      <c r="G746" s="620"/>
      <c r="H746" s="17"/>
      <c r="I746" s="167"/>
    </row>
    <row r="747" spans="1:9" ht="16.5" thickBot="1">
      <c r="A747" s="201" t="s">
        <v>7082</v>
      </c>
      <c r="B747" s="270"/>
      <c r="C747" s="99"/>
      <c r="D747" s="99"/>
      <c r="E747" s="558"/>
      <c r="F747" s="598"/>
      <c r="G747" s="621"/>
      <c r="H747" s="171"/>
      <c r="I747" s="172"/>
    </row>
    <row r="748" spans="1:9" ht="48" customHeight="1">
      <c r="A748" s="195" t="s">
        <v>1034</v>
      </c>
      <c r="B748" s="196" t="s">
        <v>1035</v>
      </c>
      <c r="C748" s="197" t="s">
        <v>678</v>
      </c>
      <c r="D748" s="197" t="s">
        <v>3143</v>
      </c>
      <c r="E748" s="605" t="s">
        <v>11378</v>
      </c>
      <c r="F748" s="600" t="s">
        <v>2792</v>
      </c>
      <c r="G748" s="638" t="s">
        <v>2640</v>
      </c>
      <c r="H748" s="338" t="s">
        <v>497</v>
      </c>
      <c r="I748" s="199" t="s">
        <v>4268</v>
      </c>
    </row>
    <row r="749" spans="1:9" ht="12.6" customHeight="1" thickBot="1">
      <c r="A749" s="195"/>
      <c r="B749" s="389"/>
      <c r="C749" s="197" t="s">
        <v>3644</v>
      </c>
      <c r="D749" s="390" t="s">
        <v>2641</v>
      </c>
      <c r="E749" s="564" t="s">
        <v>265</v>
      </c>
      <c r="F749" s="607">
        <f>'Заказ, cкидки и курсы валют'!$I$12</f>
        <v>0</v>
      </c>
      <c r="G749" s="949"/>
      <c r="H749" s="455"/>
      <c r="I749" s="325"/>
    </row>
    <row r="750" spans="1:9" ht="12.6" customHeight="1">
      <c r="A750" s="333" t="s">
        <v>2870</v>
      </c>
      <c r="B750" s="983" t="s">
        <v>1348</v>
      </c>
      <c r="C750" s="984">
        <v>33</v>
      </c>
      <c r="D750" s="1877">
        <v>50</v>
      </c>
      <c r="E750" s="1092">
        <v>1740.69</v>
      </c>
      <c r="F750" s="1089">
        <f>ROUND(E750*(1-$F$10),2)</f>
        <v>1740.69</v>
      </c>
      <c r="G750" s="968">
        <f>'Заказ, cкидки и курсы валют'!$J$23*F750</f>
        <v>21671.590499999998</v>
      </c>
      <c r="H750" s="387">
        <f>ROUND((D750/1000)*G750,2)</f>
        <v>1083.58</v>
      </c>
      <c r="I750" s="337"/>
    </row>
    <row r="751" spans="1:9" ht="12.6" customHeight="1">
      <c r="A751" s="216" t="s">
        <v>2871</v>
      </c>
      <c r="B751" s="62" t="s">
        <v>1349</v>
      </c>
      <c r="C751" s="58">
        <v>58</v>
      </c>
      <c r="D751" s="420">
        <v>30</v>
      </c>
      <c r="E751" s="1092">
        <v>3067.63</v>
      </c>
      <c r="F751" s="1090">
        <f t="shared" ref="F751:F754" si="116">ROUND(E751*(1-$F$10),2)</f>
        <v>3067.63</v>
      </c>
      <c r="G751" s="862">
        <f>'Заказ, cкидки и курсы валют'!$J$23*F751</f>
        <v>38191.993499999997</v>
      </c>
      <c r="H751" s="128">
        <f t="shared" ref="H751:H754" si="117">ROUND((D751/1000)*G751,2)</f>
        <v>1145.76</v>
      </c>
      <c r="I751" s="212"/>
    </row>
    <row r="752" spans="1:9" ht="12.6" customHeight="1">
      <c r="A752" s="216" t="s">
        <v>2872</v>
      </c>
      <c r="B752" s="62" t="s">
        <v>1350</v>
      </c>
      <c r="C752" s="58">
        <v>120</v>
      </c>
      <c r="D752" s="420">
        <v>20</v>
      </c>
      <c r="E752" s="1092">
        <v>6395.48</v>
      </c>
      <c r="F752" s="1090">
        <f t="shared" si="116"/>
        <v>6395.48</v>
      </c>
      <c r="G752" s="862">
        <f>'Заказ, cкидки и курсы валют'!$J$23*F752</f>
        <v>79623.725999999995</v>
      </c>
      <c r="H752" s="128">
        <f t="shared" si="117"/>
        <v>1592.47</v>
      </c>
      <c r="I752" s="212"/>
    </row>
    <row r="753" spans="1:9">
      <c r="A753" s="493" t="s">
        <v>2873</v>
      </c>
      <c r="B753" s="802" t="s">
        <v>1351</v>
      </c>
      <c r="C753" s="803">
        <v>210</v>
      </c>
      <c r="D753" s="1884">
        <v>10</v>
      </c>
      <c r="E753" s="1092">
        <v>7832.72</v>
      </c>
      <c r="F753" s="1090">
        <f t="shared" si="116"/>
        <v>7832.72</v>
      </c>
      <c r="G753" s="862">
        <f>'Заказ, cкидки и курсы валют'!$J$23*F753</f>
        <v>97517.364000000001</v>
      </c>
      <c r="H753" s="128">
        <f t="shared" si="117"/>
        <v>975.17</v>
      </c>
      <c r="I753" s="212"/>
    </row>
    <row r="754" spans="1:9" ht="13.5" thickBot="1">
      <c r="A754" s="790" t="s">
        <v>3889</v>
      </c>
      <c r="B754" s="800" t="s">
        <v>3890</v>
      </c>
      <c r="C754" s="801">
        <v>416.67</v>
      </c>
      <c r="D754" s="1885">
        <v>10</v>
      </c>
      <c r="E754" s="1092">
        <v>22384.1</v>
      </c>
      <c r="F754" s="1091">
        <f t="shared" si="116"/>
        <v>22384.1</v>
      </c>
      <c r="G754" s="960">
        <f>'Заказ, cкидки и курсы валют'!$J$23*F754</f>
        <v>278682.04499999998</v>
      </c>
      <c r="H754" s="181">
        <f t="shared" si="117"/>
        <v>2786.82</v>
      </c>
      <c r="I754" s="497"/>
    </row>
    <row r="755" spans="1:9" ht="13.5" thickBot="1"/>
    <row r="756" spans="1:9" ht="18">
      <c r="A756" s="247"/>
      <c r="B756" s="163"/>
      <c r="C756" s="91"/>
      <c r="D756" s="91" t="s">
        <v>3100</v>
      </c>
      <c r="E756" s="855"/>
      <c r="F756" s="562"/>
      <c r="G756" s="592"/>
      <c r="H756" s="163"/>
      <c r="I756" s="95"/>
    </row>
    <row r="757" spans="1:9" ht="30" customHeight="1">
      <c r="A757" s="248"/>
      <c r="B757" s="17"/>
      <c r="C757" s="97"/>
      <c r="D757" s="97"/>
      <c r="E757" s="557"/>
      <c r="F757" s="596"/>
      <c r="G757" s="620"/>
      <c r="H757" s="17"/>
      <c r="I757" s="167"/>
    </row>
    <row r="758" spans="1:9" ht="24" customHeight="1">
      <c r="A758" s="248"/>
      <c r="B758" s="17"/>
      <c r="C758" s="97"/>
      <c r="D758" s="97"/>
      <c r="E758" s="557"/>
      <c r="F758" s="596"/>
      <c r="G758" s="620"/>
      <c r="H758" s="17"/>
      <c r="I758" s="167"/>
    </row>
    <row r="759" spans="1:9" ht="47.25" customHeight="1">
      <c r="A759" s="248"/>
      <c r="B759" s="17"/>
      <c r="C759" s="97"/>
      <c r="D759" s="97"/>
      <c r="E759" s="557"/>
      <c r="F759" s="596"/>
      <c r="G759" s="620"/>
      <c r="H759" s="17"/>
      <c r="I759" s="167"/>
    </row>
    <row r="760" spans="1:9" ht="16.5" thickBot="1">
      <c r="A760" s="201" t="s">
        <v>7083</v>
      </c>
      <c r="B760" s="270"/>
      <c r="C760" s="99"/>
      <c r="D760" s="99"/>
      <c r="E760" s="558"/>
      <c r="F760" s="598"/>
      <c r="G760" s="621"/>
      <c r="H760" s="171"/>
      <c r="I760" s="172"/>
    </row>
    <row r="761" spans="1:9" ht="45.75" customHeight="1">
      <c r="A761" s="195" t="s">
        <v>1034</v>
      </c>
      <c r="B761" s="196" t="s">
        <v>1035</v>
      </c>
      <c r="C761" s="197" t="s">
        <v>678</v>
      </c>
      <c r="D761" s="197" t="s">
        <v>3143</v>
      </c>
      <c r="E761" s="605" t="s">
        <v>11378</v>
      </c>
      <c r="F761" s="600" t="s">
        <v>2792</v>
      </c>
      <c r="G761" s="638" t="s">
        <v>2640</v>
      </c>
      <c r="H761" s="338" t="s">
        <v>497</v>
      </c>
      <c r="I761" s="199" t="s">
        <v>4268</v>
      </c>
    </row>
    <row r="762" spans="1:9" ht="12.6" customHeight="1" thickBot="1">
      <c r="A762" s="195"/>
      <c r="B762" s="389"/>
      <c r="C762" s="197" t="s">
        <v>3644</v>
      </c>
      <c r="D762" s="390" t="s">
        <v>2641</v>
      </c>
      <c r="E762" s="564" t="s">
        <v>265</v>
      </c>
      <c r="F762" s="607">
        <f>'Заказ, cкидки и курсы валют'!$I$12</f>
        <v>0</v>
      </c>
      <c r="G762" s="949"/>
      <c r="H762" s="455"/>
      <c r="I762" s="325"/>
    </row>
    <row r="763" spans="1:9" ht="12.6" customHeight="1">
      <c r="A763" s="333" t="s">
        <v>7632</v>
      </c>
      <c r="B763" s="983" t="s">
        <v>1348</v>
      </c>
      <c r="C763" s="984">
        <v>33</v>
      </c>
      <c r="D763" s="1877">
        <v>5</v>
      </c>
      <c r="E763" s="2042">
        <f>E750*3</f>
        <v>5222.07</v>
      </c>
      <c r="F763" s="1089">
        <f>ROUND(E763*(1-$F$10),2)</f>
        <v>5222.07</v>
      </c>
      <c r="G763" s="968">
        <f>'Заказ, cкидки и курсы валют'!$J$23*F763</f>
        <v>65014.771499999995</v>
      </c>
      <c r="H763" s="387">
        <f>ROUND((D763/1000)*G763,2)</f>
        <v>325.07</v>
      </c>
      <c r="I763" s="337"/>
    </row>
    <row r="764" spans="1:9" ht="12.6" customHeight="1">
      <c r="A764" s="216" t="s">
        <v>7633</v>
      </c>
      <c r="B764" s="62" t="s">
        <v>1349</v>
      </c>
      <c r="C764" s="58">
        <v>58</v>
      </c>
      <c r="D764" s="420">
        <v>3</v>
      </c>
      <c r="E764" s="2043">
        <f t="shared" ref="E764:E767" si="118">E751*3</f>
        <v>9202.89</v>
      </c>
      <c r="F764" s="1090">
        <f t="shared" ref="F764:F767" si="119">ROUND(E764*(1-$F$10),2)</f>
        <v>9202.89</v>
      </c>
      <c r="G764" s="862">
        <f>'Заказ, cкидки и курсы валют'!$J$23*F764</f>
        <v>114575.98049999999</v>
      </c>
      <c r="H764" s="128">
        <f t="shared" ref="H764:H767" si="120">ROUND((D764/1000)*G764,2)</f>
        <v>343.73</v>
      </c>
      <c r="I764" s="212"/>
    </row>
    <row r="765" spans="1:9" ht="12.6" customHeight="1">
      <c r="A765" s="216" t="s">
        <v>7634</v>
      </c>
      <c r="B765" s="62" t="s">
        <v>1350</v>
      </c>
      <c r="C765" s="58">
        <v>120</v>
      </c>
      <c r="D765" s="420">
        <v>2</v>
      </c>
      <c r="E765" s="2043">
        <f t="shared" si="118"/>
        <v>19186.439999999999</v>
      </c>
      <c r="F765" s="1090">
        <f t="shared" si="119"/>
        <v>19186.439999999999</v>
      </c>
      <c r="G765" s="862">
        <f>'Заказ, cкидки и курсы валют'!$J$23*F765</f>
        <v>238871.17799999996</v>
      </c>
      <c r="H765" s="128">
        <f t="shared" si="120"/>
        <v>477.74</v>
      </c>
      <c r="I765" s="212"/>
    </row>
    <row r="766" spans="1:9">
      <c r="A766" s="210" t="s">
        <v>7635</v>
      </c>
      <c r="B766" s="802" t="s">
        <v>1351</v>
      </c>
      <c r="C766" s="803">
        <v>210</v>
      </c>
      <c r="D766" s="1884">
        <v>1</v>
      </c>
      <c r="E766" s="2043">
        <f t="shared" si="118"/>
        <v>23498.16</v>
      </c>
      <c r="F766" s="1090">
        <f t="shared" si="119"/>
        <v>23498.16</v>
      </c>
      <c r="G766" s="862">
        <f>'Заказ, cкидки и курсы валют'!$J$23*F766</f>
        <v>292552.092</v>
      </c>
      <c r="H766" s="128">
        <f t="shared" si="120"/>
        <v>292.55</v>
      </c>
      <c r="I766" s="212"/>
    </row>
    <row r="767" spans="1:9" ht="13.5" thickBot="1">
      <c r="A767" s="809" t="s">
        <v>7636</v>
      </c>
      <c r="B767" s="800" t="s">
        <v>3890</v>
      </c>
      <c r="C767" s="801">
        <v>416.67</v>
      </c>
      <c r="D767" s="1885">
        <v>1</v>
      </c>
      <c r="E767" s="2045">
        <f t="shared" si="118"/>
        <v>67152.299999999988</v>
      </c>
      <c r="F767" s="1091">
        <f t="shared" si="119"/>
        <v>67152.3</v>
      </c>
      <c r="G767" s="960">
        <f>'Заказ, cкидки и курсы валют'!$J$23*F767</f>
        <v>836046.13500000001</v>
      </c>
      <c r="H767" s="181">
        <f t="shared" si="120"/>
        <v>836.05</v>
      </c>
      <c r="I767" s="497"/>
    </row>
    <row r="768" spans="1:9" ht="13.5" thickBot="1"/>
    <row r="769" spans="1:9" ht="30" customHeight="1">
      <c r="A769" s="247"/>
      <c r="B769" s="163"/>
      <c r="C769" s="91" t="s">
        <v>3101</v>
      </c>
      <c r="D769" s="91"/>
      <c r="E769" s="855"/>
      <c r="F769" s="562"/>
      <c r="G769" s="592"/>
      <c r="H769" s="163"/>
      <c r="I769" s="95"/>
    </row>
    <row r="770" spans="1:9" ht="24" customHeight="1">
      <c r="A770" s="248"/>
      <c r="B770" s="17"/>
      <c r="C770" s="97"/>
      <c r="D770" s="97"/>
      <c r="E770" s="557"/>
      <c r="F770" s="596"/>
      <c r="G770" s="620"/>
      <c r="H770" s="17"/>
      <c r="I770" s="167"/>
    </row>
    <row r="771" spans="1:9" ht="20.25" customHeight="1">
      <c r="A771" s="248"/>
      <c r="B771" s="17"/>
      <c r="C771" s="97"/>
      <c r="D771" s="97"/>
      <c r="E771" s="557"/>
      <c r="F771" s="596"/>
      <c r="G771" s="620"/>
      <c r="H771" s="17"/>
      <c r="I771" s="167"/>
    </row>
    <row r="772" spans="1:9">
      <c r="A772" s="248"/>
      <c r="B772" s="17"/>
      <c r="C772" s="97"/>
      <c r="D772" s="97"/>
      <c r="E772" s="557"/>
      <c r="F772" s="596"/>
      <c r="G772" s="620"/>
      <c r="H772" s="17"/>
      <c r="I772" s="167"/>
    </row>
    <row r="773" spans="1:9" ht="45.75" customHeight="1" thickBot="1">
      <c r="A773" s="201" t="s">
        <v>7082</v>
      </c>
      <c r="B773" s="270"/>
      <c r="C773" s="99"/>
      <c r="D773" s="99"/>
      <c r="E773" s="558"/>
      <c r="F773" s="598"/>
      <c r="G773" s="621"/>
      <c r="H773" s="171"/>
      <c r="I773" s="172"/>
    </row>
    <row r="774" spans="1:9" ht="46.5" customHeight="1">
      <c r="A774" s="195" t="s">
        <v>1034</v>
      </c>
      <c r="B774" s="196" t="s">
        <v>1035</v>
      </c>
      <c r="C774" s="197" t="s">
        <v>678</v>
      </c>
      <c r="D774" s="197" t="s">
        <v>3143</v>
      </c>
      <c r="E774" s="605" t="s">
        <v>11378</v>
      </c>
      <c r="F774" s="600" t="s">
        <v>2792</v>
      </c>
      <c r="G774" s="638" t="s">
        <v>2640</v>
      </c>
      <c r="H774" s="338" t="s">
        <v>497</v>
      </c>
      <c r="I774" s="199" t="s">
        <v>4268</v>
      </c>
    </row>
    <row r="775" spans="1:9" ht="12.6" customHeight="1" thickBot="1">
      <c r="A775" s="195"/>
      <c r="B775" s="389"/>
      <c r="C775" s="197" t="s">
        <v>3644</v>
      </c>
      <c r="D775" s="390" t="s">
        <v>2641</v>
      </c>
      <c r="E775" s="564" t="s">
        <v>265</v>
      </c>
      <c r="F775" s="607">
        <f>'Заказ, cкидки и курсы валют'!$I$12</f>
        <v>0</v>
      </c>
      <c r="G775" s="949"/>
      <c r="H775" s="455"/>
      <c r="I775" s="325"/>
    </row>
    <row r="776" spans="1:9" ht="12.6" customHeight="1">
      <c r="A776" s="333" t="s">
        <v>2874</v>
      </c>
      <c r="B776" s="983" t="s">
        <v>1348</v>
      </c>
      <c r="C776" s="984">
        <v>33</v>
      </c>
      <c r="D776" s="1877">
        <v>50</v>
      </c>
      <c r="E776" s="1092">
        <v>1620.87</v>
      </c>
      <c r="F776" s="1089">
        <f>ROUND(E776*(1-$F$10),2)</f>
        <v>1620.87</v>
      </c>
      <c r="G776" s="968">
        <f>'Заказ, cкидки и курсы валют'!$J$23*F776</f>
        <v>20179.831499999997</v>
      </c>
      <c r="H776" s="387">
        <f>ROUND((D776/1000)*G776,2)</f>
        <v>1008.99</v>
      </c>
      <c r="I776" s="337"/>
    </row>
    <row r="777" spans="1:9" ht="12.6" customHeight="1">
      <c r="A777" s="216" t="s">
        <v>2875</v>
      </c>
      <c r="B777" s="62" t="s">
        <v>1349</v>
      </c>
      <c r="C777" s="53">
        <v>65</v>
      </c>
      <c r="D777" s="420">
        <v>30</v>
      </c>
      <c r="E777" s="1092">
        <v>2591.6</v>
      </c>
      <c r="F777" s="1090">
        <f t="shared" ref="F777:F780" si="121">ROUND(E777*(1-$F$10),2)</f>
        <v>2591.6</v>
      </c>
      <c r="G777" s="862">
        <f>'Заказ, cкидки и курсы валют'!$J$23*F777</f>
        <v>32265.42</v>
      </c>
      <c r="H777" s="128">
        <f t="shared" ref="H777:H780" si="122">ROUND((D777/1000)*G777,2)</f>
        <v>967.96</v>
      </c>
      <c r="I777" s="212"/>
    </row>
    <row r="778" spans="1:9" ht="12.6" customHeight="1">
      <c r="A778" s="216" t="s">
        <v>2876</v>
      </c>
      <c r="B778" s="62" t="s">
        <v>1350</v>
      </c>
      <c r="C778" s="804">
        <v>110.375</v>
      </c>
      <c r="D778" s="420">
        <v>20</v>
      </c>
      <c r="E778" s="1092">
        <v>4103.92</v>
      </c>
      <c r="F778" s="1090">
        <f t="shared" si="121"/>
        <v>4103.92</v>
      </c>
      <c r="G778" s="862">
        <f>'Заказ, cкидки и курсы валют'!$J$23*F778</f>
        <v>51093.803999999996</v>
      </c>
      <c r="H778" s="128">
        <f t="shared" si="122"/>
        <v>1021.88</v>
      </c>
      <c r="I778" s="212"/>
    </row>
    <row r="779" spans="1:9">
      <c r="A779" s="216" t="s">
        <v>2877</v>
      </c>
      <c r="B779" s="62" t="s">
        <v>1351</v>
      </c>
      <c r="C779" s="803">
        <v>225</v>
      </c>
      <c r="D779" s="420">
        <v>10</v>
      </c>
      <c r="E779" s="1092">
        <v>7156.85</v>
      </c>
      <c r="F779" s="1090">
        <f t="shared" si="121"/>
        <v>7156.85</v>
      </c>
      <c r="G779" s="862">
        <f>'Заказ, cкидки и курсы валют'!$J$23*F779</f>
        <v>89102.782500000001</v>
      </c>
      <c r="H779" s="128">
        <f t="shared" si="122"/>
        <v>891.03</v>
      </c>
      <c r="I779" s="212"/>
    </row>
    <row r="780" spans="1:9" ht="13.5" thickBot="1">
      <c r="A780" s="805" t="s">
        <v>3891</v>
      </c>
      <c r="B780" s="806" t="s">
        <v>3890</v>
      </c>
      <c r="C780" s="801">
        <v>310</v>
      </c>
      <c r="D780" s="1886">
        <v>10</v>
      </c>
      <c r="E780" s="1092">
        <v>21300.79</v>
      </c>
      <c r="F780" s="1091">
        <f t="shared" si="121"/>
        <v>21300.79</v>
      </c>
      <c r="G780" s="960">
        <f>'Заказ, cкидки и курсы валют'!$J$23*F780</f>
        <v>265194.83549999999</v>
      </c>
      <c r="H780" s="181">
        <f t="shared" si="122"/>
        <v>2651.95</v>
      </c>
      <c r="I780" s="497"/>
    </row>
    <row r="781" spans="1:9" ht="13.5" thickBot="1"/>
    <row r="782" spans="1:9" ht="24.75" customHeight="1">
      <c r="A782" s="247"/>
      <c r="B782" s="163"/>
      <c r="C782" s="91" t="s">
        <v>3101</v>
      </c>
      <c r="D782" s="91"/>
      <c r="E782" s="855"/>
      <c r="F782" s="562"/>
      <c r="G782" s="592"/>
      <c r="H782" s="163"/>
      <c r="I782" s="95"/>
    </row>
    <row r="783" spans="1:9" ht="24" customHeight="1">
      <c r="A783" s="248"/>
      <c r="B783" s="17"/>
      <c r="C783" s="97"/>
      <c r="D783" s="97"/>
      <c r="E783" s="557"/>
      <c r="F783" s="596"/>
      <c r="G783" s="620"/>
      <c r="H783" s="17"/>
      <c r="I783" s="167"/>
    </row>
    <row r="784" spans="1:9" ht="20.25" customHeight="1">
      <c r="A784" s="248"/>
      <c r="B784" s="17"/>
      <c r="C784" s="97"/>
      <c r="D784" s="97"/>
      <c r="E784" s="557"/>
      <c r="F784" s="596"/>
      <c r="G784" s="620"/>
      <c r="H784" s="17"/>
      <c r="I784" s="167"/>
    </row>
    <row r="785" spans="1:11" ht="46.5" customHeight="1">
      <c r="A785" s="248"/>
      <c r="B785" s="17"/>
      <c r="C785" s="97"/>
      <c r="D785" s="97"/>
      <c r="E785" s="557"/>
      <c r="F785" s="596"/>
      <c r="G785" s="620"/>
      <c r="H785" s="17"/>
      <c r="I785" s="167"/>
    </row>
    <row r="786" spans="1:11" ht="16.5" thickBot="1">
      <c r="A786" s="201" t="s">
        <v>7083</v>
      </c>
      <c r="B786" s="270"/>
      <c r="C786" s="99"/>
      <c r="D786" s="99"/>
      <c r="E786" s="558"/>
      <c r="F786" s="598"/>
      <c r="G786" s="621"/>
      <c r="H786" s="171"/>
      <c r="I786" s="172"/>
    </row>
    <row r="787" spans="1:11" ht="46.5" customHeight="1">
      <c r="A787" s="195" t="s">
        <v>1034</v>
      </c>
      <c r="B787" s="196" t="s">
        <v>1035</v>
      </c>
      <c r="C787" s="197" t="s">
        <v>678</v>
      </c>
      <c r="D787" s="197" t="s">
        <v>3143</v>
      </c>
      <c r="E787" s="605" t="s">
        <v>11378</v>
      </c>
      <c r="F787" s="600" t="s">
        <v>2792</v>
      </c>
      <c r="G787" s="638" t="s">
        <v>2640</v>
      </c>
      <c r="H787" s="338" t="s">
        <v>497</v>
      </c>
      <c r="I787" s="199" t="s">
        <v>4268</v>
      </c>
      <c r="J787" s="820"/>
      <c r="K787" s="824"/>
    </row>
    <row r="788" spans="1:11" ht="14.1" customHeight="1" thickBot="1">
      <c r="A788" s="195"/>
      <c r="B788" s="389"/>
      <c r="C788" s="197" t="s">
        <v>3644</v>
      </c>
      <c r="D788" s="390" t="s">
        <v>2641</v>
      </c>
      <c r="E788" s="564" t="s">
        <v>265</v>
      </c>
      <c r="F788" s="607">
        <f>'Заказ, cкидки и курсы валют'!$I$12</f>
        <v>0</v>
      </c>
      <c r="G788" s="949"/>
      <c r="H788" s="455"/>
      <c r="I788" s="325"/>
      <c r="J788" s="820"/>
      <c r="K788" s="824"/>
    </row>
    <row r="789" spans="1:11" ht="14.1" customHeight="1">
      <c r="A789" s="333" t="s">
        <v>7637</v>
      </c>
      <c r="B789" s="983" t="s">
        <v>1348</v>
      </c>
      <c r="C789" s="984">
        <v>33</v>
      </c>
      <c r="D789" s="1877">
        <v>5</v>
      </c>
      <c r="E789" s="2042">
        <f>E776*3</f>
        <v>4862.6099999999997</v>
      </c>
      <c r="F789" s="1089">
        <f>ROUND(E789*(1-$F$10),2)</f>
        <v>4862.6099999999997</v>
      </c>
      <c r="G789" s="968">
        <f>'Заказ, cкидки и курсы валют'!$J$23*F789</f>
        <v>60539.494499999993</v>
      </c>
      <c r="H789" s="387">
        <f>ROUND((D789/1000)*G789,2)</f>
        <v>302.7</v>
      </c>
      <c r="I789" s="337"/>
      <c r="J789" s="820"/>
      <c r="K789" s="824"/>
    </row>
    <row r="790" spans="1:11" ht="14.1" customHeight="1">
      <c r="A790" s="216" t="s">
        <v>7638</v>
      </c>
      <c r="B790" s="62" t="s">
        <v>1349</v>
      </c>
      <c r="C790" s="53">
        <v>65</v>
      </c>
      <c r="D790" s="420">
        <v>3</v>
      </c>
      <c r="E790" s="2043">
        <f t="shared" ref="E790:E793" si="123">E777*3</f>
        <v>7774.7999999999993</v>
      </c>
      <c r="F790" s="1090">
        <f t="shared" ref="F790:F793" si="124">ROUND(E790*(1-$F$10),2)</f>
        <v>7774.8</v>
      </c>
      <c r="G790" s="862">
        <f>'Заказ, cкидки и курсы валют'!$J$23*F790</f>
        <v>96796.26</v>
      </c>
      <c r="H790" s="128">
        <f t="shared" ref="H790:H793" si="125">ROUND((D790/1000)*G790,2)</f>
        <v>290.39</v>
      </c>
      <c r="I790" s="212"/>
      <c r="J790" s="820"/>
      <c r="K790" s="824"/>
    </row>
    <row r="791" spans="1:11" ht="14.1" customHeight="1">
      <c r="A791" s="216" t="s">
        <v>7639</v>
      </c>
      <c r="B791" s="62" t="s">
        <v>1350</v>
      </c>
      <c r="C791" s="804">
        <v>110.375</v>
      </c>
      <c r="D791" s="420">
        <v>2</v>
      </c>
      <c r="E791" s="2043">
        <f t="shared" si="123"/>
        <v>12311.76</v>
      </c>
      <c r="F791" s="1090">
        <f t="shared" si="124"/>
        <v>12311.76</v>
      </c>
      <c r="G791" s="862">
        <f>'Заказ, cкидки и курсы валют'!$J$23*F791</f>
        <v>153281.41199999998</v>
      </c>
      <c r="H791" s="128">
        <f t="shared" si="125"/>
        <v>306.56</v>
      </c>
      <c r="I791" s="212"/>
      <c r="J791" s="820"/>
      <c r="K791" s="824"/>
    </row>
    <row r="792" spans="1:11" ht="14.1" customHeight="1">
      <c r="A792" s="216" t="s">
        <v>7640</v>
      </c>
      <c r="B792" s="62" t="s">
        <v>1351</v>
      </c>
      <c r="C792" s="803">
        <v>225</v>
      </c>
      <c r="D792" s="420">
        <v>1</v>
      </c>
      <c r="E792" s="2043">
        <f t="shared" si="123"/>
        <v>21470.550000000003</v>
      </c>
      <c r="F792" s="1090">
        <f t="shared" si="124"/>
        <v>21470.55</v>
      </c>
      <c r="G792" s="862">
        <f>'Заказ, cкидки и курсы валют'!$J$23*F792</f>
        <v>267308.34749999997</v>
      </c>
      <c r="H792" s="128">
        <f t="shared" si="125"/>
        <v>267.31</v>
      </c>
      <c r="I792" s="212"/>
      <c r="J792" s="820"/>
      <c r="K792" s="824"/>
    </row>
    <row r="793" spans="1:11" ht="15.75" thickBot="1">
      <c r="A793" s="805" t="s">
        <v>7641</v>
      </c>
      <c r="B793" s="806" t="s">
        <v>3890</v>
      </c>
      <c r="C793" s="801">
        <v>310</v>
      </c>
      <c r="D793" s="1886">
        <v>1</v>
      </c>
      <c r="E793" s="2045">
        <f t="shared" si="123"/>
        <v>63902.37</v>
      </c>
      <c r="F793" s="1091">
        <f t="shared" si="124"/>
        <v>63902.37</v>
      </c>
      <c r="G793" s="960">
        <f>'Заказ, cкидки и курсы валют'!$J$23*F793</f>
        <v>795584.50650000002</v>
      </c>
      <c r="H793" s="181">
        <f t="shared" si="125"/>
        <v>795.58</v>
      </c>
      <c r="I793" s="497"/>
      <c r="J793" s="820"/>
      <c r="K793" s="824"/>
    </row>
    <row r="794" spans="1:11" ht="15.75" thickBot="1">
      <c r="J794" s="820"/>
      <c r="K794" s="824"/>
    </row>
    <row r="795" spans="1:11" ht="18">
      <c r="A795" s="247"/>
      <c r="B795" s="163"/>
      <c r="C795" s="91"/>
      <c r="D795" s="91" t="s">
        <v>3102</v>
      </c>
      <c r="E795" s="855"/>
      <c r="F795" s="562"/>
      <c r="G795" s="592"/>
      <c r="H795" s="163"/>
      <c r="I795" s="95"/>
      <c r="J795" s="820"/>
      <c r="K795" s="824"/>
    </row>
    <row r="796" spans="1:11" ht="15">
      <c r="A796" s="248"/>
      <c r="B796" s="17"/>
      <c r="C796" s="97"/>
      <c r="D796" s="97"/>
      <c r="E796" s="557"/>
      <c r="F796" s="596"/>
      <c r="G796" s="620"/>
      <c r="H796" s="17"/>
      <c r="I796" s="167"/>
      <c r="J796" s="820"/>
      <c r="K796" s="824"/>
    </row>
    <row r="797" spans="1:11" ht="15">
      <c r="A797" s="248"/>
      <c r="B797" s="17"/>
      <c r="C797" s="97"/>
      <c r="D797" s="97"/>
      <c r="E797" s="557"/>
      <c r="F797" s="596"/>
      <c r="G797" s="620"/>
      <c r="H797" s="17"/>
      <c r="I797" s="167"/>
      <c r="J797" s="820"/>
      <c r="K797" s="824"/>
    </row>
    <row r="798" spans="1:11" ht="15">
      <c r="A798" s="248"/>
      <c r="B798" s="17"/>
      <c r="C798" s="97"/>
      <c r="D798" s="97"/>
      <c r="E798" s="557"/>
      <c r="F798" s="596"/>
      <c r="G798" s="620"/>
      <c r="H798" s="17"/>
      <c r="I798" s="167"/>
      <c r="J798" s="820"/>
      <c r="K798" s="824"/>
    </row>
    <row r="799" spans="1:11" ht="47.25" customHeight="1" thickBot="1">
      <c r="A799" s="201" t="s">
        <v>7082</v>
      </c>
      <c r="B799" s="270"/>
      <c r="C799" s="99"/>
      <c r="D799" s="99"/>
      <c r="E799" s="558"/>
      <c r="F799" s="598"/>
      <c r="G799" s="621"/>
      <c r="H799" s="171"/>
      <c r="I799" s="172"/>
      <c r="J799" s="820"/>
      <c r="K799" s="824"/>
    </row>
    <row r="800" spans="1:11" ht="52.5">
      <c r="A800" s="195" t="s">
        <v>1034</v>
      </c>
      <c r="B800" s="196" t="s">
        <v>1035</v>
      </c>
      <c r="C800" s="197" t="s">
        <v>678</v>
      </c>
      <c r="D800" s="197" t="s">
        <v>3143</v>
      </c>
      <c r="E800" s="605" t="s">
        <v>11378</v>
      </c>
      <c r="F800" s="600" t="s">
        <v>2792</v>
      </c>
      <c r="G800" s="638" t="s">
        <v>2640</v>
      </c>
      <c r="H800" s="338" t="s">
        <v>497</v>
      </c>
      <c r="I800" s="199" t="s">
        <v>4268</v>
      </c>
      <c r="J800" s="820"/>
      <c r="K800" s="824"/>
    </row>
    <row r="801" spans="1:11" ht="14.1" customHeight="1" thickBot="1">
      <c r="A801" s="195"/>
      <c r="B801" s="389"/>
      <c r="C801" s="197" t="s">
        <v>3644</v>
      </c>
      <c r="D801" s="390" t="s">
        <v>2641</v>
      </c>
      <c r="E801" s="564" t="s">
        <v>265</v>
      </c>
      <c r="F801" s="607">
        <f>'Заказ, cкидки и курсы валют'!$I$12</f>
        <v>0</v>
      </c>
      <c r="G801" s="949"/>
      <c r="H801" s="455"/>
      <c r="I801" s="325"/>
      <c r="J801" s="820"/>
      <c r="K801" s="824"/>
    </row>
    <row r="802" spans="1:11" ht="14.1" customHeight="1">
      <c r="A802" s="997" t="s">
        <v>11703</v>
      </c>
      <c r="B802" s="1814" t="s">
        <v>11704</v>
      </c>
      <c r="C802" s="1807">
        <v>10</v>
      </c>
      <c r="D802" s="1977">
        <v>100</v>
      </c>
      <c r="E802" s="822">
        <v>1428.15</v>
      </c>
      <c r="F802" s="1896">
        <f>ROUND(E802*(1-$F$10),2)</f>
        <v>1428.15</v>
      </c>
      <c r="G802" s="1673">
        <f>'Заказ, cкидки и курсы валют'!$J$23*F802</f>
        <v>17780.467499999999</v>
      </c>
      <c r="H802" s="387">
        <f>ROUND((D802/1000)*G802,2)</f>
        <v>1778.05</v>
      </c>
      <c r="I802" s="336"/>
    </row>
    <row r="803" spans="1:11" ht="14.1" customHeight="1">
      <c r="A803" s="625" t="s">
        <v>5485</v>
      </c>
      <c r="B803" s="623" t="s">
        <v>11606</v>
      </c>
      <c r="C803" s="1669">
        <v>11.88</v>
      </c>
      <c r="D803" s="1978">
        <v>100</v>
      </c>
      <c r="E803" s="822">
        <v>1453.13</v>
      </c>
      <c r="F803" s="1864">
        <f>ROUND(E803*(1-$F$10),2)</f>
        <v>1453.13</v>
      </c>
      <c r="G803" s="866">
        <f>'Заказ, cкидки и курсы валют'!$J$23*F803</f>
        <v>18091.468499999999</v>
      </c>
      <c r="H803" s="128">
        <f>ROUND((D803/1000)*G803,2)</f>
        <v>1809.15</v>
      </c>
      <c r="I803" s="212"/>
      <c r="J803" s="820"/>
      <c r="K803" s="824"/>
    </row>
    <row r="804" spans="1:11" ht="14.1" customHeight="1">
      <c r="A804" s="625" t="s">
        <v>5486</v>
      </c>
      <c r="B804" s="623" t="s">
        <v>11607</v>
      </c>
      <c r="C804" s="1669">
        <v>23</v>
      </c>
      <c r="D804" s="1978">
        <v>50</v>
      </c>
      <c r="E804" s="822">
        <v>1738.97</v>
      </c>
      <c r="F804" s="1864">
        <f t="shared" ref="F804:F806" si="126">ROUND(E804*(1-$F$10),2)</f>
        <v>1738.97</v>
      </c>
      <c r="G804" s="866">
        <f>'Заказ, cкидки и курсы валют'!$J$23*F804</f>
        <v>21650.176499999998</v>
      </c>
      <c r="H804" s="128">
        <f t="shared" ref="H804:H806" si="127">ROUND((D804/1000)*G804,2)</f>
        <v>1082.51</v>
      </c>
      <c r="I804" s="212"/>
      <c r="J804" s="820"/>
      <c r="K804" s="824"/>
    </row>
    <row r="805" spans="1:11">
      <c r="A805" s="625" t="s">
        <v>5487</v>
      </c>
      <c r="B805" s="623" t="s">
        <v>11608</v>
      </c>
      <c r="C805" s="1669">
        <v>33.4</v>
      </c>
      <c r="D805" s="1978">
        <v>50</v>
      </c>
      <c r="E805" s="822">
        <v>2189.31</v>
      </c>
      <c r="F805" s="1864">
        <f t="shared" si="126"/>
        <v>2189.31</v>
      </c>
      <c r="G805" s="866">
        <f>'Заказ, cкидки и курсы валют'!$J$23*F805</f>
        <v>27256.909499999998</v>
      </c>
      <c r="H805" s="128">
        <f t="shared" si="127"/>
        <v>1362.85</v>
      </c>
      <c r="I805" s="212"/>
    </row>
    <row r="806" spans="1:11" ht="13.5" thickBot="1">
      <c r="A806" s="655" t="s">
        <v>5488</v>
      </c>
      <c r="B806" s="940" t="s">
        <v>11609</v>
      </c>
      <c r="C806" s="1671">
        <v>71.88</v>
      </c>
      <c r="D806" s="1979">
        <v>20</v>
      </c>
      <c r="E806" s="822">
        <v>3827.58</v>
      </c>
      <c r="F806" s="1865">
        <f t="shared" si="126"/>
        <v>3827.58</v>
      </c>
      <c r="G806" s="1263">
        <f>'Заказ, cкидки и курсы валют'!$J$23*F806</f>
        <v>47653.370999999999</v>
      </c>
      <c r="H806" s="181">
        <f t="shared" si="127"/>
        <v>953.07</v>
      </c>
      <c r="I806" s="214"/>
    </row>
    <row r="807" spans="1:11" ht="13.5" thickBot="1"/>
    <row r="808" spans="1:11" ht="18">
      <c r="A808" s="247"/>
      <c r="B808" s="163"/>
      <c r="C808" s="91"/>
      <c r="D808" s="91" t="s">
        <v>3102</v>
      </c>
      <c r="E808" s="855"/>
      <c r="F808" s="562"/>
      <c r="G808" s="592"/>
      <c r="H808" s="163"/>
      <c r="I808" s="95"/>
    </row>
    <row r="809" spans="1:11" ht="24.75" customHeight="1">
      <c r="A809" s="248"/>
      <c r="B809" s="17"/>
      <c r="C809" s="97"/>
      <c r="D809" s="97"/>
      <c r="E809" s="557"/>
      <c r="F809" s="596"/>
      <c r="G809" s="620"/>
      <c r="H809" s="17"/>
      <c r="I809" s="167"/>
    </row>
    <row r="810" spans="1:11" ht="24" customHeight="1">
      <c r="A810" s="248"/>
      <c r="B810" s="17"/>
      <c r="C810" s="97"/>
      <c r="D810" s="97"/>
      <c r="E810" s="557"/>
      <c r="F810" s="596"/>
      <c r="G810" s="620"/>
      <c r="H810" s="17"/>
      <c r="I810" s="167"/>
    </row>
    <row r="811" spans="1:11" ht="48.75" customHeight="1">
      <c r="A811" s="248"/>
      <c r="B811" s="17"/>
      <c r="C811" s="97"/>
      <c r="D811" s="97"/>
      <c r="E811" s="557"/>
      <c r="F811" s="596"/>
      <c r="G811" s="620"/>
      <c r="H811" s="17"/>
      <c r="I811" s="167"/>
    </row>
    <row r="812" spans="1:11" ht="12.6" customHeight="1" thickBot="1">
      <c r="A812" s="201" t="s">
        <v>7083</v>
      </c>
      <c r="B812" s="270"/>
      <c r="C812" s="99"/>
      <c r="D812" s="99"/>
      <c r="E812" s="558"/>
      <c r="F812" s="598"/>
      <c r="G812" s="621"/>
      <c r="H812" s="171"/>
      <c r="I812" s="172"/>
    </row>
    <row r="813" spans="1:11" ht="46.5" customHeight="1">
      <c r="A813" s="195" t="s">
        <v>1034</v>
      </c>
      <c r="B813" s="196" t="s">
        <v>1035</v>
      </c>
      <c r="C813" s="197" t="s">
        <v>678</v>
      </c>
      <c r="D813" s="197" t="s">
        <v>3143</v>
      </c>
      <c r="E813" s="605" t="s">
        <v>11378</v>
      </c>
      <c r="F813" s="600" t="s">
        <v>2792</v>
      </c>
      <c r="G813" s="638" t="s">
        <v>2640</v>
      </c>
      <c r="H813" s="338" t="s">
        <v>497</v>
      </c>
      <c r="I813" s="199" t="s">
        <v>4268</v>
      </c>
    </row>
    <row r="814" spans="1:11" ht="15.75" customHeight="1" thickBot="1">
      <c r="A814" s="195"/>
      <c r="B814" s="389"/>
      <c r="C814" s="197" t="s">
        <v>3644</v>
      </c>
      <c r="D814" s="390" t="s">
        <v>2641</v>
      </c>
      <c r="E814" s="564" t="s">
        <v>265</v>
      </c>
      <c r="F814" s="607">
        <f>'Заказ, cкидки и курсы валют'!$I$12</f>
        <v>0</v>
      </c>
      <c r="G814" s="949"/>
      <c r="H814" s="455"/>
      <c r="I814" s="325"/>
      <c r="J814" s="820"/>
      <c r="K814" s="824"/>
    </row>
    <row r="815" spans="1:11" ht="15.75" customHeight="1">
      <c r="A815" s="333" t="s">
        <v>11924</v>
      </c>
      <c r="B815" s="392" t="s">
        <v>2491</v>
      </c>
      <c r="C815" s="1946">
        <v>10</v>
      </c>
      <c r="D815" s="1947">
        <v>5</v>
      </c>
      <c r="E815" s="2042">
        <f>E802*3</f>
        <v>4284.4500000000007</v>
      </c>
      <c r="F815" s="1089">
        <f>ROUND(E815*(1-$F$10),2)</f>
        <v>4284.45</v>
      </c>
      <c r="G815" s="968">
        <f>'Заказ, cкидки и курсы валют'!$J$23*F815</f>
        <v>53341.402499999997</v>
      </c>
      <c r="H815" s="387">
        <f>ROUND((D815/1000)*G815,2)</f>
        <v>266.70999999999998</v>
      </c>
      <c r="I815" s="337"/>
      <c r="J815" s="820"/>
      <c r="K815" s="824"/>
    </row>
    <row r="816" spans="1:11" ht="12.6" customHeight="1">
      <c r="A816" s="1147" t="s">
        <v>7642</v>
      </c>
      <c r="B816" s="515" t="s">
        <v>1354</v>
      </c>
      <c r="C816" s="515">
        <v>11.88</v>
      </c>
      <c r="D816" s="1948">
        <v>5</v>
      </c>
      <c r="E816" s="2050">
        <f>E803*3</f>
        <v>4359.3900000000003</v>
      </c>
      <c r="F816" s="1201">
        <f>ROUND(E816*(1-$F$10),2)</f>
        <v>4359.3900000000003</v>
      </c>
      <c r="G816" s="1131">
        <f>'Заказ, cкидки и курсы валют'!$J$23*F816</f>
        <v>54274.405500000001</v>
      </c>
      <c r="H816" s="501">
        <f>ROUND((D816/1000)*G816,2)</f>
        <v>271.37</v>
      </c>
      <c r="I816" s="502"/>
      <c r="J816" s="820"/>
      <c r="K816" s="824"/>
    </row>
    <row r="817" spans="1:11" ht="15">
      <c r="A817" s="216" t="s">
        <v>7643</v>
      </c>
      <c r="B817" s="44" t="s">
        <v>1355</v>
      </c>
      <c r="C817" s="58">
        <v>23</v>
      </c>
      <c r="D817" s="1887">
        <v>5</v>
      </c>
      <c r="E817" s="2043">
        <f>E804*3</f>
        <v>5216.91</v>
      </c>
      <c r="F817" s="1090">
        <f t="shared" ref="F817:F819" si="128">ROUND(E817*(1-$F$10),2)</f>
        <v>5216.91</v>
      </c>
      <c r="G817" s="862">
        <f>'Заказ, cкидки и курсы валют'!$J$23*F817</f>
        <v>64950.529499999997</v>
      </c>
      <c r="H817" s="128">
        <f t="shared" ref="H817:H819" si="129">ROUND((D817/1000)*G817,2)</f>
        <v>324.75</v>
      </c>
      <c r="I817" s="212"/>
      <c r="J817" s="820"/>
      <c r="K817" s="824"/>
    </row>
    <row r="818" spans="1:11" ht="15">
      <c r="A818" s="216" t="s">
        <v>7644</v>
      </c>
      <c r="B818" s="44" t="s">
        <v>1342</v>
      </c>
      <c r="C818" s="58">
        <v>33.4</v>
      </c>
      <c r="D818" s="1887">
        <v>5</v>
      </c>
      <c r="E818" s="2043">
        <f>E805*3</f>
        <v>6567.93</v>
      </c>
      <c r="F818" s="1090">
        <f t="shared" si="128"/>
        <v>6567.93</v>
      </c>
      <c r="G818" s="862">
        <f>'Заказ, cкидки и курсы валют'!$J$23*F818</f>
        <v>81770.728499999997</v>
      </c>
      <c r="H818" s="128">
        <f t="shared" si="129"/>
        <v>408.85</v>
      </c>
      <c r="I818" s="212"/>
      <c r="J818" s="820"/>
      <c r="K818" s="824"/>
    </row>
    <row r="819" spans="1:11" ht="15.75" thickBot="1">
      <c r="A819" s="241" t="s">
        <v>7645</v>
      </c>
      <c r="B819" s="213" t="s">
        <v>1343</v>
      </c>
      <c r="C819" s="996">
        <v>71.88</v>
      </c>
      <c r="D819" s="1888">
        <v>2</v>
      </c>
      <c r="E819" s="2045">
        <f>E806*3</f>
        <v>11482.74</v>
      </c>
      <c r="F819" s="1091">
        <f t="shared" si="128"/>
        <v>11482.74</v>
      </c>
      <c r="G819" s="960">
        <f>'Заказ, cкидки и курсы валют'!$J$23*F819</f>
        <v>142960.11299999998</v>
      </c>
      <c r="H819" s="181">
        <f t="shared" si="129"/>
        <v>285.92</v>
      </c>
      <c r="I819" s="214"/>
      <c r="J819" s="820"/>
      <c r="K819" s="824"/>
    </row>
    <row r="820" spans="1:11" ht="15.75" thickBot="1">
      <c r="J820" s="820"/>
      <c r="K820" s="824"/>
    </row>
    <row r="821" spans="1:11" ht="18">
      <c r="A821" s="247"/>
      <c r="B821" s="163"/>
      <c r="C821" s="91" t="s">
        <v>3103</v>
      </c>
      <c r="D821" s="91"/>
      <c r="E821" s="855"/>
      <c r="F821" s="562"/>
      <c r="G821" s="592"/>
      <c r="H821" s="163"/>
      <c r="I821" s="95"/>
      <c r="J821" s="820"/>
      <c r="K821" s="824"/>
    </row>
    <row r="822" spans="1:11" ht="15">
      <c r="A822" s="248"/>
      <c r="B822" s="17"/>
      <c r="C822" s="97"/>
      <c r="D822" s="97"/>
      <c r="E822" s="557"/>
      <c r="F822" s="596"/>
      <c r="G822" s="620"/>
      <c r="H822" s="17"/>
      <c r="I822" s="167"/>
      <c r="J822" s="820"/>
      <c r="K822" s="824"/>
    </row>
    <row r="823" spans="1:11" ht="15">
      <c r="A823" s="248"/>
      <c r="B823" s="17"/>
      <c r="C823" s="97"/>
      <c r="D823" s="97"/>
      <c r="E823" s="557"/>
      <c r="F823" s="596"/>
      <c r="G823" s="620"/>
      <c r="H823" s="17"/>
      <c r="I823" s="167"/>
      <c r="J823" s="820"/>
      <c r="K823" s="824"/>
    </row>
    <row r="824" spans="1:11" ht="15">
      <c r="A824" s="248"/>
      <c r="B824" s="17"/>
      <c r="C824" s="97"/>
      <c r="D824" s="97"/>
      <c r="E824" s="557"/>
      <c r="F824" s="596"/>
      <c r="G824" s="620"/>
      <c r="H824" s="17"/>
      <c r="I824" s="167"/>
      <c r="J824" s="820"/>
      <c r="K824" s="824"/>
    </row>
    <row r="825" spans="1:11" ht="15" customHeight="1" thickBot="1">
      <c r="A825" s="201" t="s">
        <v>7082</v>
      </c>
      <c r="B825" s="208"/>
      <c r="C825" s="99"/>
      <c r="D825" s="99"/>
      <c r="E825" s="558"/>
      <c r="F825" s="598"/>
      <c r="G825" s="621"/>
      <c r="H825" s="171"/>
      <c r="I825" s="172"/>
      <c r="J825" s="820"/>
      <c r="K825" s="824"/>
    </row>
    <row r="826" spans="1:11" ht="39.75" customHeight="1">
      <c r="A826" s="195" t="s">
        <v>1034</v>
      </c>
      <c r="B826" s="196" t="s">
        <v>1035</v>
      </c>
      <c r="C826" s="197" t="s">
        <v>678</v>
      </c>
      <c r="D826" s="197" t="s">
        <v>3143</v>
      </c>
      <c r="E826" s="605" t="s">
        <v>11378</v>
      </c>
      <c r="F826" s="600" t="s">
        <v>2792</v>
      </c>
      <c r="G826" s="638" t="s">
        <v>2640</v>
      </c>
      <c r="H826" s="338" t="s">
        <v>497</v>
      </c>
      <c r="I826" s="199" t="s">
        <v>4268</v>
      </c>
      <c r="J826" s="820"/>
      <c r="K826" s="824"/>
    </row>
    <row r="827" spans="1:11" ht="12.6" customHeight="1" thickBot="1">
      <c r="A827" s="195"/>
      <c r="B827" s="389"/>
      <c r="C827" s="197" t="s">
        <v>3644</v>
      </c>
      <c r="D827" s="390" t="s">
        <v>2641</v>
      </c>
      <c r="E827" s="564" t="s">
        <v>265</v>
      </c>
      <c r="F827" s="607">
        <f>'Заказ, cкидки и курсы валют'!$I$12</f>
        <v>0</v>
      </c>
      <c r="G827" s="949"/>
      <c r="H827" s="455"/>
      <c r="I827" s="325"/>
      <c r="J827" s="820"/>
      <c r="K827" s="824"/>
    </row>
    <row r="828" spans="1:11" ht="12.6" customHeight="1">
      <c r="A828" s="997" t="s">
        <v>2878</v>
      </c>
      <c r="B828" s="998" t="s">
        <v>1356</v>
      </c>
      <c r="C828" s="974">
        <v>5</v>
      </c>
      <c r="D828" s="1869">
        <v>200</v>
      </c>
      <c r="E828" s="822">
        <v>421.6</v>
      </c>
      <c r="F828" s="1089">
        <f>ROUND(E828*(1-$F$10),2)</f>
        <v>421.6</v>
      </c>
      <c r="G828" s="968">
        <f>'Заказ, cкидки и курсы валют'!$J$23*F828</f>
        <v>5248.92</v>
      </c>
      <c r="H828" s="387">
        <f>ROUND((D828/1000)*G828,2)</f>
        <v>1049.78</v>
      </c>
      <c r="I828" s="337"/>
      <c r="J828" s="820"/>
      <c r="K828" s="824"/>
    </row>
    <row r="829" spans="1:11" ht="12.6" customHeight="1">
      <c r="A829" s="625" t="s">
        <v>2879</v>
      </c>
      <c r="B829" s="521" t="s">
        <v>1357</v>
      </c>
      <c r="C829" s="58">
        <v>6.7</v>
      </c>
      <c r="D829" s="1870">
        <v>100</v>
      </c>
      <c r="E829" s="822">
        <v>518.6</v>
      </c>
      <c r="F829" s="1090">
        <f t="shared" ref="F829:F846" si="130">ROUND(E829*(1-$F$10),2)</f>
        <v>518.6</v>
      </c>
      <c r="G829" s="862">
        <f>'Заказ, cкидки и курсы валют'!$J$23*F829</f>
        <v>6456.57</v>
      </c>
      <c r="H829" s="128">
        <f t="shared" ref="H829:H846" si="131">ROUND((D829/1000)*G829,2)</f>
        <v>645.66</v>
      </c>
      <c r="I829" s="212"/>
      <c r="J829" s="820"/>
      <c r="K829" s="824"/>
    </row>
    <row r="830" spans="1:11" ht="12.6" customHeight="1">
      <c r="A830" s="625" t="s">
        <v>2880</v>
      </c>
      <c r="B830" s="521" t="s">
        <v>3988</v>
      </c>
      <c r="C830" s="58">
        <v>7.6</v>
      </c>
      <c r="D830" s="1870">
        <v>100</v>
      </c>
      <c r="E830" s="822">
        <v>533.64</v>
      </c>
      <c r="F830" s="1090">
        <f t="shared" si="130"/>
        <v>533.64</v>
      </c>
      <c r="G830" s="862">
        <f>'Заказ, cкидки и курсы валют'!$J$23*F830</f>
        <v>6643.8179999999993</v>
      </c>
      <c r="H830" s="128">
        <f t="shared" si="131"/>
        <v>664.38</v>
      </c>
      <c r="I830" s="212"/>
    </row>
    <row r="831" spans="1:11" ht="12.6" customHeight="1">
      <c r="A831" s="625" t="s">
        <v>2881</v>
      </c>
      <c r="B831" s="622" t="s">
        <v>1358</v>
      </c>
      <c r="C831" s="58">
        <v>9.15</v>
      </c>
      <c r="D831" s="1870">
        <v>100</v>
      </c>
      <c r="E831" s="822">
        <v>676.23</v>
      </c>
      <c r="F831" s="1090">
        <f t="shared" si="130"/>
        <v>676.23</v>
      </c>
      <c r="G831" s="862">
        <f>'Заказ, cкидки и курсы валют'!$J$23*F831</f>
        <v>8419.0635000000002</v>
      </c>
      <c r="H831" s="128">
        <f t="shared" si="131"/>
        <v>841.91</v>
      </c>
      <c r="I831" s="212"/>
      <c r="J831" s="820"/>
      <c r="K831" s="824"/>
    </row>
    <row r="832" spans="1:11" ht="12.6" customHeight="1">
      <c r="A832" s="625" t="s">
        <v>2882</v>
      </c>
      <c r="B832" s="622" t="s">
        <v>1359</v>
      </c>
      <c r="C832" s="58">
        <v>10.3</v>
      </c>
      <c r="D832" s="1870">
        <v>100</v>
      </c>
      <c r="E832" s="822">
        <v>727.56</v>
      </c>
      <c r="F832" s="1090">
        <f t="shared" si="130"/>
        <v>727.56</v>
      </c>
      <c r="G832" s="862">
        <f>'Заказ, cкидки и курсы валют'!$J$23*F832</f>
        <v>9058.1219999999994</v>
      </c>
      <c r="H832" s="128">
        <f t="shared" si="131"/>
        <v>905.81</v>
      </c>
      <c r="I832" s="212"/>
      <c r="J832" s="820"/>
      <c r="K832" s="824"/>
    </row>
    <row r="833" spans="1:9" ht="12.6" customHeight="1">
      <c r="A833" s="625" t="s">
        <v>2883</v>
      </c>
      <c r="B833" s="622" t="s">
        <v>1360</v>
      </c>
      <c r="C833" s="58">
        <v>11.3</v>
      </c>
      <c r="D833" s="1870">
        <v>100</v>
      </c>
      <c r="E833" s="822">
        <v>796.19</v>
      </c>
      <c r="F833" s="1090">
        <f t="shared" si="130"/>
        <v>796.19</v>
      </c>
      <c r="G833" s="862">
        <f>'Заказ, cкидки и курсы валют'!$J$23*F833</f>
        <v>9912.5655000000006</v>
      </c>
      <c r="H833" s="128">
        <f t="shared" si="131"/>
        <v>991.26</v>
      </c>
      <c r="I833" s="212"/>
    </row>
    <row r="834" spans="1:9" ht="12.6" customHeight="1">
      <c r="A834" s="625" t="s">
        <v>6607</v>
      </c>
      <c r="B834" s="521" t="s">
        <v>6608</v>
      </c>
      <c r="C834" s="73">
        <v>12.5</v>
      </c>
      <c r="D834" s="1870">
        <v>100</v>
      </c>
      <c r="E834" s="822">
        <v>779.18</v>
      </c>
      <c r="F834" s="1090">
        <f t="shared" si="130"/>
        <v>779.18</v>
      </c>
      <c r="G834" s="862">
        <f>'Заказ, cкидки и курсы валют'!$J$23*F834</f>
        <v>9700.7909999999993</v>
      </c>
      <c r="H834" s="128">
        <f t="shared" si="131"/>
        <v>970.08</v>
      </c>
      <c r="I834" s="212"/>
    </row>
    <row r="835" spans="1:9" ht="12.6" customHeight="1">
      <c r="A835" s="625" t="s">
        <v>2884</v>
      </c>
      <c r="B835" s="622" t="s">
        <v>1361</v>
      </c>
      <c r="C835" s="58">
        <v>12.5</v>
      </c>
      <c r="D835" s="1870">
        <v>100</v>
      </c>
      <c r="E835" s="822">
        <v>836.17</v>
      </c>
      <c r="F835" s="1090">
        <f t="shared" si="130"/>
        <v>836.17</v>
      </c>
      <c r="G835" s="862">
        <f>'Заказ, cкидки и курсы валют'!$J$23*F835</f>
        <v>10410.316499999999</v>
      </c>
      <c r="H835" s="128">
        <f t="shared" si="131"/>
        <v>1041.03</v>
      </c>
      <c r="I835" s="212"/>
    </row>
    <row r="836" spans="1:9" ht="12.6" customHeight="1">
      <c r="A836" s="625" t="s">
        <v>2885</v>
      </c>
      <c r="B836" s="622" t="s">
        <v>1362</v>
      </c>
      <c r="C836" s="58">
        <v>15.9</v>
      </c>
      <c r="D836" s="1870">
        <v>50</v>
      </c>
      <c r="E836" s="822">
        <v>985.25</v>
      </c>
      <c r="F836" s="1090">
        <f t="shared" si="130"/>
        <v>985.25</v>
      </c>
      <c r="G836" s="862">
        <f>'Заказ, cкидки и курсы валют'!$J$23*F836</f>
        <v>12266.362499999999</v>
      </c>
      <c r="H836" s="128">
        <f t="shared" si="131"/>
        <v>613.32000000000005</v>
      </c>
      <c r="I836" s="212"/>
    </row>
    <row r="837" spans="1:9" ht="12.6" customHeight="1">
      <c r="A837" s="625" t="s">
        <v>530</v>
      </c>
      <c r="B837" s="622" t="s">
        <v>1363</v>
      </c>
      <c r="C837" s="58">
        <v>19.3</v>
      </c>
      <c r="D837" s="1870">
        <v>50</v>
      </c>
      <c r="E837" s="822">
        <v>1113.17</v>
      </c>
      <c r="F837" s="1090">
        <f t="shared" si="130"/>
        <v>1113.17</v>
      </c>
      <c r="G837" s="862">
        <f>'Заказ, cкидки и курсы валют'!$J$23*F837</f>
        <v>13858.9665</v>
      </c>
      <c r="H837" s="128">
        <f t="shared" si="131"/>
        <v>692.95</v>
      </c>
      <c r="I837" s="212"/>
    </row>
    <row r="838" spans="1:9" ht="12.6" customHeight="1">
      <c r="A838" s="625" t="s">
        <v>531</v>
      </c>
      <c r="B838" s="622" t="s">
        <v>174</v>
      </c>
      <c r="C838" s="58">
        <v>24.33</v>
      </c>
      <c r="D838" s="1870">
        <v>50</v>
      </c>
      <c r="E838" s="822">
        <v>1246.5899999999999</v>
      </c>
      <c r="F838" s="1090">
        <f t="shared" si="130"/>
        <v>1246.5899999999999</v>
      </c>
      <c r="G838" s="862">
        <f>'Заказ, cкидки и курсы валют'!$J$23*F838</f>
        <v>15520.045499999998</v>
      </c>
      <c r="H838" s="128">
        <f t="shared" si="131"/>
        <v>776</v>
      </c>
      <c r="I838" s="212"/>
    </row>
    <row r="839" spans="1:9" ht="12.6" customHeight="1">
      <c r="A839" s="625" t="s">
        <v>532</v>
      </c>
      <c r="B839" s="622" t="s">
        <v>1364</v>
      </c>
      <c r="C839" s="58">
        <v>17.3</v>
      </c>
      <c r="D839" s="1870">
        <v>100</v>
      </c>
      <c r="E839" s="822">
        <v>1036.69</v>
      </c>
      <c r="F839" s="1090">
        <f t="shared" si="130"/>
        <v>1036.69</v>
      </c>
      <c r="G839" s="862">
        <f>'Заказ, cкидки и курсы валют'!$J$23*F839</f>
        <v>12906.790499999999</v>
      </c>
      <c r="H839" s="128">
        <f t="shared" si="131"/>
        <v>1290.68</v>
      </c>
      <c r="I839" s="212"/>
    </row>
    <row r="840" spans="1:9" ht="12.6" customHeight="1">
      <c r="A840" s="216" t="s">
        <v>533</v>
      </c>
      <c r="B840" s="46" t="s">
        <v>1365</v>
      </c>
      <c r="C840" s="58">
        <v>21.9</v>
      </c>
      <c r="D840" s="72">
        <v>50</v>
      </c>
      <c r="E840" s="822">
        <v>1099.4100000000001</v>
      </c>
      <c r="F840" s="1090">
        <f t="shared" si="130"/>
        <v>1099.4100000000001</v>
      </c>
      <c r="G840" s="862">
        <f>'Заказ, cкидки и курсы валют'!$J$23*F840</f>
        <v>13687.654500000001</v>
      </c>
      <c r="H840" s="128">
        <f t="shared" si="131"/>
        <v>684.38</v>
      </c>
      <c r="I840" s="212"/>
    </row>
    <row r="841" spans="1:9" ht="12.6" customHeight="1">
      <c r="A841" s="216" t="s">
        <v>534</v>
      </c>
      <c r="B841" s="46" t="s">
        <v>1353</v>
      </c>
      <c r="C841" s="53">
        <v>25.7</v>
      </c>
      <c r="D841" s="72">
        <v>50</v>
      </c>
      <c r="E841" s="822">
        <v>1229.8800000000001</v>
      </c>
      <c r="F841" s="1090">
        <f t="shared" si="130"/>
        <v>1229.8800000000001</v>
      </c>
      <c r="G841" s="862">
        <f>'Заказ, cкидки и курсы валют'!$J$23*F841</f>
        <v>15312.006000000001</v>
      </c>
      <c r="H841" s="128">
        <f t="shared" si="131"/>
        <v>765.6</v>
      </c>
      <c r="I841" s="212"/>
    </row>
    <row r="842" spans="1:9" ht="12.6" customHeight="1">
      <c r="A842" s="341" t="s">
        <v>535</v>
      </c>
      <c r="B842" s="453" t="s">
        <v>182</v>
      </c>
      <c r="C842" s="53">
        <v>32.700000000000003</v>
      </c>
      <c r="D842" s="1889">
        <v>50</v>
      </c>
      <c r="E842" s="822">
        <v>1460.74</v>
      </c>
      <c r="F842" s="1090">
        <f t="shared" si="130"/>
        <v>1460.74</v>
      </c>
      <c r="G842" s="862">
        <f>'Заказ, cкидки и курсы валют'!$J$23*F842</f>
        <v>18186.213</v>
      </c>
      <c r="H842" s="128">
        <f t="shared" si="131"/>
        <v>909.31</v>
      </c>
      <c r="I842" s="311"/>
    </row>
    <row r="843" spans="1:9" ht="12.6" customHeight="1">
      <c r="A843" s="216" t="s">
        <v>3144</v>
      </c>
      <c r="B843" s="46" t="s">
        <v>3148</v>
      </c>
      <c r="C843" s="53">
        <v>14</v>
      </c>
      <c r="D843" s="72">
        <v>50</v>
      </c>
      <c r="E843" s="822">
        <v>1318.74</v>
      </c>
      <c r="F843" s="1090">
        <f t="shared" si="130"/>
        <v>1318.74</v>
      </c>
      <c r="G843" s="862">
        <f>'Заказ, cкидки и курсы валют'!$J$23*F843</f>
        <v>16418.312999999998</v>
      </c>
      <c r="H843" s="128">
        <f t="shared" si="131"/>
        <v>820.92</v>
      </c>
      <c r="I843" s="212"/>
    </row>
    <row r="844" spans="1:9">
      <c r="A844" s="216" t="s">
        <v>3145</v>
      </c>
      <c r="B844" s="46" t="s">
        <v>191</v>
      </c>
      <c r="C844" s="73">
        <v>29.1</v>
      </c>
      <c r="D844" s="72">
        <v>50</v>
      </c>
      <c r="E844" s="822">
        <v>1473.06</v>
      </c>
      <c r="F844" s="1090">
        <f t="shared" si="130"/>
        <v>1473.06</v>
      </c>
      <c r="G844" s="862">
        <f>'Заказ, cкидки и курсы валют'!$J$23*F844</f>
        <v>18339.596999999998</v>
      </c>
      <c r="H844" s="128">
        <f t="shared" si="131"/>
        <v>916.98</v>
      </c>
      <c r="I844" s="212"/>
    </row>
    <row r="845" spans="1:9">
      <c r="A845" s="216" t="s">
        <v>3146</v>
      </c>
      <c r="B845" s="46" t="s">
        <v>3149</v>
      </c>
      <c r="C845" s="53">
        <v>41.1</v>
      </c>
      <c r="D845" s="72">
        <v>50</v>
      </c>
      <c r="E845" s="822">
        <v>1678.72</v>
      </c>
      <c r="F845" s="1090">
        <f t="shared" si="130"/>
        <v>1678.72</v>
      </c>
      <c r="G845" s="862">
        <f>'Заказ, cкидки и курсы валют'!$J$23*F845</f>
        <v>20900.063999999998</v>
      </c>
      <c r="H845" s="128">
        <f t="shared" si="131"/>
        <v>1045</v>
      </c>
      <c r="I845" s="212"/>
    </row>
    <row r="846" spans="1:9" ht="13.5" thickBot="1">
      <c r="A846" s="241" t="s">
        <v>3147</v>
      </c>
      <c r="B846" s="131" t="s">
        <v>194</v>
      </c>
      <c r="C846" s="966">
        <v>26.4</v>
      </c>
      <c r="D846" s="1010">
        <v>50</v>
      </c>
      <c r="E846" s="822">
        <v>1978.97</v>
      </c>
      <c r="F846" s="1091">
        <f t="shared" si="130"/>
        <v>1978.97</v>
      </c>
      <c r="G846" s="960">
        <f>'Заказ, cкидки и курсы валют'!$J$23*F846</f>
        <v>24638.176499999998</v>
      </c>
      <c r="H846" s="181">
        <f t="shared" si="131"/>
        <v>1231.9100000000001</v>
      </c>
      <c r="I846" s="214"/>
    </row>
    <row r="847" spans="1:9" ht="12" customHeight="1" thickBot="1"/>
    <row r="848" spans="1:9" ht="23.25" customHeight="1">
      <c r="A848" s="247"/>
      <c r="B848" s="163"/>
      <c r="C848" s="91" t="s">
        <v>3103</v>
      </c>
      <c r="D848" s="91"/>
      <c r="E848" s="855"/>
      <c r="F848" s="562"/>
      <c r="G848" s="592"/>
      <c r="H848" s="163"/>
      <c r="I848" s="95"/>
    </row>
    <row r="849" spans="1:9" ht="20.25" customHeight="1">
      <c r="A849" s="248"/>
      <c r="B849" s="17"/>
      <c r="C849" s="97"/>
      <c r="D849" s="97"/>
      <c r="E849" s="557"/>
      <c r="F849" s="596"/>
      <c r="G849" s="620"/>
      <c r="H849" s="17"/>
      <c r="I849" s="167"/>
    </row>
    <row r="850" spans="1:9">
      <c r="A850" s="248"/>
      <c r="B850" s="17"/>
      <c r="C850" s="97"/>
      <c r="D850" s="97"/>
      <c r="E850" s="557"/>
      <c r="F850" s="596"/>
      <c r="G850" s="620"/>
      <c r="H850" s="17"/>
      <c r="I850" s="167"/>
    </row>
    <row r="851" spans="1:9">
      <c r="A851" s="248"/>
      <c r="B851" s="17"/>
      <c r="C851" s="97"/>
      <c r="D851" s="97"/>
      <c r="E851" s="557"/>
      <c r="F851" s="596"/>
      <c r="G851" s="620"/>
      <c r="H851" s="17"/>
      <c r="I851" s="167"/>
    </row>
    <row r="852" spans="1:9" ht="12.6" customHeight="1" thickBot="1">
      <c r="A852" s="201" t="s">
        <v>7083</v>
      </c>
      <c r="B852" s="208"/>
      <c r="C852" s="99"/>
      <c r="D852" s="99"/>
      <c r="E852" s="558"/>
      <c r="F852" s="598"/>
      <c r="G852" s="621"/>
      <c r="H852" s="171"/>
      <c r="I852" s="172"/>
    </row>
    <row r="853" spans="1:9" ht="46.5" customHeight="1">
      <c r="A853" s="195" t="s">
        <v>1034</v>
      </c>
      <c r="B853" s="196" t="s">
        <v>1035</v>
      </c>
      <c r="C853" s="197" t="s">
        <v>678</v>
      </c>
      <c r="D853" s="197" t="s">
        <v>3143</v>
      </c>
      <c r="E853" s="605" t="s">
        <v>11378</v>
      </c>
      <c r="F853" s="600" t="s">
        <v>2792</v>
      </c>
      <c r="G853" s="638" t="s">
        <v>2640</v>
      </c>
      <c r="H853" s="338" t="s">
        <v>497</v>
      </c>
      <c r="I853" s="199" t="s">
        <v>4268</v>
      </c>
    </row>
    <row r="854" spans="1:9" ht="12.6" customHeight="1" thickBot="1">
      <c r="A854" s="195"/>
      <c r="B854" s="389"/>
      <c r="C854" s="197" t="s">
        <v>3644</v>
      </c>
      <c r="D854" s="390" t="s">
        <v>2641</v>
      </c>
      <c r="E854" s="564" t="s">
        <v>265</v>
      </c>
      <c r="F854" s="607">
        <f>'Заказ, cкидки и курсы валют'!$I$12</f>
        <v>0</v>
      </c>
      <c r="G854" s="949"/>
      <c r="H854" s="455"/>
      <c r="I854" s="325"/>
    </row>
    <row r="855" spans="1:9" ht="14.1" customHeight="1">
      <c r="A855" s="997" t="s">
        <v>7646</v>
      </c>
      <c r="B855" s="998" t="s">
        <v>1356</v>
      </c>
      <c r="C855" s="974">
        <v>5</v>
      </c>
      <c r="D855" s="1869">
        <v>10</v>
      </c>
      <c r="E855" s="2042">
        <f>E828*3</f>
        <v>1264.8000000000002</v>
      </c>
      <c r="F855" s="1089">
        <f>ROUND(E855*(1-$F$10),2)</f>
        <v>1264.8</v>
      </c>
      <c r="G855" s="968">
        <f>'Заказ, cкидки и курсы валют'!$J$23*F855</f>
        <v>15746.759999999998</v>
      </c>
      <c r="H855" s="387">
        <f>ROUND((D855/1000)*G855,2)</f>
        <v>157.47</v>
      </c>
      <c r="I855" s="337"/>
    </row>
    <row r="856" spans="1:9" ht="14.1" customHeight="1">
      <c r="A856" s="625" t="s">
        <v>7647</v>
      </c>
      <c r="B856" s="521" t="s">
        <v>1357</v>
      </c>
      <c r="C856" s="58">
        <v>6.7</v>
      </c>
      <c r="D856" s="1870">
        <v>10</v>
      </c>
      <c r="E856" s="2043">
        <f t="shared" ref="E856:E873" si="132">E829*3</f>
        <v>1555.8000000000002</v>
      </c>
      <c r="F856" s="1090">
        <f t="shared" ref="F856:F873" si="133">ROUND(E856*(1-$F$10),2)</f>
        <v>1555.8</v>
      </c>
      <c r="G856" s="862">
        <f>'Заказ, cкидки и курсы валют'!$J$23*F856</f>
        <v>19369.71</v>
      </c>
      <c r="H856" s="128">
        <f t="shared" ref="H856:H873" si="134">ROUND((D856/1000)*G856,2)</f>
        <v>193.7</v>
      </c>
      <c r="I856" s="212"/>
    </row>
    <row r="857" spans="1:9" ht="14.1" customHeight="1">
      <c r="A857" s="625" t="s">
        <v>7648</v>
      </c>
      <c r="B857" s="521" t="s">
        <v>3988</v>
      </c>
      <c r="C857" s="58">
        <v>7.6</v>
      </c>
      <c r="D857" s="1870">
        <v>10</v>
      </c>
      <c r="E857" s="2043">
        <f t="shared" si="132"/>
        <v>1600.92</v>
      </c>
      <c r="F857" s="1090">
        <f t="shared" si="133"/>
        <v>1600.92</v>
      </c>
      <c r="G857" s="862">
        <f>'Заказ, cкидки и курсы валют'!$J$23*F857</f>
        <v>19931.454000000002</v>
      </c>
      <c r="H857" s="128">
        <f t="shared" si="134"/>
        <v>199.31</v>
      </c>
      <c r="I857" s="212"/>
    </row>
    <row r="858" spans="1:9" ht="14.1" customHeight="1">
      <c r="A858" s="625" t="s">
        <v>7649</v>
      </c>
      <c r="B858" s="622" t="s">
        <v>1358</v>
      </c>
      <c r="C858" s="58">
        <v>9.15</v>
      </c>
      <c r="D858" s="1870">
        <v>10</v>
      </c>
      <c r="E858" s="2043">
        <f t="shared" si="132"/>
        <v>2028.69</v>
      </c>
      <c r="F858" s="1090">
        <f t="shared" si="133"/>
        <v>2028.69</v>
      </c>
      <c r="G858" s="862">
        <f>'Заказ, cкидки и курсы валют'!$J$23*F858</f>
        <v>25257.190500000001</v>
      </c>
      <c r="H858" s="128">
        <f t="shared" si="134"/>
        <v>252.57</v>
      </c>
      <c r="I858" s="212"/>
    </row>
    <row r="859" spans="1:9" ht="14.1" customHeight="1">
      <c r="A859" s="625" t="s">
        <v>7650</v>
      </c>
      <c r="B859" s="622" t="s">
        <v>1359</v>
      </c>
      <c r="C859" s="58">
        <v>10.3</v>
      </c>
      <c r="D859" s="1870">
        <v>10</v>
      </c>
      <c r="E859" s="2043">
        <f t="shared" si="132"/>
        <v>2182.6799999999998</v>
      </c>
      <c r="F859" s="1090">
        <f t="shared" si="133"/>
        <v>2182.6799999999998</v>
      </c>
      <c r="G859" s="862">
        <f>'Заказ, cкидки и курсы валют'!$J$23*F859</f>
        <v>27174.365999999998</v>
      </c>
      <c r="H859" s="128">
        <f t="shared" si="134"/>
        <v>271.74</v>
      </c>
      <c r="I859" s="212"/>
    </row>
    <row r="860" spans="1:9" ht="14.1" customHeight="1">
      <c r="A860" s="625" t="s">
        <v>7651</v>
      </c>
      <c r="B860" s="622" t="s">
        <v>1360</v>
      </c>
      <c r="C860" s="58">
        <v>11.3</v>
      </c>
      <c r="D860" s="1870">
        <v>10</v>
      </c>
      <c r="E860" s="2043">
        <f t="shared" si="132"/>
        <v>2388.5700000000002</v>
      </c>
      <c r="F860" s="1090">
        <f t="shared" si="133"/>
        <v>2388.5700000000002</v>
      </c>
      <c r="G860" s="862">
        <f>'Заказ, cкидки и курсы валют'!$J$23*F860</f>
        <v>29737.696500000002</v>
      </c>
      <c r="H860" s="128">
        <f t="shared" si="134"/>
        <v>297.38</v>
      </c>
      <c r="I860" s="212"/>
    </row>
    <row r="861" spans="1:9" ht="14.1" customHeight="1">
      <c r="A861" s="625" t="s">
        <v>7652</v>
      </c>
      <c r="B861" s="521" t="s">
        <v>6608</v>
      </c>
      <c r="C861" s="73">
        <v>12.5</v>
      </c>
      <c r="D861" s="1870">
        <v>10</v>
      </c>
      <c r="E861" s="2043">
        <f t="shared" si="132"/>
        <v>2337.54</v>
      </c>
      <c r="F861" s="1090">
        <f t="shared" si="133"/>
        <v>2337.54</v>
      </c>
      <c r="G861" s="862">
        <f>'Заказ, cкидки и курсы валют'!$J$23*F861</f>
        <v>29102.373</v>
      </c>
      <c r="H861" s="128">
        <f t="shared" si="134"/>
        <v>291.02</v>
      </c>
      <c r="I861" s="212"/>
    </row>
    <row r="862" spans="1:9" ht="14.1" customHeight="1">
      <c r="A862" s="625" t="s">
        <v>7653</v>
      </c>
      <c r="B862" s="622" t="s">
        <v>1361</v>
      </c>
      <c r="C862" s="58">
        <v>12.5</v>
      </c>
      <c r="D862" s="1870">
        <v>10</v>
      </c>
      <c r="E862" s="2043">
        <f t="shared" si="132"/>
        <v>2508.5099999999998</v>
      </c>
      <c r="F862" s="1090">
        <f t="shared" si="133"/>
        <v>2508.5100000000002</v>
      </c>
      <c r="G862" s="862">
        <f>'Заказ, cкидки и курсы валют'!$J$23*F862</f>
        <v>31230.949500000002</v>
      </c>
      <c r="H862" s="128">
        <f t="shared" si="134"/>
        <v>312.31</v>
      </c>
      <c r="I862" s="212"/>
    </row>
    <row r="863" spans="1:9" ht="14.1" customHeight="1">
      <c r="A863" s="625" t="s">
        <v>7654</v>
      </c>
      <c r="B863" s="622" t="s">
        <v>1362</v>
      </c>
      <c r="C863" s="58">
        <v>15.9</v>
      </c>
      <c r="D863" s="1870">
        <v>5</v>
      </c>
      <c r="E863" s="2043">
        <f t="shared" si="132"/>
        <v>2955.75</v>
      </c>
      <c r="F863" s="1090">
        <f t="shared" si="133"/>
        <v>2955.75</v>
      </c>
      <c r="G863" s="862">
        <f>'Заказ, cкидки и курсы валют'!$J$23*F863</f>
        <v>36799.087500000001</v>
      </c>
      <c r="H863" s="128">
        <f t="shared" si="134"/>
        <v>184</v>
      </c>
      <c r="I863" s="212"/>
    </row>
    <row r="864" spans="1:9" ht="14.1" customHeight="1">
      <c r="A864" s="625" t="s">
        <v>7655</v>
      </c>
      <c r="B864" s="622" t="s">
        <v>1363</v>
      </c>
      <c r="C864" s="58">
        <v>19.3</v>
      </c>
      <c r="D864" s="1870">
        <v>5</v>
      </c>
      <c r="E864" s="2043">
        <f t="shared" si="132"/>
        <v>3339.51</v>
      </c>
      <c r="F864" s="1090">
        <f t="shared" si="133"/>
        <v>3339.51</v>
      </c>
      <c r="G864" s="862">
        <f>'Заказ, cкидки и курсы валют'!$J$23*F864</f>
        <v>41576.8995</v>
      </c>
      <c r="H864" s="128">
        <f t="shared" si="134"/>
        <v>207.88</v>
      </c>
      <c r="I864" s="212"/>
    </row>
    <row r="865" spans="1:9" ht="14.1" customHeight="1">
      <c r="A865" s="625" t="s">
        <v>7656</v>
      </c>
      <c r="B865" s="622" t="s">
        <v>174</v>
      </c>
      <c r="C865" s="58">
        <v>24.33</v>
      </c>
      <c r="D865" s="1870">
        <v>5</v>
      </c>
      <c r="E865" s="2043">
        <f t="shared" si="132"/>
        <v>3739.7699999999995</v>
      </c>
      <c r="F865" s="1090">
        <f t="shared" si="133"/>
        <v>3739.77</v>
      </c>
      <c r="G865" s="862">
        <f>'Заказ, cкидки и курсы валют'!$J$23*F865</f>
        <v>46560.136500000001</v>
      </c>
      <c r="H865" s="128">
        <f t="shared" si="134"/>
        <v>232.8</v>
      </c>
      <c r="I865" s="212"/>
    </row>
    <row r="866" spans="1:9" ht="14.1" customHeight="1">
      <c r="A866" s="625" t="s">
        <v>7657</v>
      </c>
      <c r="B866" s="622" t="s">
        <v>1364</v>
      </c>
      <c r="C866" s="58">
        <v>17.3</v>
      </c>
      <c r="D866" s="1870">
        <v>5</v>
      </c>
      <c r="E866" s="2043">
        <f t="shared" si="132"/>
        <v>3110.07</v>
      </c>
      <c r="F866" s="1090">
        <f t="shared" si="133"/>
        <v>3110.07</v>
      </c>
      <c r="G866" s="862">
        <f>'Заказ, cкидки и курсы валют'!$J$23*F866</f>
        <v>38720.371500000001</v>
      </c>
      <c r="H866" s="128">
        <f t="shared" si="134"/>
        <v>193.6</v>
      </c>
      <c r="I866" s="212"/>
    </row>
    <row r="867" spans="1:9" ht="14.1" customHeight="1">
      <c r="A867" s="216" t="s">
        <v>7658</v>
      </c>
      <c r="B867" s="46" t="s">
        <v>1365</v>
      </c>
      <c r="C867" s="58">
        <v>21.9</v>
      </c>
      <c r="D867" s="72">
        <v>5</v>
      </c>
      <c r="E867" s="2043">
        <f t="shared" si="132"/>
        <v>3298.2300000000005</v>
      </c>
      <c r="F867" s="1090">
        <f t="shared" si="133"/>
        <v>3298.23</v>
      </c>
      <c r="G867" s="862">
        <f>'Заказ, cкидки и курсы валют'!$J$23*F867</f>
        <v>41062.963499999998</v>
      </c>
      <c r="H867" s="128">
        <f t="shared" si="134"/>
        <v>205.31</v>
      </c>
      <c r="I867" s="212"/>
    </row>
    <row r="868" spans="1:9" ht="14.1" customHeight="1">
      <c r="A868" s="216" t="s">
        <v>7659</v>
      </c>
      <c r="B868" s="46" t="s">
        <v>1353</v>
      </c>
      <c r="C868" s="53">
        <v>25.7</v>
      </c>
      <c r="D868" s="72">
        <v>5</v>
      </c>
      <c r="E868" s="2043">
        <f t="shared" si="132"/>
        <v>3689.6400000000003</v>
      </c>
      <c r="F868" s="1090">
        <f t="shared" si="133"/>
        <v>3689.64</v>
      </c>
      <c r="G868" s="862">
        <f>'Заказ, cкидки и курсы валют'!$J$23*F868</f>
        <v>45936.017999999996</v>
      </c>
      <c r="H868" s="128">
        <f t="shared" si="134"/>
        <v>229.68</v>
      </c>
      <c r="I868" s="212"/>
    </row>
    <row r="869" spans="1:9" ht="14.1" customHeight="1">
      <c r="A869" s="341" t="s">
        <v>7660</v>
      </c>
      <c r="B869" s="453" t="s">
        <v>182</v>
      </c>
      <c r="C869" s="53">
        <v>32.700000000000003</v>
      </c>
      <c r="D869" s="1889">
        <v>5</v>
      </c>
      <c r="E869" s="2043">
        <f t="shared" si="132"/>
        <v>4382.22</v>
      </c>
      <c r="F869" s="1090">
        <f t="shared" si="133"/>
        <v>4382.22</v>
      </c>
      <c r="G869" s="862">
        <f>'Заказ, cкидки и курсы валют'!$J$23*F869</f>
        <v>54558.639000000003</v>
      </c>
      <c r="H869" s="128">
        <f t="shared" si="134"/>
        <v>272.79000000000002</v>
      </c>
      <c r="I869" s="311"/>
    </row>
    <row r="870" spans="1:9" ht="14.1" customHeight="1">
      <c r="A870" s="216" t="s">
        <v>7661</v>
      </c>
      <c r="B870" s="46" t="s">
        <v>3148</v>
      </c>
      <c r="C870" s="53">
        <v>14</v>
      </c>
      <c r="D870" s="72">
        <v>5</v>
      </c>
      <c r="E870" s="2043">
        <f t="shared" si="132"/>
        <v>3956.2200000000003</v>
      </c>
      <c r="F870" s="1090">
        <f t="shared" si="133"/>
        <v>3956.22</v>
      </c>
      <c r="G870" s="862">
        <f>'Заказ, cкидки и курсы валют'!$J$23*F870</f>
        <v>49254.938999999991</v>
      </c>
      <c r="H870" s="128">
        <f t="shared" si="134"/>
        <v>246.27</v>
      </c>
      <c r="I870" s="212"/>
    </row>
    <row r="871" spans="1:9" ht="14.1" customHeight="1">
      <c r="A871" s="216" t="s">
        <v>7662</v>
      </c>
      <c r="B871" s="46" t="s">
        <v>191</v>
      </c>
      <c r="C871" s="73">
        <v>29.1</v>
      </c>
      <c r="D871" s="72">
        <v>5</v>
      </c>
      <c r="E871" s="2043">
        <f t="shared" si="132"/>
        <v>4419.18</v>
      </c>
      <c r="F871" s="1090">
        <f t="shared" si="133"/>
        <v>4419.18</v>
      </c>
      <c r="G871" s="862">
        <f>'Заказ, cкидки и курсы валют'!$J$23*F871</f>
        <v>55018.790999999997</v>
      </c>
      <c r="H871" s="128">
        <f t="shared" si="134"/>
        <v>275.08999999999997</v>
      </c>
      <c r="I871" s="212"/>
    </row>
    <row r="872" spans="1:9" ht="14.1" customHeight="1">
      <c r="A872" s="216" t="s">
        <v>7663</v>
      </c>
      <c r="B872" s="46" t="s">
        <v>3149</v>
      </c>
      <c r="C872" s="53">
        <v>41.1</v>
      </c>
      <c r="D872" s="72">
        <v>5</v>
      </c>
      <c r="E872" s="2043">
        <f t="shared" si="132"/>
        <v>5036.16</v>
      </c>
      <c r="F872" s="1090">
        <f t="shared" si="133"/>
        <v>5036.16</v>
      </c>
      <c r="G872" s="862">
        <f>'Заказ, cкидки и курсы валют'!$J$23*F872</f>
        <v>62700.191999999995</v>
      </c>
      <c r="H872" s="128">
        <f t="shared" si="134"/>
        <v>313.5</v>
      </c>
      <c r="I872" s="212"/>
    </row>
    <row r="873" spans="1:9" ht="14.1" customHeight="1" thickBot="1">
      <c r="A873" s="241" t="s">
        <v>7664</v>
      </c>
      <c r="B873" s="131" t="s">
        <v>194</v>
      </c>
      <c r="C873" s="966">
        <v>26.4</v>
      </c>
      <c r="D873" s="1010">
        <v>5</v>
      </c>
      <c r="E873" s="2045">
        <f t="shared" si="132"/>
        <v>5936.91</v>
      </c>
      <c r="F873" s="1091">
        <f t="shared" si="133"/>
        <v>5936.91</v>
      </c>
      <c r="G873" s="960">
        <f>'Заказ, cкидки и курсы валют'!$J$23*F873</f>
        <v>73914.52949999999</v>
      </c>
      <c r="H873" s="181">
        <f t="shared" si="134"/>
        <v>369.57</v>
      </c>
      <c r="I873" s="214"/>
    </row>
    <row r="874" spans="1:9" ht="13.5" thickBot="1"/>
    <row r="875" spans="1:9" ht="18">
      <c r="A875" s="247"/>
      <c r="B875" s="163"/>
      <c r="C875" s="91" t="s">
        <v>3103</v>
      </c>
      <c r="D875" s="91"/>
      <c r="E875" s="855"/>
      <c r="F875" s="562"/>
      <c r="G875" s="592"/>
      <c r="H875" s="163"/>
      <c r="I875" s="95"/>
    </row>
    <row r="876" spans="1:9" ht="18">
      <c r="A876" s="248"/>
      <c r="B876" s="17"/>
      <c r="C876" s="108"/>
      <c r="D876" s="108"/>
      <c r="E876" s="571" t="s">
        <v>3104</v>
      </c>
      <c r="F876" s="563"/>
      <c r="G876" s="563"/>
      <c r="H876" s="17"/>
      <c r="I876" s="167"/>
    </row>
    <row r="877" spans="1:9" ht="66.75" customHeight="1">
      <c r="A877" s="248"/>
      <c r="B877" s="17"/>
      <c r="C877" s="97"/>
      <c r="D877" s="97"/>
      <c r="E877" s="557"/>
      <c r="F877" s="596"/>
      <c r="G877" s="620"/>
      <c r="H877" s="17"/>
      <c r="I877" s="167"/>
    </row>
    <row r="878" spans="1:9">
      <c r="A878" s="248"/>
      <c r="B878" s="17"/>
      <c r="C878" s="97"/>
      <c r="D878" s="97"/>
      <c r="E878" s="557"/>
      <c r="F878" s="596"/>
      <c r="G878" s="620"/>
      <c r="H878" s="17"/>
      <c r="I878" s="167"/>
    </row>
    <row r="879" spans="1:9">
      <c r="A879" s="248"/>
      <c r="B879" s="17"/>
      <c r="C879" s="97"/>
      <c r="D879" s="97"/>
      <c r="E879" s="557"/>
      <c r="F879" s="596"/>
      <c r="G879" s="620"/>
      <c r="H879" s="17"/>
      <c r="I879" s="167"/>
    </row>
    <row r="880" spans="1:9" ht="16.5" thickBot="1">
      <c r="A880" s="201" t="s">
        <v>7082</v>
      </c>
      <c r="B880" s="261"/>
      <c r="C880" s="99"/>
      <c r="D880" s="99"/>
      <c r="E880" s="558"/>
      <c r="F880" s="598"/>
      <c r="G880" s="621"/>
      <c r="H880" s="171"/>
      <c r="I880" s="172"/>
    </row>
    <row r="881" spans="1:9" ht="52.5">
      <c r="A881" s="195" t="s">
        <v>1034</v>
      </c>
      <c r="B881" s="196" t="s">
        <v>1035</v>
      </c>
      <c r="C881" s="197" t="s">
        <v>678</v>
      </c>
      <c r="D881" s="197" t="s">
        <v>3143</v>
      </c>
      <c r="E881" s="605" t="s">
        <v>11378</v>
      </c>
      <c r="F881" s="600" t="s">
        <v>2792</v>
      </c>
      <c r="G881" s="638" t="s">
        <v>2640</v>
      </c>
      <c r="H881" s="338" t="s">
        <v>497</v>
      </c>
      <c r="I881" s="199" t="s">
        <v>4268</v>
      </c>
    </row>
    <row r="882" spans="1:9" ht="13.5" thickBot="1">
      <c r="A882" s="195"/>
      <c r="B882" s="389"/>
      <c r="C882" s="197" t="s">
        <v>3644</v>
      </c>
      <c r="D882" s="390" t="s">
        <v>2641</v>
      </c>
      <c r="E882" s="564" t="s">
        <v>265</v>
      </c>
      <c r="F882" s="607">
        <f>'Заказ, cкидки и курсы валют'!$I$12</f>
        <v>0</v>
      </c>
      <c r="G882" s="949"/>
      <c r="H882" s="455"/>
      <c r="I882" s="325"/>
    </row>
    <row r="883" spans="1:9" ht="14.1" customHeight="1">
      <c r="A883" s="333" t="s">
        <v>536</v>
      </c>
      <c r="B883" s="978" t="s">
        <v>1357</v>
      </c>
      <c r="C883" s="984">
        <v>10.5</v>
      </c>
      <c r="D883" s="1890">
        <v>100</v>
      </c>
      <c r="E883" s="822">
        <v>1331.96</v>
      </c>
      <c r="F883" s="1089">
        <f>ROUND(E883*(1-$F$10),2)</f>
        <v>1331.96</v>
      </c>
      <c r="G883" s="968">
        <f>'Заказ, cкидки и курсы валют'!$J$23*F883</f>
        <v>16582.901999999998</v>
      </c>
      <c r="H883" s="387">
        <f>ROUND((D883/1000)*G883,2)</f>
        <v>1658.29</v>
      </c>
      <c r="I883" s="337"/>
    </row>
    <row r="884" spans="1:9" ht="14.1" customHeight="1">
      <c r="A884" s="216" t="s">
        <v>537</v>
      </c>
      <c r="B884" s="61" t="s">
        <v>1362</v>
      </c>
      <c r="C884" s="58">
        <v>21.8</v>
      </c>
      <c r="D884" s="1891">
        <v>50</v>
      </c>
      <c r="E884" s="822">
        <v>1227.5899999999999</v>
      </c>
      <c r="F884" s="1090">
        <f t="shared" ref="F884:F885" si="135">ROUND(E884*(1-$F$10),2)</f>
        <v>1227.5899999999999</v>
      </c>
      <c r="G884" s="862">
        <f>'Заказ, cкидки и курсы валют'!$J$23*F884</f>
        <v>15283.495499999997</v>
      </c>
      <c r="H884" s="128">
        <f t="shared" ref="H884:H885" si="136">ROUND((D884/1000)*G884,2)</f>
        <v>764.17</v>
      </c>
      <c r="I884" s="212"/>
    </row>
    <row r="885" spans="1:9" ht="14.1" customHeight="1" thickBot="1">
      <c r="A885" s="241" t="s">
        <v>538</v>
      </c>
      <c r="B885" s="250" t="s">
        <v>1365</v>
      </c>
      <c r="C885" s="799">
        <v>29.7</v>
      </c>
      <c r="D885" s="1892">
        <v>50</v>
      </c>
      <c r="E885" s="822">
        <v>1908.59</v>
      </c>
      <c r="F885" s="1091">
        <f t="shared" si="135"/>
        <v>1908.59</v>
      </c>
      <c r="G885" s="960">
        <f>'Заказ, cкидки и курсы валют'!$J$23*F885</f>
        <v>23761.945499999998</v>
      </c>
      <c r="H885" s="181">
        <f t="shared" si="136"/>
        <v>1188.0999999999999</v>
      </c>
      <c r="I885" s="214"/>
    </row>
    <row r="886" spans="1:9" ht="19.5" customHeight="1" thickBot="1"/>
    <row r="887" spans="1:9" ht="18">
      <c r="A887" s="247"/>
      <c r="B887" s="163"/>
      <c r="C887" s="91" t="s">
        <v>3103</v>
      </c>
      <c r="D887" s="91"/>
      <c r="E887" s="855"/>
      <c r="F887" s="562"/>
      <c r="G887" s="592"/>
      <c r="H887" s="163"/>
      <c r="I887" s="95"/>
    </row>
    <row r="888" spans="1:9" ht="18">
      <c r="A888" s="248"/>
      <c r="B888" s="17"/>
      <c r="C888" s="108"/>
      <c r="D888" s="108"/>
      <c r="E888" s="571" t="s">
        <v>3104</v>
      </c>
      <c r="F888" s="563"/>
      <c r="G888" s="563"/>
      <c r="H888" s="17"/>
      <c r="I888" s="167"/>
    </row>
    <row r="889" spans="1:9" ht="46.5" customHeight="1">
      <c r="A889" s="248"/>
      <c r="B889" s="17"/>
      <c r="C889" s="97"/>
      <c r="D889" s="97"/>
      <c r="E889" s="557"/>
      <c r="F889" s="596"/>
      <c r="G889" s="620"/>
      <c r="H889" s="17"/>
      <c r="I889" s="167"/>
    </row>
    <row r="890" spans="1:9">
      <c r="A890" s="248"/>
      <c r="B890" s="17"/>
      <c r="C890" s="97"/>
      <c r="D890" s="97"/>
      <c r="E890" s="557"/>
      <c r="F890" s="596"/>
      <c r="G890" s="620"/>
      <c r="H890" s="17"/>
      <c r="I890" s="167"/>
    </row>
    <row r="891" spans="1:9">
      <c r="A891" s="248"/>
      <c r="B891" s="17"/>
      <c r="C891" s="97"/>
      <c r="D891" s="97"/>
      <c r="E891" s="557"/>
      <c r="F891" s="596"/>
      <c r="G891" s="620"/>
      <c r="H891" s="17"/>
      <c r="I891" s="167"/>
    </row>
    <row r="892" spans="1:9" ht="16.5" thickBot="1">
      <c r="A892" s="201" t="s">
        <v>7083</v>
      </c>
      <c r="B892" s="261"/>
      <c r="C892" s="99"/>
      <c r="D892" s="99"/>
      <c r="E892" s="558"/>
      <c r="F892" s="598"/>
      <c r="G892" s="621"/>
      <c r="H892" s="171"/>
      <c r="I892" s="172"/>
    </row>
    <row r="893" spans="1:9" ht="52.5">
      <c r="A893" s="195" t="s">
        <v>1034</v>
      </c>
      <c r="B893" s="196" t="s">
        <v>1035</v>
      </c>
      <c r="C893" s="197" t="s">
        <v>678</v>
      </c>
      <c r="D893" s="197" t="s">
        <v>3143</v>
      </c>
      <c r="E893" s="605" t="s">
        <v>11378</v>
      </c>
      <c r="F893" s="600" t="s">
        <v>2792</v>
      </c>
      <c r="G893" s="638" t="s">
        <v>2640</v>
      </c>
      <c r="H893" s="338" t="s">
        <v>497</v>
      </c>
      <c r="I893" s="199" t="s">
        <v>4268</v>
      </c>
    </row>
    <row r="894" spans="1:9" ht="13.5" thickBot="1">
      <c r="A894" s="195"/>
      <c r="B894" s="389"/>
      <c r="C894" s="197" t="s">
        <v>3644</v>
      </c>
      <c r="D894" s="390" t="s">
        <v>2641</v>
      </c>
      <c r="E894" s="564" t="s">
        <v>265</v>
      </c>
      <c r="F894" s="607">
        <f>'Заказ, cкидки и курсы валют'!$I$12</f>
        <v>0</v>
      </c>
      <c r="G894" s="949"/>
      <c r="H894" s="455"/>
      <c r="I894" s="325"/>
    </row>
    <row r="895" spans="1:9" ht="14.1" customHeight="1">
      <c r="A895" s="333" t="s">
        <v>7665</v>
      </c>
      <c r="B895" s="978" t="s">
        <v>1357</v>
      </c>
      <c r="C895" s="984">
        <v>10.5</v>
      </c>
      <c r="D895" s="1890">
        <v>10</v>
      </c>
      <c r="E895" s="2042">
        <f>E883*3</f>
        <v>3995.88</v>
      </c>
      <c r="F895" s="1089">
        <f>ROUND(E895*(1-$F$10),2)</f>
        <v>3995.88</v>
      </c>
      <c r="G895" s="968">
        <f>'Заказ, cкидки и курсы валют'!$J$23*F895</f>
        <v>49748.705999999998</v>
      </c>
      <c r="H895" s="387">
        <f>ROUND((D895/1000)*G895,2)</f>
        <v>497.49</v>
      </c>
      <c r="I895" s="337"/>
    </row>
    <row r="896" spans="1:9" ht="14.1" customHeight="1">
      <c r="A896" s="216" t="s">
        <v>7666</v>
      </c>
      <c r="B896" s="61" t="s">
        <v>1362</v>
      </c>
      <c r="C896" s="58">
        <v>21.8</v>
      </c>
      <c r="D896" s="1891">
        <v>5</v>
      </c>
      <c r="E896" s="2043">
        <f t="shared" ref="E896:E897" si="137">E884*3</f>
        <v>3682.7699999999995</v>
      </c>
      <c r="F896" s="1090">
        <f t="shared" ref="F896:F897" si="138">ROUND(E896*(1-$F$10),2)</f>
        <v>3682.77</v>
      </c>
      <c r="G896" s="862">
        <f>'Заказ, cкидки и курсы валют'!$J$23*F896</f>
        <v>45850.486499999999</v>
      </c>
      <c r="H896" s="128">
        <f t="shared" ref="H896:H897" si="139">ROUND((D896/1000)*G896,2)</f>
        <v>229.25</v>
      </c>
      <c r="I896" s="212"/>
    </row>
    <row r="897" spans="1:9" ht="14.1" customHeight="1" thickBot="1">
      <c r="A897" s="241" t="s">
        <v>7667</v>
      </c>
      <c r="B897" s="250" t="s">
        <v>1365</v>
      </c>
      <c r="C897" s="799">
        <v>29.7</v>
      </c>
      <c r="D897" s="1892">
        <v>5</v>
      </c>
      <c r="E897" s="2045">
        <f t="shared" si="137"/>
        <v>5725.7699999999995</v>
      </c>
      <c r="F897" s="1091">
        <f t="shared" si="138"/>
        <v>5725.77</v>
      </c>
      <c r="G897" s="960">
        <f>'Заказ, cкидки и курсы валют'!$J$23*F897</f>
        <v>71285.836500000005</v>
      </c>
      <c r="H897" s="181">
        <f t="shared" si="139"/>
        <v>356.43</v>
      </c>
      <c r="I897" s="214"/>
    </row>
    <row r="898" spans="1:9" ht="19.5" customHeight="1" thickBot="1"/>
    <row r="899" spans="1:9" ht="18">
      <c r="A899" s="247"/>
      <c r="B899" s="163"/>
      <c r="C899" s="91" t="s">
        <v>3103</v>
      </c>
      <c r="D899" s="91"/>
      <c r="E899" s="855"/>
      <c r="F899" s="562"/>
      <c r="G899" s="592"/>
      <c r="H899" s="163"/>
      <c r="I899" s="95"/>
    </row>
    <row r="900" spans="1:9" ht="18">
      <c r="A900" s="248"/>
      <c r="B900" s="17"/>
      <c r="C900" s="108"/>
      <c r="D900" s="108"/>
      <c r="E900" s="571" t="s">
        <v>3105</v>
      </c>
      <c r="F900" s="563"/>
      <c r="G900" s="563"/>
      <c r="H900" s="17"/>
      <c r="I900" s="167"/>
    </row>
    <row r="901" spans="1:9" ht="39.75" customHeight="1">
      <c r="A901" s="248"/>
      <c r="B901" s="17"/>
      <c r="C901" s="97"/>
      <c r="D901" s="97"/>
      <c r="E901" s="557"/>
      <c r="F901" s="596"/>
      <c r="G901" s="620"/>
      <c r="H901" s="17"/>
      <c r="I901" s="167"/>
    </row>
    <row r="902" spans="1:9">
      <c r="A902" s="248"/>
      <c r="B902" s="17"/>
      <c r="C902" s="97"/>
      <c r="D902" s="97"/>
      <c r="E902" s="557"/>
      <c r="F902" s="596"/>
      <c r="G902" s="620"/>
      <c r="H902" s="17"/>
      <c r="I902" s="167"/>
    </row>
    <row r="903" spans="1:9">
      <c r="A903" s="248"/>
      <c r="B903" s="17"/>
      <c r="C903" s="97"/>
      <c r="D903" s="97"/>
      <c r="E903" s="557"/>
      <c r="F903" s="596"/>
      <c r="G903" s="620"/>
      <c r="H903" s="17"/>
      <c r="I903" s="167"/>
    </row>
    <row r="904" spans="1:9" ht="16.5" thickBot="1">
      <c r="A904" s="201" t="s">
        <v>7082</v>
      </c>
      <c r="B904" s="261"/>
      <c r="C904" s="99"/>
      <c r="D904" s="99"/>
      <c r="E904" s="558"/>
      <c r="F904" s="598"/>
      <c r="G904" s="621"/>
      <c r="H904" s="171"/>
      <c r="I904" s="172"/>
    </row>
    <row r="905" spans="1:9" ht="52.5">
      <c r="A905" s="195" t="s">
        <v>1034</v>
      </c>
      <c r="B905" s="196" t="s">
        <v>1035</v>
      </c>
      <c r="C905" s="197" t="s">
        <v>678</v>
      </c>
      <c r="D905" s="197" t="s">
        <v>3143</v>
      </c>
      <c r="E905" s="605" t="s">
        <v>11378</v>
      </c>
      <c r="F905" s="600" t="s">
        <v>2792</v>
      </c>
      <c r="G905" s="638" t="s">
        <v>2640</v>
      </c>
      <c r="H905" s="338" t="s">
        <v>497</v>
      </c>
      <c r="I905" s="199" t="s">
        <v>4268</v>
      </c>
    </row>
    <row r="906" spans="1:9" ht="14.25" customHeight="1" thickBot="1">
      <c r="A906" s="195"/>
      <c r="B906" s="389"/>
      <c r="C906" s="197" t="s">
        <v>3644</v>
      </c>
      <c r="D906" s="390" t="s">
        <v>2641</v>
      </c>
      <c r="E906" s="564" t="s">
        <v>265</v>
      </c>
      <c r="F906" s="607">
        <f>'Заказ, cкидки и курсы валют'!$I$12</f>
        <v>0</v>
      </c>
      <c r="G906" s="949"/>
      <c r="H906" s="455"/>
      <c r="I906" s="325"/>
    </row>
    <row r="907" spans="1:9" ht="14.1" customHeight="1">
      <c r="A907" s="333" t="s">
        <v>539</v>
      </c>
      <c r="B907" s="978" t="s">
        <v>1357</v>
      </c>
      <c r="C907" s="984">
        <v>9.9</v>
      </c>
      <c r="D907" s="1890">
        <v>100</v>
      </c>
      <c r="E907" s="822">
        <v>774.57</v>
      </c>
      <c r="F907" s="1089">
        <f>ROUND(E907*(1-$F$10),2)</f>
        <v>774.57</v>
      </c>
      <c r="G907" s="968">
        <f>'Заказ, cкидки и курсы валют'!$J$23*F907</f>
        <v>9643.3965000000007</v>
      </c>
      <c r="H907" s="387">
        <f>ROUND((D907/1000)*G907,2)</f>
        <v>964.34</v>
      </c>
      <c r="I907" s="337"/>
    </row>
    <row r="908" spans="1:9" ht="14.1" customHeight="1">
      <c r="A908" s="216" t="s">
        <v>540</v>
      </c>
      <c r="B908" s="61" t="s">
        <v>1362</v>
      </c>
      <c r="C908" s="58">
        <v>22.6</v>
      </c>
      <c r="D908" s="1891">
        <v>50</v>
      </c>
      <c r="E908" s="822">
        <v>1237.5</v>
      </c>
      <c r="F908" s="1090">
        <f t="shared" ref="F908:F909" si="140">ROUND(E908*(1-$F$10),2)</f>
        <v>1237.5</v>
      </c>
      <c r="G908" s="862">
        <f>'Заказ, cкидки и курсы валют'!$J$23*F908</f>
        <v>15406.875</v>
      </c>
      <c r="H908" s="128">
        <f t="shared" ref="H908:H909" si="141">ROUND((D908/1000)*G908,2)</f>
        <v>770.34</v>
      </c>
      <c r="I908" s="212"/>
    </row>
    <row r="909" spans="1:9" ht="14.1" customHeight="1" thickBot="1">
      <c r="A909" s="241" t="s">
        <v>541</v>
      </c>
      <c r="B909" s="250" t="s">
        <v>1365</v>
      </c>
      <c r="C909" s="799">
        <v>30.9</v>
      </c>
      <c r="D909" s="1892">
        <v>50</v>
      </c>
      <c r="E909" s="822">
        <v>1913.4</v>
      </c>
      <c r="F909" s="1091">
        <f t="shared" si="140"/>
        <v>1913.4</v>
      </c>
      <c r="G909" s="960">
        <f>'Заказ, cкидки и курсы валют'!$J$23*F909</f>
        <v>23821.829999999998</v>
      </c>
      <c r="H909" s="181">
        <f t="shared" si="141"/>
        <v>1191.0899999999999</v>
      </c>
      <c r="I909" s="214"/>
    </row>
    <row r="910" spans="1:9" ht="13.5" thickBot="1"/>
    <row r="911" spans="1:9" ht="39" customHeight="1">
      <c r="A911" s="247"/>
      <c r="B911" s="163"/>
      <c r="C911" s="91" t="s">
        <v>3103</v>
      </c>
      <c r="D911" s="91"/>
      <c r="E911" s="855"/>
      <c r="F911" s="562"/>
      <c r="G911" s="592"/>
      <c r="H911" s="163"/>
      <c r="I911" s="95"/>
    </row>
    <row r="912" spans="1:9" ht="14.25" customHeight="1">
      <c r="A912" s="248"/>
      <c r="B912" s="17"/>
      <c r="C912" s="108"/>
      <c r="D912" s="108"/>
      <c r="E912" s="571" t="s">
        <v>3105</v>
      </c>
      <c r="F912" s="563"/>
      <c r="G912" s="563"/>
      <c r="H912" s="17"/>
      <c r="I912" s="167"/>
    </row>
    <row r="913" spans="1:11">
      <c r="A913" s="248"/>
      <c r="B913" s="17"/>
      <c r="C913" s="97"/>
      <c r="D913" s="97"/>
      <c r="E913" s="557"/>
      <c r="F913" s="596"/>
      <c r="G913" s="620"/>
      <c r="H913" s="17"/>
      <c r="I913" s="167"/>
      <c r="K913" s="816"/>
    </row>
    <row r="914" spans="1:11">
      <c r="A914" s="248"/>
      <c r="B914" s="17"/>
      <c r="C914" s="97"/>
      <c r="D914" s="97"/>
      <c r="E914" s="557"/>
      <c r="F914" s="596"/>
      <c r="G914" s="620"/>
      <c r="H914" s="17"/>
      <c r="I914" s="167"/>
      <c r="K914" s="816"/>
    </row>
    <row r="915" spans="1:11">
      <c r="A915" s="248"/>
      <c r="B915" s="17"/>
      <c r="C915" s="97"/>
      <c r="D915" s="97"/>
      <c r="E915" s="557"/>
      <c r="F915" s="596"/>
      <c r="G915" s="620"/>
      <c r="H915" s="17"/>
      <c r="I915" s="167"/>
      <c r="K915" s="816"/>
    </row>
    <row r="916" spans="1:11" ht="16.5" thickBot="1">
      <c r="A916" s="201" t="s">
        <v>7083</v>
      </c>
      <c r="B916" s="261"/>
      <c r="C916" s="99"/>
      <c r="D916" s="99"/>
      <c r="E916" s="558"/>
      <c r="F916" s="598"/>
      <c r="G916" s="621"/>
      <c r="H916" s="171"/>
      <c r="I916" s="172"/>
      <c r="K916" s="816"/>
    </row>
    <row r="917" spans="1:11" ht="52.5">
      <c r="A917" s="195" t="s">
        <v>1034</v>
      </c>
      <c r="B917" s="196" t="s">
        <v>1035</v>
      </c>
      <c r="C917" s="197" t="s">
        <v>678</v>
      </c>
      <c r="D917" s="197" t="s">
        <v>3143</v>
      </c>
      <c r="E917" s="605" t="s">
        <v>11378</v>
      </c>
      <c r="F917" s="600" t="s">
        <v>2792</v>
      </c>
      <c r="G917" s="638" t="s">
        <v>2640</v>
      </c>
      <c r="H917" s="338" t="s">
        <v>497</v>
      </c>
      <c r="I917" s="199" t="s">
        <v>4268</v>
      </c>
      <c r="K917" s="816"/>
    </row>
    <row r="918" spans="1:11" ht="13.5" thickBot="1">
      <c r="A918" s="195"/>
      <c r="B918" s="389"/>
      <c r="C918" s="197" t="s">
        <v>3644</v>
      </c>
      <c r="D918" s="390" t="s">
        <v>2641</v>
      </c>
      <c r="E918" s="564" t="s">
        <v>265</v>
      </c>
      <c r="F918" s="607">
        <f>'Заказ, cкидки и курсы валют'!$I$12</f>
        <v>0</v>
      </c>
      <c r="G918" s="949"/>
      <c r="H918" s="455"/>
      <c r="I918" s="325"/>
    </row>
    <row r="919" spans="1:11" ht="14.1" customHeight="1">
      <c r="A919" s="333" t="s">
        <v>7668</v>
      </c>
      <c r="B919" s="978" t="s">
        <v>1357</v>
      </c>
      <c r="C919" s="984">
        <v>9.9</v>
      </c>
      <c r="D919" s="1890">
        <v>10</v>
      </c>
      <c r="E919" s="2042">
        <f>E907*3</f>
        <v>2323.71</v>
      </c>
      <c r="F919" s="1089">
        <f>ROUND(E919*(1-$F$10),2)</f>
        <v>2323.71</v>
      </c>
      <c r="G919" s="968">
        <f>'Заказ, cкидки и курсы валют'!$J$23*F919</f>
        <v>28930.1895</v>
      </c>
      <c r="H919" s="387">
        <f>ROUND((D919/1000)*G919,2)</f>
        <v>289.3</v>
      </c>
      <c r="I919" s="337"/>
    </row>
    <row r="920" spans="1:11" ht="14.1" customHeight="1">
      <c r="A920" s="216" t="s">
        <v>7669</v>
      </c>
      <c r="B920" s="61" t="s">
        <v>1362</v>
      </c>
      <c r="C920" s="58">
        <v>22.6</v>
      </c>
      <c r="D920" s="1891">
        <v>5</v>
      </c>
      <c r="E920" s="2043">
        <f t="shared" ref="E920:E921" si="142">E908*3</f>
        <v>3712.5</v>
      </c>
      <c r="F920" s="1090">
        <f t="shared" ref="F920:F921" si="143">ROUND(E920*(1-$F$10),2)</f>
        <v>3712.5</v>
      </c>
      <c r="G920" s="862">
        <f>'Заказ, cкидки и курсы валют'!$J$23*F920</f>
        <v>46220.625</v>
      </c>
      <c r="H920" s="128">
        <f t="shared" ref="H920:H921" si="144">ROUND((D920/1000)*G920,2)</f>
        <v>231.1</v>
      </c>
      <c r="I920" s="212"/>
    </row>
    <row r="921" spans="1:11" ht="14.1" customHeight="1" thickBot="1">
      <c r="A921" s="241" t="s">
        <v>7670</v>
      </c>
      <c r="B921" s="250" t="s">
        <v>1365</v>
      </c>
      <c r="C921" s="799">
        <v>30.9</v>
      </c>
      <c r="D921" s="1892">
        <v>5</v>
      </c>
      <c r="E921" s="2045">
        <f t="shared" si="142"/>
        <v>5740.2000000000007</v>
      </c>
      <c r="F921" s="1091">
        <f t="shared" si="143"/>
        <v>5740.2</v>
      </c>
      <c r="G921" s="960">
        <f>'Заказ, cкидки и курсы валют'!$J$23*F921</f>
        <v>71465.489999999991</v>
      </c>
      <c r="H921" s="181">
        <f t="shared" si="144"/>
        <v>357.33</v>
      </c>
      <c r="I921" s="214"/>
    </row>
    <row r="922" spans="1:11" ht="13.5" thickBot="1"/>
    <row r="923" spans="1:11" ht="44.25" customHeight="1">
      <c r="A923" s="247"/>
      <c r="B923" s="163"/>
      <c r="C923" s="91" t="s">
        <v>3103</v>
      </c>
      <c r="D923" s="91"/>
      <c r="E923" s="855"/>
      <c r="F923" s="562"/>
      <c r="G923" s="592"/>
      <c r="H923" s="163"/>
      <c r="I923" s="95"/>
    </row>
    <row r="924" spans="1:11" ht="14.25" customHeight="1">
      <c r="A924" s="248"/>
      <c r="B924" s="17"/>
      <c r="C924" s="108"/>
      <c r="D924" s="108"/>
      <c r="E924" s="571" t="s">
        <v>3106</v>
      </c>
      <c r="F924" s="563"/>
      <c r="G924" s="563"/>
      <c r="H924" s="17"/>
      <c r="I924" s="167"/>
    </row>
    <row r="925" spans="1:11">
      <c r="A925" s="248"/>
      <c r="B925" s="17"/>
      <c r="C925" s="97"/>
      <c r="D925" s="97"/>
      <c r="E925" s="557"/>
      <c r="F925" s="596"/>
      <c r="G925" s="620"/>
      <c r="H925" s="17"/>
      <c r="I925" s="167"/>
      <c r="K925" s="816"/>
    </row>
    <row r="926" spans="1:11">
      <c r="A926" s="248"/>
      <c r="B926" s="17"/>
      <c r="C926" s="97"/>
      <c r="D926" s="97"/>
      <c r="E926" s="557"/>
      <c r="F926" s="596"/>
      <c r="G926" s="620"/>
      <c r="H926" s="17"/>
      <c r="I926" s="167"/>
      <c r="K926" s="816"/>
    </row>
    <row r="927" spans="1:11">
      <c r="A927" s="248"/>
      <c r="B927" s="17"/>
      <c r="C927" s="97"/>
      <c r="D927" s="97"/>
      <c r="E927" s="557"/>
      <c r="F927" s="596"/>
      <c r="G927" s="620"/>
      <c r="H927" s="17"/>
      <c r="I927" s="167"/>
      <c r="K927" s="816"/>
    </row>
    <row r="928" spans="1:11" ht="16.5" thickBot="1">
      <c r="A928" s="201" t="s">
        <v>7082</v>
      </c>
      <c r="B928" s="261"/>
      <c r="C928" s="99"/>
      <c r="D928" s="99"/>
      <c r="E928" s="558"/>
      <c r="F928" s="598"/>
      <c r="G928" s="621"/>
      <c r="H928" s="171"/>
      <c r="I928" s="172"/>
      <c r="K928" s="816"/>
    </row>
    <row r="929" spans="1:11" ht="52.5">
      <c r="A929" s="195" t="s">
        <v>1034</v>
      </c>
      <c r="B929" s="196" t="s">
        <v>1035</v>
      </c>
      <c r="C929" s="197" t="s">
        <v>678</v>
      </c>
      <c r="D929" s="197" t="s">
        <v>3143</v>
      </c>
      <c r="E929" s="605" t="s">
        <v>11378</v>
      </c>
      <c r="F929" s="600" t="s">
        <v>2792</v>
      </c>
      <c r="G929" s="638" t="s">
        <v>2640</v>
      </c>
      <c r="H929" s="338" t="s">
        <v>497</v>
      </c>
      <c r="I929" s="199" t="s">
        <v>4268</v>
      </c>
      <c r="K929" s="816"/>
    </row>
    <row r="930" spans="1:11" ht="13.5" thickBot="1">
      <c r="A930" s="195"/>
      <c r="B930" s="389"/>
      <c r="C930" s="197" t="s">
        <v>3644</v>
      </c>
      <c r="D930" s="390" t="s">
        <v>2641</v>
      </c>
      <c r="E930" s="564" t="s">
        <v>265</v>
      </c>
      <c r="F930" s="607">
        <f>'Заказ, cкидки и курсы валют'!$I$12</f>
        <v>0</v>
      </c>
      <c r="G930" s="949"/>
      <c r="H930" s="455"/>
      <c r="I930" s="325"/>
    </row>
    <row r="931" spans="1:11" ht="14.1" customHeight="1">
      <c r="A931" s="333" t="s">
        <v>542</v>
      </c>
      <c r="B931" s="978" t="s">
        <v>1357</v>
      </c>
      <c r="C931" s="984">
        <v>8.4</v>
      </c>
      <c r="D931" s="1890">
        <v>100</v>
      </c>
      <c r="E931" s="822">
        <v>660.59</v>
      </c>
      <c r="F931" s="1089">
        <f>ROUND(E931*(1-$F$10),2)</f>
        <v>660.59</v>
      </c>
      <c r="G931" s="968">
        <f>'Заказ, cкидки и курсы валют'!$J$23*F931</f>
        <v>8224.3454999999994</v>
      </c>
      <c r="H931" s="387">
        <f>ROUND((D931/1000)*G931,2)</f>
        <v>822.43</v>
      </c>
      <c r="I931" s="337"/>
    </row>
    <row r="932" spans="1:11" ht="14.1" customHeight="1">
      <c r="A932" s="216" t="s">
        <v>543</v>
      </c>
      <c r="B932" s="61" t="s">
        <v>1362</v>
      </c>
      <c r="C932" s="58">
        <v>17.399999999999999</v>
      </c>
      <c r="D932" s="1891">
        <v>50</v>
      </c>
      <c r="E932" s="822">
        <v>1368.42</v>
      </c>
      <c r="F932" s="1090">
        <f t="shared" ref="F932:F933" si="145">ROUND(E932*(1-$F$10),2)</f>
        <v>1368.42</v>
      </c>
      <c r="G932" s="862">
        <f>'Заказ, cкидки и курсы валют'!$J$23*F932</f>
        <v>17036.829000000002</v>
      </c>
      <c r="H932" s="128">
        <f t="shared" ref="H932:H933" si="146">ROUND((D932/1000)*G932,2)</f>
        <v>851.84</v>
      </c>
      <c r="I932" s="212"/>
    </row>
    <row r="933" spans="1:11" ht="14.1" customHeight="1" thickBot="1">
      <c r="A933" s="241" t="s">
        <v>544</v>
      </c>
      <c r="B933" s="250" t="s">
        <v>1365</v>
      </c>
      <c r="C933" s="799">
        <v>26.5</v>
      </c>
      <c r="D933" s="1892">
        <v>50</v>
      </c>
      <c r="E933" s="822">
        <v>1916.85</v>
      </c>
      <c r="F933" s="1091">
        <f t="shared" si="145"/>
        <v>1916.85</v>
      </c>
      <c r="G933" s="960">
        <f>'Заказ, cкидки и курсы валют'!$J$23*F933</f>
        <v>23864.782499999998</v>
      </c>
      <c r="H933" s="181">
        <f t="shared" si="146"/>
        <v>1193.24</v>
      </c>
      <c r="I933" s="214"/>
    </row>
    <row r="934" spans="1:11" ht="13.5" thickBot="1"/>
    <row r="935" spans="1:11" ht="54" customHeight="1">
      <c r="A935" s="247"/>
      <c r="B935" s="163"/>
      <c r="C935" s="91" t="s">
        <v>3103</v>
      </c>
      <c r="D935" s="91"/>
      <c r="E935" s="855"/>
      <c r="F935" s="562"/>
      <c r="G935" s="592"/>
      <c r="H935" s="163"/>
      <c r="I935" s="95"/>
    </row>
    <row r="936" spans="1:11" ht="15.75" customHeight="1">
      <c r="A936" s="248"/>
      <c r="B936" s="17"/>
      <c r="C936" s="108"/>
      <c r="D936" s="108"/>
      <c r="E936" s="571" t="s">
        <v>3106</v>
      </c>
      <c r="F936" s="563"/>
      <c r="G936" s="563"/>
      <c r="H936" s="17"/>
      <c r="I936" s="167"/>
    </row>
    <row r="937" spans="1:11">
      <c r="A937" s="248"/>
      <c r="B937" s="17"/>
      <c r="C937" s="97"/>
      <c r="D937" s="97"/>
      <c r="E937" s="557"/>
      <c r="F937" s="596"/>
      <c r="G937" s="620"/>
      <c r="H937" s="17"/>
      <c r="I937" s="167"/>
    </row>
    <row r="938" spans="1:11">
      <c r="A938" s="248"/>
      <c r="B938" s="17"/>
      <c r="C938" s="97"/>
      <c r="D938" s="97"/>
      <c r="E938" s="557"/>
      <c r="F938" s="596"/>
      <c r="G938" s="620"/>
      <c r="H938" s="17"/>
      <c r="I938" s="167"/>
    </row>
    <row r="939" spans="1:11">
      <c r="A939" s="248"/>
      <c r="B939" s="17"/>
      <c r="C939" s="97"/>
      <c r="D939" s="97"/>
      <c r="E939" s="557"/>
      <c r="F939" s="596"/>
      <c r="G939" s="620"/>
      <c r="H939" s="17"/>
      <c r="I939" s="167"/>
    </row>
    <row r="940" spans="1:11" ht="16.5" thickBot="1">
      <c r="A940" s="201" t="s">
        <v>7083</v>
      </c>
      <c r="B940" s="261"/>
      <c r="C940" s="99"/>
      <c r="D940" s="99"/>
      <c r="E940" s="558"/>
      <c r="F940" s="598"/>
      <c r="G940" s="621"/>
      <c r="H940" s="171"/>
      <c r="I940" s="172"/>
    </row>
    <row r="941" spans="1:11" ht="52.5">
      <c r="A941" s="195" t="s">
        <v>1034</v>
      </c>
      <c r="B941" s="196" t="s">
        <v>1035</v>
      </c>
      <c r="C941" s="197" t="s">
        <v>678</v>
      </c>
      <c r="D941" s="197" t="s">
        <v>3143</v>
      </c>
      <c r="E941" s="605" t="s">
        <v>11378</v>
      </c>
      <c r="F941" s="600" t="s">
        <v>2792</v>
      </c>
      <c r="G941" s="638" t="s">
        <v>2640</v>
      </c>
      <c r="H941" s="338" t="s">
        <v>497</v>
      </c>
      <c r="I941" s="199" t="s">
        <v>4268</v>
      </c>
    </row>
    <row r="942" spans="1:11" ht="13.5" thickBot="1">
      <c r="A942" s="195"/>
      <c r="B942" s="389"/>
      <c r="C942" s="197" t="s">
        <v>3644</v>
      </c>
      <c r="D942" s="390" t="s">
        <v>2641</v>
      </c>
      <c r="E942" s="564" t="s">
        <v>265</v>
      </c>
      <c r="F942" s="607">
        <f>'Заказ, cкидки и курсы валют'!$I$12</f>
        <v>0</v>
      </c>
      <c r="G942" s="949"/>
      <c r="H942" s="455"/>
      <c r="I942" s="325"/>
    </row>
    <row r="943" spans="1:11">
      <c r="A943" s="333" t="s">
        <v>7671</v>
      </c>
      <c r="B943" s="978" t="s">
        <v>1357</v>
      </c>
      <c r="C943" s="984">
        <v>8.4</v>
      </c>
      <c r="D943" s="1890">
        <v>10</v>
      </c>
      <c r="E943" s="2042">
        <f>E931*3</f>
        <v>1981.77</v>
      </c>
      <c r="F943" s="1089">
        <f>ROUND(E943*(1-$F$10),2)</f>
        <v>1981.77</v>
      </c>
      <c r="G943" s="968">
        <f>'Заказ, cкидки и курсы валют'!$J$23*F943</f>
        <v>24673.036499999998</v>
      </c>
      <c r="H943" s="387">
        <f>ROUND((D943/1000)*G943,2)</f>
        <v>246.73</v>
      </c>
      <c r="I943" s="337"/>
    </row>
    <row r="944" spans="1:11">
      <c r="A944" s="216" t="s">
        <v>7672</v>
      </c>
      <c r="B944" s="61" t="s">
        <v>1362</v>
      </c>
      <c r="C944" s="58">
        <v>17.399999999999999</v>
      </c>
      <c r="D944" s="1891">
        <v>5</v>
      </c>
      <c r="E944" s="2043">
        <f t="shared" ref="E944:E945" si="147">E932*3</f>
        <v>4105.26</v>
      </c>
      <c r="F944" s="1090">
        <f t="shared" ref="F944:F945" si="148">ROUND(E944*(1-$F$10),2)</f>
        <v>4105.26</v>
      </c>
      <c r="G944" s="862">
        <f>'Заказ, cкидки и курсы валют'!$J$23*F944</f>
        <v>51110.487000000001</v>
      </c>
      <c r="H944" s="128">
        <f t="shared" ref="H944:H945" si="149">ROUND((D944/1000)*G944,2)</f>
        <v>255.55</v>
      </c>
      <c r="I944" s="212"/>
    </row>
    <row r="945" spans="1:9" ht="13.5" thickBot="1">
      <c r="A945" s="241" t="s">
        <v>7673</v>
      </c>
      <c r="B945" s="250" t="s">
        <v>1365</v>
      </c>
      <c r="C945" s="799">
        <v>26.5</v>
      </c>
      <c r="D945" s="1892">
        <v>5</v>
      </c>
      <c r="E945" s="2045">
        <f t="shared" si="147"/>
        <v>5750.5499999999993</v>
      </c>
      <c r="F945" s="1091">
        <f t="shared" si="148"/>
        <v>5750.55</v>
      </c>
      <c r="G945" s="960">
        <f>'Заказ, cкидки и курсы валют'!$J$23*F945</f>
        <v>71594.347500000003</v>
      </c>
      <c r="H945" s="181">
        <f t="shared" si="149"/>
        <v>357.97</v>
      </c>
      <c r="I945" s="214"/>
    </row>
    <row r="946" spans="1:9" ht="13.5" thickBot="1"/>
    <row r="947" spans="1:9" ht="18">
      <c r="A947" s="247"/>
      <c r="B947" s="163"/>
      <c r="C947" s="91" t="s">
        <v>3107</v>
      </c>
      <c r="D947" s="91"/>
      <c r="E947" s="855"/>
      <c r="F947" s="562"/>
      <c r="G947" s="592"/>
      <c r="H947" s="163"/>
      <c r="I947" s="95"/>
    </row>
    <row r="948" spans="1:9">
      <c r="A948" s="248"/>
      <c r="B948" s="17"/>
      <c r="C948" s="97"/>
      <c r="D948" s="97"/>
      <c r="E948" s="557"/>
      <c r="F948" s="596"/>
      <c r="G948" s="620"/>
      <c r="H948" s="17"/>
      <c r="I948" s="167"/>
    </row>
    <row r="949" spans="1:9">
      <c r="A949" s="248"/>
      <c r="B949" s="17"/>
      <c r="C949" s="97"/>
      <c r="D949" s="97"/>
      <c r="E949" s="557"/>
      <c r="F949" s="596"/>
      <c r="G949" s="620"/>
      <c r="H949" s="17"/>
      <c r="I949" s="167"/>
    </row>
    <row r="950" spans="1:9" ht="16.5" thickBot="1">
      <c r="A950" s="201" t="s">
        <v>7082</v>
      </c>
      <c r="B950" s="261"/>
      <c r="C950" s="99"/>
      <c r="D950" s="99"/>
      <c r="E950" s="558"/>
      <c r="F950" s="598"/>
      <c r="G950" s="621"/>
      <c r="H950" s="171"/>
      <c r="I950" s="172"/>
    </row>
    <row r="951" spans="1:9" ht="52.5">
      <c r="A951" s="195" t="s">
        <v>1034</v>
      </c>
      <c r="B951" s="196" t="s">
        <v>1035</v>
      </c>
      <c r="C951" s="197" t="s">
        <v>678</v>
      </c>
      <c r="D951" s="197" t="s">
        <v>3143</v>
      </c>
      <c r="E951" s="605" t="s">
        <v>11378</v>
      </c>
      <c r="F951" s="600" t="s">
        <v>2792</v>
      </c>
      <c r="G951" s="638" t="s">
        <v>2640</v>
      </c>
      <c r="H951" s="338" t="s">
        <v>497</v>
      </c>
      <c r="I951" s="199" t="s">
        <v>4268</v>
      </c>
    </row>
    <row r="952" spans="1:9" ht="13.5" thickBot="1">
      <c r="A952" s="195"/>
      <c r="B952" s="389"/>
      <c r="C952" s="197" t="s">
        <v>3644</v>
      </c>
      <c r="D952" s="390" t="s">
        <v>2641</v>
      </c>
      <c r="E952" s="564" t="s">
        <v>265</v>
      </c>
      <c r="F952" s="607">
        <f>'Заказ, cкидки и курсы валют'!$I$12</f>
        <v>0</v>
      </c>
      <c r="G952" s="949"/>
      <c r="H952" s="455"/>
      <c r="I952" s="325"/>
    </row>
    <row r="953" spans="1:9">
      <c r="A953" s="333" t="s">
        <v>545</v>
      </c>
      <c r="B953" s="986" t="s">
        <v>169</v>
      </c>
      <c r="C953" s="977">
        <v>1.78</v>
      </c>
      <c r="D953" s="1872">
        <v>500</v>
      </c>
      <c r="E953" s="822">
        <v>108.42</v>
      </c>
      <c r="F953" s="1089">
        <f>ROUND(E953*(1-$F$10),2)</f>
        <v>108.42</v>
      </c>
      <c r="G953" s="968">
        <f>'Заказ, cкидки и курсы валют'!$J$23*F953</f>
        <v>1349.829</v>
      </c>
      <c r="H953" s="387">
        <f>ROUND((D953/1000)*G953,2)</f>
        <v>674.91</v>
      </c>
      <c r="I953" s="337"/>
    </row>
    <row r="954" spans="1:9">
      <c r="A954" s="216" t="s">
        <v>546</v>
      </c>
      <c r="B954" s="46" t="s">
        <v>3400</v>
      </c>
      <c r="C954" s="58">
        <v>2.2999999999999998</v>
      </c>
      <c r="D954" s="57">
        <v>400</v>
      </c>
      <c r="E954" s="822">
        <v>126.63</v>
      </c>
      <c r="F954" s="1090">
        <f t="shared" ref="F954:F957" si="150">ROUND(E954*(1-$F$10),2)</f>
        <v>126.63</v>
      </c>
      <c r="G954" s="862">
        <f>'Заказ, cкидки и курсы валют'!$J$23*F954</f>
        <v>1576.5434999999998</v>
      </c>
      <c r="H954" s="128">
        <f t="shared" ref="H954:H957" si="151">ROUND((D954/1000)*G954,2)</f>
        <v>630.62</v>
      </c>
      <c r="I954" s="212"/>
    </row>
    <row r="955" spans="1:9">
      <c r="A955" s="216" t="s">
        <v>547</v>
      </c>
      <c r="B955" s="46" t="s">
        <v>3401</v>
      </c>
      <c r="C955" s="58">
        <v>6</v>
      </c>
      <c r="D955" s="57">
        <v>200</v>
      </c>
      <c r="E955" s="822">
        <v>292.89</v>
      </c>
      <c r="F955" s="1090">
        <f t="shared" si="150"/>
        <v>292.89</v>
      </c>
      <c r="G955" s="862">
        <f>'Заказ, cкидки и курсы валют'!$J$23*F955</f>
        <v>3646.4804999999997</v>
      </c>
      <c r="H955" s="128">
        <f t="shared" si="151"/>
        <v>729.3</v>
      </c>
      <c r="I955" s="212"/>
    </row>
    <row r="956" spans="1:9">
      <c r="A956" s="216" t="s">
        <v>548</v>
      </c>
      <c r="B956" s="46" t="s">
        <v>192</v>
      </c>
      <c r="C956" s="58">
        <v>9.1999999999999993</v>
      </c>
      <c r="D956" s="57">
        <v>200</v>
      </c>
      <c r="E956" s="822">
        <v>451.83</v>
      </c>
      <c r="F956" s="1090">
        <f t="shared" si="150"/>
        <v>451.83</v>
      </c>
      <c r="G956" s="862">
        <f>'Заказ, cкидки и курсы валют'!$J$23*F956</f>
        <v>5625.2834999999995</v>
      </c>
      <c r="H956" s="128">
        <f t="shared" si="151"/>
        <v>1125.06</v>
      </c>
      <c r="I956" s="212"/>
    </row>
    <row r="957" spans="1:9" ht="13.5" thickBot="1">
      <c r="A957" s="241" t="s">
        <v>549</v>
      </c>
      <c r="B957" s="131" t="s">
        <v>202</v>
      </c>
      <c r="C957" s="799">
        <v>12.5</v>
      </c>
      <c r="D957" s="242">
        <v>100</v>
      </c>
      <c r="E957" s="822">
        <v>574.46</v>
      </c>
      <c r="F957" s="1091">
        <f t="shared" si="150"/>
        <v>574.46</v>
      </c>
      <c r="G957" s="960">
        <f>'Заказ, cкидки и курсы валют'!$J$23*F957</f>
        <v>7152.027</v>
      </c>
      <c r="H957" s="181">
        <f t="shared" si="151"/>
        <v>715.2</v>
      </c>
      <c r="I957" s="214"/>
    </row>
    <row r="958" spans="1:9" ht="13.5" thickBot="1"/>
    <row r="959" spans="1:9" ht="18">
      <c r="A959" s="247"/>
      <c r="B959" s="163"/>
      <c r="C959" s="91" t="s">
        <v>3107</v>
      </c>
      <c r="D959" s="91"/>
      <c r="E959" s="855"/>
      <c r="F959" s="562"/>
      <c r="G959" s="592"/>
      <c r="H959" s="163"/>
      <c r="I959" s="95"/>
    </row>
    <row r="960" spans="1:9">
      <c r="A960" s="248"/>
      <c r="B960" s="17"/>
      <c r="C960" s="97"/>
      <c r="D960" s="97"/>
      <c r="E960" s="557"/>
      <c r="F960" s="596"/>
      <c r="G960" s="620"/>
      <c r="H960" s="17"/>
      <c r="I960" s="167"/>
    </row>
    <row r="961" spans="1:9">
      <c r="A961" s="248"/>
      <c r="B961" s="17"/>
      <c r="C961" s="97"/>
      <c r="D961" s="97"/>
      <c r="E961" s="557"/>
      <c r="F961" s="596"/>
      <c r="G961" s="620"/>
      <c r="H961" s="17"/>
      <c r="I961" s="167"/>
    </row>
    <row r="962" spans="1:9" ht="16.5" thickBot="1">
      <c r="A962" s="201" t="s">
        <v>7083</v>
      </c>
      <c r="B962" s="261"/>
      <c r="C962" s="99"/>
      <c r="D962" s="99"/>
      <c r="E962" s="558"/>
      <c r="F962" s="598"/>
      <c r="G962" s="621"/>
      <c r="H962" s="171"/>
      <c r="I962" s="172"/>
    </row>
    <row r="963" spans="1:9" ht="52.5">
      <c r="A963" s="195" t="s">
        <v>1034</v>
      </c>
      <c r="B963" s="196" t="s">
        <v>1035</v>
      </c>
      <c r="C963" s="197" t="s">
        <v>678</v>
      </c>
      <c r="D963" s="197" t="s">
        <v>3143</v>
      </c>
      <c r="E963" s="605" t="s">
        <v>11378</v>
      </c>
      <c r="F963" s="600" t="s">
        <v>2792</v>
      </c>
      <c r="G963" s="638" t="s">
        <v>2640</v>
      </c>
      <c r="H963" s="338" t="s">
        <v>497</v>
      </c>
      <c r="I963" s="199" t="s">
        <v>4268</v>
      </c>
    </row>
    <row r="964" spans="1:9" ht="13.5" thickBot="1">
      <c r="A964" s="195"/>
      <c r="B964" s="389"/>
      <c r="C964" s="197" t="s">
        <v>3644</v>
      </c>
      <c r="D964" s="390" t="s">
        <v>2641</v>
      </c>
      <c r="E964" s="564" t="s">
        <v>265</v>
      </c>
      <c r="F964" s="607">
        <f>'Заказ, cкидки и курсы валют'!$I$12</f>
        <v>0</v>
      </c>
      <c r="G964" s="949"/>
      <c r="H964" s="455"/>
      <c r="I964" s="325"/>
    </row>
    <row r="965" spans="1:9">
      <c r="A965" s="333" t="s">
        <v>7674</v>
      </c>
      <c r="B965" s="986" t="s">
        <v>169</v>
      </c>
      <c r="C965" s="977">
        <v>1.78</v>
      </c>
      <c r="D965" s="1872">
        <v>20</v>
      </c>
      <c r="E965" s="2042">
        <f>E953*3</f>
        <v>325.26</v>
      </c>
      <c r="F965" s="1089">
        <f>ROUND(E965*(1-$F$10),2)</f>
        <v>325.26</v>
      </c>
      <c r="G965" s="968">
        <f>'Заказ, cкидки и курсы валют'!$J$23*F965</f>
        <v>4049.4869999999996</v>
      </c>
      <c r="H965" s="387">
        <f>ROUND((D965/1000)*G965,2)</f>
        <v>80.989999999999995</v>
      </c>
      <c r="I965" s="337"/>
    </row>
    <row r="966" spans="1:9" ht="12" customHeight="1">
      <c r="A966" s="216" t="s">
        <v>7675</v>
      </c>
      <c r="B966" s="46" t="s">
        <v>3400</v>
      </c>
      <c r="C966" s="58">
        <v>2.2999999999999998</v>
      </c>
      <c r="D966" s="57">
        <v>20</v>
      </c>
      <c r="E966" s="2043">
        <f t="shared" ref="E966:E969" si="152">E954*3</f>
        <v>379.89</v>
      </c>
      <c r="F966" s="1090">
        <f t="shared" ref="F966:F969" si="153">ROUND(E966*(1-$F$10),2)</f>
        <v>379.89</v>
      </c>
      <c r="G966" s="862">
        <f>'Заказ, cкидки и курсы валют'!$J$23*F966</f>
        <v>4729.6304999999993</v>
      </c>
      <c r="H966" s="128">
        <f t="shared" ref="H966:H969" si="154">ROUND((D966/1000)*G966,2)</f>
        <v>94.59</v>
      </c>
      <c r="I966" s="212"/>
    </row>
    <row r="967" spans="1:9" ht="12.75" customHeight="1">
      <c r="A967" s="216" t="s">
        <v>7676</v>
      </c>
      <c r="B967" s="46" t="s">
        <v>3401</v>
      </c>
      <c r="C967" s="58">
        <v>6</v>
      </c>
      <c r="D967" s="57">
        <v>10</v>
      </c>
      <c r="E967" s="2043">
        <f t="shared" si="152"/>
        <v>878.67</v>
      </c>
      <c r="F967" s="1090">
        <f t="shared" si="153"/>
        <v>878.67</v>
      </c>
      <c r="G967" s="862">
        <f>'Заказ, cкидки и курсы валют'!$J$23*F967</f>
        <v>10939.441499999999</v>
      </c>
      <c r="H967" s="128">
        <f t="shared" si="154"/>
        <v>109.39</v>
      </c>
      <c r="I967" s="212"/>
    </row>
    <row r="968" spans="1:9">
      <c r="A968" s="216" t="s">
        <v>7677</v>
      </c>
      <c r="B968" s="46" t="s">
        <v>192</v>
      </c>
      <c r="C968" s="58">
        <v>9.1999999999999993</v>
      </c>
      <c r="D968" s="57">
        <v>10</v>
      </c>
      <c r="E968" s="2043">
        <f t="shared" si="152"/>
        <v>1355.49</v>
      </c>
      <c r="F968" s="1090">
        <f t="shared" si="153"/>
        <v>1355.49</v>
      </c>
      <c r="G968" s="862">
        <f>'Заказ, cкидки и курсы валют'!$J$23*F968</f>
        <v>16875.8505</v>
      </c>
      <c r="H968" s="128">
        <f t="shared" si="154"/>
        <v>168.76</v>
      </c>
      <c r="I968" s="212"/>
    </row>
    <row r="969" spans="1:9" ht="13.5" thickBot="1">
      <c r="A969" s="241" t="s">
        <v>7678</v>
      </c>
      <c r="B969" s="131" t="s">
        <v>202</v>
      </c>
      <c r="C969" s="799">
        <v>12.5</v>
      </c>
      <c r="D969" s="242">
        <v>10</v>
      </c>
      <c r="E969" s="2045">
        <f t="shared" si="152"/>
        <v>1723.38</v>
      </c>
      <c r="F969" s="1091">
        <f t="shared" si="153"/>
        <v>1723.38</v>
      </c>
      <c r="G969" s="960">
        <f>'Заказ, cкидки и курсы валют'!$J$23*F969</f>
        <v>21456.081000000002</v>
      </c>
      <c r="H969" s="181">
        <f t="shared" si="154"/>
        <v>214.56</v>
      </c>
      <c r="I969" s="214"/>
    </row>
    <row r="970" spans="1:9" ht="54" customHeight="1" thickBot="1"/>
    <row r="971" spans="1:9" ht="15.75" customHeight="1">
      <c r="A971" s="247"/>
      <c r="B971" s="163"/>
      <c r="C971" s="91" t="s">
        <v>4429</v>
      </c>
      <c r="D971" s="91"/>
      <c r="E971" s="855"/>
      <c r="F971" s="562"/>
      <c r="G971" s="592"/>
      <c r="H971" s="163"/>
      <c r="I971" s="95"/>
    </row>
    <row r="972" spans="1:9">
      <c r="A972" s="248"/>
      <c r="B972" s="17"/>
      <c r="C972" s="97"/>
      <c r="D972" s="97"/>
      <c r="E972" s="557"/>
      <c r="F972" s="596"/>
      <c r="G972" s="620"/>
      <c r="H972" s="17"/>
      <c r="I972" s="167"/>
    </row>
    <row r="973" spans="1:9">
      <c r="A973" s="248"/>
      <c r="B973" s="17"/>
      <c r="C973" s="97"/>
      <c r="D973" s="97"/>
      <c r="E973" s="557"/>
      <c r="F973" s="596"/>
      <c r="G973" s="620"/>
      <c r="H973" s="17"/>
      <c r="I973" s="167"/>
    </row>
    <row r="974" spans="1:9" ht="18.75" customHeight="1" thickBot="1">
      <c r="A974" s="201" t="s">
        <v>7082</v>
      </c>
      <c r="B974" s="273"/>
      <c r="C974" s="99"/>
      <c r="D974" s="99"/>
      <c r="E974" s="558"/>
      <c r="F974" s="598"/>
      <c r="G974" s="621"/>
      <c r="H974" s="171"/>
      <c r="I974" s="172"/>
    </row>
    <row r="975" spans="1:9" ht="45" customHeight="1">
      <c r="A975" s="195" t="s">
        <v>1034</v>
      </c>
      <c r="B975" s="196" t="s">
        <v>1035</v>
      </c>
      <c r="C975" s="197" t="s">
        <v>678</v>
      </c>
      <c r="D975" s="197" t="s">
        <v>3143</v>
      </c>
      <c r="E975" s="605" t="s">
        <v>11378</v>
      </c>
      <c r="F975" s="600" t="s">
        <v>2792</v>
      </c>
      <c r="G975" s="638" t="s">
        <v>2640</v>
      </c>
      <c r="H975" s="338" t="s">
        <v>497</v>
      </c>
      <c r="I975" s="199" t="s">
        <v>4268</v>
      </c>
    </row>
    <row r="976" spans="1:9" ht="14.1" customHeight="1" thickBot="1">
      <c r="A976" s="195"/>
      <c r="B976" s="389"/>
      <c r="C976" s="197" t="s">
        <v>3644</v>
      </c>
      <c r="D976" s="390" t="s">
        <v>2641</v>
      </c>
      <c r="E976" s="564" t="s">
        <v>265</v>
      </c>
      <c r="F976" s="607">
        <f>'Заказ, cкидки и курсы валют'!$I$12</f>
        <v>0</v>
      </c>
      <c r="G976" s="949"/>
      <c r="H976" s="455"/>
      <c r="I976" s="325"/>
    </row>
    <row r="977" spans="1:9" ht="14.1" customHeight="1">
      <c r="A977" s="997" t="s">
        <v>11025</v>
      </c>
      <c r="B977" s="1986" t="s">
        <v>204</v>
      </c>
      <c r="C977" s="1670">
        <v>38</v>
      </c>
      <c r="D977" s="1987">
        <v>50</v>
      </c>
      <c r="E977" s="1092">
        <v>3226.59</v>
      </c>
      <c r="F977" s="1896">
        <f t="shared" ref="F977:F978" si="155">ROUND(E977*(1-$F$10),2)</f>
        <v>3226.59</v>
      </c>
      <c r="G977" s="1673">
        <f>'Заказ, cкидки и курсы валют'!$J$23*F977</f>
        <v>40171.0455</v>
      </c>
      <c r="H977" s="387">
        <f t="shared" ref="H977:H978" si="156">ROUND((D977/1000)*G977,2)</f>
        <v>2008.55</v>
      </c>
      <c r="I977" s="337"/>
    </row>
    <row r="978" spans="1:9" ht="14.1" customHeight="1">
      <c r="A978" s="625" t="s">
        <v>11026</v>
      </c>
      <c r="B978" s="1804" t="s">
        <v>1366</v>
      </c>
      <c r="C978" s="1668">
        <v>60</v>
      </c>
      <c r="D978" s="1972">
        <v>50</v>
      </c>
      <c r="E978" s="1092">
        <v>3964.64</v>
      </c>
      <c r="F978" s="1864">
        <f t="shared" si="155"/>
        <v>3964.64</v>
      </c>
      <c r="G978" s="866">
        <f>'Заказ, cкидки и курсы валют'!$J$23*F978</f>
        <v>49359.767999999996</v>
      </c>
      <c r="H978" s="128">
        <f t="shared" si="156"/>
        <v>2467.9899999999998</v>
      </c>
      <c r="I978" s="212"/>
    </row>
    <row r="979" spans="1:9" ht="14.1" customHeight="1">
      <c r="A979" s="625" t="s">
        <v>550</v>
      </c>
      <c r="B979" s="1804" t="s">
        <v>207</v>
      </c>
      <c r="C979" s="1668">
        <v>55</v>
      </c>
      <c r="D979" s="1972">
        <v>50</v>
      </c>
      <c r="E979" s="1092">
        <v>4011.53</v>
      </c>
      <c r="F979" s="1864">
        <f t="shared" ref="F979:F982" si="157">ROUND(E979*(1-$F$10),2)</f>
        <v>4011.53</v>
      </c>
      <c r="G979" s="866">
        <f>'Заказ, cкидки и курсы валют'!$J$23*F979</f>
        <v>49943.548499999997</v>
      </c>
      <c r="H979" s="128">
        <f t="shared" ref="H979:H982" si="158">ROUND((D979/1000)*G979,2)</f>
        <v>2497.1799999999998</v>
      </c>
      <c r="I979" s="212"/>
    </row>
    <row r="980" spans="1:9" ht="14.1" customHeight="1">
      <c r="A980" s="625" t="s">
        <v>551</v>
      </c>
      <c r="B980" s="1804" t="s">
        <v>208</v>
      </c>
      <c r="C980" s="1668">
        <v>67</v>
      </c>
      <c r="D980" s="1972">
        <v>50</v>
      </c>
      <c r="E980" s="1092">
        <v>4482.6499999999996</v>
      </c>
      <c r="F980" s="1864">
        <f t="shared" si="157"/>
        <v>4482.6499999999996</v>
      </c>
      <c r="G980" s="866">
        <f>'Заказ, cкидки и курсы валют'!$J$23*F980</f>
        <v>55808.992499999993</v>
      </c>
      <c r="H980" s="128">
        <f t="shared" si="158"/>
        <v>2790.45</v>
      </c>
      <c r="I980" s="212"/>
    </row>
    <row r="981" spans="1:9" ht="14.1" customHeight="1">
      <c r="A981" s="625" t="s">
        <v>552</v>
      </c>
      <c r="B981" s="1804" t="s">
        <v>209</v>
      </c>
      <c r="C981" s="1669">
        <v>81.33</v>
      </c>
      <c r="D981" s="1978">
        <v>50</v>
      </c>
      <c r="E981" s="1092">
        <v>4806.8500000000004</v>
      </c>
      <c r="F981" s="1864">
        <f t="shared" si="157"/>
        <v>4806.8500000000004</v>
      </c>
      <c r="G981" s="866">
        <f>'Заказ, cкидки и курсы валют'!$J$23*F981</f>
        <v>59845.282500000001</v>
      </c>
      <c r="H981" s="128">
        <f t="shared" si="158"/>
        <v>2992.26</v>
      </c>
      <c r="I981" s="212"/>
    </row>
    <row r="982" spans="1:9" ht="14.1" customHeight="1">
      <c r="A982" s="625" t="s">
        <v>11027</v>
      </c>
      <c r="B982" s="1804" t="s">
        <v>4008</v>
      </c>
      <c r="C982" s="1669">
        <v>93</v>
      </c>
      <c r="D982" s="1978">
        <v>40</v>
      </c>
      <c r="E982" s="1092">
        <v>5652.17</v>
      </c>
      <c r="F982" s="1864">
        <f t="shared" si="157"/>
        <v>5652.17</v>
      </c>
      <c r="G982" s="866">
        <f>'Заказ, cкидки и курсы валют'!$J$23*F982</f>
        <v>70369.516499999998</v>
      </c>
      <c r="H982" s="128">
        <f t="shared" si="158"/>
        <v>2814.78</v>
      </c>
      <c r="I982" s="212"/>
    </row>
    <row r="983" spans="1:9" ht="14.1" customHeight="1">
      <c r="A983" s="625" t="s">
        <v>11610</v>
      </c>
      <c r="B983" s="1804" t="s">
        <v>1330</v>
      </c>
      <c r="C983" s="1669">
        <v>62</v>
      </c>
      <c r="D983" s="1978">
        <v>40</v>
      </c>
      <c r="E983" s="1092">
        <v>4385.9399999999996</v>
      </c>
      <c r="F983" s="1864">
        <f t="shared" ref="F983:F1017" si="159">ROUND(E983*(1-$F$10),2)</f>
        <v>4385.9399999999996</v>
      </c>
      <c r="G983" s="866">
        <f>'Заказ, cкидки и курсы валют'!$J$23*F983</f>
        <v>54604.952999999994</v>
      </c>
      <c r="H983" s="128">
        <f t="shared" ref="H983:H1017" si="160">ROUND((D983/1000)*G983,2)</f>
        <v>2184.1999999999998</v>
      </c>
      <c r="I983" s="212"/>
    </row>
    <row r="984" spans="1:9" ht="14.1" customHeight="1">
      <c r="A984" s="625" t="s">
        <v>553</v>
      </c>
      <c r="B984" s="1804" t="s">
        <v>1332</v>
      </c>
      <c r="C984" s="1669">
        <v>94.44</v>
      </c>
      <c r="D984" s="1978">
        <v>30</v>
      </c>
      <c r="E984" s="1092">
        <v>5499.88</v>
      </c>
      <c r="F984" s="1864">
        <f t="shared" si="159"/>
        <v>5499.88</v>
      </c>
      <c r="G984" s="866">
        <f>'Заказ, cкидки и курсы валют'!$J$23*F984</f>
        <v>68473.505999999994</v>
      </c>
      <c r="H984" s="128">
        <f t="shared" si="160"/>
        <v>2054.21</v>
      </c>
      <c r="I984" s="212"/>
    </row>
    <row r="985" spans="1:9" ht="14.1" customHeight="1">
      <c r="A985" s="625" t="s">
        <v>554</v>
      </c>
      <c r="B985" s="1804" t="s">
        <v>215</v>
      </c>
      <c r="C985" s="1669">
        <v>112.5</v>
      </c>
      <c r="D985" s="1978">
        <v>40</v>
      </c>
      <c r="E985" s="1092">
        <v>5932.9</v>
      </c>
      <c r="F985" s="1864">
        <f t="shared" si="159"/>
        <v>5932.9</v>
      </c>
      <c r="G985" s="866">
        <f>'Заказ, cкидки и курсы валют'!$J$23*F985</f>
        <v>73864.604999999996</v>
      </c>
      <c r="H985" s="128">
        <f t="shared" si="160"/>
        <v>2954.58</v>
      </c>
      <c r="I985" s="212"/>
    </row>
    <row r="986" spans="1:9" ht="14.1" customHeight="1">
      <c r="A986" s="625" t="s">
        <v>555</v>
      </c>
      <c r="B986" s="1804" t="s">
        <v>216</v>
      </c>
      <c r="C986" s="1669">
        <v>120.83</v>
      </c>
      <c r="D986" s="1978">
        <v>40</v>
      </c>
      <c r="E986" s="1092">
        <v>6582.15</v>
      </c>
      <c r="F986" s="1864">
        <f t="shared" si="159"/>
        <v>6582.15</v>
      </c>
      <c r="G986" s="866">
        <f>'Заказ, cкидки и курсы валют'!$J$23*F986</f>
        <v>81947.767499999987</v>
      </c>
      <c r="H986" s="128">
        <f t="shared" si="160"/>
        <v>3277.91</v>
      </c>
      <c r="I986" s="212"/>
    </row>
    <row r="987" spans="1:9" ht="14.1" customHeight="1">
      <c r="A987" s="625" t="s">
        <v>556</v>
      </c>
      <c r="B987" s="1804" t="s">
        <v>1367</v>
      </c>
      <c r="C987" s="1669">
        <v>153.75</v>
      </c>
      <c r="D987" s="1978">
        <v>40</v>
      </c>
      <c r="E987" s="1092">
        <v>8195</v>
      </c>
      <c r="F987" s="1864">
        <f t="shared" si="159"/>
        <v>8195</v>
      </c>
      <c r="G987" s="866">
        <f>'Заказ, cкидки и курсы валют'!$J$23*F987</f>
        <v>102027.75</v>
      </c>
      <c r="H987" s="128">
        <f t="shared" si="160"/>
        <v>4081.11</v>
      </c>
      <c r="I987" s="212"/>
    </row>
    <row r="988" spans="1:9" ht="14.1" customHeight="1">
      <c r="A988" s="625" t="s">
        <v>11028</v>
      </c>
      <c r="B988" s="1804" t="s">
        <v>221</v>
      </c>
      <c r="C988" s="1669">
        <v>180</v>
      </c>
      <c r="D988" s="1978">
        <v>30</v>
      </c>
      <c r="E988" s="1092">
        <v>9225.0300000000007</v>
      </c>
      <c r="F988" s="1864">
        <f t="shared" si="159"/>
        <v>9225.0300000000007</v>
      </c>
      <c r="G988" s="866">
        <f>'Заказ, cкидки и курсы валют'!$J$23*F988</f>
        <v>114851.6235</v>
      </c>
      <c r="H988" s="128">
        <f t="shared" si="160"/>
        <v>3445.55</v>
      </c>
      <c r="I988" s="212"/>
    </row>
    <row r="989" spans="1:9" ht="14.1" customHeight="1">
      <c r="A989" s="625" t="s">
        <v>557</v>
      </c>
      <c r="B989" s="1804" t="s">
        <v>1368</v>
      </c>
      <c r="C989" s="1669">
        <v>208.33</v>
      </c>
      <c r="D989" s="1978">
        <v>30</v>
      </c>
      <c r="E989" s="1092">
        <v>8572.0300000000007</v>
      </c>
      <c r="F989" s="1864">
        <f t="shared" si="159"/>
        <v>8572.0300000000007</v>
      </c>
      <c r="G989" s="866">
        <f>'Заказ, cкидки и курсы валют'!$J$23*F989</f>
        <v>106721.7735</v>
      </c>
      <c r="H989" s="128">
        <f t="shared" si="160"/>
        <v>3201.65</v>
      </c>
      <c r="I989" s="212"/>
    </row>
    <row r="990" spans="1:9" ht="14.1" customHeight="1">
      <c r="A990" s="625" t="s">
        <v>11029</v>
      </c>
      <c r="B990" s="1804" t="s">
        <v>68</v>
      </c>
      <c r="C990" s="1669">
        <v>209</v>
      </c>
      <c r="D990" s="1978">
        <v>25</v>
      </c>
      <c r="E990" s="1092">
        <v>10368.459999999999</v>
      </c>
      <c r="F990" s="1864">
        <f t="shared" si="159"/>
        <v>10368.459999999999</v>
      </c>
      <c r="G990" s="866">
        <f>'Заказ, cкидки и курсы валют'!$J$23*F990</f>
        <v>129087.32699999998</v>
      </c>
      <c r="H990" s="128">
        <f t="shared" si="160"/>
        <v>3227.18</v>
      </c>
      <c r="I990" s="212"/>
    </row>
    <row r="991" spans="1:9" ht="14.1" customHeight="1">
      <c r="A991" s="625" t="s">
        <v>558</v>
      </c>
      <c r="B991" s="1805" t="s">
        <v>4209</v>
      </c>
      <c r="C991" s="1669">
        <v>240</v>
      </c>
      <c r="D991" s="1984">
        <v>25</v>
      </c>
      <c r="E991" s="1092">
        <v>11799.75</v>
      </c>
      <c r="F991" s="1864">
        <f t="shared" si="159"/>
        <v>11799.75</v>
      </c>
      <c r="G991" s="866">
        <f>'Заказ, cкидки и курсы валют'!$J$23*F991</f>
        <v>146906.88749999998</v>
      </c>
      <c r="H991" s="128">
        <f t="shared" si="160"/>
        <v>3672.67</v>
      </c>
      <c r="I991" s="212"/>
    </row>
    <row r="992" spans="1:9" ht="14.1" customHeight="1">
      <c r="A992" s="625" t="s">
        <v>559</v>
      </c>
      <c r="B992" s="1804" t="s">
        <v>1369</v>
      </c>
      <c r="C992" s="1669">
        <v>173.33</v>
      </c>
      <c r="D992" s="1978">
        <v>25</v>
      </c>
      <c r="E992" s="1092">
        <v>8592.92</v>
      </c>
      <c r="F992" s="1864">
        <f t="shared" si="159"/>
        <v>8592.92</v>
      </c>
      <c r="G992" s="866">
        <f>'Заказ, cкидки и курсы валют'!$J$23*F992</f>
        <v>106981.85399999999</v>
      </c>
      <c r="H992" s="128">
        <f t="shared" si="160"/>
        <v>2674.55</v>
      </c>
      <c r="I992" s="212"/>
    </row>
    <row r="993" spans="1:9" ht="14.1" customHeight="1">
      <c r="A993" s="625" t="s">
        <v>560</v>
      </c>
      <c r="B993" s="1804" t="s">
        <v>1370</v>
      </c>
      <c r="C993" s="1669">
        <v>209.67</v>
      </c>
      <c r="D993" s="1978">
        <v>25</v>
      </c>
      <c r="E993" s="1092">
        <v>10312.209999999999</v>
      </c>
      <c r="F993" s="1864">
        <f t="shared" si="159"/>
        <v>10312.209999999999</v>
      </c>
      <c r="G993" s="866">
        <f>'Заказ, cкидки и курсы валют'!$J$23*F993</f>
        <v>128387.01449999998</v>
      </c>
      <c r="H993" s="128">
        <f t="shared" si="160"/>
        <v>3209.68</v>
      </c>
      <c r="I993" s="212"/>
    </row>
    <row r="994" spans="1:9" ht="14.1" customHeight="1">
      <c r="A994" s="625" t="s">
        <v>11612</v>
      </c>
      <c r="B994" s="1804" t="s">
        <v>11611</v>
      </c>
      <c r="C994" s="1669">
        <v>251</v>
      </c>
      <c r="D994" s="1978">
        <v>25</v>
      </c>
      <c r="E994" s="1092">
        <v>11983.93</v>
      </c>
      <c r="F994" s="1864">
        <f t="shared" si="159"/>
        <v>11983.93</v>
      </c>
      <c r="G994" s="866">
        <f>'Заказ, cкидки и курсы валют'!$J$23*F994</f>
        <v>149199.92850000001</v>
      </c>
      <c r="H994" s="128">
        <f t="shared" si="160"/>
        <v>3730</v>
      </c>
      <c r="I994" s="212"/>
    </row>
    <row r="995" spans="1:9" ht="14.1" customHeight="1">
      <c r="A995" s="625" t="s">
        <v>561</v>
      </c>
      <c r="B995" s="1804" t="s">
        <v>1371</v>
      </c>
      <c r="C995" s="1669">
        <v>280</v>
      </c>
      <c r="D995" s="1978">
        <v>25</v>
      </c>
      <c r="E995" s="1092">
        <v>13283.92</v>
      </c>
      <c r="F995" s="1864">
        <f t="shared" si="159"/>
        <v>13283.92</v>
      </c>
      <c r="G995" s="866">
        <f>'Заказ, cкидки и курсы валют'!$J$23*F995</f>
        <v>165384.804</v>
      </c>
      <c r="H995" s="128">
        <f t="shared" si="160"/>
        <v>4134.62</v>
      </c>
      <c r="I995" s="212"/>
    </row>
    <row r="996" spans="1:9" ht="14.1" customHeight="1">
      <c r="A996" s="625" t="s">
        <v>562</v>
      </c>
      <c r="B996" s="1804" t="s">
        <v>3408</v>
      </c>
      <c r="C996" s="1669">
        <v>191.67</v>
      </c>
      <c r="D996" s="1972">
        <v>20</v>
      </c>
      <c r="E996" s="1092">
        <v>9954.6</v>
      </c>
      <c r="F996" s="1864">
        <f t="shared" si="159"/>
        <v>9954.6</v>
      </c>
      <c r="G996" s="866">
        <f>'Заказ, cкидки и курсы валют'!$J$23*F996</f>
        <v>123934.77</v>
      </c>
      <c r="H996" s="128">
        <f t="shared" si="160"/>
        <v>2478.6999999999998</v>
      </c>
      <c r="I996" s="212"/>
    </row>
    <row r="997" spans="1:9" ht="14.1" customHeight="1">
      <c r="A997" s="625" t="s">
        <v>563</v>
      </c>
      <c r="B997" s="1804" t="s">
        <v>1372</v>
      </c>
      <c r="C997" s="1669">
        <v>230</v>
      </c>
      <c r="D997" s="1972">
        <v>15</v>
      </c>
      <c r="E997" s="1092">
        <v>11625.82</v>
      </c>
      <c r="F997" s="1864">
        <f t="shared" si="159"/>
        <v>11625.82</v>
      </c>
      <c r="G997" s="866">
        <f>'Заказ, cкидки и курсы валют'!$J$23*F997</f>
        <v>144741.459</v>
      </c>
      <c r="H997" s="128">
        <f t="shared" si="160"/>
        <v>2171.12</v>
      </c>
      <c r="I997" s="212"/>
    </row>
    <row r="998" spans="1:9" ht="14.1" customHeight="1">
      <c r="A998" s="625" t="s">
        <v>564</v>
      </c>
      <c r="B998" s="1804" t="s">
        <v>1373</v>
      </c>
      <c r="C998" s="1669">
        <v>290</v>
      </c>
      <c r="D998" s="1972">
        <v>20</v>
      </c>
      <c r="E998" s="1092">
        <v>13895.73</v>
      </c>
      <c r="F998" s="1864">
        <f t="shared" si="159"/>
        <v>13895.73</v>
      </c>
      <c r="G998" s="866">
        <f>'Заказ, cкидки и курсы валют'!$J$23*F998</f>
        <v>173001.83849999998</v>
      </c>
      <c r="H998" s="128">
        <f t="shared" si="160"/>
        <v>3460.04</v>
      </c>
      <c r="I998" s="212"/>
    </row>
    <row r="999" spans="1:9" ht="14.1" customHeight="1">
      <c r="A999" s="625" t="s">
        <v>11030</v>
      </c>
      <c r="B999" s="1804" t="s">
        <v>977</v>
      </c>
      <c r="C999" s="1669">
        <v>334</v>
      </c>
      <c r="D999" s="1972">
        <v>15</v>
      </c>
      <c r="E999" s="1092">
        <v>15922.29</v>
      </c>
      <c r="F999" s="1864">
        <f t="shared" si="159"/>
        <v>15922.29</v>
      </c>
      <c r="G999" s="866">
        <f>'Заказ, cкидки и курсы валют'!$J$23*F999</f>
        <v>198232.5105</v>
      </c>
      <c r="H999" s="128">
        <f t="shared" si="160"/>
        <v>2973.49</v>
      </c>
      <c r="I999" s="212"/>
    </row>
    <row r="1000" spans="1:9" ht="14.1" customHeight="1">
      <c r="A1000" s="625" t="s">
        <v>565</v>
      </c>
      <c r="B1000" s="1804" t="s">
        <v>1374</v>
      </c>
      <c r="C1000" s="1669">
        <v>383.33</v>
      </c>
      <c r="D1000" s="1972">
        <v>15</v>
      </c>
      <c r="E1000" s="1092">
        <v>17585.669999999998</v>
      </c>
      <c r="F1000" s="1864">
        <f t="shared" si="159"/>
        <v>17585.669999999998</v>
      </c>
      <c r="G1000" s="866">
        <f>'Заказ, cкидки и курсы валют'!$J$23*F1000</f>
        <v>218941.59149999995</v>
      </c>
      <c r="H1000" s="128">
        <f t="shared" si="160"/>
        <v>3284.12</v>
      </c>
      <c r="I1000" s="212"/>
    </row>
    <row r="1001" spans="1:9" ht="14.1" customHeight="1">
      <c r="A1001" s="625" t="s">
        <v>566</v>
      </c>
      <c r="B1001" s="1804" t="s">
        <v>2659</v>
      </c>
      <c r="C1001" s="1669">
        <v>400</v>
      </c>
      <c r="D1001" s="1972">
        <v>15</v>
      </c>
      <c r="E1001" s="1092">
        <v>18417.91</v>
      </c>
      <c r="F1001" s="1864">
        <f t="shared" si="159"/>
        <v>18417.91</v>
      </c>
      <c r="G1001" s="866">
        <f>'Заказ, cкидки и курсы валют'!$J$23*F1001</f>
        <v>229302.97949999999</v>
      </c>
      <c r="H1001" s="128">
        <f t="shared" si="160"/>
        <v>3439.54</v>
      </c>
      <c r="I1001" s="212"/>
    </row>
    <row r="1002" spans="1:9" ht="14.1" customHeight="1">
      <c r="A1002" s="625" t="s">
        <v>567</v>
      </c>
      <c r="B1002" s="1805" t="s">
        <v>4210</v>
      </c>
      <c r="C1002" s="1669">
        <v>440</v>
      </c>
      <c r="D1002" s="1985">
        <v>10</v>
      </c>
      <c r="E1002" s="1092">
        <v>21169.56</v>
      </c>
      <c r="F1002" s="1864">
        <f t="shared" si="159"/>
        <v>21169.56</v>
      </c>
      <c r="G1002" s="866">
        <f>'Заказ, cкидки и курсы валют'!$J$23*F1002</f>
        <v>263561.022</v>
      </c>
      <c r="H1002" s="128">
        <f t="shared" si="160"/>
        <v>2635.61</v>
      </c>
      <c r="I1002" s="212"/>
    </row>
    <row r="1003" spans="1:9" ht="14.1" customHeight="1">
      <c r="A1003" s="625" t="s">
        <v>568</v>
      </c>
      <c r="B1003" s="1804" t="s">
        <v>1336</v>
      </c>
      <c r="C1003" s="1669">
        <v>383.33</v>
      </c>
      <c r="D1003" s="1972">
        <v>10</v>
      </c>
      <c r="E1003" s="1092">
        <v>18766.13</v>
      </c>
      <c r="F1003" s="1864">
        <f t="shared" si="159"/>
        <v>18766.13</v>
      </c>
      <c r="G1003" s="866">
        <f>'Заказ, cкидки и курсы валют'!$J$23*F1003</f>
        <v>233638.31849999999</v>
      </c>
      <c r="H1003" s="128">
        <f t="shared" si="160"/>
        <v>2336.38</v>
      </c>
      <c r="I1003" s="212"/>
    </row>
    <row r="1004" spans="1:9" ht="14.1" customHeight="1">
      <c r="A1004" s="625" t="s">
        <v>569</v>
      </c>
      <c r="B1004" s="1804" t="s">
        <v>1375</v>
      </c>
      <c r="C1004" s="1669">
        <v>491.67</v>
      </c>
      <c r="D1004" s="1972">
        <v>10</v>
      </c>
      <c r="E1004" s="1092">
        <v>23661.83</v>
      </c>
      <c r="F1004" s="1864">
        <f t="shared" si="159"/>
        <v>23661.83</v>
      </c>
      <c r="G1004" s="866">
        <f>'Заказ, cкидки и курсы валют'!$J$23*F1004</f>
        <v>294589.78350000002</v>
      </c>
      <c r="H1004" s="128">
        <f t="shared" si="160"/>
        <v>2945.9</v>
      </c>
      <c r="I1004" s="212"/>
    </row>
    <row r="1005" spans="1:9" ht="14.1" customHeight="1">
      <c r="A1005" s="625" t="s">
        <v>11031</v>
      </c>
      <c r="B1005" s="1804" t="s">
        <v>1337</v>
      </c>
      <c r="C1005" s="1669">
        <v>592</v>
      </c>
      <c r="D1005" s="1972">
        <v>10</v>
      </c>
      <c r="E1005" s="1092">
        <v>27196.34</v>
      </c>
      <c r="F1005" s="1864">
        <f t="shared" si="159"/>
        <v>27196.34</v>
      </c>
      <c r="G1005" s="866">
        <f>'Заказ, cкидки и курсы валют'!$J$23*F1005</f>
        <v>338594.43299999996</v>
      </c>
      <c r="H1005" s="128">
        <f t="shared" si="160"/>
        <v>3385.94</v>
      </c>
      <c r="I1005" s="212"/>
    </row>
    <row r="1006" spans="1:9" ht="14.1" customHeight="1">
      <c r="A1006" s="625" t="s">
        <v>570</v>
      </c>
      <c r="B1006" s="1804" t="s">
        <v>1376</v>
      </c>
      <c r="C1006" s="1669">
        <v>625</v>
      </c>
      <c r="D1006" s="1972">
        <v>10</v>
      </c>
      <c r="E1006" s="1092">
        <v>30302.61</v>
      </c>
      <c r="F1006" s="1864">
        <f t="shared" si="159"/>
        <v>30302.61</v>
      </c>
      <c r="G1006" s="866">
        <f>'Заказ, cкидки и курсы валют'!$J$23*F1006</f>
        <v>377267.49449999997</v>
      </c>
      <c r="H1006" s="128">
        <f t="shared" si="160"/>
        <v>3772.67</v>
      </c>
      <c r="I1006" s="212"/>
    </row>
    <row r="1007" spans="1:9" ht="14.1" customHeight="1">
      <c r="A1007" s="625" t="s">
        <v>571</v>
      </c>
      <c r="B1007" s="1804" t="s">
        <v>2658</v>
      </c>
      <c r="C1007" s="1669">
        <v>675</v>
      </c>
      <c r="D1007" s="1972">
        <v>10</v>
      </c>
      <c r="E1007" s="1092">
        <v>32190.36</v>
      </c>
      <c r="F1007" s="1864">
        <f t="shared" si="159"/>
        <v>32190.36</v>
      </c>
      <c r="G1007" s="866">
        <f>'Заказ, cкидки и курсы валют'!$J$23*F1007</f>
        <v>400769.98199999996</v>
      </c>
      <c r="H1007" s="128">
        <f t="shared" si="160"/>
        <v>4007.7</v>
      </c>
      <c r="I1007" s="212"/>
    </row>
    <row r="1008" spans="1:9" ht="14.1" customHeight="1">
      <c r="A1008" s="625" t="s">
        <v>11032</v>
      </c>
      <c r="B1008" s="1804" t="s">
        <v>978</v>
      </c>
      <c r="C1008" s="1669">
        <v>777</v>
      </c>
      <c r="D1008" s="1972">
        <v>5</v>
      </c>
      <c r="E1008" s="1092">
        <v>36276.04</v>
      </c>
      <c r="F1008" s="1864">
        <f t="shared" si="159"/>
        <v>36276.04</v>
      </c>
      <c r="G1008" s="866">
        <f>'Заказ, cкидки и курсы валют'!$J$23*F1008</f>
        <v>451636.69799999997</v>
      </c>
      <c r="H1008" s="128">
        <f t="shared" si="160"/>
        <v>2258.1799999999998</v>
      </c>
      <c r="I1008" s="212"/>
    </row>
    <row r="1009" spans="1:9" ht="14.1" customHeight="1">
      <c r="A1009" s="625" t="s">
        <v>572</v>
      </c>
      <c r="B1009" s="1804" t="s">
        <v>1009</v>
      </c>
      <c r="C1009" s="1669">
        <v>630</v>
      </c>
      <c r="D1009" s="1978">
        <v>10</v>
      </c>
      <c r="E1009" s="1092">
        <v>35253.35</v>
      </c>
      <c r="F1009" s="1864">
        <f t="shared" si="159"/>
        <v>35253.35</v>
      </c>
      <c r="G1009" s="866">
        <f>'Заказ, cкидки и курсы валют'!$J$23*F1009</f>
        <v>438904.20749999996</v>
      </c>
      <c r="H1009" s="128">
        <f t="shared" si="160"/>
        <v>4389.04</v>
      </c>
      <c r="I1009" s="212"/>
    </row>
    <row r="1010" spans="1:9" ht="14.1" customHeight="1">
      <c r="A1010" s="625" t="s">
        <v>573</v>
      </c>
      <c r="B1010" s="1804" t="s">
        <v>1377</v>
      </c>
      <c r="C1010" s="1669">
        <v>783.33</v>
      </c>
      <c r="D1010" s="1978">
        <v>10</v>
      </c>
      <c r="E1010" s="1092">
        <v>39602.89</v>
      </c>
      <c r="F1010" s="1864">
        <f t="shared" si="159"/>
        <v>39602.89</v>
      </c>
      <c r="G1010" s="866">
        <f>'Заказ, cкидки и курсы валют'!$J$23*F1010</f>
        <v>493055.98049999995</v>
      </c>
      <c r="H1010" s="128">
        <f t="shared" si="160"/>
        <v>4930.5600000000004</v>
      </c>
      <c r="I1010" s="212"/>
    </row>
    <row r="1011" spans="1:9" ht="14.1" customHeight="1">
      <c r="A1011" s="625" t="s">
        <v>11033</v>
      </c>
      <c r="B1011" s="1804" t="s">
        <v>11034</v>
      </c>
      <c r="C1011" s="1669">
        <v>926</v>
      </c>
      <c r="D1011" s="1978">
        <v>5</v>
      </c>
      <c r="E1011" s="1092">
        <v>46088.85</v>
      </c>
      <c r="F1011" s="1864">
        <f t="shared" si="159"/>
        <v>46088.85</v>
      </c>
      <c r="G1011" s="866">
        <f>'Заказ, cкидки и курсы валют'!$J$23*F1011</f>
        <v>573806.1825</v>
      </c>
      <c r="H1011" s="128">
        <f t="shared" si="160"/>
        <v>2869.03</v>
      </c>
      <c r="I1011" s="212"/>
    </row>
    <row r="1012" spans="1:9" ht="14.1" customHeight="1">
      <c r="A1012" s="625" t="s">
        <v>574</v>
      </c>
      <c r="B1012" s="1804" t="s">
        <v>1378</v>
      </c>
      <c r="C1012" s="1669">
        <v>1000</v>
      </c>
      <c r="D1012" s="1978">
        <v>8</v>
      </c>
      <c r="E1012" s="1092">
        <v>51875.91</v>
      </c>
      <c r="F1012" s="1864">
        <f t="shared" si="159"/>
        <v>51875.91</v>
      </c>
      <c r="G1012" s="866">
        <f>'Заказ, cкидки и курсы валют'!$J$23*F1012</f>
        <v>645855.07949999999</v>
      </c>
      <c r="H1012" s="128">
        <f t="shared" si="160"/>
        <v>5166.84</v>
      </c>
      <c r="I1012" s="212"/>
    </row>
    <row r="1013" spans="1:9" ht="14.1" customHeight="1">
      <c r="A1013" s="625" t="s">
        <v>575</v>
      </c>
      <c r="B1013" s="1804" t="s">
        <v>1379</v>
      </c>
      <c r="C1013" s="1669">
        <v>850</v>
      </c>
      <c r="D1013" s="1978">
        <v>5</v>
      </c>
      <c r="E1013" s="1092">
        <v>45478.21</v>
      </c>
      <c r="F1013" s="1864">
        <f t="shared" si="159"/>
        <v>45478.21</v>
      </c>
      <c r="G1013" s="866">
        <f>'Заказ, cкидки и курсы валют'!$J$23*F1013</f>
        <v>566203.7145</v>
      </c>
      <c r="H1013" s="128">
        <f t="shared" si="160"/>
        <v>2831.02</v>
      </c>
      <c r="I1013" s="212"/>
    </row>
    <row r="1014" spans="1:9" ht="14.1" customHeight="1">
      <c r="A1014" s="625" t="s">
        <v>576</v>
      </c>
      <c r="B1014" s="1804" t="s">
        <v>1380</v>
      </c>
      <c r="C1014" s="1669">
        <v>1050</v>
      </c>
      <c r="D1014" s="1978">
        <v>5</v>
      </c>
      <c r="E1014" s="1092">
        <v>56568.56</v>
      </c>
      <c r="F1014" s="1864">
        <f t="shared" si="159"/>
        <v>56568.56</v>
      </c>
      <c r="G1014" s="866">
        <f>'Заказ, cкидки и курсы валют'!$J$23*F1014</f>
        <v>704278.57199999993</v>
      </c>
      <c r="H1014" s="128">
        <f t="shared" si="160"/>
        <v>3521.39</v>
      </c>
      <c r="I1014" s="212"/>
    </row>
    <row r="1015" spans="1:9" ht="14.1" customHeight="1">
      <c r="A1015" s="625" t="s">
        <v>11035</v>
      </c>
      <c r="B1015" s="1804" t="s">
        <v>11036</v>
      </c>
      <c r="C1015" s="1669">
        <v>1345</v>
      </c>
      <c r="D1015" s="1978">
        <v>5</v>
      </c>
      <c r="E1015" s="1092">
        <v>65339.1</v>
      </c>
      <c r="F1015" s="1864">
        <f t="shared" si="159"/>
        <v>65339.1</v>
      </c>
      <c r="G1015" s="866">
        <f>'Заказ, cкидки и курсы валют'!$J$23*F1015</f>
        <v>813471.79499999993</v>
      </c>
      <c r="H1015" s="128">
        <f t="shared" si="160"/>
        <v>4067.36</v>
      </c>
      <c r="I1015" s="212"/>
    </row>
    <row r="1016" spans="1:9" ht="14.1" customHeight="1">
      <c r="A1016" s="625" t="s">
        <v>577</v>
      </c>
      <c r="B1016" s="1804" t="s">
        <v>1381</v>
      </c>
      <c r="C1016" s="1669">
        <v>1350</v>
      </c>
      <c r="D1016" s="1978">
        <v>5</v>
      </c>
      <c r="E1016" s="1092">
        <v>72184.58</v>
      </c>
      <c r="F1016" s="1864">
        <f t="shared" si="159"/>
        <v>72184.58</v>
      </c>
      <c r="G1016" s="866">
        <f>'Заказ, cкидки и курсы валют'!$J$23*F1016</f>
        <v>898698.02099999995</v>
      </c>
      <c r="H1016" s="128">
        <f t="shared" si="160"/>
        <v>4493.49</v>
      </c>
      <c r="I1016" s="212"/>
    </row>
    <row r="1017" spans="1:9" ht="14.1" customHeight="1" thickBot="1">
      <c r="A1017" s="655" t="s">
        <v>11037</v>
      </c>
      <c r="B1017" s="1988" t="s">
        <v>11038</v>
      </c>
      <c r="C1017" s="1671">
        <v>1762</v>
      </c>
      <c r="D1017" s="1979">
        <v>5</v>
      </c>
      <c r="E1017" s="1092">
        <v>85165.53</v>
      </c>
      <c r="F1017" s="1865">
        <f t="shared" si="159"/>
        <v>85165.53</v>
      </c>
      <c r="G1017" s="1263">
        <f>'Заказ, cкидки и курсы валют'!$J$23*F1017</f>
        <v>1060310.8484999998</v>
      </c>
      <c r="H1017" s="181">
        <f t="shared" si="160"/>
        <v>5301.55</v>
      </c>
      <c r="I1017" s="214"/>
    </row>
    <row r="1018" spans="1:9" ht="54" customHeight="1" thickBot="1"/>
    <row r="1019" spans="1:9" ht="18">
      <c r="A1019" s="247"/>
      <c r="B1019" s="163"/>
      <c r="C1019" s="91" t="s">
        <v>4429</v>
      </c>
      <c r="D1019" s="91"/>
      <c r="E1019" s="855"/>
      <c r="F1019" s="562"/>
      <c r="G1019" s="592"/>
      <c r="H1019" s="163"/>
      <c r="I1019" s="95"/>
    </row>
    <row r="1020" spans="1:9" ht="12.6" customHeight="1">
      <c r="A1020" s="248"/>
      <c r="B1020" s="17"/>
      <c r="C1020" s="97"/>
      <c r="D1020" s="97"/>
      <c r="E1020" s="557"/>
      <c r="F1020" s="596"/>
      <c r="G1020" s="620"/>
      <c r="H1020" s="17"/>
      <c r="I1020" s="167"/>
    </row>
    <row r="1021" spans="1:9" ht="12.6" customHeight="1">
      <c r="A1021" s="248"/>
      <c r="B1021" s="17"/>
      <c r="C1021" s="97"/>
      <c r="D1021" s="97"/>
      <c r="E1021" s="557"/>
      <c r="F1021" s="596"/>
      <c r="G1021" s="620"/>
      <c r="H1021" s="17"/>
      <c r="I1021" s="167"/>
    </row>
    <row r="1022" spans="1:9" ht="12.6" customHeight="1" thickBot="1">
      <c r="A1022" s="201" t="s">
        <v>7083</v>
      </c>
      <c r="B1022" s="273"/>
      <c r="C1022" s="99"/>
      <c r="D1022" s="99"/>
      <c r="E1022" s="558"/>
      <c r="F1022" s="598"/>
      <c r="G1022" s="621"/>
      <c r="H1022" s="171"/>
      <c r="I1022" s="172"/>
    </row>
    <row r="1023" spans="1:9" ht="49.5" customHeight="1">
      <c r="A1023" s="195" t="s">
        <v>1034</v>
      </c>
      <c r="B1023" s="196" t="s">
        <v>1035</v>
      </c>
      <c r="C1023" s="197" t="s">
        <v>678</v>
      </c>
      <c r="D1023" s="197" t="s">
        <v>3143</v>
      </c>
      <c r="E1023" s="605" t="s">
        <v>11378</v>
      </c>
      <c r="F1023" s="600" t="s">
        <v>2792</v>
      </c>
      <c r="G1023" s="638" t="s">
        <v>2640</v>
      </c>
      <c r="H1023" s="338" t="s">
        <v>497</v>
      </c>
      <c r="I1023" s="199" t="s">
        <v>4268</v>
      </c>
    </row>
    <row r="1024" spans="1:9" ht="12.6" customHeight="1" thickBot="1">
      <c r="A1024" s="195"/>
      <c r="B1024" s="389"/>
      <c r="C1024" s="197" t="s">
        <v>3644</v>
      </c>
      <c r="D1024" s="390" t="s">
        <v>2641</v>
      </c>
      <c r="E1024" s="564" t="s">
        <v>265</v>
      </c>
      <c r="F1024" s="607">
        <f>'Заказ, cкидки и курсы валют'!$I$12</f>
        <v>0</v>
      </c>
      <c r="G1024" s="949"/>
      <c r="H1024" s="455"/>
      <c r="I1024" s="325"/>
    </row>
    <row r="1025" spans="1:9" ht="12.6" customHeight="1">
      <c r="A1025" s="333" t="s">
        <v>11039</v>
      </c>
      <c r="B1025" s="983" t="s">
        <v>204</v>
      </c>
      <c r="C1025" s="1670">
        <v>45</v>
      </c>
      <c r="D1025" s="1893">
        <v>5</v>
      </c>
      <c r="E1025" s="2042">
        <f>E977*3</f>
        <v>9679.77</v>
      </c>
      <c r="F1025" s="1089">
        <f t="shared" ref="F1025:F1026" si="161">ROUND(E1025*(1-$F$10),2)</f>
        <v>9679.77</v>
      </c>
      <c r="G1025" s="968">
        <f>'Заказ, cкидки и курсы валют'!$J$23*F1025</f>
        <v>120513.13649999999</v>
      </c>
      <c r="H1025" s="387">
        <f t="shared" ref="H1025:H1026" si="162">ROUND((D1025/1000)*G1025,2)</f>
        <v>602.57000000000005</v>
      </c>
      <c r="I1025" s="337"/>
    </row>
    <row r="1026" spans="1:9" ht="12.6" customHeight="1">
      <c r="A1026" s="216" t="s">
        <v>11040</v>
      </c>
      <c r="B1026" s="62" t="s">
        <v>1366</v>
      </c>
      <c r="C1026" s="1668">
        <v>52</v>
      </c>
      <c r="D1026" s="1876">
        <v>5</v>
      </c>
      <c r="E1026" s="2043">
        <f t="shared" ref="E1026:E1030" si="163">E978*3</f>
        <v>11893.92</v>
      </c>
      <c r="F1026" s="1090">
        <f t="shared" si="161"/>
        <v>11893.92</v>
      </c>
      <c r="G1026" s="862">
        <f>'Заказ, cкидки и курсы валют'!$J$23*F1026</f>
        <v>148079.304</v>
      </c>
      <c r="H1026" s="128">
        <f t="shared" si="162"/>
        <v>740.4</v>
      </c>
      <c r="I1026" s="212"/>
    </row>
    <row r="1027" spans="1:9" ht="12.6" customHeight="1">
      <c r="A1027" s="216" t="s">
        <v>7679</v>
      </c>
      <c r="B1027" s="62" t="s">
        <v>207</v>
      </c>
      <c r="C1027" s="1668">
        <v>55</v>
      </c>
      <c r="D1027" s="1876">
        <v>5</v>
      </c>
      <c r="E1027" s="2043">
        <f t="shared" si="163"/>
        <v>12034.59</v>
      </c>
      <c r="F1027" s="1090">
        <f t="shared" ref="F1027:F1063" si="164">ROUND(E1027*(1-$F$10),2)</f>
        <v>12034.59</v>
      </c>
      <c r="G1027" s="862">
        <f>'Заказ, cкидки и курсы валют'!$J$23*F1027</f>
        <v>149830.64549999998</v>
      </c>
      <c r="H1027" s="128">
        <f t="shared" ref="H1027:H1063" si="165">ROUND((D1027/1000)*G1027,2)</f>
        <v>749.15</v>
      </c>
      <c r="I1027" s="212"/>
    </row>
    <row r="1028" spans="1:9" ht="12.6" customHeight="1">
      <c r="A1028" s="216" t="s">
        <v>7680</v>
      </c>
      <c r="B1028" s="62" t="s">
        <v>208</v>
      </c>
      <c r="C1028" s="1668">
        <v>67</v>
      </c>
      <c r="D1028" s="57">
        <v>5</v>
      </c>
      <c r="E1028" s="2043">
        <f t="shared" si="163"/>
        <v>13447.949999999999</v>
      </c>
      <c r="F1028" s="1090">
        <f t="shared" si="164"/>
        <v>13447.95</v>
      </c>
      <c r="G1028" s="862">
        <f>'Заказ, cкидки и курсы валют'!$J$23*F1028</f>
        <v>167426.97750000001</v>
      </c>
      <c r="H1028" s="128">
        <f t="shared" si="165"/>
        <v>837.13</v>
      </c>
      <c r="I1028" s="212"/>
    </row>
    <row r="1029" spans="1:9" ht="12.6" customHeight="1">
      <c r="A1029" s="216" t="s">
        <v>7681</v>
      </c>
      <c r="B1029" s="62" t="s">
        <v>209</v>
      </c>
      <c r="C1029" s="1669">
        <v>81.33</v>
      </c>
      <c r="D1029" s="56">
        <v>5</v>
      </c>
      <c r="E1029" s="2043">
        <f t="shared" si="163"/>
        <v>14420.550000000001</v>
      </c>
      <c r="F1029" s="1090">
        <f t="shared" si="164"/>
        <v>14420.55</v>
      </c>
      <c r="G1029" s="862">
        <f>'Заказ, cкидки и курсы валют'!$J$23*F1029</f>
        <v>179535.84749999997</v>
      </c>
      <c r="H1029" s="128">
        <f t="shared" si="165"/>
        <v>897.68</v>
      </c>
      <c r="I1029" s="212"/>
    </row>
    <row r="1030" spans="1:9" ht="12.6" customHeight="1">
      <c r="A1030" s="216" t="s">
        <v>11041</v>
      </c>
      <c r="B1030" s="62" t="s">
        <v>4008</v>
      </c>
      <c r="C1030" s="1669">
        <v>96.33</v>
      </c>
      <c r="D1030" s="56">
        <v>5</v>
      </c>
      <c r="E1030" s="2043">
        <f t="shared" si="163"/>
        <v>16956.510000000002</v>
      </c>
      <c r="F1030" s="1090">
        <f t="shared" si="164"/>
        <v>16956.509999999998</v>
      </c>
      <c r="G1030" s="862">
        <f>'Заказ, cкидки и курсы валют'!$J$23*F1030</f>
        <v>211108.54949999996</v>
      </c>
      <c r="H1030" s="128">
        <f t="shared" si="165"/>
        <v>1055.54</v>
      </c>
      <c r="I1030" s="212"/>
    </row>
    <row r="1031" spans="1:9" ht="12.6" customHeight="1">
      <c r="A1031" s="216" t="s">
        <v>7682</v>
      </c>
      <c r="B1031" s="62" t="s">
        <v>1332</v>
      </c>
      <c r="C1031" s="1669">
        <v>94.44</v>
      </c>
      <c r="D1031" s="56">
        <v>3</v>
      </c>
      <c r="E1031" s="2043">
        <f>E984*3</f>
        <v>16499.64</v>
      </c>
      <c r="F1031" s="1090">
        <f t="shared" si="164"/>
        <v>16499.64</v>
      </c>
      <c r="G1031" s="862">
        <f>'Заказ, cкидки и курсы валют'!$J$23*F1031</f>
        <v>205420.51799999998</v>
      </c>
      <c r="H1031" s="128">
        <f t="shared" si="165"/>
        <v>616.26</v>
      </c>
      <c r="I1031" s="212"/>
    </row>
    <row r="1032" spans="1:9" ht="12.6" customHeight="1">
      <c r="A1032" s="216" t="s">
        <v>7683</v>
      </c>
      <c r="B1032" s="62" t="s">
        <v>215</v>
      </c>
      <c r="C1032" s="1669">
        <v>112.5</v>
      </c>
      <c r="D1032" s="56">
        <v>4</v>
      </c>
      <c r="E1032" s="2043">
        <f t="shared" ref="E1032:E1040" si="166">E985*3</f>
        <v>17798.699999999997</v>
      </c>
      <c r="F1032" s="1090">
        <f t="shared" si="164"/>
        <v>17798.7</v>
      </c>
      <c r="G1032" s="862">
        <f>'Заказ, cкидки и курсы валют'!$J$23*F1032</f>
        <v>221593.815</v>
      </c>
      <c r="H1032" s="128">
        <f t="shared" si="165"/>
        <v>886.38</v>
      </c>
      <c r="I1032" s="212"/>
    </row>
    <row r="1033" spans="1:9" ht="12.6" customHeight="1">
      <c r="A1033" s="216" t="s">
        <v>7684</v>
      </c>
      <c r="B1033" s="62" t="s">
        <v>216</v>
      </c>
      <c r="C1033" s="1669">
        <v>120.83</v>
      </c>
      <c r="D1033" s="56">
        <v>4</v>
      </c>
      <c r="E1033" s="2043">
        <f t="shared" si="166"/>
        <v>19746.449999999997</v>
      </c>
      <c r="F1033" s="1090">
        <f t="shared" si="164"/>
        <v>19746.45</v>
      </c>
      <c r="G1033" s="862">
        <f>'Заказ, cкидки и курсы валют'!$J$23*F1033</f>
        <v>245843.30249999999</v>
      </c>
      <c r="H1033" s="128">
        <f t="shared" si="165"/>
        <v>983.37</v>
      </c>
      <c r="I1033" s="212"/>
    </row>
    <row r="1034" spans="1:9" ht="12.6" customHeight="1">
      <c r="A1034" s="216" t="s">
        <v>7685</v>
      </c>
      <c r="B1034" s="62" t="s">
        <v>1367</v>
      </c>
      <c r="C1034" s="1669">
        <v>153.75</v>
      </c>
      <c r="D1034" s="56">
        <v>4</v>
      </c>
      <c r="E1034" s="2043">
        <f t="shared" si="166"/>
        <v>24585</v>
      </c>
      <c r="F1034" s="1090">
        <f t="shared" si="164"/>
        <v>24585</v>
      </c>
      <c r="G1034" s="862">
        <f>'Заказ, cкидки и курсы валют'!$J$23*F1034</f>
        <v>306083.25</v>
      </c>
      <c r="H1034" s="128">
        <f t="shared" si="165"/>
        <v>1224.33</v>
      </c>
      <c r="I1034" s="212"/>
    </row>
    <row r="1035" spans="1:9" ht="12.6" customHeight="1">
      <c r="A1035" s="216" t="s">
        <v>11042</v>
      </c>
      <c r="B1035" s="62" t="s">
        <v>221</v>
      </c>
      <c r="C1035" s="1669">
        <v>190</v>
      </c>
      <c r="D1035" s="56">
        <v>4</v>
      </c>
      <c r="E1035" s="2043">
        <f t="shared" si="166"/>
        <v>27675.090000000004</v>
      </c>
      <c r="F1035" s="1090">
        <f t="shared" si="164"/>
        <v>27675.09</v>
      </c>
      <c r="G1035" s="862">
        <f>'Заказ, cкидки и курсы валют'!$J$23*F1035</f>
        <v>344554.87049999996</v>
      </c>
      <c r="H1035" s="128">
        <f t="shared" si="165"/>
        <v>1378.22</v>
      </c>
      <c r="I1035" s="212"/>
    </row>
    <row r="1036" spans="1:9" ht="12.6" customHeight="1">
      <c r="A1036" s="216" t="s">
        <v>7686</v>
      </c>
      <c r="B1036" s="62" t="s">
        <v>1368</v>
      </c>
      <c r="C1036" s="1669">
        <v>208.33</v>
      </c>
      <c r="D1036" s="56">
        <v>3</v>
      </c>
      <c r="E1036" s="2043">
        <f t="shared" si="166"/>
        <v>25716.090000000004</v>
      </c>
      <c r="F1036" s="1090">
        <f t="shared" si="164"/>
        <v>25716.09</v>
      </c>
      <c r="G1036" s="862">
        <f>'Заказ, cкидки и курсы валют'!$J$23*F1036</f>
        <v>320165.32049999997</v>
      </c>
      <c r="H1036" s="128">
        <f t="shared" si="165"/>
        <v>960.5</v>
      </c>
      <c r="I1036" s="212"/>
    </row>
    <row r="1037" spans="1:9" ht="12.6" customHeight="1">
      <c r="A1037" s="216" t="s">
        <v>11043</v>
      </c>
      <c r="B1037" s="62" t="s">
        <v>68</v>
      </c>
      <c r="C1037" s="1669">
        <v>220</v>
      </c>
      <c r="D1037" s="56">
        <v>3</v>
      </c>
      <c r="E1037" s="2043">
        <f t="shared" si="166"/>
        <v>31105.379999999997</v>
      </c>
      <c r="F1037" s="1090">
        <f t="shared" si="164"/>
        <v>31105.38</v>
      </c>
      <c r="G1037" s="862">
        <f>'Заказ, cкидки и курсы валют'!$J$23*F1037</f>
        <v>387261.98099999997</v>
      </c>
      <c r="H1037" s="128">
        <f t="shared" si="165"/>
        <v>1161.79</v>
      </c>
      <c r="I1037" s="212"/>
    </row>
    <row r="1038" spans="1:9" ht="12.6" customHeight="1">
      <c r="A1038" s="216" t="s">
        <v>7687</v>
      </c>
      <c r="B1038" s="62" t="s">
        <v>4209</v>
      </c>
      <c r="C1038" s="1669">
        <v>240</v>
      </c>
      <c r="D1038" s="56">
        <v>5</v>
      </c>
      <c r="E1038" s="2043">
        <f t="shared" si="166"/>
        <v>35399.25</v>
      </c>
      <c r="F1038" s="1090">
        <f t="shared" si="164"/>
        <v>35399.25</v>
      </c>
      <c r="G1038" s="862">
        <f>'Заказ, cкидки и курсы валют'!$J$23*F1038</f>
        <v>440720.66249999998</v>
      </c>
      <c r="H1038" s="128">
        <f t="shared" si="165"/>
        <v>2203.6</v>
      </c>
      <c r="I1038" s="212"/>
    </row>
    <row r="1039" spans="1:9" ht="12.6" customHeight="1">
      <c r="A1039" s="216" t="s">
        <v>7688</v>
      </c>
      <c r="B1039" s="62" t="s">
        <v>1369</v>
      </c>
      <c r="C1039" s="1669">
        <v>173.33</v>
      </c>
      <c r="D1039" s="56">
        <v>5</v>
      </c>
      <c r="E1039" s="2043">
        <f t="shared" si="166"/>
        <v>25778.760000000002</v>
      </c>
      <c r="F1039" s="1090">
        <f t="shared" si="164"/>
        <v>25778.76</v>
      </c>
      <c r="G1039" s="862">
        <f>'Заказ, cкидки и курсы валют'!$J$23*F1039</f>
        <v>320945.56199999998</v>
      </c>
      <c r="H1039" s="128">
        <f t="shared" si="165"/>
        <v>1604.73</v>
      </c>
      <c r="I1039" s="212"/>
    </row>
    <row r="1040" spans="1:9" ht="12.6" customHeight="1">
      <c r="A1040" s="216" t="s">
        <v>7689</v>
      </c>
      <c r="B1040" s="62" t="s">
        <v>1370</v>
      </c>
      <c r="C1040" s="1669">
        <v>209.67</v>
      </c>
      <c r="D1040" s="56">
        <v>5</v>
      </c>
      <c r="E1040" s="2043">
        <f t="shared" si="166"/>
        <v>30936.629999999997</v>
      </c>
      <c r="F1040" s="1090">
        <f t="shared" si="164"/>
        <v>30936.63</v>
      </c>
      <c r="G1040" s="862">
        <f>'Заказ, cкидки и курсы валют'!$J$23*F1040</f>
        <v>385161.04349999997</v>
      </c>
      <c r="H1040" s="128">
        <f t="shared" si="165"/>
        <v>1925.81</v>
      </c>
      <c r="I1040" s="212"/>
    </row>
    <row r="1041" spans="1:9" ht="12.6" customHeight="1">
      <c r="A1041" s="216" t="s">
        <v>7690</v>
      </c>
      <c r="B1041" s="62" t="s">
        <v>1371</v>
      </c>
      <c r="C1041" s="1669">
        <v>280</v>
      </c>
      <c r="D1041" s="56">
        <v>5</v>
      </c>
      <c r="E1041" s="2043">
        <f>E995*3</f>
        <v>39851.760000000002</v>
      </c>
      <c r="F1041" s="1090">
        <f t="shared" si="164"/>
        <v>39851.760000000002</v>
      </c>
      <c r="G1041" s="862">
        <f>'Заказ, cкидки и курсы валют'!$J$23*F1041</f>
        <v>496154.41200000001</v>
      </c>
      <c r="H1041" s="128">
        <f t="shared" si="165"/>
        <v>2480.77</v>
      </c>
      <c r="I1041" s="212"/>
    </row>
    <row r="1042" spans="1:9" ht="12.6" customHeight="1">
      <c r="A1042" s="216" t="s">
        <v>7691</v>
      </c>
      <c r="B1042" s="62" t="s">
        <v>3408</v>
      </c>
      <c r="C1042" s="1669">
        <v>191.67</v>
      </c>
      <c r="D1042" s="57">
        <v>2</v>
      </c>
      <c r="E1042" s="2043">
        <f t="shared" ref="E1042:E1063" si="167">E996*3</f>
        <v>29863.800000000003</v>
      </c>
      <c r="F1042" s="1090">
        <f t="shared" si="164"/>
        <v>29863.8</v>
      </c>
      <c r="G1042" s="862">
        <f>'Заказ, cкидки и курсы валют'!$J$23*F1042</f>
        <v>371804.31</v>
      </c>
      <c r="H1042" s="128">
        <f t="shared" si="165"/>
        <v>743.61</v>
      </c>
      <c r="I1042" s="212"/>
    </row>
    <row r="1043" spans="1:9" ht="12.6" customHeight="1">
      <c r="A1043" s="216" t="s">
        <v>7692</v>
      </c>
      <c r="B1043" s="62" t="s">
        <v>1372</v>
      </c>
      <c r="C1043" s="1669">
        <v>230</v>
      </c>
      <c r="D1043" s="57">
        <v>3</v>
      </c>
      <c r="E1043" s="2043">
        <f t="shared" si="167"/>
        <v>34877.46</v>
      </c>
      <c r="F1043" s="1090">
        <f t="shared" si="164"/>
        <v>34877.46</v>
      </c>
      <c r="G1043" s="862">
        <f>'Заказ, cкидки и курсы валют'!$J$23*F1043</f>
        <v>434224.37699999998</v>
      </c>
      <c r="H1043" s="128">
        <f t="shared" si="165"/>
        <v>1302.67</v>
      </c>
      <c r="I1043" s="212"/>
    </row>
    <row r="1044" spans="1:9" ht="12.6" customHeight="1">
      <c r="A1044" s="216" t="s">
        <v>7693</v>
      </c>
      <c r="B1044" s="62" t="s">
        <v>1373</v>
      </c>
      <c r="C1044" s="1669">
        <v>290</v>
      </c>
      <c r="D1044" s="57">
        <v>2</v>
      </c>
      <c r="E1044" s="2043">
        <f t="shared" si="167"/>
        <v>41687.19</v>
      </c>
      <c r="F1044" s="1090">
        <f t="shared" si="164"/>
        <v>41687.19</v>
      </c>
      <c r="G1044" s="862">
        <f>'Заказ, cкидки и курсы валют'!$J$23*F1044</f>
        <v>519005.51549999998</v>
      </c>
      <c r="H1044" s="128">
        <f t="shared" si="165"/>
        <v>1038.01</v>
      </c>
      <c r="I1044" s="212"/>
    </row>
    <row r="1045" spans="1:9" ht="12.6" customHeight="1">
      <c r="A1045" s="216" t="s">
        <v>11044</v>
      </c>
      <c r="B1045" s="62" t="s">
        <v>977</v>
      </c>
      <c r="C1045" s="1669">
        <v>360</v>
      </c>
      <c r="D1045" s="57">
        <v>2</v>
      </c>
      <c r="E1045" s="2043">
        <f t="shared" si="167"/>
        <v>47766.87</v>
      </c>
      <c r="F1045" s="1090">
        <f t="shared" si="164"/>
        <v>47766.87</v>
      </c>
      <c r="G1045" s="862">
        <f>'Заказ, cкидки и курсы валют'!$J$23*F1045</f>
        <v>594697.53150000004</v>
      </c>
      <c r="H1045" s="128">
        <f t="shared" si="165"/>
        <v>1189.4000000000001</v>
      </c>
      <c r="I1045" s="212"/>
    </row>
    <row r="1046" spans="1:9" ht="12.6" customHeight="1">
      <c r="A1046" s="216" t="s">
        <v>7694</v>
      </c>
      <c r="B1046" s="62" t="s">
        <v>1374</v>
      </c>
      <c r="C1046" s="1669">
        <v>383.33</v>
      </c>
      <c r="D1046" s="57">
        <v>3</v>
      </c>
      <c r="E1046" s="2043">
        <f t="shared" si="167"/>
        <v>52757.009999999995</v>
      </c>
      <c r="F1046" s="1090">
        <f t="shared" si="164"/>
        <v>52757.01</v>
      </c>
      <c r="G1046" s="862">
        <f>'Заказ, cкидки и курсы валют'!$J$23*F1046</f>
        <v>656824.77449999994</v>
      </c>
      <c r="H1046" s="128">
        <f t="shared" si="165"/>
        <v>1970.47</v>
      </c>
      <c r="I1046" s="212"/>
    </row>
    <row r="1047" spans="1:9" ht="12.6" customHeight="1">
      <c r="A1047" s="216" t="s">
        <v>7695</v>
      </c>
      <c r="B1047" s="62" t="s">
        <v>2659</v>
      </c>
      <c r="C1047" s="1669">
        <v>400</v>
      </c>
      <c r="D1047" s="57">
        <v>3</v>
      </c>
      <c r="E1047" s="2043">
        <f t="shared" si="167"/>
        <v>55253.729999999996</v>
      </c>
      <c r="F1047" s="1090">
        <f t="shared" si="164"/>
        <v>55253.73</v>
      </c>
      <c r="G1047" s="862">
        <f>'Заказ, cкидки и курсы валют'!$J$23*F1047</f>
        <v>687908.93850000005</v>
      </c>
      <c r="H1047" s="128">
        <f t="shared" si="165"/>
        <v>2063.73</v>
      </c>
      <c r="I1047" s="212"/>
    </row>
    <row r="1048" spans="1:9" ht="12.6" customHeight="1">
      <c r="A1048" s="216" t="s">
        <v>7696</v>
      </c>
      <c r="B1048" s="62" t="s">
        <v>4210</v>
      </c>
      <c r="C1048" s="1669">
        <v>466.67</v>
      </c>
      <c r="D1048" s="57">
        <v>2</v>
      </c>
      <c r="E1048" s="2043">
        <f t="shared" si="167"/>
        <v>63508.680000000008</v>
      </c>
      <c r="F1048" s="1090">
        <f t="shared" si="164"/>
        <v>63508.68</v>
      </c>
      <c r="G1048" s="862">
        <f>'Заказ, cкидки и курсы валют'!$J$23*F1048</f>
        <v>790683.06599999999</v>
      </c>
      <c r="H1048" s="128">
        <f t="shared" si="165"/>
        <v>1581.37</v>
      </c>
      <c r="I1048" s="212"/>
    </row>
    <row r="1049" spans="1:9" ht="12.6" customHeight="1">
      <c r="A1049" s="216" t="s">
        <v>7697</v>
      </c>
      <c r="B1049" s="62" t="s">
        <v>1336</v>
      </c>
      <c r="C1049" s="1669">
        <v>383.33</v>
      </c>
      <c r="D1049" s="57">
        <v>2</v>
      </c>
      <c r="E1049" s="2043">
        <f t="shared" si="167"/>
        <v>56298.39</v>
      </c>
      <c r="F1049" s="1090">
        <f t="shared" si="164"/>
        <v>56298.39</v>
      </c>
      <c r="G1049" s="862">
        <f>'Заказ, cкидки и курсы валют'!$J$23*F1049</f>
        <v>700914.95549999992</v>
      </c>
      <c r="H1049" s="128">
        <f t="shared" si="165"/>
        <v>1401.83</v>
      </c>
      <c r="I1049" s="212"/>
    </row>
    <row r="1050" spans="1:9" ht="12.6" customHeight="1">
      <c r="A1050" s="216" t="s">
        <v>7698</v>
      </c>
      <c r="B1050" s="62" t="s">
        <v>1375</v>
      </c>
      <c r="C1050" s="1669">
        <v>491.67</v>
      </c>
      <c r="D1050" s="57">
        <v>2</v>
      </c>
      <c r="E1050" s="2043">
        <f t="shared" si="167"/>
        <v>70985.490000000005</v>
      </c>
      <c r="F1050" s="1090">
        <f t="shared" si="164"/>
        <v>70985.490000000005</v>
      </c>
      <c r="G1050" s="862">
        <f>'Заказ, cкидки и курсы валют'!$J$23*F1050</f>
        <v>883769.35050000006</v>
      </c>
      <c r="H1050" s="128">
        <f t="shared" si="165"/>
        <v>1767.54</v>
      </c>
      <c r="I1050" s="212"/>
    </row>
    <row r="1051" spans="1:9" ht="12.6" customHeight="1">
      <c r="A1051" s="216" t="s">
        <v>11045</v>
      </c>
      <c r="B1051" s="62" t="s">
        <v>1337</v>
      </c>
      <c r="C1051" s="1669">
        <v>570</v>
      </c>
      <c r="D1051" s="57">
        <v>1</v>
      </c>
      <c r="E1051" s="2043">
        <f t="shared" si="167"/>
        <v>81589.02</v>
      </c>
      <c r="F1051" s="1090">
        <f t="shared" si="164"/>
        <v>81589.02</v>
      </c>
      <c r="G1051" s="862">
        <f>'Заказ, cкидки и курсы валют'!$J$23*F1051</f>
        <v>1015783.299</v>
      </c>
      <c r="H1051" s="128">
        <f t="shared" si="165"/>
        <v>1015.78</v>
      </c>
      <c r="I1051" s="212"/>
    </row>
    <row r="1052" spans="1:9" ht="12.6" customHeight="1">
      <c r="A1052" s="216" t="s">
        <v>7699</v>
      </c>
      <c r="B1052" s="62" t="s">
        <v>1376</v>
      </c>
      <c r="C1052" s="1669">
        <v>625</v>
      </c>
      <c r="D1052" s="57">
        <v>2</v>
      </c>
      <c r="E1052" s="2043">
        <f t="shared" si="167"/>
        <v>90907.83</v>
      </c>
      <c r="F1052" s="1090">
        <f t="shared" si="164"/>
        <v>90907.83</v>
      </c>
      <c r="G1052" s="862">
        <f>'Заказ, cкидки и курсы валют'!$J$23*F1052</f>
        <v>1131802.4834999999</v>
      </c>
      <c r="H1052" s="128">
        <f t="shared" si="165"/>
        <v>2263.6</v>
      </c>
      <c r="I1052" s="212"/>
    </row>
    <row r="1053" spans="1:9" ht="12.6" customHeight="1">
      <c r="A1053" s="216" t="s">
        <v>7700</v>
      </c>
      <c r="B1053" s="62" t="s">
        <v>2658</v>
      </c>
      <c r="C1053" s="1669">
        <v>675</v>
      </c>
      <c r="D1053" s="57">
        <v>2</v>
      </c>
      <c r="E1053" s="2043">
        <f t="shared" si="167"/>
        <v>96571.08</v>
      </c>
      <c r="F1053" s="1090">
        <f t="shared" si="164"/>
        <v>96571.08</v>
      </c>
      <c r="G1053" s="862">
        <f>'Заказ, cкидки и курсы валют'!$J$23*F1053</f>
        <v>1202309.946</v>
      </c>
      <c r="H1053" s="128">
        <f t="shared" si="165"/>
        <v>2404.62</v>
      </c>
      <c r="I1053" s="212"/>
    </row>
    <row r="1054" spans="1:9" ht="12.6" customHeight="1">
      <c r="A1054" s="216" t="s">
        <v>11046</v>
      </c>
      <c r="B1054" s="62" t="s">
        <v>978</v>
      </c>
      <c r="C1054" s="1669">
        <v>740</v>
      </c>
      <c r="D1054" s="57">
        <v>2</v>
      </c>
      <c r="E1054" s="2043">
        <f t="shared" si="167"/>
        <v>108828.12</v>
      </c>
      <c r="F1054" s="1090">
        <f t="shared" si="164"/>
        <v>108828.12</v>
      </c>
      <c r="G1054" s="862">
        <f>'Заказ, cкидки и курсы валют'!$J$23*F1054</f>
        <v>1354910.0939999998</v>
      </c>
      <c r="H1054" s="128">
        <f t="shared" si="165"/>
        <v>2709.82</v>
      </c>
      <c r="I1054" s="212"/>
    </row>
    <row r="1055" spans="1:9" ht="12.6" customHeight="1">
      <c r="A1055" s="216" t="s">
        <v>7701</v>
      </c>
      <c r="B1055" s="62" t="s">
        <v>1009</v>
      </c>
      <c r="C1055" s="1669">
        <v>630</v>
      </c>
      <c r="D1055" s="56">
        <v>2</v>
      </c>
      <c r="E1055" s="2043">
        <f t="shared" si="167"/>
        <v>105760.04999999999</v>
      </c>
      <c r="F1055" s="1090">
        <f t="shared" si="164"/>
        <v>105760.05</v>
      </c>
      <c r="G1055" s="862">
        <f>'Заказ, cкидки и курсы валют'!$J$23*F1055</f>
        <v>1316712.6225000001</v>
      </c>
      <c r="H1055" s="128">
        <f t="shared" si="165"/>
        <v>2633.43</v>
      </c>
      <c r="I1055" s="212"/>
    </row>
    <row r="1056" spans="1:9" ht="12.6" customHeight="1">
      <c r="A1056" s="216" t="s">
        <v>7702</v>
      </c>
      <c r="B1056" s="62" t="s">
        <v>1377</v>
      </c>
      <c r="C1056" s="1669">
        <v>783.33</v>
      </c>
      <c r="D1056" s="1894">
        <v>1</v>
      </c>
      <c r="E1056" s="2043">
        <f t="shared" si="167"/>
        <v>118808.67</v>
      </c>
      <c r="F1056" s="1090">
        <f t="shared" si="164"/>
        <v>118808.67</v>
      </c>
      <c r="G1056" s="862">
        <f>'Заказ, cкидки и курсы валют'!$J$23*F1056</f>
        <v>1479167.9415</v>
      </c>
      <c r="H1056" s="128">
        <f t="shared" si="165"/>
        <v>1479.17</v>
      </c>
      <c r="I1056" s="212"/>
    </row>
    <row r="1057" spans="1:9" ht="12.6" customHeight="1">
      <c r="A1057" s="216" t="s">
        <v>11047</v>
      </c>
      <c r="B1057" s="62" t="s">
        <v>11034</v>
      </c>
      <c r="C1057" s="1669">
        <v>900</v>
      </c>
      <c r="D1057" s="1894">
        <v>1</v>
      </c>
      <c r="E1057" s="2043">
        <f t="shared" si="167"/>
        <v>138266.54999999999</v>
      </c>
      <c r="F1057" s="1090">
        <f t="shared" si="164"/>
        <v>138266.54999999999</v>
      </c>
      <c r="G1057" s="862">
        <f>'Заказ, cкидки и курсы валют'!$J$23*F1057</f>
        <v>1721418.5474999999</v>
      </c>
      <c r="H1057" s="128">
        <f t="shared" si="165"/>
        <v>1721.42</v>
      </c>
      <c r="I1057" s="212"/>
    </row>
    <row r="1058" spans="1:9" ht="12.6" customHeight="1">
      <c r="A1058" s="216" t="s">
        <v>7703</v>
      </c>
      <c r="B1058" s="62" t="s">
        <v>1378</v>
      </c>
      <c r="C1058" s="1669">
        <v>1000</v>
      </c>
      <c r="D1058" s="1894">
        <v>1</v>
      </c>
      <c r="E1058" s="2043">
        <f t="shared" si="167"/>
        <v>155627.73000000001</v>
      </c>
      <c r="F1058" s="1090">
        <f t="shared" si="164"/>
        <v>155627.73000000001</v>
      </c>
      <c r="G1058" s="862">
        <f>'Заказ, cкидки и курсы валют'!$J$23*F1058</f>
        <v>1937565.2385</v>
      </c>
      <c r="H1058" s="128">
        <f t="shared" si="165"/>
        <v>1937.57</v>
      </c>
      <c r="I1058" s="212"/>
    </row>
    <row r="1059" spans="1:9">
      <c r="A1059" s="216" t="s">
        <v>7704</v>
      </c>
      <c r="B1059" s="62" t="s">
        <v>1379</v>
      </c>
      <c r="C1059" s="1669">
        <v>850</v>
      </c>
      <c r="D1059" s="56">
        <v>1</v>
      </c>
      <c r="E1059" s="2043">
        <f t="shared" si="167"/>
        <v>136434.63</v>
      </c>
      <c r="F1059" s="1090">
        <f t="shared" si="164"/>
        <v>136434.63</v>
      </c>
      <c r="G1059" s="862">
        <f>'Заказ, cкидки и курсы валют'!$J$23*F1059</f>
        <v>1698611.1435</v>
      </c>
      <c r="H1059" s="128">
        <f t="shared" si="165"/>
        <v>1698.61</v>
      </c>
      <c r="I1059" s="212"/>
    </row>
    <row r="1060" spans="1:9">
      <c r="A1060" s="216" t="s">
        <v>7705</v>
      </c>
      <c r="B1060" s="62" t="s">
        <v>1380</v>
      </c>
      <c r="C1060" s="1669">
        <v>1050</v>
      </c>
      <c r="D1060" s="56">
        <v>1</v>
      </c>
      <c r="E1060" s="2043">
        <f t="shared" si="167"/>
        <v>169705.68</v>
      </c>
      <c r="F1060" s="1090">
        <f t="shared" si="164"/>
        <v>169705.68</v>
      </c>
      <c r="G1060" s="862">
        <f>'Заказ, cкидки и курсы валют'!$J$23*F1060</f>
        <v>2112835.716</v>
      </c>
      <c r="H1060" s="128">
        <f t="shared" si="165"/>
        <v>2112.84</v>
      </c>
      <c r="I1060" s="212"/>
    </row>
    <row r="1061" spans="1:9">
      <c r="A1061" s="216" t="s">
        <v>11048</v>
      </c>
      <c r="B1061" s="62" t="s">
        <v>11036</v>
      </c>
      <c r="C1061" s="1669">
        <v>1200</v>
      </c>
      <c r="D1061" s="56">
        <v>1</v>
      </c>
      <c r="E1061" s="2043">
        <f t="shared" si="167"/>
        <v>196017.3</v>
      </c>
      <c r="F1061" s="1090">
        <f t="shared" si="164"/>
        <v>196017.3</v>
      </c>
      <c r="G1061" s="862">
        <f>'Заказ, cкидки и курсы валют'!$J$23*F1061</f>
        <v>2440415.3849999998</v>
      </c>
      <c r="H1061" s="128">
        <f t="shared" si="165"/>
        <v>2440.42</v>
      </c>
      <c r="I1061" s="212"/>
    </row>
    <row r="1062" spans="1:9">
      <c r="A1062" s="216" t="s">
        <v>7706</v>
      </c>
      <c r="B1062" s="62" t="s">
        <v>1381</v>
      </c>
      <c r="C1062" s="1669">
        <v>1350</v>
      </c>
      <c r="D1062" s="56">
        <v>1</v>
      </c>
      <c r="E1062" s="2043">
        <f t="shared" si="167"/>
        <v>216553.74</v>
      </c>
      <c r="F1062" s="1090">
        <f t="shared" si="164"/>
        <v>216553.74</v>
      </c>
      <c r="G1062" s="862">
        <f>'Заказ, cкидки и курсы валют'!$J$23*F1062</f>
        <v>2696094.0629999996</v>
      </c>
      <c r="H1062" s="128">
        <f t="shared" si="165"/>
        <v>2696.09</v>
      </c>
      <c r="I1062" s="212"/>
    </row>
    <row r="1063" spans="1:9" ht="13.5" thickBot="1">
      <c r="A1063" s="241" t="s">
        <v>11049</v>
      </c>
      <c r="B1063" s="266" t="s">
        <v>11038</v>
      </c>
      <c r="C1063" s="1671">
        <v>1600</v>
      </c>
      <c r="D1063" s="1895">
        <v>1</v>
      </c>
      <c r="E1063" s="2045">
        <f t="shared" si="167"/>
        <v>255496.59</v>
      </c>
      <c r="F1063" s="1091">
        <f t="shared" si="164"/>
        <v>255496.59</v>
      </c>
      <c r="G1063" s="960">
        <f>'Заказ, cкидки и курсы валют'!$J$23*F1063</f>
        <v>3180932.5455</v>
      </c>
      <c r="H1063" s="181">
        <f t="shared" si="165"/>
        <v>3180.93</v>
      </c>
      <c r="I1063" s="214"/>
    </row>
    <row r="1065" spans="1:9" ht="13.5" thickBot="1"/>
    <row r="1066" spans="1:9" ht="18">
      <c r="A1066" s="247"/>
      <c r="B1066" s="163"/>
      <c r="C1066" s="91" t="s">
        <v>4430</v>
      </c>
      <c r="D1066" s="91"/>
      <c r="E1066" s="855"/>
      <c r="F1066" s="562"/>
      <c r="G1066" s="592"/>
      <c r="H1066" s="163"/>
      <c r="I1066" s="95"/>
    </row>
    <row r="1067" spans="1:9" ht="18">
      <c r="A1067" s="248"/>
      <c r="B1067" s="17"/>
      <c r="C1067" s="108"/>
      <c r="D1067" s="108"/>
      <c r="E1067" s="568" t="s">
        <v>3108</v>
      </c>
      <c r="F1067" s="563"/>
      <c r="G1067" s="563"/>
      <c r="H1067" s="17"/>
      <c r="I1067" s="167"/>
    </row>
    <row r="1068" spans="1:9">
      <c r="A1068" s="248"/>
      <c r="B1068" s="17"/>
      <c r="C1068" s="97"/>
      <c r="D1068" s="97"/>
      <c r="E1068" s="557"/>
      <c r="F1068" s="596"/>
      <c r="G1068" s="620"/>
      <c r="H1068" s="17"/>
      <c r="I1068" s="167"/>
    </row>
    <row r="1069" spans="1:9">
      <c r="A1069" s="248"/>
      <c r="B1069" s="17"/>
      <c r="C1069" s="97"/>
      <c r="D1069" s="97"/>
      <c r="E1069" s="557"/>
      <c r="F1069" s="596"/>
      <c r="G1069" s="620"/>
      <c r="H1069" s="17"/>
      <c r="I1069" s="167"/>
    </row>
    <row r="1070" spans="1:9">
      <c r="A1070" s="248"/>
      <c r="B1070" s="17"/>
      <c r="C1070" s="97"/>
      <c r="D1070" s="97"/>
      <c r="E1070" s="557"/>
      <c r="F1070" s="596"/>
      <c r="G1070" s="620"/>
      <c r="H1070" s="17"/>
      <c r="I1070" s="167"/>
    </row>
    <row r="1071" spans="1:9" ht="16.5" thickBot="1">
      <c r="A1071" s="201" t="s">
        <v>7082</v>
      </c>
      <c r="B1071" s="273"/>
      <c r="C1071" s="99"/>
      <c r="D1071" s="99"/>
      <c r="E1071" s="558"/>
      <c r="F1071" s="598"/>
      <c r="G1071" s="621"/>
      <c r="H1071" s="171"/>
      <c r="I1071" s="172"/>
    </row>
    <row r="1072" spans="1:9" ht="52.5">
      <c r="A1072" s="195" t="s">
        <v>1034</v>
      </c>
      <c r="B1072" s="196" t="s">
        <v>1035</v>
      </c>
      <c r="C1072" s="197" t="s">
        <v>678</v>
      </c>
      <c r="D1072" s="197" t="s">
        <v>3143</v>
      </c>
      <c r="E1072" s="605" t="s">
        <v>11378</v>
      </c>
      <c r="F1072" s="600" t="s">
        <v>2792</v>
      </c>
      <c r="G1072" s="638" t="s">
        <v>2640</v>
      </c>
      <c r="H1072" s="338" t="s">
        <v>497</v>
      </c>
      <c r="I1072" s="199" t="s">
        <v>4268</v>
      </c>
    </row>
    <row r="1073" spans="1:9" ht="13.5" thickBot="1">
      <c r="A1073" s="195"/>
      <c r="B1073" s="389"/>
      <c r="C1073" s="197" t="s">
        <v>3644</v>
      </c>
      <c r="D1073" s="390" t="s">
        <v>2641</v>
      </c>
      <c r="E1073" s="564" t="s">
        <v>265</v>
      </c>
      <c r="F1073" s="607">
        <f>'Заказ, cкидки и курсы валют'!$I$12</f>
        <v>0</v>
      </c>
      <c r="G1073" s="949"/>
      <c r="H1073" s="455"/>
      <c r="I1073" s="325"/>
    </row>
    <row r="1074" spans="1:9" ht="13.5" thickBot="1">
      <c r="A1074" s="999" t="s">
        <v>578</v>
      </c>
      <c r="B1074" s="991" t="s">
        <v>963</v>
      </c>
      <c r="C1074" s="1000">
        <v>5.2</v>
      </c>
      <c r="D1074" s="1879">
        <v>100</v>
      </c>
      <c r="E1074" s="822">
        <v>725.88</v>
      </c>
      <c r="F1074" s="1880">
        <f>ROUND(E1074*(1-$F$10),2)</f>
        <v>725.88</v>
      </c>
      <c r="G1074" s="992">
        <f>'Заказ, cкидки и курсы валют'!$J$23*F1074</f>
        <v>9037.2060000000001</v>
      </c>
      <c r="H1074" s="993">
        <f>ROUND((D1074/1000)*G1074,2)</f>
        <v>903.72</v>
      </c>
      <c r="I1074" s="994"/>
    </row>
    <row r="1075" spans="1:9" ht="13.5" thickBot="1"/>
    <row r="1076" spans="1:9" ht="18">
      <c r="A1076" s="247"/>
      <c r="B1076" s="163"/>
      <c r="C1076" s="91" t="s">
        <v>4430</v>
      </c>
      <c r="D1076" s="91"/>
      <c r="E1076" s="855"/>
      <c r="F1076" s="562"/>
      <c r="G1076" s="592"/>
      <c r="H1076" s="163"/>
      <c r="I1076" s="95"/>
    </row>
    <row r="1077" spans="1:9" ht="18">
      <c r="A1077" s="248"/>
      <c r="B1077" s="17"/>
      <c r="C1077" s="108"/>
      <c r="D1077" s="108"/>
      <c r="E1077" s="568" t="s">
        <v>3108</v>
      </c>
      <c r="F1077" s="563"/>
      <c r="G1077" s="563"/>
      <c r="H1077" s="17"/>
      <c r="I1077" s="167"/>
    </row>
    <row r="1078" spans="1:9">
      <c r="A1078" s="248"/>
      <c r="B1078" s="17"/>
      <c r="C1078" s="97"/>
      <c r="D1078" s="97"/>
      <c r="E1078" s="557"/>
      <c r="F1078" s="596"/>
      <c r="G1078" s="620"/>
      <c r="H1078" s="17"/>
      <c r="I1078" s="167"/>
    </row>
    <row r="1079" spans="1:9">
      <c r="A1079" s="248"/>
      <c r="B1079" s="17"/>
      <c r="C1079" s="97"/>
      <c r="D1079" s="97"/>
      <c r="E1079" s="557"/>
      <c r="F1079" s="596"/>
      <c r="G1079" s="620"/>
      <c r="H1079" s="17"/>
      <c r="I1079" s="167"/>
    </row>
    <row r="1080" spans="1:9">
      <c r="A1080" s="248"/>
      <c r="B1080" s="17"/>
      <c r="C1080" s="97"/>
      <c r="D1080" s="97"/>
      <c r="E1080" s="557"/>
      <c r="F1080" s="596"/>
      <c r="G1080" s="620"/>
      <c r="H1080" s="17"/>
      <c r="I1080" s="167"/>
    </row>
    <row r="1081" spans="1:9" ht="16.5" thickBot="1">
      <c r="A1081" s="201" t="s">
        <v>7083</v>
      </c>
      <c r="B1081" s="273"/>
      <c r="C1081" s="99"/>
      <c r="D1081" s="99"/>
      <c r="E1081" s="558"/>
      <c r="F1081" s="598"/>
      <c r="G1081" s="621"/>
      <c r="H1081" s="171"/>
      <c r="I1081" s="172"/>
    </row>
    <row r="1082" spans="1:9" ht="52.5">
      <c r="A1082" s="195" t="s">
        <v>1034</v>
      </c>
      <c r="B1082" s="196" t="s">
        <v>1035</v>
      </c>
      <c r="C1082" s="197" t="s">
        <v>678</v>
      </c>
      <c r="D1082" s="197" t="s">
        <v>3143</v>
      </c>
      <c r="E1082" s="605" t="s">
        <v>11378</v>
      </c>
      <c r="F1082" s="600" t="s">
        <v>2792</v>
      </c>
      <c r="G1082" s="638" t="s">
        <v>2640</v>
      </c>
      <c r="H1082" s="338" t="s">
        <v>497</v>
      </c>
      <c r="I1082" s="199" t="s">
        <v>4268</v>
      </c>
    </row>
    <row r="1083" spans="1:9" ht="13.5" thickBot="1">
      <c r="A1083" s="195"/>
      <c r="B1083" s="389"/>
      <c r="C1083" s="197" t="s">
        <v>3644</v>
      </c>
      <c r="D1083" s="390" t="s">
        <v>2641</v>
      </c>
      <c r="E1083" s="564" t="s">
        <v>265</v>
      </c>
      <c r="F1083" s="607">
        <f>'Заказ, cкидки и курсы валют'!$I$12</f>
        <v>0</v>
      </c>
      <c r="G1083" s="949"/>
      <c r="H1083" s="455"/>
      <c r="I1083" s="325"/>
    </row>
    <row r="1084" spans="1:9" ht="13.5" thickBot="1">
      <c r="A1084" s="999" t="s">
        <v>7707</v>
      </c>
      <c r="B1084" s="991" t="s">
        <v>963</v>
      </c>
      <c r="C1084" s="1000">
        <v>5.2</v>
      </c>
      <c r="D1084" s="1879">
        <v>5</v>
      </c>
      <c r="E1084" s="2049">
        <f>E1074*3</f>
        <v>2177.64</v>
      </c>
      <c r="F1084" s="1880">
        <f>ROUND(E1084*(1-$F$10),2)</f>
        <v>2177.64</v>
      </c>
      <c r="G1084" s="992">
        <f>'Заказ, cкидки и курсы валют'!$J$23*F1084</f>
        <v>27111.617999999999</v>
      </c>
      <c r="H1084" s="993">
        <f>ROUND((D1084/1000)*G1084,2)</f>
        <v>135.56</v>
      </c>
      <c r="I1084" s="994"/>
    </row>
    <row r="1085" spans="1:9" ht="13.5" thickBot="1"/>
    <row r="1086" spans="1:9" ht="18">
      <c r="A1086" s="247"/>
      <c r="B1086" s="163"/>
      <c r="C1086" s="91" t="s">
        <v>4430</v>
      </c>
      <c r="D1086" s="91"/>
      <c r="E1086" s="855"/>
      <c r="F1086" s="562"/>
      <c r="G1086" s="592"/>
      <c r="H1086" s="163"/>
      <c r="I1086" s="95"/>
    </row>
    <row r="1087" spans="1:9" ht="18">
      <c r="A1087" s="248"/>
      <c r="B1087" s="17"/>
      <c r="C1087" s="108"/>
      <c r="D1087" s="108" t="s">
        <v>4431</v>
      </c>
      <c r="E1087" s="571"/>
      <c r="F1087" s="563"/>
      <c r="G1087" s="563"/>
      <c r="H1087" s="17"/>
      <c r="I1087" s="167"/>
    </row>
    <row r="1088" spans="1:9">
      <c r="A1088" s="248"/>
      <c r="B1088" s="17"/>
      <c r="C1088" s="97"/>
      <c r="D1088" s="97"/>
      <c r="E1088" s="557"/>
      <c r="F1088" s="596"/>
      <c r="G1088" s="620"/>
      <c r="H1088" s="17"/>
      <c r="I1088" s="167"/>
    </row>
    <row r="1089" spans="1:9">
      <c r="A1089" s="248"/>
      <c r="B1089" s="17"/>
      <c r="C1089" s="97"/>
      <c r="D1089" s="97"/>
      <c r="E1089" s="557"/>
      <c r="F1089" s="596"/>
      <c r="G1089" s="620"/>
      <c r="H1089" s="17"/>
      <c r="I1089" s="167"/>
    </row>
    <row r="1090" spans="1:9">
      <c r="A1090" s="248"/>
      <c r="B1090" s="17"/>
      <c r="C1090" s="97"/>
      <c r="D1090" s="97"/>
      <c r="E1090" s="557"/>
      <c r="F1090" s="596"/>
      <c r="G1090" s="620"/>
      <c r="H1090" s="17"/>
      <c r="I1090" s="167"/>
    </row>
    <row r="1091" spans="1:9" ht="16.5" thickBot="1">
      <c r="A1091" s="201" t="s">
        <v>7082</v>
      </c>
      <c r="B1091" s="273"/>
      <c r="C1091" s="99"/>
      <c r="D1091" s="99"/>
      <c r="E1091" s="558"/>
      <c r="F1091" s="598"/>
      <c r="G1091" s="621"/>
      <c r="H1091" s="171"/>
      <c r="I1091" s="172"/>
    </row>
    <row r="1092" spans="1:9" ht="52.5">
      <c r="A1092" s="195" t="s">
        <v>1034</v>
      </c>
      <c r="B1092" s="196" t="s">
        <v>1035</v>
      </c>
      <c r="C1092" s="197" t="s">
        <v>678</v>
      </c>
      <c r="D1092" s="197" t="s">
        <v>3143</v>
      </c>
      <c r="E1092" s="605" t="s">
        <v>11378</v>
      </c>
      <c r="F1092" s="600" t="s">
        <v>2792</v>
      </c>
      <c r="G1092" s="638" t="s">
        <v>2640</v>
      </c>
      <c r="H1092" s="338" t="s">
        <v>497</v>
      </c>
      <c r="I1092" s="199" t="s">
        <v>4268</v>
      </c>
    </row>
    <row r="1093" spans="1:9" ht="13.5" thickBot="1">
      <c r="A1093" s="195"/>
      <c r="B1093" s="389"/>
      <c r="C1093" s="197" t="s">
        <v>3644</v>
      </c>
      <c r="D1093" s="390" t="s">
        <v>2641</v>
      </c>
      <c r="E1093" s="564" t="s">
        <v>265</v>
      </c>
      <c r="F1093" s="607">
        <f>'Заказ, cкидки и курсы валют'!$I$12</f>
        <v>0</v>
      </c>
      <c r="G1093" s="949"/>
      <c r="H1093" s="455"/>
      <c r="I1093" s="325"/>
    </row>
    <row r="1094" spans="1:9">
      <c r="A1094" s="333" t="s">
        <v>579</v>
      </c>
      <c r="B1094" s="392" t="s">
        <v>11145</v>
      </c>
      <c r="C1094" s="392">
        <v>3.79</v>
      </c>
      <c r="D1094" s="1717">
        <v>100</v>
      </c>
      <c r="E1094" s="822">
        <v>521.54999999999995</v>
      </c>
      <c r="F1094" s="1089">
        <f>ROUND(E1094*(1-$F$10),2)</f>
        <v>521.54999999999995</v>
      </c>
      <c r="G1094" s="968">
        <f>'Заказ, cкидки и курсы валют'!$J$23*F1094</f>
        <v>6493.2974999999988</v>
      </c>
      <c r="H1094" s="387">
        <f>ROUND((D1094/1000)*G1094,2)</f>
        <v>649.33000000000004</v>
      </c>
      <c r="I1094" s="337"/>
    </row>
    <row r="1095" spans="1:9" ht="13.5" thickBot="1">
      <c r="A1095" s="241" t="s">
        <v>580</v>
      </c>
      <c r="B1095" s="131" t="s">
        <v>1020</v>
      </c>
      <c r="C1095" s="213">
        <v>4.4000000000000004</v>
      </c>
      <c r="D1095" s="1010">
        <v>100</v>
      </c>
      <c r="E1095" s="822">
        <v>567.04999999999995</v>
      </c>
      <c r="F1095" s="1091">
        <f>ROUND(E1095*(1-$F$10),2)</f>
        <v>567.04999999999995</v>
      </c>
      <c r="G1095" s="960">
        <f>'Заказ, cкидки и курсы валют'!$J$23*F1095</f>
        <v>7059.7724999999991</v>
      </c>
      <c r="H1095" s="181">
        <f>ROUND((D1095/1000)*G1095,2)</f>
        <v>705.98</v>
      </c>
      <c r="I1095" s="214"/>
    </row>
    <row r="1096" spans="1:9" ht="13.5" thickBot="1"/>
    <row r="1097" spans="1:9" ht="18">
      <c r="A1097" s="247"/>
      <c r="B1097" s="163"/>
      <c r="C1097" s="91" t="s">
        <v>4430</v>
      </c>
      <c r="D1097" s="91"/>
      <c r="E1097" s="855"/>
      <c r="F1097" s="562"/>
      <c r="G1097" s="592"/>
      <c r="H1097" s="163"/>
      <c r="I1097" s="95"/>
    </row>
    <row r="1098" spans="1:9" ht="18">
      <c r="A1098" s="248"/>
      <c r="B1098" s="17"/>
      <c r="C1098" s="108"/>
      <c r="D1098" s="108" t="s">
        <v>4431</v>
      </c>
      <c r="E1098" s="571"/>
      <c r="F1098" s="563"/>
      <c r="G1098" s="563"/>
      <c r="H1098" s="17"/>
      <c r="I1098" s="167"/>
    </row>
    <row r="1099" spans="1:9">
      <c r="A1099" s="248"/>
      <c r="B1099" s="17"/>
      <c r="C1099" s="97"/>
      <c r="D1099" s="97"/>
      <c r="E1099" s="557"/>
      <c r="F1099" s="596"/>
      <c r="G1099" s="620"/>
      <c r="H1099" s="17"/>
      <c r="I1099" s="167"/>
    </row>
    <row r="1100" spans="1:9">
      <c r="A1100" s="248"/>
      <c r="B1100" s="17"/>
      <c r="C1100" s="97"/>
      <c r="D1100" s="97"/>
      <c r="E1100" s="557"/>
      <c r="F1100" s="596"/>
      <c r="G1100" s="620"/>
      <c r="H1100" s="17"/>
      <c r="I1100" s="167"/>
    </row>
    <row r="1101" spans="1:9">
      <c r="A1101" s="248"/>
      <c r="B1101" s="17"/>
      <c r="C1101" s="97"/>
      <c r="D1101" s="97"/>
      <c r="E1101" s="557"/>
      <c r="F1101" s="596"/>
      <c r="G1101" s="620"/>
      <c r="H1101" s="17"/>
      <c r="I1101" s="167"/>
    </row>
    <row r="1102" spans="1:9" ht="16.5" thickBot="1">
      <c r="A1102" s="201" t="s">
        <v>7083</v>
      </c>
      <c r="B1102" s="273"/>
      <c r="C1102" s="99"/>
      <c r="D1102" s="99"/>
      <c r="E1102" s="558"/>
      <c r="F1102" s="598"/>
      <c r="G1102" s="621"/>
      <c r="H1102" s="171"/>
      <c r="I1102" s="172"/>
    </row>
    <row r="1103" spans="1:9" ht="52.5">
      <c r="A1103" s="195" t="s">
        <v>1034</v>
      </c>
      <c r="B1103" s="196" t="s">
        <v>1035</v>
      </c>
      <c r="C1103" s="197" t="s">
        <v>678</v>
      </c>
      <c r="D1103" s="197" t="s">
        <v>3143</v>
      </c>
      <c r="E1103" s="605" t="s">
        <v>11378</v>
      </c>
      <c r="F1103" s="600" t="s">
        <v>2792</v>
      </c>
      <c r="G1103" s="638" t="s">
        <v>2640</v>
      </c>
      <c r="H1103" s="338" t="s">
        <v>497</v>
      </c>
      <c r="I1103" s="199" t="s">
        <v>4268</v>
      </c>
    </row>
    <row r="1104" spans="1:9" ht="13.5" thickBot="1">
      <c r="A1104" s="195"/>
      <c r="B1104" s="389"/>
      <c r="C1104" s="197" t="s">
        <v>3644</v>
      </c>
      <c r="D1104" s="390" t="s">
        <v>2641</v>
      </c>
      <c r="E1104" s="564" t="s">
        <v>265</v>
      </c>
      <c r="F1104" s="607">
        <f>'Заказ, cкидки и курсы валют'!$I$12</f>
        <v>0</v>
      </c>
      <c r="G1104" s="949"/>
      <c r="H1104" s="455"/>
      <c r="I1104" s="325"/>
    </row>
    <row r="1105" spans="1:9">
      <c r="A1105" s="333" t="s">
        <v>7708</v>
      </c>
      <c r="B1105" s="986" t="s">
        <v>962</v>
      </c>
      <c r="C1105" s="392">
        <v>3.79</v>
      </c>
      <c r="D1105" s="1717">
        <v>5</v>
      </c>
      <c r="E1105" s="2042">
        <f>E1094*3</f>
        <v>1564.6499999999999</v>
      </c>
      <c r="F1105" s="1089">
        <f>ROUND(E1105*(1-$F$10),2)</f>
        <v>1564.65</v>
      </c>
      <c r="G1105" s="968">
        <f>'Заказ, cкидки и курсы валют'!$J$23*F1105</f>
        <v>19479.892500000002</v>
      </c>
      <c r="H1105" s="387">
        <f>ROUND((D1105/1000)*G1105,2)</f>
        <v>97.4</v>
      </c>
      <c r="I1105" s="337"/>
    </row>
    <row r="1106" spans="1:9" ht="13.5" thickBot="1">
      <c r="A1106" s="241" t="s">
        <v>7709</v>
      </c>
      <c r="B1106" s="131" t="s">
        <v>1020</v>
      </c>
      <c r="C1106" s="213">
        <v>4.4000000000000004</v>
      </c>
      <c r="D1106" s="1010">
        <v>5</v>
      </c>
      <c r="E1106" s="2045">
        <f>E1095*3</f>
        <v>1701.1499999999999</v>
      </c>
      <c r="F1106" s="1091">
        <f>ROUND(E1106*(1-$F$10),2)</f>
        <v>1701.15</v>
      </c>
      <c r="G1106" s="960">
        <f>'Заказ, cкидки и курсы валют'!$J$23*F1106</f>
        <v>21179.317500000001</v>
      </c>
      <c r="H1106" s="181">
        <f>ROUND((D1106/1000)*G1106,2)</f>
        <v>105.9</v>
      </c>
      <c r="I1106" s="214"/>
    </row>
    <row r="1107" spans="1:9" ht="13.5" thickBot="1"/>
    <row r="1108" spans="1:9" ht="18">
      <c r="A1108" s="247"/>
      <c r="B1108" s="163"/>
      <c r="C1108" s="91"/>
      <c r="D1108" s="91" t="s">
        <v>4659</v>
      </c>
      <c r="E1108" s="855"/>
      <c r="F1108" s="562"/>
      <c r="G1108" s="592"/>
      <c r="H1108" s="163"/>
      <c r="I1108" s="95"/>
    </row>
    <row r="1109" spans="1:9" ht="18">
      <c r="A1109" s="248"/>
      <c r="B1109" s="17"/>
      <c r="C1109" s="108"/>
      <c r="D1109" s="108"/>
      <c r="E1109" s="571"/>
      <c r="F1109" s="563"/>
      <c r="G1109" s="563"/>
      <c r="H1109" s="17"/>
      <c r="I1109" s="167"/>
    </row>
    <row r="1110" spans="1:9">
      <c r="A1110" s="248"/>
      <c r="B1110" s="17"/>
      <c r="C1110" s="97"/>
      <c r="D1110" s="97"/>
      <c r="E1110" s="557"/>
      <c r="F1110" s="596"/>
      <c r="G1110" s="620"/>
      <c r="H1110" s="17"/>
      <c r="I1110" s="167"/>
    </row>
    <row r="1111" spans="1:9">
      <c r="A1111" s="248"/>
      <c r="B1111" s="17"/>
      <c r="C1111" s="97"/>
      <c r="D1111" s="97"/>
      <c r="E1111" s="557"/>
      <c r="F1111" s="596"/>
      <c r="G1111" s="620"/>
      <c r="H1111" s="17"/>
      <c r="I1111" s="167"/>
    </row>
    <row r="1112" spans="1:9">
      <c r="A1112" s="248"/>
      <c r="B1112" s="17"/>
      <c r="C1112" s="97"/>
      <c r="D1112" s="97"/>
      <c r="E1112" s="557"/>
      <c r="F1112" s="596"/>
      <c r="G1112" s="620"/>
      <c r="H1112" s="17"/>
      <c r="I1112" s="167"/>
    </row>
    <row r="1113" spans="1:9" ht="16.5" thickBot="1">
      <c r="A1113" s="201"/>
      <c r="B1113" s="273"/>
      <c r="C1113" s="99"/>
      <c r="D1113" s="99"/>
      <c r="E1113" s="558"/>
      <c r="F1113" s="598"/>
      <c r="G1113" s="621"/>
      <c r="H1113" s="171"/>
      <c r="I1113" s="172"/>
    </row>
    <row r="1114" spans="1:9" ht="52.5">
      <c r="A1114" s="195" t="s">
        <v>1034</v>
      </c>
      <c r="B1114" s="196" t="s">
        <v>1035</v>
      </c>
      <c r="C1114" s="197" t="s">
        <v>678</v>
      </c>
      <c r="D1114" s="197" t="s">
        <v>3143</v>
      </c>
      <c r="E1114" s="605" t="s">
        <v>11378</v>
      </c>
      <c r="F1114" s="600" t="s">
        <v>2792</v>
      </c>
      <c r="G1114" s="638" t="s">
        <v>2640</v>
      </c>
      <c r="H1114" s="338" t="s">
        <v>497</v>
      </c>
      <c r="I1114" s="199" t="s">
        <v>4268</v>
      </c>
    </row>
    <row r="1115" spans="1:9" ht="13.5" thickBot="1">
      <c r="A1115" s="195"/>
      <c r="B1115" s="389"/>
      <c r="C1115" s="197" t="s">
        <v>3644</v>
      </c>
      <c r="D1115" s="390" t="s">
        <v>2641</v>
      </c>
      <c r="E1115" s="564" t="s">
        <v>265</v>
      </c>
      <c r="F1115" s="607">
        <f>'Заказ, cкидки и курсы валют'!$I$12</f>
        <v>0</v>
      </c>
      <c r="G1115" s="949"/>
      <c r="H1115" s="455"/>
      <c r="I1115" s="325"/>
    </row>
    <row r="1116" spans="1:9">
      <c r="A1116" s="333" t="s">
        <v>4158</v>
      </c>
      <c r="B1116" s="542" t="s">
        <v>2660</v>
      </c>
      <c r="C1116" s="542">
        <v>43</v>
      </c>
      <c r="D1116" s="1980">
        <v>20</v>
      </c>
      <c r="E1116" s="1092">
        <v>1706.41</v>
      </c>
      <c r="F1116" s="1089">
        <f>ROUND(E1116*(1-$F$10),2)</f>
        <v>1706.41</v>
      </c>
      <c r="G1116" s="968">
        <f>'Заказ, cкидки и курсы валют'!$J$23*F1116</f>
        <v>21244.804499999998</v>
      </c>
      <c r="H1116" s="387">
        <f>ROUND((D1116/1000)*G1116,2)</f>
        <v>424.9</v>
      </c>
      <c r="I1116" s="337"/>
    </row>
    <row r="1117" spans="1:9">
      <c r="A1117" s="216" t="s">
        <v>4159</v>
      </c>
      <c r="B1117" s="6" t="s">
        <v>2661</v>
      </c>
      <c r="C1117" s="6">
        <v>69</v>
      </c>
      <c r="D1117" s="1981">
        <v>20</v>
      </c>
      <c r="E1117" s="1092">
        <v>2311.31</v>
      </c>
      <c r="F1117" s="1090">
        <f>ROUND(E1117*(1-$F$10),2)</f>
        <v>2311.31</v>
      </c>
      <c r="G1117" s="862">
        <f>'Заказ, cкидки и курсы валют'!$J$23*F1117</f>
        <v>28775.809499999999</v>
      </c>
      <c r="H1117" s="128">
        <f>ROUND((D1117/1000)*G1117,2)</f>
        <v>575.52</v>
      </c>
      <c r="I1117" s="212"/>
    </row>
    <row r="1118" spans="1:9">
      <c r="A1118" s="216" t="s">
        <v>4160</v>
      </c>
      <c r="B1118" s="408" t="s">
        <v>1060</v>
      </c>
      <c r="C1118" s="6">
        <v>74</v>
      </c>
      <c r="D1118" s="1981">
        <v>20</v>
      </c>
      <c r="E1118" s="1092">
        <v>2908.69</v>
      </c>
      <c r="F1118" s="1090">
        <f t="shared" ref="F1118:F1128" si="168">ROUND(E1118*(1-$F$10),2)</f>
        <v>2908.69</v>
      </c>
      <c r="G1118" s="862">
        <f>'Заказ, cкидки и курсы валют'!$J$23*F1118</f>
        <v>36213.190499999997</v>
      </c>
      <c r="H1118" s="128">
        <f t="shared" ref="H1118:H1128" si="169">ROUND((D1118/1000)*G1118,2)</f>
        <v>724.26</v>
      </c>
      <c r="I1118" s="212"/>
    </row>
    <row r="1119" spans="1:9">
      <c r="A1119" s="216" t="s">
        <v>4161</v>
      </c>
      <c r="B1119" s="6" t="s">
        <v>2662</v>
      </c>
      <c r="C1119" s="6">
        <v>84</v>
      </c>
      <c r="D1119" s="1981">
        <v>15</v>
      </c>
      <c r="E1119" s="1092">
        <v>2747.56</v>
      </c>
      <c r="F1119" s="1090">
        <f t="shared" si="168"/>
        <v>2747.56</v>
      </c>
      <c r="G1119" s="862">
        <f>'Заказ, cкидки и курсы валют'!$J$23*F1119</f>
        <v>34207.121999999996</v>
      </c>
      <c r="H1119" s="128">
        <f t="shared" si="169"/>
        <v>513.11</v>
      </c>
      <c r="I1119" s="212"/>
    </row>
    <row r="1120" spans="1:9">
      <c r="A1120" s="216" t="s">
        <v>4162</v>
      </c>
      <c r="B1120" s="12" t="s">
        <v>1010</v>
      </c>
      <c r="C1120" s="12">
        <v>99.5</v>
      </c>
      <c r="D1120" s="1982">
        <v>20</v>
      </c>
      <c r="E1120" s="1092">
        <v>2997.05</v>
      </c>
      <c r="F1120" s="1090">
        <f t="shared" si="168"/>
        <v>2997.05</v>
      </c>
      <c r="G1120" s="862">
        <f>'Заказ, cкидки и курсы валют'!$J$23*F1120</f>
        <v>37313.272499999999</v>
      </c>
      <c r="H1120" s="128">
        <f t="shared" si="169"/>
        <v>746.27</v>
      </c>
      <c r="I1120" s="212"/>
    </row>
    <row r="1121" spans="1:9">
      <c r="A1121" s="216" t="s">
        <v>4163</v>
      </c>
      <c r="B1121" s="6" t="s">
        <v>953</v>
      </c>
      <c r="C1121" s="6">
        <v>125</v>
      </c>
      <c r="D1121" s="1981">
        <v>10</v>
      </c>
      <c r="E1121" s="1092">
        <v>3144.37</v>
      </c>
      <c r="F1121" s="1090">
        <f t="shared" si="168"/>
        <v>3144.37</v>
      </c>
      <c r="G1121" s="862">
        <f>'Заказ, cкидки и курсы валют'!$J$23*F1121</f>
        <v>39147.406499999997</v>
      </c>
      <c r="H1121" s="128">
        <f t="shared" si="169"/>
        <v>391.47</v>
      </c>
      <c r="I1121" s="212"/>
    </row>
    <row r="1122" spans="1:9">
      <c r="A1122" s="216" t="s">
        <v>4164</v>
      </c>
      <c r="B1122" s="6" t="s">
        <v>954</v>
      </c>
      <c r="C1122" s="6">
        <v>148</v>
      </c>
      <c r="D1122" s="1981">
        <v>15</v>
      </c>
      <c r="E1122" s="1092">
        <v>4964.26</v>
      </c>
      <c r="F1122" s="1090">
        <f t="shared" si="168"/>
        <v>4964.26</v>
      </c>
      <c r="G1122" s="862">
        <f>'Заказ, cкидки и курсы валют'!$J$23*F1122</f>
        <v>61805.036999999997</v>
      </c>
      <c r="H1122" s="128">
        <f t="shared" si="169"/>
        <v>927.08</v>
      </c>
      <c r="I1122" s="212"/>
    </row>
    <row r="1123" spans="1:9">
      <c r="A1123" s="216" t="s">
        <v>4165</v>
      </c>
      <c r="B1123" s="6" t="s">
        <v>955</v>
      </c>
      <c r="C1123" s="6">
        <v>167.6</v>
      </c>
      <c r="D1123" s="1981">
        <v>15</v>
      </c>
      <c r="E1123" s="1092">
        <v>5484.34</v>
      </c>
      <c r="F1123" s="1090">
        <f t="shared" si="168"/>
        <v>5484.34</v>
      </c>
      <c r="G1123" s="862">
        <f>'Заказ, cкидки и курсы валют'!$J$23*F1123</f>
        <v>68280.032999999996</v>
      </c>
      <c r="H1123" s="128">
        <f t="shared" si="169"/>
        <v>1024.2</v>
      </c>
      <c r="I1123" s="212"/>
    </row>
    <row r="1124" spans="1:9">
      <c r="A1124" s="216" t="s">
        <v>4166</v>
      </c>
      <c r="B1124" s="6" t="s">
        <v>956</v>
      </c>
      <c r="C1124" s="6">
        <v>274</v>
      </c>
      <c r="D1124" s="1981">
        <v>10</v>
      </c>
      <c r="E1124" s="1092">
        <v>7120.84</v>
      </c>
      <c r="F1124" s="1090">
        <f t="shared" si="168"/>
        <v>7120.84</v>
      </c>
      <c r="G1124" s="862">
        <f>'Заказ, cкидки и курсы валют'!$J$23*F1124</f>
        <v>88654.457999999999</v>
      </c>
      <c r="H1124" s="128">
        <f t="shared" si="169"/>
        <v>886.54</v>
      </c>
      <c r="I1124" s="212"/>
    </row>
    <row r="1125" spans="1:9">
      <c r="A1125" s="216" t="s">
        <v>4167</v>
      </c>
      <c r="B1125" s="6" t="s">
        <v>957</v>
      </c>
      <c r="C1125" s="6">
        <v>313.10000000000002</v>
      </c>
      <c r="D1125" s="1981">
        <v>15</v>
      </c>
      <c r="E1125" s="1092">
        <v>9878.24</v>
      </c>
      <c r="F1125" s="1090">
        <f t="shared" si="168"/>
        <v>9878.24</v>
      </c>
      <c r="G1125" s="862">
        <f>'Заказ, cкидки и курсы валют'!$J$23*F1125</f>
        <v>122984.08799999999</v>
      </c>
      <c r="H1125" s="128">
        <f t="shared" si="169"/>
        <v>1844.76</v>
      </c>
      <c r="I1125" s="212"/>
    </row>
    <row r="1126" spans="1:9">
      <c r="A1126" s="216" t="s">
        <v>4168</v>
      </c>
      <c r="B1126" s="6" t="s">
        <v>958</v>
      </c>
      <c r="C1126" s="6">
        <v>583</v>
      </c>
      <c r="D1126" s="1981">
        <v>10</v>
      </c>
      <c r="E1126" s="1092">
        <v>19002.13</v>
      </c>
      <c r="F1126" s="1090">
        <f t="shared" si="168"/>
        <v>19002.13</v>
      </c>
      <c r="G1126" s="862">
        <f>'Заказ, cкидки и курсы валют'!$J$23*F1126</f>
        <v>236576.51850000001</v>
      </c>
      <c r="H1126" s="128">
        <f t="shared" si="169"/>
        <v>2365.77</v>
      </c>
      <c r="I1126" s="212"/>
    </row>
    <row r="1127" spans="1:9">
      <c r="A1127" s="216" t="s">
        <v>4169</v>
      </c>
      <c r="B1127" s="6" t="s">
        <v>959</v>
      </c>
      <c r="C1127" s="6">
        <v>991</v>
      </c>
      <c r="D1127" s="1981">
        <v>6</v>
      </c>
      <c r="E1127" s="1092">
        <v>26815.84</v>
      </c>
      <c r="F1127" s="1090">
        <f t="shared" si="168"/>
        <v>26815.84</v>
      </c>
      <c r="G1127" s="862">
        <f>'Заказ, cкидки и курсы валют'!$J$23*F1127</f>
        <v>333857.20799999998</v>
      </c>
      <c r="H1127" s="128">
        <f t="shared" si="169"/>
        <v>2003.14</v>
      </c>
      <c r="I1127" s="212"/>
    </row>
    <row r="1128" spans="1:9" ht="13.5" thickBot="1">
      <c r="A1128" s="241" t="s">
        <v>4170</v>
      </c>
      <c r="B1128" s="282" t="s">
        <v>960</v>
      </c>
      <c r="C1128" s="282">
        <v>1967</v>
      </c>
      <c r="D1128" s="1983">
        <v>20</v>
      </c>
      <c r="E1128" s="1092">
        <v>61772.09</v>
      </c>
      <c r="F1128" s="1091">
        <f t="shared" si="168"/>
        <v>61772.09</v>
      </c>
      <c r="G1128" s="960">
        <f>'Заказ, cкидки и курсы валют'!$J$23*F1128</f>
        <v>769062.52049999987</v>
      </c>
      <c r="H1128" s="181">
        <f t="shared" si="169"/>
        <v>15381.25</v>
      </c>
      <c r="I1128" s="214"/>
    </row>
    <row r="1984" spans="6:6">
      <c r="F1984" s="548">
        <f>$E$1984*(1-$F$1970)</f>
        <v>0</v>
      </c>
    </row>
  </sheetData>
  <mergeCells count="11">
    <mergeCell ref="G87:G88"/>
    <mergeCell ref="H87:H88"/>
    <mergeCell ref="A1:I1"/>
    <mergeCell ref="G9:G10"/>
    <mergeCell ref="H9:H10"/>
    <mergeCell ref="G52:G53"/>
    <mergeCell ref="H52:H53"/>
    <mergeCell ref="G31:G32"/>
    <mergeCell ref="H31:H32"/>
    <mergeCell ref="G69:G70"/>
    <mergeCell ref="H69:H70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N1200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J1" sqref="J1:L1"/>
    </sheetView>
  </sheetViews>
  <sheetFormatPr defaultRowHeight="12.75"/>
  <cols>
    <col min="1" max="1" width="13.85546875" customWidth="1"/>
    <col min="2" max="2" width="17.5703125" customWidth="1"/>
    <col min="4" max="4" width="10" customWidth="1"/>
    <col min="5" max="5" width="13.140625" style="548" hidden="1" customWidth="1"/>
    <col min="6" max="6" width="12.5703125" style="548" customWidth="1"/>
    <col min="7" max="7" width="12.85546875" style="548" customWidth="1"/>
    <col min="8" max="8" width="12.5703125" customWidth="1"/>
    <col min="9" max="9" width="36.85546875" customWidth="1"/>
    <col min="10" max="10" width="18.42578125" customWidth="1"/>
    <col min="14" max="14" width="11.57031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666"/>
      <c r="L1" s="666"/>
    </row>
    <row r="2" spans="1:12" s="133" customFormat="1" ht="31.5" thickBot="1">
      <c r="A2" s="158" t="s">
        <v>4432</v>
      </c>
      <c r="B2" s="158"/>
      <c r="C2" s="158"/>
      <c r="D2" s="158"/>
      <c r="E2" s="551"/>
      <c r="F2" s="629"/>
      <c r="G2" s="628"/>
      <c r="H2" s="161"/>
      <c r="I2" s="162"/>
    </row>
    <row r="3" spans="1:12" ht="16.5" thickBot="1">
      <c r="A3" s="275" t="s">
        <v>4433</v>
      </c>
      <c r="B3" s="276"/>
    </row>
    <row r="4" spans="1:12" ht="15.75">
      <c r="C4" s="276"/>
      <c r="D4" s="276"/>
      <c r="E4" s="552"/>
      <c r="F4" s="552"/>
      <c r="G4" s="641"/>
    </row>
    <row r="5" spans="1:12">
      <c r="A5" s="248"/>
      <c r="B5" s="17"/>
      <c r="C5" s="17"/>
      <c r="D5" s="17"/>
      <c r="E5" s="553"/>
      <c r="F5" s="553"/>
      <c r="G5" s="642"/>
    </row>
    <row r="6" spans="1:12">
      <c r="A6" s="246"/>
      <c r="G6" s="643"/>
    </row>
    <row r="7" spans="1:12">
      <c r="A7" s="246"/>
      <c r="G7" s="643"/>
    </row>
    <row r="8" spans="1:12">
      <c r="A8" s="246"/>
      <c r="G8" s="643"/>
    </row>
    <row r="9" spans="1:12">
      <c r="A9" s="246"/>
      <c r="G9" s="643"/>
    </row>
    <row r="10" spans="1:12">
      <c r="A10" s="246"/>
      <c r="G10" s="643"/>
    </row>
    <row r="11" spans="1:12">
      <c r="A11" s="246"/>
      <c r="G11" s="643"/>
    </row>
    <row r="12" spans="1:12">
      <c r="A12" s="246"/>
      <c r="G12" s="643"/>
    </row>
    <row r="13" spans="1:12">
      <c r="A13" s="246"/>
      <c r="G13" s="643"/>
    </row>
    <row r="14" spans="1:12">
      <c r="A14" s="246"/>
      <c r="G14" s="643"/>
    </row>
    <row r="15" spans="1:12">
      <c r="A15" s="246"/>
      <c r="G15" s="643"/>
    </row>
    <row r="16" spans="1:12">
      <c r="A16" s="246"/>
      <c r="G16" s="643"/>
    </row>
    <row r="17" spans="1:9">
      <c r="A17" s="246"/>
      <c r="G17" s="643"/>
    </row>
    <row r="18" spans="1:9">
      <c r="A18" s="246"/>
      <c r="G18" s="643"/>
    </row>
    <row r="19" spans="1:9">
      <c r="A19" s="246"/>
      <c r="G19" s="643"/>
    </row>
    <row r="20" spans="1:9">
      <c r="A20" s="246"/>
      <c r="G20" s="643"/>
    </row>
    <row r="21" spans="1:9">
      <c r="A21" s="246"/>
      <c r="G21" s="643"/>
    </row>
    <row r="22" spans="1:9">
      <c r="A22" s="246"/>
      <c r="G22" s="643"/>
    </row>
    <row r="23" spans="1:9">
      <c r="A23" s="246"/>
      <c r="G23" s="643"/>
    </row>
    <row r="29" spans="1:9" ht="13.5" thickBot="1"/>
    <row r="30" spans="1:9" ht="18">
      <c r="A30" s="247"/>
      <c r="B30" s="91"/>
      <c r="C30" s="91" t="s">
        <v>3109</v>
      </c>
      <c r="D30" s="91"/>
      <c r="E30" s="555"/>
      <c r="F30" s="555"/>
      <c r="G30" s="569"/>
      <c r="H30" s="94"/>
      <c r="I30" s="95"/>
    </row>
    <row r="31" spans="1:9" ht="18">
      <c r="A31" s="248"/>
      <c r="B31" s="108"/>
      <c r="C31" s="108"/>
      <c r="D31" s="108" t="s">
        <v>6636</v>
      </c>
      <c r="E31" s="556"/>
      <c r="F31" s="568"/>
      <c r="G31" s="568"/>
      <c r="H31" s="110"/>
      <c r="I31" s="112"/>
    </row>
    <row r="32" spans="1:9">
      <c r="A32" s="248"/>
      <c r="B32" s="17"/>
      <c r="C32" s="97"/>
      <c r="D32" s="97"/>
      <c r="E32" s="557"/>
      <c r="F32" s="596"/>
      <c r="G32" s="620"/>
      <c r="H32" s="17"/>
      <c r="I32" s="167"/>
    </row>
    <row r="33" spans="1:14">
      <c r="A33" s="248"/>
      <c r="B33" s="17"/>
      <c r="C33" s="97"/>
      <c r="D33" s="274"/>
      <c r="E33" s="557"/>
      <c r="F33" s="596"/>
      <c r="G33" s="620"/>
      <c r="H33" s="17"/>
      <c r="I33" s="167"/>
    </row>
    <row r="34" spans="1:14">
      <c r="A34" s="248"/>
      <c r="B34" s="17"/>
      <c r="C34" s="97"/>
      <c r="D34" s="274"/>
      <c r="E34" s="557"/>
      <c r="F34" s="596"/>
      <c r="G34" s="620"/>
      <c r="H34" s="17"/>
      <c r="I34" s="167"/>
    </row>
    <row r="35" spans="1:14" ht="13.5" thickBot="1">
      <c r="A35" s="249"/>
      <c r="B35" s="171"/>
      <c r="C35" s="99"/>
      <c r="D35" s="99"/>
      <c r="E35" s="558"/>
      <c r="F35" s="598"/>
      <c r="G35" s="621"/>
      <c r="H35" s="171"/>
      <c r="I35" s="172"/>
    </row>
    <row r="36" spans="1:14" ht="36" customHeight="1">
      <c r="A36" s="195" t="s">
        <v>1034</v>
      </c>
      <c r="B36" s="196" t="s">
        <v>1035</v>
      </c>
      <c r="C36" s="226" t="s">
        <v>2729</v>
      </c>
      <c r="D36" s="197" t="s">
        <v>3143</v>
      </c>
      <c r="E36" s="605" t="s">
        <v>11378</v>
      </c>
      <c r="F36" s="600" t="s">
        <v>2792</v>
      </c>
      <c r="G36" s="2603" t="s">
        <v>2640</v>
      </c>
      <c r="H36" s="2601" t="s">
        <v>497</v>
      </c>
      <c r="I36" s="199" t="s">
        <v>4268</v>
      </c>
    </row>
    <row r="37" spans="1:14">
      <c r="A37" s="195"/>
      <c r="B37" s="389"/>
      <c r="C37" s="226" t="s">
        <v>2525</v>
      </c>
      <c r="D37" s="390" t="s">
        <v>2641</v>
      </c>
      <c r="E37" s="564" t="s">
        <v>265</v>
      </c>
      <c r="F37" s="607">
        <f>'Заказ, cкидки и курсы валют'!$I$12</f>
        <v>0</v>
      </c>
      <c r="G37" s="2606"/>
      <c r="H37" s="2599"/>
      <c r="I37" s="325"/>
    </row>
    <row r="38" spans="1:14" s="545" customFormat="1" ht="19.5" customHeight="1">
      <c r="A38" s="2185" t="s">
        <v>6637</v>
      </c>
      <c r="B38" s="535" t="s">
        <v>1384</v>
      </c>
      <c r="C38" s="535">
        <v>1014</v>
      </c>
      <c r="D38" s="536">
        <v>3500</v>
      </c>
      <c r="E38" s="2438">
        <v>203.94</v>
      </c>
      <c r="F38" s="932">
        <f>ROUND(E38*(1-$F$37),2)</f>
        <v>203.94</v>
      </c>
      <c r="G38" s="933">
        <f>'Заказ, cкидки и курсы валют'!$J$23*F38</f>
        <v>2539.0529999999999</v>
      </c>
      <c r="H38" s="537">
        <f>ROUND((D38/1000)*G38,2)</f>
        <v>8886.69</v>
      </c>
      <c r="I38" s="2185"/>
      <c r="J38" s="14"/>
      <c r="K38" s="50"/>
      <c r="L38" s="50"/>
      <c r="M38" s="51"/>
      <c r="N38" s="667"/>
    </row>
    <row r="39" spans="1:14" ht="15">
      <c r="A39" s="15" t="s">
        <v>9426</v>
      </c>
      <c r="B39" s="46" t="s">
        <v>1384</v>
      </c>
      <c r="C39" s="622">
        <v>1015</v>
      </c>
      <c r="D39" s="45">
        <v>3500</v>
      </c>
      <c r="E39" s="2438">
        <v>203.94</v>
      </c>
      <c r="F39" s="603">
        <f t="shared" ref="F39" si="0">ROUND(E39*(1-$F$37),2)</f>
        <v>203.94</v>
      </c>
      <c r="G39" s="862">
        <f>'Заказ, cкидки и курсы валют'!$J$23*F39</f>
        <v>2539.0529999999999</v>
      </c>
      <c r="H39" s="128">
        <f t="shared" ref="H39" si="1">ROUND((D39/1000)*G39,2)</f>
        <v>8886.69</v>
      </c>
      <c r="I39" s="15"/>
      <c r="J39" s="14"/>
      <c r="K39" s="50"/>
      <c r="L39" s="50"/>
      <c r="M39" s="51"/>
      <c r="N39" s="667"/>
    </row>
    <row r="40" spans="1:14" ht="15">
      <c r="A40" s="15" t="s">
        <v>9427</v>
      </c>
      <c r="B40" s="46" t="s">
        <v>1384</v>
      </c>
      <c r="C40" s="622">
        <v>1018</v>
      </c>
      <c r="D40" s="45">
        <v>3500</v>
      </c>
      <c r="E40" s="2438">
        <v>203.94</v>
      </c>
      <c r="F40" s="603">
        <f t="shared" ref="F40" si="2">ROUND(E40*(1-$F$37),2)</f>
        <v>203.94</v>
      </c>
      <c r="G40" s="862">
        <f>'Заказ, cкидки и курсы валют'!$J$23*F40</f>
        <v>2539.0529999999999</v>
      </c>
      <c r="H40" s="128">
        <f t="shared" ref="H40" si="3">ROUND((D40/1000)*G40,2)</f>
        <v>8886.69</v>
      </c>
      <c r="I40" s="15"/>
      <c r="J40" s="14"/>
      <c r="K40" s="50"/>
      <c r="L40" s="50"/>
      <c r="M40" s="51"/>
      <c r="N40" s="667"/>
    </row>
    <row r="41" spans="1:14" ht="15">
      <c r="A41" s="15" t="s">
        <v>9428</v>
      </c>
      <c r="B41" s="46" t="s">
        <v>1384</v>
      </c>
      <c r="C41" s="622">
        <v>3003</v>
      </c>
      <c r="D41" s="45">
        <v>3500</v>
      </c>
      <c r="E41" s="2438">
        <v>203.94</v>
      </c>
      <c r="F41" s="603">
        <f t="shared" ref="F41" si="4">ROUND(E41*(1-$F$37),2)</f>
        <v>203.94</v>
      </c>
      <c r="G41" s="862">
        <f>'Заказ, cкидки и курсы валют'!$J$23*F41</f>
        <v>2539.0529999999999</v>
      </c>
      <c r="H41" s="128">
        <f t="shared" ref="H41" si="5">ROUND((D41/1000)*G41,2)</f>
        <v>8886.69</v>
      </c>
      <c r="I41" s="15"/>
      <c r="J41" s="14"/>
      <c r="K41" s="50"/>
      <c r="L41" s="50"/>
      <c r="M41" s="51"/>
      <c r="N41" s="667"/>
    </row>
    <row r="42" spans="1:14" ht="15">
      <c r="A42" s="15" t="s">
        <v>6638</v>
      </c>
      <c r="B42" s="46" t="s">
        <v>1384</v>
      </c>
      <c r="C42" s="622">
        <v>3005</v>
      </c>
      <c r="D42" s="45">
        <v>3500</v>
      </c>
      <c r="E42" s="2438">
        <v>203.94</v>
      </c>
      <c r="F42" s="603">
        <f t="shared" ref="F42" si="6">ROUND(E42*(1-$F$37),2)</f>
        <v>203.94</v>
      </c>
      <c r="G42" s="862">
        <f>'Заказ, cкидки и курсы валют'!$J$23*F42</f>
        <v>2539.0529999999999</v>
      </c>
      <c r="H42" s="128">
        <f t="shared" ref="H42" si="7">ROUND((D42/1000)*G42,2)</f>
        <v>8886.69</v>
      </c>
      <c r="I42" s="15"/>
      <c r="J42" s="14"/>
      <c r="K42" s="50"/>
      <c r="L42" s="50"/>
      <c r="M42" s="51"/>
      <c r="N42" s="667"/>
    </row>
    <row r="43" spans="1:14" ht="15">
      <c r="A43" s="15" t="s">
        <v>9429</v>
      </c>
      <c r="B43" s="46" t="s">
        <v>1384</v>
      </c>
      <c r="C43" s="622">
        <v>3009</v>
      </c>
      <c r="D43" s="45">
        <v>3500</v>
      </c>
      <c r="E43" s="2438">
        <v>203.94</v>
      </c>
      <c r="F43" s="603">
        <f t="shared" ref="F43:F74" si="8">ROUND(E43*(1-$F$37),2)</f>
        <v>203.94</v>
      </c>
      <c r="G43" s="862">
        <f>'Заказ, cкидки и курсы валют'!$J$23*F43</f>
        <v>2539.0529999999999</v>
      </c>
      <c r="H43" s="128">
        <f t="shared" ref="H43:H74" si="9">ROUND((D43/1000)*G43,2)</f>
        <v>8886.69</v>
      </c>
      <c r="I43" s="15"/>
      <c r="J43" s="14"/>
      <c r="K43" s="50"/>
      <c r="L43" s="50"/>
      <c r="M43" s="51"/>
      <c r="N43" s="667"/>
    </row>
    <row r="44" spans="1:14" ht="15">
      <c r="A44" s="15" t="s">
        <v>9430</v>
      </c>
      <c r="B44" s="46" t="s">
        <v>1384</v>
      </c>
      <c r="C44" s="622">
        <v>3011</v>
      </c>
      <c r="D44" s="45">
        <v>3500</v>
      </c>
      <c r="E44" s="2438">
        <v>203.94</v>
      </c>
      <c r="F44" s="603">
        <f t="shared" si="8"/>
        <v>203.94</v>
      </c>
      <c r="G44" s="862">
        <f>'Заказ, cкидки и курсы валют'!$J$23*F44</f>
        <v>2539.0529999999999</v>
      </c>
      <c r="H44" s="128">
        <f t="shared" si="9"/>
        <v>8886.69</v>
      </c>
      <c r="I44" s="15"/>
      <c r="J44" s="14"/>
      <c r="K44" s="50"/>
      <c r="L44" s="50"/>
      <c r="M44" s="51"/>
      <c r="N44" s="667"/>
    </row>
    <row r="45" spans="1:14" ht="15">
      <c r="A45" s="15" t="s">
        <v>9431</v>
      </c>
      <c r="B45" s="46" t="s">
        <v>1384</v>
      </c>
      <c r="C45" s="622">
        <v>5002</v>
      </c>
      <c r="D45" s="45">
        <v>3500</v>
      </c>
      <c r="E45" s="2438">
        <v>203.94</v>
      </c>
      <c r="F45" s="603">
        <f t="shared" si="8"/>
        <v>203.94</v>
      </c>
      <c r="G45" s="862">
        <f>'Заказ, cкидки и курсы валют'!$J$23*F45</f>
        <v>2539.0529999999999</v>
      </c>
      <c r="H45" s="128">
        <f t="shared" si="9"/>
        <v>8886.69</v>
      </c>
      <c r="I45" s="15"/>
      <c r="J45" s="14"/>
      <c r="K45" s="50"/>
      <c r="L45" s="50"/>
      <c r="M45" s="51"/>
      <c r="N45" s="667"/>
    </row>
    <row r="46" spans="1:14" ht="15">
      <c r="A46" s="15" t="s">
        <v>6639</v>
      </c>
      <c r="B46" s="46" t="s">
        <v>1384</v>
      </c>
      <c r="C46" s="46">
        <v>5005</v>
      </c>
      <c r="D46" s="45">
        <v>3500</v>
      </c>
      <c r="E46" s="2438">
        <v>203.94</v>
      </c>
      <c r="F46" s="603">
        <f t="shared" si="8"/>
        <v>203.94</v>
      </c>
      <c r="G46" s="862">
        <f>'Заказ, cкидки и курсы валют'!$J$23*F46</f>
        <v>2539.0529999999999</v>
      </c>
      <c r="H46" s="128">
        <f t="shared" si="9"/>
        <v>8886.69</v>
      </c>
      <c r="I46" s="15"/>
      <c r="J46" s="14"/>
      <c r="K46" s="50"/>
      <c r="L46" s="50"/>
      <c r="M46" s="51"/>
      <c r="N46" s="667"/>
    </row>
    <row r="47" spans="1:14" ht="15">
      <c r="A47" s="15" t="s">
        <v>6640</v>
      </c>
      <c r="B47" s="46" t="s">
        <v>1384</v>
      </c>
      <c r="C47" s="46">
        <v>5021</v>
      </c>
      <c r="D47" s="45">
        <v>3500</v>
      </c>
      <c r="E47" s="2438">
        <v>203.94</v>
      </c>
      <c r="F47" s="603">
        <f t="shared" si="8"/>
        <v>203.94</v>
      </c>
      <c r="G47" s="862">
        <f>'Заказ, cкидки и курсы валют'!$J$23*F47</f>
        <v>2539.0529999999999</v>
      </c>
      <c r="H47" s="128">
        <f t="shared" si="9"/>
        <v>8886.69</v>
      </c>
      <c r="I47" s="15"/>
      <c r="J47" s="14"/>
      <c r="K47" s="50"/>
      <c r="L47" s="50"/>
      <c r="M47" s="51"/>
      <c r="N47" s="667"/>
    </row>
    <row r="48" spans="1:14" ht="15">
      <c r="A48" s="15" t="s">
        <v>9432</v>
      </c>
      <c r="B48" s="46" t="s">
        <v>1384</v>
      </c>
      <c r="C48" s="46">
        <v>6002</v>
      </c>
      <c r="D48" s="45">
        <v>3500</v>
      </c>
      <c r="E48" s="2438">
        <v>203.94</v>
      </c>
      <c r="F48" s="603">
        <f t="shared" si="8"/>
        <v>203.94</v>
      </c>
      <c r="G48" s="862">
        <f>'Заказ, cкидки и курсы валют'!$J$23*F48</f>
        <v>2539.0529999999999</v>
      </c>
      <c r="H48" s="128">
        <f t="shared" si="9"/>
        <v>8886.69</v>
      </c>
      <c r="I48" s="15"/>
      <c r="J48" s="14"/>
      <c r="K48" s="50"/>
      <c r="L48" s="50"/>
      <c r="M48" s="51"/>
      <c r="N48" s="667"/>
    </row>
    <row r="49" spans="1:14" ht="15">
      <c r="A49" s="15" t="s">
        <v>6641</v>
      </c>
      <c r="B49" s="46" t="s">
        <v>1384</v>
      </c>
      <c r="C49" s="46">
        <v>6005</v>
      </c>
      <c r="D49" s="45">
        <v>3500</v>
      </c>
      <c r="E49" s="2438">
        <v>203.94</v>
      </c>
      <c r="F49" s="603">
        <f t="shared" si="8"/>
        <v>203.94</v>
      </c>
      <c r="G49" s="862">
        <f>'Заказ, cкидки и курсы валют'!$J$23*F49</f>
        <v>2539.0529999999999</v>
      </c>
      <c r="H49" s="128">
        <f t="shared" si="9"/>
        <v>8886.69</v>
      </c>
      <c r="I49" s="15"/>
      <c r="J49" s="14"/>
      <c r="K49" s="50"/>
      <c r="L49" s="50"/>
      <c r="M49" s="51"/>
      <c r="N49" s="667"/>
    </row>
    <row r="50" spans="1:14" ht="15">
      <c r="A50" s="15" t="s">
        <v>6642</v>
      </c>
      <c r="B50" s="46" t="s">
        <v>1384</v>
      </c>
      <c r="C50" s="46">
        <v>7004</v>
      </c>
      <c r="D50" s="45">
        <v>3500</v>
      </c>
      <c r="E50" s="2438">
        <v>203.94</v>
      </c>
      <c r="F50" s="603">
        <f t="shared" si="8"/>
        <v>203.94</v>
      </c>
      <c r="G50" s="862">
        <f>'Заказ, cкидки и курсы валют'!$J$23*F50</f>
        <v>2539.0529999999999</v>
      </c>
      <c r="H50" s="128">
        <f t="shared" si="9"/>
        <v>8886.69</v>
      </c>
      <c r="I50" s="15"/>
      <c r="J50" s="14"/>
      <c r="K50" s="50"/>
      <c r="L50" s="50"/>
      <c r="M50" s="51"/>
      <c r="N50" s="667"/>
    </row>
    <row r="51" spans="1:14" ht="15">
      <c r="A51" s="15" t="s">
        <v>6643</v>
      </c>
      <c r="B51" s="44" t="s">
        <v>1384</v>
      </c>
      <c r="C51" s="46">
        <v>7024</v>
      </c>
      <c r="D51" s="45">
        <v>3500</v>
      </c>
      <c r="E51" s="2438">
        <v>203.94</v>
      </c>
      <c r="F51" s="603">
        <f t="shared" si="8"/>
        <v>203.94</v>
      </c>
      <c r="G51" s="862">
        <f>'Заказ, cкидки и курсы валют'!$J$23*F51</f>
        <v>2539.0529999999999</v>
      </c>
      <c r="H51" s="128">
        <f t="shared" si="9"/>
        <v>8886.69</v>
      </c>
      <c r="I51" s="15"/>
      <c r="J51" s="14"/>
      <c r="K51" s="49"/>
      <c r="L51" s="50"/>
      <c r="M51" s="51"/>
      <c r="N51" s="667"/>
    </row>
    <row r="52" spans="1:14" ht="15">
      <c r="A52" s="15" t="s">
        <v>6644</v>
      </c>
      <c r="B52" s="46" t="s">
        <v>1384</v>
      </c>
      <c r="C52" s="46">
        <v>8017</v>
      </c>
      <c r="D52" s="45">
        <v>3500</v>
      </c>
      <c r="E52" s="2438">
        <v>203.94</v>
      </c>
      <c r="F52" s="603">
        <f t="shared" si="8"/>
        <v>203.94</v>
      </c>
      <c r="G52" s="862">
        <f>'Заказ, cкидки и курсы валют'!$J$23*F52</f>
        <v>2539.0529999999999</v>
      </c>
      <c r="H52" s="128">
        <f t="shared" si="9"/>
        <v>8886.69</v>
      </c>
      <c r="I52" s="15"/>
      <c r="J52" s="14"/>
      <c r="K52" s="50"/>
      <c r="L52" s="50"/>
      <c r="M52" s="51"/>
      <c r="N52" s="667"/>
    </row>
    <row r="53" spans="1:14" ht="15">
      <c r="A53" s="15" t="s">
        <v>6645</v>
      </c>
      <c r="B53" s="46" t="s">
        <v>1384</v>
      </c>
      <c r="C53" s="46">
        <v>8019</v>
      </c>
      <c r="D53" s="45">
        <v>3500</v>
      </c>
      <c r="E53" s="2438">
        <v>203.94</v>
      </c>
      <c r="F53" s="603">
        <f t="shared" si="8"/>
        <v>203.94</v>
      </c>
      <c r="G53" s="862">
        <f>'Заказ, cкидки и курсы валют'!$J$23*F53</f>
        <v>2539.0529999999999</v>
      </c>
      <c r="H53" s="128">
        <f t="shared" si="9"/>
        <v>8886.69</v>
      </c>
      <c r="I53" s="15"/>
      <c r="J53" s="14"/>
      <c r="K53" s="50"/>
      <c r="L53" s="50"/>
      <c r="M53" s="51"/>
      <c r="N53" s="667"/>
    </row>
    <row r="54" spans="1:14" ht="15">
      <c r="A54" s="15" t="s">
        <v>6646</v>
      </c>
      <c r="B54" s="46" t="s">
        <v>1384</v>
      </c>
      <c r="C54" s="46">
        <v>9003</v>
      </c>
      <c r="D54" s="45">
        <v>3500</v>
      </c>
      <c r="E54" s="2438">
        <v>203.94</v>
      </c>
      <c r="F54" s="603">
        <f t="shared" si="8"/>
        <v>203.94</v>
      </c>
      <c r="G54" s="862">
        <f>'Заказ, cкидки и курсы валют'!$J$23*F54</f>
        <v>2539.0529999999999</v>
      </c>
      <c r="H54" s="128">
        <f t="shared" si="9"/>
        <v>8886.69</v>
      </c>
      <c r="I54" s="15"/>
      <c r="J54" s="14"/>
      <c r="K54" s="50"/>
      <c r="L54" s="50"/>
      <c r="M54" s="51"/>
      <c r="N54" s="667"/>
    </row>
    <row r="55" spans="1:14" ht="15">
      <c r="A55" s="2185" t="s">
        <v>9433</v>
      </c>
      <c r="B55" s="535" t="s">
        <v>3352</v>
      </c>
      <c r="C55" s="535">
        <v>1014</v>
      </c>
      <c r="D55" s="536">
        <v>3000</v>
      </c>
      <c r="E55" s="2438">
        <v>217.14</v>
      </c>
      <c r="F55" s="932">
        <f t="shared" si="8"/>
        <v>217.14</v>
      </c>
      <c r="G55" s="933">
        <f>'Заказ, cкидки и курсы валют'!$J$23*F55</f>
        <v>2703.3929999999996</v>
      </c>
      <c r="H55" s="537">
        <f t="shared" si="9"/>
        <v>8110.18</v>
      </c>
      <c r="I55" s="2185"/>
      <c r="J55" s="14"/>
      <c r="K55" s="50"/>
      <c r="L55" s="50"/>
      <c r="M55" s="51"/>
      <c r="N55" s="667"/>
    </row>
    <row r="56" spans="1:14" ht="15">
      <c r="A56" s="525" t="s">
        <v>9434</v>
      </c>
      <c r="B56" s="622" t="s">
        <v>3352</v>
      </c>
      <c r="C56" s="622">
        <v>1015</v>
      </c>
      <c r="D56" s="1228">
        <v>3000</v>
      </c>
      <c r="E56" s="2438">
        <v>217.14</v>
      </c>
      <c r="F56" s="936">
        <f t="shared" si="8"/>
        <v>217.14</v>
      </c>
      <c r="G56" s="866">
        <f>'Заказ, cкидки и курсы валют'!$J$23*F56</f>
        <v>2703.3929999999996</v>
      </c>
      <c r="H56" s="522">
        <f t="shared" si="9"/>
        <v>8110.18</v>
      </c>
      <c r="I56" s="525"/>
      <c r="J56" s="14"/>
      <c r="K56" s="50"/>
      <c r="L56" s="50"/>
      <c r="M56" s="51"/>
      <c r="N56" s="667"/>
    </row>
    <row r="57" spans="1:14" ht="15">
      <c r="A57" s="525" t="s">
        <v>9435</v>
      </c>
      <c r="B57" s="622" t="s">
        <v>3352</v>
      </c>
      <c r="C57" s="622">
        <v>1018</v>
      </c>
      <c r="D57" s="1228">
        <v>3000</v>
      </c>
      <c r="E57" s="2438">
        <v>217.14</v>
      </c>
      <c r="F57" s="936">
        <f t="shared" si="8"/>
        <v>217.14</v>
      </c>
      <c r="G57" s="866">
        <f>'Заказ, cкидки и курсы валют'!$J$23*F57</f>
        <v>2703.3929999999996</v>
      </c>
      <c r="H57" s="522">
        <f t="shared" si="9"/>
        <v>8110.18</v>
      </c>
      <c r="I57" s="525"/>
      <c r="J57" s="14"/>
      <c r="K57" s="50"/>
      <c r="L57" s="50"/>
      <c r="M57" s="51"/>
      <c r="N57" s="667"/>
    </row>
    <row r="58" spans="1:14" ht="15">
      <c r="A58" s="525" t="s">
        <v>9436</v>
      </c>
      <c r="B58" s="622" t="s">
        <v>3352</v>
      </c>
      <c r="C58" s="622">
        <v>3003</v>
      </c>
      <c r="D58" s="1228">
        <v>3000</v>
      </c>
      <c r="E58" s="2438">
        <v>217.14</v>
      </c>
      <c r="F58" s="936">
        <f t="shared" si="8"/>
        <v>217.14</v>
      </c>
      <c r="G58" s="866">
        <f>'Заказ, cкидки и курсы валют'!$J$23*F58</f>
        <v>2703.3929999999996</v>
      </c>
      <c r="H58" s="522">
        <f t="shared" si="9"/>
        <v>8110.18</v>
      </c>
      <c r="I58" s="525"/>
      <c r="J58" s="14"/>
      <c r="K58" s="50"/>
      <c r="L58" s="50"/>
      <c r="M58" s="51"/>
      <c r="N58" s="667"/>
    </row>
    <row r="59" spans="1:14" ht="15">
      <c r="A59" s="525" t="s">
        <v>6647</v>
      </c>
      <c r="B59" s="622" t="s">
        <v>3352</v>
      </c>
      <c r="C59" s="622">
        <v>3005</v>
      </c>
      <c r="D59" s="1228">
        <v>3000</v>
      </c>
      <c r="E59" s="2438">
        <v>217.14</v>
      </c>
      <c r="F59" s="936">
        <f t="shared" si="8"/>
        <v>217.14</v>
      </c>
      <c r="G59" s="866">
        <f>'Заказ, cкидки и курсы валют'!$J$23*F59</f>
        <v>2703.3929999999996</v>
      </c>
      <c r="H59" s="522">
        <f t="shared" si="9"/>
        <v>8110.18</v>
      </c>
      <c r="I59" s="525"/>
      <c r="J59" s="14"/>
      <c r="K59" s="50"/>
      <c r="L59" s="50"/>
      <c r="M59" s="51"/>
      <c r="N59" s="667"/>
    </row>
    <row r="60" spans="1:14" ht="15">
      <c r="A60" s="525" t="s">
        <v>9437</v>
      </c>
      <c r="B60" s="622" t="s">
        <v>3352</v>
      </c>
      <c r="C60" s="622">
        <v>3009</v>
      </c>
      <c r="D60" s="1228">
        <v>3000</v>
      </c>
      <c r="E60" s="2438">
        <v>217.14</v>
      </c>
      <c r="F60" s="936">
        <f t="shared" si="8"/>
        <v>217.14</v>
      </c>
      <c r="G60" s="866">
        <f>'Заказ, cкидки и курсы валют'!$J$23*F60</f>
        <v>2703.3929999999996</v>
      </c>
      <c r="H60" s="522">
        <f t="shared" si="9"/>
        <v>8110.18</v>
      </c>
      <c r="I60" s="525"/>
      <c r="J60" s="14"/>
      <c r="K60" s="50"/>
      <c r="L60" s="50"/>
      <c r="M60" s="51"/>
      <c r="N60" s="667"/>
    </row>
    <row r="61" spans="1:14" ht="15">
      <c r="A61" s="525" t="s">
        <v>9438</v>
      </c>
      <c r="B61" s="622" t="s">
        <v>3352</v>
      </c>
      <c r="C61" s="622">
        <v>3011</v>
      </c>
      <c r="D61" s="1228">
        <v>3000</v>
      </c>
      <c r="E61" s="2438">
        <v>217.14</v>
      </c>
      <c r="F61" s="936">
        <f t="shared" si="8"/>
        <v>217.14</v>
      </c>
      <c r="G61" s="866">
        <f>'Заказ, cкидки и курсы валют'!$J$23*F61</f>
        <v>2703.3929999999996</v>
      </c>
      <c r="H61" s="522">
        <f t="shared" si="9"/>
        <v>8110.18</v>
      </c>
      <c r="I61" s="525"/>
      <c r="J61" s="14"/>
      <c r="K61" s="50"/>
      <c r="L61" s="50"/>
      <c r="M61" s="51"/>
      <c r="N61" s="667"/>
    </row>
    <row r="62" spans="1:14" ht="15">
      <c r="A62" s="525" t="s">
        <v>9439</v>
      </c>
      <c r="B62" s="622" t="s">
        <v>3352</v>
      </c>
      <c r="C62" s="622">
        <v>5002</v>
      </c>
      <c r="D62" s="1228">
        <v>3000</v>
      </c>
      <c r="E62" s="2438">
        <v>217.14</v>
      </c>
      <c r="F62" s="936">
        <f t="shared" si="8"/>
        <v>217.14</v>
      </c>
      <c r="G62" s="866">
        <f>'Заказ, cкидки и курсы валют'!$J$23*F62</f>
        <v>2703.3929999999996</v>
      </c>
      <c r="H62" s="522">
        <f t="shared" si="9"/>
        <v>8110.18</v>
      </c>
      <c r="I62" s="525"/>
      <c r="J62" s="14"/>
      <c r="K62" s="50"/>
      <c r="L62" s="50"/>
      <c r="M62" s="51"/>
      <c r="N62" s="667"/>
    </row>
    <row r="63" spans="1:14" ht="15">
      <c r="A63" s="15" t="s">
        <v>6648</v>
      </c>
      <c r="B63" s="46" t="s">
        <v>3352</v>
      </c>
      <c r="C63" s="46">
        <v>5005</v>
      </c>
      <c r="D63" s="45">
        <v>3000</v>
      </c>
      <c r="E63" s="2438">
        <v>217.14</v>
      </c>
      <c r="F63" s="603">
        <f t="shared" si="8"/>
        <v>217.14</v>
      </c>
      <c r="G63" s="862">
        <f>'Заказ, cкидки и курсы валют'!$J$23*F63</f>
        <v>2703.3929999999996</v>
      </c>
      <c r="H63" s="128">
        <f t="shared" si="9"/>
        <v>8110.18</v>
      </c>
      <c r="I63" s="15"/>
      <c r="J63" s="14"/>
      <c r="K63" s="50"/>
      <c r="L63" s="50"/>
      <c r="M63" s="51"/>
      <c r="N63" s="667"/>
    </row>
    <row r="64" spans="1:14" ht="15">
      <c r="A64" s="15" t="s">
        <v>9440</v>
      </c>
      <c r="B64" s="46" t="s">
        <v>3352</v>
      </c>
      <c r="C64" s="46">
        <v>5021</v>
      </c>
      <c r="D64" s="45">
        <v>3000</v>
      </c>
      <c r="E64" s="2438">
        <v>217.14</v>
      </c>
      <c r="F64" s="603">
        <f t="shared" si="8"/>
        <v>217.14</v>
      </c>
      <c r="G64" s="862">
        <f>'Заказ, cкидки и курсы валют'!$J$23*F64</f>
        <v>2703.3929999999996</v>
      </c>
      <c r="H64" s="128">
        <f t="shared" si="9"/>
        <v>8110.18</v>
      </c>
      <c r="I64" s="15"/>
      <c r="J64" s="14"/>
      <c r="K64" s="50"/>
      <c r="L64" s="50"/>
      <c r="M64" s="51"/>
      <c r="N64" s="667"/>
    </row>
    <row r="65" spans="1:14" ht="15">
      <c r="A65" s="15" t="s">
        <v>9441</v>
      </c>
      <c r="B65" s="46" t="s">
        <v>3352</v>
      </c>
      <c r="C65" s="46">
        <v>6002</v>
      </c>
      <c r="D65" s="45">
        <v>3000</v>
      </c>
      <c r="E65" s="2438">
        <v>217.14</v>
      </c>
      <c r="F65" s="603">
        <f t="shared" si="8"/>
        <v>217.14</v>
      </c>
      <c r="G65" s="862">
        <f>'Заказ, cкидки и курсы валют'!$J$23*F65</f>
        <v>2703.3929999999996</v>
      </c>
      <c r="H65" s="128">
        <f t="shared" si="9"/>
        <v>8110.18</v>
      </c>
      <c r="I65" s="15"/>
      <c r="J65" s="14"/>
      <c r="K65" s="50"/>
      <c r="L65" s="50"/>
      <c r="M65" s="51"/>
      <c r="N65" s="667"/>
    </row>
    <row r="66" spans="1:14" s="545" customFormat="1" ht="15">
      <c r="A66" s="15" t="s">
        <v>6649</v>
      </c>
      <c r="B66" s="46" t="s">
        <v>3352</v>
      </c>
      <c r="C66" s="46">
        <v>6005</v>
      </c>
      <c r="D66" s="45">
        <v>3000</v>
      </c>
      <c r="E66" s="2438">
        <v>217.14</v>
      </c>
      <c r="F66" s="603">
        <f t="shared" si="8"/>
        <v>217.14</v>
      </c>
      <c r="G66" s="862">
        <f>'Заказ, cкидки и курсы валют'!$J$23*F66</f>
        <v>2703.3929999999996</v>
      </c>
      <c r="H66" s="128">
        <f t="shared" si="9"/>
        <v>8110.18</v>
      </c>
      <c r="I66" s="15"/>
      <c r="J66" s="14"/>
      <c r="K66" s="50"/>
      <c r="L66" s="50"/>
      <c r="M66" s="51"/>
      <c r="N66" s="667"/>
    </row>
    <row r="67" spans="1:14" ht="15">
      <c r="A67" s="15" t="s">
        <v>6650</v>
      </c>
      <c r="B67" s="46" t="s">
        <v>3352</v>
      </c>
      <c r="C67" s="46">
        <v>7004</v>
      </c>
      <c r="D67" s="45">
        <v>3000</v>
      </c>
      <c r="E67" s="2438">
        <v>217.14</v>
      </c>
      <c r="F67" s="603">
        <f t="shared" si="8"/>
        <v>217.14</v>
      </c>
      <c r="G67" s="862">
        <f>'Заказ, cкидки и курсы валют'!$J$23*F67</f>
        <v>2703.3929999999996</v>
      </c>
      <c r="H67" s="128">
        <f t="shared" si="9"/>
        <v>8110.18</v>
      </c>
      <c r="I67" s="15"/>
      <c r="J67" s="14"/>
      <c r="K67" s="50"/>
      <c r="L67" s="50"/>
      <c r="M67" s="51"/>
      <c r="N67" s="667"/>
    </row>
    <row r="68" spans="1:14" ht="15">
      <c r="A68" s="15" t="s">
        <v>9442</v>
      </c>
      <c r="B68" s="46" t="s">
        <v>3352</v>
      </c>
      <c r="C68" s="46">
        <v>7024</v>
      </c>
      <c r="D68" s="45">
        <v>3000</v>
      </c>
      <c r="E68" s="2438">
        <v>217.14</v>
      </c>
      <c r="F68" s="603">
        <f t="shared" si="8"/>
        <v>217.14</v>
      </c>
      <c r="G68" s="862">
        <f>'Заказ, cкидки и курсы валют'!$J$23*F68</f>
        <v>2703.3929999999996</v>
      </c>
      <c r="H68" s="128">
        <f t="shared" si="9"/>
        <v>8110.18</v>
      </c>
      <c r="I68" s="15"/>
      <c r="J68" s="14"/>
      <c r="K68" s="50"/>
      <c r="L68" s="50"/>
      <c r="M68" s="51"/>
      <c r="N68" s="667"/>
    </row>
    <row r="69" spans="1:14" ht="15">
      <c r="A69" s="15" t="s">
        <v>6651</v>
      </c>
      <c r="B69" s="46" t="s">
        <v>3352</v>
      </c>
      <c r="C69" s="46">
        <v>8017</v>
      </c>
      <c r="D69" s="45">
        <v>3000</v>
      </c>
      <c r="E69" s="2438">
        <v>217.14</v>
      </c>
      <c r="F69" s="603">
        <f t="shared" si="8"/>
        <v>217.14</v>
      </c>
      <c r="G69" s="862">
        <f>'Заказ, cкидки и курсы валют'!$J$23*F69</f>
        <v>2703.3929999999996</v>
      </c>
      <c r="H69" s="128">
        <f t="shared" si="9"/>
        <v>8110.18</v>
      </c>
      <c r="I69" s="15"/>
      <c r="J69" s="14"/>
      <c r="K69" s="50"/>
      <c r="L69" s="50"/>
      <c r="M69" s="51"/>
      <c r="N69" s="667"/>
    </row>
    <row r="70" spans="1:14" ht="15">
      <c r="A70" s="15" t="s">
        <v>6652</v>
      </c>
      <c r="B70" s="46" t="s">
        <v>3352</v>
      </c>
      <c r="C70" s="46">
        <v>8019</v>
      </c>
      <c r="D70" s="45">
        <v>3000</v>
      </c>
      <c r="E70" s="2438">
        <v>217.14</v>
      </c>
      <c r="F70" s="603">
        <f t="shared" si="8"/>
        <v>217.14</v>
      </c>
      <c r="G70" s="862">
        <f>'Заказ, cкидки и курсы валют'!$J$23*F70</f>
        <v>2703.3929999999996</v>
      </c>
      <c r="H70" s="128">
        <f t="shared" si="9"/>
        <v>8110.18</v>
      </c>
      <c r="I70" s="15"/>
      <c r="J70" s="14"/>
      <c r="K70" s="50"/>
      <c r="L70" s="50"/>
      <c r="M70" s="51"/>
      <c r="N70" s="667"/>
    </row>
    <row r="71" spans="1:14" ht="15">
      <c r="A71" s="15" t="s">
        <v>6653</v>
      </c>
      <c r="B71" s="46" t="s">
        <v>3352</v>
      </c>
      <c r="C71" s="46">
        <v>9003</v>
      </c>
      <c r="D71" s="45">
        <v>3000</v>
      </c>
      <c r="E71" s="2438">
        <v>217.14</v>
      </c>
      <c r="F71" s="603">
        <f t="shared" si="8"/>
        <v>217.14</v>
      </c>
      <c r="G71" s="862">
        <f>'Заказ, cкидки и курсы валют'!$J$23*F71</f>
        <v>2703.3929999999996</v>
      </c>
      <c r="H71" s="128">
        <f t="shared" si="9"/>
        <v>8110.18</v>
      </c>
      <c r="I71" s="15"/>
      <c r="J71" s="14"/>
      <c r="K71" s="50"/>
      <c r="L71" s="50"/>
      <c r="M71" s="51"/>
      <c r="N71" s="667"/>
    </row>
    <row r="72" spans="1:14" ht="15">
      <c r="A72" s="2185" t="s">
        <v>10903</v>
      </c>
      <c r="B72" s="535" t="s">
        <v>1386</v>
      </c>
      <c r="C72" s="535">
        <v>1014</v>
      </c>
      <c r="D72" s="536">
        <v>2000</v>
      </c>
      <c r="E72" s="2438">
        <v>256.88</v>
      </c>
      <c r="F72" s="932">
        <f t="shared" si="8"/>
        <v>256.88</v>
      </c>
      <c r="G72" s="933">
        <f>'Заказ, cкидки и курсы валют'!$J$23*F72</f>
        <v>3198.1559999999999</v>
      </c>
      <c r="H72" s="537">
        <f t="shared" si="9"/>
        <v>6396.31</v>
      </c>
      <c r="I72" s="2185"/>
      <c r="J72" s="14"/>
      <c r="K72" s="50"/>
      <c r="L72" s="50"/>
      <c r="M72" s="51"/>
      <c r="N72" s="667"/>
    </row>
    <row r="73" spans="1:14" s="545" customFormat="1" ht="15">
      <c r="A73" s="15" t="s">
        <v>10904</v>
      </c>
      <c r="B73" s="46" t="s">
        <v>1386</v>
      </c>
      <c r="C73" s="622">
        <v>1015</v>
      </c>
      <c r="D73" s="45">
        <v>2000</v>
      </c>
      <c r="E73" s="2438">
        <v>256.88</v>
      </c>
      <c r="F73" s="603">
        <f t="shared" si="8"/>
        <v>256.88</v>
      </c>
      <c r="G73" s="862">
        <f>'Заказ, cкидки и курсы валют'!$J$23*F73</f>
        <v>3198.1559999999999</v>
      </c>
      <c r="H73" s="128">
        <f t="shared" si="9"/>
        <v>6396.31</v>
      </c>
      <c r="I73" s="15"/>
      <c r="J73" s="14"/>
      <c r="K73" s="50"/>
      <c r="L73" s="50"/>
      <c r="M73" s="51"/>
      <c r="N73" s="667"/>
    </row>
    <row r="74" spans="1:14" ht="15">
      <c r="A74" s="15" t="s">
        <v>10905</v>
      </c>
      <c r="B74" s="44" t="s">
        <v>1386</v>
      </c>
      <c r="C74" s="622">
        <v>1018</v>
      </c>
      <c r="D74" s="45">
        <v>2000</v>
      </c>
      <c r="E74" s="2438">
        <v>256.88</v>
      </c>
      <c r="F74" s="603">
        <f t="shared" si="8"/>
        <v>256.88</v>
      </c>
      <c r="G74" s="862">
        <f>'Заказ, cкидки и курсы валют'!$J$23*F74</f>
        <v>3198.1559999999999</v>
      </c>
      <c r="H74" s="128">
        <f t="shared" si="9"/>
        <v>6396.31</v>
      </c>
      <c r="I74" s="15"/>
      <c r="J74" s="14"/>
      <c r="K74" s="49"/>
      <c r="L74" s="50"/>
      <c r="M74" s="51"/>
      <c r="N74" s="667"/>
    </row>
    <row r="75" spans="1:14" ht="15">
      <c r="A75" s="15" t="s">
        <v>10906</v>
      </c>
      <c r="B75" s="46" t="s">
        <v>1386</v>
      </c>
      <c r="C75" s="622">
        <v>3003</v>
      </c>
      <c r="D75" s="45">
        <v>2000</v>
      </c>
      <c r="E75" s="2438">
        <v>256.88</v>
      </c>
      <c r="F75" s="603">
        <f t="shared" ref="F75:F78" si="10">ROUND(E75*(1-$F$37),2)</f>
        <v>256.88</v>
      </c>
      <c r="G75" s="862">
        <f>'Заказ, cкидки и курсы валют'!$J$23*F75</f>
        <v>3198.1559999999999</v>
      </c>
      <c r="H75" s="128">
        <f t="shared" ref="H75:H78" si="11">ROUND((D75/1000)*G75,2)</f>
        <v>6396.31</v>
      </c>
      <c r="I75" s="15"/>
      <c r="J75" s="14"/>
      <c r="K75" s="50"/>
      <c r="L75" s="50"/>
      <c r="M75" s="51"/>
      <c r="N75" s="667"/>
    </row>
    <row r="76" spans="1:14" ht="15">
      <c r="A76" s="15" t="s">
        <v>6654</v>
      </c>
      <c r="B76" s="44" t="s">
        <v>1386</v>
      </c>
      <c r="C76" s="622">
        <v>3005</v>
      </c>
      <c r="D76" s="45">
        <v>2000</v>
      </c>
      <c r="E76" s="2438">
        <v>256.88</v>
      </c>
      <c r="F76" s="603">
        <f t="shared" si="10"/>
        <v>256.88</v>
      </c>
      <c r="G76" s="862">
        <f>'Заказ, cкидки и курсы валют'!$J$23*F76</f>
        <v>3198.1559999999999</v>
      </c>
      <c r="H76" s="128">
        <f t="shared" si="11"/>
        <v>6396.31</v>
      </c>
      <c r="I76" s="15"/>
      <c r="J76" s="14"/>
      <c r="K76" s="49"/>
      <c r="L76" s="50"/>
      <c r="M76" s="51"/>
      <c r="N76" s="667"/>
    </row>
    <row r="77" spans="1:14" ht="15">
      <c r="A77" s="15" t="s">
        <v>10907</v>
      </c>
      <c r="B77" s="46" t="s">
        <v>1386</v>
      </c>
      <c r="C77" s="622">
        <v>3009</v>
      </c>
      <c r="D77" s="45">
        <v>2000</v>
      </c>
      <c r="E77" s="2438">
        <v>256.88</v>
      </c>
      <c r="F77" s="603">
        <f t="shared" si="10"/>
        <v>256.88</v>
      </c>
      <c r="G77" s="862">
        <f>'Заказ, cкидки и курсы валют'!$J$23*F77</f>
        <v>3198.1559999999999</v>
      </c>
      <c r="H77" s="128">
        <f t="shared" si="11"/>
        <v>6396.31</v>
      </c>
      <c r="I77" s="15"/>
      <c r="J77" s="14"/>
      <c r="K77" s="50"/>
      <c r="L77" s="50"/>
      <c r="M77" s="51"/>
      <c r="N77" s="667"/>
    </row>
    <row r="78" spans="1:14" ht="15">
      <c r="A78" s="15" t="s">
        <v>10908</v>
      </c>
      <c r="B78" s="46" t="s">
        <v>1386</v>
      </c>
      <c r="C78" s="622">
        <v>3011</v>
      </c>
      <c r="D78" s="45">
        <v>2000</v>
      </c>
      <c r="E78" s="2438">
        <v>256.88</v>
      </c>
      <c r="F78" s="603">
        <f t="shared" si="10"/>
        <v>256.88</v>
      </c>
      <c r="G78" s="862">
        <f>'Заказ, cкидки и курсы валют'!$J$23*F78</f>
        <v>3198.1559999999999</v>
      </c>
      <c r="H78" s="128">
        <f t="shared" si="11"/>
        <v>6396.31</v>
      </c>
      <c r="I78" s="15"/>
      <c r="J78" s="14"/>
      <c r="K78" s="50"/>
      <c r="L78" s="50"/>
      <c r="M78" s="51"/>
      <c r="N78" s="667"/>
    </row>
    <row r="79" spans="1:14" ht="15">
      <c r="A79" s="15" t="s">
        <v>10909</v>
      </c>
      <c r="B79" s="46" t="s">
        <v>1386</v>
      </c>
      <c r="C79" s="622">
        <v>5002</v>
      </c>
      <c r="D79" s="45">
        <v>2000</v>
      </c>
      <c r="E79" s="2438">
        <v>256.88</v>
      </c>
      <c r="F79" s="603">
        <f t="shared" ref="F79:F87" si="12">ROUND(E79*(1-$F$37),2)</f>
        <v>256.88</v>
      </c>
      <c r="G79" s="862">
        <f>'Заказ, cкидки и курсы валют'!$J$23*F79</f>
        <v>3198.1559999999999</v>
      </c>
      <c r="H79" s="128">
        <f t="shared" ref="H79:H87" si="13">ROUND((D79/1000)*G79,2)</f>
        <v>6396.31</v>
      </c>
      <c r="I79" s="15"/>
      <c r="J79" s="14"/>
      <c r="K79" s="50"/>
      <c r="L79" s="50"/>
      <c r="M79" s="51"/>
      <c r="N79" s="667"/>
    </row>
    <row r="80" spans="1:14" ht="15">
      <c r="A80" s="15" t="s">
        <v>6655</v>
      </c>
      <c r="B80" s="44" t="s">
        <v>1386</v>
      </c>
      <c r="C80" s="46">
        <v>5005</v>
      </c>
      <c r="D80" s="45">
        <v>2000</v>
      </c>
      <c r="E80" s="2438">
        <v>256.88</v>
      </c>
      <c r="F80" s="603">
        <f t="shared" si="12"/>
        <v>256.88</v>
      </c>
      <c r="G80" s="862">
        <f>'Заказ, cкидки и курсы валют'!$J$23*F80</f>
        <v>3198.1559999999999</v>
      </c>
      <c r="H80" s="128">
        <f t="shared" si="13"/>
        <v>6396.31</v>
      </c>
      <c r="I80" s="15"/>
      <c r="J80" s="14"/>
      <c r="K80" s="49"/>
      <c r="L80" s="50"/>
      <c r="M80" s="51"/>
      <c r="N80" s="667"/>
    </row>
    <row r="81" spans="1:14" ht="15">
      <c r="A81" s="15" t="s">
        <v>10910</v>
      </c>
      <c r="B81" s="46" t="s">
        <v>1386</v>
      </c>
      <c r="C81" s="46">
        <v>5021</v>
      </c>
      <c r="D81" s="45">
        <v>2000</v>
      </c>
      <c r="E81" s="2438">
        <v>256.88</v>
      </c>
      <c r="F81" s="603">
        <f t="shared" si="12"/>
        <v>256.88</v>
      </c>
      <c r="G81" s="862">
        <f>'Заказ, cкидки и курсы валют'!$J$23*F81</f>
        <v>3198.1559999999999</v>
      </c>
      <c r="H81" s="128">
        <f t="shared" si="13"/>
        <v>6396.31</v>
      </c>
      <c r="I81" s="15"/>
      <c r="J81" s="14"/>
      <c r="K81" s="50"/>
      <c r="L81" s="50"/>
      <c r="M81" s="51"/>
      <c r="N81" s="667"/>
    </row>
    <row r="82" spans="1:14" ht="15">
      <c r="A82" s="15" t="s">
        <v>10911</v>
      </c>
      <c r="B82" s="44" t="s">
        <v>1386</v>
      </c>
      <c r="C82" s="46">
        <v>6002</v>
      </c>
      <c r="D82" s="45">
        <v>2000</v>
      </c>
      <c r="E82" s="2438">
        <v>256.88</v>
      </c>
      <c r="F82" s="603">
        <f t="shared" si="12"/>
        <v>256.88</v>
      </c>
      <c r="G82" s="862">
        <f>'Заказ, cкидки и курсы валют'!$J$23*F82</f>
        <v>3198.1559999999999</v>
      </c>
      <c r="H82" s="128">
        <f t="shared" si="13"/>
        <v>6396.31</v>
      </c>
      <c r="I82" s="15"/>
      <c r="J82" s="14"/>
      <c r="K82" s="49"/>
      <c r="L82" s="50"/>
      <c r="M82" s="51"/>
      <c r="N82" s="667"/>
    </row>
    <row r="83" spans="1:14" ht="15">
      <c r="A83" s="15" t="s">
        <v>6656</v>
      </c>
      <c r="B83" s="46" t="s">
        <v>1386</v>
      </c>
      <c r="C83" s="46">
        <v>6005</v>
      </c>
      <c r="D83" s="45">
        <v>2000</v>
      </c>
      <c r="E83" s="2438">
        <v>256.88</v>
      </c>
      <c r="F83" s="603">
        <f t="shared" si="12"/>
        <v>256.88</v>
      </c>
      <c r="G83" s="862">
        <f>'Заказ, cкидки и курсы валют'!$J$23*F83</f>
        <v>3198.1559999999999</v>
      </c>
      <c r="H83" s="128">
        <f t="shared" si="13"/>
        <v>6396.31</v>
      </c>
      <c r="I83" s="15"/>
      <c r="J83" s="14"/>
      <c r="K83" s="50"/>
      <c r="L83" s="50"/>
      <c r="M83" s="51"/>
      <c r="N83" s="667"/>
    </row>
    <row r="84" spans="1:14" ht="15">
      <c r="A84" s="15" t="s">
        <v>6657</v>
      </c>
      <c r="B84" s="46" t="s">
        <v>1386</v>
      </c>
      <c r="C84" s="46">
        <v>7004</v>
      </c>
      <c r="D84" s="45">
        <v>2000</v>
      </c>
      <c r="E84" s="2438">
        <v>256.88</v>
      </c>
      <c r="F84" s="603">
        <f t="shared" si="12"/>
        <v>256.88</v>
      </c>
      <c r="G84" s="862">
        <f>'Заказ, cкидки и курсы валют'!$J$23*F84</f>
        <v>3198.1559999999999</v>
      </c>
      <c r="H84" s="128">
        <f t="shared" si="13"/>
        <v>6396.31</v>
      </c>
      <c r="I84" s="15"/>
      <c r="J84" s="14"/>
      <c r="K84" s="50"/>
      <c r="L84" s="50"/>
      <c r="M84" s="51"/>
      <c r="N84" s="667"/>
    </row>
    <row r="85" spans="1:14" s="545" customFormat="1" ht="16.5" customHeight="1">
      <c r="A85" s="15" t="s">
        <v>6658</v>
      </c>
      <c r="B85" s="44" t="s">
        <v>1386</v>
      </c>
      <c r="C85" s="46">
        <v>7024</v>
      </c>
      <c r="D85" s="45">
        <v>2000</v>
      </c>
      <c r="E85" s="2438">
        <v>256.88</v>
      </c>
      <c r="F85" s="603">
        <f t="shared" si="12"/>
        <v>256.88</v>
      </c>
      <c r="G85" s="862">
        <f>'Заказ, cкидки и курсы валют'!$J$23*F85</f>
        <v>3198.1559999999999</v>
      </c>
      <c r="H85" s="128">
        <f t="shared" si="13"/>
        <v>6396.31</v>
      </c>
      <c r="I85" s="15"/>
      <c r="J85" s="14"/>
      <c r="K85" s="49"/>
      <c r="L85" s="50"/>
      <c r="M85" s="51"/>
      <c r="N85" s="667"/>
    </row>
    <row r="86" spans="1:14" ht="17.25" customHeight="1">
      <c r="A86" s="15" t="s">
        <v>6659</v>
      </c>
      <c r="B86" s="46" t="s">
        <v>1386</v>
      </c>
      <c r="C86" s="46">
        <v>8017</v>
      </c>
      <c r="D86" s="45">
        <v>2000</v>
      </c>
      <c r="E86" s="2438">
        <v>256.88</v>
      </c>
      <c r="F86" s="603">
        <f t="shared" si="12"/>
        <v>256.88</v>
      </c>
      <c r="G86" s="862">
        <f>'Заказ, cкидки и курсы валют'!$J$23*F86</f>
        <v>3198.1559999999999</v>
      </c>
      <c r="H86" s="128">
        <f t="shared" si="13"/>
        <v>6396.31</v>
      </c>
      <c r="I86" s="15"/>
      <c r="J86" s="14"/>
      <c r="K86" s="49"/>
      <c r="L86" s="50"/>
      <c r="M86" s="51"/>
      <c r="N86" s="667"/>
    </row>
    <row r="87" spans="1:14" ht="15">
      <c r="A87" s="15" t="s">
        <v>10912</v>
      </c>
      <c r="B87" s="44" t="s">
        <v>1386</v>
      </c>
      <c r="C87" s="46">
        <v>8019</v>
      </c>
      <c r="D87" s="45">
        <v>2000</v>
      </c>
      <c r="E87" s="2438">
        <v>256.88</v>
      </c>
      <c r="F87" s="603">
        <f t="shared" si="12"/>
        <v>256.88</v>
      </c>
      <c r="G87" s="862">
        <f>'Заказ, cкидки и курсы валют'!$J$23*F87</f>
        <v>3198.1559999999999</v>
      </c>
      <c r="H87" s="128">
        <f t="shared" si="13"/>
        <v>6396.31</v>
      </c>
      <c r="I87" s="15"/>
      <c r="J87" s="14"/>
      <c r="K87" s="50"/>
      <c r="L87" s="50"/>
      <c r="M87" s="51"/>
      <c r="N87" s="667"/>
    </row>
    <row r="88" spans="1:14" ht="15">
      <c r="A88" s="15" t="s">
        <v>6660</v>
      </c>
      <c r="B88" s="46" t="s">
        <v>1386</v>
      </c>
      <c r="C88" s="46">
        <v>9003</v>
      </c>
      <c r="D88" s="45">
        <v>2000</v>
      </c>
      <c r="E88" s="2438">
        <v>256.88</v>
      </c>
      <c r="F88" s="603">
        <f t="shared" ref="F88" si="14">ROUND(E88*(1-$F$37),2)</f>
        <v>256.88</v>
      </c>
      <c r="G88" s="862">
        <f>'Заказ, cкидки и курсы валют'!$J$23*F88</f>
        <v>3198.1559999999999</v>
      </c>
      <c r="H88" s="128">
        <f t="shared" ref="H88" si="15">ROUND((D88/1000)*G88,2)</f>
        <v>6396.31</v>
      </c>
      <c r="I88" s="15"/>
      <c r="J88" s="14"/>
      <c r="K88" s="50"/>
      <c r="L88" s="50"/>
      <c r="M88" s="51"/>
      <c r="N88" s="667"/>
    </row>
    <row r="89" spans="1:14" ht="15">
      <c r="A89" s="2185" t="s">
        <v>10913</v>
      </c>
      <c r="B89" s="535" t="s">
        <v>1387</v>
      </c>
      <c r="C89" s="535">
        <v>1014</v>
      </c>
      <c r="D89" s="536">
        <v>1500</v>
      </c>
      <c r="E89" s="2438">
        <v>316.83999999999997</v>
      </c>
      <c r="F89" s="932">
        <f>ROUND(E89*(1-$F$37),2)</f>
        <v>316.83999999999997</v>
      </c>
      <c r="G89" s="933">
        <f>'Заказ, cкидки и курсы валют'!$J$23*F89</f>
        <v>3944.6579999999994</v>
      </c>
      <c r="H89" s="537">
        <f>ROUND((D89/1000)*G89,2)</f>
        <v>5916.99</v>
      </c>
      <c r="I89" s="2185"/>
      <c r="J89" s="14"/>
      <c r="K89" s="50"/>
      <c r="L89" s="50"/>
      <c r="M89" s="51"/>
      <c r="N89" s="667"/>
    </row>
    <row r="90" spans="1:14" ht="15">
      <c r="A90" s="15" t="s">
        <v>10914</v>
      </c>
      <c r="B90" s="46" t="s">
        <v>1387</v>
      </c>
      <c r="C90" s="622">
        <v>1015</v>
      </c>
      <c r="D90" s="45">
        <v>1500</v>
      </c>
      <c r="E90" s="2438">
        <v>316.83999999999997</v>
      </c>
      <c r="F90" s="603">
        <f>ROUND(E90*(1-$F$37),2)</f>
        <v>316.83999999999997</v>
      </c>
      <c r="G90" s="862">
        <f>'Заказ, cкидки и курсы валют'!$J$23*F90</f>
        <v>3944.6579999999994</v>
      </c>
      <c r="H90" s="128">
        <f>ROUND((D90/1000)*G90,2)</f>
        <v>5916.99</v>
      </c>
      <c r="I90" s="15"/>
      <c r="J90" s="14"/>
      <c r="K90" s="50"/>
      <c r="L90" s="50"/>
      <c r="M90" s="51"/>
      <c r="N90" s="667"/>
    </row>
    <row r="91" spans="1:14" ht="15">
      <c r="A91" s="15" t="s">
        <v>10915</v>
      </c>
      <c r="B91" s="46" t="s">
        <v>1387</v>
      </c>
      <c r="C91" s="622">
        <v>1018</v>
      </c>
      <c r="D91" s="45">
        <v>1500</v>
      </c>
      <c r="E91" s="2438">
        <v>316.83999999999997</v>
      </c>
      <c r="F91" s="603">
        <f>ROUND(E91*(1-$F$37),2)</f>
        <v>316.83999999999997</v>
      </c>
      <c r="G91" s="862">
        <f>'Заказ, cкидки и курсы валют'!$J$23*F91</f>
        <v>3944.6579999999994</v>
      </c>
      <c r="H91" s="128">
        <f>ROUND((D91/1000)*G91,2)</f>
        <v>5916.99</v>
      </c>
      <c r="I91" s="15"/>
      <c r="J91" s="14"/>
      <c r="K91" s="50"/>
      <c r="L91" s="50"/>
      <c r="M91" s="51"/>
      <c r="N91" s="667"/>
    </row>
    <row r="92" spans="1:14" ht="15">
      <c r="A92" s="15" t="s">
        <v>10916</v>
      </c>
      <c r="B92" s="46" t="s">
        <v>1387</v>
      </c>
      <c r="C92" s="622">
        <v>3003</v>
      </c>
      <c r="D92" s="45">
        <v>1500</v>
      </c>
      <c r="E92" s="2438">
        <v>316.83999999999997</v>
      </c>
      <c r="F92" s="603">
        <f>ROUND(E92*(1-$F$37),2)</f>
        <v>316.83999999999997</v>
      </c>
      <c r="G92" s="862">
        <f>'Заказ, cкидки и курсы валют'!$J$23*F92</f>
        <v>3944.6579999999994</v>
      </c>
      <c r="H92" s="128">
        <f>ROUND((D92/1000)*G92,2)</f>
        <v>5916.99</v>
      </c>
      <c r="I92" s="15"/>
      <c r="J92" s="14"/>
      <c r="K92" s="50"/>
      <c r="L92" s="50"/>
      <c r="M92" s="51"/>
      <c r="N92" s="667"/>
    </row>
    <row r="93" spans="1:14" ht="15">
      <c r="A93" s="15" t="s">
        <v>6661</v>
      </c>
      <c r="B93" s="46" t="s">
        <v>1387</v>
      </c>
      <c r="C93" s="622">
        <v>3005</v>
      </c>
      <c r="D93" s="45">
        <v>1500</v>
      </c>
      <c r="E93" s="2438">
        <v>316.83999999999997</v>
      </c>
      <c r="F93" s="603">
        <f t="shared" ref="F93:F105" si="16">ROUND(E93*(1-$F$37),2)</f>
        <v>316.83999999999997</v>
      </c>
      <c r="G93" s="862">
        <f>'Заказ, cкидки и курсы валют'!$J$23*F93</f>
        <v>3944.6579999999994</v>
      </c>
      <c r="H93" s="128">
        <f t="shared" ref="H93:H105" si="17">ROUND((D93/1000)*G93,2)</f>
        <v>5916.99</v>
      </c>
      <c r="I93" s="15"/>
      <c r="J93" s="14"/>
      <c r="K93" s="50"/>
      <c r="L93" s="50"/>
      <c r="M93" s="51"/>
      <c r="N93" s="667"/>
    </row>
    <row r="94" spans="1:14" ht="15">
      <c r="A94" s="15" t="s">
        <v>10917</v>
      </c>
      <c r="B94" s="46" t="s">
        <v>1387</v>
      </c>
      <c r="C94" s="622">
        <v>3009</v>
      </c>
      <c r="D94" s="45">
        <v>1500</v>
      </c>
      <c r="E94" s="2438">
        <v>316.83999999999997</v>
      </c>
      <c r="F94" s="603">
        <f t="shared" si="16"/>
        <v>316.83999999999997</v>
      </c>
      <c r="G94" s="862">
        <f>'Заказ, cкидки и курсы валют'!$J$23*F94</f>
        <v>3944.6579999999994</v>
      </c>
      <c r="H94" s="128">
        <f t="shared" si="17"/>
        <v>5916.99</v>
      </c>
      <c r="I94" s="15"/>
      <c r="J94" s="14"/>
      <c r="K94" s="50"/>
      <c r="L94" s="50"/>
      <c r="M94" s="51"/>
      <c r="N94" s="667"/>
    </row>
    <row r="95" spans="1:14" ht="15">
      <c r="A95" s="15" t="s">
        <v>10918</v>
      </c>
      <c r="B95" s="46" t="s">
        <v>1387</v>
      </c>
      <c r="C95" s="622">
        <v>3011</v>
      </c>
      <c r="D95" s="45">
        <v>1500</v>
      </c>
      <c r="E95" s="2438">
        <v>316.83999999999997</v>
      </c>
      <c r="F95" s="603">
        <f t="shared" si="16"/>
        <v>316.83999999999997</v>
      </c>
      <c r="G95" s="862">
        <f>'Заказ, cкидки и курсы валют'!$J$23*F95</f>
        <v>3944.6579999999994</v>
      </c>
      <c r="H95" s="128">
        <f t="shared" si="17"/>
        <v>5916.99</v>
      </c>
      <c r="I95" s="15"/>
      <c r="J95" s="14"/>
      <c r="K95" s="50"/>
      <c r="L95" s="50"/>
      <c r="M95" s="51"/>
      <c r="N95" s="667"/>
    </row>
    <row r="96" spans="1:14" ht="15">
      <c r="A96" s="15" t="s">
        <v>10919</v>
      </c>
      <c r="B96" s="46" t="s">
        <v>1387</v>
      </c>
      <c r="C96" s="622">
        <v>5002</v>
      </c>
      <c r="D96" s="45">
        <v>1500</v>
      </c>
      <c r="E96" s="2438">
        <v>316.83999999999997</v>
      </c>
      <c r="F96" s="603">
        <f t="shared" si="16"/>
        <v>316.83999999999997</v>
      </c>
      <c r="G96" s="862">
        <f>'Заказ, cкидки и курсы валют'!$J$23*F96</f>
        <v>3944.6579999999994</v>
      </c>
      <c r="H96" s="128">
        <f t="shared" si="17"/>
        <v>5916.99</v>
      </c>
      <c r="I96" s="15"/>
      <c r="J96" s="14"/>
      <c r="K96" s="50"/>
      <c r="L96" s="50"/>
      <c r="M96" s="51"/>
      <c r="N96" s="667"/>
    </row>
    <row r="97" spans="1:14" ht="15">
      <c r="A97" s="15" t="s">
        <v>10920</v>
      </c>
      <c r="B97" s="46" t="s">
        <v>1387</v>
      </c>
      <c r="C97" s="46">
        <v>5005</v>
      </c>
      <c r="D97" s="45">
        <v>1500</v>
      </c>
      <c r="E97" s="2438">
        <v>316.83999999999997</v>
      </c>
      <c r="F97" s="603">
        <f t="shared" si="16"/>
        <v>316.83999999999997</v>
      </c>
      <c r="G97" s="862">
        <f>'Заказ, cкидки и курсы валют'!$J$23*F97</f>
        <v>3944.6579999999994</v>
      </c>
      <c r="H97" s="128">
        <f t="shared" si="17"/>
        <v>5916.99</v>
      </c>
      <c r="I97" s="15"/>
      <c r="J97" s="14"/>
      <c r="K97" s="50"/>
      <c r="L97" s="50"/>
      <c r="M97" s="51"/>
      <c r="N97" s="667"/>
    </row>
    <row r="98" spans="1:14" ht="15">
      <c r="A98" s="15" t="s">
        <v>10921</v>
      </c>
      <c r="B98" s="46" t="s">
        <v>1387</v>
      </c>
      <c r="C98" s="46">
        <v>5021</v>
      </c>
      <c r="D98" s="45">
        <v>1500</v>
      </c>
      <c r="E98" s="2438">
        <v>316.83999999999997</v>
      </c>
      <c r="F98" s="603">
        <f t="shared" si="16"/>
        <v>316.83999999999997</v>
      </c>
      <c r="G98" s="862">
        <f>'Заказ, cкидки и курсы валют'!$J$23*F98</f>
        <v>3944.6579999999994</v>
      </c>
      <c r="H98" s="128">
        <f t="shared" si="17"/>
        <v>5916.99</v>
      </c>
      <c r="I98" s="15"/>
      <c r="J98" s="14"/>
      <c r="K98" s="50"/>
      <c r="L98" s="50"/>
      <c r="M98" s="51"/>
      <c r="N98" s="667"/>
    </row>
    <row r="99" spans="1:14" ht="15">
      <c r="A99" s="15" t="s">
        <v>10922</v>
      </c>
      <c r="B99" s="46" t="s">
        <v>1387</v>
      </c>
      <c r="C99" s="46">
        <v>6002</v>
      </c>
      <c r="D99" s="45">
        <v>1500</v>
      </c>
      <c r="E99" s="2438">
        <v>316.83999999999997</v>
      </c>
      <c r="F99" s="603">
        <f t="shared" si="16"/>
        <v>316.83999999999997</v>
      </c>
      <c r="G99" s="862">
        <f>'Заказ, cкидки и курсы валют'!$J$23*F99</f>
        <v>3944.6579999999994</v>
      </c>
      <c r="H99" s="128">
        <f t="shared" si="17"/>
        <v>5916.99</v>
      </c>
      <c r="I99" s="15"/>
      <c r="J99" s="14"/>
      <c r="K99" s="50"/>
      <c r="L99" s="50"/>
      <c r="M99" s="51"/>
      <c r="N99" s="667"/>
    </row>
    <row r="100" spans="1:14" ht="15">
      <c r="A100" s="15" t="s">
        <v>6662</v>
      </c>
      <c r="B100" s="46" t="s">
        <v>1387</v>
      </c>
      <c r="C100" s="46">
        <v>6005</v>
      </c>
      <c r="D100" s="45">
        <v>1500</v>
      </c>
      <c r="E100" s="2438">
        <v>316.83999999999997</v>
      </c>
      <c r="F100" s="603">
        <f t="shared" si="16"/>
        <v>316.83999999999997</v>
      </c>
      <c r="G100" s="862">
        <f>'Заказ, cкидки и курсы валют'!$J$23*F100</f>
        <v>3944.6579999999994</v>
      </c>
      <c r="H100" s="128">
        <f t="shared" si="17"/>
        <v>5916.99</v>
      </c>
      <c r="I100" s="15"/>
      <c r="J100" s="14"/>
      <c r="K100" s="50"/>
      <c r="L100" s="50"/>
      <c r="M100" s="51"/>
      <c r="N100" s="667"/>
    </row>
    <row r="101" spans="1:14" ht="15">
      <c r="A101" s="15" t="s">
        <v>10923</v>
      </c>
      <c r="B101" s="46" t="s">
        <v>1387</v>
      </c>
      <c r="C101" s="46">
        <v>7004</v>
      </c>
      <c r="D101" s="45">
        <v>1500</v>
      </c>
      <c r="E101" s="2438">
        <v>316.83999999999997</v>
      </c>
      <c r="F101" s="603">
        <f t="shared" si="16"/>
        <v>316.83999999999997</v>
      </c>
      <c r="G101" s="862">
        <f>'Заказ, cкидки и курсы валют'!$J$23*F101</f>
        <v>3944.6579999999994</v>
      </c>
      <c r="H101" s="128">
        <f t="shared" si="17"/>
        <v>5916.99</v>
      </c>
      <c r="I101" s="15"/>
      <c r="J101" s="14"/>
      <c r="K101" s="50"/>
      <c r="L101" s="50"/>
      <c r="M101" s="51"/>
      <c r="N101" s="667"/>
    </row>
    <row r="102" spans="1:14" ht="15">
      <c r="A102" s="15" t="s">
        <v>6663</v>
      </c>
      <c r="B102" s="46" t="s">
        <v>1387</v>
      </c>
      <c r="C102" s="46">
        <v>7024</v>
      </c>
      <c r="D102" s="45">
        <v>1500</v>
      </c>
      <c r="E102" s="2438">
        <v>316.83999999999997</v>
      </c>
      <c r="F102" s="603">
        <f t="shared" si="16"/>
        <v>316.83999999999997</v>
      </c>
      <c r="G102" s="862">
        <f>'Заказ, cкидки и курсы валют'!$J$23*F102</f>
        <v>3944.6579999999994</v>
      </c>
      <c r="H102" s="128">
        <f t="shared" si="17"/>
        <v>5916.99</v>
      </c>
      <c r="I102" s="15"/>
      <c r="J102" s="14"/>
      <c r="K102" s="50"/>
      <c r="L102" s="50"/>
      <c r="M102" s="51"/>
      <c r="N102" s="667"/>
    </row>
    <row r="103" spans="1:14" ht="15">
      <c r="A103" s="15" t="s">
        <v>6664</v>
      </c>
      <c r="B103" s="46" t="s">
        <v>1387</v>
      </c>
      <c r="C103" s="46">
        <v>8017</v>
      </c>
      <c r="D103" s="45">
        <v>1500</v>
      </c>
      <c r="E103" s="2438">
        <v>316.83999999999997</v>
      </c>
      <c r="F103" s="603">
        <f t="shared" si="16"/>
        <v>316.83999999999997</v>
      </c>
      <c r="G103" s="862">
        <f>'Заказ, cкидки и курсы валют'!$J$23*F103</f>
        <v>3944.6579999999994</v>
      </c>
      <c r="H103" s="128">
        <f t="shared" si="17"/>
        <v>5916.99</v>
      </c>
      <c r="I103" s="15"/>
      <c r="J103" s="14"/>
      <c r="K103" s="50"/>
      <c r="L103" s="50"/>
      <c r="M103" s="51"/>
      <c r="N103" s="667"/>
    </row>
    <row r="104" spans="1:14" ht="14.25" customHeight="1">
      <c r="A104" s="15" t="s">
        <v>10924</v>
      </c>
      <c r="B104" s="46" t="s">
        <v>1387</v>
      </c>
      <c r="C104" s="46">
        <v>8019</v>
      </c>
      <c r="D104" s="45">
        <v>1500</v>
      </c>
      <c r="E104" s="2438">
        <v>316.83999999999997</v>
      </c>
      <c r="F104" s="603">
        <f t="shared" si="16"/>
        <v>316.83999999999997</v>
      </c>
      <c r="G104" s="862">
        <f>'Заказ, cкидки и курсы валют'!$J$23*F104</f>
        <v>3944.6579999999994</v>
      </c>
      <c r="H104" s="128">
        <f t="shared" si="17"/>
        <v>5916.99</v>
      </c>
      <c r="I104" s="15"/>
      <c r="J104" s="14"/>
      <c r="K104" s="50"/>
      <c r="L104" s="50"/>
      <c r="M104" s="51"/>
      <c r="N104" s="667"/>
    </row>
    <row r="105" spans="1:14" ht="15" customHeight="1">
      <c r="A105" s="15" t="s">
        <v>10925</v>
      </c>
      <c r="B105" s="46" t="s">
        <v>1387</v>
      </c>
      <c r="C105" s="46">
        <v>9003</v>
      </c>
      <c r="D105" s="45">
        <v>1500</v>
      </c>
      <c r="E105" s="2438">
        <v>316.83999999999997</v>
      </c>
      <c r="F105" s="603">
        <f t="shared" si="16"/>
        <v>316.83999999999997</v>
      </c>
      <c r="G105" s="862">
        <f>'Заказ, cкидки и курсы валют'!$J$23*F105</f>
        <v>3944.6579999999994</v>
      </c>
      <c r="H105" s="128">
        <f t="shared" si="17"/>
        <v>5916.99</v>
      </c>
      <c r="I105" s="15"/>
      <c r="J105" s="14"/>
      <c r="K105" s="50"/>
      <c r="L105" s="50"/>
      <c r="M105" s="51"/>
      <c r="N105" s="667"/>
    </row>
    <row r="106" spans="1:14" ht="15">
      <c r="A106" s="2187" t="s">
        <v>6665</v>
      </c>
      <c r="B106" s="538" t="s">
        <v>3540</v>
      </c>
      <c r="C106" s="535">
        <v>1014</v>
      </c>
      <c r="D106" s="539">
        <v>4500</v>
      </c>
      <c r="E106" s="2438">
        <v>173.66</v>
      </c>
      <c r="F106" s="932">
        <f t="shared" ref="F106:F112" si="18">ROUND(E106*(1-$F$37),2)</f>
        <v>173.66</v>
      </c>
      <c r="G106" s="933">
        <f>'Заказ, cкидки и курсы валют'!$J$23*F106</f>
        <v>2162.067</v>
      </c>
      <c r="H106" s="537">
        <f t="shared" ref="H106:H112" si="19">ROUND((D106/1000)*G106,2)</f>
        <v>9729.2999999999993</v>
      </c>
      <c r="I106" s="2192"/>
      <c r="J106" s="139"/>
      <c r="K106" s="1857"/>
      <c r="L106" s="50"/>
      <c r="M106" s="51"/>
      <c r="N106" s="667"/>
    </row>
    <row r="107" spans="1:14" ht="15">
      <c r="A107" s="20" t="s">
        <v>10926</v>
      </c>
      <c r="B107" s="465" t="s">
        <v>3540</v>
      </c>
      <c r="C107" s="622">
        <v>1015</v>
      </c>
      <c r="D107" s="466">
        <v>4500</v>
      </c>
      <c r="E107" s="2438">
        <v>173.66</v>
      </c>
      <c r="F107" s="603">
        <f t="shared" si="18"/>
        <v>173.66</v>
      </c>
      <c r="G107" s="862">
        <f>'Заказ, cкидки и курсы валют'!$J$23*F107</f>
        <v>2162.067</v>
      </c>
      <c r="H107" s="128">
        <f t="shared" si="19"/>
        <v>9729.2999999999993</v>
      </c>
      <c r="I107" s="2193"/>
      <c r="J107" s="139"/>
      <c r="K107" s="1857"/>
      <c r="L107" s="50"/>
      <c r="M107" s="51"/>
      <c r="N107" s="667"/>
    </row>
    <row r="108" spans="1:14" ht="15">
      <c r="A108" s="20" t="s">
        <v>10927</v>
      </c>
      <c r="B108" s="465" t="s">
        <v>3540</v>
      </c>
      <c r="C108" s="622">
        <v>1018</v>
      </c>
      <c r="D108" s="466">
        <v>4500</v>
      </c>
      <c r="E108" s="2438">
        <v>173.66</v>
      </c>
      <c r="F108" s="603">
        <f t="shared" si="18"/>
        <v>173.66</v>
      </c>
      <c r="G108" s="862">
        <f>'Заказ, cкидки и курсы валют'!$J$23*F108</f>
        <v>2162.067</v>
      </c>
      <c r="H108" s="128">
        <f t="shared" si="19"/>
        <v>9729.2999999999993</v>
      </c>
      <c r="I108" s="2193"/>
      <c r="J108" s="139"/>
      <c r="K108" s="1857"/>
      <c r="L108" s="50"/>
      <c r="M108" s="51"/>
      <c r="N108" s="667"/>
    </row>
    <row r="109" spans="1:14" ht="15">
      <c r="A109" s="20" t="s">
        <v>10928</v>
      </c>
      <c r="B109" s="465" t="s">
        <v>3540</v>
      </c>
      <c r="C109" s="622">
        <v>3003</v>
      </c>
      <c r="D109" s="466">
        <v>4500</v>
      </c>
      <c r="E109" s="2438">
        <v>173.66</v>
      </c>
      <c r="F109" s="603">
        <f t="shared" si="18"/>
        <v>173.66</v>
      </c>
      <c r="G109" s="862">
        <f>'Заказ, cкидки и курсы валют'!$J$23*F109</f>
        <v>2162.067</v>
      </c>
      <c r="H109" s="128">
        <f t="shared" si="19"/>
        <v>9729.2999999999993</v>
      </c>
      <c r="I109" s="2193"/>
      <c r="J109" s="139"/>
      <c r="K109" s="1857"/>
      <c r="L109" s="50"/>
      <c r="M109" s="51"/>
      <c r="N109" s="667"/>
    </row>
    <row r="110" spans="1:14" ht="15">
      <c r="A110" s="20" t="s">
        <v>6666</v>
      </c>
      <c r="B110" s="465" t="s">
        <v>3540</v>
      </c>
      <c r="C110" s="622">
        <v>3005</v>
      </c>
      <c r="D110" s="466">
        <v>4500</v>
      </c>
      <c r="E110" s="2438">
        <v>173.66</v>
      </c>
      <c r="F110" s="603">
        <f t="shared" si="18"/>
        <v>173.66</v>
      </c>
      <c r="G110" s="862">
        <f>'Заказ, cкидки и курсы валют'!$J$23*F110</f>
        <v>2162.067</v>
      </c>
      <c r="H110" s="128">
        <f t="shared" si="19"/>
        <v>9729.2999999999993</v>
      </c>
      <c r="I110" s="2193"/>
      <c r="J110" s="139"/>
      <c r="K110" s="1857"/>
      <c r="L110" s="50"/>
      <c r="M110" s="51"/>
      <c r="N110" s="667"/>
    </row>
    <row r="111" spans="1:14" ht="15">
      <c r="A111" s="20" t="s">
        <v>10929</v>
      </c>
      <c r="B111" s="465" t="s">
        <v>3540</v>
      </c>
      <c r="C111" s="622">
        <v>3009</v>
      </c>
      <c r="D111" s="466">
        <v>4500</v>
      </c>
      <c r="E111" s="2438">
        <v>173.66</v>
      </c>
      <c r="F111" s="603">
        <f t="shared" si="18"/>
        <v>173.66</v>
      </c>
      <c r="G111" s="862">
        <f>'Заказ, cкидки и курсы валют'!$J$23*F111</f>
        <v>2162.067</v>
      </c>
      <c r="H111" s="128">
        <f t="shared" si="19"/>
        <v>9729.2999999999993</v>
      </c>
      <c r="I111" s="2193"/>
      <c r="J111" s="139"/>
      <c r="K111" s="1857"/>
      <c r="L111" s="50"/>
      <c r="M111" s="51"/>
      <c r="N111" s="667"/>
    </row>
    <row r="112" spans="1:14" ht="15">
      <c r="A112" s="20" t="s">
        <v>10930</v>
      </c>
      <c r="B112" s="465" t="s">
        <v>3540</v>
      </c>
      <c r="C112" s="622">
        <v>3011</v>
      </c>
      <c r="D112" s="466">
        <v>4500</v>
      </c>
      <c r="E112" s="2438">
        <v>173.66</v>
      </c>
      <c r="F112" s="603">
        <f t="shared" si="18"/>
        <v>173.66</v>
      </c>
      <c r="G112" s="862">
        <f>'Заказ, cкидки и курсы валют'!$J$23*F112</f>
        <v>2162.067</v>
      </c>
      <c r="H112" s="128">
        <f t="shared" si="19"/>
        <v>9729.2999999999993</v>
      </c>
      <c r="I112" s="2193"/>
      <c r="J112" s="139"/>
      <c r="K112" s="1857"/>
      <c r="L112" s="50"/>
      <c r="M112" s="51"/>
      <c r="N112" s="667"/>
    </row>
    <row r="113" spans="1:14" ht="15">
      <c r="A113" s="20" t="s">
        <v>10931</v>
      </c>
      <c r="B113" s="465" t="s">
        <v>3540</v>
      </c>
      <c r="C113" s="622">
        <v>5002</v>
      </c>
      <c r="D113" s="466">
        <v>4500</v>
      </c>
      <c r="E113" s="2438">
        <v>173.66</v>
      </c>
      <c r="F113" s="603">
        <f t="shared" ref="F113:F122" si="20">ROUND(E113*(1-$F$37),2)</f>
        <v>173.66</v>
      </c>
      <c r="G113" s="862">
        <f>'Заказ, cкидки и курсы валют'!$J$23*F113</f>
        <v>2162.067</v>
      </c>
      <c r="H113" s="128">
        <f t="shared" ref="H113:H122" si="21">ROUND((D113/1000)*G113,2)</f>
        <v>9729.2999999999993</v>
      </c>
      <c r="I113" s="2193"/>
      <c r="J113" s="139"/>
      <c r="K113" s="1857"/>
      <c r="L113" s="50"/>
      <c r="M113" s="51"/>
      <c r="N113" s="667"/>
    </row>
    <row r="114" spans="1:14" ht="15">
      <c r="A114" s="20" t="s">
        <v>6667</v>
      </c>
      <c r="B114" s="465" t="s">
        <v>3540</v>
      </c>
      <c r="C114" s="46">
        <v>5005</v>
      </c>
      <c r="D114" s="466">
        <v>4500</v>
      </c>
      <c r="E114" s="2438">
        <v>173.66</v>
      </c>
      <c r="F114" s="603">
        <f t="shared" si="20"/>
        <v>173.66</v>
      </c>
      <c r="G114" s="862">
        <f>'Заказ, cкидки и курсы валют'!$J$23*F114</f>
        <v>2162.067</v>
      </c>
      <c r="H114" s="128">
        <f t="shared" si="21"/>
        <v>9729.2999999999993</v>
      </c>
      <c r="I114" s="2193"/>
      <c r="J114" s="139"/>
      <c r="K114" s="1857"/>
      <c r="L114" s="50"/>
      <c r="M114" s="51"/>
      <c r="N114" s="667"/>
    </row>
    <row r="115" spans="1:14" ht="15">
      <c r="A115" s="20" t="s">
        <v>10932</v>
      </c>
      <c r="B115" s="465" t="s">
        <v>3540</v>
      </c>
      <c r="C115" s="46">
        <v>5021</v>
      </c>
      <c r="D115" s="466">
        <v>4500</v>
      </c>
      <c r="E115" s="2438">
        <v>173.66</v>
      </c>
      <c r="F115" s="603">
        <f t="shared" si="20"/>
        <v>173.66</v>
      </c>
      <c r="G115" s="862">
        <f>'Заказ, cкидки и курсы валют'!$J$23*F115</f>
        <v>2162.067</v>
      </c>
      <c r="H115" s="128">
        <f t="shared" si="21"/>
        <v>9729.2999999999993</v>
      </c>
      <c r="I115" s="2193"/>
      <c r="J115" s="139"/>
      <c r="K115" s="1857"/>
      <c r="L115" s="50"/>
      <c r="M115" s="51"/>
      <c r="N115" s="667"/>
    </row>
    <row r="116" spans="1:14" ht="15">
      <c r="A116" s="20" t="s">
        <v>10933</v>
      </c>
      <c r="B116" s="465" t="s">
        <v>3540</v>
      </c>
      <c r="C116" s="46">
        <v>6002</v>
      </c>
      <c r="D116" s="466">
        <v>4500</v>
      </c>
      <c r="E116" s="2438">
        <v>173.66</v>
      </c>
      <c r="F116" s="603">
        <f t="shared" si="20"/>
        <v>173.66</v>
      </c>
      <c r="G116" s="862">
        <f>'Заказ, cкидки и курсы валют'!$J$23*F116</f>
        <v>2162.067</v>
      </c>
      <c r="H116" s="128">
        <f t="shared" si="21"/>
        <v>9729.2999999999993</v>
      </c>
      <c r="I116" s="2193"/>
      <c r="J116" s="139"/>
      <c r="K116" s="1857"/>
      <c r="L116" s="50"/>
      <c r="M116" s="51"/>
      <c r="N116" s="667"/>
    </row>
    <row r="117" spans="1:14" ht="15">
      <c r="A117" s="20" t="s">
        <v>6668</v>
      </c>
      <c r="B117" s="465" t="s">
        <v>3540</v>
      </c>
      <c r="C117" s="46">
        <v>6005</v>
      </c>
      <c r="D117" s="466">
        <v>4500</v>
      </c>
      <c r="E117" s="2438">
        <v>173.66</v>
      </c>
      <c r="F117" s="603">
        <f t="shared" si="20"/>
        <v>173.66</v>
      </c>
      <c r="G117" s="862">
        <f>'Заказ, cкидки и курсы валют'!$J$23*F117</f>
        <v>2162.067</v>
      </c>
      <c r="H117" s="128">
        <f t="shared" si="21"/>
        <v>9729.2999999999993</v>
      </c>
      <c r="I117" s="2193"/>
      <c r="J117" s="139"/>
      <c r="K117" s="1857"/>
      <c r="L117" s="50"/>
      <c r="M117" s="51"/>
      <c r="N117" s="667"/>
    </row>
    <row r="118" spans="1:14" ht="15">
      <c r="A118" s="20" t="s">
        <v>6669</v>
      </c>
      <c r="B118" s="465" t="s">
        <v>3540</v>
      </c>
      <c r="C118" s="46">
        <v>7004</v>
      </c>
      <c r="D118" s="466">
        <v>4500</v>
      </c>
      <c r="E118" s="2438">
        <v>173.66</v>
      </c>
      <c r="F118" s="603">
        <f t="shared" si="20"/>
        <v>173.66</v>
      </c>
      <c r="G118" s="862">
        <f>'Заказ, cкидки и курсы валют'!$J$23*F118</f>
        <v>2162.067</v>
      </c>
      <c r="H118" s="128">
        <f t="shared" si="21"/>
        <v>9729.2999999999993</v>
      </c>
      <c r="I118" s="2193"/>
      <c r="J118" s="139"/>
      <c r="K118" s="1857"/>
      <c r="L118" s="50"/>
      <c r="M118" s="51"/>
      <c r="N118" s="667"/>
    </row>
    <row r="119" spans="1:14" ht="15">
      <c r="A119" s="20" t="s">
        <v>10934</v>
      </c>
      <c r="B119" s="465" t="s">
        <v>3540</v>
      </c>
      <c r="C119" s="46">
        <v>7024</v>
      </c>
      <c r="D119" s="466">
        <v>4500</v>
      </c>
      <c r="E119" s="2438">
        <v>173.66</v>
      </c>
      <c r="F119" s="603">
        <f t="shared" si="20"/>
        <v>173.66</v>
      </c>
      <c r="G119" s="862">
        <f>'Заказ, cкидки и курсы валют'!$J$23*F119</f>
        <v>2162.067</v>
      </c>
      <c r="H119" s="128">
        <f t="shared" si="21"/>
        <v>9729.2999999999993</v>
      </c>
      <c r="I119" s="2193"/>
      <c r="J119" s="139"/>
      <c r="K119" s="1857"/>
      <c r="L119" s="50"/>
      <c r="M119" s="51"/>
      <c r="N119" s="667"/>
    </row>
    <row r="120" spans="1:14" ht="15">
      <c r="A120" s="20" t="s">
        <v>6670</v>
      </c>
      <c r="B120" s="465" t="s">
        <v>3540</v>
      </c>
      <c r="C120" s="46">
        <v>8017</v>
      </c>
      <c r="D120" s="466">
        <v>4500</v>
      </c>
      <c r="E120" s="2438">
        <v>173.66</v>
      </c>
      <c r="F120" s="603">
        <f t="shared" si="20"/>
        <v>173.66</v>
      </c>
      <c r="G120" s="862">
        <f>'Заказ, cкидки и курсы валют'!$J$23*F120</f>
        <v>2162.067</v>
      </c>
      <c r="H120" s="128">
        <f t="shared" si="21"/>
        <v>9729.2999999999993</v>
      </c>
      <c r="I120" s="2193"/>
      <c r="J120" s="139"/>
      <c r="K120" s="1857"/>
      <c r="L120" s="50"/>
      <c r="M120" s="51"/>
      <c r="N120" s="667"/>
    </row>
    <row r="121" spans="1:14" ht="16.5" customHeight="1">
      <c r="A121" s="20" t="s">
        <v>10935</v>
      </c>
      <c r="B121" s="465" t="s">
        <v>3540</v>
      </c>
      <c r="C121" s="46">
        <v>8019</v>
      </c>
      <c r="D121" s="466">
        <v>4500</v>
      </c>
      <c r="E121" s="2438">
        <v>173.66</v>
      </c>
      <c r="F121" s="603">
        <f t="shared" si="20"/>
        <v>173.66</v>
      </c>
      <c r="G121" s="862">
        <f>'Заказ, cкидки и курсы валют'!$J$23*F121</f>
        <v>2162.067</v>
      </c>
      <c r="H121" s="128">
        <f t="shared" si="21"/>
        <v>9729.2999999999993</v>
      </c>
      <c r="I121" s="2193"/>
      <c r="J121" s="139"/>
      <c r="K121" s="1857"/>
      <c r="L121" s="50"/>
      <c r="M121" s="51"/>
      <c r="N121" s="667"/>
    </row>
    <row r="122" spans="1:14" ht="15">
      <c r="A122" s="20" t="s">
        <v>6671</v>
      </c>
      <c r="B122" s="465" t="s">
        <v>3540</v>
      </c>
      <c r="C122" s="46">
        <v>9003</v>
      </c>
      <c r="D122" s="466">
        <v>4500</v>
      </c>
      <c r="E122" s="2438">
        <v>173.66</v>
      </c>
      <c r="F122" s="603">
        <f t="shared" si="20"/>
        <v>173.66</v>
      </c>
      <c r="G122" s="862">
        <f>'Заказ, cкидки и курсы валют'!$J$23*F122</f>
        <v>2162.067</v>
      </c>
      <c r="H122" s="128">
        <f t="shared" si="21"/>
        <v>9729.2999999999993</v>
      </c>
      <c r="I122" s="2193"/>
      <c r="J122" s="139"/>
      <c r="K122" s="1857"/>
      <c r="L122" s="50"/>
      <c r="M122" s="51"/>
      <c r="N122" s="667"/>
    </row>
    <row r="123" spans="1:14" ht="15">
      <c r="A123" s="2185" t="s">
        <v>6672</v>
      </c>
      <c r="B123" s="535" t="s">
        <v>1390</v>
      </c>
      <c r="C123" s="535">
        <v>1014</v>
      </c>
      <c r="D123" s="536">
        <v>4000</v>
      </c>
      <c r="E123" s="2438">
        <v>190.52</v>
      </c>
      <c r="F123" s="932">
        <f>ROUND(E123*(1-$F$37),2)</f>
        <v>190.52</v>
      </c>
      <c r="G123" s="933">
        <f>'Заказ, cкидки и курсы валют'!$J$23*F123</f>
        <v>2371.9740000000002</v>
      </c>
      <c r="H123" s="537">
        <f>ROUND((D123/1000)*G123,2)</f>
        <v>9487.9</v>
      </c>
      <c r="I123" s="2185"/>
      <c r="J123" s="14"/>
      <c r="K123" s="50"/>
      <c r="L123" s="50"/>
      <c r="M123" s="51"/>
      <c r="N123" s="667"/>
    </row>
    <row r="124" spans="1:14" ht="15">
      <c r="A124" s="15" t="s">
        <v>6673</v>
      </c>
      <c r="B124" s="46" t="s">
        <v>1390</v>
      </c>
      <c r="C124" s="622">
        <v>1015</v>
      </c>
      <c r="D124" s="45">
        <v>4000</v>
      </c>
      <c r="E124" s="2438">
        <v>190.52</v>
      </c>
      <c r="F124" s="603">
        <f>ROUND(E124*(1-$F$37),2)</f>
        <v>190.52</v>
      </c>
      <c r="G124" s="862">
        <f>'Заказ, cкидки и курсы валют'!$J$23*F124</f>
        <v>2371.9740000000002</v>
      </c>
      <c r="H124" s="128">
        <f>ROUND((D124/1000)*G124,2)</f>
        <v>9487.9</v>
      </c>
      <c r="I124" s="15"/>
      <c r="J124" s="14"/>
      <c r="K124" s="50"/>
      <c r="L124" s="50"/>
      <c r="M124" s="51"/>
      <c r="N124" s="667"/>
    </row>
    <row r="125" spans="1:14" ht="15">
      <c r="A125" s="15" t="s">
        <v>10936</v>
      </c>
      <c r="B125" s="46" t="s">
        <v>1390</v>
      </c>
      <c r="C125" s="622">
        <v>1018</v>
      </c>
      <c r="D125" s="45">
        <v>4000</v>
      </c>
      <c r="E125" s="2438">
        <v>190.52</v>
      </c>
      <c r="F125" s="603">
        <f>ROUND(E125*(1-$F$37),2)</f>
        <v>190.52</v>
      </c>
      <c r="G125" s="862">
        <f>'Заказ, cкидки и курсы валют'!$J$23*F125</f>
        <v>2371.9740000000002</v>
      </c>
      <c r="H125" s="128">
        <f>ROUND((D125/1000)*G125,2)</f>
        <v>9487.9</v>
      </c>
      <c r="I125" s="15"/>
      <c r="J125" s="14"/>
      <c r="K125" s="50"/>
      <c r="L125" s="50"/>
      <c r="M125" s="51"/>
      <c r="N125" s="667"/>
    </row>
    <row r="126" spans="1:14" ht="15">
      <c r="A126" s="15" t="s">
        <v>9443</v>
      </c>
      <c r="B126" s="46" t="s">
        <v>1390</v>
      </c>
      <c r="C126" s="622">
        <v>3003</v>
      </c>
      <c r="D126" s="45">
        <v>4000</v>
      </c>
      <c r="E126" s="2438">
        <v>190.52</v>
      </c>
      <c r="F126" s="603">
        <f>ROUND(E126*(1-$F$37),2)</f>
        <v>190.52</v>
      </c>
      <c r="G126" s="862">
        <f>'Заказ, cкидки и курсы валют'!$J$23*F126</f>
        <v>2371.9740000000002</v>
      </c>
      <c r="H126" s="128">
        <f>ROUND((D126/1000)*G126,2)</f>
        <v>9487.9</v>
      </c>
      <c r="I126" s="15"/>
      <c r="J126" s="14"/>
      <c r="K126" s="50"/>
      <c r="L126" s="50"/>
      <c r="M126" s="51"/>
      <c r="N126" s="667"/>
    </row>
    <row r="127" spans="1:14" ht="15">
      <c r="A127" s="15" t="s">
        <v>6674</v>
      </c>
      <c r="B127" s="46" t="s">
        <v>1390</v>
      </c>
      <c r="C127" s="622">
        <v>3005</v>
      </c>
      <c r="D127" s="45">
        <v>4000</v>
      </c>
      <c r="E127" s="2438">
        <v>190.52</v>
      </c>
      <c r="F127" s="603">
        <f t="shared" ref="F127:F128" si="22">ROUND(E127*(1-$F$37),2)</f>
        <v>190.52</v>
      </c>
      <c r="G127" s="862">
        <f>'Заказ, cкидки и курсы валют'!$J$23*F127</f>
        <v>2371.9740000000002</v>
      </c>
      <c r="H127" s="128">
        <f t="shared" ref="H127:H128" si="23">ROUND((D127/1000)*G127,2)</f>
        <v>9487.9</v>
      </c>
      <c r="I127" s="15"/>
      <c r="J127" s="14"/>
      <c r="K127" s="50"/>
      <c r="L127" s="50"/>
      <c r="M127" s="51"/>
      <c r="N127" s="667"/>
    </row>
    <row r="128" spans="1:14" ht="15">
      <c r="A128" s="15" t="s">
        <v>10937</v>
      </c>
      <c r="B128" s="46" t="s">
        <v>1390</v>
      </c>
      <c r="C128" s="622">
        <v>3009</v>
      </c>
      <c r="D128" s="45">
        <v>4000</v>
      </c>
      <c r="E128" s="2438">
        <v>190.52</v>
      </c>
      <c r="F128" s="603">
        <f t="shared" si="22"/>
        <v>190.52</v>
      </c>
      <c r="G128" s="862">
        <f>'Заказ, cкидки и курсы валют'!$J$23*F128</f>
        <v>2371.9740000000002</v>
      </c>
      <c r="H128" s="128">
        <f t="shared" si="23"/>
        <v>9487.9</v>
      </c>
      <c r="I128" s="15"/>
      <c r="J128" s="14"/>
      <c r="K128" s="50"/>
      <c r="L128" s="50"/>
      <c r="M128" s="51"/>
      <c r="N128" s="667"/>
    </row>
    <row r="129" spans="1:14" ht="15">
      <c r="A129" s="15" t="s">
        <v>9521</v>
      </c>
      <c r="B129" s="46" t="s">
        <v>1390</v>
      </c>
      <c r="C129" s="622">
        <v>3011</v>
      </c>
      <c r="D129" s="45">
        <v>4000</v>
      </c>
      <c r="E129" s="2438">
        <v>190.52</v>
      </c>
      <c r="F129" s="603">
        <f t="shared" ref="F129:F142" si="24">ROUND(E129*(1-$F$37),2)</f>
        <v>190.52</v>
      </c>
      <c r="G129" s="862">
        <f>'Заказ, cкидки и курсы валют'!$J$23*F129</f>
        <v>2371.9740000000002</v>
      </c>
      <c r="H129" s="128">
        <f t="shared" ref="H129:H142" si="25">ROUND((D129/1000)*G129,2)</f>
        <v>9487.9</v>
      </c>
      <c r="I129" s="15"/>
      <c r="J129" s="14"/>
      <c r="K129" s="50"/>
      <c r="L129" s="50"/>
      <c r="M129" s="51"/>
      <c r="N129" s="667"/>
    </row>
    <row r="130" spans="1:14" ht="15">
      <c r="A130" s="15" t="s">
        <v>6675</v>
      </c>
      <c r="B130" s="46" t="s">
        <v>1390</v>
      </c>
      <c r="C130" s="622">
        <v>5002</v>
      </c>
      <c r="D130" s="45">
        <v>4000</v>
      </c>
      <c r="E130" s="2438">
        <v>190.52</v>
      </c>
      <c r="F130" s="603">
        <f t="shared" si="24"/>
        <v>190.52</v>
      </c>
      <c r="G130" s="862">
        <f>'Заказ, cкидки и курсы валют'!$J$23*F130</f>
        <v>2371.9740000000002</v>
      </c>
      <c r="H130" s="128">
        <f t="shared" si="25"/>
        <v>9487.9</v>
      </c>
      <c r="I130" s="15"/>
      <c r="J130" s="14"/>
      <c r="K130" s="50"/>
      <c r="L130" s="50"/>
      <c r="M130" s="51"/>
      <c r="N130" s="667"/>
    </row>
    <row r="131" spans="1:14" ht="15">
      <c r="A131" s="15" t="s">
        <v>6676</v>
      </c>
      <c r="B131" s="46" t="s">
        <v>1390</v>
      </c>
      <c r="C131" s="46">
        <v>5005</v>
      </c>
      <c r="D131" s="45">
        <v>4000</v>
      </c>
      <c r="E131" s="2438">
        <v>190.52</v>
      </c>
      <c r="F131" s="603">
        <f t="shared" si="24"/>
        <v>190.52</v>
      </c>
      <c r="G131" s="862">
        <f>'Заказ, cкидки и курсы валют'!$J$23*F131</f>
        <v>2371.9740000000002</v>
      </c>
      <c r="H131" s="128">
        <f t="shared" si="25"/>
        <v>9487.9</v>
      </c>
      <c r="I131" s="15"/>
      <c r="J131" s="14"/>
      <c r="K131" s="50"/>
      <c r="L131" s="50"/>
      <c r="M131" s="51"/>
      <c r="N131" s="667"/>
    </row>
    <row r="132" spans="1:14" ht="15">
      <c r="A132" s="15" t="s">
        <v>6677</v>
      </c>
      <c r="B132" s="46" t="s">
        <v>1390</v>
      </c>
      <c r="C132" s="46">
        <v>5021</v>
      </c>
      <c r="D132" s="45">
        <v>4000</v>
      </c>
      <c r="E132" s="2438">
        <v>190.52</v>
      </c>
      <c r="F132" s="603">
        <f t="shared" si="24"/>
        <v>190.52</v>
      </c>
      <c r="G132" s="862">
        <f>'Заказ, cкидки и курсы валют'!$J$23*F132</f>
        <v>2371.9740000000002</v>
      </c>
      <c r="H132" s="128">
        <f t="shared" si="25"/>
        <v>9487.9</v>
      </c>
      <c r="I132" s="15"/>
      <c r="J132" s="14"/>
      <c r="K132" s="50"/>
      <c r="L132" s="50"/>
      <c r="M132" s="51"/>
      <c r="N132" s="667"/>
    </row>
    <row r="133" spans="1:14" ht="15">
      <c r="A133" s="15" t="s">
        <v>6678</v>
      </c>
      <c r="B133" s="46" t="s">
        <v>1390</v>
      </c>
      <c r="C133" s="46">
        <v>6002</v>
      </c>
      <c r="D133" s="45">
        <v>4000</v>
      </c>
      <c r="E133" s="2438">
        <v>190.52</v>
      </c>
      <c r="F133" s="603">
        <f t="shared" si="24"/>
        <v>190.52</v>
      </c>
      <c r="G133" s="862">
        <f>'Заказ, cкидки и курсы валют'!$J$23*F133</f>
        <v>2371.9740000000002</v>
      </c>
      <c r="H133" s="128">
        <f t="shared" si="25"/>
        <v>9487.9</v>
      </c>
      <c r="I133" s="15"/>
      <c r="J133" s="14"/>
      <c r="K133" s="50"/>
      <c r="L133" s="50"/>
      <c r="M133" s="51"/>
      <c r="N133" s="667"/>
    </row>
    <row r="134" spans="1:14" ht="15">
      <c r="A134" s="15" t="s">
        <v>6679</v>
      </c>
      <c r="B134" s="46" t="s">
        <v>1390</v>
      </c>
      <c r="C134" s="46">
        <v>6005</v>
      </c>
      <c r="D134" s="45">
        <v>4000</v>
      </c>
      <c r="E134" s="2438">
        <v>190.52</v>
      </c>
      <c r="F134" s="603">
        <f t="shared" si="24"/>
        <v>190.52</v>
      </c>
      <c r="G134" s="862">
        <f>'Заказ, cкидки и курсы валют'!$J$23*F134</f>
        <v>2371.9740000000002</v>
      </c>
      <c r="H134" s="128">
        <f t="shared" si="25"/>
        <v>9487.9</v>
      </c>
      <c r="I134" s="15"/>
      <c r="J134" s="14"/>
      <c r="K134" s="49"/>
      <c r="L134" s="50"/>
      <c r="M134" s="51"/>
      <c r="N134" s="667"/>
    </row>
    <row r="135" spans="1:14" ht="15">
      <c r="A135" s="15" t="s">
        <v>6680</v>
      </c>
      <c r="B135" s="46" t="s">
        <v>1390</v>
      </c>
      <c r="C135" s="46">
        <v>7004</v>
      </c>
      <c r="D135" s="45">
        <v>4000</v>
      </c>
      <c r="E135" s="2438">
        <v>190.52</v>
      </c>
      <c r="F135" s="603">
        <f t="shared" si="24"/>
        <v>190.52</v>
      </c>
      <c r="G135" s="862">
        <f>'Заказ, cкидки и курсы валют'!$J$23*F135</f>
        <v>2371.9740000000002</v>
      </c>
      <c r="H135" s="128">
        <f t="shared" si="25"/>
        <v>9487.9</v>
      </c>
      <c r="I135" s="15"/>
      <c r="J135" s="14"/>
      <c r="K135" s="50"/>
      <c r="L135" s="50"/>
      <c r="M135" s="51"/>
      <c r="N135" s="667"/>
    </row>
    <row r="136" spans="1:14" ht="15">
      <c r="A136" s="15" t="s">
        <v>6681</v>
      </c>
      <c r="B136" s="44" t="s">
        <v>1390</v>
      </c>
      <c r="C136" s="46">
        <v>7024</v>
      </c>
      <c r="D136" s="45">
        <v>4000</v>
      </c>
      <c r="E136" s="2438">
        <v>190.52</v>
      </c>
      <c r="F136" s="603">
        <f t="shared" si="24"/>
        <v>190.52</v>
      </c>
      <c r="G136" s="862">
        <f>'Заказ, cкидки и курсы валют'!$J$23*F136</f>
        <v>2371.9740000000002</v>
      </c>
      <c r="H136" s="128">
        <f t="shared" si="25"/>
        <v>9487.9</v>
      </c>
      <c r="I136" s="15"/>
      <c r="J136" s="14"/>
      <c r="K136" s="50"/>
      <c r="L136" s="50"/>
      <c r="M136" s="51"/>
      <c r="N136" s="667"/>
    </row>
    <row r="137" spans="1:14" ht="15">
      <c r="A137" s="15" t="s">
        <v>6682</v>
      </c>
      <c r="B137" s="46" t="s">
        <v>1390</v>
      </c>
      <c r="C137" s="46">
        <v>8017</v>
      </c>
      <c r="D137" s="45">
        <v>4000</v>
      </c>
      <c r="E137" s="2438">
        <v>190.52</v>
      </c>
      <c r="F137" s="603">
        <f t="shared" si="24"/>
        <v>190.52</v>
      </c>
      <c r="G137" s="862">
        <f>'Заказ, cкидки и курсы валют'!$J$23*F137</f>
        <v>2371.9740000000002</v>
      </c>
      <c r="H137" s="128">
        <f t="shared" si="25"/>
        <v>9487.9</v>
      </c>
      <c r="I137" s="15"/>
      <c r="J137" s="14"/>
      <c r="K137" s="50"/>
      <c r="L137" s="50"/>
      <c r="M137" s="51"/>
      <c r="N137" s="667"/>
    </row>
    <row r="138" spans="1:14" ht="15">
      <c r="A138" s="15" t="s">
        <v>9444</v>
      </c>
      <c r="B138" s="46" t="s">
        <v>1390</v>
      </c>
      <c r="C138" s="46">
        <v>8019</v>
      </c>
      <c r="D138" s="45">
        <v>4000</v>
      </c>
      <c r="E138" s="2438">
        <v>190.52</v>
      </c>
      <c r="F138" s="603">
        <f t="shared" si="24"/>
        <v>190.52</v>
      </c>
      <c r="G138" s="862">
        <f>'Заказ, cкидки и курсы валют'!$J$23*F138</f>
        <v>2371.9740000000002</v>
      </c>
      <c r="H138" s="128">
        <f t="shared" si="25"/>
        <v>9487.9</v>
      </c>
      <c r="I138" s="15"/>
      <c r="J138" s="14"/>
      <c r="K138" s="50"/>
      <c r="L138" s="50"/>
      <c r="M138" s="51"/>
      <c r="N138" s="667"/>
    </row>
    <row r="139" spans="1:14" ht="15">
      <c r="A139" s="15" t="s">
        <v>6683</v>
      </c>
      <c r="B139" s="46" t="s">
        <v>1390</v>
      </c>
      <c r="C139" s="46">
        <v>9003</v>
      </c>
      <c r="D139" s="45">
        <v>4000</v>
      </c>
      <c r="E139" s="2438">
        <v>190.52</v>
      </c>
      <c r="F139" s="603">
        <f t="shared" si="24"/>
        <v>190.52</v>
      </c>
      <c r="G139" s="862">
        <f>'Заказ, cкидки и курсы валют'!$J$23*F139</f>
        <v>2371.9740000000002</v>
      </c>
      <c r="H139" s="128">
        <f t="shared" si="25"/>
        <v>9487.9</v>
      </c>
      <c r="I139" s="15"/>
      <c r="J139" s="14"/>
      <c r="K139" s="50"/>
      <c r="L139" s="50"/>
      <c r="M139" s="51"/>
      <c r="N139" s="667"/>
    </row>
    <row r="140" spans="1:14" ht="15">
      <c r="A140" s="2185" t="s">
        <v>6684</v>
      </c>
      <c r="B140" s="535" t="s">
        <v>1391</v>
      </c>
      <c r="C140" s="535">
        <v>1014</v>
      </c>
      <c r="D140" s="536">
        <v>3000</v>
      </c>
      <c r="E140" s="2438">
        <v>213.43</v>
      </c>
      <c r="F140" s="932">
        <f t="shared" si="24"/>
        <v>213.43</v>
      </c>
      <c r="G140" s="933">
        <f>'Заказ, cкидки и курсы валют'!$J$23*F140</f>
        <v>2657.2035000000001</v>
      </c>
      <c r="H140" s="537">
        <f t="shared" si="25"/>
        <v>7971.61</v>
      </c>
      <c r="I140" s="2185"/>
      <c r="J140" s="14"/>
      <c r="K140" s="50"/>
      <c r="L140" s="50"/>
      <c r="M140" s="51"/>
      <c r="N140" s="667"/>
    </row>
    <row r="141" spans="1:14" ht="15">
      <c r="A141" s="15" t="s">
        <v>10938</v>
      </c>
      <c r="B141" s="46" t="s">
        <v>1391</v>
      </c>
      <c r="C141" s="622">
        <v>1015</v>
      </c>
      <c r="D141" s="45">
        <v>3000</v>
      </c>
      <c r="E141" s="2438">
        <v>213.43</v>
      </c>
      <c r="F141" s="603">
        <f t="shared" si="24"/>
        <v>213.43</v>
      </c>
      <c r="G141" s="862">
        <f>'Заказ, cкидки и курсы валют'!$J$23*F141</f>
        <v>2657.2035000000001</v>
      </c>
      <c r="H141" s="128">
        <f t="shared" si="25"/>
        <v>7971.61</v>
      </c>
      <c r="I141" s="15"/>
      <c r="J141" s="14"/>
      <c r="K141" s="50"/>
      <c r="L141" s="50"/>
      <c r="M141" s="51"/>
      <c r="N141" s="667"/>
    </row>
    <row r="142" spans="1:14" ht="15">
      <c r="A142" s="15" t="s">
        <v>10939</v>
      </c>
      <c r="B142" s="46" t="s">
        <v>1391</v>
      </c>
      <c r="C142" s="622">
        <v>1018</v>
      </c>
      <c r="D142" s="45">
        <v>3000</v>
      </c>
      <c r="E142" s="2438">
        <v>213.43</v>
      </c>
      <c r="F142" s="603">
        <f t="shared" si="24"/>
        <v>213.43</v>
      </c>
      <c r="G142" s="862">
        <f>'Заказ, cкидки и курсы валют'!$J$23*F142</f>
        <v>2657.2035000000001</v>
      </c>
      <c r="H142" s="128">
        <f t="shared" si="25"/>
        <v>7971.61</v>
      </c>
      <c r="I142" s="15"/>
      <c r="J142" s="14"/>
      <c r="K142" s="50"/>
      <c r="L142" s="50"/>
      <c r="M142" s="51"/>
      <c r="N142" s="667"/>
    </row>
    <row r="143" spans="1:14" ht="15">
      <c r="A143" s="15" t="s">
        <v>10940</v>
      </c>
      <c r="B143" s="46" t="s">
        <v>1391</v>
      </c>
      <c r="C143" s="622">
        <v>3003</v>
      </c>
      <c r="D143" s="45">
        <v>3000</v>
      </c>
      <c r="E143" s="2438">
        <v>213.43</v>
      </c>
      <c r="F143" s="603">
        <f t="shared" ref="F143:F150" si="26">ROUND(E143*(1-$F$37),2)</f>
        <v>213.43</v>
      </c>
      <c r="G143" s="862">
        <f>'Заказ, cкидки и курсы валют'!$J$23*F143</f>
        <v>2657.2035000000001</v>
      </c>
      <c r="H143" s="128">
        <f t="shared" ref="H143:H150" si="27">ROUND((D143/1000)*G143,2)</f>
        <v>7971.61</v>
      </c>
      <c r="I143" s="15"/>
      <c r="J143" s="14"/>
      <c r="K143" s="50"/>
      <c r="L143" s="50"/>
      <c r="M143" s="51"/>
      <c r="N143" s="667"/>
    </row>
    <row r="144" spans="1:14" ht="15">
      <c r="A144" s="15" t="s">
        <v>6685</v>
      </c>
      <c r="B144" s="46" t="s">
        <v>1391</v>
      </c>
      <c r="C144" s="622">
        <v>3005</v>
      </c>
      <c r="D144" s="45">
        <v>3000</v>
      </c>
      <c r="E144" s="2438">
        <v>213.43</v>
      </c>
      <c r="F144" s="603">
        <f t="shared" si="26"/>
        <v>213.43</v>
      </c>
      <c r="G144" s="862">
        <f>'Заказ, cкидки и курсы валют'!$J$23*F144</f>
        <v>2657.2035000000001</v>
      </c>
      <c r="H144" s="128">
        <f t="shared" si="27"/>
        <v>7971.61</v>
      </c>
      <c r="I144" s="15"/>
      <c r="J144" s="14"/>
      <c r="K144" s="50"/>
      <c r="L144" s="50"/>
      <c r="M144" s="51"/>
      <c r="N144" s="667"/>
    </row>
    <row r="145" spans="1:14" ht="15">
      <c r="A145" s="15" t="s">
        <v>10941</v>
      </c>
      <c r="B145" s="44" t="s">
        <v>1391</v>
      </c>
      <c r="C145" s="622">
        <v>3009</v>
      </c>
      <c r="D145" s="45">
        <v>3000</v>
      </c>
      <c r="E145" s="2438">
        <v>213.43</v>
      </c>
      <c r="F145" s="603">
        <f t="shared" si="26"/>
        <v>213.43</v>
      </c>
      <c r="G145" s="862">
        <f>'Заказ, cкидки и курсы валют'!$J$23*F145</f>
        <v>2657.2035000000001</v>
      </c>
      <c r="H145" s="128">
        <f t="shared" si="27"/>
        <v>7971.61</v>
      </c>
      <c r="I145" s="15"/>
      <c r="J145" s="14"/>
      <c r="K145" s="50"/>
      <c r="L145" s="50"/>
      <c r="M145" s="51"/>
      <c r="N145" s="667"/>
    </row>
    <row r="146" spans="1:14" ht="15">
      <c r="A146" s="15" t="s">
        <v>10942</v>
      </c>
      <c r="B146" s="46" t="s">
        <v>1391</v>
      </c>
      <c r="C146" s="622">
        <v>3011</v>
      </c>
      <c r="D146" s="45">
        <v>3000</v>
      </c>
      <c r="E146" s="2438">
        <v>213.43</v>
      </c>
      <c r="F146" s="603">
        <f t="shared" si="26"/>
        <v>213.43</v>
      </c>
      <c r="G146" s="862">
        <f>'Заказ, cкидки и курсы валют'!$J$23*F146</f>
        <v>2657.2035000000001</v>
      </c>
      <c r="H146" s="128">
        <f t="shared" si="27"/>
        <v>7971.61</v>
      </c>
      <c r="I146" s="15"/>
      <c r="J146" s="14"/>
      <c r="K146" s="50"/>
      <c r="L146" s="50"/>
      <c r="M146" s="51"/>
      <c r="N146" s="667"/>
    </row>
    <row r="147" spans="1:14" ht="15">
      <c r="A147" s="15" t="s">
        <v>10943</v>
      </c>
      <c r="B147" s="46" t="s">
        <v>1391</v>
      </c>
      <c r="C147" s="622">
        <v>5002</v>
      </c>
      <c r="D147" s="45">
        <v>3000</v>
      </c>
      <c r="E147" s="2438">
        <v>213.43</v>
      </c>
      <c r="F147" s="603">
        <f t="shared" si="26"/>
        <v>213.43</v>
      </c>
      <c r="G147" s="862">
        <f>'Заказ, cкидки и курсы валют'!$J$23*F147</f>
        <v>2657.2035000000001</v>
      </c>
      <c r="H147" s="128">
        <f t="shared" si="27"/>
        <v>7971.61</v>
      </c>
      <c r="I147" s="15"/>
      <c r="J147" s="14"/>
      <c r="K147" s="50"/>
      <c r="L147" s="50"/>
      <c r="M147" s="51"/>
      <c r="N147" s="667"/>
    </row>
    <row r="148" spans="1:14" ht="15">
      <c r="A148" s="15" t="s">
        <v>6686</v>
      </c>
      <c r="B148" s="46" t="s">
        <v>1391</v>
      </c>
      <c r="C148" s="46">
        <v>5005</v>
      </c>
      <c r="D148" s="45">
        <v>3000</v>
      </c>
      <c r="E148" s="2438">
        <v>213.43</v>
      </c>
      <c r="F148" s="603">
        <f t="shared" si="26"/>
        <v>213.43</v>
      </c>
      <c r="G148" s="862">
        <f>'Заказ, cкидки и курсы валют'!$J$23*F148</f>
        <v>2657.2035000000001</v>
      </c>
      <c r="H148" s="128">
        <f t="shared" si="27"/>
        <v>7971.61</v>
      </c>
      <c r="I148" s="15"/>
      <c r="J148" s="14"/>
      <c r="K148" s="50"/>
      <c r="L148" s="50"/>
      <c r="M148" s="51"/>
      <c r="N148" s="667"/>
    </row>
    <row r="149" spans="1:14" ht="15">
      <c r="A149" s="15" t="s">
        <v>10944</v>
      </c>
      <c r="B149" s="44" t="s">
        <v>1391</v>
      </c>
      <c r="C149" s="46">
        <v>5021</v>
      </c>
      <c r="D149" s="45">
        <v>3000</v>
      </c>
      <c r="E149" s="2438">
        <v>213.43</v>
      </c>
      <c r="F149" s="603">
        <f t="shared" si="26"/>
        <v>213.43</v>
      </c>
      <c r="G149" s="862">
        <f>'Заказ, cкидки и курсы валют'!$J$23*F149</f>
        <v>2657.2035000000001</v>
      </c>
      <c r="H149" s="128">
        <f t="shared" si="27"/>
        <v>7971.61</v>
      </c>
      <c r="I149" s="15"/>
      <c r="J149" s="14"/>
      <c r="K149" s="50"/>
      <c r="L149" s="50"/>
      <c r="M149" s="51"/>
      <c r="N149" s="667"/>
    </row>
    <row r="150" spans="1:14" ht="15">
      <c r="A150" s="15" t="s">
        <v>10945</v>
      </c>
      <c r="B150" s="46" t="s">
        <v>1391</v>
      </c>
      <c r="C150" s="46">
        <v>6002</v>
      </c>
      <c r="D150" s="45">
        <v>3000</v>
      </c>
      <c r="E150" s="2438">
        <v>213.43</v>
      </c>
      <c r="F150" s="603">
        <f t="shared" si="26"/>
        <v>213.43</v>
      </c>
      <c r="G150" s="862">
        <f>'Заказ, cкидки и курсы валют'!$J$23*F150</f>
        <v>2657.2035000000001</v>
      </c>
      <c r="H150" s="128">
        <f t="shared" si="27"/>
        <v>7971.61</v>
      </c>
      <c r="I150" s="15"/>
      <c r="J150" s="14"/>
      <c r="K150" s="50"/>
      <c r="L150" s="50"/>
      <c r="M150" s="51"/>
      <c r="N150" s="667"/>
    </row>
    <row r="151" spans="1:14" ht="15">
      <c r="A151" s="15" t="s">
        <v>6687</v>
      </c>
      <c r="B151" s="46" t="s">
        <v>1391</v>
      </c>
      <c r="C151" s="46">
        <v>6005</v>
      </c>
      <c r="D151" s="45">
        <v>3000</v>
      </c>
      <c r="E151" s="2438">
        <v>213.43</v>
      </c>
      <c r="F151" s="603">
        <f t="shared" ref="F151:F156" si="28">ROUND(E151*(1-$F$37),2)</f>
        <v>213.43</v>
      </c>
      <c r="G151" s="862">
        <f>'Заказ, cкидки и курсы валют'!$J$23*F151</f>
        <v>2657.2035000000001</v>
      </c>
      <c r="H151" s="128">
        <f t="shared" ref="H151:H156" si="29">ROUND((D151/1000)*G151,2)</f>
        <v>7971.61</v>
      </c>
      <c r="I151" s="15"/>
      <c r="J151" s="14"/>
      <c r="K151" s="50"/>
      <c r="L151" s="50"/>
      <c r="M151" s="51"/>
      <c r="N151" s="667"/>
    </row>
    <row r="152" spans="1:14" ht="15">
      <c r="A152" s="15" t="s">
        <v>6688</v>
      </c>
      <c r="B152" s="46" t="s">
        <v>1391</v>
      </c>
      <c r="C152" s="46">
        <v>7004</v>
      </c>
      <c r="D152" s="45">
        <v>3000</v>
      </c>
      <c r="E152" s="2438">
        <v>213.43</v>
      </c>
      <c r="F152" s="603">
        <f t="shared" si="28"/>
        <v>213.43</v>
      </c>
      <c r="G152" s="862">
        <f>'Заказ, cкидки и курсы валют'!$J$23*F152</f>
        <v>2657.2035000000001</v>
      </c>
      <c r="H152" s="128">
        <f t="shared" si="29"/>
        <v>7971.61</v>
      </c>
      <c r="I152" s="15"/>
      <c r="J152" s="14"/>
      <c r="K152" s="50"/>
      <c r="L152" s="50"/>
      <c r="M152" s="51"/>
      <c r="N152" s="667"/>
    </row>
    <row r="153" spans="1:14" ht="15">
      <c r="A153" s="15" t="s">
        <v>6689</v>
      </c>
      <c r="B153" s="44" t="s">
        <v>1391</v>
      </c>
      <c r="C153" s="46">
        <v>7024</v>
      </c>
      <c r="D153" s="45">
        <v>3000</v>
      </c>
      <c r="E153" s="2438">
        <v>213.43</v>
      </c>
      <c r="F153" s="603">
        <f t="shared" si="28"/>
        <v>213.43</v>
      </c>
      <c r="G153" s="862">
        <f>'Заказ, cкидки и курсы валют'!$J$23*F153</f>
        <v>2657.2035000000001</v>
      </c>
      <c r="H153" s="128">
        <f t="shared" si="29"/>
        <v>7971.61</v>
      </c>
      <c r="I153" s="15"/>
      <c r="J153" s="14"/>
      <c r="K153" s="49"/>
      <c r="L153" s="50"/>
      <c r="M153" s="51"/>
      <c r="N153" s="667"/>
    </row>
    <row r="154" spans="1:14" ht="15">
      <c r="A154" s="15" t="s">
        <v>6690</v>
      </c>
      <c r="B154" s="46" t="s">
        <v>1391</v>
      </c>
      <c r="C154" s="46">
        <v>8017</v>
      </c>
      <c r="D154" s="45">
        <v>3000</v>
      </c>
      <c r="E154" s="2438">
        <v>213.43</v>
      </c>
      <c r="F154" s="603">
        <f t="shared" si="28"/>
        <v>213.43</v>
      </c>
      <c r="G154" s="862">
        <f>'Заказ, cкидки и курсы валют'!$J$23*F154</f>
        <v>2657.2035000000001</v>
      </c>
      <c r="H154" s="128">
        <f t="shared" si="29"/>
        <v>7971.61</v>
      </c>
      <c r="I154" s="15"/>
      <c r="J154" s="14"/>
      <c r="K154" s="50"/>
      <c r="L154" s="50"/>
      <c r="M154" s="51"/>
      <c r="N154" s="667"/>
    </row>
    <row r="155" spans="1:14" ht="15">
      <c r="A155" s="15" t="s">
        <v>6691</v>
      </c>
      <c r="B155" s="46" t="s">
        <v>1391</v>
      </c>
      <c r="C155" s="46">
        <v>8019</v>
      </c>
      <c r="D155" s="45">
        <v>3000</v>
      </c>
      <c r="E155" s="2438">
        <v>213.43</v>
      </c>
      <c r="F155" s="603">
        <f t="shared" si="28"/>
        <v>213.43</v>
      </c>
      <c r="G155" s="862">
        <f>'Заказ, cкидки и курсы валют'!$J$23*F155</f>
        <v>2657.2035000000001</v>
      </c>
      <c r="H155" s="128">
        <f t="shared" si="29"/>
        <v>7971.61</v>
      </c>
      <c r="I155" s="15"/>
      <c r="J155" s="14"/>
      <c r="K155" s="50"/>
      <c r="L155" s="50"/>
      <c r="M155" s="51"/>
      <c r="N155" s="667"/>
    </row>
    <row r="156" spans="1:14" ht="15">
      <c r="A156" s="15" t="s">
        <v>6692</v>
      </c>
      <c r="B156" s="46" t="s">
        <v>1391</v>
      </c>
      <c r="C156" s="46">
        <v>9003</v>
      </c>
      <c r="D156" s="45">
        <v>3000</v>
      </c>
      <c r="E156" s="2438">
        <v>213.43</v>
      </c>
      <c r="F156" s="603">
        <f t="shared" si="28"/>
        <v>213.43</v>
      </c>
      <c r="G156" s="862">
        <f>'Заказ, cкидки и курсы валют'!$J$23*F156</f>
        <v>2657.2035000000001</v>
      </c>
      <c r="H156" s="128">
        <f t="shared" si="29"/>
        <v>7971.61</v>
      </c>
      <c r="I156" s="15"/>
      <c r="J156" s="14"/>
      <c r="K156" s="50"/>
      <c r="L156" s="50"/>
      <c r="M156" s="51"/>
      <c r="N156" s="667"/>
    </row>
    <row r="157" spans="1:14" ht="13.5" thickBot="1"/>
    <row r="158" spans="1:14" ht="18">
      <c r="A158" s="247"/>
      <c r="B158" s="91"/>
      <c r="C158" s="91" t="s">
        <v>3109</v>
      </c>
      <c r="D158" s="91"/>
      <c r="E158" s="555"/>
      <c r="F158" s="555"/>
      <c r="G158" s="569"/>
      <c r="H158" s="94"/>
      <c r="I158" s="95"/>
    </row>
    <row r="159" spans="1:14" ht="18">
      <c r="A159" s="248"/>
      <c r="B159" s="108"/>
      <c r="C159" s="108"/>
      <c r="D159" s="108" t="s">
        <v>6636</v>
      </c>
      <c r="E159" s="556"/>
      <c r="F159" s="568"/>
      <c r="G159" s="568"/>
      <c r="H159" s="110"/>
      <c r="I159" s="112"/>
    </row>
    <row r="160" spans="1:14">
      <c r="A160" s="248"/>
      <c r="B160" s="17"/>
      <c r="C160" s="97"/>
      <c r="D160" s="97"/>
      <c r="E160" s="557"/>
      <c r="F160" s="596"/>
      <c r="G160" s="620"/>
      <c r="H160" s="17"/>
      <c r="I160" s="167"/>
    </row>
    <row r="161" spans="1:9">
      <c r="A161" s="248"/>
      <c r="B161" s="17"/>
      <c r="C161" s="97"/>
      <c r="D161" s="274"/>
      <c r="E161" s="557"/>
      <c r="F161" s="596"/>
      <c r="G161" s="620"/>
      <c r="H161" s="17"/>
      <c r="I161" s="167"/>
    </row>
    <row r="162" spans="1:9">
      <c r="A162" s="248"/>
      <c r="B162" s="17"/>
      <c r="C162" s="97"/>
      <c r="D162" s="274"/>
      <c r="E162" s="557"/>
      <c r="F162" s="596"/>
      <c r="G162" s="620"/>
      <c r="H162" s="17"/>
      <c r="I162" s="167"/>
    </row>
    <row r="163" spans="1:9" ht="18.75" thickBot="1">
      <c r="A163" s="117" t="s">
        <v>2532</v>
      </c>
      <c r="B163" s="118"/>
      <c r="C163" s="99"/>
      <c r="D163" s="99"/>
      <c r="E163" s="558"/>
      <c r="F163" s="598"/>
      <c r="G163" s="621"/>
      <c r="H163" s="171"/>
      <c r="I163" s="172"/>
    </row>
    <row r="164" spans="1:9" ht="42">
      <c r="A164" s="195" t="s">
        <v>1034</v>
      </c>
      <c r="B164" s="196" t="s">
        <v>1035</v>
      </c>
      <c r="C164" s="226" t="s">
        <v>2729</v>
      </c>
      <c r="D164" s="197" t="s">
        <v>3143</v>
      </c>
      <c r="E164" s="605" t="s">
        <v>11378</v>
      </c>
      <c r="F164" s="600" t="s">
        <v>2792</v>
      </c>
      <c r="G164" s="638" t="s">
        <v>2640</v>
      </c>
      <c r="H164" s="338" t="s">
        <v>497</v>
      </c>
      <c r="I164" s="199" t="s">
        <v>4268</v>
      </c>
    </row>
    <row r="165" spans="1:9">
      <c r="A165" s="195"/>
      <c r="B165" s="389"/>
      <c r="C165" s="226" t="s">
        <v>2525</v>
      </c>
      <c r="D165" s="390" t="s">
        <v>2641</v>
      </c>
      <c r="E165" s="564" t="s">
        <v>265</v>
      </c>
      <c r="F165" s="607">
        <f>'Заказ, cкидки и курсы валют'!$I$12</f>
        <v>0</v>
      </c>
      <c r="G165" s="949"/>
      <c r="H165" s="455"/>
      <c r="I165" s="325"/>
    </row>
    <row r="166" spans="1:9" ht="15">
      <c r="A166" s="2185" t="s">
        <v>9445</v>
      </c>
      <c r="B166" s="535" t="s">
        <v>1384</v>
      </c>
      <c r="C166" s="535">
        <v>1014</v>
      </c>
      <c r="D166" s="536">
        <v>250</v>
      </c>
      <c r="E166" s="2096">
        <f>E38*1.2</f>
        <v>244.72799999999998</v>
      </c>
      <c r="F166" s="932">
        <f>ROUND(E166*(1-$F$37),2)</f>
        <v>244.73</v>
      </c>
      <c r="G166" s="933">
        <f>'Заказ, cкидки и курсы валют'!$J$23*F166</f>
        <v>3046.8884999999996</v>
      </c>
      <c r="H166" s="537">
        <f>ROUND((D166/1000)*G166,2)</f>
        <v>761.72</v>
      </c>
      <c r="I166" s="2185"/>
    </row>
    <row r="167" spans="1:9" ht="15">
      <c r="A167" s="15" t="s">
        <v>9446</v>
      </c>
      <c r="B167" s="46" t="s">
        <v>1384</v>
      </c>
      <c r="C167" s="622">
        <v>1015</v>
      </c>
      <c r="D167" s="45">
        <v>250</v>
      </c>
      <c r="E167" s="2096">
        <f t="shared" ref="E167:E230" si="30">E39*1.2</f>
        <v>244.72799999999998</v>
      </c>
      <c r="F167" s="603">
        <f t="shared" ref="F167:F170" si="31">ROUND(E167*(1-$F$37),2)</f>
        <v>244.73</v>
      </c>
      <c r="G167" s="862">
        <f>'Заказ, cкидки и курсы валют'!$J$23*F167</f>
        <v>3046.8884999999996</v>
      </c>
      <c r="H167" s="128">
        <f t="shared" ref="H167:H170" si="32">ROUND((D167/1000)*G167,2)</f>
        <v>761.72</v>
      </c>
      <c r="I167" s="15"/>
    </row>
    <row r="168" spans="1:9" ht="15">
      <c r="A168" s="15" t="s">
        <v>9447</v>
      </c>
      <c r="B168" s="46" t="s">
        <v>1384</v>
      </c>
      <c r="C168" s="622">
        <v>1018</v>
      </c>
      <c r="D168" s="45">
        <v>250</v>
      </c>
      <c r="E168" s="2096">
        <f t="shared" si="30"/>
        <v>244.72799999999998</v>
      </c>
      <c r="F168" s="603">
        <f t="shared" si="31"/>
        <v>244.73</v>
      </c>
      <c r="G168" s="862">
        <f>'Заказ, cкидки и курсы валют'!$J$23*F168</f>
        <v>3046.8884999999996</v>
      </c>
      <c r="H168" s="128">
        <f t="shared" si="32"/>
        <v>761.72</v>
      </c>
      <c r="I168" s="15"/>
    </row>
    <row r="169" spans="1:9" ht="15">
      <c r="A169" s="15" t="s">
        <v>9448</v>
      </c>
      <c r="B169" s="46" t="s">
        <v>1384</v>
      </c>
      <c r="C169" s="622">
        <v>3003</v>
      </c>
      <c r="D169" s="45">
        <v>250</v>
      </c>
      <c r="E169" s="2096">
        <f t="shared" si="30"/>
        <v>244.72799999999998</v>
      </c>
      <c r="F169" s="603">
        <f t="shared" si="31"/>
        <v>244.73</v>
      </c>
      <c r="G169" s="862">
        <f>'Заказ, cкидки и курсы валют'!$J$23*F169</f>
        <v>3046.8884999999996</v>
      </c>
      <c r="H169" s="128">
        <f t="shared" si="32"/>
        <v>761.72</v>
      </c>
      <c r="I169" s="15"/>
    </row>
    <row r="170" spans="1:9" ht="15">
      <c r="A170" s="15" t="s">
        <v>9449</v>
      </c>
      <c r="B170" s="46" t="s">
        <v>1384</v>
      </c>
      <c r="C170" s="622">
        <v>3005</v>
      </c>
      <c r="D170" s="45">
        <v>250</v>
      </c>
      <c r="E170" s="2096">
        <f t="shared" si="30"/>
        <v>244.72799999999998</v>
      </c>
      <c r="F170" s="603">
        <f t="shared" si="31"/>
        <v>244.73</v>
      </c>
      <c r="G170" s="862">
        <f>'Заказ, cкидки и курсы валют'!$J$23*F170</f>
        <v>3046.8884999999996</v>
      </c>
      <c r="H170" s="128">
        <f t="shared" si="32"/>
        <v>761.72</v>
      </c>
      <c r="I170" s="15"/>
    </row>
    <row r="171" spans="1:9" ht="15">
      <c r="A171" s="15" t="s">
        <v>9450</v>
      </c>
      <c r="B171" s="46" t="s">
        <v>1384</v>
      </c>
      <c r="C171" s="622">
        <v>3009</v>
      </c>
      <c r="D171" s="45">
        <v>250</v>
      </c>
      <c r="E171" s="2096">
        <f t="shared" si="30"/>
        <v>244.72799999999998</v>
      </c>
      <c r="F171" s="603">
        <f t="shared" ref="F171:F206" si="33">ROUND(E171*(1-$F$37),2)</f>
        <v>244.73</v>
      </c>
      <c r="G171" s="862">
        <f>'Заказ, cкидки и курсы валют'!$J$23*F171</f>
        <v>3046.8884999999996</v>
      </c>
      <c r="H171" s="128">
        <f t="shared" ref="H171:H206" si="34">ROUND((D171/1000)*G171,2)</f>
        <v>761.72</v>
      </c>
      <c r="I171" s="15"/>
    </row>
    <row r="172" spans="1:9" ht="15">
      <c r="A172" s="15" t="s">
        <v>9451</v>
      </c>
      <c r="B172" s="46" t="s">
        <v>1384</v>
      </c>
      <c r="C172" s="622">
        <v>3011</v>
      </c>
      <c r="D172" s="45">
        <v>250</v>
      </c>
      <c r="E172" s="2096">
        <f t="shared" si="30"/>
        <v>244.72799999999998</v>
      </c>
      <c r="F172" s="603">
        <f t="shared" si="33"/>
        <v>244.73</v>
      </c>
      <c r="G172" s="862">
        <f>'Заказ, cкидки и курсы валют'!$J$23*F172</f>
        <v>3046.8884999999996</v>
      </c>
      <c r="H172" s="128">
        <f t="shared" si="34"/>
        <v>761.72</v>
      </c>
      <c r="I172" s="15"/>
    </row>
    <row r="173" spans="1:9" ht="15">
      <c r="A173" s="15" t="s">
        <v>9452</v>
      </c>
      <c r="B173" s="46" t="s">
        <v>1384</v>
      </c>
      <c r="C173" s="622">
        <v>5002</v>
      </c>
      <c r="D173" s="45">
        <v>250</v>
      </c>
      <c r="E173" s="2096">
        <f t="shared" si="30"/>
        <v>244.72799999999998</v>
      </c>
      <c r="F173" s="603">
        <f t="shared" si="33"/>
        <v>244.73</v>
      </c>
      <c r="G173" s="862">
        <f>'Заказ, cкидки и курсы валют'!$J$23*F173</f>
        <v>3046.8884999999996</v>
      </c>
      <c r="H173" s="128">
        <f t="shared" si="34"/>
        <v>761.72</v>
      </c>
      <c r="I173" s="15"/>
    </row>
    <row r="174" spans="1:9" ht="15">
      <c r="A174" s="15" t="s">
        <v>9453</v>
      </c>
      <c r="B174" s="46" t="s">
        <v>1384</v>
      </c>
      <c r="C174" s="46">
        <v>5005</v>
      </c>
      <c r="D174" s="45">
        <v>250</v>
      </c>
      <c r="E174" s="2096">
        <f t="shared" si="30"/>
        <v>244.72799999999998</v>
      </c>
      <c r="F174" s="603">
        <f t="shared" si="33"/>
        <v>244.73</v>
      </c>
      <c r="G174" s="862">
        <f>'Заказ, cкидки и курсы валют'!$J$23*F174</f>
        <v>3046.8884999999996</v>
      </c>
      <c r="H174" s="128">
        <f t="shared" si="34"/>
        <v>761.72</v>
      </c>
      <c r="I174" s="15"/>
    </row>
    <row r="175" spans="1:9" ht="15">
      <c r="A175" s="15" t="s">
        <v>9454</v>
      </c>
      <c r="B175" s="46" t="s">
        <v>1384</v>
      </c>
      <c r="C175" s="46">
        <v>5021</v>
      </c>
      <c r="D175" s="45">
        <v>250</v>
      </c>
      <c r="E175" s="2096">
        <f t="shared" si="30"/>
        <v>244.72799999999998</v>
      </c>
      <c r="F175" s="603">
        <f t="shared" si="33"/>
        <v>244.73</v>
      </c>
      <c r="G175" s="862">
        <f>'Заказ, cкидки и курсы валют'!$J$23*F175</f>
        <v>3046.8884999999996</v>
      </c>
      <c r="H175" s="128">
        <f t="shared" si="34"/>
        <v>761.72</v>
      </c>
      <c r="I175" s="15"/>
    </row>
    <row r="176" spans="1:9" ht="15">
      <c r="A176" s="15" t="s">
        <v>9455</v>
      </c>
      <c r="B176" s="46" t="s">
        <v>1384</v>
      </c>
      <c r="C176" s="46">
        <v>6002</v>
      </c>
      <c r="D176" s="45">
        <v>250</v>
      </c>
      <c r="E176" s="2096">
        <f t="shared" si="30"/>
        <v>244.72799999999998</v>
      </c>
      <c r="F176" s="603">
        <f t="shared" si="33"/>
        <v>244.73</v>
      </c>
      <c r="G176" s="862">
        <f>'Заказ, cкидки и курсы валют'!$J$23*F176</f>
        <v>3046.8884999999996</v>
      </c>
      <c r="H176" s="128">
        <f t="shared" si="34"/>
        <v>761.72</v>
      </c>
      <c r="I176" s="15"/>
    </row>
    <row r="177" spans="1:9" ht="15">
      <c r="A177" s="15" t="s">
        <v>9456</v>
      </c>
      <c r="B177" s="46" t="s">
        <v>1384</v>
      </c>
      <c r="C177" s="46">
        <v>6005</v>
      </c>
      <c r="D177" s="45">
        <v>250</v>
      </c>
      <c r="E177" s="2096">
        <f t="shared" si="30"/>
        <v>244.72799999999998</v>
      </c>
      <c r="F177" s="603">
        <f t="shared" si="33"/>
        <v>244.73</v>
      </c>
      <c r="G177" s="862">
        <f>'Заказ, cкидки и курсы валют'!$J$23*F177</f>
        <v>3046.8884999999996</v>
      </c>
      <c r="H177" s="128">
        <f t="shared" si="34"/>
        <v>761.72</v>
      </c>
      <c r="I177" s="15"/>
    </row>
    <row r="178" spans="1:9" ht="15">
      <c r="A178" s="15" t="s">
        <v>9457</v>
      </c>
      <c r="B178" s="46" t="s">
        <v>1384</v>
      </c>
      <c r="C178" s="46">
        <v>7004</v>
      </c>
      <c r="D178" s="45">
        <v>250</v>
      </c>
      <c r="E178" s="2096">
        <f t="shared" si="30"/>
        <v>244.72799999999998</v>
      </c>
      <c r="F178" s="603">
        <f t="shared" si="33"/>
        <v>244.73</v>
      </c>
      <c r="G178" s="862">
        <f>'Заказ, cкидки и курсы валют'!$J$23*F178</f>
        <v>3046.8884999999996</v>
      </c>
      <c r="H178" s="128">
        <f t="shared" si="34"/>
        <v>761.72</v>
      </c>
      <c r="I178" s="15"/>
    </row>
    <row r="179" spans="1:9" ht="15">
      <c r="A179" s="15" t="s">
        <v>9458</v>
      </c>
      <c r="B179" s="44" t="s">
        <v>1384</v>
      </c>
      <c r="C179" s="46">
        <v>7024</v>
      </c>
      <c r="D179" s="45">
        <v>250</v>
      </c>
      <c r="E179" s="2096">
        <f t="shared" si="30"/>
        <v>244.72799999999998</v>
      </c>
      <c r="F179" s="603">
        <f t="shared" si="33"/>
        <v>244.73</v>
      </c>
      <c r="G179" s="862">
        <f>'Заказ, cкидки и курсы валют'!$J$23*F179</f>
        <v>3046.8884999999996</v>
      </c>
      <c r="H179" s="128">
        <f t="shared" si="34"/>
        <v>761.72</v>
      </c>
      <c r="I179" s="15"/>
    </row>
    <row r="180" spans="1:9" ht="15">
      <c r="A180" s="15" t="s">
        <v>9459</v>
      </c>
      <c r="B180" s="46" t="s">
        <v>1384</v>
      </c>
      <c r="C180" s="46">
        <v>8017</v>
      </c>
      <c r="D180" s="45">
        <v>250</v>
      </c>
      <c r="E180" s="2096">
        <f t="shared" si="30"/>
        <v>244.72799999999998</v>
      </c>
      <c r="F180" s="603">
        <f t="shared" si="33"/>
        <v>244.73</v>
      </c>
      <c r="G180" s="862">
        <f>'Заказ, cкидки и курсы валют'!$J$23*F180</f>
        <v>3046.8884999999996</v>
      </c>
      <c r="H180" s="128">
        <f t="shared" si="34"/>
        <v>761.72</v>
      </c>
      <c r="I180" s="15"/>
    </row>
    <row r="181" spans="1:9" ht="15">
      <c r="A181" s="15" t="s">
        <v>9460</v>
      </c>
      <c r="B181" s="46" t="s">
        <v>1384</v>
      </c>
      <c r="C181" s="46">
        <v>8019</v>
      </c>
      <c r="D181" s="45">
        <v>250</v>
      </c>
      <c r="E181" s="2096">
        <f t="shared" si="30"/>
        <v>244.72799999999998</v>
      </c>
      <c r="F181" s="603">
        <f t="shared" si="33"/>
        <v>244.73</v>
      </c>
      <c r="G181" s="862">
        <f>'Заказ, cкидки и курсы валют'!$J$23*F181</f>
        <v>3046.8884999999996</v>
      </c>
      <c r="H181" s="128">
        <f t="shared" si="34"/>
        <v>761.72</v>
      </c>
      <c r="I181" s="15"/>
    </row>
    <row r="182" spans="1:9" ht="15">
      <c r="A182" s="15" t="s">
        <v>9461</v>
      </c>
      <c r="B182" s="46" t="s">
        <v>1384</v>
      </c>
      <c r="C182" s="46">
        <v>9003</v>
      </c>
      <c r="D182" s="45">
        <v>250</v>
      </c>
      <c r="E182" s="2096">
        <f t="shared" si="30"/>
        <v>244.72799999999998</v>
      </c>
      <c r="F182" s="603">
        <f t="shared" si="33"/>
        <v>244.73</v>
      </c>
      <c r="G182" s="862">
        <f>'Заказ, cкидки и курсы валют'!$J$23*F182</f>
        <v>3046.8884999999996</v>
      </c>
      <c r="H182" s="128">
        <f t="shared" si="34"/>
        <v>761.72</v>
      </c>
      <c r="I182" s="15"/>
    </row>
    <row r="183" spans="1:9" ht="15">
      <c r="A183" s="2185" t="s">
        <v>9462</v>
      </c>
      <c r="B183" s="535" t="s">
        <v>3352</v>
      </c>
      <c r="C183" s="535">
        <v>1014</v>
      </c>
      <c r="D183" s="536">
        <v>250</v>
      </c>
      <c r="E183" s="2096">
        <f t="shared" si="30"/>
        <v>260.56799999999998</v>
      </c>
      <c r="F183" s="932">
        <f t="shared" si="33"/>
        <v>260.57</v>
      </c>
      <c r="G183" s="933">
        <f>'Заказ, cкидки и курсы валют'!$J$23*F183</f>
        <v>3244.0964999999997</v>
      </c>
      <c r="H183" s="537">
        <f t="shared" si="34"/>
        <v>811.02</v>
      </c>
      <c r="I183" s="2185"/>
    </row>
    <row r="184" spans="1:9" ht="15">
      <c r="A184" s="525" t="s">
        <v>9463</v>
      </c>
      <c r="B184" s="622" t="s">
        <v>3352</v>
      </c>
      <c r="C184" s="622">
        <v>1015</v>
      </c>
      <c r="D184" s="1228">
        <v>250</v>
      </c>
      <c r="E184" s="2096">
        <f t="shared" si="30"/>
        <v>260.56799999999998</v>
      </c>
      <c r="F184" s="936">
        <f t="shared" si="33"/>
        <v>260.57</v>
      </c>
      <c r="G184" s="866">
        <f>'Заказ, cкидки и курсы валют'!$J$23*F184</f>
        <v>3244.0964999999997</v>
      </c>
      <c r="H184" s="522">
        <f t="shared" si="34"/>
        <v>811.02</v>
      </c>
      <c r="I184" s="525"/>
    </row>
    <row r="185" spans="1:9" ht="15">
      <c r="A185" s="525" t="s">
        <v>9464</v>
      </c>
      <c r="B185" s="622" t="s">
        <v>3352</v>
      </c>
      <c r="C185" s="622">
        <v>1018</v>
      </c>
      <c r="D185" s="1228">
        <v>250</v>
      </c>
      <c r="E185" s="2096">
        <f t="shared" si="30"/>
        <v>260.56799999999998</v>
      </c>
      <c r="F185" s="936">
        <f t="shared" si="33"/>
        <v>260.57</v>
      </c>
      <c r="G185" s="866">
        <f>'Заказ, cкидки и курсы валют'!$J$23*F185</f>
        <v>3244.0964999999997</v>
      </c>
      <c r="H185" s="522">
        <f t="shared" si="34"/>
        <v>811.02</v>
      </c>
      <c r="I185" s="525"/>
    </row>
    <row r="186" spans="1:9" ht="15">
      <c r="A186" s="525" t="s">
        <v>9465</v>
      </c>
      <c r="B186" s="622" t="s">
        <v>3352</v>
      </c>
      <c r="C186" s="622">
        <v>3003</v>
      </c>
      <c r="D186" s="1228">
        <v>250</v>
      </c>
      <c r="E186" s="2096">
        <f t="shared" si="30"/>
        <v>260.56799999999998</v>
      </c>
      <c r="F186" s="936">
        <f t="shared" si="33"/>
        <v>260.57</v>
      </c>
      <c r="G186" s="866">
        <f>'Заказ, cкидки и курсы валют'!$J$23*F186</f>
        <v>3244.0964999999997</v>
      </c>
      <c r="H186" s="522">
        <f t="shared" si="34"/>
        <v>811.02</v>
      </c>
      <c r="I186" s="525"/>
    </row>
    <row r="187" spans="1:9" ht="15">
      <c r="A187" s="525" t="s">
        <v>9466</v>
      </c>
      <c r="B187" s="622" t="s">
        <v>3352</v>
      </c>
      <c r="C187" s="622">
        <v>3005</v>
      </c>
      <c r="D187" s="1228">
        <v>250</v>
      </c>
      <c r="E187" s="2096">
        <f t="shared" si="30"/>
        <v>260.56799999999998</v>
      </c>
      <c r="F187" s="936">
        <f t="shared" si="33"/>
        <v>260.57</v>
      </c>
      <c r="G187" s="866">
        <f>'Заказ, cкидки и курсы валют'!$J$23*F187</f>
        <v>3244.0964999999997</v>
      </c>
      <c r="H187" s="522">
        <f t="shared" si="34"/>
        <v>811.02</v>
      </c>
      <c r="I187" s="525"/>
    </row>
    <row r="188" spans="1:9" ht="15">
      <c r="A188" s="525" t="s">
        <v>9467</v>
      </c>
      <c r="B188" s="622" t="s">
        <v>3352</v>
      </c>
      <c r="C188" s="622">
        <v>3009</v>
      </c>
      <c r="D188" s="1228">
        <v>250</v>
      </c>
      <c r="E188" s="2096">
        <f t="shared" si="30"/>
        <v>260.56799999999998</v>
      </c>
      <c r="F188" s="936">
        <f t="shared" si="33"/>
        <v>260.57</v>
      </c>
      <c r="G188" s="866">
        <f>'Заказ, cкидки и курсы валют'!$J$23*F188</f>
        <v>3244.0964999999997</v>
      </c>
      <c r="H188" s="522">
        <f t="shared" si="34"/>
        <v>811.02</v>
      </c>
      <c r="I188" s="525"/>
    </row>
    <row r="189" spans="1:9" ht="15">
      <c r="A189" s="525" t="s">
        <v>9468</v>
      </c>
      <c r="B189" s="622" t="s">
        <v>3352</v>
      </c>
      <c r="C189" s="622">
        <v>3011</v>
      </c>
      <c r="D189" s="1228">
        <v>250</v>
      </c>
      <c r="E189" s="2096">
        <f t="shared" si="30"/>
        <v>260.56799999999998</v>
      </c>
      <c r="F189" s="936">
        <f t="shared" si="33"/>
        <v>260.57</v>
      </c>
      <c r="G189" s="866">
        <f>'Заказ, cкидки и курсы валют'!$J$23*F189</f>
        <v>3244.0964999999997</v>
      </c>
      <c r="H189" s="522">
        <f t="shared" si="34"/>
        <v>811.02</v>
      </c>
      <c r="I189" s="525"/>
    </row>
    <row r="190" spans="1:9" ht="15">
      <c r="A190" s="525" t="s">
        <v>9469</v>
      </c>
      <c r="B190" s="622" t="s">
        <v>3352</v>
      </c>
      <c r="C190" s="622">
        <v>5002</v>
      </c>
      <c r="D190" s="1228">
        <v>250</v>
      </c>
      <c r="E190" s="2096">
        <f t="shared" si="30"/>
        <v>260.56799999999998</v>
      </c>
      <c r="F190" s="936">
        <f t="shared" si="33"/>
        <v>260.57</v>
      </c>
      <c r="G190" s="866">
        <f>'Заказ, cкидки и курсы валют'!$J$23*F190</f>
        <v>3244.0964999999997</v>
      </c>
      <c r="H190" s="522">
        <f t="shared" si="34"/>
        <v>811.02</v>
      </c>
      <c r="I190" s="525"/>
    </row>
    <row r="191" spans="1:9" ht="15">
      <c r="A191" s="15" t="s">
        <v>9470</v>
      </c>
      <c r="B191" s="46" t="s">
        <v>3352</v>
      </c>
      <c r="C191" s="46">
        <v>5005</v>
      </c>
      <c r="D191" s="1228">
        <v>250</v>
      </c>
      <c r="E191" s="2096">
        <f t="shared" si="30"/>
        <v>260.56799999999998</v>
      </c>
      <c r="F191" s="603">
        <f t="shared" si="33"/>
        <v>260.57</v>
      </c>
      <c r="G191" s="862">
        <f>'Заказ, cкидки и курсы валют'!$J$23*F191</f>
        <v>3244.0964999999997</v>
      </c>
      <c r="H191" s="128">
        <f t="shared" si="34"/>
        <v>811.02</v>
      </c>
      <c r="I191" s="15"/>
    </row>
    <row r="192" spans="1:9" ht="15">
      <c r="A192" s="15" t="s">
        <v>9471</v>
      </c>
      <c r="B192" s="46" t="s">
        <v>3352</v>
      </c>
      <c r="C192" s="46">
        <v>5021</v>
      </c>
      <c r="D192" s="1228">
        <v>250</v>
      </c>
      <c r="E192" s="2096">
        <f t="shared" si="30"/>
        <v>260.56799999999998</v>
      </c>
      <c r="F192" s="603">
        <f t="shared" si="33"/>
        <v>260.57</v>
      </c>
      <c r="G192" s="862">
        <f>'Заказ, cкидки и курсы валют'!$J$23*F192</f>
        <v>3244.0964999999997</v>
      </c>
      <c r="H192" s="128">
        <f t="shared" si="34"/>
        <v>811.02</v>
      </c>
      <c r="I192" s="15"/>
    </row>
    <row r="193" spans="1:10" ht="15">
      <c r="A193" s="15" t="s">
        <v>9472</v>
      </c>
      <c r="B193" s="46" t="s">
        <v>3352</v>
      </c>
      <c r="C193" s="46">
        <v>6002</v>
      </c>
      <c r="D193" s="1228">
        <v>250</v>
      </c>
      <c r="E193" s="2096">
        <f t="shared" si="30"/>
        <v>260.56799999999998</v>
      </c>
      <c r="F193" s="603">
        <f t="shared" si="33"/>
        <v>260.57</v>
      </c>
      <c r="G193" s="862">
        <f>'Заказ, cкидки и курсы валют'!$J$23*F193</f>
        <v>3244.0964999999997</v>
      </c>
      <c r="H193" s="128">
        <f t="shared" si="34"/>
        <v>811.02</v>
      </c>
      <c r="I193" s="15"/>
    </row>
    <row r="194" spans="1:10" ht="15">
      <c r="A194" s="15" t="s">
        <v>9473</v>
      </c>
      <c r="B194" s="46" t="s">
        <v>3352</v>
      </c>
      <c r="C194" s="46">
        <v>6005</v>
      </c>
      <c r="D194" s="1228">
        <v>250</v>
      </c>
      <c r="E194" s="2096">
        <f t="shared" si="30"/>
        <v>260.56799999999998</v>
      </c>
      <c r="F194" s="603">
        <f t="shared" si="33"/>
        <v>260.57</v>
      </c>
      <c r="G194" s="862">
        <f>'Заказ, cкидки и курсы валют'!$J$23*F194</f>
        <v>3244.0964999999997</v>
      </c>
      <c r="H194" s="128">
        <f t="shared" si="34"/>
        <v>811.02</v>
      </c>
      <c r="I194" s="15"/>
    </row>
    <row r="195" spans="1:10" ht="15">
      <c r="A195" s="15" t="s">
        <v>9474</v>
      </c>
      <c r="B195" s="46" t="s">
        <v>3352</v>
      </c>
      <c r="C195" s="46">
        <v>7004</v>
      </c>
      <c r="D195" s="1228">
        <v>250</v>
      </c>
      <c r="E195" s="2096">
        <f t="shared" si="30"/>
        <v>260.56799999999998</v>
      </c>
      <c r="F195" s="603">
        <f t="shared" si="33"/>
        <v>260.57</v>
      </c>
      <c r="G195" s="862">
        <f>'Заказ, cкидки и курсы валют'!$J$23*F195</f>
        <v>3244.0964999999997</v>
      </c>
      <c r="H195" s="128">
        <f t="shared" si="34"/>
        <v>811.02</v>
      </c>
      <c r="I195" s="15"/>
    </row>
    <row r="196" spans="1:10" ht="15">
      <c r="A196" s="15" t="s">
        <v>9475</v>
      </c>
      <c r="B196" s="46" t="s">
        <v>3352</v>
      </c>
      <c r="C196" s="46">
        <v>7024</v>
      </c>
      <c r="D196" s="1228">
        <v>250</v>
      </c>
      <c r="E196" s="2096">
        <f t="shared" si="30"/>
        <v>260.56799999999998</v>
      </c>
      <c r="F196" s="603">
        <f t="shared" si="33"/>
        <v>260.57</v>
      </c>
      <c r="G196" s="862">
        <f>'Заказ, cкидки и курсы валют'!$J$23*F196</f>
        <v>3244.0964999999997</v>
      </c>
      <c r="H196" s="128">
        <f t="shared" si="34"/>
        <v>811.02</v>
      </c>
      <c r="I196" s="15"/>
    </row>
    <row r="197" spans="1:10" ht="15">
      <c r="A197" s="15" t="s">
        <v>9476</v>
      </c>
      <c r="B197" s="46" t="s">
        <v>3352</v>
      </c>
      <c r="C197" s="46">
        <v>8017</v>
      </c>
      <c r="D197" s="1228">
        <v>250</v>
      </c>
      <c r="E197" s="2096">
        <f t="shared" si="30"/>
        <v>260.56799999999998</v>
      </c>
      <c r="F197" s="603">
        <f t="shared" si="33"/>
        <v>260.57</v>
      </c>
      <c r="G197" s="862">
        <f>'Заказ, cкидки и курсы валют'!$J$23*F197</f>
        <v>3244.0964999999997</v>
      </c>
      <c r="H197" s="128">
        <f t="shared" si="34"/>
        <v>811.02</v>
      </c>
      <c r="I197" s="15"/>
    </row>
    <row r="198" spans="1:10" ht="15">
      <c r="A198" s="15" t="s">
        <v>9477</v>
      </c>
      <c r="B198" s="46" t="s">
        <v>3352</v>
      </c>
      <c r="C198" s="46">
        <v>8019</v>
      </c>
      <c r="D198" s="1228">
        <v>250</v>
      </c>
      <c r="E198" s="2096">
        <f t="shared" si="30"/>
        <v>260.56799999999998</v>
      </c>
      <c r="F198" s="603">
        <f t="shared" si="33"/>
        <v>260.57</v>
      </c>
      <c r="G198" s="862">
        <f>'Заказ, cкидки и курсы валют'!$J$23*F198</f>
        <v>3244.0964999999997</v>
      </c>
      <c r="H198" s="128">
        <f t="shared" si="34"/>
        <v>811.02</v>
      </c>
      <c r="I198" s="15"/>
    </row>
    <row r="199" spans="1:10" ht="15">
      <c r="A199" s="15" t="s">
        <v>9478</v>
      </c>
      <c r="B199" s="46" t="s">
        <v>3352</v>
      </c>
      <c r="C199" s="46">
        <v>9003</v>
      </c>
      <c r="D199" s="1228">
        <v>250</v>
      </c>
      <c r="E199" s="2096">
        <f t="shared" si="30"/>
        <v>260.56799999999998</v>
      </c>
      <c r="F199" s="603">
        <f t="shared" si="33"/>
        <v>260.57</v>
      </c>
      <c r="G199" s="862">
        <f>'Заказ, cкидки и курсы валют'!$J$23*F199</f>
        <v>3244.0964999999997</v>
      </c>
      <c r="H199" s="128">
        <f t="shared" si="34"/>
        <v>811.02</v>
      </c>
      <c r="I199" s="15"/>
    </row>
    <row r="200" spans="1:10" ht="15">
      <c r="A200" s="2185" t="s">
        <v>10946</v>
      </c>
      <c r="B200" s="535" t="s">
        <v>1386</v>
      </c>
      <c r="C200" s="535">
        <v>1014</v>
      </c>
      <c r="D200" s="536">
        <v>100</v>
      </c>
      <c r="E200" s="2096">
        <f t="shared" si="30"/>
        <v>308.25599999999997</v>
      </c>
      <c r="F200" s="932">
        <f t="shared" si="33"/>
        <v>308.26</v>
      </c>
      <c r="G200" s="933">
        <f>'Заказ, cкидки и курсы валют'!$J$23*F200</f>
        <v>3837.8369999999995</v>
      </c>
      <c r="H200" s="537">
        <f t="shared" si="34"/>
        <v>383.78</v>
      </c>
      <c r="I200" s="2185"/>
      <c r="J200" s="574"/>
    </row>
    <row r="201" spans="1:10" ht="15">
      <c r="A201" s="15" t="s">
        <v>10947</v>
      </c>
      <c r="B201" s="46" t="s">
        <v>1386</v>
      </c>
      <c r="C201" s="622">
        <v>1015</v>
      </c>
      <c r="D201" s="45">
        <v>100</v>
      </c>
      <c r="E201" s="2096">
        <f t="shared" si="30"/>
        <v>308.25599999999997</v>
      </c>
      <c r="F201" s="603">
        <f t="shared" si="33"/>
        <v>308.26</v>
      </c>
      <c r="G201" s="862">
        <f>'Заказ, cкидки и курсы валют'!$J$23*F201</f>
        <v>3837.8369999999995</v>
      </c>
      <c r="H201" s="128">
        <f t="shared" si="34"/>
        <v>383.78</v>
      </c>
      <c r="I201" s="15"/>
      <c r="J201" s="574"/>
    </row>
    <row r="202" spans="1:10" ht="15">
      <c r="A202" s="15" t="s">
        <v>10948</v>
      </c>
      <c r="B202" s="44" t="s">
        <v>1386</v>
      </c>
      <c r="C202" s="622">
        <v>1018</v>
      </c>
      <c r="D202" s="45">
        <v>100</v>
      </c>
      <c r="E202" s="2096">
        <f t="shared" si="30"/>
        <v>308.25599999999997</v>
      </c>
      <c r="F202" s="603">
        <f t="shared" si="33"/>
        <v>308.26</v>
      </c>
      <c r="G202" s="862">
        <f>'Заказ, cкидки и курсы валют'!$J$23*F202</f>
        <v>3837.8369999999995</v>
      </c>
      <c r="H202" s="128">
        <f t="shared" si="34"/>
        <v>383.78</v>
      </c>
      <c r="I202" s="15"/>
      <c r="J202" s="574"/>
    </row>
    <row r="203" spans="1:10" ht="15">
      <c r="A203" s="15" t="s">
        <v>10949</v>
      </c>
      <c r="B203" s="46" t="s">
        <v>1386</v>
      </c>
      <c r="C203" s="622">
        <v>3003</v>
      </c>
      <c r="D203" s="45">
        <v>100</v>
      </c>
      <c r="E203" s="2096">
        <f t="shared" si="30"/>
        <v>308.25599999999997</v>
      </c>
      <c r="F203" s="603">
        <f t="shared" si="33"/>
        <v>308.26</v>
      </c>
      <c r="G203" s="862">
        <f>'Заказ, cкидки и курсы валют'!$J$23*F203</f>
        <v>3837.8369999999995</v>
      </c>
      <c r="H203" s="128">
        <f t="shared" si="34"/>
        <v>383.78</v>
      </c>
      <c r="I203" s="15"/>
      <c r="J203" s="574"/>
    </row>
    <row r="204" spans="1:10" ht="15">
      <c r="A204" s="15" t="s">
        <v>9479</v>
      </c>
      <c r="B204" s="44" t="s">
        <v>1386</v>
      </c>
      <c r="C204" s="622">
        <v>3005</v>
      </c>
      <c r="D204" s="45">
        <v>100</v>
      </c>
      <c r="E204" s="2096">
        <f t="shared" si="30"/>
        <v>308.25599999999997</v>
      </c>
      <c r="F204" s="603">
        <f t="shared" si="33"/>
        <v>308.26</v>
      </c>
      <c r="G204" s="862">
        <f>'Заказ, cкидки и курсы валют'!$J$23*F204</f>
        <v>3837.8369999999995</v>
      </c>
      <c r="H204" s="128">
        <f t="shared" si="34"/>
        <v>383.78</v>
      </c>
      <c r="I204" s="15"/>
      <c r="J204" s="574"/>
    </row>
    <row r="205" spans="1:10" ht="15">
      <c r="A205" s="15" t="s">
        <v>10950</v>
      </c>
      <c r="B205" s="46" t="s">
        <v>1386</v>
      </c>
      <c r="C205" s="622">
        <v>3009</v>
      </c>
      <c r="D205" s="45">
        <v>100</v>
      </c>
      <c r="E205" s="2096">
        <f t="shared" si="30"/>
        <v>308.25599999999997</v>
      </c>
      <c r="F205" s="603">
        <f t="shared" si="33"/>
        <v>308.26</v>
      </c>
      <c r="G205" s="862">
        <f>'Заказ, cкидки и курсы валют'!$J$23*F205</f>
        <v>3837.8369999999995</v>
      </c>
      <c r="H205" s="128">
        <f t="shared" si="34"/>
        <v>383.78</v>
      </c>
      <c r="I205" s="15"/>
      <c r="J205" s="574"/>
    </row>
    <row r="206" spans="1:10" ht="15">
      <c r="A206" s="15" t="s">
        <v>10951</v>
      </c>
      <c r="B206" s="46" t="s">
        <v>1386</v>
      </c>
      <c r="C206" s="622">
        <v>3011</v>
      </c>
      <c r="D206" s="45">
        <v>100</v>
      </c>
      <c r="E206" s="2096">
        <f t="shared" si="30"/>
        <v>308.25599999999997</v>
      </c>
      <c r="F206" s="603">
        <f t="shared" si="33"/>
        <v>308.26</v>
      </c>
      <c r="G206" s="862">
        <f>'Заказ, cкидки и курсы валют'!$J$23*F206</f>
        <v>3837.8369999999995</v>
      </c>
      <c r="H206" s="128">
        <f t="shared" si="34"/>
        <v>383.78</v>
      </c>
      <c r="I206" s="15"/>
      <c r="J206" s="574"/>
    </row>
    <row r="207" spans="1:10" ht="15">
      <c r="A207" s="15" t="s">
        <v>10952</v>
      </c>
      <c r="B207" s="46" t="s">
        <v>1386</v>
      </c>
      <c r="C207" s="622">
        <v>5002</v>
      </c>
      <c r="D207" s="45">
        <v>100</v>
      </c>
      <c r="E207" s="2096">
        <f t="shared" si="30"/>
        <v>308.25599999999997</v>
      </c>
      <c r="F207" s="603">
        <f t="shared" ref="F207:F216" si="35">ROUND(E207*(1-$F$37),2)</f>
        <v>308.26</v>
      </c>
      <c r="G207" s="862">
        <f>'Заказ, cкидки и курсы валют'!$J$23*F207</f>
        <v>3837.8369999999995</v>
      </c>
      <c r="H207" s="128">
        <f t="shared" ref="H207:H216" si="36">ROUND((D207/1000)*G207,2)</f>
        <v>383.78</v>
      </c>
      <c r="I207" s="15"/>
      <c r="J207" s="574"/>
    </row>
    <row r="208" spans="1:10" ht="15">
      <c r="A208" s="15" t="s">
        <v>9480</v>
      </c>
      <c r="B208" s="44" t="s">
        <v>1386</v>
      </c>
      <c r="C208" s="46">
        <v>5005</v>
      </c>
      <c r="D208" s="45">
        <v>100</v>
      </c>
      <c r="E208" s="2096">
        <f t="shared" si="30"/>
        <v>308.25599999999997</v>
      </c>
      <c r="F208" s="603">
        <f t="shared" si="35"/>
        <v>308.26</v>
      </c>
      <c r="G208" s="862">
        <f>'Заказ, cкидки и курсы валют'!$J$23*F208</f>
        <v>3837.8369999999995</v>
      </c>
      <c r="H208" s="128">
        <f t="shared" si="36"/>
        <v>383.78</v>
      </c>
      <c r="I208" s="15"/>
      <c r="J208" s="574"/>
    </row>
    <row r="209" spans="1:10" ht="15">
      <c r="A209" s="15" t="s">
        <v>10953</v>
      </c>
      <c r="B209" s="46" t="s">
        <v>1386</v>
      </c>
      <c r="C209" s="46">
        <v>5021</v>
      </c>
      <c r="D209" s="45">
        <v>100</v>
      </c>
      <c r="E209" s="2096">
        <f t="shared" si="30"/>
        <v>308.25599999999997</v>
      </c>
      <c r="F209" s="603">
        <f t="shared" si="35"/>
        <v>308.26</v>
      </c>
      <c r="G209" s="862">
        <f>'Заказ, cкидки и курсы валют'!$J$23*F209</f>
        <v>3837.8369999999995</v>
      </c>
      <c r="H209" s="128">
        <f t="shared" si="36"/>
        <v>383.78</v>
      </c>
      <c r="I209" s="15"/>
      <c r="J209" s="574"/>
    </row>
    <row r="210" spans="1:10" ht="14.1" customHeight="1">
      <c r="A210" s="15" t="s">
        <v>10954</v>
      </c>
      <c r="B210" s="44" t="s">
        <v>1386</v>
      </c>
      <c r="C210" s="46">
        <v>6002</v>
      </c>
      <c r="D210" s="45">
        <v>100</v>
      </c>
      <c r="E210" s="2096">
        <f t="shared" si="30"/>
        <v>308.25599999999997</v>
      </c>
      <c r="F210" s="603">
        <f t="shared" si="35"/>
        <v>308.26</v>
      </c>
      <c r="G210" s="862">
        <f>'Заказ, cкидки и курсы валют'!$J$23*F210</f>
        <v>3837.8369999999995</v>
      </c>
      <c r="H210" s="128">
        <f t="shared" si="36"/>
        <v>383.78</v>
      </c>
      <c r="I210" s="15"/>
      <c r="J210" s="574"/>
    </row>
    <row r="211" spans="1:10" ht="14.1" customHeight="1">
      <c r="A211" s="15" t="s">
        <v>9481</v>
      </c>
      <c r="B211" s="46" t="s">
        <v>1386</v>
      </c>
      <c r="C211" s="46">
        <v>6005</v>
      </c>
      <c r="D211" s="45">
        <v>100</v>
      </c>
      <c r="E211" s="2096">
        <f t="shared" si="30"/>
        <v>308.25599999999997</v>
      </c>
      <c r="F211" s="603">
        <f t="shared" si="35"/>
        <v>308.26</v>
      </c>
      <c r="G211" s="862">
        <f>'Заказ, cкидки и курсы валют'!$J$23*F211</f>
        <v>3837.8369999999995</v>
      </c>
      <c r="H211" s="128">
        <f t="shared" si="36"/>
        <v>383.78</v>
      </c>
      <c r="I211" s="15"/>
      <c r="J211" s="574"/>
    </row>
    <row r="212" spans="1:10" ht="14.1" customHeight="1">
      <c r="A212" s="15" t="s">
        <v>9482</v>
      </c>
      <c r="B212" s="46" t="s">
        <v>1386</v>
      </c>
      <c r="C212" s="46">
        <v>7004</v>
      </c>
      <c r="D212" s="45">
        <v>100</v>
      </c>
      <c r="E212" s="2096">
        <f t="shared" si="30"/>
        <v>308.25599999999997</v>
      </c>
      <c r="F212" s="603">
        <f t="shared" si="35"/>
        <v>308.26</v>
      </c>
      <c r="G212" s="862">
        <f>'Заказ, cкидки и курсы валют'!$J$23*F212</f>
        <v>3837.8369999999995</v>
      </c>
      <c r="H212" s="128">
        <f t="shared" si="36"/>
        <v>383.78</v>
      </c>
      <c r="I212" s="15"/>
      <c r="J212" s="574"/>
    </row>
    <row r="213" spans="1:10" ht="14.1" customHeight="1">
      <c r="A213" s="15" t="s">
        <v>9483</v>
      </c>
      <c r="B213" s="44" t="s">
        <v>1386</v>
      </c>
      <c r="C213" s="46">
        <v>7024</v>
      </c>
      <c r="D213" s="45">
        <v>100</v>
      </c>
      <c r="E213" s="2096">
        <f t="shared" si="30"/>
        <v>308.25599999999997</v>
      </c>
      <c r="F213" s="603">
        <f t="shared" si="35"/>
        <v>308.26</v>
      </c>
      <c r="G213" s="862">
        <f>'Заказ, cкидки и курсы валют'!$J$23*F213</f>
        <v>3837.8369999999995</v>
      </c>
      <c r="H213" s="128">
        <f t="shared" si="36"/>
        <v>383.78</v>
      </c>
      <c r="I213" s="15"/>
      <c r="J213" s="574"/>
    </row>
    <row r="214" spans="1:10" ht="14.1" customHeight="1">
      <c r="A214" s="15" t="s">
        <v>9484</v>
      </c>
      <c r="B214" s="44" t="s">
        <v>1386</v>
      </c>
      <c r="C214" s="46">
        <v>8017</v>
      </c>
      <c r="D214" s="45">
        <v>100</v>
      </c>
      <c r="E214" s="2096">
        <f t="shared" si="30"/>
        <v>308.25599999999997</v>
      </c>
      <c r="F214" s="603">
        <f t="shared" si="35"/>
        <v>308.26</v>
      </c>
      <c r="G214" s="862">
        <f>'Заказ, cкидки и курсы валют'!$J$23*F214</f>
        <v>3837.8369999999995</v>
      </c>
      <c r="H214" s="128">
        <f t="shared" si="36"/>
        <v>383.78</v>
      </c>
      <c r="I214" s="15"/>
      <c r="J214" s="574"/>
    </row>
    <row r="215" spans="1:10" ht="14.1" customHeight="1">
      <c r="A215" s="15" t="s">
        <v>10955</v>
      </c>
      <c r="B215" s="46" t="s">
        <v>1386</v>
      </c>
      <c r="C215" s="46">
        <v>8019</v>
      </c>
      <c r="D215" s="45">
        <v>100</v>
      </c>
      <c r="E215" s="2096">
        <f t="shared" si="30"/>
        <v>308.25599999999997</v>
      </c>
      <c r="F215" s="603">
        <f t="shared" si="35"/>
        <v>308.26</v>
      </c>
      <c r="G215" s="862">
        <f>'Заказ, cкидки и курсы валют'!$J$23*F215</f>
        <v>3837.8369999999995</v>
      </c>
      <c r="H215" s="128">
        <f t="shared" si="36"/>
        <v>383.78</v>
      </c>
      <c r="I215" s="15"/>
      <c r="J215" s="574"/>
    </row>
    <row r="216" spans="1:10" ht="14.1" customHeight="1">
      <c r="A216" s="15" t="s">
        <v>9485</v>
      </c>
      <c r="B216" s="46" t="s">
        <v>1386</v>
      </c>
      <c r="C216" s="46">
        <v>9003</v>
      </c>
      <c r="D216" s="45">
        <v>100</v>
      </c>
      <c r="E216" s="2096">
        <f t="shared" si="30"/>
        <v>308.25599999999997</v>
      </c>
      <c r="F216" s="603">
        <f t="shared" si="35"/>
        <v>308.26</v>
      </c>
      <c r="G216" s="862">
        <f>'Заказ, cкидки и курсы валют'!$J$23*F216</f>
        <v>3837.8369999999995</v>
      </c>
      <c r="H216" s="128">
        <f t="shared" si="36"/>
        <v>383.78</v>
      </c>
      <c r="I216" s="15"/>
      <c r="J216" s="574"/>
    </row>
    <row r="217" spans="1:10" ht="14.1" customHeight="1">
      <c r="A217" s="2185" t="s">
        <v>10956</v>
      </c>
      <c r="B217" s="535" t="s">
        <v>1387</v>
      </c>
      <c r="C217" s="535">
        <v>1014</v>
      </c>
      <c r="D217" s="536">
        <v>100</v>
      </c>
      <c r="E217" s="2096">
        <f t="shared" si="30"/>
        <v>380.20799999999997</v>
      </c>
      <c r="F217" s="932">
        <f>ROUND(E217*(1-$F$37),2)</f>
        <v>380.21</v>
      </c>
      <c r="G217" s="933">
        <f>'Заказ, cкидки и курсы валют'!$J$23*F217</f>
        <v>4733.6144999999997</v>
      </c>
      <c r="H217" s="537">
        <f>ROUND((D217/1000)*G217,2)</f>
        <v>473.36</v>
      </c>
      <c r="I217" s="2185"/>
      <c r="J217" s="574"/>
    </row>
    <row r="218" spans="1:10" ht="14.1" customHeight="1">
      <c r="A218" s="15" t="s">
        <v>10957</v>
      </c>
      <c r="B218" s="46" t="s">
        <v>1387</v>
      </c>
      <c r="C218" s="622">
        <v>1015</v>
      </c>
      <c r="D218" s="45">
        <v>100</v>
      </c>
      <c r="E218" s="2096">
        <f t="shared" si="30"/>
        <v>380.20799999999997</v>
      </c>
      <c r="F218" s="603">
        <f>ROUND(E218*(1-$F$37),2)</f>
        <v>380.21</v>
      </c>
      <c r="G218" s="862">
        <f>'Заказ, cкидки и курсы валют'!$J$23*F218</f>
        <v>4733.6144999999997</v>
      </c>
      <c r="H218" s="128">
        <f>ROUND((D218/1000)*G218,2)</f>
        <v>473.36</v>
      </c>
      <c r="I218" s="15"/>
      <c r="J218" s="574"/>
    </row>
    <row r="219" spans="1:10" ht="14.1" customHeight="1">
      <c r="A219" s="15" t="s">
        <v>10958</v>
      </c>
      <c r="B219" s="46" t="s">
        <v>1387</v>
      </c>
      <c r="C219" s="622">
        <v>1018</v>
      </c>
      <c r="D219" s="45">
        <v>100</v>
      </c>
      <c r="E219" s="2096">
        <f t="shared" si="30"/>
        <v>380.20799999999997</v>
      </c>
      <c r="F219" s="603">
        <f>ROUND(E219*(1-$F$37),2)</f>
        <v>380.21</v>
      </c>
      <c r="G219" s="862">
        <f>'Заказ, cкидки и курсы валют'!$J$23*F219</f>
        <v>4733.6144999999997</v>
      </c>
      <c r="H219" s="128">
        <f>ROUND((D219/1000)*G219,2)</f>
        <v>473.36</v>
      </c>
      <c r="I219" s="15"/>
      <c r="J219" s="574"/>
    </row>
    <row r="220" spans="1:10" ht="14.1" customHeight="1">
      <c r="A220" s="15" t="s">
        <v>10959</v>
      </c>
      <c r="B220" s="46" t="s">
        <v>1387</v>
      </c>
      <c r="C220" s="622">
        <v>3003</v>
      </c>
      <c r="D220" s="45">
        <v>100</v>
      </c>
      <c r="E220" s="2096">
        <f t="shared" si="30"/>
        <v>380.20799999999997</v>
      </c>
      <c r="F220" s="603">
        <f>ROUND(E220*(1-$F$37),2)</f>
        <v>380.21</v>
      </c>
      <c r="G220" s="862">
        <f>'Заказ, cкидки и курсы валют'!$J$23*F220</f>
        <v>4733.6144999999997</v>
      </c>
      <c r="H220" s="128">
        <f>ROUND((D220/1000)*G220,2)</f>
        <v>473.36</v>
      </c>
      <c r="I220" s="15"/>
      <c r="J220" s="574"/>
    </row>
    <row r="221" spans="1:10" ht="14.1" customHeight="1">
      <c r="A221" s="15" t="s">
        <v>9486</v>
      </c>
      <c r="B221" s="46" t="s">
        <v>1387</v>
      </c>
      <c r="C221" s="622">
        <v>3005</v>
      </c>
      <c r="D221" s="45">
        <v>100</v>
      </c>
      <c r="E221" s="2096">
        <f t="shared" si="30"/>
        <v>380.20799999999997</v>
      </c>
      <c r="F221" s="603">
        <f t="shared" ref="F221:F233" si="37">ROUND(E221*(1-$F$37),2)</f>
        <v>380.21</v>
      </c>
      <c r="G221" s="862">
        <f>'Заказ, cкидки и курсы валют'!$J$23*F221</f>
        <v>4733.6144999999997</v>
      </c>
      <c r="H221" s="128">
        <f t="shared" ref="H221:H233" si="38">ROUND((D221/1000)*G221,2)</f>
        <v>473.36</v>
      </c>
      <c r="I221" s="15"/>
      <c r="J221" s="574"/>
    </row>
    <row r="222" spans="1:10" ht="14.1" customHeight="1">
      <c r="A222" s="15" t="s">
        <v>10960</v>
      </c>
      <c r="B222" s="46" t="s">
        <v>1387</v>
      </c>
      <c r="C222" s="622">
        <v>3009</v>
      </c>
      <c r="D222" s="45">
        <v>100</v>
      </c>
      <c r="E222" s="2096">
        <f t="shared" si="30"/>
        <v>380.20799999999997</v>
      </c>
      <c r="F222" s="603">
        <f t="shared" si="37"/>
        <v>380.21</v>
      </c>
      <c r="G222" s="862">
        <f>'Заказ, cкидки и курсы валют'!$J$23*F222</f>
        <v>4733.6144999999997</v>
      </c>
      <c r="H222" s="128">
        <f t="shared" si="38"/>
        <v>473.36</v>
      </c>
      <c r="I222" s="15"/>
      <c r="J222" s="574"/>
    </row>
    <row r="223" spans="1:10" ht="14.1" customHeight="1">
      <c r="A223" s="15" t="s">
        <v>10961</v>
      </c>
      <c r="B223" s="46" t="s">
        <v>1387</v>
      </c>
      <c r="C223" s="622">
        <v>3011</v>
      </c>
      <c r="D223" s="45">
        <v>100</v>
      </c>
      <c r="E223" s="2096">
        <f t="shared" si="30"/>
        <v>380.20799999999997</v>
      </c>
      <c r="F223" s="603">
        <f t="shared" si="37"/>
        <v>380.21</v>
      </c>
      <c r="G223" s="862">
        <f>'Заказ, cкидки и курсы валют'!$J$23*F223</f>
        <v>4733.6144999999997</v>
      </c>
      <c r="H223" s="128">
        <f t="shared" si="38"/>
        <v>473.36</v>
      </c>
      <c r="I223" s="15"/>
      <c r="J223" s="574"/>
    </row>
    <row r="224" spans="1:10" ht="14.1" customHeight="1">
      <c r="A224" s="15" t="s">
        <v>10962</v>
      </c>
      <c r="B224" s="46" t="s">
        <v>1387</v>
      </c>
      <c r="C224" s="622">
        <v>5002</v>
      </c>
      <c r="D224" s="45">
        <v>100</v>
      </c>
      <c r="E224" s="2096">
        <f t="shared" si="30"/>
        <v>380.20799999999997</v>
      </c>
      <c r="F224" s="603">
        <f t="shared" si="37"/>
        <v>380.21</v>
      </c>
      <c r="G224" s="862">
        <f>'Заказ, cкидки и курсы валют'!$J$23*F224</f>
        <v>4733.6144999999997</v>
      </c>
      <c r="H224" s="128">
        <f t="shared" si="38"/>
        <v>473.36</v>
      </c>
      <c r="I224" s="15"/>
      <c r="J224" s="574"/>
    </row>
    <row r="225" spans="1:10" ht="14.1" customHeight="1">
      <c r="A225" s="15" t="s">
        <v>10963</v>
      </c>
      <c r="B225" s="46" t="s">
        <v>1387</v>
      </c>
      <c r="C225" s="46">
        <v>5005</v>
      </c>
      <c r="D225" s="45">
        <v>100</v>
      </c>
      <c r="E225" s="2096">
        <f t="shared" si="30"/>
        <v>380.20799999999997</v>
      </c>
      <c r="F225" s="603">
        <f t="shared" si="37"/>
        <v>380.21</v>
      </c>
      <c r="G225" s="862">
        <f>'Заказ, cкидки и курсы валют'!$J$23*F225</f>
        <v>4733.6144999999997</v>
      </c>
      <c r="H225" s="128">
        <f t="shared" si="38"/>
        <v>473.36</v>
      </c>
      <c r="I225" s="15"/>
      <c r="J225" s="574"/>
    </row>
    <row r="226" spans="1:10" ht="14.1" customHeight="1">
      <c r="A226" s="15" t="s">
        <v>10964</v>
      </c>
      <c r="B226" s="46" t="s">
        <v>1387</v>
      </c>
      <c r="C226" s="46">
        <v>5021</v>
      </c>
      <c r="D226" s="45">
        <v>100</v>
      </c>
      <c r="E226" s="2096">
        <f t="shared" si="30"/>
        <v>380.20799999999997</v>
      </c>
      <c r="F226" s="603">
        <f t="shared" si="37"/>
        <v>380.21</v>
      </c>
      <c r="G226" s="862">
        <f>'Заказ, cкидки и курсы валют'!$J$23*F226</f>
        <v>4733.6144999999997</v>
      </c>
      <c r="H226" s="128">
        <f t="shared" si="38"/>
        <v>473.36</v>
      </c>
      <c r="I226" s="15"/>
      <c r="J226" s="574"/>
    </row>
    <row r="227" spans="1:10" ht="14.1" customHeight="1">
      <c r="A227" s="15" t="s">
        <v>10965</v>
      </c>
      <c r="B227" s="46" t="s">
        <v>1387</v>
      </c>
      <c r="C227" s="46">
        <v>6002</v>
      </c>
      <c r="D227" s="45">
        <v>100</v>
      </c>
      <c r="E227" s="2096">
        <f t="shared" si="30"/>
        <v>380.20799999999997</v>
      </c>
      <c r="F227" s="603">
        <f t="shared" si="37"/>
        <v>380.21</v>
      </c>
      <c r="G227" s="862">
        <f>'Заказ, cкидки и курсы валют'!$J$23*F227</f>
        <v>4733.6144999999997</v>
      </c>
      <c r="H227" s="128">
        <f t="shared" si="38"/>
        <v>473.36</v>
      </c>
      <c r="I227" s="15"/>
      <c r="J227" s="574"/>
    </row>
    <row r="228" spans="1:10" ht="14.1" customHeight="1">
      <c r="A228" s="15" t="s">
        <v>9487</v>
      </c>
      <c r="B228" s="46" t="s">
        <v>1387</v>
      </c>
      <c r="C228" s="46">
        <v>6005</v>
      </c>
      <c r="D228" s="45">
        <v>100</v>
      </c>
      <c r="E228" s="2096">
        <f t="shared" si="30"/>
        <v>380.20799999999997</v>
      </c>
      <c r="F228" s="603">
        <f t="shared" si="37"/>
        <v>380.21</v>
      </c>
      <c r="G228" s="862">
        <f>'Заказ, cкидки и курсы валют'!$J$23*F228</f>
        <v>4733.6144999999997</v>
      </c>
      <c r="H228" s="128">
        <f t="shared" si="38"/>
        <v>473.36</v>
      </c>
      <c r="I228" s="15"/>
      <c r="J228" s="574"/>
    </row>
    <row r="229" spans="1:10" ht="14.1" customHeight="1">
      <c r="A229" s="15" t="s">
        <v>10966</v>
      </c>
      <c r="B229" s="46" t="s">
        <v>1387</v>
      </c>
      <c r="C229" s="46">
        <v>7004</v>
      </c>
      <c r="D229" s="45">
        <v>100</v>
      </c>
      <c r="E229" s="2096">
        <f t="shared" si="30"/>
        <v>380.20799999999997</v>
      </c>
      <c r="F229" s="603">
        <f t="shared" si="37"/>
        <v>380.21</v>
      </c>
      <c r="G229" s="862">
        <f>'Заказ, cкидки и курсы валют'!$J$23*F229</f>
        <v>4733.6144999999997</v>
      </c>
      <c r="H229" s="128">
        <f t="shared" si="38"/>
        <v>473.36</v>
      </c>
      <c r="I229" s="15"/>
      <c r="J229" s="574"/>
    </row>
    <row r="230" spans="1:10" ht="14.1" customHeight="1">
      <c r="A230" s="15" t="s">
        <v>9488</v>
      </c>
      <c r="B230" s="46" t="s">
        <v>1387</v>
      </c>
      <c r="C230" s="46">
        <v>7024</v>
      </c>
      <c r="D230" s="45">
        <v>100</v>
      </c>
      <c r="E230" s="2096">
        <f t="shared" si="30"/>
        <v>380.20799999999997</v>
      </c>
      <c r="F230" s="603">
        <f t="shared" si="37"/>
        <v>380.21</v>
      </c>
      <c r="G230" s="862">
        <f>'Заказ, cкидки и курсы валют'!$J$23*F230</f>
        <v>4733.6144999999997</v>
      </c>
      <c r="H230" s="128">
        <f t="shared" si="38"/>
        <v>473.36</v>
      </c>
      <c r="I230" s="15"/>
      <c r="J230" s="574"/>
    </row>
    <row r="231" spans="1:10" ht="14.1" customHeight="1">
      <c r="A231" s="15" t="s">
        <v>9489</v>
      </c>
      <c r="B231" s="46" t="s">
        <v>1387</v>
      </c>
      <c r="C231" s="46">
        <v>8017</v>
      </c>
      <c r="D231" s="45">
        <v>100</v>
      </c>
      <c r="E231" s="2096">
        <f t="shared" ref="E231:E284" si="39">E103*1.2</f>
        <v>380.20799999999997</v>
      </c>
      <c r="F231" s="603">
        <f t="shared" si="37"/>
        <v>380.21</v>
      </c>
      <c r="G231" s="862">
        <f>'Заказ, cкидки и курсы валют'!$J$23*F231</f>
        <v>4733.6144999999997</v>
      </c>
      <c r="H231" s="128">
        <f t="shared" si="38"/>
        <v>473.36</v>
      </c>
      <c r="I231" s="15"/>
      <c r="J231" s="574"/>
    </row>
    <row r="232" spans="1:10" ht="14.1" customHeight="1">
      <c r="A232" s="15" t="s">
        <v>10967</v>
      </c>
      <c r="B232" s="46" t="s">
        <v>1387</v>
      </c>
      <c r="C232" s="46">
        <v>8019</v>
      </c>
      <c r="D232" s="45">
        <v>100</v>
      </c>
      <c r="E232" s="2096">
        <f t="shared" si="39"/>
        <v>380.20799999999997</v>
      </c>
      <c r="F232" s="603">
        <f t="shared" si="37"/>
        <v>380.21</v>
      </c>
      <c r="G232" s="862">
        <f>'Заказ, cкидки и курсы валют'!$J$23*F232</f>
        <v>4733.6144999999997</v>
      </c>
      <c r="H232" s="128">
        <f t="shared" si="38"/>
        <v>473.36</v>
      </c>
      <c r="I232" s="15"/>
      <c r="J232" s="574"/>
    </row>
    <row r="233" spans="1:10" ht="14.1" customHeight="1">
      <c r="A233" s="15" t="s">
        <v>10968</v>
      </c>
      <c r="B233" s="46" t="s">
        <v>1387</v>
      </c>
      <c r="C233" s="46">
        <v>9003</v>
      </c>
      <c r="D233" s="45">
        <v>100</v>
      </c>
      <c r="E233" s="2096">
        <f t="shared" si="39"/>
        <v>380.20799999999997</v>
      </c>
      <c r="F233" s="603">
        <f t="shared" si="37"/>
        <v>380.21</v>
      </c>
      <c r="G233" s="862">
        <f>'Заказ, cкидки и курсы валют'!$J$23*F233</f>
        <v>4733.6144999999997</v>
      </c>
      <c r="H233" s="128">
        <f t="shared" si="38"/>
        <v>473.36</v>
      </c>
      <c r="I233" s="15"/>
      <c r="J233" s="574"/>
    </row>
    <row r="234" spans="1:10" ht="14.1" customHeight="1">
      <c r="A234" s="2187" t="s">
        <v>9490</v>
      </c>
      <c r="B234" s="538" t="s">
        <v>3540</v>
      </c>
      <c r="C234" s="535">
        <v>1014</v>
      </c>
      <c r="D234" s="539">
        <v>250</v>
      </c>
      <c r="E234" s="2096">
        <f t="shared" si="39"/>
        <v>208.392</v>
      </c>
      <c r="F234" s="932">
        <f t="shared" ref="F234:F240" si="40">ROUND(E234*(1-$F$37),2)</f>
        <v>208.39</v>
      </c>
      <c r="G234" s="933">
        <f>'Заказ, cкидки и курсы валют'!$J$23*F234</f>
        <v>2594.4554999999996</v>
      </c>
      <c r="H234" s="537">
        <f t="shared" ref="H234:H240" si="41">ROUND((D234/1000)*G234,2)</f>
        <v>648.61</v>
      </c>
      <c r="I234" s="2192"/>
      <c r="J234" s="574"/>
    </row>
    <row r="235" spans="1:10" ht="14.1" customHeight="1">
      <c r="A235" s="20" t="s">
        <v>10969</v>
      </c>
      <c r="B235" s="465" t="s">
        <v>3540</v>
      </c>
      <c r="C235" s="622">
        <v>1015</v>
      </c>
      <c r="D235" s="466">
        <v>250</v>
      </c>
      <c r="E235" s="2096">
        <f t="shared" si="39"/>
        <v>208.392</v>
      </c>
      <c r="F235" s="603">
        <f t="shared" si="40"/>
        <v>208.39</v>
      </c>
      <c r="G235" s="862">
        <f>'Заказ, cкидки и курсы валют'!$J$23*F235</f>
        <v>2594.4554999999996</v>
      </c>
      <c r="H235" s="128">
        <f t="shared" si="41"/>
        <v>648.61</v>
      </c>
      <c r="I235" s="2193"/>
      <c r="J235" s="574"/>
    </row>
    <row r="236" spans="1:10" ht="14.1" customHeight="1">
      <c r="A236" s="20" t="s">
        <v>10970</v>
      </c>
      <c r="B236" s="465" t="s">
        <v>3540</v>
      </c>
      <c r="C236" s="622">
        <v>1018</v>
      </c>
      <c r="D236" s="466">
        <v>250</v>
      </c>
      <c r="E236" s="2096">
        <f t="shared" si="39"/>
        <v>208.392</v>
      </c>
      <c r="F236" s="603">
        <f t="shared" si="40"/>
        <v>208.39</v>
      </c>
      <c r="G236" s="862">
        <f>'Заказ, cкидки и курсы валют'!$J$23*F236</f>
        <v>2594.4554999999996</v>
      </c>
      <c r="H236" s="128">
        <f t="shared" si="41"/>
        <v>648.61</v>
      </c>
      <c r="I236" s="2193"/>
      <c r="J236" s="574"/>
    </row>
    <row r="237" spans="1:10" ht="14.1" customHeight="1">
      <c r="A237" s="20" t="s">
        <v>10971</v>
      </c>
      <c r="B237" s="465" t="s">
        <v>3540</v>
      </c>
      <c r="C237" s="622">
        <v>3003</v>
      </c>
      <c r="D237" s="466">
        <v>250</v>
      </c>
      <c r="E237" s="2096">
        <f t="shared" si="39"/>
        <v>208.392</v>
      </c>
      <c r="F237" s="603">
        <f t="shared" si="40"/>
        <v>208.39</v>
      </c>
      <c r="G237" s="862">
        <f>'Заказ, cкидки и курсы валют'!$J$23*F237</f>
        <v>2594.4554999999996</v>
      </c>
      <c r="H237" s="128">
        <f t="shared" si="41"/>
        <v>648.61</v>
      </c>
      <c r="I237" s="2193"/>
      <c r="J237" s="574"/>
    </row>
    <row r="238" spans="1:10" ht="14.1" customHeight="1">
      <c r="A238" s="20" t="s">
        <v>9491</v>
      </c>
      <c r="B238" s="465" t="s">
        <v>3540</v>
      </c>
      <c r="C238" s="622">
        <v>3005</v>
      </c>
      <c r="D238" s="466">
        <v>250</v>
      </c>
      <c r="E238" s="2096">
        <f t="shared" si="39"/>
        <v>208.392</v>
      </c>
      <c r="F238" s="603">
        <f t="shared" si="40"/>
        <v>208.39</v>
      </c>
      <c r="G238" s="862">
        <f>'Заказ, cкидки и курсы валют'!$J$23*F238</f>
        <v>2594.4554999999996</v>
      </c>
      <c r="H238" s="128">
        <f t="shared" si="41"/>
        <v>648.61</v>
      </c>
      <c r="I238" s="2193"/>
      <c r="J238" s="574"/>
    </row>
    <row r="239" spans="1:10" ht="14.1" customHeight="1">
      <c r="A239" s="20" t="s">
        <v>10972</v>
      </c>
      <c r="B239" s="465" t="s">
        <v>3540</v>
      </c>
      <c r="C239" s="622">
        <v>3009</v>
      </c>
      <c r="D239" s="466">
        <v>250</v>
      </c>
      <c r="E239" s="2096">
        <f t="shared" si="39"/>
        <v>208.392</v>
      </c>
      <c r="F239" s="603">
        <f t="shared" si="40"/>
        <v>208.39</v>
      </c>
      <c r="G239" s="862">
        <f>'Заказ, cкидки и курсы валют'!$J$23*F239</f>
        <v>2594.4554999999996</v>
      </c>
      <c r="H239" s="128">
        <f t="shared" si="41"/>
        <v>648.61</v>
      </c>
      <c r="I239" s="2193"/>
      <c r="J239" s="574"/>
    </row>
    <row r="240" spans="1:10" ht="14.1" customHeight="1">
      <c r="A240" s="20" t="s">
        <v>10973</v>
      </c>
      <c r="B240" s="465" t="s">
        <v>3540</v>
      </c>
      <c r="C240" s="622">
        <v>3011</v>
      </c>
      <c r="D240" s="466">
        <v>250</v>
      </c>
      <c r="E240" s="2096">
        <f t="shared" si="39"/>
        <v>208.392</v>
      </c>
      <c r="F240" s="603">
        <f t="shared" si="40"/>
        <v>208.39</v>
      </c>
      <c r="G240" s="862">
        <f>'Заказ, cкидки и курсы валют'!$J$23*F240</f>
        <v>2594.4554999999996</v>
      </c>
      <c r="H240" s="128">
        <f t="shared" si="41"/>
        <v>648.61</v>
      </c>
      <c r="I240" s="2193"/>
      <c r="J240" s="574"/>
    </row>
    <row r="241" spans="1:10" ht="14.1" customHeight="1">
      <c r="A241" s="20" t="s">
        <v>10974</v>
      </c>
      <c r="B241" s="465" t="s">
        <v>3540</v>
      </c>
      <c r="C241" s="622">
        <v>5002</v>
      </c>
      <c r="D241" s="466">
        <v>250</v>
      </c>
      <c r="E241" s="2096">
        <f t="shared" si="39"/>
        <v>208.392</v>
      </c>
      <c r="F241" s="603">
        <f t="shared" ref="F241:F250" si="42">ROUND(E241*(1-$F$37),2)</f>
        <v>208.39</v>
      </c>
      <c r="G241" s="862">
        <f>'Заказ, cкидки и курсы валют'!$J$23*F241</f>
        <v>2594.4554999999996</v>
      </c>
      <c r="H241" s="128">
        <f t="shared" ref="H241:H250" si="43">ROUND((D241/1000)*G241,2)</f>
        <v>648.61</v>
      </c>
      <c r="I241" s="2193"/>
      <c r="J241" s="574"/>
    </row>
    <row r="242" spans="1:10" ht="14.1" customHeight="1">
      <c r="A242" s="20" t="s">
        <v>9492</v>
      </c>
      <c r="B242" s="465" t="s">
        <v>3540</v>
      </c>
      <c r="C242" s="46">
        <v>5005</v>
      </c>
      <c r="D242" s="466">
        <v>250</v>
      </c>
      <c r="E242" s="2096">
        <f t="shared" si="39"/>
        <v>208.392</v>
      </c>
      <c r="F242" s="603">
        <f t="shared" si="42"/>
        <v>208.39</v>
      </c>
      <c r="G242" s="862">
        <f>'Заказ, cкидки и курсы валют'!$J$23*F242</f>
        <v>2594.4554999999996</v>
      </c>
      <c r="H242" s="128">
        <f t="shared" si="43"/>
        <v>648.61</v>
      </c>
      <c r="I242" s="2193"/>
      <c r="J242" s="574"/>
    </row>
    <row r="243" spans="1:10" ht="14.1" customHeight="1">
      <c r="A243" s="20" t="s">
        <v>10975</v>
      </c>
      <c r="B243" s="465" t="s">
        <v>3540</v>
      </c>
      <c r="C243" s="46">
        <v>5021</v>
      </c>
      <c r="D243" s="466">
        <v>250</v>
      </c>
      <c r="E243" s="2096">
        <f t="shared" si="39"/>
        <v>208.392</v>
      </c>
      <c r="F243" s="603">
        <f t="shared" si="42"/>
        <v>208.39</v>
      </c>
      <c r="G243" s="862">
        <f>'Заказ, cкидки и курсы валют'!$J$23*F243</f>
        <v>2594.4554999999996</v>
      </c>
      <c r="H243" s="128">
        <f t="shared" si="43"/>
        <v>648.61</v>
      </c>
      <c r="I243" s="2193"/>
      <c r="J243" s="574"/>
    </row>
    <row r="244" spans="1:10" ht="14.1" customHeight="1">
      <c r="A244" s="20" t="s">
        <v>10976</v>
      </c>
      <c r="B244" s="465" t="s">
        <v>3540</v>
      </c>
      <c r="C244" s="46">
        <v>6002</v>
      </c>
      <c r="D244" s="466">
        <v>250</v>
      </c>
      <c r="E244" s="2096">
        <f t="shared" si="39"/>
        <v>208.392</v>
      </c>
      <c r="F244" s="603">
        <f t="shared" si="42"/>
        <v>208.39</v>
      </c>
      <c r="G244" s="862">
        <f>'Заказ, cкидки и курсы валют'!$J$23*F244</f>
        <v>2594.4554999999996</v>
      </c>
      <c r="H244" s="128">
        <f t="shared" si="43"/>
        <v>648.61</v>
      </c>
      <c r="I244" s="2193"/>
      <c r="J244" s="574"/>
    </row>
    <row r="245" spans="1:10" ht="14.1" customHeight="1">
      <c r="A245" s="20" t="s">
        <v>9493</v>
      </c>
      <c r="B245" s="465" t="s">
        <v>3540</v>
      </c>
      <c r="C245" s="46">
        <v>6005</v>
      </c>
      <c r="D245" s="466">
        <v>250</v>
      </c>
      <c r="E245" s="2096">
        <f t="shared" si="39"/>
        <v>208.392</v>
      </c>
      <c r="F245" s="603">
        <f t="shared" si="42"/>
        <v>208.39</v>
      </c>
      <c r="G245" s="862">
        <f>'Заказ, cкидки и курсы валют'!$J$23*F245</f>
        <v>2594.4554999999996</v>
      </c>
      <c r="H245" s="128">
        <f t="shared" si="43"/>
        <v>648.61</v>
      </c>
      <c r="I245" s="2193"/>
      <c r="J245" s="574"/>
    </row>
    <row r="246" spans="1:10" ht="14.1" customHeight="1">
      <c r="A246" s="20" t="s">
        <v>9494</v>
      </c>
      <c r="B246" s="465" t="s">
        <v>3540</v>
      </c>
      <c r="C246" s="46">
        <v>7004</v>
      </c>
      <c r="D246" s="466">
        <v>250</v>
      </c>
      <c r="E246" s="2096">
        <f t="shared" si="39"/>
        <v>208.392</v>
      </c>
      <c r="F246" s="603">
        <f t="shared" si="42"/>
        <v>208.39</v>
      </c>
      <c r="G246" s="862">
        <f>'Заказ, cкидки и курсы валют'!$J$23*F246</f>
        <v>2594.4554999999996</v>
      </c>
      <c r="H246" s="128">
        <f t="shared" si="43"/>
        <v>648.61</v>
      </c>
      <c r="I246" s="2193"/>
      <c r="J246" s="574"/>
    </row>
    <row r="247" spans="1:10" ht="14.1" customHeight="1">
      <c r="A247" s="20" t="s">
        <v>10977</v>
      </c>
      <c r="B247" s="465" t="s">
        <v>3540</v>
      </c>
      <c r="C247" s="46">
        <v>7024</v>
      </c>
      <c r="D247" s="466">
        <v>250</v>
      </c>
      <c r="E247" s="2096">
        <f t="shared" si="39"/>
        <v>208.392</v>
      </c>
      <c r="F247" s="603">
        <f t="shared" si="42"/>
        <v>208.39</v>
      </c>
      <c r="G247" s="862">
        <f>'Заказ, cкидки и курсы валют'!$J$23*F247</f>
        <v>2594.4554999999996</v>
      </c>
      <c r="H247" s="128">
        <f t="shared" si="43"/>
        <v>648.61</v>
      </c>
      <c r="I247" s="2193"/>
      <c r="J247" s="574"/>
    </row>
    <row r="248" spans="1:10" ht="14.1" customHeight="1">
      <c r="A248" s="20" t="s">
        <v>9495</v>
      </c>
      <c r="B248" s="465" t="s">
        <v>3540</v>
      </c>
      <c r="C248" s="46">
        <v>8017</v>
      </c>
      <c r="D248" s="466">
        <v>250</v>
      </c>
      <c r="E248" s="2096">
        <f t="shared" si="39"/>
        <v>208.392</v>
      </c>
      <c r="F248" s="603">
        <f t="shared" si="42"/>
        <v>208.39</v>
      </c>
      <c r="G248" s="862">
        <f>'Заказ, cкидки и курсы валют'!$J$23*F248</f>
        <v>2594.4554999999996</v>
      </c>
      <c r="H248" s="128">
        <f t="shared" si="43"/>
        <v>648.61</v>
      </c>
      <c r="I248" s="2193"/>
      <c r="J248" s="574"/>
    </row>
    <row r="249" spans="1:10" ht="14.1" customHeight="1">
      <c r="A249" s="20" t="s">
        <v>10978</v>
      </c>
      <c r="B249" s="465" t="s">
        <v>3540</v>
      </c>
      <c r="C249" s="46">
        <v>8019</v>
      </c>
      <c r="D249" s="466">
        <v>250</v>
      </c>
      <c r="E249" s="2096">
        <f t="shared" si="39"/>
        <v>208.392</v>
      </c>
      <c r="F249" s="603">
        <f t="shared" si="42"/>
        <v>208.39</v>
      </c>
      <c r="G249" s="862">
        <f>'Заказ, cкидки и курсы валют'!$J$23*F249</f>
        <v>2594.4554999999996</v>
      </c>
      <c r="H249" s="128">
        <f t="shared" si="43"/>
        <v>648.61</v>
      </c>
      <c r="I249" s="2193"/>
      <c r="J249" s="574"/>
    </row>
    <row r="250" spans="1:10" ht="14.1" customHeight="1">
      <c r="A250" s="20" t="s">
        <v>9496</v>
      </c>
      <c r="B250" s="465" t="s">
        <v>3540</v>
      </c>
      <c r="C250" s="46">
        <v>9003</v>
      </c>
      <c r="D250" s="466">
        <v>250</v>
      </c>
      <c r="E250" s="2096">
        <f t="shared" si="39"/>
        <v>208.392</v>
      </c>
      <c r="F250" s="603">
        <f t="shared" si="42"/>
        <v>208.39</v>
      </c>
      <c r="G250" s="862">
        <f>'Заказ, cкидки и курсы валют'!$J$23*F250</f>
        <v>2594.4554999999996</v>
      </c>
      <c r="H250" s="128">
        <f t="shared" si="43"/>
        <v>648.61</v>
      </c>
      <c r="I250" s="2193"/>
      <c r="J250" s="574"/>
    </row>
    <row r="251" spans="1:10" ht="14.1" customHeight="1">
      <c r="A251" s="2185" t="s">
        <v>9497</v>
      </c>
      <c r="B251" s="535" t="s">
        <v>1390</v>
      </c>
      <c r="C251" s="535">
        <v>1014</v>
      </c>
      <c r="D251" s="536">
        <v>250</v>
      </c>
      <c r="E251" s="2096">
        <f t="shared" si="39"/>
        <v>228.624</v>
      </c>
      <c r="F251" s="932">
        <f t="shared" ref="F251:F267" si="44">ROUND(E251*(1-$F$37),2)</f>
        <v>228.62</v>
      </c>
      <c r="G251" s="933">
        <f>'Заказ, cкидки и курсы валют'!$J$23*F251</f>
        <v>2846.319</v>
      </c>
      <c r="H251" s="537">
        <f t="shared" ref="H251:H265" si="45">ROUND((D251/1000)*G251,2)</f>
        <v>711.58</v>
      </c>
      <c r="I251" s="2185"/>
      <c r="J251" s="574"/>
    </row>
    <row r="252" spans="1:10" ht="14.1" customHeight="1">
      <c r="A252" s="15" t="s">
        <v>9498</v>
      </c>
      <c r="B252" s="46" t="s">
        <v>1390</v>
      </c>
      <c r="C252" s="622">
        <v>1015</v>
      </c>
      <c r="D252" s="45">
        <v>250</v>
      </c>
      <c r="E252" s="2096">
        <f t="shared" si="39"/>
        <v>228.624</v>
      </c>
      <c r="F252" s="603">
        <f t="shared" si="44"/>
        <v>228.62</v>
      </c>
      <c r="G252" s="862">
        <f>'Заказ, cкидки и курсы валют'!$J$23*F252</f>
        <v>2846.319</v>
      </c>
      <c r="H252" s="128">
        <f t="shared" si="45"/>
        <v>711.58</v>
      </c>
      <c r="I252" s="15"/>
      <c r="J252" s="574"/>
    </row>
    <row r="253" spans="1:10" ht="14.1" customHeight="1">
      <c r="A253" s="15" t="s">
        <v>10979</v>
      </c>
      <c r="B253" s="46" t="s">
        <v>1390</v>
      </c>
      <c r="C253" s="622">
        <v>1018</v>
      </c>
      <c r="D253" s="45">
        <v>250</v>
      </c>
      <c r="E253" s="2096">
        <f t="shared" si="39"/>
        <v>228.624</v>
      </c>
      <c r="F253" s="603">
        <f t="shared" si="44"/>
        <v>228.62</v>
      </c>
      <c r="G253" s="862">
        <f>'Заказ, cкидки и курсы валют'!$J$23*F253</f>
        <v>2846.319</v>
      </c>
      <c r="H253" s="128">
        <f t="shared" si="45"/>
        <v>711.58</v>
      </c>
      <c r="I253" s="15"/>
      <c r="J253" s="574"/>
    </row>
    <row r="254" spans="1:10" ht="14.1" customHeight="1">
      <c r="A254" s="15" t="s">
        <v>9499</v>
      </c>
      <c r="B254" s="46" t="s">
        <v>1390</v>
      </c>
      <c r="C254" s="622">
        <v>3003</v>
      </c>
      <c r="D254" s="45">
        <v>250</v>
      </c>
      <c r="E254" s="2096">
        <f t="shared" si="39"/>
        <v>228.624</v>
      </c>
      <c r="F254" s="603">
        <f t="shared" si="44"/>
        <v>228.62</v>
      </c>
      <c r="G254" s="862">
        <f>'Заказ, cкидки и курсы валют'!$J$23*F254</f>
        <v>2846.319</v>
      </c>
      <c r="H254" s="128">
        <f t="shared" si="45"/>
        <v>711.58</v>
      </c>
      <c r="I254" s="15"/>
      <c r="J254" s="574"/>
    </row>
    <row r="255" spans="1:10" ht="14.1" customHeight="1">
      <c r="A255" s="15" t="s">
        <v>9500</v>
      </c>
      <c r="B255" s="46" t="s">
        <v>1390</v>
      </c>
      <c r="C255" s="622">
        <v>3005</v>
      </c>
      <c r="D255" s="45">
        <v>250</v>
      </c>
      <c r="E255" s="2096">
        <f t="shared" si="39"/>
        <v>228.624</v>
      </c>
      <c r="F255" s="603">
        <f t="shared" si="44"/>
        <v>228.62</v>
      </c>
      <c r="G255" s="862">
        <f>'Заказ, cкидки и курсы валют'!$J$23*F255</f>
        <v>2846.319</v>
      </c>
      <c r="H255" s="128">
        <f t="shared" si="45"/>
        <v>711.58</v>
      </c>
      <c r="I255" s="15"/>
      <c r="J255" s="574"/>
    </row>
    <row r="256" spans="1:10" ht="14.1" customHeight="1">
      <c r="A256" s="15" t="s">
        <v>10980</v>
      </c>
      <c r="B256" s="46" t="s">
        <v>1390</v>
      </c>
      <c r="C256" s="622">
        <v>3009</v>
      </c>
      <c r="D256" s="45">
        <v>250</v>
      </c>
      <c r="E256" s="2096">
        <f t="shared" si="39"/>
        <v>228.624</v>
      </c>
      <c r="F256" s="603">
        <f t="shared" si="44"/>
        <v>228.62</v>
      </c>
      <c r="G256" s="862">
        <f>'Заказ, cкидки и курсы валют'!$J$23*F256</f>
        <v>2846.319</v>
      </c>
      <c r="H256" s="128">
        <f t="shared" si="45"/>
        <v>711.58</v>
      </c>
      <c r="I256" s="15"/>
      <c r="J256" s="574"/>
    </row>
    <row r="257" spans="1:10" ht="14.1" customHeight="1">
      <c r="A257" s="15" t="s">
        <v>9520</v>
      </c>
      <c r="B257" s="46" t="s">
        <v>1390</v>
      </c>
      <c r="C257" s="622">
        <v>3011</v>
      </c>
      <c r="D257" s="45">
        <v>250</v>
      </c>
      <c r="E257" s="2096">
        <f t="shared" si="39"/>
        <v>228.624</v>
      </c>
      <c r="F257" s="603">
        <f t="shared" si="44"/>
        <v>228.62</v>
      </c>
      <c r="G257" s="862">
        <f>'Заказ, cкидки и курсы валют'!$J$23*F257</f>
        <v>2846.319</v>
      </c>
      <c r="H257" s="128">
        <f t="shared" si="45"/>
        <v>711.58</v>
      </c>
      <c r="I257" s="15"/>
      <c r="J257" s="574"/>
    </row>
    <row r="258" spans="1:10" ht="14.1" customHeight="1">
      <c r="A258" s="15" t="s">
        <v>9501</v>
      </c>
      <c r="B258" s="46" t="s">
        <v>1390</v>
      </c>
      <c r="C258" s="622">
        <v>5002</v>
      </c>
      <c r="D258" s="45">
        <v>250</v>
      </c>
      <c r="E258" s="2096">
        <f t="shared" si="39"/>
        <v>228.624</v>
      </c>
      <c r="F258" s="603">
        <f t="shared" si="44"/>
        <v>228.62</v>
      </c>
      <c r="G258" s="862">
        <f>'Заказ, cкидки и курсы валют'!$J$23*F258</f>
        <v>2846.319</v>
      </c>
      <c r="H258" s="128">
        <f t="shared" si="45"/>
        <v>711.58</v>
      </c>
      <c r="I258" s="15"/>
      <c r="J258" s="574"/>
    </row>
    <row r="259" spans="1:10" ht="14.1" customHeight="1">
      <c r="A259" s="15" t="s">
        <v>9502</v>
      </c>
      <c r="B259" s="46" t="s">
        <v>1390</v>
      </c>
      <c r="C259" s="46">
        <v>5005</v>
      </c>
      <c r="D259" s="45">
        <v>250</v>
      </c>
      <c r="E259" s="2096">
        <f t="shared" si="39"/>
        <v>228.624</v>
      </c>
      <c r="F259" s="603">
        <f t="shared" si="44"/>
        <v>228.62</v>
      </c>
      <c r="G259" s="862">
        <f>'Заказ, cкидки и курсы валют'!$J$23*F259</f>
        <v>2846.319</v>
      </c>
      <c r="H259" s="128">
        <f t="shared" si="45"/>
        <v>711.58</v>
      </c>
      <c r="I259" s="15"/>
      <c r="J259" s="574"/>
    </row>
    <row r="260" spans="1:10" ht="14.1" customHeight="1">
      <c r="A260" s="15" t="s">
        <v>9503</v>
      </c>
      <c r="B260" s="46" t="s">
        <v>1390</v>
      </c>
      <c r="C260" s="46">
        <v>5021</v>
      </c>
      <c r="D260" s="45">
        <v>250</v>
      </c>
      <c r="E260" s="2096">
        <f t="shared" si="39"/>
        <v>228.624</v>
      </c>
      <c r="F260" s="603">
        <f t="shared" si="44"/>
        <v>228.62</v>
      </c>
      <c r="G260" s="862">
        <f>'Заказ, cкидки и курсы валют'!$J$23*F260</f>
        <v>2846.319</v>
      </c>
      <c r="H260" s="128">
        <f t="shared" si="45"/>
        <v>711.58</v>
      </c>
      <c r="I260" s="15"/>
      <c r="J260" s="574"/>
    </row>
    <row r="261" spans="1:10" ht="14.1" customHeight="1">
      <c r="A261" s="15" t="s">
        <v>9504</v>
      </c>
      <c r="B261" s="46" t="s">
        <v>1390</v>
      </c>
      <c r="C261" s="46">
        <v>6002</v>
      </c>
      <c r="D261" s="45">
        <v>250</v>
      </c>
      <c r="E261" s="2096">
        <f t="shared" si="39"/>
        <v>228.624</v>
      </c>
      <c r="F261" s="603">
        <f t="shared" si="44"/>
        <v>228.62</v>
      </c>
      <c r="G261" s="862">
        <f>'Заказ, cкидки и курсы валют'!$J$23*F261</f>
        <v>2846.319</v>
      </c>
      <c r="H261" s="128">
        <f t="shared" si="45"/>
        <v>711.58</v>
      </c>
      <c r="I261" s="15"/>
      <c r="J261" s="574"/>
    </row>
    <row r="262" spans="1:10" ht="14.1" customHeight="1">
      <c r="A262" s="15" t="s">
        <v>9505</v>
      </c>
      <c r="B262" s="44" t="s">
        <v>1390</v>
      </c>
      <c r="C262" s="46">
        <v>6005</v>
      </c>
      <c r="D262" s="45">
        <v>250</v>
      </c>
      <c r="E262" s="2096">
        <f t="shared" si="39"/>
        <v>228.624</v>
      </c>
      <c r="F262" s="603">
        <f t="shared" si="44"/>
        <v>228.62</v>
      </c>
      <c r="G262" s="862">
        <f>'Заказ, cкидки и курсы валют'!$J$23*F262</f>
        <v>2846.319</v>
      </c>
      <c r="H262" s="128">
        <f t="shared" si="45"/>
        <v>711.58</v>
      </c>
      <c r="I262" s="15"/>
    </row>
    <row r="263" spans="1:10" ht="14.1" customHeight="1">
      <c r="A263" s="15" t="s">
        <v>9506</v>
      </c>
      <c r="B263" s="46" t="s">
        <v>1390</v>
      </c>
      <c r="C263" s="46">
        <v>7004</v>
      </c>
      <c r="D263" s="45">
        <v>250</v>
      </c>
      <c r="E263" s="2096">
        <f t="shared" si="39"/>
        <v>228.624</v>
      </c>
      <c r="F263" s="603">
        <f t="shared" si="44"/>
        <v>228.62</v>
      </c>
      <c r="G263" s="862">
        <f>'Заказ, cкидки и курсы валют'!$J$23*F263</f>
        <v>2846.319</v>
      </c>
      <c r="H263" s="128">
        <f t="shared" si="45"/>
        <v>711.58</v>
      </c>
      <c r="I263" s="15"/>
    </row>
    <row r="264" spans="1:10" ht="14.1" customHeight="1">
      <c r="A264" s="15" t="s">
        <v>9507</v>
      </c>
      <c r="B264" s="46" t="s">
        <v>1390</v>
      </c>
      <c r="C264" s="46">
        <v>7024</v>
      </c>
      <c r="D264" s="45">
        <v>250</v>
      </c>
      <c r="E264" s="2096">
        <f t="shared" si="39"/>
        <v>228.624</v>
      </c>
      <c r="F264" s="603">
        <f t="shared" si="44"/>
        <v>228.62</v>
      </c>
      <c r="G264" s="862">
        <f>'Заказ, cкидки и курсы валют'!$J$23*F264</f>
        <v>2846.319</v>
      </c>
      <c r="H264" s="128">
        <f t="shared" si="45"/>
        <v>711.58</v>
      </c>
      <c r="I264" s="15"/>
    </row>
    <row r="265" spans="1:10" ht="14.1" customHeight="1">
      <c r="A265" s="15" t="s">
        <v>9508</v>
      </c>
      <c r="B265" s="46" t="s">
        <v>1390</v>
      </c>
      <c r="C265" s="46">
        <v>8017</v>
      </c>
      <c r="D265" s="45">
        <v>250</v>
      </c>
      <c r="E265" s="2096">
        <f t="shared" si="39"/>
        <v>228.624</v>
      </c>
      <c r="F265" s="603">
        <f t="shared" si="44"/>
        <v>228.62</v>
      </c>
      <c r="G265" s="862">
        <f>'Заказ, cкидки и курсы валют'!$J$23*F265</f>
        <v>2846.319</v>
      </c>
      <c r="H265" s="128">
        <f t="shared" si="45"/>
        <v>711.58</v>
      </c>
      <c r="I265" s="15"/>
    </row>
    <row r="266" spans="1:10" ht="14.1" customHeight="1">
      <c r="A266" s="15" t="s">
        <v>9509</v>
      </c>
      <c r="B266" s="46" t="s">
        <v>1390</v>
      </c>
      <c r="C266" s="46">
        <v>8019</v>
      </c>
      <c r="D266" s="45">
        <v>250</v>
      </c>
      <c r="E266" s="2096">
        <f t="shared" si="39"/>
        <v>228.624</v>
      </c>
      <c r="F266" s="603">
        <f t="shared" si="44"/>
        <v>228.62</v>
      </c>
      <c r="G266" s="862">
        <f>'Заказ, cкидки и курсы валют'!$J$23*F266</f>
        <v>2846.319</v>
      </c>
      <c r="H266" s="128">
        <f t="shared" ref="H266:H267" si="46">ROUND((D266/1000)*G266,2)</f>
        <v>711.58</v>
      </c>
      <c r="I266" s="15"/>
    </row>
    <row r="267" spans="1:10" ht="14.1" customHeight="1">
      <c r="A267" s="15" t="s">
        <v>9510</v>
      </c>
      <c r="B267" s="46" t="s">
        <v>1390</v>
      </c>
      <c r="C267" s="46">
        <v>9003</v>
      </c>
      <c r="D267" s="45">
        <v>250</v>
      </c>
      <c r="E267" s="2096">
        <f t="shared" si="39"/>
        <v>228.624</v>
      </c>
      <c r="F267" s="603">
        <f t="shared" si="44"/>
        <v>228.62</v>
      </c>
      <c r="G267" s="862">
        <f>'Заказ, cкидки и курсы валют'!$J$23*F267</f>
        <v>2846.319</v>
      </c>
      <c r="H267" s="128">
        <f t="shared" si="46"/>
        <v>711.58</v>
      </c>
      <c r="I267" s="15"/>
    </row>
    <row r="268" spans="1:10" ht="14.1" customHeight="1">
      <c r="A268" s="2185" t="s">
        <v>9511</v>
      </c>
      <c r="B268" s="535" t="s">
        <v>1391</v>
      </c>
      <c r="C268" s="535">
        <v>1014</v>
      </c>
      <c r="D268" s="536">
        <v>250</v>
      </c>
      <c r="E268" s="2096">
        <f t="shared" si="39"/>
        <v>256.11599999999999</v>
      </c>
      <c r="F268" s="932">
        <f>ROUND(E268*(1-$F$37),2)</f>
        <v>256.12</v>
      </c>
      <c r="G268" s="933">
        <f>'Заказ, cкидки и курсы валют'!$J$23*F268</f>
        <v>3188.694</v>
      </c>
      <c r="H268" s="537">
        <f>ROUND((D268/1000)*G268,2)</f>
        <v>797.17</v>
      </c>
      <c r="I268" s="2185"/>
    </row>
    <row r="269" spans="1:10" ht="14.1" customHeight="1">
      <c r="A269" s="15" t="s">
        <v>10981</v>
      </c>
      <c r="B269" s="46" t="s">
        <v>1391</v>
      </c>
      <c r="C269" s="622">
        <v>1015</v>
      </c>
      <c r="D269" s="45">
        <v>250</v>
      </c>
      <c r="E269" s="2096">
        <f t="shared" si="39"/>
        <v>256.11599999999999</v>
      </c>
      <c r="F269" s="603">
        <f>ROUND(E269*(1-$F$37),2)</f>
        <v>256.12</v>
      </c>
      <c r="G269" s="862">
        <f>'Заказ, cкидки и курсы валют'!$J$23*F269</f>
        <v>3188.694</v>
      </c>
      <c r="H269" s="128">
        <f>ROUND((D269/1000)*G269,2)</f>
        <v>797.17</v>
      </c>
      <c r="I269" s="15"/>
    </row>
    <row r="270" spans="1:10" ht="14.1" customHeight="1">
      <c r="A270" s="15" t="s">
        <v>10982</v>
      </c>
      <c r="B270" s="46" t="s">
        <v>1391</v>
      </c>
      <c r="C270" s="622">
        <v>1018</v>
      </c>
      <c r="D270" s="45">
        <v>250</v>
      </c>
      <c r="E270" s="2096">
        <f t="shared" si="39"/>
        <v>256.11599999999999</v>
      </c>
      <c r="F270" s="603">
        <f t="shared" ref="F270" si="47">ROUND(E270*(1-$F$37),2)</f>
        <v>256.12</v>
      </c>
      <c r="G270" s="862">
        <f>'Заказ, cкидки и курсы валют'!$J$23*F270</f>
        <v>3188.694</v>
      </c>
      <c r="H270" s="128">
        <f t="shared" ref="H270" si="48">ROUND((D270/1000)*G270,2)</f>
        <v>797.17</v>
      </c>
      <c r="I270" s="15"/>
    </row>
    <row r="271" spans="1:10" ht="14.1" customHeight="1">
      <c r="A271" s="15" t="s">
        <v>10983</v>
      </c>
      <c r="B271" s="46" t="s">
        <v>1391</v>
      </c>
      <c r="C271" s="622">
        <v>3003</v>
      </c>
      <c r="D271" s="45">
        <v>250</v>
      </c>
      <c r="E271" s="2096">
        <f t="shared" si="39"/>
        <v>256.11599999999999</v>
      </c>
      <c r="F271" s="603">
        <f t="shared" ref="F271:F278" si="49">ROUND(E271*(1-$F$37),2)</f>
        <v>256.12</v>
      </c>
      <c r="G271" s="862">
        <f>'Заказ, cкидки и курсы валют'!$J$23*F271</f>
        <v>3188.694</v>
      </c>
      <c r="H271" s="128">
        <f t="shared" ref="H271:H278" si="50">ROUND((D271/1000)*G271,2)</f>
        <v>797.17</v>
      </c>
      <c r="I271" s="15"/>
    </row>
    <row r="272" spans="1:10" ht="14.1" customHeight="1">
      <c r="A272" s="15" t="s">
        <v>9512</v>
      </c>
      <c r="B272" s="46" t="s">
        <v>1391</v>
      </c>
      <c r="C272" s="622">
        <v>3005</v>
      </c>
      <c r="D272" s="45">
        <v>250</v>
      </c>
      <c r="E272" s="2096">
        <f t="shared" si="39"/>
        <v>256.11599999999999</v>
      </c>
      <c r="F272" s="603">
        <f t="shared" si="49"/>
        <v>256.12</v>
      </c>
      <c r="G272" s="862">
        <f>'Заказ, cкидки и курсы валют'!$J$23*F272</f>
        <v>3188.694</v>
      </c>
      <c r="H272" s="128">
        <f t="shared" si="50"/>
        <v>797.17</v>
      </c>
      <c r="I272" s="15"/>
    </row>
    <row r="273" spans="1:10" ht="14.1" customHeight="1">
      <c r="A273" s="15" t="s">
        <v>10984</v>
      </c>
      <c r="B273" s="46" t="s">
        <v>1391</v>
      </c>
      <c r="C273" s="622">
        <v>3009</v>
      </c>
      <c r="D273" s="45">
        <v>250</v>
      </c>
      <c r="E273" s="2096">
        <f t="shared" si="39"/>
        <v>256.11599999999999</v>
      </c>
      <c r="F273" s="603">
        <f t="shared" si="49"/>
        <v>256.12</v>
      </c>
      <c r="G273" s="862">
        <f>'Заказ, cкидки и курсы валют'!$J$23*F273</f>
        <v>3188.694</v>
      </c>
      <c r="H273" s="128">
        <f t="shared" si="50"/>
        <v>797.17</v>
      </c>
      <c r="I273" s="15"/>
    </row>
    <row r="274" spans="1:10" ht="14.1" customHeight="1">
      <c r="A274" s="15" t="s">
        <v>10985</v>
      </c>
      <c r="B274" s="46" t="s">
        <v>1391</v>
      </c>
      <c r="C274" s="622">
        <v>3011</v>
      </c>
      <c r="D274" s="45">
        <v>250</v>
      </c>
      <c r="E274" s="2096">
        <f t="shared" si="39"/>
        <v>256.11599999999999</v>
      </c>
      <c r="F274" s="603">
        <f t="shared" si="49"/>
        <v>256.12</v>
      </c>
      <c r="G274" s="862">
        <f>'Заказ, cкидки и курсы валют'!$J$23*F274</f>
        <v>3188.694</v>
      </c>
      <c r="H274" s="128">
        <f t="shared" si="50"/>
        <v>797.17</v>
      </c>
      <c r="I274" s="15"/>
    </row>
    <row r="275" spans="1:10" ht="14.1" customHeight="1">
      <c r="A275" s="15" t="s">
        <v>10986</v>
      </c>
      <c r="B275" s="46" t="s">
        <v>1391</v>
      </c>
      <c r="C275" s="622">
        <v>5002</v>
      </c>
      <c r="D275" s="45">
        <v>250</v>
      </c>
      <c r="E275" s="2096">
        <f t="shared" si="39"/>
        <v>256.11599999999999</v>
      </c>
      <c r="F275" s="603">
        <f t="shared" si="49"/>
        <v>256.12</v>
      </c>
      <c r="G275" s="862">
        <f>'Заказ, cкидки и курсы валют'!$J$23*F275</f>
        <v>3188.694</v>
      </c>
      <c r="H275" s="128">
        <f t="shared" si="50"/>
        <v>797.17</v>
      </c>
      <c r="I275" s="15"/>
    </row>
    <row r="276" spans="1:10" ht="14.1" customHeight="1">
      <c r="A276" s="15" t="s">
        <v>9513</v>
      </c>
      <c r="B276" s="46" t="s">
        <v>1391</v>
      </c>
      <c r="C276" s="46">
        <v>5005</v>
      </c>
      <c r="D276" s="45">
        <v>250</v>
      </c>
      <c r="E276" s="2096">
        <f t="shared" si="39"/>
        <v>256.11599999999999</v>
      </c>
      <c r="F276" s="603">
        <f t="shared" si="49"/>
        <v>256.12</v>
      </c>
      <c r="G276" s="862">
        <f>'Заказ, cкидки и курсы валют'!$J$23*F276</f>
        <v>3188.694</v>
      </c>
      <c r="H276" s="128">
        <f t="shared" si="50"/>
        <v>797.17</v>
      </c>
      <c r="I276" s="15"/>
    </row>
    <row r="277" spans="1:10" ht="14.1" customHeight="1">
      <c r="A277" s="15" t="s">
        <v>10987</v>
      </c>
      <c r="B277" s="46" t="s">
        <v>1391</v>
      </c>
      <c r="C277" s="46">
        <v>5021</v>
      </c>
      <c r="D277" s="45">
        <v>250</v>
      </c>
      <c r="E277" s="2096">
        <f t="shared" si="39"/>
        <v>256.11599999999999</v>
      </c>
      <c r="F277" s="603">
        <f t="shared" si="49"/>
        <v>256.12</v>
      </c>
      <c r="G277" s="862">
        <f>'Заказ, cкидки и курсы валют'!$J$23*F277</f>
        <v>3188.694</v>
      </c>
      <c r="H277" s="128">
        <f t="shared" si="50"/>
        <v>797.17</v>
      </c>
      <c r="I277" s="15"/>
    </row>
    <row r="278" spans="1:10" ht="14.1" customHeight="1">
      <c r="A278" s="15" t="s">
        <v>10988</v>
      </c>
      <c r="B278" s="46" t="s">
        <v>1391</v>
      </c>
      <c r="C278" s="46">
        <v>6002</v>
      </c>
      <c r="D278" s="45">
        <v>250</v>
      </c>
      <c r="E278" s="2096">
        <f t="shared" si="39"/>
        <v>256.11599999999999</v>
      </c>
      <c r="F278" s="603">
        <f t="shared" si="49"/>
        <v>256.12</v>
      </c>
      <c r="G278" s="862">
        <f>'Заказ, cкидки и курсы валют'!$J$23*F278</f>
        <v>3188.694</v>
      </c>
      <c r="H278" s="128">
        <f t="shared" si="50"/>
        <v>797.17</v>
      </c>
      <c r="I278" s="15"/>
    </row>
    <row r="279" spans="1:10" ht="14.1" customHeight="1">
      <c r="A279" s="15" t="s">
        <v>9514</v>
      </c>
      <c r="B279" s="46" t="s">
        <v>1391</v>
      </c>
      <c r="C279" s="46">
        <v>6005</v>
      </c>
      <c r="D279" s="45">
        <v>250</v>
      </c>
      <c r="E279" s="2096">
        <f t="shared" si="39"/>
        <v>256.11599999999999</v>
      </c>
      <c r="F279" s="603">
        <f t="shared" ref="F279:F284" si="51">ROUND(E279*(1-$F$37),2)</f>
        <v>256.12</v>
      </c>
      <c r="G279" s="862">
        <f>'Заказ, cкидки и курсы валют'!$J$23*F279</f>
        <v>3188.694</v>
      </c>
      <c r="H279" s="128">
        <f t="shared" ref="H279:H284" si="52">ROUND((D279/1000)*G279,2)</f>
        <v>797.17</v>
      </c>
      <c r="I279" s="15"/>
    </row>
    <row r="280" spans="1:10" ht="14.1" customHeight="1">
      <c r="A280" s="15" t="s">
        <v>9515</v>
      </c>
      <c r="B280" s="46" t="s">
        <v>1391</v>
      </c>
      <c r="C280" s="46">
        <v>7004</v>
      </c>
      <c r="D280" s="45">
        <v>250</v>
      </c>
      <c r="E280" s="2096">
        <f t="shared" si="39"/>
        <v>256.11599999999999</v>
      </c>
      <c r="F280" s="603">
        <f t="shared" si="51"/>
        <v>256.12</v>
      </c>
      <c r="G280" s="862">
        <f>'Заказ, cкидки и курсы валют'!$J$23*F280</f>
        <v>3188.694</v>
      </c>
      <c r="H280" s="128">
        <f t="shared" si="52"/>
        <v>797.17</v>
      </c>
      <c r="I280" s="15"/>
    </row>
    <row r="281" spans="1:10" ht="14.1" customHeight="1">
      <c r="A281" s="15" t="s">
        <v>9516</v>
      </c>
      <c r="B281" s="44" t="s">
        <v>1391</v>
      </c>
      <c r="C281" s="46">
        <v>7024</v>
      </c>
      <c r="D281" s="45">
        <v>250</v>
      </c>
      <c r="E281" s="2096">
        <f t="shared" si="39"/>
        <v>256.11599999999999</v>
      </c>
      <c r="F281" s="603">
        <f t="shared" si="51"/>
        <v>256.12</v>
      </c>
      <c r="G281" s="862">
        <f>'Заказ, cкидки и курсы валют'!$J$23*F281</f>
        <v>3188.694</v>
      </c>
      <c r="H281" s="128">
        <f t="shared" si="52"/>
        <v>797.17</v>
      </c>
      <c r="I281" s="15"/>
      <c r="J281" s="574"/>
    </row>
    <row r="282" spans="1:10" ht="14.1" customHeight="1">
      <c r="A282" s="15" t="s">
        <v>9517</v>
      </c>
      <c r="B282" s="46" t="s">
        <v>1391</v>
      </c>
      <c r="C282" s="46">
        <v>8017</v>
      </c>
      <c r="D282" s="45">
        <v>250</v>
      </c>
      <c r="E282" s="2096">
        <f t="shared" si="39"/>
        <v>256.11599999999999</v>
      </c>
      <c r="F282" s="603">
        <f t="shared" si="51"/>
        <v>256.12</v>
      </c>
      <c r="G282" s="862">
        <f>'Заказ, cкидки и курсы валют'!$J$23*F282</f>
        <v>3188.694</v>
      </c>
      <c r="H282" s="128">
        <f t="shared" si="52"/>
        <v>797.17</v>
      </c>
      <c r="I282" s="15"/>
      <c r="J282" s="574"/>
    </row>
    <row r="283" spans="1:10" ht="14.1" customHeight="1">
      <c r="A283" s="15" t="s">
        <v>9518</v>
      </c>
      <c r="B283" s="46" t="s">
        <v>1391</v>
      </c>
      <c r="C283" s="46">
        <v>8019</v>
      </c>
      <c r="D283" s="45">
        <v>250</v>
      </c>
      <c r="E283" s="2096">
        <f t="shared" si="39"/>
        <v>256.11599999999999</v>
      </c>
      <c r="F283" s="603">
        <f t="shared" si="51"/>
        <v>256.12</v>
      </c>
      <c r="G283" s="862">
        <f>'Заказ, cкидки и курсы валют'!$J$23*F283</f>
        <v>3188.694</v>
      </c>
      <c r="H283" s="128">
        <f t="shared" si="52"/>
        <v>797.17</v>
      </c>
      <c r="I283" s="15"/>
      <c r="J283" s="574"/>
    </row>
    <row r="284" spans="1:10" ht="14.1" customHeight="1">
      <c r="A284" s="15" t="s">
        <v>9519</v>
      </c>
      <c r="B284" s="46" t="s">
        <v>1391</v>
      </c>
      <c r="C284" s="46">
        <v>9003</v>
      </c>
      <c r="D284" s="45">
        <v>250</v>
      </c>
      <c r="E284" s="2096">
        <f t="shared" si="39"/>
        <v>256.11599999999999</v>
      </c>
      <c r="F284" s="603">
        <f t="shared" si="51"/>
        <v>256.12</v>
      </c>
      <c r="G284" s="862">
        <f>'Заказ, cкидки и курсы валют'!$J$23*F284</f>
        <v>3188.694</v>
      </c>
      <c r="H284" s="128">
        <f t="shared" si="52"/>
        <v>797.17</v>
      </c>
      <c r="I284" s="15"/>
      <c r="J284" s="574"/>
    </row>
    <row r="285" spans="1:10" ht="14.1" customHeight="1">
      <c r="J285" s="574"/>
    </row>
    <row r="287" spans="1:10">
      <c r="A287" s="102"/>
    </row>
    <row r="288" spans="1:10" ht="13.5" thickBot="1">
      <c r="A288" s="102"/>
      <c r="B288" s="467"/>
      <c r="C288" s="467"/>
      <c r="D288" s="467"/>
      <c r="E288" s="549"/>
      <c r="F288" s="549"/>
      <c r="G288" s="549"/>
    </row>
    <row r="289" spans="1:12" ht="18">
      <c r="A289" s="247"/>
      <c r="B289" s="91"/>
      <c r="C289" s="91" t="s">
        <v>3109</v>
      </c>
      <c r="D289" s="91"/>
      <c r="E289" s="555"/>
      <c r="F289" s="555"/>
      <c r="G289" s="569"/>
      <c r="H289" s="94"/>
      <c r="I289" s="95"/>
    </row>
    <row r="290" spans="1:12" ht="18">
      <c r="A290" s="248"/>
      <c r="B290" s="108"/>
      <c r="C290" s="108"/>
      <c r="D290" s="108" t="s">
        <v>3110</v>
      </c>
      <c r="E290" s="556"/>
      <c r="F290" s="568"/>
      <c r="G290" s="568"/>
      <c r="H290" s="110"/>
      <c r="I290" s="112"/>
    </row>
    <row r="291" spans="1:12">
      <c r="A291" s="248"/>
      <c r="B291" s="17"/>
      <c r="C291" s="97"/>
      <c r="D291" s="97"/>
      <c r="E291" s="557"/>
      <c r="F291" s="596"/>
      <c r="G291" s="620"/>
      <c r="H291" s="17"/>
      <c r="I291" s="167"/>
    </row>
    <row r="292" spans="1:12" ht="15">
      <c r="A292" s="248"/>
      <c r="B292" s="17"/>
      <c r="C292" s="97"/>
      <c r="D292" s="274"/>
      <c r="E292" s="557"/>
      <c r="F292" s="596"/>
      <c r="G292" s="620"/>
      <c r="H292" s="17"/>
      <c r="I292" s="167"/>
      <c r="J292" s="574"/>
    </row>
    <row r="293" spans="1:12" ht="15">
      <c r="A293" s="248"/>
      <c r="B293" s="17"/>
      <c r="C293" s="97"/>
      <c r="D293" s="274"/>
      <c r="E293" s="557"/>
      <c r="F293" s="596"/>
      <c r="G293" s="620"/>
      <c r="H293" s="17"/>
      <c r="I293" s="167"/>
      <c r="J293" s="574"/>
    </row>
    <row r="294" spans="1:12" ht="15.75" thickBot="1">
      <c r="A294" s="249"/>
      <c r="B294" s="171"/>
      <c r="C294" s="99"/>
      <c r="D294" s="99"/>
      <c r="E294" s="558"/>
      <c r="F294" s="598"/>
      <c r="G294" s="621"/>
      <c r="H294" s="171"/>
      <c r="I294" s="172"/>
      <c r="J294" s="574"/>
    </row>
    <row r="295" spans="1:12" ht="42">
      <c r="A295" s="195" t="s">
        <v>1034</v>
      </c>
      <c r="B295" s="196" t="s">
        <v>1035</v>
      </c>
      <c r="C295" s="226" t="s">
        <v>2729</v>
      </c>
      <c r="D295" s="197" t="s">
        <v>3143</v>
      </c>
      <c r="E295" s="605" t="s">
        <v>11378</v>
      </c>
      <c r="F295" s="600" t="s">
        <v>2792</v>
      </c>
      <c r="G295" s="638" t="s">
        <v>2640</v>
      </c>
      <c r="H295" s="338" t="s">
        <v>497</v>
      </c>
      <c r="I295" s="1836" t="s">
        <v>4268</v>
      </c>
      <c r="J295" s="574"/>
    </row>
    <row r="296" spans="1:12" ht="15">
      <c r="A296" s="195"/>
      <c r="B296" s="389"/>
      <c r="C296" s="226" t="s">
        <v>2525</v>
      </c>
      <c r="D296" s="390" t="s">
        <v>2641</v>
      </c>
      <c r="E296" s="564" t="s">
        <v>265</v>
      </c>
      <c r="F296" s="607">
        <f>'Заказ, cкидки и курсы валют'!$I$12</f>
        <v>0</v>
      </c>
      <c r="G296" s="949"/>
      <c r="H296" s="455"/>
      <c r="I296" s="248"/>
      <c r="J296" s="574"/>
    </row>
    <row r="297" spans="1:12" ht="14.1" customHeight="1">
      <c r="A297" s="2185" t="s">
        <v>581</v>
      </c>
      <c r="B297" s="1854" t="s">
        <v>1384</v>
      </c>
      <c r="C297" s="1854">
        <v>1014</v>
      </c>
      <c r="D297" s="2188">
        <v>3500</v>
      </c>
      <c r="E297" s="2438">
        <v>271.88</v>
      </c>
      <c r="F297" s="932">
        <f>ROUND(E297*(1-$F$37),2)</f>
        <v>271.88</v>
      </c>
      <c r="G297" s="933">
        <f>'Заказ, cкидки и курсы валют'!$J$23*F297</f>
        <v>3384.9059999999999</v>
      </c>
      <c r="H297" s="537">
        <f>ROUND((D297/1000)*G297,2)</f>
        <v>11847.17</v>
      </c>
      <c r="I297" s="2185"/>
      <c r="J297" s="14"/>
      <c r="K297" s="14"/>
      <c r="L297" s="579"/>
    </row>
    <row r="298" spans="1:12" ht="14.1" customHeight="1">
      <c r="A298" s="15" t="s">
        <v>52</v>
      </c>
      <c r="B298" s="44" t="s">
        <v>1384</v>
      </c>
      <c r="C298" s="62">
        <v>1015</v>
      </c>
      <c r="D298" s="2078">
        <v>3500</v>
      </c>
      <c r="E298" s="2438">
        <v>271.88</v>
      </c>
      <c r="F298" s="603">
        <f t="shared" ref="F298:F362" si="53">ROUND(E298*(1-$F$37),2)</f>
        <v>271.88</v>
      </c>
      <c r="G298" s="862">
        <f>'Заказ, cкидки и курсы валют'!$J$23*F298</f>
        <v>3384.9059999999999</v>
      </c>
      <c r="H298" s="128">
        <f t="shared" ref="H298:H362" si="54">ROUND((D298/1000)*G298,2)</f>
        <v>11847.17</v>
      </c>
      <c r="I298" s="15"/>
      <c r="J298" s="14"/>
      <c r="K298" s="14"/>
      <c r="L298" s="579"/>
    </row>
    <row r="299" spans="1:12" ht="14.1" customHeight="1">
      <c r="A299" s="15" t="s">
        <v>53</v>
      </c>
      <c r="B299" s="44" t="s">
        <v>1384</v>
      </c>
      <c r="C299" s="44">
        <v>1018</v>
      </c>
      <c r="D299" s="2078">
        <v>3500</v>
      </c>
      <c r="E299" s="2438">
        <v>271.88</v>
      </c>
      <c r="F299" s="603">
        <f t="shared" si="53"/>
        <v>271.88</v>
      </c>
      <c r="G299" s="862">
        <f>'Заказ, cкидки и курсы валют'!$J$23*F299</f>
        <v>3384.9059999999999</v>
      </c>
      <c r="H299" s="128">
        <f t="shared" si="54"/>
        <v>11847.17</v>
      </c>
      <c r="I299" s="15"/>
      <c r="J299" s="14"/>
      <c r="K299" s="14"/>
      <c r="L299" s="579"/>
    </row>
    <row r="300" spans="1:12" ht="14.1" customHeight="1">
      <c r="A300" s="15" t="s">
        <v>54</v>
      </c>
      <c r="B300" s="44" t="s">
        <v>1384</v>
      </c>
      <c r="C300" s="44">
        <v>3003</v>
      </c>
      <c r="D300" s="2078">
        <v>3500</v>
      </c>
      <c r="E300" s="2438">
        <v>271.88</v>
      </c>
      <c r="F300" s="603">
        <f t="shared" si="53"/>
        <v>271.88</v>
      </c>
      <c r="G300" s="862">
        <f>'Заказ, cкидки и курсы валют'!$J$23*F300</f>
        <v>3384.9059999999999</v>
      </c>
      <c r="H300" s="128">
        <f t="shared" si="54"/>
        <v>11847.17</v>
      </c>
      <c r="I300" s="15"/>
      <c r="J300" s="14"/>
      <c r="K300" s="14"/>
      <c r="L300" s="579"/>
    </row>
    <row r="301" spans="1:12" ht="14.1" customHeight="1">
      <c r="A301" s="15" t="s">
        <v>55</v>
      </c>
      <c r="B301" s="44" t="s">
        <v>1384</v>
      </c>
      <c r="C301" s="44">
        <v>3005</v>
      </c>
      <c r="D301" s="2078">
        <v>3500</v>
      </c>
      <c r="E301" s="2438">
        <v>271.88</v>
      </c>
      <c r="F301" s="603">
        <f t="shared" si="53"/>
        <v>271.88</v>
      </c>
      <c r="G301" s="862">
        <f>'Заказ, cкидки и курсы валют'!$J$23*F301</f>
        <v>3384.9059999999999</v>
      </c>
      <c r="H301" s="128">
        <f t="shared" si="54"/>
        <v>11847.17</v>
      </c>
      <c r="I301" s="15"/>
      <c r="J301" s="14"/>
      <c r="K301" s="14"/>
      <c r="L301" s="579"/>
    </row>
    <row r="302" spans="1:12" ht="14.1" customHeight="1">
      <c r="A302" s="15" t="s">
        <v>56</v>
      </c>
      <c r="B302" s="44" t="s">
        <v>1384</v>
      </c>
      <c r="C302" s="44">
        <v>3009</v>
      </c>
      <c r="D302" s="2078">
        <v>3500</v>
      </c>
      <c r="E302" s="2438">
        <v>271.88</v>
      </c>
      <c r="F302" s="603">
        <f t="shared" si="53"/>
        <v>271.88</v>
      </c>
      <c r="G302" s="862">
        <f>'Заказ, cкидки и курсы валют'!$J$23*F302</f>
        <v>3384.9059999999999</v>
      </c>
      <c r="H302" s="128">
        <f t="shared" si="54"/>
        <v>11847.17</v>
      </c>
      <c r="I302" s="15"/>
      <c r="J302" s="14"/>
      <c r="K302" s="14"/>
      <c r="L302" s="579"/>
    </row>
    <row r="303" spans="1:12" ht="14.1" customHeight="1">
      <c r="A303" s="15" t="s">
        <v>57</v>
      </c>
      <c r="B303" s="44" t="s">
        <v>1384</v>
      </c>
      <c r="C303" s="44">
        <v>3011</v>
      </c>
      <c r="D303" s="2078">
        <v>3500</v>
      </c>
      <c r="E303" s="2438">
        <v>271.88</v>
      </c>
      <c r="F303" s="603">
        <f t="shared" si="53"/>
        <v>271.88</v>
      </c>
      <c r="G303" s="862">
        <f>'Заказ, cкидки и курсы валют'!$J$23*F303</f>
        <v>3384.9059999999999</v>
      </c>
      <c r="H303" s="128">
        <f t="shared" si="54"/>
        <v>11847.17</v>
      </c>
      <c r="I303" s="15"/>
      <c r="J303" s="14"/>
      <c r="K303" s="14"/>
      <c r="L303" s="579"/>
    </row>
    <row r="304" spans="1:12" ht="14.1" customHeight="1">
      <c r="A304" s="15" t="s">
        <v>58</v>
      </c>
      <c r="B304" s="44" t="s">
        <v>1384</v>
      </c>
      <c r="C304" s="44">
        <v>5002</v>
      </c>
      <c r="D304" s="2078">
        <v>3500</v>
      </c>
      <c r="E304" s="2438">
        <v>271.88</v>
      </c>
      <c r="F304" s="603">
        <f t="shared" si="53"/>
        <v>271.88</v>
      </c>
      <c r="G304" s="862">
        <f>'Заказ, cкидки и курсы валют'!$J$23*F304</f>
        <v>3384.9059999999999</v>
      </c>
      <c r="H304" s="128">
        <f t="shared" si="54"/>
        <v>11847.17</v>
      </c>
      <c r="I304" s="15"/>
      <c r="J304" s="14"/>
      <c r="K304" s="14"/>
      <c r="L304" s="579"/>
    </row>
    <row r="305" spans="1:12" ht="14.1" customHeight="1">
      <c r="A305" s="15" t="s">
        <v>59</v>
      </c>
      <c r="B305" s="44" t="s">
        <v>1384</v>
      </c>
      <c r="C305" s="44">
        <v>5005</v>
      </c>
      <c r="D305" s="2078">
        <v>3500</v>
      </c>
      <c r="E305" s="2438">
        <v>271.88</v>
      </c>
      <c r="F305" s="603">
        <f t="shared" si="53"/>
        <v>271.88</v>
      </c>
      <c r="G305" s="862">
        <f>'Заказ, cкидки и курсы валют'!$J$23*F305</f>
        <v>3384.9059999999999</v>
      </c>
      <c r="H305" s="128">
        <f t="shared" si="54"/>
        <v>11847.17</v>
      </c>
      <c r="I305" s="15"/>
      <c r="J305" s="14"/>
      <c r="K305" s="14"/>
      <c r="L305" s="579"/>
    </row>
    <row r="306" spans="1:12" ht="14.1" customHeight="1">
      <c r="A306" s="15" t="s">
        <v>60</v>
      </c>
      <c r="B306" s="44" t="s">
        <v>1384</v>
      </c>
      <c r="C306" s="44">
        <v>5010</v>
      </c>
      <c r="D306" s="2078">
        <v>3500</v>
      </c>
      <c r="E306" s="2438">
        <v>271.88</v>
      </c>
      <c r="F306" s="603">
        <f t="shared" si="53"/>
        <v>271.88</v>
      </c>
      <c r="G306" s="862">
        <f>'Заказ, cкидки и курсы валют'!$J$23*F306</f>
        <v>3384.9059999999999</v>
      </c>
      <c r="H306" s="128">
        <f t="shared" si="54"/>
        <v>11847.17</v>
      </c>
      <c r="I306" s="15"/>
      <c r="J306" s="14"/>
      <c r="K306" s="14"/>
      <c r="L306" s="579"/>
    </row>
    <row r="307" spans="1:12" ht="14.1" customHeight="1">
      <c r="A307" s="15" t="s">
        <v>61</v>
      </c>
      <c r="B307" s="44" t="s">
        <v>1384</v>
      </c>
      <c r="C307" s="44">
        <v>5021</v>
      </c>
      <c r="D307" s="2078">
        <v>3500</v>
      </c>
      <c r="E307" s="2438">
        <v>271.88</v>
      </c>
      <c r="F307" s="603">
        <f t="shared" si="53"/>
        <v>271.88</v>
      </c>
      <c r="G307" s="862">
        <f>'Заказ, cкидки и курсы валют'!$J$23*F307</f>
        <v>3384.9059999999999</v>
      </c>
      <c r="H307" s="128">
        <f t="shared" si="54"/>
        <v>11847.17</v>
      </c>
      <c r="I307" s="15"/>
      <c r="J307" s="14"/>
      <c r="K307" s="14"/>
      <c r="L307" s="579"/>
    </row>
    <row r="308" spans="1:12" ht="14.1" customHeight="1">
      <c r="A308" s="15" t="s">
        <v>62</v>
      </c>
      <c r="B308" s="44" t="s">
        <v>1384</v>
      </c>
      <c r="C308" s="44">
        <v>6002</v>
      </c>
      <c r="D308" s="2078">
        <v>3500</v>
      </c>
      <c r="E308" s="2438">
        <v>271.88</v>
      </c>
      <c r="F308" s="603">
        <f t="shared" si="53"/>
        <v>271.88</v>
      </c>
      <c r="G308" s="862">
        <f>'Заказ, cкидки и курсы валют'!$J$23*F308</f>
        <v>3384.9059999999999</v>
      </c>
      <c r="H308" s="128">
        <f t="shared" si="54"/>
        <v>11847.17</v>
      </c>
      <c r="I308" s="15"/>
      <c r="J308" s="14"/>
      <c r="K308" s="14"/>
      <c r="L308" s="579"/>
    </row>
    <row r="309" spans="1:12" ht="14.1" customHeight="1">
      <c r="A309" s="15" t="s">
        <v>63</v>
      </c>
      <c r="B309" s="44" t="s">
        <v>1384</v>
      </c>
      <c r="C309" s="44">
        <v>6005</v>
      </c>
      <c r="D309" s="2078">
        <v>3500</v>
      </c>
      <c r="E309" s="2438">
        <v>271.88</v>
      </c>
      <c r="F309" s="603">
        <f t="shared" si="53"/>
        <v>271.88</v>
      </c>
      <c r="G309" s="862">
        <f>'Заказ, cкидки и курсы валют'!$J$23*F309</f>
        <v>3384.9059999999999</v>
      </c>
      <c r="H309" s="128">
        <f t="shared" si="54"/>
        <v>11847.17</v>
      </c>
      <c r="I309" s="15"/>
      <c r="J309" s="14"/>
      <c r="K309" s="14"/>
      <c r="L309" s="579"/>
    </row>
    <row r="310" spans="1:12" ht="14.1" customHeight="1">
      <c r="A310" s="15" t="s">
        <v>64</v>
      </c>
      <c r="B310" s="44" t="s">
        <v>1384</v>
      </c>
      <c r="C310" s="44">
        <v>7004</v>
      </c>
      <c r="D310" s="2078">
        <v>3500</v>
      </c>
      <c r="E310" s="2438">
        <v>271.88</v>
      </c>
      <c r="F310" s="603">
        <f t="shared" si="53"/>
        <v>271.88</v>
      </c>
      <c r="G310" s="862">
        <f>'Заказ, cкидки и курсы валют'!$J$23*F310</f>
        <v>3384.9059999999999</v>
      </c>
      <c r="H310" s="128">
        <f t="shared" si="54"/>
        <v>11847.17</v>
      </c>
      <c r="I310" s="15"/>
      <c r="J310" s="14"/>
      <c r="K310" s="14"/>
      <c r="L310" s="579"/>
    </row>
    <row r="311" spans="1:12" ht="14.1" customHeight="1">
      <c r="A311" s="15" t="s">
        <v>5986</v>
      </c>
      <c r="B311" s="44" t="s">
        <v>1384</v>
      </c>
      <c r="C311" s="44">
        <v>7024</v>
      </c>
      <c r="D311" s="2078">
        <v>3500</v>
      </c>
      <c r="E311" s="2438">
        <v>271.88</v>
      </c>
      <c r="F311" s="603">
        <f t="shared" si="53"/>
        <v>271.88</v>
      </c>
      <c r="G311" s="862">
        <f>'Заказ, cкидки и курсы валют'!$J$23*F311</f>
        <v>3384.9059999999999</v>
      </c>
      <c r="H311" s="128">
        <f t="shared" si="54"/>
        <v>11847.17</v>
      </c>
      <c r="I311" s="15"/>
      <c r="J311" s="14"/>
      <c r="K311" s="14"/>
      <c r="L311" s="579"/>
    </row>
    <row r="312" spans="1:12" ht="14.1" customHeight="1">
      <c r="A312" s="15" t="s">
        <v>65</v>
      </c>
      <c r="B312" s="44" t="s">
        <v>1384</v>
      </c>
      <c r="C312" s="44">
        <v>8017</v>
      </c>
      <c r="D312" s="2078">
        <v>3500</v>
      </c>
      <c r="E312" s="2438">
        <v>271.88</v>
      </c>
      <c r="F312" s="603">
        <f t="shared" si="53"/>
        <v>271.88</v>
      </c>
      <c r="G312" s="862">
        <f>'Заказ, cкидки и курсы валют'!$J$23*F312</f>
        <v>3384.9059999999999</v>
      </c>
      <c r="H312" s="128">
        <f t="shared" si="54"/>
        <v>11847.17</v>
      </c>
      <c r="I312" s="15"/>
      <c r="J312" s="14"/>
      <c r="K312" s="14"/>
      <c r="L312" s="579"/>
    </row>
    <row r="313" spans="1:12" ht="14.1" customHeight="1">
      <c r="A313" s="15" t="s">
        <v>66</v>
      </c>
      <c r="B313" s="44" t="s">
        <v>1384</v>
      </c>
      <c r="C313" s="44">
        <v>8019</v>
      </c>
      <c r="D313" s="2078">
        <v>3500</v>
      </c>
      <c r="E313" s="2438">
        <v>271.88</v>
      </c>
      <c r="F313" s="603">
        <f t="shared" si="53"/>
        <v>271.88</v>
      </c>
      <c r="G313" s="862">
        <f>'Заказ, cкидки и курсы валют'!$J$23*F313</f>
        <v>3384.9059999999999</v>
      </c>
      <c r="H313" s="128">
        <f t="shared" si="54"/>
        <v>11847.17</v>
      </c>
      <c r="I313" s="15"/>
      <c r="J313" s="14"/>
      <c r="K313" s="14"/>
      <c r="L313" s="579"/>
    </row>
    <row r="314" spans="1:12" ht="14.1" customHeight="1">
      <c r="A314" s="15" t="s">
        <v>67</v>
      </c>
      <c r="B314" s="44" t="s">
        <v>1384</v>
      </c>
      <c r="C314" s="44">
        <v>9003</v>
      </c>
      <c r="D314" s="2078">
        <v>3500</v>
      </c>
      <c r="E314" s="2438">
        <v>271.88</v>
      </c>
      <c r="F314" s="603">
        <f t="shared" si="53"/>
        <v>271.88</v>
      </c>
      <c r="G314" s="862">
        <f>'Заказ, cкидки и курсы валют'!$J$23*F314</f>
        <v>3384.9059999999999</v>
      </c>
      <c r="H314" s="128">
        <f t="shared" si="54"/>
        <v>11847.17</v>
      </c>
      <c r="I314" s="15"/>
      <c r="J314" s="14"/>
      <c r="K314" s="14"/>
      <c r="L314" s="579"/>
    </row>
    <row r="315" spans="1:12" ht="14.1" customHeight="1">
      <c r="A315" s="15" t="s">
        <v>5554</v>
      </c>
      <c r="B315" s="44" t="s">
        <v>1384</v>
      </c>
      <c r="C315" s="44">
        <v>9005</v>
      </c>
      <c r="D315" s="2078">
        <v>3500</v>
      </c>
      <c r="E315" s="2438">
        <v>271.88</v>
      </c>
      <c r="F315" s="603">
        <f t="shared" si="53"/>
        <v>271.88</v>
      </c>
      <c r="G315" s="862">
        <f>'Заказ, cкидки и курсы валют'!$J$23*F315</f>
        <v>3384.9059999999999</v>
      </c>
      <c r="H315" s="128">
        <f t="shared" si="54"/>
        <v>11847.17</v>
      </c>
      <c r="I315" s="15"/>
      <c r="J315" s="14"/>
      <c r="K315" s="14"/>
      <c r="L315" s="579"/>
    </row>
    <row r="316" spans="1:12" ht="14.1" customHeight="1">
      <c r="A316" s="2185" t="s">
        <v>1839</v>
      </c>
      <c r="B316" s="1854" t="s">
        <v>3352</v>
      </c>
      <c r="C316" s="1854">
        <v>1014</v>
      </c>
      <c r="D316" s="2188">
        <v>3000</v>
      </c>
      <c r="E316" s="2438">
        <v>287.88</v>
      </c>
      <c r="F316" s="932">
        <f t="shared" si="53"/>
        <v>287.88</v>
      </c>
      <c r="G316" s="1994">
        <f>'Заказ, cкидки и курсы валют'!$J$23*F316</f>
        <v>3584.1059999999998</v>
      </c>
      <c r="H316" s="537">
        <f t="shared" si="54"/>
        <v>10752.32</v>
      </c>
      <c r="I316" s="2185"/>
      <c r="J316" s="14"/>
      <c r="K316" s="14"/>
      <c r="L316" s="579"/>
    </row>
    <row r="317" spans="1:12" ht="14.1" customHeight="1">
      <c r="A317" s="15" t="s">
        <v>582</v>
      </c>
      <c r="B317" s="44" t="s">
        <v>3352</v>
      </c>
      <c r="C317" s="44">
        <v>1015</v>
      </c>
      <c r="D317" s="2078">
        <v>3000</v>
      </c>
      <c r="E317" s="2438">
        <v>287.88</v>
      </c>
      <c r="F317" s="603">
        <f t="shared" si="53"/>
        <v>287.88</v>
      </c>
      <c r="G317" s="862">
        <f>'Заказ, cкидки и курсы валют'!$J$23*F317</f>
        <v>3584.1059999999998</v>
      </c>
      <c r="H317" s="128">
        <f t="shared" si="54"/>
        <v>10752.32</v>
      </c>
      <c r="I317" s="15"/>
      <c r="J317" s="14"/>
      <c r="K317" s="14"/>
      <c r="L317" s="579"/>
    </row>
    <row r="318" spans="1:12" ht="14.1" customHeight="1">
      <c r="A318" s="15" t="s">
        <v>1840</v>
      </c>
      <c r="B318" s="44" t="s">
        <v>3352</v>
      </c>
      <c r="C318" s="44">
        <v>1018</v>
      </c>
      <c r="D318" s="2078">
        <v>3000</v>
      </c>
      <c r="E318" s="2438">
        <v>287.88</v>
      </c>
      <c r="F318" s="603">
        <f t="shared" si="53"/>
        <v>287.88</v>
      </c>
      <c r="G318" s="862">
        <f>'Заказ, cкидки и курсы валют'!$J$23*F318</f>
        <v>3584.1059999999998</v>
      </c>
      <c r="H318" s="128">
        <f t="shared" si="54"/>
        <v>10752.32</v>
      </c>
      <c r="I318" s="15"/>
      <c r="J318" s="14"/>
      <c r="K318" s="14"/>
      <c r="L318" s="579"/>
    </row>
    <row r="319" spans="1:12" ht="14.1" customHeight="1">
      <c r="A319" s="15" t="s">
        <v>5556</v>
      </c>
      <c r="B319" s="44" t="s">
        <v>3352</v>
      </c>
      <c r="C319" s="44">
        <v>2004</v>
      </c>
      <c r="D319" s="2078">
        <v>3000</v>
      </c>
      <c r="E319" s="2438">
        <v>287.88</v>
      </c>
      <c r="F319" s="603">
        <f t="shared" si="53"/>
        <v>287.88</v>
      </c>
      <c r="G319" s="862">
        <f>'Заказ, cкидки и курсы валют'!$J$23*F319</f>
        <v>3584.1059999999998</v>
      </c>
      <c r="H319" s="128">
        <f t="shared" si="54"/>
        <v>10752.32</v>
      </c>
      <c r="I319" s="15"/>
      <c r="J319" s="14"/>
      <c r="K319" s="14"/>
      <c r="L319" s="579"/>
    </row>
    <row r="320" spans="1:12" ht="14.1" customHeight="1">
      <c r="A320" s="15" t="s">
        <v>2526</v>
      </c>
      <c r="B320" s="44" t="s">
        <v>3352</v>
      </c>
      <c r="C320" s="44">
        <v>3003</v>
      </c>
      <c r="D320" s="2078">
        <v>3000</v>
      </c>
      <c r="E320" s="2438">
        <v>287.88</v>
      </c>
      <c r="F320" s="603">
        <f t="shared" si="53"/>
        <v>287.88</v>
      </c>
      <c r="G320" s="862">
        <f>'Заказ, cкидки и курсы валют'!$J$23*F320</f>
        <v>3584.1059999999998</v>
      </c>
      <c r="H320" s="128">
        <f t="shared" si="54"/>
        <v>10752.32</v>
      </c>
      <c r="I320" s="15"/>
      <c r="J320" s="14"/>
      <c r="K320" s="14"/>
      <c r="L320" s="579"/>
    </row>
    <row r="321" spans="1:12" ht="14.1" customHeight="1">
      <c r="A321" s="15" t="s">
        <v>2527</v>
      </c>
      <c r="B321" s="44" t="s">
        <v>3352</v>
      </c>
      <c r="C321" s="44">
        <v>3005</v>
      </c>
      <c r="D321" s="2078">
        <v>3000</v>
      </c>
      <c r="E321" s="2438">
        <v>287.88</v>
      </c>
      <c r="F321" s="603">
        <f t="shared" si="53"/>
        <v>287.88</v>
      </c>
      <c r="G321" s="862">
        <f>'Заказ, cкидки и курсы валют'!$J$23*F321</f>
        <v>3584.1059999999998</v>
      </c>
      <c r="H321" s="128">
        <f t="shared" si="54"/>
        <v>10752.32</v>
      </c>
      <c r="I321" s="15"/>
      <c r="J321" s="14"/>
      <c r="K321" s="14"/>
      <c r="L321" s="579"/>
    </row>
    <row r="322" spans="1:12" ht="14.1" customHeight="1">
      <c r="A322" s="15" t="s">
        <v>3528</v>
      </c>
      <c r="B322" s="44" t="s">
        <v>3352</v>
      </c>
      <c r="C322" s="44">
        <v>3009</v>
      </c>
      <c r="D322" s="2078">
        <v>3000</v>
      </c>
      <c r="E322" s="2438">
        <v>287.88</v>
      </c>
      <c r="F322" s="603">
        <f t="shared" si="53"/>
        <v>287.88</v>
      </c>
      <c r="G322" s="862">
        <f>'Заказ, cкидки и курсы валют'!$J$23*F322</f>
        <v>3584.1059999999998</v>
      </c>
      <c r="H322" s="128">
        <f t="shared" si="54"/>
        <v>10752.32</v>
      </c>
      <c r="I322" s="15"/>
      <c r="J322" s="14"/>
      <c r="K322" s="14"/>
      <c r="L322" s="579"/>
    </row>
    <row r="323" spans="1:12" ht="14.1" customHeight="1">
      <c r="A323" s="15" t="s">
        <v>3529</v>
      </c>
      <c r="B323" s="44" t="s">
        <v>3352</v>
      </c>
      <c r="C323" s="44">
        <v>3011</v>
      </c>
      <c r="D323" s="2078">
        <v>3000</v>
      </c>
      <c r="E323" s="2438">
        <v>287.88</v>
      </c>
      <c r="F323" s="603">
        <f t="shared" si="53"/>
        <v>287.88</v>
      </c>
      <c r="G323" s="862">
        <f>'Заказ, cкидки и курсы валют'!$J$23*F323</f>
        <v>3584.1059999999998</v>
      </c>
      <c r="H323" s="128">
        <f t="shared" si="54"/>
        <v>10752.32</v>
      </c>
      <c r="I323" s="15"/>
      <c r="J323" s="14"/>
      <c r="K323" s="14"/>
      <c r="L323" s="579"/>
    </row>
    <row r="324" spans="1:12" ht="14.1" customHeight="1">
      <c r="A324" s="15" t="s">
        <v>3530</v>
      </c>
      <c r="B324" s="44" t="s">
        <v>3352</v>
      </c>
      <c r="C324" s="44">
        <v>5002</v>
      </c>
      <c r="D324" s="2078">
        <v>3000</v>
      </c>
      <c r="E324" s="2438">
        <v>287.88</v>
      </c>
      <c r="F324" s="603">
        <f t="shared" si="53"/>
        <v>287.88</v>
      </c>
      <c r="G324" s="862">
        <f>'Заказ, cкидки и курсы валют'!$J$23*F324</f>
        <v>3584.1059999999998</v>
      </c>
      <c r="H324" s="128">
        <f t="shared" si="54"/>
        <v>10752.32</v>
      </c>
      <c r="I324" s="15"/>
      <c r="J324" s="14"/>
      <c r="K324" s="14"/>
      <c r="L324" s="579"/>
    </row>
    <row r="325" spans="1:12" ht="14.1" customHeight="1">
      <c r="A325" s="15" t="s">
        <v>3531</v>
      </c>
      <c r="B325" s="44" t="s">
        <v>3352</v>
      </c>
      <c r="C325" s="44">
        <v>5005</v>
      </c>
      <c r="D325" s="2078">
        <v>3000</v>
      </c>
      <c r="E325" s="2438">
        <v>287.88</v>
      </c>
      <c r="F325" s="603">
        <f t="shared" si="53"/>
        <v>287.88</v>
      </c>
      <c r="G325" s="862">
        <f>'Заказ, cкидки и курсы валют'!$J$23*F325</f>
        <v>3584.1059999999998</v>
      </c>
      <c r="H325" s="128">
        <f t="shared" si="54"/>
        <v>10752.32</v>
      </c>
      <c r="I325" s="15"/>
      <c r="J325" s="14"/>
      <c r="K325" s="14"/>
      <c r="L325" s="579"/>
    </row>
    <row r="326" spans="1:12" ht="14.1" customHeight="1">
      <c r="A326" s="15" t="s">
        <v>3532</v>
      </c>
      <c r="B326" s="44" t="s">
        <v>3352</v>
      </c>
      <c r="C326" s="44">
        <v>5010</v>
      </c>
      <c r="D326" s="2078">
        <v>3000</v>
      </c>
      <c r="E326" s="2438">
        <v>287.88</v>
      </c>
      <c r="F326" s="603">
        <f t="shared" si="53"/>
        <v>287.88</v>
      </c>
      <c r="G326" s="862">
        <f>'Заказ, cкидки и курсы валют'!$J$23*F326</f>
        <v>3584.1059999999998</v>
      </c>
      <c r="H326" s="128">
        <f t="shared" si="54"/>
        <v>10752.32</v>
      </c>
      <c r="I326" s="15"/>
      <c r="J326" s="14"/>
      <c r="K326" s="14"/>
      <c r="L326" s="579"/>
    </row>
    <row r="327" spans="1:12" ht="14.1" customHeight="1">
      <c r="A327" s="15" t="s">
        <v>3533</v>
      </c>
      <c r="B327" s="44" t="s">
        <v>3352</v>
      </c>
      <c r="C327" s="44">
        <v>5021</v>
      </c>
      <c r="D327" s="2078">
        <v>3000</v>
      </c>
      <c r="E327" s="2438">
        <v>287.88</v>
      </c>
      <c r="F327" s="603">
        <f t="shared" si="53"/>
        <v>287.88</v>
      </c>
      <c r="G327" s="862">
        <f>'Заказ, cкидки и курсы валют'!$J$23*F327</f>
        <v>3584.1059999999998</v>
      </c>
      <c r="H327" s="128">
        <f t="shared" si="54"/>
        <v>10752.32</v>
      </c>
      <c r="I327" s="15"/>
      <c r="J327" s="14"/>
      <c r="K327" s="14"/>
      <c r="L327" s="579"/>
    </row>
    <row r="328" spans="1:12" ht="14.1" customHeight="1">
      <c r="A328" s="15" t="s">
        <v>3534</v>
      </c>
      <c r="B328" s="44" t="s">
        <v>3352</v>
      </c>
      <c r="C328" s="44">
        <v>6002</v>
      </c>
      <c r="D328" s="2078">
        <v>3000</v>
      </c>
      <c r="E328" s="2438">
        <v>287.88</v>
      </c>
      <c r="F328" s="603">
        <f t="shared" si="53"/>
        <v>287.88</v>
      </c>
      <c r="G328" s="862">
        <f>'Заказ, cкидки и курсы валют'!$J$23*F328</f>
        <v>3584.1059999999998</v>
      </c>
      <c r="H328" s="128">
        <f t="shared" si="54"/>
        <v>10752.32</v>
      </c>
      <c r="I328" s="15"/>
      <c r="J328" s="14"/>
      <c r="K328" s="14"/>
      <c r="L328" s="579"/>
    </row>
    <row r="329" spans="1:12" ht="14.1" customHeight="1">
      <c r="A329" s="15" t="s">
        <v>3535</v>
      </c>
      <c r="B329" s="44" t="s">
        <v>3352</v>
      </c>
      <c r="C329" s="44">
        <v>6005</v>
      </c>
      <c r="D329" s="2078">
        <v>3000</v>
      </c>
      <c r="E329" s="2438">
        <v>287.88</v>
      </c>
      <c r="F329" s="603">
        <f t="shared" si="53"/>
        <v>287.88</v>
      </c>
      <c r="G329" s="862">
        <f>'Заказ, cкидки и курсы валют'!$J$23*F329</f>
        <v>3584.1059999999998</v>
      </c>
      <c r="H329" s="128">
        <f t="shared" si="54"/>
        <v>10752.32</v>
      </c>
      <c r="I329" s="15"/>
      <c r="J329" s="14"/>
      <c r="K329" s="14"/>
      <c r="L329" s="579"/>
    </row>
    <row r="330" spans="1:12" ht="14.1" customHeight="1">
      <c r="A330" s="15" t="s">
        <v>3536</v>
      </c>
      <c r="B330" s="44" t="s">
        <v>3352</v>
      </c>
      <c r="C330" s="44">
        <v>7004</v>
      </c>
      <c r="D330" s="2078">
        <v>3000</v>
      </c>
      <c r="E330" s="2438">
        <v>287.88</v>
      </c>
      <c r="F330" s="603">
        <f t="shared" si="53"/>
        <v>287.88</v>
      </c>
      <c r="G330" s="862">
        <f>'Заказ, cкидки и курсы валют'!$J$23*F330</f>
        <v>3584.1059999999998</v>
      </c>
      <c r="H330" s="128">
        <f t="shared" si="54"/>
        <v>10752.32</v>
      </c>
      <c r="I330" s="15"/>
      <c r="J330" s="14"/>
      <c r="K330" s="14"/>
      <c r="L330" s="579"/>
    </row>
    <row r="331" spans="1:12" ht="14.1" customHeight="1">
      <c r="A331" s="15" t="s">
        <v>10697</v>
      </c>
      <c r="B331" s="44" t="s">
        <v>3352</v>
      </c>
      <c r="C331" s="44">
        <v>7024</v>
      </c>
      <c r="D331" s="2078">
        <v>3000</v>
      </c>
      <c r="E331" s="2438">
        <v>287.88</v>
      </c>
      <c r="F331" s="603">
        <f t="shared" si="53"/>
        <v>287.88</v>
      </c>
      <c r="G331" s="862">
        <f>'Заказ, cкидки и курсы валют'!$J$23*F331</f>
        <v>3584.1059999999998</v>
      </c>
      <c r="H331" s="128">
        <f t="shared" si="54"/>
        <v>10752.32</v>
      </c>
      <c r="I331" s="15"/>
      <c r="J331" s="14"/>
      <c r="K331" s="14"/>
      <c r="L331" s="579"/>
    </row>
    <row r="332" spans="1:12" ht="14.1" customHeight="1">
      <c r="A332" s="15" t="s">
        <v>3537</v>
      </c>
      <c r="B332" s="44" t="s">
        <v>3352</v>
      </c>
      <c r="C332" s="44">
        <v>8017</v>
      </c>
      <c r="D332" s="2078">
        <v>3000</v>
      </c>
      <c r="E332" s="2438">
        <v>287.88</v>
      </c>
      <c r="F332" s="603">
        <f t="shared" si="53"/>
        <v>287.88</v>
      </c>
      <c r="G332" s="862">
        <f>'Заказ, cкидки и курсы валют'!$J$23*F332</f>
        <v>3584.1059999999998</v>
      </c>
      <c r="H332" s="128">
        <f t="shared" si="54"/>
        <v>10752.32</v>
      </c>
      <c r="I332" s="15"/>
      <c r="J332" s="14"/>
      <c r="K332" s="14"/>
      <c r="L332" s="579"/>
    </row>
    <row r="333" spans="1:12" ht="14.1" customHeight="1">
      <c r="A333" s="15" t="s">
        <v>4936</v>
      </c>
      <c r="B333" s="44" t="s">
        <v>3352</v>
      </c>
      <c r="C333" s="44">
        <v>8019</v>
      </c>
      <c r="D333" s="2078">
        <v>3000</v>
      </c>
      <c r="E333" s="2438">
        <v>287.88</v>
      </c>
      <c r="F333" s="603">
        <f t="shared" si="53"/>
        <v>287.88</v>
      </c>
      <c r="G333" s="862">
        <f>'Заказ, cкидки и курсы валют'!$J$23*F333</f>
        <v>3584.1059999999998</v>
      </c>
      <c r="H333" s="128">
        <f t="shared" si="54"/>
        <v>10752.32</v>
      </c>
      <c r="I333" s="15"/>
      <c r="J333" s="14"/>
      <c r="K333" s="14"/>
      <c r="L333" s="579"/>
    </row>
    <row r="334" spans="1:12" ht="14.1" customHeight="1">
      <c r="A334" s="15" t="s">
        <v>4937</v>
      </c>
      <c r="B334" s="44" t="s">
        <v>3352</v>
      </c>
      <c r="C334" s="44">
        <v>9003</v>
      </c>
      <c r="D334" s="2078">
        <v>3000</v>
      </c>
      <c r="E334" s="2438">
        <v>287.88</v>
      </c>
      <c r="F334" s="603">
        <f t="shared" si="53"/>
        <v>287.88</v>
      </c>
      <c r="G334" s="862">
        <f>'Заказ, cкидки и курсы валют'!$J$23*F334</f>
        <v>3584.1059999999998</v>
      </c>
      <c r="H334" s="128">
        <f t="shared" si="54"/>
        <v>10752.32</v>
      </c>
      <c r="I334" s="15"/>
      <c r="J334" s="14"/>
      <c r="K334" s="14"/>
      <c r="L334" s="579"/>
    </row>
    <row r="335" spans="1:12" ht="14.1" customHeight="1">
      <c r="A335" s="2185" t="s">
        <v>4938</v>
      </c>
      <c r="B335" s="1854" t="s">
        <v>1386</v>
      </c>
      <c r="C335" s="1854">
        <v>1014</v>
      </c>
      <c r="D335" s="2188">
        <v>2000</v>
      </c>
      <c r="E335" s="2438">
        <v>332.97</v>
      </c>
      <c r="F335" s="932">
        <f t="shared" si="53"/>
        <v>332.97</v>
      </c>
      <c r="G335" s="1994">
        <f>'Заказ, cкидки и курсы валют'!$J$23*F335</f>
        <v>4145.4764999999998</v>
      </c>
      <c r="H335" s="537">
        <f t="shared" si="54"/>
        <v>8290.9500000000007</v>
      </c>
      <c r="I335" s="2185"/>
      <c r="J335" s="14"/>
      <c r="K335" s="14"/>
      <c r="L335" s="579"/>
    </row>
    <row r="336" spans="1:12" ht="14.1" customHeight="1">
      <c r="A336" s="15" t="s">
        <v>4939</v>
      </c>
      <c r="B336" s="44" t="s">
        <v>1386</v>
      </c>
      <c r="C336" s="44">
        <v>1015</v>
      </c>
      <c r="D336" s="2078">
        <v>2000</v>
      </c>
      <c r="E336" s="2438">
        <v>332.97</v>
      </c>
      <c r="F336" s="603">
        <f t="shared" si="53"/>
        <v>332.97</v>
      </c>
      <c r="G336" s="862">
        <f>'Заказ, cкидки и курсы валют'!$J$23*F336</f>
        <v>4145.4764999999998</v>
      </c>
      <c r="H336" s="128">
        <f t="shared" si="54"/>
        <v>8290.9500000000007</v>
      </c>
      <c r="I336" s="15"/>
      <c r="J336" s="14"/>
      <c r="K336" s="14"/>
      <c r="L336" s="579"/>
    </row>
    <row r="337" spans="1:12" ht="14.1" customHeight="1">
      <c r="A337" s="15" t="s">
        <v>4940</v>
      </c>
      <c r="B337" s="44" t="s">
        <v>1386</v>
      </c>
      <c r="C337" s="44">
        <v>1018</v>
      </c>
      <c r="D337" s="2078">
        <v>2000</v>
      </c>
      <c r="E337" s="2438">
        <v>332.97</v>
      </c>
      <c r="F337" s="603">
        <f t="shared" si="53"/>
        <v>332.97</v>
      </c>
      <c r="G337" s="862">
        <f>'Заказ, cкидки и курсы валют'!$J$23*F337</f>
        <v>4145.4764999999998</v>
      </c>
      <c r="H337" s="128">
        <f t="shared" si="54"/>
        <v>8290.9500000000007</v>
      </c>
      <c r="I337" s="15"/>
      <c r="J337" s="14"/>
      <c r="K337" s="14"/>
      <c r="L337" s="579"/>
    </row>
    <row r="338" spans="1:12" ht="14.1" customHeight="1">
      <c r="A338" s="15" t="s">
        <v>583</v>
      </c>
      <c r="B338" s="44" t="s">
        <v>1386</v>
      </c>
      <c r="C338" s="44">
        <v>3003</v>
      </c>
      <c r="D338" s="2078">
        <v>2000</v>
      </c>
      <c r="E338" s="2438">
        <v>332.97</v>
      </c>
      <c r="F338" s="603">
        <f t="shared" si="53"/>
        <v>332.97</v>
      </c>
      <c r="G338" s="862">
        <f>'Заказ, cкидки и курсы валют'!$J$23*F338</f>
        <v>4145.4764999999998</v>
      </c>
      <c r="H338" s="128">
        <f t="shared" si="54"/>
        <v>8290.9500000000007</v>
      </c>
      <c r="I338" s="15"/>
      <c r="J338" s="14"/>
      <c r="K338" s="14"/>
      <c r="L338" s="579"/>
    </row>
    <row r="339" spans="1:12" ht="14.1" customHeight="1">
      <c r="A339" s="15" t="s">
        <v>4941</v>
      </c>
      <c r="B339" s="44" t="s">
        <v>1386</v>
      </c>
      <c r="C339" s="44">
        <v>3005</v>
      </c>
      <c r="D339" s="2078">
        <v>2000</v>
      </c>
      <c r="E339" s="2438">
        <v>332.97</v>
      </c>
      <c r="F339" s="603">
        <f t="shared" si="53"/>
        <v>332.97</v>
      </c>
      <c r="G339" s="862">
        <f>'Заказ, cкидки и курсы валют'!$J$23*F339</f>
        <v>4145.4764999999998</v>
      </c>
      <c r="H339" s="128">
        <f t="shared" si="54"/>
        <v>8290.9500000000007</v>
      </c>
      <c r="I339" s="15"/>
      <c r="J339" s="14"/>
      <c r="K339" s="14"/>
      <c r="L339" s="579"/>
    </row>
    <row r="340" spans="1:12" ht="14.1" customHeight="1">
      <c r="A340" s="15" t="s">
        <v>4942</v>
      </c>
      <c r="B340" s="44" t="s">
        <v>1386</v>
      </c>
      <c r="C340" s="44">
        <v>3009</v>
      </c>
      <c r="D340" s="2078">
        <v>2000</v>
      </c>
      <c r="E340" s="2438">
        <v>332.97</v>
      </c>
      <c r="F340" s="603">
        <f t="shared" si="53"/>
        <v>332.97</v>
      </c>
      <c r="G340" s="862">
        <f>'Заказ, cкидки и курсы валют'!$J$23*F340</f>
        <v>4145.4764999999998</v>
      </c>
      <c r="H340" s="128">
        <f t="shared" si="54"/>
        <v>8290.9500000000007</v>
      </c>
      <c r="I340" s="15"/>
      <c r="J340" s="14"/>
      <c r="K340" s="14"/>
      <c r="L340" s="579"/>
    </row>
    <row r="341" spans="1:12" ht="14.1" customHeight="1">
      <c r="A341" s="15" t="s">
        <v>4943</v>
      </c>
      <c r="B341" s="44" t="s">
        <v>1386</v>
      </c>
      <c r="C341" s="44">
        <v>3011</v>
      </c>
      <c r="D341" s="2078">
        <v>2000</v>
      </c>
      <c r="E341" s="2438">
        <v>332.97</v>
      </c>
      <c r="F341" s="603">
        <f t="shared" si="53"/>
        <v>332.97</v>
      </c>
      <c r="G341" s="862">
        <f>'Заказ, cкидки и курсы валют'!$J$23*F341</f>
        <v>4145.4764999999998</v>
      </c>
      <c r="H341" s="128">
        <f t="shared" si="54"/>
        <v>8290.9500000000007</v>
      </c>
      <c r="I341" s="15"/>
      <c r="J341" s="14"/>
      <c r="K341" s="14"/>
      <c r="L341" s="579"/>
    </row>
    <row r="342" spans="1:12" ht="14.1" customHeight="1">
      <c r="A342" s="15" t="s">
        <v>4944</v>
      </c>
      <c r="B342" s="44" t="s">
        <v>1386</v>
      </c>
      <c r="C342" s="44">
        <v>5002</v>
      </c>
      <c r="D342" s="2078">
        <v>2000</v>
      </c>
      <c r="E342" s="2438">
        <v>332.97</v>
      </c>
      <c r="F342" s="603">
        <f t="shared" si="53"/>
        <v>332.97</v>
      </c>
      <c r="G342" s="862">
        <f>'Заказ, cкидки и курсы валют'!$J$23*F342</f>
        <v>4145.4764999999998</v>
      </c>
      <c r="H342" s="128">
        <f t="shared" si="54"/>
        <v>8290.9500000000007</v>
      </c>
      <c r="I342" s="15"/>
      <c r="J342" s="14"/>
      <c r="K342" s="14"/>
      <c r="L342" s="579"/>
    </row>
    <row r="343" spans="1:12" ht="14.1" customHeight="1">
      <c r="A343" s="15" t="s">
        <v>4945</v>
      </c>
      <c r="B343" s="44" t="s">
        <v>1386</v>
      </c>
      <c r="C343" s="44">
        <v>5005</v>
      </c>
      <c r="D343" s="2078">
        <v>2000</v>
      </c>
      <c r="E343" s="2438">
        <v>332.97</v>
      </c>
      <c r="F343" s="603">
        <f t="shared" si="53"/>
        <v>332.97</v>
      </c>
      <c r="G343" s="862">
        <f>'Заказ, cкидки и курсы валют'!$J$23*F343</f>
        <v>4145.4764999999998</v>
      </c>
      <c r="H343" s="128">
        <f t="shared" si="54"/>
        <v>8290.9500000000007</v>
      </c>
      <c r="I343" s="15"/>
      <c r="J343" s="14"/>
      <c r="K343" s="14"/>
      <c r="L343" s="579"/>
    </row>
    <row r="344" spans="1:12" ht="14.1" customHeight="1">
      <c r="A344" s="15" t="s">
        <v>4946</v>
      </c>
      <c r="B344" s="44" t="s">
        <v>1386</v>
      </c>
      <c r="C344" s="44">
        <v>5010</v>
      </c>
      <c r="D344" s="2078">
        <v>2000</v>
      </c>
      <c r="E344" s="2438">
        <v>332.97</v>
      </c>
      <c r="F344" s="603">
        <f t="shared" si="53"/>
        <v>332.97</v>
      </c>
      <c r="G344" s="862">
        <f>'Заказ, cкидки и курсы валют'!$J$23*F344</f>
        <v>4145.4764999999998</v>
      </c>
      <c r="H344" s="128">
        <f t="shared" si="54"/>
        <v>8290.9500000000007</v>
      </c>
      <c r="I344" s="15"/>
      <c r="J344" s="14"/>
      <c r="K344" s="14"/>
      <c r="L344" s="579"/>
    </row>
    <row r="345" spans="1:12" ht="14.1" customHeight="1">
      <c r="A345" s="15" t="s">
        <v>4947</v>
      </c>
      <c r="B345" s="44" t="s">
        <v>1386</v>
      </c>
      <c r="C345" s="44">
        <v>5021</v>
      </c>
      <c r="D345" s="2078">
        <v>2000</v>
      </c>
      <c r="E345" s="2438">
        <v>332.97</v>
      </c>
      <c r="F345" s="603">
        <f t="shared" si="53"/>
        <v>332.97</v>
      </c>
      <c r="G345" s="862">
        <f>'Заказ, cкидки и курсы валют'!$J$23*F345</f>
        <v>4145.4764999999998</v>
      </c>
      <c r="H345" s="128">
        <f t="shared" si="54"/>
        <v>8290.9500000000007</v>
      </c>
      <c r="I345" s="15"/>
      <c r="J345" s="14"/>
      <c r="K345" s="14"/>
      <c r="L345" s="579"/>
    </row>
    <row r="346" spans="1:12" ht="14.1" customHeight="1">
      <c r="A346" s="15" t="s">
        <v>4948</v>
      </c>
      <c r="B346" s="44" t="s">
        <v>1386</v>
      </c>
      <c r="C346" s="44">
        <v>6002</v>
      </c>
      <c r="D346" s="2078">
        <v>2000</v>
      </c>
      <c r="E346" s="2438">
        <v>332.97</v>
      </c>
      <c r="F346" s="603">
        <f t="shared" si="53"/>
        <v>332.97</v>
      </c>
      <c r="G346" s="862">
        <f>'Заказ, cкидки и курсы валют'!$J$23*F346</f>
        <v>4145.4764999999998</v>
      </c>
      <c r="H346" s="128">
        <f t="shared" si="54"/>
        <v>8290.9500000000007</v>
      </c>
      <c r="I346" s="15"/>
      <c r="J346" s="14"/>
      <c r="K346" s="14"/>
      <c r="L346" s="579"/>
    </row>
    <row r="347" spans="1:12" ht="14.1" customHeight="1">
      <c r="A347" s="15" t="s">
        <v>4949</v>
      </c>
      <c r="B347" s="44" t="s">
        <v>1386</v>
      </c>
      <c r="C347" s="44">
        <v>6005</v>
      </c>
      <c r="D347" s="2078">
        <v>2000</v>
      </c>
      <c r="E347" s="2438">
        <v>332.97</v>
      </c>
      <c r="F347" s="603">
        <f t="shared" si="53"/>
        <v>332.97</v>
      </c>
      <c r="G347" s="862">
        <f>'Заказ, cкидки и курсы валют'!$J$23*F347</f>
        <v>4145.4764999999998</v>
      </c>
      <c r="H347" s="128">
        <f t="shared" si="54"/>
        <v>8290.9500000000007</v>
      </c>
      <c r="I347" s="15"/>
      <c r="J347" s="14"/>
      <c r="K347" s="14"/>
      <c r="L347" s="579"/>
    </row>
    <row r="348" spans="1:12" ht="14.1" customHeight="1">
      <c r="A348" s="15" t="s">
        <v>11831</v>
      </c>
      <c r="B348" s="44" t="s">
        <v>1386</v>
      </c>
      <c r="C348" s="44">
        <v>6005</v>
      </c>
      <c r="D348" s="2078">
        <v>2000</v>
      </c>
      <c r="E348" s="2438">
        <v>332.97</v>
      </c>
      <c r="F348" s="603">
        <f t="shared" si="53"/>
        <v>332.97</v>
      </c>
      <c r="G348" s="862">
        <f>'Заказ, cкидки и курсы валют'!$J$23*F348</f>
        <v>4145.4764999999998</v>
      </c>
      <c r="H348" s="128">
        <f t="shared" si="54"/>
        <v>8290.9500000000007</v>
      </c>
      <c r="I348" s="15"/>
      <c r="J348" s="14"/>
      <c r="K348" s="14"/>
      <c r="L348" s="579"/>
    </row>
    <row r="349" spans="1:12" ht="14.1" customHeight="1">
      <c r="A349" s="15" t="s">
        <v>4950</v>
      </c>
      <c r="B349" s="44" t="s">
        <v>1386</v>
      </c>
      <c r="C349" s="44">
        <v>7004</v>
      </c>
      <c r="D349" s="2078">
        <v>2000</v>
      </c>
      <c r="E349" s="2438">
        <v>332.97</v>
      </c>
      <c r="F349" s="603">
        <f t="shared" si="53"/>
        <v>332.97</v>
      </c>
      <c r="G349" s="862">
        <f>'Заказ, cкидки и курсы валют'!$J$23*F349</f>
        <v>4145.4764999999998</v>
      </c>
      <c r="H349" s="128">
        <f t="shared" si="54"/>
        <v>8290.9500000000007</v>
      </c>
      <c r="I349" s="15"/>
      <c r="J349" s="14"/>
      <c r="K349" s="14"/>
      <c r="L349" s="579"/>
    </row>
    <row r="350" spans="1:12" ht="14.1" customHeight="1">
      <c r="A350" s="15" t="s">
        <v>10698</v>
      </c>
      <c r="B350" s="44" t="s">
        <v>1386</v>
      </c>
      <c r="C350" s="44">
        <v>7024</v>
      </c>
      <c r="D350" s="2078">
        <v>2000</v>
      </c>
      <c r="E350" s="2438">
        <v>332.97</v>
      </c>
      <c r="F350" s="603">
        <f t="shared" si="53"/>
        <v>332.97</v>
      </c>
      <c r="G350" s="862">
        <f>'Заказ, cкидки и курсы валют'!$J$23*F350</f>
        <v>4145.4764999999998</v>
      </c>
      <c r="H350" s="128">
        <f t="shared" si="54"/>
        <v>8290.9500000000007</v>
      </c>
      <c r="I350" s="15"/>
      <c r="J350" s="14"/>
      <c r="K350" s="14"/>
      <c r="L350" s="579"/>
    </row>
    <row r="351" spans="1:12" ht="14.1" customHeight="1">
      <c r="A351" s="15" t="s">
        <v>4951</v>
      </c>
      <c r="B351" s="44" t="s">
        <v>1386</v>
      </c>
      <c r="C351" s="44">
        <v>8017</v>
      </c>
      <c r="D351" s="2078">
        <v>2000</v>
      </c>
      <c r="E351" s="2438">
        <v>332.97</v>
      </c>
      <c r="F351" s="603">
        <f t="shared" si="53"/>
        <v>332.97</v>
      </c>
      <c r="G351" s="862">
        <f>'Заказ, cкидки и курсы валют'!$J$23*F351</f>
        <v>4145.4764999999998</v>
      </c>
      <c r="H351" s="128">
        <f t="shared" si="54"/>
        <v>8290.9500000000007</v>
      </c>
      <c r="I351" s="15"/>
      <c r="J351" s="14"/>
      <c r="K351" s="14"/>
      <c r="L351" s="579"/>
    </row>
    <row r="352" spans="1:12" ht="14.1" customHeight="1">
      <c r="A352" s="15" t="s">
        <v>4952</v>
      </c>
      <c r="B352" s="44" t="s">
        <v>1386</v>
      </c>
      <c r="C352" s="44">
        <v>8019</v>
      </c>
      <c r="D352" s="2078">
        <v>2000</v>
      </c>
      <c r="E352" s="2438">
        <v>332.97</v>
      </c>
      <c r="F352" s="603">
        <f t="shared" si="53"/>
        <v>332.97</v>
      </c>
      <c r="G352" s="862">
        <f>'Заказ, cкидки и курсы валют'!$J$23*F352</f>
        <v>4145.4764999999998</v>
      </c>
      <c r="H352" s="128">
        <f t="shared" si="54"/>
        <v>8290.9500000000007</v>
      </c>
      <c r="I352" s="15"/>
      <c r="J352" s="14"/>
      <c r="K352" s="14"/>
      <c r="L352" s="579"/>
    </row>
    <row r="353" spans="1:12" ht="14.1" customHeight="1">
      <c r="A353" s="15" t="s">
        <v>4953</v>
      </c>
      <c r="B353" s="44" t="s">
        <v>1386</v>
      </c>
      <c r="C353" s="44">
        <v>9003</v>
      </c>
      <c r="D353" s="2078">
        <v>2000</v>
      </c>
      <c r="E353" s="2438">
        <v>332.97</v>
      </c>
      <c r="F353" s="603">
        <f t="shared" si="53"/>
        <v>332.97</v>
      </c>
      <c r="G353" s="862">
        <f>'Заказ, cкидки и курсы валют'!$J$23*F353</f>
        <v>4145.4764999999998</v>
      </c>
      <c r="H353" s="128">
        <f t="shared" si="54"/>
        <v>8290.9500000000007</v>
      </c>
      <c r="I353" s="15"/>
      <c r="J353" s="14"/>
      <c r="K353" s="14"/>
      <c r="L353" s="579"/>
    </row>
    <row r="354" spans="1:12" ht="14.1" customHeight="1">
      <c r="A354" s="15" t="s">
        <v>5600</v>
      </c>
      <c r="B354" s="44" t="s">
        <v>1386</v>
      </c>
      <c r="C354" s="44">
        <v>9016</v>
      </c>
      <c r="D354" s="2078">
        <v>2000</v>
      </c>
      <c r="E354" s="2438">
        <v>332.97</v>
      </c>
      <c r="F354" s="603">
        <f t="shared" si="53"/>
        <v>332.97</v>
      </c>
      <c r="G354" s="862">
        <f>'Заказ, cкидки и курсы валют'!$J$23*F354</f>
        <v>4145.4764999999998</v>
      </c>
      <c r="H354" s="128">
        <f t="shared" si="54"/>
        <v>8290.9500000000007</v>
      </c>
      <c r="I354" s="15"/>
      <c r="J354" s="14"/>
      <c r="K354" s="14"/>
      <c r="L354" s="579"/>
    </row>
    <row r="355" spans="1:12" ht="14.1" customHeight="1">
      <c r="A355" s="2185" t="s">
        <v>4954</v>
      </c>
      <c r="B355" s="1854" t="s">
        <v>1387</v>
      </c>
      <c r="C355" s="1854">
        <v>1014</v>
      </c>
      <c r="D355" s="2188">
        <v>1500</v>
      </c>
      <c r="E355" s="2438">
        <v>399.23</v>
      </c>
      <c r="F355" s="932">
        <f t="shared" si="53"/>
        <v>399.23</v>
      </c>
      <c r="G355" s="1994">
        <f>'Заказ, cкидки и курсы валют'!$J$23*F355</f>
        <v>4970.4134999999997</v>
      </c>
      <c r="H355" s="537">
        <f t="shared" si="54"/>
        <v>7455.62</v>
      </c>
      <c r="I355" s="2185"/>
      <c r="J355" s="14"/>
      <c r="K355" s="14"/>
      <c r="L355" s="579"/>
    </row>
    <row r="356" spans="1:12" ht="14.1" customHeight="1">
      <c r="A356" s="15" t="s">
        <v>4955</v>
      </c>
      <c r="B356" s="44" t="s">
        <v>1387</v>
      </c>
      <c r="C356" s="44">
        <v>1015</v>
      </c>
      <c r="D356" s="2078">
        <v>1500</v>
      </c>
      <c r="E356" s="2438">
        <v>399.23</v>
      </c>
      <c r="F356" s="603">
        <f t="shared" si="53"/>
        <v>399.23</v>
      </c>
      <c r="G356" s="862">
        <f>'Заказ, cкидки и курсы валют'!$J$23*F356</f>
        <v>4970.4134999999997</v>
      </c>
      <c r="H356" s="128">
        <f t="shared" si="54"/>
        <v>7455.62</v>
      </c>
      <c r="I356" s="15"/>
      <c r="J356" s="14"/>
      <c r="K356" s="14"/>
      <c r="L356" s="579"/>
    </row>
    <row r="357" spans="1:12" ht="14.1" customHeight="1">
      <c r="A357" s="15" t="s">
        <v>4956</v>
      </c>
      <c r="B357" s="44" t="s">
        <v>1387</v>
      </c>
      <c r="C357" s="44">
        <v>1018</v>
      </c>
      <c r="D357" s="2078">
        <v>1500</v>
      </c>
      <c r="E357" s="2438">
        <v>399.23</v>
      </c>
      <c r="F357" s="603">
        <f t="shared" si="53"/>
        <v>399.23</v>
      </c>
      <c r="G357" s="862">
        <f>'Заказ, cкидки и курсы валют'!$J$23*F357</f>
        <v>4970.4134999999997</v>
      </c>
      <c r="H357" s="128">
        <f t="shared" si="54"/>
        <v>7455.62</v>
      </c>
      <c r="I357" s="15"/>
      <c r="J357" s="14"/>
      <c r="K357" s="14"/>
      <c r="L357" s="579"/>
    </row>
    <row r="358" spans="1:12" ht="14.1" customHeight="1">
      <c r="A358" s="15" t="s">
        <v>4957</v>
      </c>
      <c r="B358" s="44" t="s">
        <v>1387</v>
      </c>
      <c r="C358" s="44">
        <v>3003</v>
      </c>
      <c r="D358" s="2078">
        <v>1500</v>
      </c>
      <c r="E358" s="2438">
        <v>399.23</v>
      </c>
      <c r="F358" s="603">
        <f t="shared" si="53"/>
        <v>399.23</v>
      </c>
      <c r="G358" s="862">
        <f>'Заказ, cкидки и курсы валют'!$J$23*F358</f>
        <v>4970.4134999999997</v>
      </c>
      <c r="H358" s="128">
        <f t="shared" si="54"/>
        <v>7455.62</v>
      </c>
      <c r="I358" s="15"/>
      <c r="J358" s="14"/>
      <c r="K358" s="14"/>
      <c r="L358" s="579"/>
    </row>
    <row r="359" spans="1:12" ht="14.1" customHeight="1">
      <c r="A359" s="15" t="s">
        <v>584</v>
      </c>
      <c r="B359" s="44" t="s">
        <v>1387</v>
      </c>
      <c r="C359" s="44">
        <v>3005</v>
      </c>
      <c r="D359" s="2078">
        <v>1500</v>
      </c>
      <c r="E359" s="2438">
        <v>399.23</v>
      </c>
      <c r="F359" s="603">
        <f t="shared" si="53"/>
        <v>399.23</v>
      </c>
      <c r="G359" s="862">
        <f>'Заказ, cкидки и курсы валют'!$J$23*F359</f>
        <v>4970.4134999999997</v>
      </c>
      <c r="H359" s="128">
        <f t="shared" si="54"/>
        <v>7455.62</v>
      </c>
      <c r="I359" s="15"/>
      <c r="J359" s="14"/>
      <c r="K359" s="14"/>
      <c r="L359" s="579"/>
    </row>
    <row r="360" spans="1:12" ht="14.1" customHeight="1">
      <c r="A360" s="15" t="s">
        <v>4958</v>
      </c>
      <c r="B360" s="44" t="s">
        <v>1387</v>
      </c>
      <c r="C360" s="44">
        <v>3009</v>
      </c>
      <c r="D360" s="2078">
        <v>1500</v>
      </c>
      <c r="E360" s="2438">
        <v>399.23</v>
      </c>
      <c r="F360" s="603">
        <f t="shared" si="53"/>
        <v>399.23</v>
      </c>
      <c r="G360" s="862">
        <f>'Заказ, cкидки и курсы валют'!$J$23*F360</f>
        <v>4970.4134999999997</v>
      </c>
      <c r="H360" s="128">
        <f t="shared" si="54"/>
        <v>7455.62</v>
      </c>
      <c r="I360" s="15"/>
      <c r="J360" s="14"/>
      <c r="K360" s="14"/>
      <c r="L360" s="579"/>
    </row>
    <row r="361" spans="1:12" ht="14.1" customHeight="1">
      <c r="A361" s="15" t="s">
        <v>4959</v>
      </c>
      <c r="B361" s="44" t="s">
        <v>1387</v>
      </c>
      <c r="C361" s="44">
        <v>3011</v>
      </c>
      <c r="D361" s="2078">
        <v>1500</v>
      </c>
      <c r="E361" s="2438">
        <v>399.23</v>
      </c>
      <c r="F361" s="603">
        <f t="shared" si="53"/>
        <v>399.23</v>
      </c>
      <c r="G361" s="862">
        <f>'Заказ, cкидки и курсы валют'!$J$23*F361</f>
        <v>4970.4134999999997</v>
      </c>
      <c r="H361" s="128">
        <f t="shared" si="54"/>
        <v>7455.62</v>
      </c>
      <c r="I361" s="15"/>
      <c r="J361" s="14"/>
      <c r="K361" s="14"/>
      <c r="L361" s="579"/>
    </row>
    <row r="362" spans="1:12" ht="14.1" customHeight="1">
      <c r="A362" s="15" t="s">
        <v>4960</v>
      </c>
      <c r="B362" s="44" t="s">
        <v>1387</v>
      </c>
      <c r="C362" s="44">
        <v>5002</v>
      </c>
      <c r="D362" s="2078">
        <v>1500</v>
      </c>
      <c r="E362" s="2438">
        <v>399.23</v>
      </c>
      <c r="F362" s="603">
        <f t="shared" si="53"/>
        <v>399.23</v>
      </c>
      <c r="G362" s="862">
        <f>'Заказ, cкидки и курсы валют'!$J$23*F362</f>
        <v>4970.4134999999997</v>
      </c>
      <c r="H362" s="128">
        <f t="shared" si="54"/>
        <v>7455.62</v>
      </c>
      <c r="I362" s="15"/>
      <c r="J362" s="14"/>
      <c r="K362" s="14"/>
      <c r="L362" s="579"/>
    </row>
    <row r="363" spans="1:12" ht="14.1" customHeight="1">
      <c r="A363" s="15" t="s">
        <v>4961</v>
      </c>
      <c r="B363" s="44" t="s">
        <v>1387</v>
      </c>
      <c r="C363" s="44">
        <v>5005</v>
      </c>
      <c r="D363" s="2078">
        <v>1500</v>
      </c>
      <c r="E363" s="2438">
        <v>399.23</v>
      </c>
      <c r="F363" s="603">
        <f t="shared" ref="F363:F428" si="55">ROUND(E363*(1-$F$37),2)</f>
        <v>399.23</v>
      </c>
      <c r="G363" s="862">
        <f>'Заказ, cкидки и курсы валют'!$J$23*F363</f>
        <v>4970.4134999999997</v>
      </c>
      <c r="H363" s="128">
        <f t="shared" ref="H363:H428" si="56">ROUND((D363/1000)*G363,2)</f>
        <v>7455.62</v>
      </c>
      <c r="I363" s="15"/>
      <c r="J363" s="14"/>
      <c r="K363" s="14"/>
      <c r="L363" s="579"/>
    </row>
    <row r="364" spans="1:12" ht="14.1" customHeight="1">
      <c r="A364" s="15" t="s">
        <v>4962</v>
      </c>
      <c r="B364" s="44" t="s">
        <v>1387</v>
      </c>
      <c r="C364" s="44">
        <v>5010</v>
      </c>
      <c r="D364" s="2078">
        <v>1500</v>
      </c>
      <c r="E364" s="2438">
        <v>399.23</v>
      </c>
      <c r="F364" s="603">
        <f t="shared" si="55"/>
        <v>399.23</v>
      </c>
      <c r="G364" s="862">
        <f>'Заказ, cкидки и курсы валют'!$J$23*F364</f>
        <v>4970.4134999999997</v>
      </c>
      <c r="H364" s="128">
        <f t="shared" si="56"/>
        <v>7455.62</v>
      </c>
      <c r="I364" s="15"/>
      <c r="J364" s="14"/>
      <c r="K364" s="14"/>
      <c r="L364" s="579"/>
    </row>
    <row r="365" spans="1:12" ht="14.1" customHeight="1">
      <c r="A365" s="15" t="s">
        <v>4963</v>
      </c>
      <c r="B365" s="44" t="s">
        <v>1387</v>
      </c>
      <c r="C365" s="44">
        <v>5021</v>
      </c>
      <c r="D365" s="2078">
        <v>1500</v>
      </c>
      <c r="E365" s="2438">
        <v>399.23</v>
      </c>
      <c r="F365" s="603">
        <f t="shared" si="55"/>
        <v>399.23</v>
      </c>
      <c r="G365" s="862">
        <f>'Заказ, cкидки и курсы валют'!$J$23*F365</f>
        <v>4970.4134999999997</v>
      </c>
      <c r="H365" s="128">
        <f t="shared" si="56"/>
        <v>7455.62</v>
      </c>
      <c r="I365" s="15"/>
      <c r="J365" s="14"/>
      <c r="K365" s="14"/>
      <c r="L365" s="579"/>
    </row>
    <row r="366" spans="1:12" ht="14.1" customHeight="1">
      <c r="A366" s="15" t="s">
        <v>4964</v>
      </c>
      <c r="B366" s="44" t="s">
        <v>1387</v>
      </c>
      <c r="C366" s="44">
        <v>6002</v>
      </c>
      <c r="D366" s="2078">
        <v>1500</v>
      </c>
      <c r="E366" s="2438">
        <v>399.23</v>
      </c>
      <c r="F366" s="603">
        <f t="shared" si="55"/>
        <v>399.23</v>
      </c>
      <c r="G366" s="862">
        <f>'Заказ, cкидки и курсы валют'!$J$23*F366</f>
        <v>4970.4134999999997</v>
      </c>
      <c r="H366" s="128">
        <f t="shared" si="56"/>
        <v>7455.62</v>
      </c>
      <c r="I366" s="15"/>
      <c r="J366" s="14"/>
      <c r="K366" s="14"/>
      <c r="L366" s="579"/>
    </row>
    <row r="367" spans="1:12" ht="14.1" customHeight="1">
      <c r="A367" s="15" t="s">
        <v>4965</v>
      </c>
      <c r="B367" s="44" t="s">
        <v>1387</v>
      </c>
      <c r="C367" s="44">
        <v>6005</v>
      </c>
      <c r="D367" s="2078">
        <v>1500</v>
      </c>
      <c r="E367" s="2438">
        <v>399.23</v>
      </c>
      <c r="F367" s="603">
        <f t="shared" si="55"/>
        <v>399.23</v>
      </c>
      <c r="G367" s="862">
        <f>'Заказ, cкидки и курсы валют'!$J$23*F367</f>
        <v>4970.4134999999997</v>
      </c>
      <c r="H367" s="128">
        <f t="shared" si="56"/>
        <v>7455.62</v>
      </c>
      <c r="I367" s="15"/>
      <c r="J367" s="14"/>
      <c r="K367" s="14"/>
      <c r="L367" s="579"/>
    </row>
    <row r="368" spans="1:12" ht="14.1" customHeight="1">
      <c r="A368" s="15" t="s">
        <v>10699</v>
      </c>
      <c r="B368" s="44" t="s">
        <v>1387</v>
      </c>
      <c r="C368" s="44">
        <v>7024</v>
      </c>
      <c r="D368" s="2078">
        <v>1500</v>
      </c>
      <c r="E368" s="2438">
        <v>399.23</v>
      </c>
      <c r="F368" s="603">
        <f t="shared" si="55"/>
        <v>399.23</v>
      </c>
      <c r="G368" s="862">
        <f>'Заказ, cкидки и курсы валют'!$J$23*F368</f>
        <v>4970.4134999999997</v>
      </c>
      <c r="H368" s="128">
        <f t="shared" si="56"/>
        <v>7455.62</v>
      </c>
      <c r="I368" s="15"/>
      <c r="J368" s="14"/>
      <c r="K368" s="14"/>
      <c r="L368" s="579"/>
    </row>
    <row r="369" spans="1:12" ht="14.1" customHeight="1">
      <c r="A369" s="15" t="s">
        <v>4966</v>
      </c>
      <c r="B369" s="44" t="s">
        <v>1387</v>
      </c>
      <c r="C369" s="44">
        <v>8004</v>
      </c>
      <c r="D369" s="2078">
        <v>1500</v>
      </c>
      <c r="E369" s="2438">
        <v>399.23</v>
      </c>
      <c r="F369" s="603">
        <f t="shared" si="55"/>
        <v>399.23</v>
      </c>
      <c r="G369" s="862">
        <f>'Заказ, cкидки и курсы валют'!$J$23*F369</f>
        <v>4970.4134999999997</v>
      </c>
      <c r="H369" s="128">
        <f t="shared" si="56"/>
        <v>7455.62</v>
      </c>
      <c r="I369" s="15"/>
      <c r="J369" s="14"/>
      <c r="K369" s="14"/>
      <c r="L369" s="579"/>
    </row>
    <row r="370" spans="1:12" ht="14.1" customHeight="1">
      <c r="A370" s="15" t="s">
        <v>4967</v>
      </c>
      <c r="B370" s="44" t="s">
        <v>1387</v>
      </c>
      <c r="C370" s="44">
        <v>8017</v>
      </c>
      <c r="D370" s="2078">
        <v>1500</v>
      </c>
      <c r="E370" s="2438">
        <v>399.23</v>
      </c>
      <c r="F370" s="603">
        <f t="shared" si="55"/>
        <v>399.23</v>
      </c>
      <c r="G370" s="862">
        <f>'Заказ, cкидки и курсы валют'!$J$23*F370</f>
        <v>4970.4134999999997</v>
      </c>
      <c r="H370" s="128">
        <f t="shared" si="56"/>
        <v>7455.62</v>
      </c>
      <c r="I370" s="15"/>
      <c r="J370" s="14"/>
      <c r="K370" s="14"/>
      <c r="L370" s="579"/>
    </row>
    <row r="371" spans="1:12" ht="14.1" customHeight="1">
      <c r="A371" s="15" t="s">
        <v>4968</v>
      </c>
      <c r="B371" s="44" t="s">
        <v>1387</v>
      </c>
      <c r="C371" s="44">
        <v>8019</v>
      </c>
      <c r="D371" s="2078">
        <v>1500</v>
      </c>
      <c r="E371" s="2438">
        <v>399.23</v>
      </c>
      <c r="F371" s="603">
        <f t="shared" si="55"/>
        <v>399.23</v>
      </c>
      <c r="G371" s="862">
        <f>'Заказ, cкидки и курсы валют'!$J$23*F371</f>
        <v>4970.4134999999997</v>
      </c>
      <c r="H371" s="128">
        <f t="shared" si="56"/>
        <v>7455.62</v>
      </c>
      <c r="I371" s="15"/>
      <c r="J371" s="14"/>
      <c r="K371" s="14"/>
      <c r="L371" s="579"/>
    </row>
    <row r="372" spans="1:12" ht="14.1" customHeight="1">
      <c r="A372" s="15" t="s">
        <v>4969</v>
      </c>
      <c r="B372" s="44" t="s">
        <v>1387</v>
      </c>
      <c r="C372" s="44">
        <v>9003</v>
      </c>
      <c r="D372" s="2078">
        <v>1500</v>
      </c>
      <c r="E372" s="2438">
        <v>399.23</v>
      </c>
      <c r="F372" s="603">
        <f t="shared" si="55"/>
        <v>399.23</v>
      </c>
      <c r="G372" s="862">
        <f>'Заказ, cкидки и курсы валют'!$J$23*F372</f>
        <v>4970.4134999999997</v>
      </c>
      <c r="H372" s="128">
        <f t="shared" si="56"/>
        <v>7455.62</v>
      </c>
      <c r="I372" s="15"/>
      <c r="J372" s="14"/>
      <c r="K372" s="14"/>
      <c r="L372" s="579"/>
    </row>
    <row r="373" spans="1:12" ht="14.1" customHeight="1">
      <c r="A373" s="2187" t="s">
        <v>2695</v>
      </c>
      <c r="B373" s="1854" t="s">
        <v>3540</v>
      </c>
      <c r="C373" s="1854">
        <v>1014</v>
      </c>
      <c r="D373" s="2188">
        <v>4500</v>
      </c>
      <c r="E373" s="2438">
        <v>239.6</v>
      </c>
      <c r="F373" s="932">
        <f t="shared" si="55"/>
        <v>239.6</v>
      </c>
      <c r="G373" s="1994">
        <f>'Заказ, cкидки и курсы валют'!$J$23*F373</f>
        <v>2983.02</v>
      </c>
      <c r="H373" s="537">
        <f t="shared" si="56"/>
        <v>13423.59</v>
      </c>
      <c r="I373" s="2187"/>
      <c r="J373" s="460"/>
      <c r="K373" s="139"/>
      <c r="L373" s="579"/>
    </row>
    <row r="374" spans="1:12" ht="14.1" customHeight="1">
      <c r="A374" s="20" t="s">
        <v>2696</v>
      </c>
      <c r="B374" s="44" t="s">
        <v>3540</v>
      </c>
      <c r="C374" s="44">
        <v>1015</v>
      </c>
      <c r="D374" s="2078">
        <v>4500</v>
      </c>
      <c r="E374" s="2438">
        <v>239.6</v>
      </c>
      <c r="F374" s="603">
        <f t="shared" si="55"/>
        <v>239.6</v>
      </c>
      <c r="G374" s="862">
        <f>'Заказ, cкидки и курсы валют'!$J$23*F374</f>
        <v>2983.02</v>
      </c>
      <c r="H374" s="128">
        <f t="shared" si="56"/>
        <v>13423.59</v>
      </c>
      <c r="I374" s="20"/>
      <c r="J374" s="460"/>
      <c r="K374" s="139"/>
      <c r="L374" s="579"/>
    </row>
    <row r="375" spans="1:12" ht="14.1" customHeight="1">
      <c r="A375" s="20" t="s">
        <v>2697</v>
      </c>
      <c r="B375" s="44" t="s">
        <v>3540</v>
      </c>
      <c r="C375" s="44">
        <v>1018</v>
      </c>
      <c r="D375" s="2078">
        <v>4500</v>
      </c>
      <c r="E375" s="2438">
        <v>239.6</v>
      </c>
      <c r="F375" s="603">
        <f t="shared" si="55"/>
        <v>239.6</v>
      </c>
      <c r="G375" s="862">
        <f>'Заказ, cкидки и курсы валют'!$J$23*F375</f>
        <v>2983.02</v>
      </c>
      <c r="H375" s="128">
        <f t="shared" si="56"/>
        <v>13423.59</v>
      </c>
      <c r="I375" s="20"/>
      <c r="J375" s="460"/>
      <c r="K375" s="139"/>
      <c r="L375" s="579"/>
    </row>
    <row r="376" spans="1:12" ht="14.1" customHeight="1">
      <c r="A376" s="20" t="s">
        <v>2698</v>
      </c>
      <c r="B376" s="44" t="s">
        <v>3540</v>
      </c>
      <c r="C376" s="44">
        <v>3003</v>
      </c>
      <c r="D376" s="2078">
        <v>4500</v>
      </c>
      <c r="E376" s="2438">
        <v>239.6</v>
      </c>
      <c r="F376" s="603">
        <f t="shared" si="55"/>
        <v>239.6</v>
      </c>
      <c r="G376" s="862">
        <f>'Заказ, cкидки и курсы валют'!$J$23*F376</f>
        <v>2983.02</v>
      </c>
      <c r="H376" s="128">
        <f t="shared" si="56"/>
        <v>13423.59</v>
      </c>
      <c r="I376" s="20"/>
      <c r="J376" s="460"/>
      <c r="K376" s="139"/>
      <c r="L376" s="579"/>
    </row>
    <row r="377" spans="1:12" ht="14.1" customHeight="1">
      <c r="A377" s="20" t="s">
        <v>2699</v>
      </c>
      <c r="B377" s="44" t="s">
        <v>3540</v>
      </c>
      <c r="C377" s="44">
        <v>3005</v>
      </c>
      <c r="D377" s="2078">
        <v>4500</v>
      </c>
      <c r="E377" s="2438">
        <v>239.6</v>
      </c>
      <c r="F377" s="603">
        <f t="shared" si="55"/>
        <v>239.6</v>
      </c>
      <c r="G377" s="862">
        <f>'Заказ, cкидки и курсы валют'!$J$23*F377</f>
        <v>2983.02</v>
      </c>
      <c r="H377" s="128">
        <f t="shared" si="56"/>
        <v>13423.59</v>
      </c>
      <c r="I377" s="20"/>
      <c r="J377" s="460"/>
      <c r="K377" s="139"/>
      <c r="L377" s="579"/>
    </row>
    <row r="378" spans="1:12" ht="14.1" customHeight="1">
      <c r="A378" s="20" t="s">
        <v>2700</v>
      </c>
      <c r="B378" s="44" t="s">
        <v>3540</v>
      </c>
      <c r="C378" s="44">
        <v>3009</v>
      </c>
      <c r="D378" s="2078">
        <v>4500</v>
      </c>
      <c r="E378" s="2438">
        <v>239.6</v>
      </c>
      <c r="F378" s="603">
        <f t="shared" si="55"/>
        <v>239.6</v>
      </c>
      <c r="G378" s="862">
        <f>'Заказ, cкидки и курсы валют'!$J$23*F378</f>
        <v>2983.02</v>
      </c>
      <c r="H378" s="128">
        <f t="shared" si="56"/>
        <v>13423.59</v>
      </c>
      <c r="I378" s="20"/>
      <c r="J378" s="460"/>
      <c r="K378" s="139"/>
      <c r="L378" s="579"/>
    </row>
    <row r="379" spans="1:12" ht="14.1" customHeight="1">
      <c r="A379" s="20" t="s">
        <v>2701</v>
      </c>
      <c r="B379" s="44" t="s">
        <v>3540</v>
      </c>
      <c r="C379" s="44">
        <v>3011</v>
      </c>
      <c r="D379" s="2078">
        <v>4500</v>
      </c>
      <c r="E379" s="2438">
        <v>239.6</v>
      </c>
      <c r="F379" s="603">
        <f t="shared" si="55"/>
        <v>239.6</v>
      </c>
      <c r="G379" s="862">
        <f>'Заказ, cкидки и курсы валют'!$J$23*F379</f>
        <v>2983.02</v>
      </c>
      <c r="H379" s="128">
        <f t="shared" si="56"/>
        <v>13423.59</v>
      </c>
      <c r="I379" s="20"/>
      <c r="J379" s="460"/>
      <c r="K379" s="139"/>
      <c r="L379" s="579"/>
    </row>
    <row r="380" spans="1:12" ht="14.1" customHeight="1">
      <c r="A380" s="20" t="s">
        <v>2702</v>
      </c>
      <c r="B380" s="44" t="s">
        <v>3540</v>
      </c>
      <c r="C380" s="44">
        <v>5002</v>
      </c>
      <c r="D380" s="2078">
        <v>4500</v>
      </c>
      <c r="E380" s="2438">
        <v>239.6</v>
      </c>
      <c r="F380" s="603">
        <f t="shared" si="55"/>
        <v>239.6</v>
      </c>
      <c r="G380" s="862">
        <f>'Заказ, cкидки и курсы валют'!$J$23*F380</f>
        <v>2983.02</v>
      </c>
      <c r="H380" s="128">
        <f t="shared" si="56"/>
        <v>13423.59</v>
      </c>
      <c r="I380" s="20"/>
      <c r="J380" s="460"/>
      <c r="K380" s="139"/>
      <c r="L380" s="579"/>
    </row>
    <row r="381" spans="1:12" ht="14.1" customHeight="1">
      <c r="A381" s="20" t="s">
        <v>2703</v>
      </c>
      <c r="B381" s="44" t="s">
        <v>3540</v>
      </c>
      <c r="C381" s="44">
        <v>5005</v>
      </c>
      <c r="D381" s="2078">
        <v>4500</v>
      </c>
      <c r="E381" s="2438">
        <v>239.6</v>
      </c>
      <c r="F381" s="603">
        <f t="shared" si="55"/>
        <v>239.6</v>
      </c>
      <c r="G381" s="862">
        <f>'Заказ, cкидки и курсы валют'!$J$23*F381</f>
        <v>2983.02</v>
      </c>
      <c r="H381" s="128">
        <f t="shared" si="56"/>
        <v>13423.59</v>
      </c>
      <c r="I381" s="20"/>
      <c r="J381" s="460"/>
      <c r="K381" s="139"/>
      <c r="L381" s="579"/>
    </row>
    <row r="382" spans="1:12" ht="14.1" customHeight="1">
      <c r="A382" s="20" t="s">
        <v>2704</v>
      </c>
      <c r="B382" s="44" t="s">
        <v>3540</v>
      </c>
      <c r="C382" s="44">
        <v>5010</v>
      </c>
      <c r="D382" s="2078">
        <v>4500</v>
      </c>
      <c r="E382" s="2438">
        <v>239.6</v>
      </c>
      <c r="F382" s="603">
        <f t="shared" si="55"/>
        <v>239.6</v>
      </c>
      <c r="G382" s="862">
        <f>'Заказ, cкидки и курсы валют'!$J$23*F382</f>
        <v>2983.02</v>
      </c>
      <c r="H382" s="128">
        <f t="shared" si="56"/>
        <v>13423.59</v>
      </c>
      <c r="I382" s="20"/>
      <c r="J382" s="460"/>
      <c r="K382" s="139"/>
      <c r="L382" s="579"/>
    </row>
    <row r="383" spans="1:12" ht="14.1" customHeight="1">
      <c r="A383" s="20" t="s">
        <v>2705</v>
      </c>
      <c r="B383" s="44" t="s">
        <v>3540</v>
      </c>
      <c r="C383" s="44">
        <v>5021</v>
      </c>
      <c r="D383" s="2078">
        <v>4500</v>
      </c>
      <c r="E383" s="2438">
        <v>239.6</v>
      </c>
      <c r="F383" s="603">
        <f t="shared" si="55"/>
        <v>239.6</v>
      </c>
      <c r="G383" s="862">
        <f>'Заказ, cкидки и курсы валют'!$J$23*F383</f>
        <v>2983.02</v>
      </c>
      <c r="H383" s="128">
        <f t="shared" si="56"/>
        <v>13423.59</v>
      </c>
      <c r="I383" s="20"/>
      <c r="J383" s="460"/>
      <c r="K383" s="139"/>
      <c r="L383" s="579"/>
    </row>
    <row r="384" spans="1:12" ht="14.1" customHeight="1">
      <c r="A384" s="20" t="s">
        <v>2706</v>
      </c>
      <c r="B384" s="44" t="s">
        <v>3540</v>
      </c>
      <c r="C384" s="44">
        <v>6002</v>
      </c>
      <c r="D384" s="2078">
        <v>4500</v>
      </c>
      <c r="E384" s="2438">
        <v>239.6</v>
      </c>
      <c r="F384" s="603">
        <f t="shared" si="55"/>
        <v>239.6</v>
      </c>
      <c r="G384" s="862">
        <f>'Заказ, cкидки и курсы валют'!$J$23*F384</f>
        <v>2983.02</v>
      </c>
      <c r="H384" s="128">
        <f t="shared" si="56"/>
        <v>13423.59</v>
      </c>
      <c r="I384" s="20"/>
      <c r="J384" s="460"/>
      <c r="K384" s="139"/>
      <c r="L384" s="579"/>
    </row>
    <row r="385" spans="1:13" ht="14.1" customHeight="1">
      <c r="A385" s="20" t="s">
        <v>2707</v>
      </c>
      <c r="B385" s="44" t="s">
        <v>3540</v>
      </c>
      <c r="C385" s="44">
        <v>6005</v>
      </c>
      <c r="D385" s="2078">
        <v>4500</v>
      </c>
      <c r="E385" s="2438">
        <v>239.6</v>
      </c>
      <c r="F385" s="603">
        <f>ROUND(E385*(1-$F$37),2)</f>
        <v>239.6</v>
      </c>
      <c r="G385" s="862">
        <f>'Заказ, cкидки и курсы валют'!$J$23*F385</f>
        <v>2983.02</v>
      </c>
      <c r="H385" s="128">
        <f t="shared" si="56"/>
        <v>13423.59</v>
      </c>
      <c r="I385" s="20"/>
      <c r="J385" s="460"/>
      <c r="K385" s="139"/>
      <c r="L385" s="579"/>
    </row>
    <row r="386" spans="1:13" ht="14.1" customHeight="1">
      <c r="A386" s="20" t="s">
        <v>2708</v>
      </c>
      <c r="B386" s="44" t="s">
        <v>3540</v>
      </c>
      <c r="C386" s="44">
        <v>7004</v>
      </c>
      <c r="D386" s="2078">
        <v>4500</v>
      </c>
      <c r="E386" s="2438">
        <v>239.6</v>
      </c>
      <c r="F386" s="603">
        <f>ROUND(E386*(1-$F$37),2)</f>
        <v>239.6</v>
      </c>
      <c r="G386" s="862">
        <f>'Заказ, cкидки и курсы валют'!$J$23*F386</f>
        <v>2983.02</v>
      </c>
      <c r="H386" s="128">
        <f t="shared" si="56"/>
        <v>13423.59</v>
      </c>
      <c r="I386" s="20"/>
      <c r="J386" s="460"/>
      <c r="K386" s="139"/>
      <c r="L386" s="579"/>
    </row>
    <row r="387" spans="1:13" ht="14.1" customHeight="1">
      <c r="A387" s="20" t="s">
        <v>10901</v>
      </c>
      <c r="B387" s="44" t="s">
        <v>3540</v>
      </c>
      <c r="C387" s="44">
        <v>7024</v>
      </c>
      <c r="D387" s="2078">
        <v>4500</v>
      </c>
      <c r="E387" s="2438">
        <v>239.6</v>
      </c>
      <c r="F387" s="603">
        <f>ROUND(E387*(1-$F$37),2)</f>
        <v>239.6</v>
      </c>
      <c r="G387" s="862">
        <f>'Заказ, cкидки и курсы валют'!$J$23*F387</f>
        <v>2983.02</v>
      </c>
      <c r="H387" s="128">
        <f t="shared" si="56"/>
        <v>13423.59</v>
      </c>
      <c r="I387" s="20"/>
      <c r="J387" s="139"/>
      <c r="K387" s="139"/>
      <c r="L387" s="579"/>
    </row>
    <row r="388" spans="1:13" ht="14.1" customHeight="1">
      <c r="A388" s="20" t="s">
        <v>2709</v>
      </c>
      <c r="B388" s="44" t="s">
        <v>3540</v>
      </c>
      <c r="C388" s="44">
        <v>8017</v>
      </c>
      <c r="D388" s="2078">
        <v>4500</v>
      </c>
      <c r="E388" s="2438">
        <v>239.6</v>
      </c>
      <c r="F388" s="603">
        <f t="shared" si="55"/>
        <v>239.6</v>
      </c>
      <c r="G388" s="862">
        <f>'Заказ, cкидки и курсы валют'!$J$23*F388</f>
        <v>2983.02</v>
      </c>
      <c r="H388" s="128">
        <f t="shared" si="56"/>
        <v>13423.59</v>
      </c>
      <c r="I388" s="20"/>
      <c r="J388" s="460"/>
      <c r="K388" s="139"/>
      <c r="L388" s="579"/>
    </row>
    <row r="389" spans="1:13" ht="14.1" customHeight="1">
      <c r="A389" s="20" t="s">
        <v>2710</v>
      </c>
      <c r="B389" s="44" t="s">
        <v>3540</v>
      </c>
      <c r="C389" s="44">
        <v>8019</v>
      </c>
      <c r="D389" s="2078">
        <v>4500</v>
      </c>
      <c r="E389" s="2438">
        <v>239.6</v>
      </c>
      <c r="F389" s="603">
        <f t="shared" si="55"/>
        <v>239.6</v>
      </c>
      <c r="G389" s="862">
        <f>'Заказ, cкидки и курсы валют'!$J$23*F389</f>
        <v>2983.02</v>
      </c>
      <c r="H389" s="128">
        <f t="shared" si="56"/>
        <v>13423.59</v>
      </c>
      <c r="I389" s="20"/>
      <c r="J389" s="460"/>
      <c r="K389" s="139"/>
      <c r="L389" s="579"/>
    </row>
    <row r="390" spans="1:13" ht="14.1" customHeight="1">
      <c r="A390" s="20" t="s">
        <v>2711</v>
      </c>
      <c r="B390" s="44" t="s">
        <v>3540</v>
      </c>
      <c r="C390" s="44">
        <v>9003</v>
      </c>
      <c r="D390" s="2078">
        <v>4500</v>
      </c>
      <c r="E390" s="2438">
        <v>239.6</v>
      </c>
      <c r="F390" s="603">
        <f t="shared" si="55"/>
        <v>239.6</v>
      </c>
      <c r="G390" s="862">
        <f>'Заказ, cкидки и курсы валют'!$J$23*F390</f>
        <v>2983.02</v>
      </c>
      <c r="H390" s="128">
        <f t="shared" si="56"/>
        <v>13423.59</v>
      </c>
      <c r="I390" s="20"/>
      <c r="J390" s="460"/>
      <c r="K390" s="139"/>
      <c r="L390" s="579"/>
    </row>
    <row r="391" spans="1:13" ht="14.1" customHeight="1">
      <c r="A391" s="2185" t="s">
        <v>4970</v>
      </c>
      <c r="B391" s="1854" t="s">
        <v>1390</v>
      </c>
      <c r="C391" s="1854">
        <v>1014</v>
      </c>
      <c r="D391" s="2188">
        <v>4000</v>
      </c>
      <c r="E391" s="2438">
        <v>257.99</v>
      </c>
      <c r="F391" s="932">
        <f t="shared" si="55"/>
        <v>257.99</v>
      </c>
      <c r="G391" s="1994">
        <f>'Заказ, cкидки и курсы валют'!$J$23*F391</f>
        <v>3211.9755</v>
      </c>
      <c r="H391" s="537">
        <f t="shared" si="56"/>
        <v>12847.9</v>
      </c>
      <c r="I391" s="2185"/>
      <c r="J391" s="14"/>
      <c r="K391" s="14"/>
      <c r="L391" s="579"/>
    </row>
    <row r="392" spans="1:13" ht="14.1" customHeight="1">
      <c r="A392" s="15" t="s">
        <v>4971</v>
      </c>
      <c r="B392" s="44" t="s">
        <v>1390</v>
      </c>
      <c r="C392" s="44">
        <v>1015</v>
      </c>
      <c r="D392" s="2078">
        <v>4000</v>
      </c>
      <c r="E392" s="2438">
        <v>257.99</v>
      </c>
      <c r="F392" s="603">
        <f t="shared" si="55"/>
        <v>257.99</v>
      </c>
      <c r="G392" s="862">
        <f>'Заказ, cкидки и курсы валют'!$J$23*F392</f>
        <v>3211.9755</v>
      </c>
      <c r="H392" s="128">
        <f t="shared" si="56"/>
        <v>12847.9</v>
      </c>
      <c r="I392" s="15"/>
      <c r="J392" s="14"/>
      <c r="K392" s="14"/>
      <c r="L392" s="579"/>
    </row>
    <row r="393" spans="1:13" ht="14.1" customHeight="1">
      <c r="A393" s="15" t="s">
        <v>4972</v>
      </c>
      <c r="B393" s="44" t="s">
        <v>1390</v>
      </c>
      <c r="C393" s="44">
        <v>1018</v>
      </c>
      <c r="D393" s="2078">
        <v>4000</v>
      </c>
      <c r="E393" s="2438">
        <v>257.99</v>
      </c>
      <c r="F393" s="603">
        <f t="shared" si="55"/>
        <v>257.99</v>
      </c>
      <c r="G393" s="862">
        <f>'Заказ, cкидки и курсы валют'!$J$23*F393</f>
        <v>3211.9755</v>
      </c>
      <c r="H393" s="128">
        <f t="shared" si="56"/>
        <v>12847.9</v>
      </c>
      <c r="I393" s="15"/>
      <c r="J393" s="14"/>
      <c r="K393" s="14"/>
      <c r="L393" s="579"/>
    </row>
    <row r="394" spans="1:13" s="1861" customFormat="1" ht="14.1" hidden="1" customHeight="1">
      <c r="A394" s="15"/>
      <c r="B394" s="44"/>
      <c r="C394" s="44"/>
      <c r="D394" s="2078"/>
      <c r="E394" s="2438">
        <v>257.99</v>
      </c>
      <c r="F394" s="603"/>
      <c r="G394" s="862">
        <f>'Заказ, cкидки и курсы валют'!$J$23*F394</f>
        <v>0</v>
      </c>
      <c r="H394" s="128"/>
      <c r="I394" s="15"/>
      <c r="J394" s="1860"/>
      <c r="K394" s="14"/>
      <c r="L394" s="579"/>
      <c r="M394"/>
    </row>
    <row r="395" spans="1:13" ht="14.1" customHeight="1">
      <c r="A395" s="2189" t="s">
        <v>4973</v>
      </c>
      <c r="B395" s="1858" t="s">
        <v>1390</v>
      </c>
      <c r="C395" s="1858">
        <v>3003</v>
      </c>
      <c r="D395" s="2190">
        <v>4000</v>
      </c>
      <c r="E395" s="2438">
        <v>257.99</v>
      </c>
      <c r="F395" s="2191">
        <f t="shared" si="55"/>
        <v>257.99</v>
      </c>
      <c r="G395" s="862">
        <f>'Заказ, cкидки и курсы валют'!$J$23*F395</f>
        <v>3211.9755</v>
      </c>
      <c r="H395" s="1859">
        <f t="shared" si="56"/>
        <v>12847.9</v>
      </c>
      <c r="I395" s="2189"/>
      <c r="J395" s="14"/>
      <c r="K395" s="14"/>
      <c r="L395" s="579"/>
    </row>
    <row r="396" spans="1:13" ht="14.1" customHeight="1">
      <c r="A396" s="15" t="s">
        <v>4974</v>
      </c>
      <c r="B396" s="44" t="s">
        <v>1390</v>
      </c>
      <c r="C396" s="44">
        <v>3005</v>
      </c>
      <c r="D396" s="2078">
        <v>4000</v>
      </c>
      <c r="E396" s="2438">
        <v>257.99</v>
      </c>
      <c r="F396" s="603">
        <f t="shared" si="55"/>
        <v>257.99</v>
      </c>
      <c r="G396" s="862">
        <f>'Заказ, cкидки и курсы валют'!$J$23*F396</f>
        <v>3211.9755</v>
      </c>
      <c r="H396" s="128">
        <f t="shared" si="56"/>
        <v>12847.9</v>
      </c>
      <c r="I396" s="15"/>
      <c r="J396" s="14"/>
      <c r="K396" s="14"/>
      <c r="L396" s="579"/>
    </row>
    <row r="397" spans="1:13" ht="14.1" customHeight="1">
      <c r="A397" s="15" t="s">
        <v>585</v>
      </c>
      <c r="B397" s="44" t="s">
        <v>1390</v>
      </c>
      <c r="C397" s="44">
        <v>3009</v>
      </c>
      <c r="D397" s="2078">
        <v>4000</v>
      </c>
      <c r="E397" s="2438">
        <v>257.99</v>
      </c>
      <c r="F397" s="603">
        <f t="shared" si="55"/>
        <v>257.99</v>
      </c>
      <c r="G397" s="862">
        <f>'Заказ, cкидки и курсы валют'!$J$23*F397</f>
        <v>3211.9755</v>
      </c>
      <c r="H397" s="128">
        <f t="shared" si="56"/>
        <v>12847.9</v>
      </c>
      <c r="I397" s="15"/>
      <c r="J397" s="14"/>
      <c r="K397" s="14"/>
      <c r="L397" s="579"/>
    </row>
    <row r="398" spans="1:13" ht="14.1" customHeight="1">
      <c r="A398" s="15" t="s">
        <v>4975</v>
      </c>
      <c r="B398" s="44" t="s">
        <v>1390</v>
      </c>
      <c r="C398" s="44">
        <v>3011</v>
      </c>
      <c r="D398" s="2078">
        <v>4000</v>
      </c>
      <c r="E398" s="2438">
        <v>257.99</v>
      </c>
      <c r="F398" s="603">
        <f t="shared" si="55"/>
        <v>257.99</v>
      </c>
      <c r="G398" s="862">
        <f>'Заказ, cкидки и курсы валют'!$J$23*F398</f>
        <v>3211.9755</v>
      </c>
      <c r="H398" s="128">
        <f t="shared" si="56"/>
        <v>12847.9</v>
      </c>
      <c r="I398" s="15"/>
      <c r="J398" s="14"/>
      <c r="K398" s="14"/>
      <c r="L398" s="579"/>
    </row>
    <row r="399" spans="1:13" ht="14.1" customHeight="1">
      <c r="A399" s="15" t="s">
        <v>4976</v>
      </c>
      <c r="B399" s="44" t="s">
        <v>1390</v>
      </c>
      <c r="C399" s="44">
        <v>5002</v>
      </c>
      <c r="D399" s="2078">
        <v>4000</v>
      </c>
      <c r="E399" s="2438">
        <v>257.99</v>
      </c>
      <c r="F399" s="603">
        <f t="shared" si="55"/>
        <v>257.99</v>
      </c>
      <c r="G399" s="862">
        <f>'Заказ, cкидки и курсы валют'!$J$23*F399</f>
        <v>3211.9755</v>
      </c>
      <c r="H399" s="128">
        <f t="shared" si="56"/>
        <v>12847.9</v>
      </c>
      <c r="I399" s="15"/>
      <c r="J399" s="14"/>
      <c r="K399" s="14"/>
      <c r="L399" s="579"/>
    </row>
    <row r="400" spans="1:13" ht="14.1" customHeight="1">
      <c r="A400" s="15" t="s">
        <v>4977</v>
      </c>
      <c r="B400" s="44" t="s">
        <v>1390</v>
      </c>
      <c r="C400" s="44">
        <v>5005</v>
      </c>
      <c r="D400" s="2078">
        <v>4000</v>
      </c>
      <c r="E400" s="2438">
        <v>257.99</v>
      </c>
      <c r="F400" s="603">
        <f t="shared" si="55"/>
        <v>257.99</v>
      </c>
      <c r="G400" s="862">
        <f>'Заказ, cкидки и курсы валют'!$J$23*F400</f>
        <v>3211.9755</v>
      </c>
      <c r="H400" s="128">
        <f t="shared" si="56"/>
        <v>12847.9</v>
      </c>
      <c r="I400" s="15"/>
      <c r="J400" s="14"/>
      <c r="K400" s="14"/>
      <c r="L400" s="579"/>
    </row>
    <row r="401" spans="1:12" ht="14.1" customHeight="1">
      <c r="A401" s="15" t="s">
        <v>4978</v>
      </c>
      <c r="B401" s="44" t="s">
        <v>1390</v>
      </c>
      <c r="C401" s="44">
        <v>5010</v>
      </c>
      <c r="D401" s="2078">
        <v>4000</v>
      </c>
      <c r="E401" s="2438">
        <v>257.99</v>
      </c>
      <c r="F401" s="603">
        <f t="shared" si="55"/>
        <v>257.99</v>
      </c>
      <c r="G401" s="862">
        <f>'Заказ, cкидки и курсы валют'!$J$23*F401</f>
        <v>3211.9755</v>
      </c>
      <c r="H401" s="128">
        <f t="shared" si="56"/>
        <v>12847.9</v>
      </c>
      <c r="I401" s="15"/>
      <c r="J401" s="14"/>
      <c r="K401" s="14"/>
      <c r="L401" s="579"/>
    </row>
    <row r="402" spans="1:12" ht="14.1" customHeight="1">
      <c r="A402" s="15" t="s">
        <v>4979</v>
      </c>
      <c r="B402" s="44" t="s">
        <v>1390</v>
      </c>
      <c r="C402" s="44">
        <v>5021</v>
      </c>
      <c r="D402" s="2078">
        <v>4000</v>
      </c>
      <c r="E402" s="2438">
        <v>257.99</v>
      </c>
      <c r="F402" s="603">
        <f t="shared" si="55"/>
        <v>257.99</v>
      </c>
      <c r="G402" s="862">
        <f>'Заказ, cкидки и курсы валют'!$J$23*F402</f>
        <v>3211.9755</v>
      </c>
      <c r="H402" s="128">
        <f t="shared" si="56"/>
        <v>12847.9</v>
      </c>
      <c r="I402" s="15"/>
      <c r="J402" s="14"/>
      <c r="K402" s="14"/>
      <c r="L402" s="579"/>
    </row>
    <row r="403" spans="1:12" ht="14.1" customHeight="1">
      <c r="A403" s="15" t="s">
        <v>4980</v>
      </c>
      <c r="B403" s="44" t="s">
        <v>1390</v>
      </c>
      <c r="C403" s="44">
        <v>6002</v>
      </c>
      <c r="D403" s="2078">
        <v>4000</v>
      </c>
      <c r="E403" s="2438">
        <v>257.99</v>
      </c>
      <c r="F403" s="603">
        <f t="shared" si="55"/>
        <v>257.99</v>
      </c>
      <c r="G403" s="862">
        <f>'Заказ, cкидки и курсы валют'!$J$23*F403</f>
        <v>3211.9755</v>
      </c>
      <c r="H403" s="128">
        <f t="shared" si="56"/>
        <v>12847.9</v>
      </c>
      <c r="I403" s="15"/>
      <c r="J403" s="14"/>
      <c r="K403" s="14"/>
      <c r="L403" s="579"/>
    </row>
    <row r="404" spans="1:12" ht="14.1" customHeight="1">
      <c r="A404" s="15" t="s">
        <v>4981</v>
      </c>
      <c r="B404" s="44" t="s">
        <v>1390</v>
      </c>
      <c r="C404" s="44">
        <v>6005</v>
      </c>
      <c r="D404" s="2078">
        <v>4000</v>
      </c>
      <c r="E404" s="2438">
        <v>257.99</v>
      </c>
      <c r="F404" s="603">
        <f t="shared" si="55"/>
        <v>257.99</v>
      </c>
      <c r="G404" s="862">
        <f>'Заказ, cкидки и курсы валют'!$J$23*F404</f>
        <v>3211.9755</v>
      </c>
      <c r="H404" s="128">
        <f t="shared" si="56"/>
        <v>12847.9</v>
      </c>
      <c r="I404" s="15"/>
      <c r="J404" s="14"/>
      <c r="K404" s="14"/>
      <c r="L404" s="579"/>
    </row>
    <row r="405" spans="1:12" ht="14.1" customHeight="1">
      <c r="A405" s="15" t="s">
        <v>4982</v>
      </c>
      <c r="B405" s="44" t="s">
        <v>1390</v>
      </c>
      <c r="C405" s="44">
        <v>7004</v>
      </c>
      <c r="D405" s="2078">
        <v>4000</v>
      </c>
      <c r="E405" s="2438">
        <v>257.99</v>
      </c>
      <c r="F405" s="603">
        <f t="shared" si="55"/>
        <v>257.99</v>
      </c>
      <c r="G405" s="862">
        <f>'Заказ, cкидки и курсы валют'!$J$23*F405</f>
        <v>3211.9755</v>
      </c>
      <c r="H405" s="128">
        <f t="shared" si="56"/>
        <v>12847.9</v>
      </c>
      <c r="I405" s="15"/>
      <c r="J405" s="14"/>
      <c r="K405" s="14"/>
      <c r="L405" s="579"/>
    </row>
    <row r="406" spans="1:12" ht="14.1" customHeight="1">
      <c r="A406" s="15" t="s">
        <v>10700</v>
      </c>
      <c r="B406" s="44" t="s">
        <v>1390</v>
      </c>
      <c r="C406" s="44">
        <v>7024</v>
      </c>
      <c r="D406" s="2078">
        <v>4000</v>
      </c>
      <c r="E406" s="2438">
        <v>257.99</v>
      </c>
      <c r="F406" s="603">
        <f t="shared" si="55"/>
        <v>257.99</v>
      </c>
      <c r="G406" s="862">
        <f>'Заказ, cкидки и курсы валют'!$J$23*F406</f>
        <v>3211.9755</v>
      </c>
      <c r="H406" s="128">
        <f t="shared" si="56"/>
        <v>12847.9</v>
      </c>
      <c r="I406" s="15"/>
      <c r="J406" s="14"/>
      <c r="K406" s="14"/>
      <c r="L406" s="579"/>
    </row>
    <row r="407" spans="1:12" ht="14.1" customHeight="1">
      <c r="A407" s="15" t="s">
        <v>5557</v>
      </c>
      <c r="B407" s="44" t="s">
        <v>1390</v>
      </c>
      <c r="C407" s="44">
        <v>8004</v>
      </c>
      <c r="D407" s="2078">
        <v>4000</v>
      </c>
      <c r="E407" s="2438">
        <v>257.99</v>
      </c>
      <c r="F407" s="603">
        <f t="shared" si="55"/>
        <v>257.99</v>
      </c>
      <c r="G407" s="862">
        <f>'Заказ, cкидки и курсы валют'!$J$23*F407</f>
        <v>3211.9755</v>
      </c>
      <c r="H407" s="128">
        <f t="shared" si="56"/>
        <v>12847.9</v>
      </c>
      <c r="I407" s="15"/>
      <c r="J407" s="14"/>
      <c r="K407" s="14"/>
      <c r="L407" s="579"/>
    </row>
    <row r="408" spans="1:12" ht="14.1" customHeight="1">
      <c r="A408" s="15" t="s">
        <v>4983</v>
      </c>
      <c r="B408" s="44" t="s">
        <v>1390</v>
      </c>
      <c r="C408" s="44">
        <v>8017</v>
      </c>
      <c r="D408" s="2078">
        <v>4000</v>
      </c>
      <c r="E408" s="2438">
        <v>257.99</v>
      </c>
      <c r="F408" s="603">
        <f t="shared" si="55"/>
        <v>257.99</v>
      </c>
      <c r="G408" s="862">
        <f>'Заказ, cкидки и курсы валют'!$J$23*F408</f>
        <v>3211.9755</v>
      </c>
      <c r="H408" s="128">
        <f t="shared" si="56"/>
        <v>12847.9</v>
      </c>
      <c r="I408" s="15"/>
      <c r="J408" s="14"/>
      <c r="K408" s="14"/>
      <c r="L408" s="579"/>
    </row>
    <row r="409" spans="1:12" ht="14.1" customHeight="1">
      <c r="A409" s="15" t="s">
        <v>4984</v>
      </c>
      <c r="B409" s="44" t="s">
        <v>1390</v>
      </c>
      <c r="C409" s="44">
        <v>8019</v>
      </c>
      <c r="D409" s="2078">
        <v>4000</v>
      </c>
      <c r="E409" s="2438">
        <v>257.99</v>
      </c>
      <c r="F409" s="603">
        <f t="shared" si="55"/>
        <v>257.99</v>
      </c>
      <c r="G409" s="862">
        <f>'Заказ, cкидки и курсы валют'!$J$23*F409</f>
        <v>3211.9755</v>
      </c>
      <c r="H409" s="128">
        <f t="shared" si="56"/>
        <v>12847.9</v>
      </c>
      <c r="I409" s="15"/>
      <c r="J409" s="14"/>
      <c r="K409" s="14"/>
      <c r="L409" s="579"/>
    </row>
    <row r="410" spans="1:12" ht="14.1" customHeight="1">
      <c r="A410" s="15" t="s">
        <v>4985</v>
      </c>
      <c r="B410" s="44" t="s">
        <v>1390</v>
      </c>
      <c r="C410" s="44">
        <v>9003</v>
      </c>
      <c r="D410" s="2078">
        <v>4000</v>
      </c>
      <c r="E410" s="2438">
        <v>257.99</v>
      </c>
      <c r="F410" s="603">
        <f t="shared" si="55"/>
        <v>257.99</v>
      </c>
      <c r="G410" s="862">
        <f>'Заказ, cкидки и курсы валют'!$J$23*F410</f>
        <v>3211.9755</v>
      </c>
      <c r="H410" s="128">
        <f t="shared" si="56"/>
        <v>12847.9</v>
      </c>
      <c r="I410" s="15"/>
      <c r="J410" s="14"/>
      <c r="K410" s="14"/>
      <c r="L410" s="579"/>
    </row>
    <row r="411" spans="1:12" ht="14.1" customHeight="1">
      <c r="A411" s="2185" t="s">
        <v>4986</v>
      </c>
      <c r="B411" s="1854" t="s">
        <v>1391</v>
      </c>
      <c r="C411" s="1854">
        <v>1014</v>
      </c>
      <c r="D411" s="2188">
        <v>3000</v>
      </c>
      <c r="E411" s="2438">
        <v>284.49</v>
      </c>
      <c r="F411" s="932">
        <f t="shared" si="55"/>
        <v>284.49</v>
      </c>
      <c r="G411" s="1994">
        <f>'Заказ, cкидки и курсы валют'!$J$23*F411</f>
        <v>3541.9004999999997</v>
      </c>
      <c r="H411" s="537">
        <f t="shared" si="56"/>
        <v>10625.7</v>
      </c>
      <c r="I411" s="2185"/>
      <c r="J411" s="14"/>
      <c r="K411" s="14"/>
      <c r="L411" s="579"/>
    </row>
    <row r="412" spans="1:12" ht="14.1" customHeight="1">
      <c r="A412" s="15" t="s">
        <v>4987</v>
      </c>
      <c r="B412" s="44" t="s">
        <v>1391</v>
      </c>
      <c r="C412" s="44">
        <v>1015</v>
      </c>
      <c r="D412" s="2078">
        <v>3000</v>
      </c>
      <c r="E412" s="2438">
        <v>284.49</v>
      </c>
      <c r="F412" s="603">
        <f t="shared" si="55"/>
        <v>284.49</v>
      </c>
      <c r="G412" s="862">
        <f>'Заказ, cкидки и курсы валют'!$J$23*F412</f>
        <v>3541.9004999999997</v>
      </c>
      <c r="H412" s="128">
        <f t="shared" si="56"/>
        <v>10625.7</v>
      </c>
      <c r="I412" s="15"/>
      <c r="J412" s="14"/>
      <c r="K412" s="14"/>
      <c r="L412" s="579"/>
    </row>
    <row r="413" spans="1:12" ht="14.1" customHeight="1">
      <c r="A413" s="15" t="s">
        <v>4988</v>
      </c>
      <c r="B413" s="44" t="s">
        <v>1391</v>
      </c>
      <c r="C413" s="44">
        <v>1018</v>
      </c>
      <c r="D413" s="2078">
        <v>3000</v>
      </c>
      <c r="E413" s="2438">
        <v>284.49</v>
      </c>
      <c r="F413" s="603">
        <f t="shared" si="55"/>
        <v>284.49</v>
      </c>
      <c r="G413" s="862">
        <f>'Заказ, cкидки и курсы валют'!$J$23*F413</f>
        <v>3541.9004999999997</v>
      </c>
      <c r="H413" s="128">
        <f t="shared" si="56"/>
        <v>10625.7</v>
      </c>
      <c r="I413" s="15"/>
      <c r="J413" s="14"/>
      <c r="K413" s="14"/>
      <c r="L413" s="579"/>
    </row>
    <row r="414" spans="1:12" ht="14.1" customHeight="1">
      <c r="A414" s="15" t="s">
        <v>4989</v>
      </c>
      <c r="B414" s="44" t="s">
        <v>1391</v>
      </c>
      <c r="C414" s="44">
        <v>3003</v>
      </c>
      <c r="D414" s="2078">
        <v>3000</v>
      </c>
      <c r="E414" s="2438">
        <v>284.49</v>
      </c>
      <c r="F414" s="603">
        <f t="shared" si="55"/>
        <v>284.49</v>
      </c>
      <c r="G414" s="862">
        <f>'Заказ, cкидки и курсы валют'!$J$23*F414</f>
        <v>3541.9004999999997</v>
      </c>
      <c r="H414" s="128">
        <f t="shared" si="56"/>
        <v>10625.7</v>
      </c>
      <c r="I414" s="15"/>
      <c r="J414" s="14"/>
      <c r="K414" s="14"/>
      <c r="L414" s="579"/>
    </row>
    <row r="415" spans="1:12" ht="14.1" customHeight="1">
      <c r="A415" s="15" t="s">
        <v>4990</v>
      </c>
      <c r="B415" s="44" t="s">
        <v>1391</v>
      </c>
      <c r="C415" s="44">
        <v>3005</v>
      </c>
      <c r="D415" s="2078">
        <v>3000</v>
      </c>
      <c r="E415" s="2438">
        <v>284.49</v>
      </c>
      <c r="F415" s="603">
        <f t="shared" si="55"/>
        <v>284.49</v>
      </c>
      <c r="G415" s="862">
        <f>'Заказ, cкидки и курсы валют'!$J$23*F415</f>
        <v>3541.9004999999997</v>
      </c>
      <c r="H415" s="128">
        <f t="shared" si="56"/>
        <v>10625.7</v>
      </c>
      <c r="I415" s="15"/>
      <c r="J415" s="14"/>
      <c r="K415" s="14"/>
      <c r="L415" s="579"/>
    </row>
    <row r="416" spans="1:12" ht="14.1" customHeight="1">
      <c r="A416" s="15" t="s">
        <v>4991</v>
      </c>
      <c r="B416" s="44" t="s">
        <v>1391</v>
      </c>
      <c r="C416" s="44">
        <v>3009</v>
      </c>
      <c r="D416" s="2078">
        <v>3000</v>
      </c>
      <c r="E416" s="2438">
        <v>284.49</v>
      </c>
      <c r="F416" s="603">
        <f t="shared" si="55"/>
        <v>284.49</v>
      </c>
      <c r="G416" s="862">
        <f>'Заказ, cкидки и курсы валют'!$J$23*F416</f>
        <v>3541.9004999999997</v>
      </c>
      <c r="H416" s="128">
        <f t="shared" si="56"/>
        <v>10625.7</v>
      </c>
      <c r="I416" s="15"/>
      <c r="J416" s="14"/>
      <c r="K416" s="14"/>
      <c r="L416" s="579"/>
    </row>
    <row r="417" spans="1:12" ht="14.1" customHeight="1">
      <c r="A417" s="15" t="s">
        <v>586</v>
      </c>
      <c r="B417" s="44" t="s">
        <v>1391</v>
      </c>
      <c r="C417" s="44">
        <v>3011</v>
      </c>
      <c r="D417" s="2078">
        <v>3000</v>
      </c>
      <c r="E417" s="2438">
        <v>284.49</v>
      </c>
      <c r="F417" s="603">
        <f t="shared" si="55"/>
        <v>284.49</v>
      </c>
      <c r="G417" s="862">
        <f>'Заказ, cкидки и курсы валют'!$J$23*F417</f>
        <v>3541.9004999999997</v>
      </c>
      <c r="H417" s="128">
        <f t="shared" si="56"/>
        <v>10625.7</v>
      </c>
      <c r="I417" s="15"/>
      <c r="J417" s="14"/>
      <c r="K417" s="14"/>
      <c r="L417" s="579"/>
    </row>
    <row r="418" spans="1:12" ht="14.1" customHeight="1">
      <c r="A418" s="15" t="s">
        <v>4992</v>
      </c>
      <c r="B418" s="44" t="s">
        <v>1391</v>
      </c>
      <c r="C418" s="44">
        <v>5002</v>
      </c>
      <c r="D418" s="2078">
        <v>3000</v>
      </c>
      <c r="E418" s="2438">
        <v>284.49</v>
      </c>
      <c r="F418" s="603">
        <f t="shared" si="55"/>
        <v>284.49</v>
      </c>
      <c r="G418" s="862">
        <f>'Заказ, cкидки и курсы валют'!$J$23*F418</f>
        <v>3541.9004999999997</v>
      </c>
      <c r="H418" s="128">
        <f t="shared" si="56"/>
        <v>10625.7</v>
      </c>
      <c r="I418" s="15"/>
      <c r="J418" s="14"/>
      <c r="K418" s="14"/>
      <c r="L418" s="579"/>
    </row>
    <row r="419" spans="1:12" ht="14.1" customHeight="1">
      <c r="A419" s="15" t="s">
        <v>4993</v>
      </c>
      <c r="B419" s="44" t="s">
        <v>1391</v>
      </c>
      <c r="C419" s="44">
        <v>5005</v>
      </c>
      <c r="D419" s="2078">
        <v>3000</v>
      </c>
      <c r="E419" s="2438">
        <v>284.49</v>
      </c>
      <c r="F419" s="603">
        <f t="shared" si="55"/>
        <v>284.49</v>
      </c>
      <c r="G419" s="862">
        <f>'Заказ, cкидки и курсы валют'!$J$23*F419</f>
        <v>3541.9004999999997</v>
      </c>
      <c r="H419" s="128">
        <f t="shared" si="56"/>
        <v>10625.7</v>
      </c>
      <c r="I419" s="15"/>
      <c r="J419" s="14"/>
      <c r="K419" s="14"/>
      <c r="L419" s="579"/>
    </row>
    <row r="420" spans="1:12" ht="14.1" customHeight="1">
      <c r="A420" s="15" t="s">
        <v>4994</v>
      </c>
      <c r="B420" s="44" t="s">
        <v>1391</v>
      </c>
      <c r="C420" s="44">
        <v>5010</v>
      </c>
      <c r="D420" s="2078">
        <v>3000</v>
      </c>
      <c r="E420" s="2438">
        <v>284.49</v>
      </c>
      <c r="F420" s="603">
        <f t="shared" si="55"/>
        <v>284.49</v>
      </c>
      <c r="G420" s="862">
        <f>'Заказ, cкидки и курсы валют'!$J$23*F420</f>
        <v>3541.9004999999997</v>
      </c>
      <c r="H420" s="128">
        <f t="shared" si="56"/>
        <v>10625.7</v>
      </c>
      <c r="I420" s="15"/>
      <c r="J420" s="14"/>
      <c r="K420" s="14"/>
      <c r="L420" s="579"/>
    </row>
    <row r="421" spans="1:12" ht="14.1" customHeight="1">
      <c r="A421" s="15" t="s">
        <v>4995</v>
      </c>
      <c r="B421" s="44" t="s">
        <v>1391</v>
      </c>
      <c r="C421" s="44">
        <v>5021</v>
      </c>
      <c r="D421" s="2078">
        <v>3000</v>
      </c>
      <c r="E421" s="2438">
        <v>284.49</v>
      </c>
      <c r="F421" s="603">
        <f t="shared" si="55"/>
        <v>284.49</v>
      </c>
      <c r="G421" s="862">
        <f>'Заказ, cкидки и курсы валют'!$J$23*F421</f>
        <v>3541.9004999999997</v>
      </c>
      <c r="H421" s="128">
        <f t="shared" si="56"/>
        <v>10625.7</v>
      </c>
      <c r="I421" s="15"/>
      <c r="J421" s="14"/>
      <c r="K421" s="14"/>
      <c r="L421" s="579"/>
    </row>
    <row r="422" spans="1:12" ht="14.1" customHeight="1">
      <c r="A422" s="15" t="s">
        <v>4996</v>
      </c>
      <c r="B422" s="44" t="s">
        <v>1391</v>
      </c>
      <c r="C422" s="44">
        <v>6002</v>
      </c>
      <c r="D422" s="2078">
        <v>3000</v>
      </c>
      <c r="E422" s="2438">
        <v>284.49</v>
      </c>
      <c r="F422" s="603">
        <f t="shared" si="55"/>
        <v>284.49</v>
      </c>
      <c r="G422" s="862">
        <f>'Заказ, cкидки и курсы валют'!$J$23*F422</f>
        <v>3541.9004999999997</v>
      </c>
      <c r="H422" s="128">
        <f t="shared" si="56"/>
        <v>10625.7</v>
      </c>
      <c r="I422" s="15"/>
      <c r="J422" s="14"/>
      <c r="K422" s="14"/>
      <c r="L422" s="579"/>
    </row>
    <row r="423" spans="1:12" ht="14.1" customHeight="1">
      <c r="A423" s="15" t="s">
        <v>4997</v>
      </c>
      <c r="B423" s="44" t="s">
        <v>1391</v>
      </c>
      <c r="C423" s="44">
        <v>6005</v>
      </c>
      <c r="D423" s="2078">
        <v>3000</v>
      </c>
      <c r="E423" s="2438">
        <v>284.49</v>
      </c>
      <c r="F423" s="603">
        <f t="shared" si="55"/>
        <v>284.49</v>
      </c>
      <c r="G423" s="862">
        <f>'Заказ, cкидки и курсы валют'!$J$23*F423</f>
        <v>3541.9004999999997</v>
      </c>
      <c r="H423" s="128">
        <f t="shared" si="56"/>
        <v>10625.7</v>
      </c>
      <c r="I423" s="15"/>
      <c r="J423" s="14"/>
      <c r="K423" s="14"/>
      <c r="L423" s="579"/>
    </row>
    <row r="424" spans="1:12" ht="14.1" customHeight="1">
      <c r="A424" s="15" t="s">
        <v>4998</v>
      </c>
      <c r="B424" s="44" t="s">
        <v>1391</v>
      </c>
      <c r="C424" s="44">
        <v>7004</v>
      </c>
      <c r="D424" s="2078">
        <v>3000</v>
      </c>
      <c r="E424" s="2438">
        <v>284.49</v>
      </c>
      <c r="F424" s="603">
        <f t="shared" si="55"/>
        <v>284.49</v>
      </c>
      <c r="G424" s="862">
        <f>'Заказ, cкидки и курсы валют'!$J$23*F424</f>
        <v>3541.9004999999997</v>
      </c>
      <c r="H424" s="128">
        <f t="shared" si="56"/>
        <v>10625.7</v>
      </c>
      <c r="I424" s="15"/>
      <c r="J424" s="14"/>
      <c r="K424" s="14"/>
      <c r="L424" s="579"/>
    </row>
    <row r="425" spans="1:12" ht="14.1" customHeight="1">
      <c r="A425" s="15" t="s">
        <v>10701</v>
      </c>
      <c r="B425" s="44" t="s">
        <v>1391</v>
      </c>
      <c r="C425" s="44">
        <v>7024</v>
      </c>
      <c r="D425" s="2078">
        <v>3000</v>
      </c>
      <c r="E425" s="2438">
        <v>284.49</v>
      </c>
      <c r="F425" s="603">
        <f t="shared" si="55"/>
        <v>284.49</v>
      </c>
      <c r="G425" s="862">
        <f>'Заказ, cкидки и курсы валют'!$J$23*F425</f>
        <v>3541.9004999999997</v>
      </c>
      <c r="H425" s="128">
        <f t="shared" si="56"/>
        <v>10625.7</v>
      </c>
      <c r="I425" s="15"/>
      <c r="J425" s="14"/>
      <c r="K425" s="14"/>
      <c r="L425" s="579"/>
    </row>
    <row r="426" spans="1:12" ht="14.1" customHeight="1">
      <c r="A426" s="15" t="s">
        <v>4999</v>
      </c>
      <c r="B426" s="44" t="s">
        <v>1391</v>
      </c>
      <c r="C426" s="44">
        <v>8017</v>
      </c>
      <c r="D426" s="2078">
        <v>3000</v>
      </c>
      <c r="E426" s="2438">
        <v>284.49</v>
      </c>
      <c r="F426" s="603">
        <f t="shared" si="55"/>
        <v>284.49</v>
      </c>
      <c r="G426" s="862">
        <f>'Заказ, cкидки и курсы валют'!$J$23*F426</f>
        <v>3541.9004999999997</v>
      </c>
      <c r="H426" s="128">
        <f t="shared" si="56"/>
        <v>10625.7</v>
      </c>
      <c r="I426" s="15"/>
      <c r="J426" s="14"/>
      <c r="K426" s="14"/>
      <c r="L426" s="579"/>
    </row>
    <row r="427" spans="1:12" ht="14.1" customHeight="1">
      <c r="A427" s="15" t="s">
        <v>5000</v>
      </c>
      <c r="B427" s="44" t="s">
        <v>1391</v>
      </c>
      <c r="C427" s="44">
        <v>8019</v>
      </c>
      <c r="D427" s="2078">
        <v>3000</v>
      </c>
      <c r="E427" s="2438">
        <v>284.49</v>
      </c>
      <c r="F427" s="603">
        <f t="shared" si="55"/>
        <v>284.49</v>
      </c>
      <c r="G427" s="862">
        <f>'Заказ, cкидки и курсы валют'!$J$23*F427</f>
        <v>3541.9004999999997</v>
      </c>
      <c r="H427" s="128">
        <f t="shared" si="56"/>
        <v>10625.7</v>
      </c>
      <c r="I427" s="15"/>
      <c r="J427" s="14"/>
      <c r="K427" s="14"/>
      <c r="L427" s="579"/>
    </row>
    <row r="428" spans="1:12" ht="15">
      <c r="A428" s="15" t="s">
        <v>5001</v>
      </c>
      <c r="B428" s="44" t="s">
        <v>1391</v>
      </c>
      <c r="C428" s="44">
        <v>9003</v>
      </c>
      <c r="D428" s="2078">
        <v>3000</v>
      </c>
      <c r="E428" s="2438">
        <v>284.49</v>
      </c>
      <c r="F428" s="603">
        <f t="shared" si="55"/>
        <v>284.49</v>
      </c>
      <c r="G428" s="862">
        <f>'Заказ, cкидки и курсы валют'!$J$23*F428</f>
        <v>3541.9004999999997</v>
      </c>
      <c r="H428" s="128">
        <f t="shared" si="56"/>
        <v>10625.7</v>
      </c>
      <c r="I428" s="15"/>
      <c r="J428" s="14"/>
      <c r="K428" s="14"/>
      <c r="L428" s="579"/>
    </row>
    <row r="429" spans="1:12" ht="15">
      <c r="A429" s="14"/>
      <c r="B429" s="49"/>
      <c r="C429" s="49"/>
      <c r="D429" s="87"/>
      <c r="E429" s="667"/>
      <c r="F429" s="1096"/>
      <c r="G429" s="865"/>
      <c r="H429" s="23"/>
      <c r="I429" s="14"/>
      <c r="J429" s="14"/>
      <c r="K429" s="14"/>
      <c r="L429" s="579"/>
    </row>
    <row r="430" spans="1:12">
      <c r="A430" s="102"/>
      <c r="K430" s="14"/>
    </row>
    <row r="431" spans="1:12" s="432" customFormat="1" ht="13.5" thickBot="1">
      <c r="A431" s="102"/>
      <c r="B431" s="102"/>
      <c r="C431" s="102"/>
      <c r="D431" s="102"/>
      <c r="E431" s="549"/>
      <c r="F431" s="549"/>
      <c r="G431" s="549"/>
      <c r="H431"/>
      <c r="I431"/>
      <c r="K431" s="14"/>
    </row>
    <row r="432" spans="1:12" ht="15" customHeight="1">
      <c r="A432" s="247"/>
      <c r="B432" s="163"/>
      <c r="C432" s="91" t="s">
        <v>3109</v>
      </c>
      <c r="D432" s="91"/>
      <c r="E432" s="555"/>
      <c r="F432" s="555"/>
      <c r="G432" s="569"/>
      <c r="H432" s="163"/>
      <c r="I432" s="95"/>
    </row>
    <row r="433" spans="1:11" ht="18">
      <c r="A433" s="248"/>
      <c r="B433" s="17"/>
      <c r="C433" s="108"/>
      <c r="D433" s="108" t="s">
        <v>3110</v>
      </c>
      <c r="E433" s="556"/>
      <c r="F433" s="568"/>
      <c r="G433" s="568"/>
      <c r="H433" s="17"/>
      <c r="I433" s="167"/>
    </row>
    <row r="434" spans="1:11">
      <c r="A434" s="248"/>
      <c r="B434" s="17"/>
      <c r="C434" s="183"/>
      <c r="D434" s="183"/>
      <c r="E434" s="557"/>
      <c r="F434" s="596"/>
      <c r="G434" s="620"/>
      <c r="H434" s="17"/>
      <c r="I434" s="167"/>
    </row>
    <row r="435" spans="1:11">
      <c r="A435" s="248"/>
      <c r="B435" s="17"/>
      <c r="C435" s="183"/>
      <c r="D435" s="1855"/>
      <c r="E435" s="557"/>
      <c r="F435" s="596"/>
      <c r="G435" s="620"/>
      <c r="H435" s="17"/>
      <c r="I435" s="167"/>
    </row>
    <row r="436" spans="1:11" ht="15.75" customHeight="1">
      <c r="A436" s="248"/>
      <c r="B436" s="17"/>
      <c r="C436" s="183"/>
      <c r="D436" s="1855"/>
      <c r="E436" s="557"/>
      <c r="F436" s="596"/>
      <c r="G436" s="620"/>
      <c r="H436" s="17"/>
      <c r="I436" s="167"/>
      <c r="K436" s="432"/>
    </row>
    <row r="437" spans="1:11" ht="18.75" thickBot="1">
      <c r="A437" s="117" t="s">
        <v>2532</v>
      </c>
      <c r="B437" s="118"/>
      <c r="C437" s="1150"/>
      <c r="D437" s="255"/>
      <c r="E437" s="554"/>
      <c r="F437" s="598"/>
      <c r="G437" s="621"/>
      <c r="H437" s="171"/>
      <c r="I437" s="172"/>
      <c r="J437" s="1852"/>
    </row>
    <row r="438" spans="1:11" ht="42">
      <c r="A438" s="187" t="s">
        <v>1034</v>
      </c>
      <c r="B438" s="473" t="s">
        <v>1035</v>
      </c>
      <c r="C438" s="1856" t="s">
        <v>2729</v>
      </c>
      <c r="D438" s="1206" t="s">
        <v>3143</v>
      </c>
      <c r="E438" s="605" t="s">
        <v>11378</v>
      </c>
      <c r="F438" s="600" t="s">
        <v>2792</v>
      </c>
      <c r="G438" s="640" t="s">
        <v>2640</v>
      </c>
      <c r="H438" s="419" t="s">
        <v>497</v>
      </c>
      <c r="I438" s="173" t="s">
        <v>4268</v>
      </c>
      <c r="J438" s="1852"/>
    </row>
    <row r="439" spans="1:11" ht="12.6" customHeight="1">
      <c r="A439" s="195"/>
      <c r="B439" s="389"/>
      <c r="C439" s="1995" t="s">
        <v>2525</v>
      </c>
      <c r="D439" s="476" t="s">
        <v>2641</v>
      </c>
      <c r="E439" s="564" t="s">
        <v>265</v>
      </c>
      <c r="F439" s="607">
        <f>'[2]Заказ, cкидки и курсы валют'!$I$12</f>
        <v>0</v>
      </c>
      <c r="G439" s="949"/>
      <c r="H439" s="455"/>
      <c r="I439" s="325"/>
      <c r="J439" s="1853"/>
    </row>
    <row r="440" spans="1:11" ht="12.6" customHeight="1">
      <c r="A440" s="2185" t="s">
        <v>587</v>
      </c>
      <c r="B440" s="1854" t="s">
        <v>1384</v>
      </c>
      <c r="C440" s="1854">
        <v>1014</v>
      </c>
      <c r="D440" s="2186">
        <v>300</v>
      </c>
      <c r="E440" s="2129">
        <f>E297*1.2</f>
        <v>326.25599999999997</v>
      </c>
      <c r="F440" s="932">
        <f>ROUND(E440*(1-$F$37),2)</f>
        <v>326.26</v>
      </c>
      <c r="G440" s="933">
        <f>'Заказ, cкидки и курсы валют'!$J$23*F440</f>
        <v>4061.9369999999994</v>
      </c>
      <c r="H440" s="537">
        <f>ROUND((D440/1000)*G440,2)</f>
        <v>1218.58</v>
      </c>
      <c r="I440" s="2185"/>
      <c r="J440" s="14"/>
      <c r="K440" s="14"/>
    </row>
    <row r="441" spans="1:11" ht="12.6" customHeight="1">
      <c r="A441" s="15" t="s">
        <v>5002</v>
      </c>
      <c r="B441" s="44" t="s">
        <v>1384</v>
      </c>
      <c r="C441" s="44">
        <v>1015</v>
      </c>
      <c r="D441" s="2074">
        <v>300</v>
      </c>
      <c r="E441" s="2129">
        <f t="shared" ref="E441:E458" si="57">E298*1.2</f>
        <v>326.25599999999997</v>
      </c>
      <c r="F441" s="603">
        <f t="shared" ref="F441:F458" si="58">ROUND(E441*(1-$F$37),2)</f>
        <v>326.26</v>
      </c>
      <c r="G441" s="862">
        <f>'Заказ, cкидки и курсы валют'!$J$23*F441</f>
        <v>4061.9369999999994</v>
      </c>
      <c r="H441" s="128">
        <f t="shared" ref="H441:H458" si="59">ROUND((D441/1000)*G441,2)</f>
        <v>1218.58</v>
      </c>
      <c r="I441" s="15"/>
      <c r="J441" s="14"/>
      <c r="K441" s="14"/>
    </row>
    <row r="442" spans="1:11" ht="12.6" customHeight="1">
      <c r="A442" s="15" t="s">
        <v>5003</v>
      </c>
      <c r="B442" s="44" t="s">
        <v>1384</v>
      </c>
      <c r="C442" s="44">
        <v>1018</v>
      </c>
      <c r="D442" s="2074">
        <v>300</v>
      </c>
      <c r="E442" s="2129">
        <f t="shared" si="57"/>
        <v>326.25599999999997</v>
      </c>
      <c r="F442" s="603">
        <f t="shared" si="58"/>
        <v>326.26</v>
      </c>
      <c r="G442" s="862">
        <f>'Заказ, cкидки и курсы валют'!$J$23*F442</f>
        <v>4061.9369999999994</v>
      </c>
      <c r="H442" s="128">
        <f t="shared" si="59"/>
        <v>1218.58</v>
      </c>
      <c r="I442" s="15"/>
      <c r="J442" s="14"/>
      <c r="K442" s="14"/>
    </row>
    <row r="443" spans="1:11" ht="12.6" customHeight="1">
      <c r="A443" s="15" t="s">
        <v>5004</v>
      </c>
      <c r="B443" s="44" t="s">
        <v>1384</v>
      </c>
      <c r="C443" s="44">
        <v>3003</v>
      </c>
      <c r="D443" s="2074">
        <v>300</v>
      </c>
      <c r="E443" s="2129">
        <f t="shared" si="57"/>
        <v>326.25599999999997</v>
      </c>
      <c r="F443" s="603">
        <f t="shared" si="58"/>
        <v>326.26</v>
      </c>
      <c r="G443" s="862">
        <f>'Заказ, cкидки и курсы валют'!$J$23*F443</f>
        <v>4061.9369999999994</v>
      </c>
      <c r="H443" s="128">
        <f t="shared" si="59"/>
        <v>1218.58</v>
      </c>
      <c r="I443" s="15"/>
      <c r="J443" s="14"/>
      <c r="K443" s="14"/>
    </row>
    <row r="444" spans="1:11" ht="12.6" customHeight="1">
      <c r="A444" s="15" t="s">
        <v>5005</v>
      </c>
      <c r="B444" s="44" t="s">
        <v>1384</v>
      </c>
      <c r="C444" s="44">
        <v>3005</v>
      </c>
      <c r="D444" s="2074">
        <v>300</v>
      </c>
      <c r="E444" s="2129">
        <f t="shared" si="57"/>
        <v>326.25599999999997</v>
      </c>
      <c r="F444" s="603">
        <f t="shared" si="58"/>
        <v>326.26</v>
      </c>
      <c r="G444" s="862">
        <f>'Заказ, cкидки и курсы валют'!$J$23*F444</f>
        <v>4061.9369999999994</v>
      </c>
      <c r="H444" s="128">
        <f t="shared" si="59"/>
        <v>1218.58</v>
      </c>
      <c r="I444" s="15"/>
      <c r="J444" s="14"/>
      <c r="K444" s="14"/>
    </row>
    <row r="445" spans="1:11" ht="12.6" customHeight="1">
      <c r="A445" s="15" t="s">
        <v>5006</v>
      </c>
      <c r="B445" s="44" t="s">
        <v>1384</v>
      </c>
      <c r="C445" s="44">
        <v>3009</v>
      </c>
      <c r="D445" s="2074">
        <v>300</v>
      </c>
      <c r="E445" s="2129">
        <f t="shared" si="57"/>
        <v>326.25599999999997</v>
      </c>
      <c r="F445" s="603">
        <f t="shared" si="58"/>
        <v>326.26</v>
      </c>
      <c r="G445" s="862">
        <f>'Заказ, cкидки и курсы валют'!$J$23*F445</f>
        <v>4061.9369999999994</v>
      </c>
      <c r="H445" s="128">
        <f t="shared" si="59"/>
        <v>1218.58</v>
      </c>
      <c r="I445" s="15"/>
      <c r="J445" s="14"/>
      <c r="K445" s="14"/>
    </row>
    <row r="446" spans="1:11" ht="12.6" customHeight="1">
      <c r="A446" s="15" t="s">
        <v>5007</v>
      </c>
      <c r="B446" s="44" t="s">
        <v>1384</v>
      </c>
      <c r="C446" s="44">
        <v>3011</v>
      </c>
      <c r="D446" s="2074">
        <v>300</v>
      </c>
      <c r="E446" s="2129">
        <f t="shared" si="57"/>
        <v>326.25599999999997</v>
      </c>
      <c r="F446" s="603">
        <f t="shared" si="58"/>
        <v>326.26</v>
      </c>
      <c r="G446" s="862">
        <f>'Заказ, cкидки и курсы валют'!$J$23*F446</f>
        <v>4061.9369999999994</v>
      </c>
      <c r="H446" s="128">
        <f t="shared" si="59"/>
        <v>1218.58</v>
      </c>
      <c r="I446" s="15"/>
      <c r="J446" s="14"/>
      <c r="K446" s="14"/>
    </row>
    <row r="447" spans="1:11" ht="12.6" customHeight="1">
      <c r="A447" s="15" t="s">
        <v>5008</v>
      </c>
      <c r="B447" s="44" t="s">
        <v>1384</v>
      </c>
      <c r="C447" s="44">
        <v>5002</v>
      </c>
      <c r="D447" s="2074">
        <v>300</v>
      </c>
      <c r="E447" s="2129">
        <f t="shared" si="57"/>
        <v>326.25599999999997</v>
      </c>
      <c r="F447" s="603">
        <f t="shared" si="58"/>
        <v>326.26</v>
      </c>
      <c r="G447" s="862">
        <f>'Заказ, cкидки и курсы валют'!$J$23*F447</f>
        <v>4061.9369999999994</v>
      </c>
      <c r="H447" s="128">
        <f t="shared" si="59"/>
        <v>1218.58</v>
      </c>
      <c r="I447" s="15"/>
      <c r="J447" s="14"/>
      <c r="K447" s="14"/>
    </row>
    <row r="448" spans="1:11" ht="12.6" customHeight="1">
      <c r="A448" s="15" t="s">
        <v>5009</v>
      </c>
      <c r="B448" s="44" t="s">
        <v>1384</v>
      </c>
      <c r="C448" s="44">
        <v>5005</v>
      </c>
      <c r="D448" s="2074">
        <v>300</v>
      </c>
      <c r="E448" s="2129">
        <f t="shared" si="57"/>
        <v>326.25599999999997</v>
      </c>
      <c r="F448" s="603">
        <f t="shared" si="58"/>
        <v>326.26</v>
      </c>
      <c r="G448" s="862">
        <f>'Заказ, cкидки и курсы валют'!$J$23*F448</f>
        <v>4061.9369999999994</v>
      </c>
      <c r="H448" s="128">
        <f t="shared" si="59"/>
        <v>1218.58</v>
      </c>
      <c r="I448" s="15"/>
      <c r="J448" s="14"/>
      <c r="K448" s="14"/>
    </row>
    <row r="449" spans="1:11" ht="12.6" customHeight="1">
      <c r="A449" s="15" t="s">
        <v>5010</v>
      </c>
      <c r="B449" s="44" t="s">
        <v>1384</v>
      </c>
      <c r="C449" s="44">
        <v>5010</v>
      </c>
      <c r="D449" s="2074">
        <v>300</v>
      </c>
      <c r="E449" s="2129">
        <f t="shared" si="57"/>
        <v>326.25599999999997</v>
      </c>
      <c r="F449" s="603">
        <f t="shared" si="58"/>
        <v>326.26</v>
      </c>
      <c r="G449" s="862">
        <f>'Заказ, cкидки и курсы валют'!$J$23*F449</f>
        <v>4061.9369999999994</v>
      </c>
      <c r="H449" s="128">
        <f t="shared" si="59"/>
        <v>1218.58</v>
      </c>
      <c r="I449" s="15"/>
      <c r="J449" s="14"/>
      <c r="K449" s="14"/>
    </row>
    <row r="450" spans="1:11" ht="12.6" customHeight="1">
      <c r="A450" s="15" t="s">
        <v>5011</v>
      </c>
      <c r="B450" s="44" t="s">
        <v>1384</v>
      </c>
      <c r="C450" s="44">
        <v>5021</v>
      </c>
      <c r="D450" s="2074">
        <v>300</v>
      </c>
      <c r="E450" s="2129">
        <f t="shared" si="57"/>
        <v>326.25599999999997</v>
      </c>
      <c r="F450" s="603">
        <f t="shared" si="58"/>
        <v>326.26</v>
      </c>
      <c r="G450" s="862">
        <f>'Заказ, cкидки и курсы валют'!$J$23*F450</f>
        <v>4061.9369999999994</v>
      </c>
      <c r="H450" s="128">
        <f t="shared" si="59"/>
        <v>1218.58</v>
      </c>
      <c r="I450" s="15"/>
      <c r="J450" s="14"/>
      <c r="K450" s="14"/>
    </row>
    <row r="451" spans="1:11" ht="12.6" customHeight="1">
      <c r="A451" s="15" t="s">
        <v>5012</v>
      </c>
      <c r="B451" s="44" t="s">
        <v>1384</v>
      </c>
      <c r="C451" s="44">
        <v>6002</v>
      </c>
      <c r="D451" s="2074">
        <v>300</v>
      </c>
      <c r="E451" s="2129">
        <f t="shared" si="57"/>
        <v>326.25599999999997</v>
      </c>
      <c r="F451" s="603">
        <f t="shared" si="58"/>
        <v>326.26</v>
      </c>
      <c r="G451" s="862">
        <f>'Заказ, cкидки и курсы валют'!$J$23*F451</f>
        <v>4061.9369999999994</v>
      </c>
      <c r="H451" s="128">
        <f t="shared" si="59"/>
        <v>1218.58</v>
      </c>
      <c r="I451" s="15"/>
      <c r="J451" s="14"/>
      <c r="K451" s="14"/>
    </row>
    <row r="452" spans="1:11" ht="12.6" customHeight="1">
      <c r="A452" s="15" t="s">
        <v>5013</v>
      </c>
      <c r="B452" s="44" t="s">
        <v>1384</v>
      </c>
      <c r="C452" s="44">
        <v>6005</v>
      </c>
      <c r="D452" s="2074">
        <v>300</v>
      </c>
      <c r="E452" s="2129">
        <f t="shared" si="57"/>
        <v>326.25599999999997</v>
      </c>
      <c r="F452" s="603">
        <f t="shared" si="58"/>
        <v>326.26</v>
      </c>
      <c r="G452" s="862">
        <f>'Заказ, cкидки и курсы валют'!$J$23*F452</f>
        <v>4061.9369999999994</v>
      </c>
      <c r="H452" s="128">
        <f t="shared" si="59"/>
        <v>1218.58</v>
      </c>
      <c r="I452" s="15"/>
      <c r="J452" s="14"/>
      <c r="K452" s="14"/>
    </row>
    <row r="453" spans="1:11" ht="12.6" customHeight="1">
      <c r="A453" s="15" t="s">
        <v>5558</v>
      </c>
      <c r="B453" s="44" t="s">
        <v>1384</v>
      </c>
      <c r="C453" s="44">
        <v>6020</v>
      </c>
      <c r="D453" s="2074">
        <v>300</v>
      </c>
      <c r="E453" s="2129">
        <f t="shared" si="57"/>
        <v>326.25599999999997</v>
      </c>
      <c r="F453" s="603">
        <f t="shared" si="58"/>
        <v>326.26</v>
      </c>
      <c r="G453" s="862">
        <f>'Заказ, cкидки и курсы валют'!$J$23*F453</f>
        <v>4061.9369999999994</v>
      </c>
      <c r="H453" s="128">
        <f t="shared" si="59"/>
        <v>1218.58</v>
      </c>
      <c r="I453" s="15"/>
      <c r="J453" s="14"/>
      <c r="K453" s="14"/>
    </row>
    <row r="454" spans="1:11" ht="12.6" customHeight="1">
      <c r="A454" s="15" t="s">
        <v>5014</v>
      </c>
      <c r="B454" s="44" t="s">
        <v>1384</v>
      </c>
      <c r="C454" s="44">
        <v>7004</v>
      </c>
      <c r="D454" s="2074">
        <v>300</v>
      </c>
      <c r="E454" s="2129">
        <f t="shared" si="57"/>
        <v>326.25599999999997</v>
      </c>
      <c r="F454" s="603">
        <f t="shared" si="58"/>
        <v>326.26</v>
      </c>
      <c r="G454" s="862">
        <f>'Заказ, cкидки и курсы валют'!$J$23*F454</f>
        <v>4061.9369999999994</v>
      </c>
      <c r="H454" s="128">
        <f t="shared" si="59"/>
        <v>1218.58</v>
      </c>
      <c r="I454" s="15"/>
      <c r="J454" s="14"/>
      <c r="K454" s="14"/>
    </row>
    <row r="455" spans="1:11" ht="12.6" customHeight="1">
      <c r="A455" s="15" t="s">
        <v>10703</v>
      </c>
      <c r="B455" s="44" t="s">
        <v>1384</v>
      </c>
      <c r="C455" s="44">
        <v>7024</v>
      </c>
      <c r="D455" s="2074">
        <v>300</v>
      </c>
      <c r="E455" s="2129">
        <f t="shared" si="57"/>
        <v>326.25599999999997</v>
      </c>
      <c r="F455" s="603">
        <f t="shared" si="58"/>
        <v>326.26</v>
      </c>
      <c r="G455" s="862">
        <f>'Заказ, cкидки и курсы валют'!$J$23*F455</f>
        <v>4061.9369999999994</v>
      </c>
      <c r="H455" s="128">
        <f t="shared" si="59"/>
        <v>1218.58</v>
      </c>
      <c r="I455" s="15"/>
      <c r="J455" s="14"/>
      <c r="K455" s="14"/>
    </row>
    <row r="456" spans="1:11" ht="12.6" customHeight="1">
      <c r="A456" s="15" t="s">
        <v>5015</v>
      </c>
      <c r="B456" s="44" t="s">
        <v>1384</v>
      </c>
      <c r="C456" s="44">
        <v>8017</v>
      </c>
      <c r="D456" s="2074">
        <v>300</v>
      </c>
      <c r="E456" s="2129">
        <f t="shared" si="57"/>
        <v>326.25599999999997</v>
      </c>
      <c r="F456" s="603">
        <f t="shared" si="58"/>
        <v>326.26</v>
      </c>
      <c r="G456" s="862">
        <f>'Заказ, cкидки и курсы валют'!$J$23*F456</f>
        <v>4061.9369999999994</v>
      </c>
      <c r="H456" s="128">
        <f t="shared" si="59"/>
        <v>1218.58</v>
      </c>
      <c r="I456" s="15"/>
      <c r="J456" s="14"/>
      <c r="K456" s="14"/>
    </row>
    <row r="457" spans="1:11" ht="12.6" customHeight="1">
      <c r="A457" s="15" t="s">
        <v>5016</v>
      </c>
      <c r="B457" s="44" t="s">
        <v>1384</v>
      </c>
      <c r="C457" s="44">
        <v>8019</v>
      </c>
      <c r="D457" s="2074">
        <v>300</v>
      </c>
      <c r="E457" s="2129">
        <f t="shared" si="57"/>
        <v>326.25599999999997</v>
      </c>
      <c r="F457" s="603">
        <f t="shared" si="58"/>
        <v>326.26</v>
      </c>
      <c r="G457" s="862">
        <f>'Заказ, cкидки и курсы валют'!$J$23*F457</f>
        <v>4061.9369999999994</v>
      </c>
      <c r="H457" s="128">
        <f t="shared" si="59"/>
        <v>1218.58</v>
      </c>
      <c r="I457" s="15"/>
      <c r="J457" s="14"/>
      <c r="K457" s="14"/>
    </row>
    <row r="458" spans="1:11" ht="12.6" customHeight="1">
      <c r="A458" s="15" t="s">
        <v>5017</v>
      </c>
      <c r="B458" s="44" t="s">
        <v>1384</v>
      </c>
      <c r="C458" s="44">
        <v>9003</v>
      </c>
      <c r="D458" s="2074">
        <v>300</v>
      </c>
      <c r="E458" s="2129">
        <f t="shared" si="57"/>
        <v>326.25599999999997</v>
      </c>
      <c r="F458" s="603">
        <f t="shared" si="58"/>
        <v>326.26</v>
      </c>
      <c r="G458" s="862">
        <f>'Заказ, cкидки и курсы валют'!$J$23*F458</f>
        <v>4061.9369999999994</v>
      </c>
      <c r="H458" s="128">
        <f t="shared" si="59"/>
        <v>1218.58</v>
      </c>
      <c r="I458" s="15"/>
      <c r="J458" s="14"/>
      <c r="K458" s="14"/>
    </row>
    <row r="459" spans="1:11" ht="12.6" customHeight="1">
      <c r="A459" s="15" t="s">
        <v>12275</v>
      </c>
      <c r="B459" s="44" t="s">
        <v>1384</v>
      </c>
      <c r="C459" s="44">
        <v>9005</v>
      </c>
      <c r="D459" s="2074">
        <v>300</v>
      </c>
      <c r="E459" s="2129">
        <f>E457</f>
        <v>326.25599999999997</v>
      </c>
      <c r="F459" s="603">
        <f t="shared" ref="F459" si="60">ROUND(E459*(1-$F$37),2)</f>
        <v>326.26</v>
      </c>
      <c r="G459" s="862">
        <f>'Заказ, cкидки и курсы валют'!$J$23*F459</f>
        <v>4061.9369999999994</v>
      </c>
      <c r="H459" s="128">
        <f t="shared" ref="H459" si="61">ROUND((D459/1000)*G459,2)</f>
        <v>1218.58</v>
      </c>
      <c r="I459" s="15"/>
      <c r="J459" s="14"/>
      <c r="K459" s="14"/>
    </row>
    <row r="460" spans="1:11" ht="12.6" customHeight="1">
      <c r="A460" s="2185" t="s">
        <v>5018</v>
      </c>
      <c r="B460" s="1854" t="s">
        <v>3352</v>
      </c>
      <c r="C460" s="1854">
        <v>1014</v>
      </c>
      <c r="D460" s="2186">
        <v>250</v>
      </c>
      <c r="E460" s="2129">
        <f t="shared" ref="E460:E491" si="62">E316*1.2</f>
        <v>345.45599999999996</v>
      </c>
      <c r="F460" s="932">
        <f t="shared" ref="F460:F491" si="63">ROUND(E460*(1-$F$37),2)</f>
        <v>345.46</v>
      </c>
      <c r="G460" s="933">
        <f>'Заказ, cкидки и курсы валют'!$J$23*F460</f>
        <v>4300.9769999999999</v>
      </c>
      <c r="H460" s="537">
        <f t="shared" ref="H460:H491" si="64">ROUND((D460/1000)*G460,2)</f>
        <v>1075.24</v>
      </c>
      <c r="I460" s="2185"/>
      <c r="J460" s="14"/>
      <c r="K460" s="14"/>
    </row>
    <row r="461" spans="1:11" ht="12.6" customHeight="1">
      <c r="A461" s="15" t="s">
        <v>588</v>
      </c>
      <c r="B461" s="44" t="s">
        <v>3352</v>
      </c>
      <c r="C461" s="44">
        <v>1015</v>
      </c>
      <c r="D461" s="2074">
        <v>250</v>
      </c>
      <c r="E461" s="2129">
        <f t="shared" si="62"/>
        <v>345.45599999999996</v>
      </c>
      <c r="F461" s="603">
        <f t="shared" si="63"/>
        <v>345.46</v>
      </c>
      <c r="G461" s="862">
        <f>'Заказ, cкидки и курсы валют'!$J$23*F461</f>
        <v>4300.9769999999999</v>
      </c>
      <c r="H461" s="128">
        <f t="shared" si="64"/>
        <v>1075.24</v>
      </c>
      <c r="I461" s="15"/>
      <c r="J461" s="14"/>
      <c r="K461" s="14"/>
    </row>
    <row r="462" spans="1:11" ht="12.6" customHeight="1">
      <c r="A462" s="15" t="s">
        <v>5019</v>
      </c>
      <c r="B462" s="44" t="s">
        <v>3352</v>
      </c>
      <c r="C462" s="44">
        <v>1018</v>
      </c>
      <c r="D462" s="2074">
        <v>250</v>
      </c>
      <c r="E462" s="2129">
        <f t="shared" si="62"/>
        <v>345.45599999999996</v>
      </c>
      <c r="F462" s="603">
        <f t="shared" si="63"/>
        <v>345.46</v>
      </c>
      <c r="G462" s="862">
        <f>'Заказ, cкидки и курсы валют'!$J$23*F462</f>
        <v>4300.9769999999999</v>
      </c>
      <c r="H462" s="128">
        <f t="shared" si="64"/>
        <v>1075.24</v>
      </c>
      <c r="I462" s="15"/>
      <c r="J462" s="14"/>
      <c r="K462" s="14"/>
    </row>
    <row r="463" spans="1:11" ht="12.6" customHeight="1">
      <c r="A463" s="15" t="s">
        <v>11830</v>
      </c>
      <c r="B463" s="44" t="s">
        <v>3352</v>
      </c>
      <c r="C463" s="44">
        <v>2004</v>
      </c>
      <c r="D463" s="2074">
        <v>250</v>
      </c>
      <c r="E463" s="2129">
        <f t="shared" si="62"/>
        <v>345.45599999999996</v>
      </c>
      <c r="F463" s="603">
        <f t="shared" si="63"/>
        <v>345.46</v>
      </c>
      <c r="G463" s="862">
        <f>'Заказ, cкидки и курсы валют'!$J$23*F463</f>
        <v>4300.9769999999999</v>
      </c>
      <c r="H463" s="128">
        <f t="shared" si="64"/>
        <v>1075.24</v>
      </c>
      <c r="I463" s="15"/>
      <c r="J463" s="14"/>
      <c r="K463" s="14"/>
    </row>
    <row r="464" spans="1:11" ht="12.6" customHeight="1">
      <c r="A464" s="15" t="s">
        <v>5020</v>
      </c>
      <c r="B464" s="44" t="s">
        <v>3352</v>
      </c>
      <c r="C464" s="44">
        <v>3003</v>
      </c>
      <c r="D464" s="2074">
        <v>250</v>
      </c>
      <c r="E464" s="2129">
        <f t="shared" si="62"/>
        <v>345.45599999999996</v>
      </c>
      <c r="F464" s="603">
        <f t="shared" si="63"/>
        <v>345.46</v>
      </c>
      <c r="G464" s="862">
        <f>'Заказ, cкидки и курсы валют'!$J$23*F464</f>
        <v>4300.9769999999999</v>
      </c>
      <c r="H464" s="128">
        <f t="shared" si="64"/>
        <v>1075.24</v>
      </c>
      <c r="I464" s="15"/>
      <c r="J464" s="14"/>
      <c r="K464" s="14"/>
    </row>
    <row r="465" spans="1:11" ht="12.6" customHeight="1">
      <c r="A465" s="15" t="s">
        <v>5021</v>
      </c>
      <c r="B465" s="44" t="s">
        <v>3352</v>
      </c>
      <c r="C465" s="44">
        <v>3005</v>
      </c>
      <c r="D465" s="2074">
        <v>250</v>
      </c>
      <c r="E465" s="2129">
        <f t="shared" si="62"/>
        <v>345.45599999999996</v>
      </c>
      <c r="F465" s="603">
        <f t="shared" si="63"/>
        <v>345.46</v>
      </c>
      <c r="G465" s="862">
        <f>'Заказ, cкидки и курсы валют'!$J$23*F465</f>
        <v>4300.9769999999999</v>
      </c>
      <c r="H465" s="128">
        <f t="shared" si="64"/>
        <v>1075.24</v>
      </c>
      <c r="I465" s="15"/>
      <c r="J465" s="14"/>
      <c r="K465" s="14"/>
    </row>
    <row r="466" spans="1:11" ht="12.6" customHeight="1">
      <c r="A466" s="15" t="s">
        <v>5022</v>
      </c>
      <c r="B466" s="44" t="s">
        <v>3352</v>
      </c>
      <c r="C466" s="44">
        <v>3009</v>
      </c>
      <c r="D466" s="2074">
        <v>250</v>
      </c>
      <c r="E466" s="2129">
        <f t="shared" si="62"/>
        <v>345.45599999999996</v>
      </c>
      <c r="F466" s="603">
        <f t="shared" si="63"/>
        <v>345.46</v>
      </c>
      <c r="G466" s="862">
        <f>'Заказ, cкидки и курсы валют'!$J$23*F466</f>
        <v>4300.9769999999999</v>
      </c>
      <c r="H466" s="128">
        <f t="shared" si="64"/>
        <v>1075.24</v>
      </c>
      <c r="I466" s="15"/>
      <c r="J466" s="14"/>
      <c r="K466" s="14"/>
    </row>
    <row r="467" spans="1:11" ht="12.6" customHeight="1">
      <c r="A467" s="15" t="s">
        <v>5023</v>
      </c>
      <c r="B467" s="44" t="s">
        <v>3352</v>
      </c>
      <c r="C467" s="44">
        <v>3011</v>
      </c>
      <c r="D467" s="2074">
        <v>250</v>
      </c>
      <c r="E467" s="2129">
        <f t="shared" si="62"/>
        <v>345.45599999999996</v>
      </c>
      <c r="F467" s="603">
        <f t="shared" si="63"/>
        <v>345.46</v>
      </c>
      <c r="G467" s="862">
        <f>'Заказ, cкидки и курсы валют'!$J$23*F467</f>
        <v>4300.9769999999999</v>
      </c>
      <c r="H467" s="128">
        <f t="shared" si="64"/>
        <v>1075.24</v>
      </c>
      <c r="I467" s="15"/>
      <c r="J467" s="14"/>
      <c r="K467" s="14"/>
    </row>
    <row r="468" spans="1:11" ht="12.6" customHeight="1">
      <c r="A468" s="15" t="s">
        <v>5024</v>
      </c>
      <c r="B468" s="44" t="s">
        <v>3352</v>
      </c>
      <c r="C468" s="44">
        <v>5002</v>
      </c>
      <c r="D468" s="2074">
        <v>250</v>
      </c>
      <c r="E468" s="2129">
        <f t="shared" si="62"/>
        <v>345.45599999999996</v>
      </c>
      <c r="F468" s="603">
        <f t="shared" si="63"/>
        <v>345.46</v>
      </c>
      <c r="G468" s="862">
        <f>'Заказ, cкидки и курсы валют'!$J$23*F468</f>
        <v>4300.9769999999999</v>
      </c>
      <c r="H468" s="128">
        <f t="shared" si="64"/>
        <v>1075.24</v>
      </c>
      <c r="I468" s="15"/>
      <c r="J468" s="14"/>
      <c r="K468" s="14"/>
    </row>
    <row r="469" spans="1:11" ht="12.6" customHeight="1">
      <c r="A469" s="15" t="s">
        <v>5025</v>
      </c>
      <c r="B469" s="44" t="s">
        <v>3352</v>
      </c>
      <c r="C469" s="44">
        <v>5005</v>
      </c>
      <c r="D469" s="2074">
        <v>250</v>
      </c>
      <c r="E469" s="2129">
        <f t="shared" si="62"/>
        <v>345.45599999999996</v>
      </c>
      <c r="F469" s="603">
        <f t="shared" si="63"/>
        <v>345.46</v>
      </c>
      <c r="G469" s="862">
        <f>'Заказ, cкидки и курсы валют'!$J$23*F469</f>
        <v>4300.9769999999999</v>
      </c>
      <c r="H469" s="128">
        <f t="shared" si="64"/>
        <v>1075.24</v>
      </c>
      <c r="I469" s="15"/>
      <c r="J469" s="14"/>
      <c r="K469" s="14"/>
    </row>
    <row r="470" spans="1:11" ht="12.6" customHeight="1">
      <c r="A470" s="15" t="s">
        <v>5026</v>
      </c>
      <c r="B470" s="44" t="s">
        <v>3352</v>
      </c>
      <c r="C470" s="44">
        <v>5010</v>
      </c>
      <c r="D470" s="2074">
        <v>250</v>
      </c>
      <c r="E470" s="2129">
        <f t="shared" si="62"/>
        <v>345.45599999999996</v>
      </c>
      <c r="F470" s="603">
        <f t="shared" si="63"/>
        <v>345.46</v>
      </c>
      <c r="G470" s="862">
        <f>'Заказ, cкидки и курсы валют'!$J$23*F470</f>
        <v>4300.9769999999999</v>
      </c>
      <c r="H470" s="128">
        <f t="shared" si="64"/>
        <v>1075.24</v>
      </c>
      <c r="I470" s="15"/>
      <c r="J470" s="14"/>
      <c r="K470" s="14"/>
    </row>
    <row r="471" spans="1:11" ht="12.6" customHeight="1">
      <c r="A471" s="15" t="s">
        <v>5027</v>
      </c>
      <c r="B471" s="44" t="s">
        <v>3352</v>
      </c>
      <c r="C471" s="44">
        <v>5021</v>
      </c>
      <c r="D471" s="2074">
        <v>250</v>
      </c>
      <c r="E471" s="2129">
        <f t="shared" si="62"/>
        <v>345.45599999999996</v>
      </c>
      <c r="F471" s="603">
        <f t="shared" si="63"/>
        <v>345.46</v>
      </c>
      <c r="G471" s="862">
        <f>'Заказ, cкидки и курсы валют'!$J$23*F471</f>
        <v>4300.9769999999999</v>
      </c>
      <c r="H471" s="128">
        <f t="shared" si="64"/>
        <v>1075.24</v>
      </c>
      <c r="I471" s="15"/>
      <c r="J471" s="14"/>
      <c r="K471" s="14"/>
    </row>
    <row r="472" spans="1:11" ht="12.6" customHeight="1">
      <c r="A472" s="15" t="s">
        <v>5028</v>
      </c>
      <c r="B472" s="44" t="s">
        <v>3352</v>
      </c>
      <c r="C472" s="44">
        <v>6002</v>
      </c>
      <c r="D472" s="2074">
        <v>250</v>
      </c>
      <c r="E472" s="2129">
        <f t="shared" si="62"/>
        <v>345.45599999999996</v>
      </c>
      <c r="F472" s="603">
        <f t="shared" si="63"/>
        <v>345.46</v>
      </c>
      <c r="G472" s="862">
        <f>'Заказ, cкидки и курсы валют'!$J$23*F472</f>
        <v>4300.9769999999999</v>
      </c>
      <c r="H472" s="128">
        <f t="shared" si="64"/>
        <v>1075.24</v>
      </c>
      <c r="I472" s="15"/>
      <c r="J472" s="14"/>
      <c r="K472" s="14"/>
    </row>
    <row r="473" spans="1:11" ht="12.6" customHeight="1">
      <c r="A473" s="15" t="s">
        <v>2629</v>
      </c>
      <c r="B473" s="44" t="s">
        <v>3352</v>
      </c>
      <c r="C473" s="44">
        <v>6005</v>
      </c>
      <c r="D473" s="2074">
        <v>250</v>
      </c>
      <c r="E473" s="2129">
        <f t="shared" si="62"/>
        <v>345.45599999999996</v>
      </c>
      <c r="F473" s="603">
        <f t="shared" si="63"/>
        <v>345.46</v>
      </c>
      <c r="G473" s="862">
        <f>'Заказ, cкидки и курсы валют'!$J$23*F473</f>
        <v>4300.9769999999999</v>
      </c>
      <c r="H473" s="128">
        <f t="shared" si="64"/>
        <v>1075.24</v>
      </c>
      <c r="I473" s="15"/>
      <c r="J473" s="14"/>
      <c r="K473" s="14"/>
    </row>
    <row r="474" spans="1:11" ht="12.6" customHeight="1">
      <c r="A474" s="15" t="s">
        <v>2630</v>
      </c>
      <c r="B474" s="44" t="s">
        <v>3352</v>
      </c>
      <c r="C474" s="44">
        <v>7004</v>
      </c>
      <c r="D474" s="2074">
        <v>250</v>
      </c>
      <c r="E474" s="2129">
        <f t="shared" si="62"/>
        <v>345.45599999999996</v>
      </c>
      <c r="F474" s="603">
        <f t="shared" si="63"/>
        <v>345.46</v>
      </c>
      <c r="G474" s="862">
        <f>'Заказ, cкидки и курсы валют'!$J$23*F474</f>
        <v>4300.9769999999999</v>
      </c>
      <c r="H474" s="128">
        <f t="shared" si="64"/>
        <v>1075.24</v>
      </c>
      <c r="I474" s="15"/>
      <c r="J474" s="14"/>
      <c r="K474" s="14"/>
    </row>
    <row r="475" spans="1:11" ht="12.6" customHeight="1">
      <c r="A475" s="15" t="s">
        <v>10702</v>
      </c>
      <c r="B475" s="44" t="s">
        <v>3352</v>
      </c>
      <c r="C475" s="44">
        <v>7024</v>
      </c>
      <c r="D475" s="2074">
        <v>250</v>
      </c>
      <c r="E475" s="2129">
        <f t="shared" si="62"/>
        <v>345.45599999999996</v>
      </c>
      <c r="F475" s="603">
        <f t="shared" si="63"/>
        <v>345.46</v>
      </c>
      <c r="G475" s="862">
        <f>'Заказ, cкидки и курсы валют'!$J$23*F475</f>
        <v>4300.9769999999999</v>
      </c>
      <c r="H475" s="128">
        <f t="shared" si="64"/>
        <v>1075.24</v>
      </c>
      <c r="I475" s="15"/>
      <c r="J475" s="14"/>
      <c r="K475" s="14"/>
    </row>
    <row r="476" spans="1:11" ht="12.6" customHeight="1">
      <c r="A476" s="15" t="s">
        <v>2631</v>
      </c>
      <c r="B476" s="44" t="s">
        <v>3352</v>
      </c>
      <c r="C476" s="44">
        <v>8017</v>
      </c>
      <c r="D476" s="2074">
        <v>250</v>
      </c>
      <c r="E476" s="2129">
        <f t="shared" si="62"/>
        <v>345.45599999999996</v>
      </c>
      <c r="F476" s="603">
        <f t="shared" si="63"/>
        <v>345.46</v>
      </c>
      <c r="G476" s="862">
        <f>'Заказ, cкидки и курсы валют'!$J$23*F476</f>
        <v>4300.9769999999999</v>
      </c>
      <c r="H476" s="128">
        <f t="shared" si="64"/>
        <v>1075.24</v>
      </c>
      <c r="I476" s="15"/>
      <c r="J476" s="14"/>
      <c r="K476" s="14"/>
    </row>
    <row r="477" spans="1:11" ht="12.6" customHeight="1">
      <c r="A477" s="15" t="s">
        <v>2632</v>
      </c>
      <c r="B477" s="44" t="s">
        <v>3352</v>
      </c>
      <c r="C477" s="44">
        <v>8019</v>
      </c>
      <c r="D477" s="2074">
        <v>250</v>
      </c>
      <c r="E477" s="2129">
        <f t="shared" si="62"/>
        <v>345.45599999999996</v>
      </c>
      <c r="F477" s="603">
        <f t="shared" si="63"/>
        <v>345.46</v>
      </c>
      <c r="G477" s="862">
        <f>'Заказ, cкидки и курсы валют'!$J$23*F477</f>
        <v>4300.9769999999999</v>
      </c>
      <c r="H477" s="128">
        <f t="shared" si="64"/>
        <v>1075.24</v>
      </c>
      <c r="I477" s="15"/>
      <c r="J477" s="14"/>
      <c r="K477" s="14"/>
    </row>
    <row r="478" spans="1:11" ht="12.6" customHeight="1">
      <c r="A478" s="15" t="s">
        <v>2633</v>
      </c>
      <c r="B478" s="44" t="s">
        <v>3352</v>
      </c>
      <c r="C478" s="44">
        <v>9003</v>
      </c>
      <c r="D478" s="2074">
        <v>250</v>
      </c>
      <c r="E478" s="2129">
        <f t="shared" si="62"/>
        <v>345.45599999999996</v>
      </c>
      <c r="F478" s="603">
        <f t="shared" si="63"/>
        <v>345.46</v>
      </c>
      <c r="G478" s="862">
        <f>'Заказ, cкидки и курсы валют'!$J$23*F478</f>
        <v>4300.9769999999999</v>
      </c>
      <c r="H478" s="128">
        <f t="shared" si="64"/>
        <v>1075.24</v>
      </c>
      <c r="I478" s="15"/>
      <c r="J478" s="14"/>
      <c r="K478" s="14"/>
    </row>
    <row r="479" spans="1:11" ht="12.6" customHeight="1">
      <c r="A479" s="2185" t="s">
        <v>5029</v>
      </c>
      <c r="B479" s="1854" t="s">
        <v>1386</v>
      </c>
      <c r="C479" s="1854">
        <v>1014</v>
      </c>
      <c r="D479" s="2186">
        <v>150</v>
      </c>
      <c r="E479" s="2129">
        <f t="shared" si="62"/>
        <v>399.56400000000002</v>
      </c>
      <c r="F479" s="932">
        <f t="shared" si="63"/>
        <v>399.56</v>
      </c>
      <c r="G479" s="933">
        <f>'Заказ, cкидки и курсы валют'!$J$23*F479</f>
        <v>4974.5219999999999</v>
      </c>
      <c r="H479" s="537">
        <f t="shared" si="64"/>
        <v>746.18</v>
      </c>
      <c r="I479" s="2185"/>
      <c r="J479" s="14"/>
      <c r="K479" s="14"/>
    </row>
    <row r="480" spans="1:11" ht="12.6" customHeight="1">
      <c r="A480" s="15" t="s">
        <v>11925</v>
      </c>
      <c r="B480" s="44" t="s">
        <v>1386</v>
      </c>
      <c r="C480" s="44">
        <v>1015</v>
      </c>
      <c r="D480" s="2074">
        <v>150</v>
      </c>
      <c r="E480" s="2129">
        <f t="shared" si="62"/>
        <v>399.56400000000002</v>
      </c>
      <c r="F480" s="603">
        <f t="shared" si="63"/>
        <v>399.56</v>
      </c>
      <c r="G480" s="862">
        <f>'Заказ, cкидки и курсы валют'!$J$23*F480</f>
        <v>4974.5219999999999</v>
      </c>
      <c r="H480" s="128">
        <f t="shared" si="64"/>
        <v>746.18</v>
      </c>
      <c r="I480" s="15"/>
      <c r="J480" s="14"/>
      <c r="K480" s="14"/>
    </row>
    <row r="481" spans="1:11" ht="12.6" customHeight="1">
      <c r="A481" s="15" t="s">
        <v>5030</v>
      </c>
      <c r="B481" s="44" t="s">
        <v>1386</v>
      </c>
      <c r="C481" s="44">
        <v>1018</v>
      </c>
      <c r="D481" s="2074">
        <v>200</v>
      </c>
      <c r="E481" s="2129">
        <f t="shared" si="62"/>
        <v>399.56400000000002</v>
      </c>
      <c r="F481" s="603">
        <f t="shared" si="63"/>
        <v>399.56</v>
      </c>
      <c r="G481" s="862">
        <f>'Заказ, cкидки и курсы валют'!$J$23*F481</f>
        <v>4974.5219999999999</v>
      </c>
      <c r="H481" s="128">
        <f t="shared" si="64"/>
        <v>994.9</v>
      </c>
      <c r="I481" s="15"/>
      <c r="J481" s="14"/>
      <c r="K481" s="14"/>
    </row>
    <row r="482" spans="1:11" ht="12.6" customHeight="1">
      <c r="A482" s="15" t="s">
        <v>589</v>
      </c>
      <c r="B482" s="44" t="s">
        <v>1386</v>
      </c>
      <c r="C482" s="44">
        <v>3003</v>
      </c>
      <c r="D482" s="2074">
        <v>150</v>
      </c>
      <c r="E482" s="2129">
        <f t="shared" si="62"/>
        <v>399.56400000000002</v>
      </c>
      <c r="F482" s="603">
        <f t="shared" si="63"/>
        <v>399.56</v>
      </c>
      <c r="G482" s="862">
        <f>'Заказ, cкидки и курсы валют'!$J$23*F482</f>
        <v>4974.5219999999999</v>
      </c>
      <c r="H482" s="128">
        <f t="shared" si="64"/>
        <v>746.18</v>
      </c>
      <c r="I482" s="15"/>
      <c r="J482" s="14"/>
      <c r="K482" s="14"/>
    </row>
    <row r="483" spans="1:11" ht="12.6" customHeight="1">
      <c r="A483" s="15" t="s">
        <v>5031</v>
      </c>
      <c r="B483" s="44" t="s">
        <v>1386</v>
      </c>
      <c r="C483" s="44">
        <v>3005</v>
      </c>
      <c r="D483" s="2074">
        <v>150</v>
      </c>
      <c r="E483" s="2129">
        <f t="shared" si="62"/>
        <v>399.56400000000002</v>
      </c>
      <c r="F483" s="603">
        <f t="shared" si="63"/>
        <v>399.56</v>
      </c>
      <c r="G483" s="862">
        <f>'Заказ, cкидки и курсы валют'!$J$23*F483</f>
        <v>4974.5219999999999</v>
      </c>
      <c r="H483" s="128">
        <f t="shared" si="64"/>
        <v>746.18</v>
      </c>
      <c r="I483" s="15"/>
      <c r="J483" s="14"/>
      <c r="K483" s="14"/>
    </row>
    <row r="484" spans="1:11" ht="12.6" customHeight="1">
      <c r="A484" s="15" t="s">
        <v>5032</v>
      </c>
      <c r="B484" s="44" t="s">
        <v>1386</v>
      </c>
      <c r="C484" s="44">
        <v>3009</v>
      </c>
      <c r="D484" s="2074">
        <v>150</v>
      </c>
      <c r="E484" s="2129">
        <f t="shared" si="62"/>
        <v>399.56400000000002</v>
      </c>
      <c r="F484" s="603">
        <f t="shared" si="63"/>
        <v>399.56</v>
      </c>
      <c r="G484" s="862">
        <f>'Заказ, cкидки и курсы валют'!$J$23*F484</f>
        <v>4974.5219999999999</v>
      </c>
      <c r="H484" s="128">
        <f t="shared" si="64"/>
        <v>746.18</v>
      </c>
      <c r="I484" s="15"/>
      <c r="J484" s="14"/>
      <c r="K484" s="14"/>
    </row>
    <row r="485" spans="1:11" ht="12.6" customHeight="1">
      <c r="A485" s="15" t="s">
        <v>5033</v>
      </c>
      <c r="B485" s="44" t="s">
        <v>1386</v>
      </c>
      <c r="C485" s="44">
        <v>3011</v>
      </c>
      <c r="D485" s="2074">
        <v>150</v>
      </c>
      <c r="E485" s="2129">
        <f t="shared" si="62"/>
        <v>399.56400000000002</v>
      </c>
      <c r="F485" s="603">
        <f t="shared" si="63"/>
        <v>399.56</v>
      </c>
      <c r="G485" s="862">
        <f>'Заказ, cкидки и курсы валют'!$J$23*F485</f>
        <v>4974.5219999999999</v>
      </c>
      <c r="H485" s="128">
        <f t="shared" si="64"/>
        <v>746.18</v>
      </c>
      <c r="I485" s="15"/>
      <c r="J485" s="14"/>
      <c r="K485" s="14"/>
    </row>
    <row r="486" spans="1:11" ht="12.6" customHeight="1">
      <c r="A486" s="15" t="s">
        <v>5034</v>
      </c>
      <c r="B486" s="44" t="s">
        <v>1386</v>
      </c>
      <c r="C486" s="44">
        <v>5002</v>
      </c>
      <c r="D486" s="2074">
        <v>150</v>
      </c>
      <c r="E486" s="2129">
        <f t="shared" si="62"/>
        <v>399.56400000000002</v>
      </c>
      <c r="F486" s="603">
        <f t="shared" si="63"/>
        <v>399.56</v>
      </c>
      <c r="G486" s="862">
        <f>'Заказ, cкидки и курсы валют'!$J$23*F486</f>
        <v>4974.5219999999999</v>
      </c>
      <c r="H486" s="128">
        <f t="shared" si="64"/>
        <v>746.18</v>
      </c>
      <c r="I486" s="15"/>
      <c r="J486" s="14"/>
      <c r="K486" s="14"/>
    </row>
    <row r="487" spans="1:11" ht="12.6" customHeight="1">
      <c r="A487" s="15" t="s">
        <v>5035</v>
      </c>
      <c r="B487" s="44" t="s">
        <v>1386</v>
      </c>
      <c r="C487" s="44">
        <v>5005</v>
      </c>
      <c r="D487" s="2074">
        <v>150</v>
      </c>
      <c r="E487" s="2129">
        <f t="shared" si="62"/>
        <v>399.56400000000002</v>
      </c>
      <c r="F487" s="603">
        <f t="shared" si="63"/>
        <v>399.56</v>
      </c>
      <c r="G487" s="862">
        <f>'Заказ, cкидки и курсы валют'!$J$23*F487</f>
        <v>4974.5219999999999</v>
      </c>
      <c r="H487" s="128">
        <f t="shared" si="64"/>
        <v>746.18</v>
      </c>
      <c r="I487" s="15"/>
      <c r="J487" s="14"/>
      <c r="K487" s="14"/>
    </row>
    <row r="488" spans="1:11" ht="12.6" customHeight="1">
      <c r="A488" s="15" t="s">
        <v>5036</v>
      </c>
      <c r="B488" s="44" t="s">
        <v>1386</v>
      </c>
      <c r="C488" s="44">
        <v>5010</v>
      </c>
      <c r="D488" s="2074">
        <v>200</v>
      </c>
      <c r="E488" s="2129">
        <f t="shared" si="62"/>
        <v>399.56400000000002</v>
      </c>
      <c r="F488" s="603">
        <f t="shared" si="63"/>
        <v>399.56</v>
      </c>
      <c r="G488" s="862">
        <f>'Заказ, cкидки и курсы валют'!$J$23*F488</f>
        <v>4974.5219999999999</v>
      </c>
      <c r="H488" s="128">
        <f t="shared" si="64"/>
        <v>994.9</v>
      </c>
      <c r="I488" s="15"/>
      <c r="J488" s="14"/>
      <c r="K488" s="14"/>
    </row>
    <row r="489" spans="1:11" ht="12.6" customHeight="1">
      <c r="A489" s="15" t="s">
        <v>5037</v>
      </c>
      <c r="B489" s="44" t="s">
        <v>1386</v>
      </c>
      <c r="C489" s="44">
        <v>5021</v>
      </c>
      <c r="D489" s="2074">
        <v>150</v>
      </c>
      <c r="E489" s="2129">
        <f t="shared" si="62"/>
        <v>399.56400000000002</v>
      </c>
      <c r="F489" s="603">
        <f t="shared" si="63"/>
        <v>399.56</v>
      </c>
      <c r="G489" s="862">
        <f>'Заказ, cкидки и курсы валют'!$J$23*F489</f>
        <v>4974.5219999999999</v>
      </c>
      <c r="H489" s="128">
        <f t="shared" si="64"/>
        <v>746.18</v>
      </c>
      <c r="I489" s="15"/>
      <c r="J489" s="14"/>
      <c r="K489" s="14"/>
    </row>
    <row r="490" spans="1:11" ht="12.6" customHeight="1">
      <c r="A490" s="15" t="s">
        <v>5038</v>
      </c>
      <c r="B490" s="44" t="s">
        <v>1386</v>
      </c>
      <c r="C490" s="44">
        <v>6002</v>
      </c>
      <c r="D490" s="2074">
        <v>150</v>
      </c>
      <c r="E490" s="2129">
        <f t="shared" si="62"/>
        <v>399.56400000000002</v>
      </c>
      <c r="F490" s="603">
        <f t="shared" si="63"/>
        <v>399.56</v>
      </c>
      <c r="G490" s="862">
        <f>'Заказ, cкидки и курсы валют'!$J$23*F490</f>
        <v>4974.5219999999999</v>
      </c>
      <c r="H490" s="128">
        <f t="shared" si="64"/>
        <v>746.18</v>
      </c>
      <c r="I490" s="15"/>
      <c r="J490" s="14"/>
      <c r="K490" s="14"/>
    </row>
    <row r="491" spans="1:11" ht="12.6" customHeight="1">
      <c r="A491" s="15" t="s">
        <v>11926</v>
      </c>
      <c r="B491" s="44" t="s">
        <v>1386</v>
      </c>
      <c r="C491" s="44">
        <v>6005</v>
      </c>
      <c r="D491" s="2074">
        <v>150</v>
      </c>
      <c r="E491" s="2129">
        <f t="shared" si="62"/>
        <v>399.56400000000002</v>
      </c>
      <c r="F491" s="603">
        <f t="shared" si="63"/>
        <v>399.56</v>
      </c>
      <c r="G491" s="862">
        <f>'Заказ, cкидки и курсы валют'!$J$23*F491</f>
        <v>4974.5219999999999</v>
      </c>
      <c r="H491" s="128">
        <f t="shared" si="64"/>
        <v>746.18</v>
      </c>
      <c r="I491" s="15"/>
      <c r="J491" s="14"/>
      <c r="K491" s="14"/>
    </row>
    <row r="492" spans="1:11" ht="12.6" customHeight="1">
      <c r="A492" s="15" t="s">
        <v>5599</v>
      </c>
      <c r="B492" s="44" t="s">
        <v>1386</v>
      </c>
      <c r="C492" s="44">
        <v>6020</v>
      </c>
      <c r="D492" s="2074">
        <v>200</v>
      </c>
      <c r="E492" s="2129">
        <f t="shared" ref="E492:E523" si="65">E348*1.2</f>
        <v>399.56400000000002</v>
      </c>
      <c r="F492" s="603">
        <f t="shared" ref="F492:F508" si="66">ROUND(E492*(1-$F$37),2)</f>
        <v>399.56</v>
      </c>
      <c r="G492" s="862">
        <f>'Заказ, cкидки и курсы валют'!$J$23*F492</f>
        <v>4974.5219999999999</v>
      </c>
      <c r="H492" s="128">
        <f t="shared" ref="H492:H508" si="67">ROUND((D492/1000)*G492,2)</f>
        <v>994.9</v>
      </c>
      <c r="I492" s="15"/>
      <c r="J492" s="14"/>
      <c r="K492" s="14"/>
    </row>
    <row r="493" spans="1:11" ht="12.6" customHeight="1">
      <c r="A493" s="15" t="s">
        <v>5039</v>
      </c>
      <c r="B493" s="44" t="s">
        <v>1386</v>
      </c>
      <c r="C493" s="44">
        <v>7004</v>
      </c>
      <c r="D493" s="2074">
        <v>150</v>
      </c>
      <c r="E493" s="2129">
        <f t="shared" si="65"/>
        <v>399.56400000000002</v>
      </c>
      <c r="F493" s="603">
        <f t="shared" si="66"/>
        <v>399.56</v>
      </c>
      <c r="G493" s="862">
        <f>'Заказ, cкидки и курсы валют'!$J$23*F493</f>
        <v>4974.5219999999999</v>
      </c>
      <c r="H493" s="128">
        <f t="shared" si="67"/>
        <v>746.18</v>
      </c>
      <c r="I493" s="15"/>
      <c r="J493" s="14"/>
      <c r="K493" s="14"/>
    </row>
    <row r="494" spans="1:11" ht="12.6" customHeight="1">
      <c r="A494" s="15" t="s">
        <v>11832</v>
      </c>
      <c r="B494" s="44" t="s">
        <v>1386</v>
      </c>
      <c r="C494" s="44">
        <v>7004</v>
      </c>
      <c r="D494" s="2074">
        <v>150</v>
      </c>
      <c r="E494" s="2129">
        <f t="shared" si="65"/>
        <v>399.56400000000002</v>
      </c>
      <c r="F494" s="603">
        <f t="shared" si="66"/>
        <v>399.56</v>
      </c>
      <c r="G494" s="862">
        <f>'Заказ, cкидки и курсы валют'!$J$23*F494</f>
        <v>4974.5219999999999</v>
      </c>
      <c r="H494" s="128">
        <f t="shared" si="67"/>
        <v>746.18</v>
      </c>
      <c r="I494" s="15"/>
      <c r="J494" s="14"/>
      <c r="K494" s="14"/>
    </row>
    <row r="495" spans="1:11" ht="12.6" customHeight="1">
      <c r="A495" s="15" t="s">
        <v>5040</v>
      </c>
      <c r="B495" s="44" t="s">
        <v>1386</v>
      </c>
      <c r="C495" s="44">
        <v>8017</v>
      </c>
      <c r="D495" s="2074">
        <v>150</v>
      </c>
      <c r="E495" s="2129">
        <f t="shared" si="65"/>
        <v>399.56400000000002</v>
      </c>
      <c r="F495" s="603">
        <f t="shared" si="66"/>
        <v>399.56</v>
      </c>
      <c r="G495" s="862">
        <f>'Заказ, cкидки и курсы валют'!$J$23*F495</f>
        <v>4974.5219999999999</v>
      </c>
      <c r="H495" s="128">
        <f t="shared" si="67"/>
        <v>746.18</v>
      </c>
      <c r="I495" s="15"/>
      <c r="J495" s="14"/>
      <c r="K495" s="14"/>
    </row>
    <row r="496" spans="1:11" ht="12.6" customHeight="1">
      <c r="A496" s="15" t="s">
        <v>5041</v>
      </c>
      <c r="B496" s="44" t="s">
        <v>1386</v>
      </c>
      <c r="C496" s="44">
        <v>8019</v>
      </c>
      <c r="D496" s="2074">
        <v>150</v>
      </c>
      <c r="E496" s="2129">
        <f t="shared" si="65"/>
        <v>399.56400000000002</v>
      </c>
      <c r="F496" s="603">
        <f t="shared" si="66"/>
        <v>399.56</v>
      </c>
      <c r="G496" s="862">
        <f>'Заказ, cкидки и курсы валют'!$J$23*F496</f>
        <v>4974.5219999999999</v>
      </c>
      <c r="H496" s="128">
        <f t="shared" si="67"/>
        <v>746.18</v>
      </c>
      <c r="I496" s="15"/>
      <c r="J496" s="14"/>
      <c r="K496" s="14"/>
    </row>
    <row r="497" spans="1:11" ht="12.6" customHeight="1">
      <c r="A497" s="15" t="s">
        <v>5042</v>
      </c>
      <c r="B497" s="44" t="s">
        <v>1386</v>
      </c>
      <c r="C497" s="44">
        <v>9003</v>
      </c>
      <c r="D497" s="2074">
        <v>150</v>
      </c>
      <c r="E497" s="2129">
        <f t="shared" si="65"/>
        <v>399.56400000000002</v>
      </c>
      <c r="F497" s="603">
        <f t="shared" si="66"/>
        <v>399.56</v>
      </c>
      <c r="G497" s="862">
        <f>'Заказ, cкидки и курсы валют'!$J$23*F497</f>
        <v>4974.5219999999999</v>
      </c>
      <c r="H497" s="128">
        <f t="shared" si="67"/>
        <v>746.18</v>
      </c>
      <c r="I497" s="15"/>
      <c r="J497" s="14"/>
      <c r="K497" s="14"/>
    </row>
    <row r="498" spans="1:11" ht="12.6" customHeight="1">
      <c r="A498" s="15" t="s">
        <v>11833</v>
      </c>
      <c r="B498" s="44" t="s">
        <v>1386</v>
      </c>
      <c r="C498" s="44">
        <v>9016</v>
      </c>
      <c r="D498" s="2074">
        <v>150</v>
      </c>
      <c r="E498" s="2129">
        <f t="shared" si="65"/>
        <v>399.56400000000002</v>
      </c>
      <c r="F498" s="603">
        <f t="shared" si="66"/>
        <v>399.56</v>
      </c>
      <c r="G498" s="862">
        <f>'Заказ, cкидки и курсы валют'!$J$23*F498</f>
        <v>4974.5219999999999</v>
      </c>
      <c r="H498" s="128">
        <f t="shared" si="67"/>
        <v>746.18</v>
      </c>
      <c r="I498" s="15"/>
      <c r="J498" s="14"/>
      <c r="K498" s="14"/>
    </row>
    <row r="499" spans="1:11" ht="12.6" customHeight="1">
      <c r="A499" s="2185" t="s">
        <v>5043</v>
      </c>
      <c r="B499" s="1854" t="s">
        <v>1387</v>
      </c>
      <c r="C499" s="1854">
        <v>1014</v>
      </c>
      <c r="D499" s="2186">
        <v>100</v>
      </c>
      <c r="E499" s="2129">
        <f t="shared" si="65"/>
        <v>479.07600000000002</v>
      </c>
      <c r="F499" s="932">
        <f t="shared" si="66"/>
        <v>479.08</v>
      </c>
      <c r="G499" s="933">
        <f>'Заказ, cкидки и курсы валют'!$J$23*F499</f>
        <v>5964.5459999999994</v>
      </c>
      <c r="H499" s="537">
        <f t="shared" si="67"/>
        <v>596.45000000000005</v>
      </c>
      <c r="I499" s="2185"/>
      <c r="J499" s="14"/>
      <c r="K499" s="14"/>
    </row>
    <row r="500" spans="1:11" ht="12.6" customHeight="1">
      <c r="A500" s="15" t="s">
        <v>5044</v>
      </c>
      <c r="B500" s="44" t="s">
        <v>1387</v>
      </c>
      <c r="C500" s="44">
        <v>1015</v>
      </c>
      <c r="D500" s="2074">
        <v>100</v>
      </c>
      <c r="E500" s="2129">
        <f t="shared" si="65"/>
        <v>479.07600000000002</v>
      </c>
      <c r="F500" s="603">
        <f t="shared" si="66"/>
        <v>479.08</v>
      </c>
      <c r="G500" s="862">
        <f>'Заказ, cкидки и курсы валют'!$J$23*F500</f>
        <v>5964.5459999999994</v>
      </c>
      <c r="H500" s="128">
        <f t="shared" si="67"/>
        <v>596.45000000000005</v>
      </c>
      <c r="I500" s="15"/>
      <c r="J500" s="14"/>
      <c r="K500" s="14"/>
    </row>
    <row r="501" spans="1:11" ht="12.6" customHeight="1">
      <c r="A501" s="15" t="s">
        <v>5045</v>
      </c>
      <c r="B501" s="44" t="s">
        <v>1387</v>
      </c>
      <c r="C501" s="44">
        <v>1018</v>
      </c>
      <c r="D501" s="2074">
        <v>100</v>
      </c>
      <c r="E501" s="2129">
        <f t="shared" si="65"/>
        <v>479.07600000000002</v>
      </c>
      <c r="F501" s="603">
        <f t="shared" si="66"/>
        <v>479.08</v>
      </c>
      <c r="G501" s="862">
        <f>'Заказ, cкидки и курсы валют'!$J$23*F501</f>
        <v>5964.5459999999994</v>
      </c>
      <c r="H501" s="128">
        <f t="shared" si="67"/>
        <v>596.45000000000005</v>
      </c>
      <c r="I501" s="15"/>
      <c r="J501" s="14"/>
      <c r="K501" s="14"/>
    </row>
    <row r="502" spans="1:11" ht="12.6" customHeight="1">
      <c r="A502" s="15" t="s">
        <v>5046</v>
      </c>
      <c r="B502" s="44" t="s">
        <v>1387</v>
      </c>
      <c r="C502" s="44">
        <v>3003</v>
      </c>
      <c r="D502" s="2074">
        <v>100</v>
      </c>
      <c r="E502" s="2129">
        <f t="shared" si="65"/>
        <v>479.07600000000002</v>
      </c>
      <c r="F502" s="603">
        <f t="shared" si="66"/>
        <v>479.08</v>
      </c>
      <c r="G502" s="862">
        <f>'Заказ, cкидки и курсы валют'!$J$23*F502</f>
        <v>5964.5459999999994</v>
      </c>
      <c r="H502" s="128">
        <f t="shared" si="67"/>
        <v>596.45000000000005</v>
      </c>
      <c r="I502" s="15"/>
      <c r="J502" s="14"/>
      <c r="K502" s="14"/>
    </row>
    <row r="503" spans="1:11" ht="12.6" customHeight="1">
      <c r="A503" s="15" t="s">
        <v>5047</v>
      </c>
      <c r="B503" s="44" t="s">
        <v>1387</v>
      </c>
      <c r="C503" s="44">
        <v>3005</v>
      </c>
      <c r="D503" s="2074">
        <v>100</v>
      </c>
      <c r="E503" s="2129">
        <f t="shared" si="65"/>
        <v>479.07600000000002</v>
      </c>
      <c r="F503" s="603">
        <f t="shared" si="66"/>
        <v>479.08</v>
      </c>
      <c r="G503" s="862">
        <f>'Заказ, cкидки и курсы валют'!$J$23*F503</f>
        <v>5964.5459999999994</v>
      </c>
      <c r="H503" s="128">
        <f t="shared" si="67"/>
        <v>596.45000000000005</v>
      </c>
      <c r="I503" s="15"/>
      <c r="J503" s="14"/>
      <c r="K503" s="14"/>
    </row>
    <row r="504" spans="1:11" ht="12.6" customHeight="1">
      <c r="A504" s="15" t="s">
        <v>5048</v>
      </c>
      <c r="B504" s="44" t="s">
        <v>1387</v>
      </c>
      <c r="C504" s="44">
        <v>3009</v>
      </c>
      <c r="D504" s="2074">
        <v>100</v>
      </c>
      <c r="E504" s="2129">
        <f t="shared" si="65"/>
        <v>479.07600000000002</v>
      </c>
      <c r="F504" s="603">
        <f t="shared" si="66"/>
        <v>479.08</v>
      </c>
      <c r="G504" s="862">
        <f>'Заказ, cкидки и курсы валют'!$J$23*F504</f>
        <v>5964.5459999999994</v>
      </c>
      <c r="H504" s="128">
        <f t="shared" si="67"/>
        <v>596.45000000000005</v>
      </c>
      <c r="I504" s="15"/>
      <c r="J504" s="14"/>
      <c r="K504" s="14"/>
    </row>
    <row r="505" spans="1:11" ht="12.6" customHeight="1">
      <c r="A505" s="15" t="s">
        <v>5049</v>
      </c>
      <c r="B505" s="44" t="s">
        <v>1387</v>
      </c>
      <c r="C505" s="44">
        <v>3011</v>
      </c>
      <c r="D505" s="2074">
        <v>100</v>
      </c>
      <c r="E505" s="2129">
        <f t="shared" si="65"/>
        <v>479.07600000000002</v>
      </c>
      <c r="F505" s="603">
        <f t="shared" si="66"/>
        <v>479.08</v>
      </c>
      <c r="G505" s="862">
        <f>'Заказ, cкидки и курсы валют'!$J$23*F505</f>
        <v>5964.5459999999994</v>
      </c>
      <c r="H505" s="128">
        <f t="shared" si="67"/>
        <v>596.45000000000005</v>
      </c>
      <c r="I505" s="15"/>
      <c r="J505" s="14"/>
      <c r="K505" s="14"/>
    </row>
    <row r="506" spans="1:11" ht="12.6" customHeight="1">
      <c r="A506" s="15" t="s">
        <v>5050</v>
      </c>
      <c r="B506" s="44" t="s">
        <v>1387</v>
      </c>
      <c r="C506" s="44">
        <v>5002</v>
      </c>
      <c r="D506" s="2074">
        <v>100</v>
      </c>
      <c r="E506" s="2129">
        <f t="shared" si="65"/>
        <v>479.07600000000002</v>
      </c>
      <c r="F506" s="603">
        <f t="shared" si="66"/>
        <v>479.08</v>
      </c>
      <c r="G506" s="862">
        <f>'Заказ, cкидки и курсы валют'!$J$23*F506</f>
        <v>5964.5459999999994</v>
      </c>
      <c r="H506" s="128">
        <f t="shared" si="67"/>
        <v>596.45000000000005</v>
      </c>
      <c r="I506" s="15"/>
      <c r="J506" s="14"/>
      <c r="K506" s="14"/>
    </row>
    <row r="507" spans="1:11" ht="12.6" customHeight="1">
      <c r="A507" s="15" t="s">
        <v>5051</v>
      </c>
      <c r="B507" s="44" t="s">
        <v>1387</v>
      </c>
      <c r="C507" s="44">
        <v>5005</v>
      </c>
      <c r="D507" s="2074">
        <v>100</v>
      </c>
      <c r="E507" s="2129">
        <f t="shared" si="65"/>
        <v>479.07600000000002</v>
      </c>
      <c r="F507" s="603">
        <f t="shared" si="66"/>
        <v>479.08</v>
      </c>
      <c r="G507" s="862">
        <f>'Заказ, cкидки и курсы валют'!$J$23*F507</f>
        <v>5964.5459999999994</v>
      </c>
      <c r="H507" s="128">
        <f t="shared" si="67"/>
        <v>596.45000000000005</v>
      </c>
      <c r="I507" s="15"/>
      <c r="J507" s="14"/>
      <c r="K507" s="14"/>
    </row>
    <row r="508" spans="1:11" ht="12.6" customHeight="1">
      <c r="A508" s="15" t="s">
        <v>5052</v>
      </c>
      <c r="B508" s="44" t="s">
        <v>1387</v>
      </c>
      <c r="C508" s="44">
        <v>5010</v>
      </c>
      <c r="D508" s="2074">
        <v>100</v>
      </c>
      <c r="E508" s="2129">
        <f t="shared" si="65"/>
        <v>479.07600000000002</v>
      </c>
      <c r="F508" s="603">
        <f t="shared" si="66"/>
        <v>479.08</v>
      </c>
      <c r="G508" s="862">
        <f>'Заказ, cкидки и курсы валют'!$J$23*F508</f>
        <v>5964.5459999999994</v>
      </c>
      <c r="H508" s="128">
        <f t="shared" si="67"/>
        <v>596.45000000000005</v>
      </c>
      <c r="I508" s="15"/>
      <c r="J508" s="14"/>
      <c r="K508" s="14"/>
    </row>
    <row r="509" spans="1:11" ht="12.6" customHeight="1">
      <c r="A509" s="15" t="s">
        <v>5053</v>
      </c>
      <c r="B509" s="44" t="s">
        <v>1387</v>
      </c>
      <c r="C509" s="44">
        <v>5021</v>
      </c>
      <c r="D509" s="2074">
        <v>100</v>
      </c>
      <c r="E509" s="2129">
        <f t="shared" si="65"/>
        <v>479.07600000000002</v>
      </c>
      <c r="F509" s="603">
        <f t="shared" ref="F509:F572" si="68">ROUND(E509*(1-$F$37),2)</f>
        <v>479.08</v>
      </c>
      <c r="G509" s="862">
        <f>'Заказ, cкидки и курсы валют'!$J$23*F509</f>
        <v>5964.5459999999994</v>
      </c>
      <c r="H509" s="128">
        <f t="shared" ref="H509:H572" si="69">ROUND((D509/1000)*G509,2)</f>
        <v>596.45000000000005</v>
      </c>
      <c r="I509" s="15"/>
      <c r="J509" s="14"/>
      <c r="K509" s="14"/>
    </row>
    <row r="510" spans="1:11" ht="12.6" customHeight="1">
      <c r="A510" s="15" t="s">
        <v>5054</v>
      </c>
      <c r="B510" s="44" t="s">
        <v>1387</v>
      </c>
      <c r="C510" s="44">
        <v>6002</v>
      </c>
      <c r="D510" s="2074">
        <v>100</v>
      </c>
      <c r="E510" s="2129">
        <f t="shared" si="65"/>
        <v>479.07600000000002</v>
      </c>
      <c r="F510" s="603">
        <f t="shared" si="68"/>
        <v>479.08</v>
      </c>
      <c r="G510" s="862">
        <f>'Заказ, cкидки и курсы валют'!$J$23*F510</f>
        <v>5964.5459999999994</v>
      </c>
      <c r="H510" s="128">
        <f t="shared" si="69"/>
        <v>596.45000000000005</v>
      </c>
      <c r="I510" s="15"/>
      <c r="J510" s="14"/>
      <c r="K510" s="14"/>
    </row>
    <row r="511" spans="1:11" ht="12.6" customHeight="1">
      <c r="A511" s="15" t="s">
        <v>5055</v>
      </c>
      <c r="B511" s="44" t="s">
        <v>1387</v>
      </c>
      <c r="C511" s="44">
        <v>6005</v>
      </c>
      <c r="D511" s="2074">
        <v>100</v>
      </c>
      <c r="E511" s="2129">
        <f t="shared" si="65"/>
        <v>479.07600000000002</v>
      </c>
      <c r="F511" s="603">
        <f t="shared" si="68"/>
        <v>479.08</v>
      </c>
      <c r="G511" s="862">
        <f>'Заказ, cкидки и курсы валют'!$J$23*F511</f>
        <v>5964.5459999999994</v>
      </c>
      <c r="H511" s="128">
        <f t="shared" si="69"/>
        <v>596.45000000000005</v>
      </c>
      <c r="I511" s="15"/>
      <c r="J511" s="14"/>
      <c r="K511" s="14"/>
    </row>
    <row r="512" spans="1:11" ht="12.6" customHeight="1">
      <c r="A512" s="15" t="s">
        <v>5056</v>
      </c>
      <c r="B512" s="44" t="s">
        <v>1387</v>
      </c>
      <c r="C512" s="44">
        <v>7004</v>
      </c>
      <c r="D512" s="2074">
        <v>100</v>
      </c>
      <c r="E512" s="2129">
        <f t="shared" si="65"/>
        <v>479.07600000000002</v>
      </c>
      <c r="F512" s="603">
        <f t="shared" si="68"/>
        <v>479.08</v>
      </c>
      <c r="G512" s="862">
        <f>'Заказ, cкидки и курсы валют'!$J$23*F512</f>
        <v>5964.5459999999994</v>
      </c>
      <c r="H512" s="128">
        <f t="shared" si="69"/>
        <v>596.45000000000005</v>
      </c>
      <c r="I512" s="15"/>
      <c r="J512" s="14"/>
      <c r="K512" s="14"/>
    </row>
    <row r="513" spans="1:11" ht="12.6" customHeight="1">
      <c r="A513" s="15" t="s">
        <v>10704</v>
      </c>
      <c r="B513" s="44" t="s">
        <v>1387</v>
      </c>
      <c r="C513" s="44">
        <v>7024</v>
      </c>
      <c r="D513" s="2074">
        <v>100</v>
      </c>
      <c r="E513" s="2129">
        <f t="shared" si="65"/>
        <v>479.07600000000002</v>
      </c>
      <c r="F513" s="603">
        <f t="shared" si="68"/>
        <v>479.08</v>
      </c>
      <c r="G513" s="862">
        <f>'Заказ, cкидки и курсы валют'!$J$23*F513</f>
        <v>5964.5459999999994</v>
      </c>
      <c r="H513" s="128">
        <f t="shared" si="69"/>
        <v>596.45000000000005</v>
      </c>
      <c r="I513" s="15"/>
      <c r="J513" s="14"/>
      <c r="K513" s="14"/>
    </row>
    <row r="514" spans="1:11" ht="12.6" customHeight="1">
      <c r="A514" s="15" t="s">
        <v>5057</v>
      </c>
      <c r="B514" s="44" t="s">
        <v>1387</v>
      </c>
      <c r="C514" s="44">
        <v>8017</v>
      </c>
      <c r="D514" s="2074">
        <v>100</v>
      </c>
      <c r="E514" s="2129">
        <f t="shared" si="65"/>
        <v>479.07600000000002</v>
      </c>
      <c r="F514" s="603">
        <f t="shared" si="68"/>
        <v>479.08</v>
      </c>
      <c r="G514" s="862">
        <f>'Заказ, cкидки и курсы валют'!$J$23*F514</f>
        <v>5964.5459999999994</v>
      </c>
      <c r="H514" s="128">
        <f t="shared" si="69"/>
        <v>596.45000000000005</v>
      </c>
      <c r="I514" s="15"/>
      <c r="J514" s="14"/>
      <c r="K514" s="14"/>
    </row>
    <row r="515" spans="1:11" ht="12.6" customHeight="1">
      <c r="A515" s="15" t="s">
        <v>5058</v>
      </c>
      <c r="B515" s="44" t="s">
        <v>1387</v>
      </c>
      <c r="C515" s="44">
        <v>8019</v>
      </c>
      <c r="D515" s="2074">
        <v>100</v>
      </c>
      <c r="E515" s="2129">
        <f t="shared" si="65"/>
        <v>479.07600000000002</v>
      </c>
      <c r="F515" s="603">
        <f t="shared" si="68"/>
        <v>479.08</v>
      </c>
      <c r="G515" s="862">
        <f>'Заказ, cкидки и курсы валют'!$J$23*F515</f>
        <v>5964.5459999999994</v>
      </c>
      <c r="H515" s="128">
        <f t="shared" si="69"/>
        <v>596.45000000000005</v>
      </c>
      <c r="I515" s="15"/>
      <c r="J515" s="14"/>
      <c r="K515" s="14"/>
    </row>
    <row r="516" spans="1:11" ht="12.6" customHeight="1">
      <c r="A516" s="15" t="s">
        <v>5059</v>
      </c>
      <c r="B516" s="44" t="s">
        <v>1387</v>
      </c>
      <c r="C516" s="44">
        <v>9003</v>
      </c>
      <c r="D516" s="2074">
        <v>100</v>
      </c>
      <c r="E516" s="2129">
        <f t="shared" si="65"/>
        <v>479.07600000000002</v>
      </c>
      <c r="F516" s="603">
        <f t="shared" si="68"/>
        <v>479.08</v>
      </c>
      <c r="G516" s="862">
        <f>'Заказ, cкидки и курсы валют'!$J$23*F516</f>
        <v>5964.5459999999994</v>
      </c>
      <c r="H516" s="128">
        <f t="shared" si="69"/>
        <v>596.45000000000005</v>
      </c>
      <c r="I516" s="15"/>
      <c r="J516" s="14"/>
      <c r="K516" s="139"/>
    </row>
    <row r="517" spans="1:11" ht="12.6" customHeight="1">
      <c r="A517" s="2187" t="s">
        <v>2712</v>
      </c>
      <c r="B517" s="1854" t="s">
        <v>3540</v>
      </c>
      <c r="C517" s="1854">
        <v>1014</v>
      </c>
      <c r="D517" s="2186">
        <v>300</v>
      </c>
      <c r="E517" s="2129">
        <f t="shared" si="65"/>
        <v>287.52</v>
      </c>
      <c r="F517" s="932">
        <f t="shared" si="68"/>
        <v>287.52</v>
      </c>
      <c r="G517" s="933">
        <f>'Заказ, cкидки и курсы валют'!$J$23*F517</f>
        <v>3579.6239999999998</v>
      </c>
      <c r="H517" s="537">
        <f t="shared" si="69"/>
        <v>1073.8900000000001</v>
      </c>
      <c r="I517" s="2187"/>
      <c r="J517" s="14"/>
      <c r="K517" s="139"/>
    </row>
    <row r="518" spans="1:11" ht="12.6" customHeight="1">
      <c r="A518" s="20" t="s">
        <v>2713</v>
      </c>
      <c r="B518" s="44" t="s">
        <v>3540</v>
      </c>
      <c r="C518" s="44">
        <v>1015</v>
      </c>
      <c r="D518" s="2074">
        <v>300</v>
      </c>
      <c r="E518" s="2129">
        <f t="shared" si="65"/>
        <v>287.52</v>
      </c>
      <c r="F518" s="603">
        <f t="shared" si="68"/>
        <v>287.52</v>
      </c>
      <c r="G518" s="862">
        <f>'Заказ, cкидки и курсы валют'!$J$23*F518</f>
        <v>3579.6239999999998</v>
      </c>
      <c r="H518" s="128">
        <f t="shared" si="69"/>
        <v>1073.8900000000001</v>
      </c>
      <c r="I518" s="20"/>
      <c r="J518" s="460"/>
      <c r="K518" s="139"/>
    </row>
    <row r="519" spans="1:11" ht="12.6" customHeight="1">
      <c r="A519" s="20" t="s">
        <v>2714</v>
      </c>
      <c r="B519" s="44" t="s">
        <v>3540</v>
      </c>
      <c r="C519" s="44">
        <v>1018</v>
      </c>
      <c r="D519" s="2074">
        <v>300</v>
      </c>
      <c r="E519" s="2129">
        <f t="shared" si="65"/>
        <v>287.52</v>
      </c>
      <c r="F519" s="603">
        <f t="shared" si="68"/>
        <v>287.52</v>
      </c>
      <c r="G519" s="862">
        <f>'Заказ, cкидки и курсы валют'!$J$23*F519</f>
        <v>3579.6239999999998</v>
      </c>
      <c r="H519" s="128">
        <f t="shared" si="69"/>
        <v>1073.8900000000001</v>
      </c>
      <c r="I519" s="20"/>
      <c r="J519" s="460"/>
      <c r="K519" s="139"/>
    </row>
    <row r="520" spans="1:11" ht="12.6" customHeight="1">
      <c r="A520" s="20" t="s">
        <v>2715</v>
      </c>
      <c r="B520" s="44" t="s">
        <v>3540</v>
      </c>
      <c r="C520" s="44">
        <v>3003</v>
      </c>
      <c r="D520" s="2074">
        <v>300</v>
      </c>
      <c r="E520" s="2129">
        <f t="shared" si="65"/>
        <v>287.52</v>
      </c>
      <c r="F520" s="603">
        <f t="shared" si="68"/>
        <v>287.52</v>
      </c>
      <c r="G520" s="862">
        <f>'Заказ, cкидки и курсы валют'!$J$23*F520</f>
        <v>3579.6239999999998</v>
      </c>
      <c r="H520" s="128">
        <f t="shared" si="69"/>
        <v>1073.8900000000001</v>
      </c>
      <c r="I520" s="20"/>
      <c r="J520" s="460"/>
      <c r="K520" s="139"/>
    </row>
    <row r="521" spans="1:11" ht="12.6" customHeight="1">
      <c r="A521" s="20" t="s">
        <v>2716</v>
      </c>
      <c r="B521" s="44" t="s">
        <v>3540</v>
      </c>
      <c r="C521" s="44">
        <v>3005</v>
      </c>
      <c r="D521" s="2074">
        <v>300</v>
      </c>
      <c r="E521" s="2129">
        <f t="shared" si="65"/>
        <v>287.52</v>
      </c>
      <c r="F521" s="603">
        <f t="shared" si="68"/>
        <v>287.52</v>
      </c>
      <c r="G521" s="862">
        <f>'Заказ, cкидки и курсы валют'!$J$23*F521</f>
        <v>3579.6239999999998</v>
      </c>
      <c r="H521" s="128">
        <f t="shared" si="69"/>
        <v>1073.8900000000001</v>
      </c>
      <c r="I521" s="20"/>
      <c r="J521" s="460"/>
      <c r="K521" s="139"/>
    </row>
    <row r="522" spans="1:11" ht="12.6" customHeight="1">
      <c r="A522" s="20" t="s">
        <v>2717</v>
      </c>
      <c r="B522" s="44" t="s">
        <v>3540</v>
      </c>
      <c r="C522" s="44">
        <v>3009</v>
      </c>
      <c r="D522" s="2074">
        <v>300</v>
      </c>
      <c r="E522" s="2129">
        <f t="shared" si="65"/>
        <v>287.52</v>
      </c>
      <c r="F522" s="603">
        <f t="shared" si="68"/>
        <v>287.52</v>
      </c>
      <c r="G522" s="862">
        <f>'Заказ, cкидки и курсы валют'!$J$23*F522</f>
        <v>3579.6239999999998</v>
      </c>
      <c r="H522" s="128">
        <f t="shared" si="69"/>
        <v>1073.8900000000001</v>
      </c>
      <c r="I522" s="20"/>
      <c r="J522" s="460"/>
      <c r="K522" s="139"/>
    </row>
    <row r="523" spans="1:11" ht="12.6" customHeight="1">
      <c r="A523" s="20" t="s">
        <v>2718</v>
      </c>
      <c r="B523" s="44" t="s">
        <v>3540</v>
      </c>
      <c r="C523" s="44">
        <v>3011</v>
      </c>
      <c r="D523" s="2074">
        <v>300</v>
      </c>
      <c r="E523" s="2129">
        <f t="shared" si="65"/>
        <v>287.52</v>
      </c>
      <c r="F523" s="603">
        <f t="shared" si="68"/>
        <v>287.52</v>
      </c>
      <c r="G523" s="862">
        <f>'Заказ, cкидки и курсы валют'!$J$23*F523</f>
        <v>3579.6239999999998</v>
      </c>
      <c r="H523" s="128">
        <f t="shared" si="69"/>
        <v>1073.8900000000001</v>
      </c>
      <c r="I523" s="20"/>
      <c r="J523" s="460"/>
      <c r="K523" s="139"/>
    </row>
    <row r="524" spans="1:11" ht="12.6" customHeight="1">
      <c r="A524" s="20" t="s">
        <v>2719</v>
      </c>
      <c r="B524" s="44" t="s">
        <v>3540</v>
      </c>
      <c r="C524" s="44">
        <v>5002</v>
      </c>
      <c r="D524" s="2074">
        <v>300</v>
      </c>
      <c r="E524" s="2129">
        <f t="shared" ref="E524:E555" si="70">E380*1.2</f>
        <v>287.52</v>
      </c>
      <c r="F524" s="603">
        <f t="shared" si="68"/>
        <v>287.52</v>
      </c>
      <c r="G524" s="862">
        <f>'Заказ, cкидки и курсы валют'!$J$23*F524</f>
        <v>3579.6239999999998</v>
      </c>
      <c r="H524" s="128">
        <f t="shared" si="69"/>
        <v>1073.8900000000001</v>
      </c>
      <c r="I524" s="20"/>
      <c r="J524" s="460"/>
      <c r="K524" s="139"/>
    </row>
    <row r="525" spans="1:11" ht="12.6" customHeight="1">
      <c r="A525" s="20" t="s">
        <v>2720</v>
      </c>
      <c r="B525" s="44" t="s">
        <v>3540</v>
      </c>
      <c r="C525" s="44">
        <v>5005</v>
      </c>
      <c r="D525" s="2074">
        <v>300</v>
      </c>
      <c r="E525" s="2129">
        <f t="shared" si="70"/>
        <v>287.52</v>
      </c>
      <c r="F525" s="603">
        <f t="shared" si="68"/>
        <v>287.52</v>
      </c>
      <c r="G525" s="862">
        <f>'Заказ, cкидки и курсы валют'!$J$23*F525</f>
        <v>3579.6239999999998</v>
      </c>
      <c r="H525" s="128">
        <f t="shared" si="69"/>
        <v>1073.8900000000001</v>
      </c>
      <c r="I525" s="20"/>
      <c r="J525" s="460"/>
      <c r="K525" s="139"/>
    </row>
    <row r="526" spans="1:11" ht="12.6" customHeight="1">
      <c r="A526" s="20" t="s">
        <v>2721</v>
      </c>
      <c r="B526" s="44" t="s">
        <v>3540</v>
      </c>
      <c r="C526" s="44">
        <v>5010</v>
      </c>
      <c r="D526" s="2074">
        <v>300</v>
      </c>
      <c r="E526" s="2129">
        <f t="shared" si="70"/>
        <v>287.52</v>
      </c>
      <c r="F526" s="603">
        <f t="shared" si="68"/>
        <v>287.52</v>
      </c>
      <c r="G526" s="862">
        <f>'Заказ, cкидки и курсы валют'!$J$23*F526</f>
        <v>3579.6239999999998</v>
      </c>
      <c r="H526" s="128">
        <f t="shared" si="69"/>
        <v>1073.8900000000001</v>
      </c>
      <c r="I526" s="20"/>
      <c r="J526" s="460"/>
      <c r="K526" s="139"/>
    </row>
    <row r="527" spans="1:11" ht="12.6" customHeight="1">
      <c r="A527" s="20" t="s">
        <v>2722</v>
      </c>
      <c r="B527" s="44" t="s">
        <v>3540</v>
      </c>
      <c r="C527" s="44">
        <v>5021</v>
      </c>
      <c r="D527" s="2074">
        <v>300</v>
      </c>
      <c r="E527" s="2129">
        <f t="shared" si="70"/>
        <v>287.52</v>
      </c>
      <c r="F527" s="603">
        <f t="shared" si="68"/>
        <v>287.52</v>
      </c>
      <c r="G527" s="862">
        <f>'Заказ, cкидки и курсы валют'!$J$23*F527</f>
        <v>3579.6239999999998</v>
      </c>
      <c r="H527" s="128">
        <f t="shared" si="69"/>
        <v>1073.8900000000001</v>
      </c>
      <c r="I527" s="20"/>
      <c r="J527" s="460"/>
      <c r="K527" s="139"/>
    </row>
    <row r="528" spans="1:11" ht="12.6" customHeight="1">
      <c r="A528" s="20" t="s">
        <v>2723</v>
      </c>
      <c r="B528" s="44" t="s">
        <v>3540</v>
      </c>
      <c r="C528" s="44">
        <v>6002</v>
      </c>
      <c r="D528" s="2074">
        <v>300</v>
      </c>
      <c r="E528" s="2129">
        <f t="shared" si="70"/>
        <v>287.52</v>
      </c>
      <c r="F528" s="603">
        <f t="shared" si="68"/>
        <v>287.52</v>
      </c>
      <c r="G528" s="862">
        <f>'Заказ, cкидки и курсы валют'!$J$23*F528</f>
        <v>3579.6239999999998</v>
      </c>
      <c r="H528" s="128">
        <f t="shared" si="69"/>
        <v>1073.8900000000001</v>
      </c>
      <c r="I528" s="20"/>
      <c r="J528" s="460"/>
      <c r="K528" s="139"/>
    </row>
    <row r="529" spans="1:11" ht="12.6" customHeight="1">
      <c r="A529" s="20" t="s">
        <v>2724</v>
      </c>
      <c r="B529" s="44" t="s">
        <v>3540</v>
      </c>
      <c r="C529" s="44">
        <v>6005</v>
      </c>
      <c r="D529" s="2074">
        <v>300</v>
      </c>
      <c r="E529" s="2129">
        <f t="shared" si="70"/>
        <v>287.52</v>
      </c>
      <c r="F529" s="603">
        <f t="shared" si="68"/>
        <v>287.52</v>
      </c>
      <c r="G529" s="862">
        <f>'Заказ, cкидки и курсы валют'!$J$23*F529</f>
        <v>3579.6239999999998</v>
      </c>
      <c r="H529" s="128">
        <f t="shared" si="69"/>
        <v>1073.8900000000001</v>
      </c>
      <c r="I529" s="20"/>
      <c r="J529" s="460"/>
      <c r="K529" s="139"/>
    </row>
    <row r="530" spans="1:11" ht="12.6" customHeight="1">
      <c r="A530" s="20" t="s">
        <v>2725</v>
      </c>
      <c r="B530" s="44" t="s">
        <v>3540</v>
      </c>
      <c r="C530" s="44">
        <v>7004</v>
      </c>
      <c r="D530" s="2074">
        <v>300</v>
      </c>
      <c r="E530" s="2129">
        <f t="shared" si="70"/>
        <v>287.52</v>
      </c>
      <c r="F530" s="603">
        <f t="shared" si="68"/>
        <v>287.52</v>
      </c>
      <c r="G530" s="862">
        <f>'Заказ, cкидки и курсы валют'!$J$23*F530</f>
        <v>3579.6239999999998</v>
      </c>
      <c r="H530" s="128">
        <f t="shared" si="69"/>
        <v>1073.8900000000001</v>
      </c>
      <c r="I530" s="20"/>
      <c r="J530" s="460"/>
      <c r="K530" s="139"/>
    </row>
    <row r="531" spans="1:11" ht="12.6" customHeight="1">
      <c r="A531" s="20" t="s">
        <v>10902</v>
      </c>
      <c r="B531" s="44" t="s">
        <v>3540</v>
      </c>
      <c r="C531" s="44">
        <v>7024</v>
      </c>
      <c r="D531" s="2074">
        <v>300</v>
      </c>
      <c r="E531" s="2129">
        <f t="shared" si="70"/>
        <v>287.52</v>
      </c>
      <c r="F531" s="603">
        <f t="shared" si="68"/>
        <v>287.52</v>
      </c>
      <c r="G531" s="862">
        <f>'Заказ, cкидки и курсы валют'!$J$23*F531</f>
        <v>3579.6239999999998</v>
      </c>
      <c r="H531" s="128">
        <f t="shared" si="69"/>
        <v>1073.8900000000001</v>
      </c>
      <c r="I531" s="20"/>
      <c r="J531" s="460"/>
      <c r="K531" s="139"/>
    </row>
    <row r="532" spans="1:11" ht="12.6" customHeight="1">
      <c r="A532" s="20" t="s">
        <v>2726</v>
      </c>
      <c r="B532" s="44" t="s">
        <v>3540</v>
      </c>
      <c r="C532" s="44">
        <v>8017</v>
      </c>
      <c r="D532" s="2074">
        <v>300</v>
      </c>
      <c r="E532" s="2129">
        <f t="shared" si="70"/>
        <v>287.52</v>
      </c>
      <c r="F532" s="603">
        <f t="shared" si="68"/>
        <v>287.52</v>
      </c>
      <c r="G532" s="862">
        <f>'Заказ, cкидки и курсы валют'!$J$23*F532</f>
        <v>3579.6239999999998</v>
      </c>
      <c r="H532" s="128">
        <f t="shared" si="69"/>
        <v>1073.8900000000001</v>
      </c>
      <c r="I532" s="20"/>
      <c r="J532" s="139"/>
      <c r="K532" s="139"/>
    </row>
    <row r="533" spans="1:11" ht="12.6" customHeight="1">
      <c r="A533" s="20" t="s">
        <v>2727</v>
      </c>
      <c r="B533" s="44" t="s">
        <v>3540</v>
      </c>
      <c r="C533" s="44">
        <v>8019</v>
      </c>
      <c r="D533" s="2074">
        <v>300</v>
      </c>
      <c r="E533" s="2129">
        <f t="shared" si="70"/>
        <v>287.52</v>
      </c>
      <c r="F533" s="603">
        <f t="shared" si="68"/>
        <v>287.52</v>
      </c>
      <c r="G533" s="862">
        <f>'Заказ, cкидки и курсы валют'!$J$23*F533</f>
        <v>3579.6239999999998</v>
      </c>
      <c r="H533" s="128">
        <f t="shared" si="69"/>
        <v>1073.8900000000001</v>
      </c>
      <c r="I533" s="20"/>
      <c r="J533" s="460"/>
      <c r="K533" s="139"/>
    </row>
    <row r="534" spans="1:11" ht="12.6" customHeight="1">
      <c r="A534" s="20" t="s">
        <v>2728</v>
      </c>
      <c r="B534" s="44" t="s">
        <v>3540</v>
      </c>
      <c r="C534" s="44">
        <v>9003</v>
      </c>
      <c r="D534" s="2074">
        <v>300</v>
      </c>
      <c r="E534" s="2129">
        <f t="shared" si="70"/>
        <v>287.52</v>
      </c>
      <c r="F534" s="603">
        <f t="shared" si="68"/>
        <v>287.52</v>
      </c>
      <c r="G534" s="862">
        <f>'Заказ, cкидки и курсы валют'!$J$23*F534</f>
        <v>3579.6239999999998</v>
      </c>
      <c r="H534" s="128">
        <f t="shared" si="69"/>
        <v>1073.8900000000001</v>
      </c>
      <c r="I534" s="20"/>
      <c r="J534" s="460"/>
      <c r="K534" s="14"/>
    </row>
    <row r="535" spans="1:11" ht="12.6" customHeight="1">
      <c r="A535" s="2185" t="s">
        <v>5060</v>
      </c>
      <c r="B535" s="1854" t="s">
        <v>1390</v>
      </c>
      <c r="C535" s="1854">
        <v>1014</v>
      </c>
      <c r="D535" s="2186">
        <v>300</v>
      </c>
      <c r="E535" s="2129">
        <f t="shared" si="70"/>
        <v>309.58800000000002</v>
      </c>
      <c r="F535" s="932">
        <f t="shared" si="68"/>
        <v>309.58999999999997</v>
      </c>
      <c r="G535" s="933">
        <f>'Заказ, cкидки и курсы валют'!$J$23*F535</f>
        <v>3854.3954999999996</v>
      </c>
      <c r="H535" s="537">
        <f t="shared" si="69"/>
        <v>1156.32</v>
      </c>
      <c r="I535" s="2185"/>
      <c r="J535" s="460"/>
      <c r="K535" s="14"/>
    </row>
    <row r="536" spans="1:11" ht="12.6" customHeight="1">
      <c r="A536" s="15" t="s">
        <v>5061</v>
      </c>
      <c r="B536" s="44" t="s">
        <v>1390</v>
      </c>
      <c r="C536" s="44">
        <v>1015</v>
      </c>
      <c r="D536" s="2074">
        <v>300</v>
      </c>
      <c r="E536" s="2129">
        <f t="shared" si="70"/>
        <v>309.58800000000002</v>
      </c>
      <c r="F536" s="603">
        <f t="shared" si="68"/>
        <v>309.58999999999997</v>
      </c>
      <c r="G536" s="862">
        <f>'Заказ, cкидки и курсы валют'!$J$23*F536</f>
        <v>3854.3954999999996</v>
      </c>
      <c r="H536" s="128">
        <f t="shared" si="69"/>
        <v>1156.32</v>
      </c>
      <c r="I536" s="15"/>
      <c r="J536" s="14"/>
      <c r="K536" s="14"/>
    </row>
    <row r="537" spans="1:11" ht="12.6" customHeight="1">
      <c r="A537" s="15" t="s">
        <v>5062</v>
      </c>
      <c r="B537" s="44" t="s">
        <v>1390</v>
      </c>
      <c r="C537" s="44">
        <v>1018</v>
      </c>
      <c r="D537" s="2074">
        <v>300</v>
      </c>
      <c r="E537" s="2129">
        <f t="shared" si="70"/>
        <v>309.58800000000002</v>
      </c>
      <c r="F537" s="603">
        <f t="shared" si="68"/>
        <v>309.58999999999997</v>
      </c>
      <c r="G537" s="862">
        <f>'Заказ, cкидки и курсы валют'!$J$23*F537</f>
        <v>3854.3954999999996</v>
      </c>
      <c r="H537" s="128">
        <f t="shared" si="69"/>
        <v>1156.32</v>
      </c>
      <c r="I537" s="15"/>
      <c r="J537" s="14"/>
      <c r="K537" s="14"/>
    </row>
    <row r="538" spans="1:11" ht="12.6" customHeight="1">
      <c r="A538" s="15" t="s">
        <v>5559</v>
      </c>
      <c r="B538" s="44" t="s">
        <v>1390</v>
      </c>
      <c r="C538" s="44">
        <v>2001</v>
      </c>
      <c r="D538" s="2074">
        <v>300</v>
      </c>
      <c r="E538" s="2129">
        <f t="shared" si="70"/>
        <v>309.58800000000002</v>
      </c>
      <c r="F538" s="603">
        <f t="shared" si="68"/>
        <v>309.58999999999997</v>
      </c>
      <c r="G538" s="862">
        <f>'Заказ, cкидки и курсы валют'!$J$23*F538</f>
        <v>3854.3954999999996</v>
      </c>
      <c r="H538" s="128">
        <f t="shared" si="69"/>
        <v>1156.32</v>
      </c>
      <c r="I538" s="15"/>
      <c r="J538" s="14"/>
      <c r="K538" s="14"/>
    </row>
    <row r="539" spans="1:11" ht="12.6" customHeight="1">
      <c r="A539" s="15" t="s">
        <v>5063</v>
      </c>
      <c r="B539" s="44" t="s">
        <v>1390</v>
      </c>
      <c r="C539" s="44">
        <v>3003</v>
      </c>
      <c r="D539" s="2074">
        <v>300</v>
      </c>
      <c r="E539" s="2129">
        <f t="shared" si="70"/>
        <v>309.58800000000002</v>
      </c>
      <c r="F539" s="603">
        <f t="shared" si="68"/>
        <v>309.58999999999997</v>
      </c>
      <c r="G539" s="862">
        <f>'Заказ, cкидки и курсы валют'!$J$23*F539</f>
        <v>3854.3954999999996</v>
      </c>
      <c r="H539" s="128">
        <f t="shared" si="69"/>
        <v>1156.32</v>
      </c>
      <c r="I539" s="15"/>
      <c r="J539" s="14"/>
      <c r="K539" s="14"/>
    </row>
    <row r="540" spans="1:11" ht="12.6" customHeight="1">
      <c r="A540" s="15" t="s">
        <v>5064</v>
      </c>
      <c r="B540" s="44" t="s">
        <v>1390</v>
      </c>
      <c r="C540" s="44">
        <v>3005</v>
      </c>
      <c r="D540" s="2074">
        <v>300</v>
      </c>
      <c r="E540" s="2129">
        <f t="shared" si="70"/>
        <v>309.58800000000002</v>
      </c>
      <c r="F540" s="603">
        <f t="shared" si="68"/>
        <v>309.58999999999997</v>
      </c>
      <c r="G540" s="862">
        <f>'Заказ, cкидки и курсы валют'!$J$23*F540</f>
        <v>3854.3954999999996</v>
      </c>
      <c r="H540" s="128">
        <f t="shared" si="69"/>
        <v>1156.32</v>
      </c>
      <c r="I540" s="15"/>
      <c r="J540" s="14"/>
      <c r="K540" s="14"/>
    </row>
    <row r="541" spans="1:11" ht="12.6" customHeight="1">
      <c r="A541" s="15" t="s">
        <v>590</v>
      </c>
      <c r="B541" s="44" t="s">
        <v>1390</v>
      </c>
      <c r="C541" s="44">
        <v>3009</v>
      </c>
      <c r="D541" s="2074">
        <v>300</v>
      </c>
      <c r="E541" s="2129">
        <f t="shared" si="70"/>
        <v>309.58800000000002</v>
      </c>
      <c r="F541" s="603">
        <f t="shared" si="68"/>
        <v>309.58999999999997</v>
      </c>
      <c r="G541" s="862">
        <f>'Заказ, cкидки и курсы валют'!$J$23*F541</f>
        <v>3854.3954999999996</v>
      </c>
      <c r="H541" s="128">
        <f t="shared" si="69"/>
        <v>1156.32</v>
      </c>
      <c r="I541" s="15"/>
      <c r="J541" s="14"/>
      <c r="K541" s="14"/>
    </row>
    <row r="542" spans="1:11" ht="12.6" customHeight="1">
      <c r="A542" s="15" t="s">
        <v>5065</v>
      </c>
      <c r="B542" s="44" t="s">
        <v>1390</v>
      </c>
      <c r="C542" s="44">
        <v>3011</v>
      </c>
      <c r="D542" s="2074">
        <v>300</v>
      </c>
      <c r="E542" s="2129">
        <f t="shared" si="70"/>
        <v>309.58800000000002</v>
      </c>
      <c r="F542" s="603">
        <f t="shared" si="68"/>
        <v>309.58999999999997</v>
      </c>
      <c r="G542" s="862">
        <f>'Заказ, cкидки и курсы валют'!$J$23*F542</f>
        <v>3854.3954999999996</v>
      </c>
      <c r="H542" s="128">
        <f t="shared" si="69"/>
        <v>1156.32</v>
      </c>
      <c r="I542" s="15"/>
      <c r="J542" s="14"/>
      <c r="K542" s="14"/>
    </row>
    <row r="543" spans="1:11" ht="12.6" customHeight="1">
      <c r="A543" s="15" t="s">
        <v>5066</v>
      </c>
      <c r="B543" s="44" t="s">
        <v>1390</v>
      </c>
      <c r="C543" s="44">
        <v>5002</v>
      </c>
      <c r="D543" s="2074">
        <v>300</v>
      </c>
      <c r="E543" s="2129">
        <f t="shared" si="70"/>
        <v>309.58800000000002</v>
      </c>
      <c r="F543" s="603">
        <f t="shared" si="68"/>
        <v>309.58999999999997</v>
      </c>
      <c r="G543" s="862">
        <f>'Заказ, cкидки и курсы валют'!$J$23*F543</f>
        <v>3854.3954999999996</v>
      </c>
      <c r="H543" s="128">
        <f t="shared" si="69"/>
        <v>1156.32</v>
      </c>
      <c r="I543" s="15"/>
      <c r="J543" s="14"/>
      <c r="K543" s="14"/>
    </row>
    <row r="544" spans="1:11" ht="12.6" customHeight="1">
      <c r="A544" s="15" t="s">
        <v>5067</v>
      </c>
      <c r="B544" s="44" t="s">
        <v>1390</v>
      </c>
      <c r="C544" s="44">
        <v>5005</v>
      </c>
      <c r="D544" s="2074">
        <v>300</v>
      </c>
      <c r="E544" s="2129">
        <f t="shared" si="70"/>
        <v>309.58800000000002</v>
      </c>
      <c r="F544" s="603">
        <f t="shared" si="68"/>
        <v>309.58999999999997</v>
      </c>
      <c r="G544" s="862">
        <f>'Заказ, cкидки и курсы валют'!$J$23*F544</f>
        <v>3854.3954999999996</v>
      </c>
      <c r="H544" s="128">
        <f t="shared" si="69"/>
        <v>1156.32</v>
      </c>
      <c r="I544" s="15"/>
      <c r="J544" s="14"/>
      <c r="K544" s="14"/>
    </row>
    <row r="545" spans="1:11" ht="12.6" customHeight="1">
      <c r="A545" s="15" t="s">
        <v>5068</v>
      </c>
      <c r="B545" s="44" t="s">
        <v>1390</v>
      </c>
      <c r="C545" s="44">
        <v>5010</v>
      </c>
      <c r="D545" s="2074">
        <v>300</v>
      </c>
      <c r="E545" s="2129">
        <f t="shared" si="70"/>
        <v>309.58800000000002</v>
      </c>
      <c r="F545" s="603">
        <f t="shared" si="68"/>
        <v>309.58999999999997</v>
      </c>
      <c r="G545" s="862">
        <f>'Заказ, cкидки и курсы валют'!$J$23*F545</f>
        <v>3854.3954999999996</v>
      </c>
      <c r="H545" s="128">
        <f t="shared" si="69"/>
        <v>1156.32</v>
      </c>
      <c r="I545" s="15"/>
      <c r="J545" s="14"/>
      <c r="K545" s="14"/>
    </row>
    <row r="546" spans="1:11" ht="12.6" customHeight="1">
      <c r="A546" s="15" t="s">
        <v>5069</v>
      </c>
      <c r="B546" s="44" t="s">
        <v>1390</v>
      </c>
      <c r="C546" s="44">
        <v>5021</v>
      </c>
      <c r="D546" s="2074">
        <v>300</v>
      </c>
      <c r="E546" s="2129">
        <f t="shared" si="70"/>
        <v>309.58800000000002</v>
      </c>
      <c r="F546" s="603">
        <f t="shared" si="68"/>
        <v>309.58999999999997</v>
      </c>
      <c r="G546" s="862">
        <f>'Заказ, cкидки и курсы валют'!$J$23*F546</f>
        <v>3854.3954999999996</v>
      </c>
      <c r="H546" s="128">
        <f t="shared" si="69"/>
        <v>1156.32</v>
      </c>
      <c r="I546" s="15"/>
      <c r="J546" s="14"/>
      <c r="K546" s="14"/>
    </row>
    <row r="547" spans="1:11" ht="12.6" customHeight="1">
      <c r="A547" s="15" t="s">
        <v>5070</v>
      </c>
      <c r="B547" s="44" t="s">
        <v>1390</v>
      </c>
      <c r="C547" s="44">
        <v>6002</v>
      </c>
      <c r="D547" s="2074">
        <v>300</v>
      </c>
      <c r="E547" s="2129">
        <f t="shared" si="70"/>
        <v>309.58800000000002</v>
      </c>
      <c r="F547" s="603">
        <f t="shared" si="68"/>
        <v>309.58999999999997</v>
      </c>
      <c r="G547" s="862">
        <f>'Заказ, cкидки и курсы валют'!$J$23*F547</f>
        <v>3854.3954999999996</v>
      </c>
      <c r="H547" s="128">
        <f t="shared" si="69"/>
        <v>1156.32</v>
      </c>
      <c r="I547" s="15"/>
      <c r="J547" s="14"/>
      <c r="K547" s="14"/>
    </row>
    <row r="548" spans="1:11" ht="12.6" customHeight="1">
      <c r="A548" s="15" t="s">
        <v>5071</v>
      </c>
      <c r="B548" s="44" t="s">
        <v>1390</v>
      </c>
      <c r="C548" s="44">
        <v>6005</v>
      </c>
      <c r="D548" s="2074">
        <v>300</v>
      </c>
      <c r="E548" s="2129">
        <f t="shared" si="70"/>
        <v>309.58800000000002</v>
      </c>
      <c r="F548" s="603">
        <f t="shared" si="68"/>
        <v>309.58999999999997</v>
      </c>
      <c r="G548" s="862">
        <f>'Заказ, cкидки и курсы валют'!$J$23*F548</f>
        <v>3854.3954999999996</v>
      </c>
      <c r="H548" s="128">
        <f t="shared" si="69"/>
        <v>1156.32</v>
      </c>
      <c r="I548" s="15"/>
      <c r="J548" s="14"/>
      <c r="K548" s="14"/>
    </row>
    <row r="549" spans="1:11" ht="12.6" customHeight="1">
      <c r="A549" s="15" t="s">
        <v>5072</v>
      </c>
      <c r="B549" s="44" t="s">
        <v>1390</v>
      </c>
      <c r="C549" s="44">
        <v>7004</v>
      </c>
      <c r="D549" s="2074">
        <v>300</v>
      </c>
      <c r="E549" s="2129">
        <f t="shared" si="70"/>
        <v>309.58800000000002</v>
      </c>
      <c r="F549" s="603">
        <f t="shared" si="68"/>
        <v>309.58999999999997</v>
      </c>
      <c r="G549" s="862">
        <f>'Заказ, cкидки и курсы валют'!$J$23*F549</f>
        <v>3854.3954999999996</v>
      </c>
      <c r="H549" s="128">
        <f t="shared" si="69"/>
        <v>1156.32</v>
      </c>
      <c r="I549" s="15"/>
      <c r="J549" s="14"/>
      <c r="K549" s="14"/>
    </row>
    <row r="550" spans="1:11" ht="12.6" customHeight="1">
      <c r="A550" s="15" t="s">
        <v>10705</v>
      </c>
      <c r="B550" s="44" t="s">
        <v>1390</v>
      </c>
      <c r="C550" s="44">
        <v>7024</v>
      </c>
      <c r="D550" s="2074">
        <v>300</v>
      </c>
      <c r="E550" s="2129">
        <f t="shared" si="70"/>
        <v>309.58800000000002</v>
      </c>
      <c r="F550" s="603">
        <f t="shared" si="68"/>
        <v>309.58999999999997</v>
      </c>
      <c r="G550" s="862">
        <f>'Заказ, cкидки и курсы валют'!$J$23*F550</f>
        <v>3854.3954999999996</v>
      </c>
      <c r="H550" s="128">
        <f t="shared" si="69"/>
        <v>1156.32</v>
      </c>
      <c r="I550" s="15"/>
      <c r="J550" s="14"/>
      <c r="K550" s="14"/>
    </row>
    <row r="551" spans="1:11" ht="12.6" customHeight="1">
      <c r="A551" s="15" t="s">
        <v>5601</v>
      </c>
      <c r="B551" s="44" t="s">
        <v>1390</v>
      </c>
      <c r="C551" s="44">
        <v>8004</v>
      </c>
      <c r="D551" s="2074">
        <v>300</v>
      </c>
      <c r="E551" s="2129">
        <f t="shared" si="70"/>
        <v>309.58800000000002</v>
      </c>
      <c r="F551" s="603">
        <f t="shared" si="68"/>
        <v>309.58999999999997</v>
      </c>
      <c r="G551" s="862">
        <f>'Заказ, cкидки и курсы валют'!$J$23*F551</f>
        <v>3854.3954999999996</v>
      </c>
      <c r="H551" s="128">
        <f t="shared" si="69"/>
        <v>1156.32</v>
      </c>
      <c r="I551" s="15"/>
      <c r="J551" s="14"/>
      <c r="K551" s="14"/>
    </row>
    <row r="552" spans="1:11" ht="12.6" customHeight="1">
      <c r="A552" s="15" t="s">
        <v>5073</v>
      </c>
      <c r="B552" s="44" t="s">
        <v>1390</v>
      </c>
      <c r="C552" s="44">
        <v>8017</v>
      </c>
      <c r="D552" s="2074">
        <v>300</v>
      </c>
      <c r="E552" s="2129">
        <f t="shared" si="70"/>
        <v>309.58800000000002</v>
      </c>
      <c r="F552" s="603">
        <f t="shared" si="68"/>
        <v>309.58999999999997</v>
      </c>
      <c r="G552" s="862">
        <f>'Заказ, cкидки и курсы валют'!$J$23*F552</f>
        <v>3854.3954999999996</v>
      </c>
      <c r="H552" s="128">
        <f t="shared" si="69"/>
        <v>1156.32</v>
      </c>
      <c r="I552" s="15"/>
      <c r="J552" s="14"/>
      <c r="K552" s="14"/>
    </row>
    <row r="553" spans="1:11" ht="12.6" customHeight="1">
      <c r="A553" s="15" t="s">
        <v>5074</v>
      </c>
      <c r="B553" s="44" t="s">
        <v>1390</v>
      </c>
      <c r="C553" s="44">
        <v>8019</v>
      </c>
      <c r="D553" s="2074">
        <v>300</v>
      </c>
      <c r="E553" s="2129">
        <f t="shared" si="70"/>
        <v>309.58800000000002</v>
      </c>
      <c r="F553" s="603">
        <f t="shared" si="68"/>
        <v>309.58999999999997</v>
      </c>
      <c r="G553" s="862">
        <f>'Заказ, cкидки и курсы валют'!$J$23*F553</f>
        <v>3854.3954999999996</v>
      </c>
      <c r="H553" s="128">
        <f t="shared" si="69"/>
        <v>1156.32</v>
      </c>
      <c r="I553" s="15"/>
      <c r="J553" s="14"/>
      <c r="K553" s="14"/>
    </row>
    <row r="554" spans="1:11" ht="12.6" customHeight="1">
      <c r="A554" s="15" t="s">
        <v>5075</v>
      </c>
      <c r="B554" s="44" t="s">
        <v>1390</v>
      </c>
      <c r="C554" s="44">
        <v>9003</v>
      </c>
      <c r="D554" s="2074">
        <v>300</v>
      </c>
      <c r="E554" s="2129">
        <f t="shared" si="70"/>
        <v>309.58800000000002</v>
      </c>
      <c r="F554" s="603">
        <f t="shared" si="68"/>
        <v>309.58999999999997</v>
      </c>
      <c r="G554" s="862">
        <f>'Заказ, cкидки и курсы валют'!$J$23*F554</f>
        <v>3854.3954999999996</v>
      </c>
      <c r="H554" s="128">
        <f t="shared" si="69"/>
        <v>1156.32</v>
      </c>
      <c r="I554" s="15"/>
      <c r="J554" s="14"/>
      <c r="K554" s="14"/>
    </row>
    <row r="555" spans="1:11" ht="12.6" customHeight="1">
      <c r="A555" s="2185" t="s">
        <v>5076</v>
      </c>
      <c r="B555" s="1854" t="s">
        <v>1391</v>
      </c>
      <c r="C555" s="1854">
        <v>1014</v>
      </c>
      <c r="D555" s="2186">
        <v>250</v>
      </c>
      <c r="E555" s="2129">
        <f t="shared" si="70"/>
        <v>341.38799999999998</v>
      </c>
      <c r="F555" s="932">
        <f t="shared" si="68"/>
        <v>341.39</v>
      </c>
      <c r="G555" s="933">
        <f>'Заказ, cкидки и курсы валют'!$J$23*F555</f>
        <v>4250.3054999999995</v>
      </c>
      <c r="H555" s="537">
        <f t="shared" si="69"/>
        <v>1062.58</v>
      </c>
      <c r="I555" s="2185"/>
      <c r="J555" s="14"/>
      <c r="K555" s="14"/>
    </row>
    <row r="556" spans="1:11" ht="12.6" customHeight="1">
      <c r="A556" s="15" t="s">
        <v>5077</v>
      </c>
      <c r="B556" s="44" t="s">
        <v>1391</v>
      </c>
      <c r="C556" s="44">
        <v>1015</v>
      </c>
      <c r="D556" s="2074">
        <v>250</v>
      </c>
      <c r="E556" s="2129">
        <f t="shared" ref="E556:E572" si="71">E412*1.2</f>
        <v>341.38799999999998</v>
      </c>
      <c r="F556" s="603">
        <f t="shared" si="68"/>
        <v>341.39</v>
      </c>
      <c r="G556" s="862">
        <f>'Заказ, cкидки и курсы валют'!$J$23*F556</f>
        <v>4250.3054999999995</v>
      </c>
      <c r="H556" s="128">
        <f t="shared" si="69"/>
        <v>1062.58</v>
      </c>
      <c r="I556" s="15"/>
      <c r="J556" s="14"/>
      <c r="K556" s="14"/>
    </row>
    <row r="557" spans="1:11" ht="12.6" customHeight="1">
      <c r="A557" s="15" t="s">
        <v>5078</v>
      </c>
      <c r="B557" s="44" t="s">
        <v>1391</v>
      </c>
      <c r="C557" s="44">
        <v>1018</v>
      </c>
      <c r="D557" s="2074">
        <v>250</v>
      </c>
      <c r="E557" s="2129">
        <f t="shared" si="71"/>
        <v>341.38799999999998</v>
      </c>
      <c r="F557" s="603">
        <f t="shared" si="68"/>
        <v>341.39</v>
      </c>
      <c r="G557" s="862">
        <f>'Заказ, cкидки и курсы валют'!$J$23*F557</f>
        <v>4250.3054999999995</v>
      </c>
      <c r="H557" s="128">
        <f t="shared" si="69"/>
        <v>1062.58</v>
      </c>
      <c r="I557" s="15"/>
      <c r="J557" s="14"/>
      <c r="K557" s="14"/>
    </row>
    <row r="558" spans="1:11" ht="12.6" customHeight="1">
      <c r="A558" s="15" t="s">
        <v>5079</v>
      </c>
      <c r="B558" s="44" t="s">
        <v>1391</v>
      </c>
      <c r="C558" s="44">
        <v>3003</v>
      </c>
      <c r="D558" s="2074">
        <v>250</v>
      </c>
      <c r="E558" s="2129">
        <f t="shared" si="71"/>
        <v>341.38799999999998</v>
      </c>
      <c r="F558" s="603">
        <f t="shared" si="68"/>
        <v>341.39</v>
      </c>
      <c r="G558" s="862">
        <f>'Заказ, cкидки и курсы валют'!$J$23*F558</f>
        <v>4250.3054999999995</v>
      </c>
      <c r="H558" s="128">
        <f t="shared" si="69"/>
        <v>1062.58</v>
      </c>
      <c r="I558" s="15"/>
      <c r="J558" s="14"/>
      <c r="K558" s="14"/>
    </row>
    <row r="559" spans="1:11" ht="12.6" customHeight="1">
      <c r="A559" s="15" t="s">
        <v>5080</v>
      </c>
      <c r="B559" s="44" t="s">
        <v>1391</v>
      </c>
      <c r="C559" s="44">
        <v>3005</v>
      </c>
      <c r="D559" s="2074">
        <v>250</v>
      </c>
      <c r="E559" s="2129">
        <f t="shared" si="71"/>
        <v>341.38799999999998</v>
      </c>
      <c r="F559" s="603">
        <f t="shared" si="68"/>
        <v>341.39</v>
      </c>
      <c r="G559" s="862">
        <f>'Заказ, cкидки и курсы валют'!$J$23*F559</f>
        <v>4250.3054999999995</v>
      </c>
      <c r="H559" s="128">
        <f t="shared" si="69"/>
        <v>1062.58</v>
      </c>
      <c r="I559" s="15"/>
      <c r="J559" s="14"/>
      <c r="K559" s="14"/>
    </row>
    <row r="560" spans="1:11" ht="12.6" customHeight="1">
      <c r="A560" s="15" t="s">
        <v>5081</v>
      </c>
      <c r="B560" s="44" t="s">
        <v>1391</v>
      </c>
      <c r="C560" s="44">
        <v>3009</v>
      </c>
      <c r="D560" s="2074">
        <v>250</v>
      </c>
      <c r="E560" s="2129">
        <f t="shared" si="71"/>
        <v>341.38799999999998</v>
      </c>
      <c r="F560" s="603">
        <f t="shared" si="68"/>
        <v>341.39</v>
      </c>
      <c r="G560" s="862">
        <f>'Заказ, cкидки и курсы валют'!$J$23*F560</f>
        <v>4250.3054999999995</v>
      </c>
      <c r="H560" s="128">
        <f t="shared" si="69"/>
        <v>1062.58</v>
      </c>
      <c r="I560" s="15"/>
      <c r="J560" s="14"/>
      <c r="K560" s="14"/>
    </row>
    <row r="561" spans="1:11" ht="12.6" customHeight="1">
      <c r="A561" s="15" t="s">
        <v>591</v>
      </c>
      <c r="B561" s="44" t="s">
        <v>1391</v>
      </c>
      <c r="C561" s="44">
        <v>3011</v>
      </c>
      <c r="D561" s="2074">
        <v>250</v>
      </c>
      <c r="E561" s="2129">
        <f t="shared" si="71"/>
        <v>341.38799999999998</v>
      </c>
      <c r="F561" s="603">
        <f t="shared" si="68"/>
        <v>341.39</v>
      </c>
      <c r="G561" s="862">
        <f>'Заказ, cкидки и курсы валют'!$J$23*F561</f>
        <v>4250.3054999999995</v>
      </c>
      <c r="H561" s="128">
        <f t="shared" si="69"/>
        <v>1062.58</v>
      </c>
      <c r="I561" s="15"/>
      <c r="J561" s="14"/>
      <c r="K561" s="14"/>
    </row>
    <row r="562" spans="1:11" ht="12.6" customHeight="1">
      <c r="A562" s="15" t="s">
        <v>5082</v>
      </c>
      <c r="B562" s="44" t="s">
        <v>1391</v>
      </c>
      <c r="C562" s="44">
        <v>5002</v>
      </c>
      <c r="D562" s="2074">
        <v>250</v>
      </c>
      <c r="E562" s="2129">
        <f t="shared" si="71"/>
        <v>341.38799999999998</v>
      </c>
      <c r="F562" s="603">
        <f t="shared" si="68"/>
        <v>341.39</v>
      </c>
      <c r="G562" s="862">
        <f>'Заказ, cкидки и курсы валют'!$J$23*F562</f>
        <v>4250.3054999999995</v>
      </c>
      <c r="H562" s="128">
        <f t="shared" si="69"/>
        <v>1062.58</v>
      </c>
      <c r="I562" s="15"/>
      <c r="J562" s="14"/>
      <c r="K562" s="14"/>
    </row>
    <row r="563" spans="1:11" ht="12.6" customHeight="1">
      <c r="A563" s="15" t="s">
        <v>5083</v>
      </c>
      <c r="B563" s="44" t="s">
        <v>1391</v>
      </c>
      <c r="C563" s="44">
        <v>5005</v>
      </c>
      <c r="D563" s="2074">
        <v>250</v>
      </c>
      <c r="E563" s="2129">
        <f t="shared" si="71"/>
        <v>341.38799999999998</v>
      </c>
      <c r="F563" s="603">
        <f t="shared" si="68"/>
        <v>341.39</v>
      </c>
      <c r="G563" s="862">
        <f>'Заказ, cкидки и курсы валют'!$J$23*F563</f>
        <v>4250.3054999999995</v>
      </c>
      <c r="H563" s="128">
        <f t="shared" si="69"/>
        <v>1062.58</v>
      </c>
      <c r="I563" s="15"/>
      <c r="J563" s="14"/>
      <c r="K563" s="14"/>
    </row>
    <row r="564" spans="1:11" ht="12.6" customHeight="1">
      <c r="A564" s="15" t="s">
        <v>5084</v>
      </c>
      <c r="B564" s="44" t="s">
        <v>1391</v>
      </c>
      <c r="C564" s="44">
        <v>5010</v>
      </c>
      <c r="D564" s="2074">
        <v>250</v>
      </c>
      <c r="E564" s="2129">
        <f t="shared" si="71"/>
        <v>341.38799999999998</v>
      </c>
      <c r="F564" s="603">
        <f t="shared" si="68"/>
        <v>341.39</v>
      </c>
      <c r="G564" s="862">
        <f>'Заказ, cкидки и курсы валют'!$J$23*F564</f>
        <v>4250.3054999999995</v>
      </c>
      <c r="H564" s="128">
        <f t="shared" si="69"/>
        <v>1062.58</v>
      </c>
      <c r="I564" s="15"/>
      <c r="J564" s="14"/>
      <c r="K564" s="14"/>
    </row>
    <row r="565" spans="1:11" ht="12.6" customHeight="1">
      <c r="A565" s="15" t="s">
        <v>5085</v>
      </c>
      <c r="B565" s="44" t="s">
        <v>1391</v>
      </c>
      <c r="C565" s="44">
        <v>5021</v>
      </c>
      <c r="D565" s="2074">
        <v>250</v>
      </c>
      <c r="E565" s="2129">
        <f t="shared" si="71"/>
        <v>341.38799999999998</v>
      </c>
      <c r="F565" s="603">
        <f t="shared" si="68"/>
        <v>341.39</v>
      </c>
      <c r="G565" s="862">
        <f>'Заказ, cкидки и курсы валют'!$J$23*F565</f>
        <v>4250.3054999999995</v>
      </c>
      <c r="H565" s="128">
        <f t="shared" si="69"/>
        <v>1062.58</v>
      </c>
      <c r="I565" s="15"/>
      <c r="J565" s="14"/>
      <c r="K565" s="14"/>
    </row>
    <row r="566" spans="1:11" ht="12.6" customHeight="1">
      <c r="A566" s="15" t="s">
        <v>5086</v>
      </c>
      <c r="B566" s="44" t="s">
        <v>1391</v>
      </c>
      <c r="C566" s="44">
        <v>6002</v>
      </c>
      <c r="D566" s="2074">
        <v>250</v>
      </c>
      <c r="E566" s="2129">
        <f t="shared" si="71"/>
        <v>341.38799999999998</v>
      </c>
      <c r="F566" s="603">
        <f t="shared" si="68"/>
        <v>341.39</v>
      </c>
      <c r="G566" s="862">
        <f>'Заказ, cкидки и курсы валют'!$J$23*F566</f>
        <v>4250.3054999999995</v>
      </c>
      <c r="H566" s="128">
        <f t="shared" si="69"/>
        <v>1062.58</v>
      </c>
      <c r="I566" s="15"/>
      <c r="J566" s="14"/>
      <c r="K566" s="14"/>
    </row>
    <row r="567" spans="1:11" ht="12.6" customHeight="1">
      <c r="A567" s="15" t="s">
        <v>5087</v>
      </c>
      <c r="B567" s="44" t="s">
        <v>1391</v>
      </c>
      <c r="C567" s="44">
        <v>6005</v>
      </c>
      <c r="D567" s="2074">
        <v>250</v>
      </c>
      <c r="E567" s="2129">
        <f t="shared" si="71"/>
        <v>341.38799999999998</v>
      </c>
      <c r="F567" s="603">
        <f t="shared" si="68"/>
        <v>341.39</v>
      </c>
      <c r="G567" s="862">
        <f>'Заказ, cкидки и курсы валют'!$J$23*F567</f>
        <v>4250.3054999999995</v>
      </c>
      <c r="H567" s="128">
        <f t="shared" si="69"/>
        <v>1062.58</v>
      </c>
      <c r="I567" s="15"/>
      <c r="J567" s="14"/>
      <c r="K567" s="14"/>
    </row>
    <row r="568" spans="1:11" ht="12.6" customHeight="1">
      <c r="A568" s="15" t="s">
        <v>5088</v>
      </c>
      <c r="B568" s="44" t="s">
        <v>1391</v>
      </c>
      <c r="C568" s="44">
        <v>7004</v>
      </c>
      <c r="D568" s="2074">
        <v>250</v>
      </c>
      <c r="E568" s="2129">
        <f t="shared" si="71"/>
        <v>341.38799999999998</v>
      </c>
      <c r="F568" s="603">
        <f t="shared" si="68"/>
        <v>341.39</v>
      </c>
      <c r="G568" s="862">
        <f>'Заказ, cкидки и курсы валют'!$J$23*F568</f>
        <v>4250.3054999999995</v>
      </c>
      <c r="H568" s="128">
        <f t="shared" si="69"/>
        <v>1062.58</v>
      </c>
      <c r="I568" s="15"/>
      <c r="J568" s="14"/>
      <c r="K568" s="14"/>
    </row>
    <row r="569" spans="1:11" ht="12.6" customHeight="1">
      <c r="A569" s="15" t="s">
        <v>10706</v>
      </c>
      <c r="B569" s="44" t="s">
        <v>1391</v>
      </c>
      <c r="C569" s="44">
        <v>7024</v>
      </c>
      <c r="D569" s="2074">
        <v>250</v>
      </c>
      <c r="E569" s="2129">
        <f t="shared" si="71"/>
        <v>341.38799999999998</v>
      </c>
      <c r="F569" s="603">
        <f t="shared" si="68"/>
        <v>341.39</v>
      </c>
      <c r="G569" s="862">
        <f>'Заказ, cкидки и курсы валют'!$J$23*F569</f>
        <v>4250.3054999999995</v>
      </c>
      <c r="H569" s="128">
        <f t="shared" si="69"/>
        <v>1062.58</v>
      </c>
      <c r="I569" s="15"/>
      <c r="J569" s="14"/>
      <c r="K569" s="14"/>
    </row>
    <row r="570" spans="1:11">
      <c r="A570" s="15" t="s">
        <v>5089</v>
      </c>
      <c r="B570" s="44" t="s">
        <v>1391</v>
      </c>
      <c r="C570" s="44">
        <v>8017</v>
      </c>
      <c r="D570" s="2074">
        <v>250</v>
      </c>
      <c r="E570" s="2129">
        <f t="shared" si="71"/>
        <v>341.38799999999998</v>
      </c>
      <c r="F570" s="603">
        <f t="shared" si="68"/>
        <v>341.39</v>
      </c>
      <c r="G570" s="862">
        <f>'Заказ, cкидки и курсы валют'!$J$23*F570</f>
        <v>4250.3054999999995</v>
      </c>
      <c r="H570" s="128">
        <f t="shared" si="69"/>
        <v>1062.58</v>
      </c>
      <c r="I570" s="15"/>
      <c r="K570" s="14"/>
    </row>
    <row r="571" spans="1:11">
      <c r="A571" s="15" t="s">
        <v>5090</v>
      </c>
      <c r="B571" s="44" t="s">
        <v>1391</v>
      </c>
      <c r="C571" s="44">
        <v>8019</v>
      </c>
      <c r="D571" s="2074">
        <v>250</v>
      </c>
      <c r="E571" s="2129">
        <f t="shared" si="71"/>
        <v>341.38799999999998</v>
      </c>
      <c r="F571" s="603">
        <f t="shared" si="68"/>
        <v>341.39</v>
      </c>
      <c r="G571" s="862">
        <f>'Заказ, cкидки и курсы валют'!$J$23*F571</f>
        <v>4250.3054999999995</v>
      </c>
      <c r="H571" s="128">
        <f t="shared" si="69"/>
        <v>1062.58</v>
      </c>
      <c r="I571" s="15"/>
      <c r="K571" s="14"/>
    </row>
    <row r="572" spans="1:11">
      <c r="A572" s="15" t="s">
        <v>5091</v>
      </c>
      <c r="B572" s="44" t="s">
        <v>1391</v>
      </c>
      <c r="C572" s="44">
        <v>9003</v>
      </c>
      <c r="D572" s="2074">
        <v>250</v>
      </c>
      <c r="E572" s="2129">
        <f t="shared" si="71"/>
        <v>341.38799999999998</v>
      </c>
      <c r="F572" s="603">
        <f t="shared" si="68"/>
        <v>341.39</v>
      </c>
      <c r="G572" s="862">
        <f>'Заказ, cкидки и курсы валют'!$J$23*F572</f>
        <v>4250.3054999999995</v>
      </c>
      <c r="H572" s="128">
        <f t="shared" si="69"/>
        <v>1062.58</v>
      </c>
      <c r="I572" s="15"/>
    </row>
    <row r="573" spans="1:11" ht="13.5" thickBot="1">
      <c r="A573" s="14"/>
      <c r="B573" s="50"/>
      <c r="C573" s="50"/>
      <c r="D573" s="137"/>
      <c r="E573" s="550"/>
      <c r="F573" s="550"/>
      <c r="G573" s="546"/>
      <c r="H573" s="14"/>
      <c r="I573" s="14"/>
    </row>
    <row r="574" spans="1:11" ht="18">
      <c r="A574" s="247"/>
      <c r="B574" s="91" t="s">
        <v>3111</v>
      </c>
      <c r="C574" s="91"/>
      <c r="D574" s="93"/>
      <c r="E574" s="562"/>
      <c r="F574" s="592"/>
      <c r="G574" s="592"/>
      <c r="H574" s="163"/>
      <c r="I574" s="95"/>
    </row>
    <row r="575" spans="1:11" ht="18">
      <c r="A575" s="248"/>
      <c r="B575" s="108" t="s">
        <v>2672</v>
      </c>
      <c r="C575" s="108"/>
      <c r="D575" s="111"/>
      <c r="E575" s="563"/>
      <c r="F575" s="563"/>
      <c r="G575" s="553"/>
      <c r="H575" s="17"/>
      <c r="I575" s="238"/>
    </row>
    <row r="576" spans="1:11">
      <c r="A576" s="248"/>
      <c r="B576" s="17"/>
      <c r="C576" s="97"/>
      <c r="D576" s="97"/>
      <c r="E576" s="557"/>
      <c r="F576" s="596"/>
      <c r="G576" s="620"/>
      <c r="H576" s="17"/>
      <c r="I576" s="167"/>
    </row>
    <row r="577" spans="1:9">
      <c r="A577" s="248"/>
      <c r="B577" s="17"/>
      <c r="C577" s="97"/>
      <c r="D577" s="97"/>
      <c r="E577" s="557"/>
      <c r="F577" s="596"/>
      <c r="G577" s="620"/>
      <c r="H577" s="17"/>
      <c r="I577" s="167"/>
    </row>
    <row r="578" spans="1:9">
      <c r="A578" s="248"/>
      <c r="B578" s="277"/>
      <c r="C578" s="97"/>
      <c r="D578" s="97"/>
      <c r="E578" s="557"/>
      <c r="F578" s="596"/>
      <c r="G578" s="620"/>
      <c r="H578" s="17"/>
      <c r="I578" s="167"/>
    </row>
    <row r="579" spans="1:9" ht="18.75" thickBot="1">
      <c r="A579" s="117" t="s">
        <v>7710</v>
      </c>
      <c r="B579" s="261"/>
      <c r="C579" s="99"/>
      <c r="D579" s="99"/>
      <c r="E579" s="558"/>
      <c r="F579" s="598"/>
      <c r="G579" s="621"/>
      <c r="H579" s="171"/>
      <c r="I579" s="172"/>
    </row>
    <row r="580" spans="1:9" ht="42">
      <c r="A580" s="195" t="s">
        <v>1034</v>
      </c>
      <c r="B580" s="196" t="s">
        <v>1035</v>
      </c>
      <c r="C580" s="197" t="s">
        <v>678</v>
      </c>
      <c r="D580" s="197" t="s">
        <v>3143</v>
      </c>
      <c r="E580" s="605" t="s">
        <v>11378</v>
      </c>
      <c r="F580" s="600" t="s">
        <v>2792</v>
      </c>
      <c r="G580" s="638" t="s">
        <v>2640</v>
      </c>
      <c r="H580" s="338" t="s">
        <v>497</v>
      </c>
      <c r="I580" s="199" t="s">
        <v>4268</v>
      </c>
    </row>
    <row r="581" spans="1:9">
      <c r="A581" s="195"/>
      <c r="B581" s="389"/>
      <c r="C581" s="197" t="s">
        <v>3644</v>
      </c>
      <c r="D581" s="390" t="s">
        <v>2641</v>
      </c>
      <c r="E581" s="564" t="s">
        <v>265</v>
      </c>
      <c r="F581" s="607">
        <f>'Заказ, cкидки и курсы валют'!$I$12</f>
        <v>0</v>
      </c>
      <c r="G581" s="949"/>
      <c r="H581" s="455"/>
      <c r="I581" s="325"/>
    </row>
    <row r="582" spans="1:9" ht="15">
      <c r="A582" s="15" t="s">
        <v>6863</v>
      </c>
      <c r="B582" s="62" t="s">
        <v>3540</v>
      </c>
      <c r="C582" s="2439">
        <v>3.51</v>
      </c>
      <c r="D582" s="45">
        <v>4200</v>
      </c>
      <c r="E582" s="2438">
        <v>125.5</v>
      </c>
      <c r="F582" s="603">
        <f>ROUND(E582*(1-$F$37),2)</f>
        <v>125.5</v>
      </c>
      <c r="G582" s="862">
        <f>'Заказ, cкидки и курсы валют'!$J$23*F582</f>
        <v>1562.4749999999999</v>
      </c>
      <c r="H582" s="128">
        <f>ROUND((D582/1000)*G582,2)</f>
        <v>6562.4</v>
      </c>
      <c r="I582" s="15"/>
    </row>
    <row r="583" spans="1:9" ht="15">
      <c r="A583" s="15" t="s">
        <v>11146</v>
      </c>
      <c r="B583" s="62" t="s">
        <v>610</v>
      </c>
      <c r="C583" s="2439">
        <v>4.08</v>
      </c>
      <c r="D583" s="45">
        <v>3500</v>
      </c>
      <c r="E583" s="2438">
        <v>135.51</v>
      </c>
      <c r="F583" s="603">
        <f>ROUND(E583*(1-$F$37),2)</f>
        <v>135.51</v>
      </c>
      <c r="G583" s="862">
        <f>'Заказ, cкидки и курсы валют'!$J$23*F583</f>
        <v>1687.0994999999998</v>
      </c>
      <c r="H583" s="128">
        <f>ROUND((D583/1000)*G583,2)</f>
        <v>5904.85</v>
      </c>
      <c r="I583" s="15"/>
    </row>
    <row r="584" spans="1:9" ht="15">
      <c r="A584" s="15" t="s">
        <v>592</v>
      </c>
      <c r="B584" s="39" t="s">
        <v>1384</v>
      </c>
      <c r="C584" s="2439">
        <v>4.96</v>
      </c>
      <c r="D584" s="45">
        <v>3500</v>
      </c>
      <c r="E584" s="2438">
        <v>151.09</v>
      </c>
      <c r="F584" s="603">
        <f t="shared" ref="F584:F588" si="72">ROUND(E584*(1-$F$37),2)</f>
        <v>151.09</v>
      </c>
      <c r="G584" s="862">
        <f>'Заказ, cкидки и курсы валют'!$J$23*F584</f>
        <v>1881.0705</v>
      </c>
      <c r="H584" s="128">
        <f t="shared" ref="H584:H588" si="73">ROUND((D584/1000)*G584,2)</f>
        <v>6583.75</v>
      </c>
      <c r="I584" s="15"/>
    </row>
    <row r="585" spans="1:9" ht="15">
      <c r="A585" s="15" t="s">
        <v>593</v>
      </c>
      <c r="B585" s="46" t="s">
        <v>3647</v>
      </c>
      <c r="C585" s="2439">
        <v>4.75</v>
      </c>
      <c r="D585" s="45">
        <v>3000</v>
      </c>
      <c r="E585" s="2438">
        <v>161.93</v>
      </c>
      <c r="F585" s="603">
        <f t="shared" si="72"/>
        <v>161.93</v>
      </c>
      <c r="G585" s="862">
        <f>'Заказ, cкидки и курсы валют'!$J$23*F585</f>
        <v>2016.0284999999999</v>
      </c>
      <c r="H585" s="128">
        <f t="shared" si="73"/>
        <v>6048.09</v>
      </c>
      <c r="I585" s="15"/>
    </row>
    <row r="586" spans="1:9" ht="15">
      <c r="A586" s="15" t="s">
        <v>594</v>
      </c>
      <c r="B586" s="46" t="s">
        <v>1385</v>
      </c>
      <c r="C586" s="2439">
        <v>4.84</v>
      </c>
      <c r="D586" s="45">
        <v>2800</v>
      </c>
      <c r="E586" s="2438">
        <v>163.57</v>
      </c>
      <c r="F586" s="603">
        <f t="shared" si="72"/>
        <v>163.57</v>
      </c>
      <c r="G586" s="862">
        <f>'Заказ, cкидки и курсы валют'!$J$23*F586</f>
        <v>2036.4464999999998</v>
      </c>
      <c r="H586" s="128">
        <f t="shared" si="73"/>
        <v>5702.05</v>
      </c>
      <c r="I586" s="15"/>
    </row>
    <row r="587" spans="1:9" ht="15">
      <c r="A587" s="15" t="s">
        <v>4870</v>
      </c>
      <c r="B587" s="46" t="s">
        <v>1386</v>
      </c>
      <c r="C587" s="2440">
        <v>5.89</v>
      </c>
      <c r="D587" s="45">
        <v>2000</v>
      </c>
      <c r="E587" s="2438">
        <v>200.57</v>
      </c>
      <c r="F587" s="603">
        <f t="shared" si="72"/>
        <v>200.57</v>
      </c>
      <c r="G587" s="862">
        <f>'Заказ, cкидки и курсы валют'!$J$23*F587</f>
        <v>2497.0964999999997</v>
      </c>
      <c r="H587" s="128">
        <f t="shared" si="73"/>
        <v>4994.1899999999996</v>
      </c>
      <c r="I587" s="15"/>
    </row>
    <row r="588" spans="1:9" ht="15">
      <c r="A588" s="15" t="s">
        <v>4871</v>
      </c>
      <c r="B588" s="46" t="s">
        <v>1388</v>
      </c>
      <c r="C588" s="2440">
        <v>7.6</v>
      </c>
      <c r="D588" s="45">
        <v>2000</v>
      </c>
      <c r="E588" s="2438">
        <v>223.67</v>
      </c>
      <c r="F588" s="603">
        <f t="shared" si="72"/>
        <v>223.67</v>
      </c>
      <c r="G588" s="862">
        <f>'Заказ, cкидки и курсы валют'!$J$23*F588</f>
        <v>2784.6914999999999</v>
      </c>
      <c r="H588" s="128">
        <f t="shared" si="73"/>
        <v>5569.38</v>
      </c>
      <c r="I588" s="15"/>
    </row>
    <row r="589" spans="1:9" ht="15">
      <c r="A589" s="15" t="s">
        <v>12299</v>
      </c>
      <c r="B589" s="44" t="s">
        <v>12300</v>
      </c>
      <c r="C589" s="2440">
        <v>7.95</v>
      </c>
      <c r="D589" s="45">
        <v>2000</v>
      </c>
      <c r="E589" s="2438">
        <v>238.5</v>
      </c>
      <c r="F589" s="603">
        <f t="shared" ref="F589" si="74">ROUND(E589*(1-$F$37),2)</f>
        <v>238.5</v>
      </c>
      <c r="G589" s="862">
        <f>'Заказ, cкидки и курсы валют'!$J$23*F589</f>
        <v>2969.3249999999998</v>
      </c>
      <c r="H589" s="128">
        <f t="shared" ref="H589" si="75">ROUND((D589/1000)*G589,2)</f>
        <v>5938.65</v>
      </c>
    </row>
    <row r="590" spans="1:9" ht="15">
      <c r="A590" s="15" t="s">
        <v>4872</v>
      </c>
      <c r="B590" s="46" t="s">
        <v>1387</v>
      </c>
      <c r="C590" s="2440">
        <v>8</v>
      </c>
      <c r="D590" s="45">
        <v>1500</v>
      </c>
      <c r="E590" s="2438">
        <v>251.55</v>
      </c>
      <c r="F590" s="603">
        <f>ROUND(E590*(1-$F$37),2)</f>
        <v>251.55</v>
      </c>
      <c r="G590" s="862">
        <f>'Заказ, cкидки и курсы валют'!$J$23*F590</f>
        <v>3131.7975000000001</v>
      </c>
      <c r="H590" s="128">
        <f>ROUND((D590/1000)*G590,2)</f>
        <v>4697.7</v>
      </c>
      <c r="I590" s="15"/>
    </row>
    <row r="591" spans="1:9" ht="15">
      <c r="A591" s="15" t="s">
        <v>12301</v>
      </c>
      <c r="B591" s="44" t="s">
        <v>12302</v>
      </c>
      <c r="C591" s="2440">
        <v>8.5</v>
      </c>
      <c r="D591" s="45">
        <v>1500</v>
      </c>
      <c r="E591" s="2438">
        <v>265.82</v>
      </c>
      <c r="F591" s="603">
        <f>ROUND(E591*(1-$F$37),2)</f>
        <v>265.82</v>
      </c>
      <c r="G591" s="862">
        <f>'Заказ, cкидки и курсы валют'!$J$23*F591</f>
        <v>3309.4589999999998</v>
      </c>
      <c r="H591" s="128">
        <f>ROUND((D591/1000)*G591,2)</f>
        <v>4964.1899999999996</v>
      </c>
      <c r="I591" s="15"/>
    </row>
    <row r="592" spans="1:9" ht="15">
      <c r="A592" s="15" t="s">
        <v>4873</v>
      </c>
      <c r="B592" s="46" t="s">
        <v>1389</v>
      </c>
      <c r="C592" s="2440">
        <v>9.48</v>
      </c>
      <c r="D592" s="45">
        <v>1200</v>
      </c>
      <c r="E592" s="2438">
        <v>284.45999999999998</v>
      </c>
      <c r="F592" s="603">
        <f>ROUND(E592*(1-$F$37),2)</f>
        <v>284.45999999999998</v>
      </c>
      <c r="G592" s="862">
        <f>'Заказ, cкидки и курсы валют'!$J$23*F592</f>
        <v>3541.5269999999996</v>
      </c>
      <c r="H592" s="128">
        <f>ROUND((D592/1000)*G592,2)</f>
        <v>4249.83</v>
      </c>
      <c r="I592" s="15"/>
    </row>
    <row r="593" spans="1:9" ht="18">
      <c r="A593" s="248"/>
      <c r="B593" s="108" t="s">
        <v>3111</v>
      </c>
      <c r="C593" s="108"/>
      <c r="D593" s="109"/>
      <c r="E593" s="563"/>
      <c r="F593" s="553"/>
      <c r="G593" s="553"/>
      <c r="H593" s="17"/>
      <c r="I593" s="238"/>
    </row>
    <row r="594" spans="1:9" ht="18">
      <c r="A594" s="248"/>
      <c r="B594" s="108" t="s">
        <v>2672</v>
      </c>
      <c r="C594" s="108"/>
      <c r="D594" s="111"/>
      <c r="E594" s="563"/>
      <c r="F594" s="563"/>
      <c r="G594" s="553"/>
      <c r="H594" s="17"/>
      <c r="I594" s="238"/>
    </row>
    <row r="595" spans="1:9">
      <c r="A595" s="248"/>
      <c r="B595" s="17"/>
      <c r="C595" s="97"/>
      <c r="D595" s="97"/>
      <c r="E595" s="557"/>
      <c r="F595" s="596"/>
      <c r="G595" s="620"/>
      <c r="H595" s="17"/>
      <c r="I595" s="167"/>
    </row>
    <row r="596" spans="1:9">
      <c r="A596" s="248"/>
      <c r="B596" s="17"/>
      <c r="C596" s="97"/>
      <c r="D596" s="97"/>
      <c r="E596" s="557"/>
      <c r="F596" s="596"/>
      <c r="G596" s="620"/>
      <c r="H596" s="17"/>
      <c r="I596" s="167"/>
    </row>
    <row r="597" spans="1:9">
      <c r="A597" s="248"/>
      <c r="B597" s="277"/>
      <c r="C597" s="97"/>
      <c r="D597" s="97"/>
      <c r="E597" s="557"/>
      <c r="F597" s="596"/>
      <c r="G597" s="620"/>
      <c r="H597" s="17"/>
      <c r="I597" s="167"/>
    </row>
    <row r="598" spans="1:9" ht="18.75" thickBot="1">
      <c r="A598" s="117" t="s">
        <v>7711</v>
      </c>
      <c r="B598" s="118"/>
      <c r="C598" s="99"/>
      <c r="D598" s="99"/>
      <c r="E598" s="558"/>
      <c r="F598" s="598"/>
      <c r="G598" s="621"/>
      <c r="H598" s="171"/>
      <c r="I598" s="172"/>
    </row>
    <row r="599" spans="1:9" ht="42">
      <c r="A599" s="195" t="s">
        <v>1034</v>
      </c>
      <c r="B599" s="196" t="s">
        <v>1035</v>
      </c>
      <c r="C599" s="197" t="s">
        <v>678</v>
      </c>
      <c r="D599" s="197" t="s">
        <v>3143</v>
      </c>
      <c r="E599" s="605" t="s">
        <v>11378</v>
      </c>
      <c r="F599" s="600" t="s">
        <v>2792</v>
      </c>
      <c r="G599" s="638" t="s">
        <v>2640</v>
      </c>
      <c r="H599" s="338" t="s">
        <v>497</v>
      </c>
      <c r="I599" s="199" t="s">
        <v>4268</v>
      </c>
    </row>
    <row r="600" spans="1:9">
      <c r="A600" s="195"/>
      <c r="B600" s="389"/>
      <c r="C600" s="197" t="s">
        <v>3644</v>
      </c>
      <c r="D600" s="390" t="s">
        <v>2641</v>
      </c>
      <c r="E600" s="564" t="s">
        <v>265</v>
      </c>
      <c r="F600" s="607">
        <f>'Заказ, cкидки и курсы валют'!$I$12</f>
        <v>0</v>
      </c>
      <c r="G600" s="949"/>
      <c r="H600" s="455"/>
      <c r="I600" s="325"/>
    </row>
    <row r="601" spans="1:9">
      <c r="A601" s="15" t="s">
        <v>5366</v>
      </c>
      <c r="B601" s="39" t="s">
        <v>1384</v>
      </c>
      <c r="C601" s="59">
        <v>5.4</v>
      </c>
      <c r="D601" s="2074">
        <v>300</v>
      </c>
      <c r="E601" s="2129">
        <f>E584*1.2</f>
        <v>181.30799999999999</v>
      </c>
      <c r="F601" s="603">
        <f>ROUND(E601*(1-$F$37),2)</f>
        <v>181.31</v>
      </c>
      <c r="G601" s="862">
        <f>'Заказ, cкидки и курсы валют'!$J$23*F601</f>
        <v>2257.3094999999998</v>
      </c>
      <c r="H601" s="128">
        <f>ROUND((D601/1000)*G601,2)</f>
        <v>677.19</v>
      </c>
      <c r="I601" s="15"/>
    </row>
    <row r="602" spans="1:9">
      <c r="A602" s="15" t="s">
        <v>5367</v>
      </c>
      <c r="B602" s="46" t="s">
        <v>3647</v>
      </c>
      <c r="C602" s="59">
        <v>5.9</v>
      </c>
      <c r="D602" s="2074">
        <v>250</v>
      </c>
      <c r="E602" s="2129">
        <f>E585*1.2</f>
        <v>194.316</v>
      </c>
      <c r="F602" s="603">
        <f t="shared" ref="F602:F607" si="76">ROUND(E602*(1-$F$37),2)</f>
        <v>194.32</v>
      </c>
      <c r="G602" s="862">
        <f>'Заказ, cкидки и курсы валют'!$J$23*F602</f>
        <v>2419.2839999999997</v>
      </c>
      <c r="H602" s="128">
        <f t="shared" ref="H602:H607" si="77">ROUND((D602/1000)*G602,2)</f>
        <v>604.82000000000005</v>
      </c>
      <c r="I602" s="15"/>
    </row>
    <row r="603" spans="1:9">
      <c r="A603" s="15" t="s">
        <v>5368</v>
      </c>
      <c r="B603" s="46" t="s">
        <v>1385</v>
      </c>
      <c r="C603" s="59">
        <v>6.06</v>
      </c>
      <c r="D603" s="2074">
        <v>250</v>
      </c>
      <c r="E603" s="2129">
        <f>E586*1.2</f>
        <v>196.28399999999999</v>
      </c>
      <c r="F603" s="603">
        <f t="shared" si="76"/>
        <v>196.28</v>
      </c>
      <c r="G603" s="862">
        <f>'Заказ, cкидки и курсы валют'!$J$23*F603</f>
        <v>2443.6859999999997</v>
      </c>
      <c r="H603" s="128">
        <f t="shared" si="77"/>
        <v>610.91999999999996</v>
      </c>
      <c r="I603" s="15"/>
    </row>
    <row r="604" spans="1:9">
      <c r="A604" s="15" t="s">
        <v>5369</v>
      </c>
      <c r="B604" s="46" t="s">
        <v>1386</v>
      </c>
      <c r="C604" s="68">
        <v>6.93</v>
      </c>
      <c r="D604" s="2074">
        <v>150</v>
      </c>
      <c r="E604" s="2129">
        <f>E587*1.2</f>
        <v>240.68399999999997</v>
      </c>
      <c r="F604" s="603">
        <f t="shared" si="76"/>
        <v>240.68</v>
      </c>
      <c r="G604" s="862">
        <f>'Заказ, cкидки и курсы валют'!$J$23*F604</f>
        <v>2996.4659999999999</v>
      </c>
      <c r="H604" s="128">
        <f t="shared" si="77"/>
        <v>449.47</v>
      </c>
      <c r="I604" s="15"/>
    </row>
    <row r="605" spans="1:9">
      <c r="A605" s="15" t="s">
        <v>5370</v>
      </c>
      <c r="B605" s="46" t="s">
        <v>1388</v>
      </c>
      <c r="C605" s="68">
        <v>7.95</v>
      </c>
      <c r="D605" s="2074">
        <v>150</v>
      </c>
      <c r="E605" s="2129">
        <f>E588*1.2</f>
        <v>268.404</v>
      </c>
      <c r="F605" s="603">
        <f t="shared" si="76"/>
        <v>268.39999999999998</v>
      </c>
      <c r="G605" s="862">
        <f>'Заказ, cкидки и курсы валют'!$J$23*F605</f>
        <v>3341.5799999999995</v>
      </c>
      <c r="H605" s="128">
        <f t="shared" si="77"/>
        <v>501.24</v>
      </c>
      <c r="I605" s="15"/>
    </row>
    <row r="606" spans="1:9">
      <c r="A606" s="15" t="s">
        <v>5371</v>
      </c>
      <c r="B606" s="46" t="s">
        <v>1387</v>
      </c>
      <c r="C606" s="68">
        <v>8.92</v>
      </c>
      <c r="D606" s="2074">
        <v>100</v>
      </c>
      <c r="E606" s="2129">
        <f>E590*1.2</f>
        <v>301.86</v>
      </c>
      <c r="F606" s="603">
        <f t="shared" si="76"/>
        <v>301.86</v>
      </c>
      <c r="G606" s="862">
        <f>'Заказ, cкидки и курсы валют'!$J$23*F606</f>
        <v>3758.1570000000002</v>
      </c>
      <c r="H606" s="128">
        <f t="shared" si="77"/>
        <v>375.82</v>
      </c>
      <c r="I606" s="15"/>
    </row>
    <row r="607" spans="1:9">
      <c r="A607" s="15" t="s">
        <v>5372</v>
      </c>
      <c r="B607" s="46" t="s">
        <v>1389</v>
      </c>
      <c r="C607" s="68">
        <v>9.77</v>
      </c>
      <c r="D607" s="2074">
        <v>100</v>
      </c>
      <c r="E607" s="2129">
        <f>E592*1.2</f>
        <v>341.35199999999998</v>
      </c>
      <c r="F607" s="603">
        <f t="shared" si="76"/>
        <v>341.35</v>
      </c>
      <c r="G607" s="862">
        <f>'Заказ, cкидки и курсы валют'!$J$23*F607</f>
        <v>4249.8074999999999</v>
      </c>
      <c r="H607" s="128">
        <f t="shared" si="77"/>
        <v>424.98</v>
      </c>
      <c r="I607" s="15"/>
    </row>
    <row r="608" spans="1:9" ht="13.5" thickBot="1">
      <c r="A608" s="14"/>
      <c r="B608" s="50"/>
      <c r="C608" s="2031"/>
      <c r="D608" s="83"/>
      <c r="E608" s="579"/>
      <c r="F608" s="1096"/>
      <c r="G608" s="865"/>
      <c r="H608" s="23"/>
      <c r="I608" s="14"/>
    </row>
    <row r="609" spans="1:9" ht="18">
      <c r="A609" s="247"/>
      <c r="B609" s="91" t="s">
        <v>3111</v>
      </c>
      <c r="C609" s="91"/>
      <c r="D609" s="93"/>
      <c r="E609" s="562"/>
      <c r="F609" s="592"/>
      <c r="G609" s="592"/>
      <c r="H609" s="163"/>
      <c r="I609" s="95"/>
    </row>
    <row r="610" spans="1:9" ht="18">
      <c r="A610" s="248"/>
      <c r="B610" s="108" t="s">
        <v>2672</v>
      </c>
      <c r="C610" s="108"/>
      <c r="D610" s="111"/>
      <c r="E610" s="563"/>
      <c r="F610" s="563"/>
      <c r="G610" s="553"/>
      <c r="H610" s="17"/>
      <c r="I610" s="238"/>
    </row>
    <row r="611" spans="1:9">
      <c r="A611" s="248"/>
      <c r="B611" s="17"/>
      <c r="C611" s="97"/>
      <c r="D611" s="97"/>
      <c r="E611" s="557"/>
      <c r="F611" s="596"/>
      <c r="G611" s="620"/>
      <c r="H611" s="17"/>
      <c r="I611" s="167"/>
    </row>
    <row r="612" spans="1:9">
      <c r="A612" s="248"/>
      <c r="B612" s="17"/>
      <c r="C612" s="97"/>
      <c r="D612" s="97"/>
      <c r="E612" s="557"/>
      <c r="F612" s="596"/>
      <c r="G612" s="620"/>
      <c r="H612" s="17"/>
      <c r="I612" s="167"/>
    </row>
    <row r="613" spans="1:9">
      <c r="A613" s="248"/>
      <c r="B613" s="277"/>
      <c r="C613" s="97"/>
      <c r="D613" s="97"/>
      <c r="E613" s="557"/>
      <c r="F613" s="596"/>
      <c r="G613" s="620"/>
      <c r="H613" s="17"/>
      <c r="I613" s="167"/>
    </row>
    <row r="614" spans="1:9" ht="18.75" thickBot="1">
      <c r="A614" s="117" t="s">
        <v>7712</v>
      </c>
      <c r="B614" s="261"/>
      <c r="C614" s="99"/>
      <c r="D614" s="99"/>
      <c r="E614" s="558"/>
      <c r="F614" s="598"/>
      <c r="G614" s="621"/>
      <c r="H614" s="171"/>
      <c r="I614" s="172"/>
    </row>
    <row r="615" spans="1:9" ht="42">
      <c r="A615" s="195" t="s">
        <v>1034</v>
      </c>
      <c r="B615" s="196" t="s">
        <v>1035</v>
      </c>
      <c r="C615" s="197" t="s">
        <v>678</v>
      </c>
      <c r="D615" s="197" t="s">
        <v>3143</v>
      </c>
      <c r="E615" s="605" t="s">
        <v>11378</v>
      </c>
      <c r="F615" s="600" t="s">
        <v>2792</v>
      </c>
      <c r="G615" s="638" t="s">
        <v>2640</v>
      </c>
      <c r="H615" s="338" t="s">
        <v>497</v>
      </c>
      <c r="I615" s="199" t="s">
        <v>4268</v>
      </c>
    </row>
    <row r="616" spans="1:9">
      <c r="A616" s="195"/>
      <c r="B616" s="389"/>
      <c r="C616" s="197" t="s">
        <v>3644</v>
      </c>
      <c r="D616" s="390" t="s">
        <v>2641</v>
      </c>
      <c r="E616" s="564" t="s">
        <v>265</v>
      </c>
      <c r="F616" s="607">
        <f>'Заказ, cкидки и курсы валют'!$I$12</f>
        <v>0</v>
      </c>
      <c r="G616" s="949"/>
      <c r="H616" s="455"/>
      <c r="I616" s="325"/>
    </row>
    <row r="617" spans="1:9" ht="15">
      <c r="A617" s="15" t="s">
        <v>11959</v>
      </c>
      <c r="B617" s="39" t="s">
        <v>1384</v>
      </c>
      <c r="C617" s="59">
        <v>5.4</v>
      </c>
      <c r="D617" s="45">
        <v>35</v>
      </c>
      <c r="E617" s="2096">
        <f>E584*3</f>
        <v>453.27</v>
      </c>
      <c r="F617" s="603">
        <f t="shared" ref="F617:F623" si="78">ROUND(E617*(1-$F$37),2)</f>
        <v>453.27</v>
      </c>
      <c r="G617" s="862">
        <f>'Заказ, cкидки и курсы валют'!$J$23*F617</f>
        <v>5643.2114999999994</v>
      </c>
      <c r="H617" s="128">
        <f t="shared" ref="H617:H623" si="79">ROUND((D617/1000)*G617,2)</f>
        <v>197.51</v>
      </c>
      <c r="I617" s="15"/>
    </row>
    <row r="618" spans="1:9" ht="15">
      <c r="A618" s="15" t="s">
        <v>11960</v>
      </c>
      <c r="B618" s="46" t="s">
        <v>3647</v>
      </c>
      <c r="C618" s="59">
        <v>5.9</v>
      </c>
      <c r="D618" s="45">
        <v>30</v>
      </c>
      <c r="E618" s="2096">
        <f>E585*3</f>
        <v>485.79</v>
      </c>
      <c r="F618" s="603">
        <f t="shared" si="78"/>
        <v>485.79</v>
      </c>
      <c r="G618" s="862">
        <f>'Заказ, cкидки и курсы валют'!$J$23*F618</f>
        <v>6048.0855000000001</v>
      </c>
      <c r="H618" s="128">
        <f t="shared" si="79"/>
        <v>181.44</v>
      </c>
      <c r="I618" s="15"/>
    </row>
    <row r="619" spans="1:9" ht="15">
      <c r="A619" s="15" t="s">
        <v>11961</v>
      </c>
      <c r="B619" s="46" t="s">
        <v>1385</v>
      </c>
      <c r="C619" s="59">
        <v>6.06</v>
      </c>
      <c r="D619" s="45">
        <v>25</v>
      </c>
      <c r="E619" s="2096">
        <f>E586*3</f>
        <v>490.71</v>
      </c>
      <c r="F619" s="603">
        <f t="shared" si="78"/>
        <v>490.71</v>
      </c>
      <c r="G619" s="862">
        <f>'Заказ, cкидки и курсы валют'!$J$23*F619</f>
        <v>6109.3394999999991</v>
      </c>
      <c r="H619" s="128">
        <f t="shared" si="79"/>
        <v>152.72999999999999</v>
      </c>
      <c r="I619" s="15"/>
    </row>
    <row r="620" spans="1:9" ht="15">
      <c r="A620" s="15" t="s">
        <v>11962</v>
      </c>
      <c r="B620" s="46" t="s">
        <v>1386</v>
      </c>
      <c r="C620" s="68">
        <v>6.93</v>
      </c>
      <c r="D620" s="45">
        <v>20</v>
      </c>
      <c r="E620" s="2096">
        <f>E587*3</f>
        <v>601.71</v>
      </c>
      <c r="F620" s="603">
        <f t="shared" si="78"/>
        <v>601.71</v>
      </c>
      <c r="G620" s="862">
        <f>'Заказ, cкидки и курсы валют'!$J$23*F620</f>
        <v>7491.2894999999999</v>
      </c>
      <c r="H620" s="128">
        <f t="shared" si="79"/>
        <v>149.83000000000001</v>
      </c>
      <c r="I620" s="15"/>
    </row>
    <row r="621" spans="1:9" ht="15">
      <c r="A621" s="15" t="s">
        <v>11963</v>
      </c>
      <c r="B621" s="46" t="s">
        <v>1388</v>
      </c>
      <c r="C621" s="68">
        <v>7.95</v>
      </c>
      <c r="D621" s="45">
        <v>20</v>
      </c>
      <c r="E621" s="2096">
        <f>E588*3</f>
        <v>671.01</v>
      </c>
      <c r="F621" s="603">
        <f t="shared" si="78"/>
        <v>671.01</v>
      </c>
      <c r="G621" s="862">
        <f>'Заказ, cкидки и курсы валют'!$J$23*F621</f>
        <v>8354.0744999999988</v>
      </c>
      <c r="H621" s="128">
        <f t="shared" si="79"/>
        <v>167.08</v>
      </c>
      <c r="I621" s="15"/>
    </row>
    <row r="622" spans="1:9" ht="15">
      <c r="A622" s="15" t="s">
        <v>11964</v>
      </c>
      <c r="B622" s="46" t="s">
        <v>1387</v>
      </c>
      <c r="C622" s="68">
        <v>8.92</v>
      </c>
      <c r="D622" s="45">
        <v>15</v>
      </c>
      <c r="E622" s="2096">
        <f>E590*3</f>
        <v>754.65000000000009</v>
      </c>
      <c r="F622" s="603">
        <f t="shared" si="78"/>
        <v>754.65</v>
      </c>
      <c r="G622" s="862">
        <f>'Заказ, cкидки и курсы валют'!$J$23*F622</f>
        <v>9395.3924999999999</v>
      </c>
      <c r="H622" s="128">
        <f t="shared" si="79"/>
        <v>140.93</v>
      </c>
      <c r="I622" s="15"/>
    </row>
    <row r="623" spans="1:9" ht="15">
      <c r="A623" s="15" t="s">
        <v>11965</v>
      </c>
      <c r="B623" s="46" t="s">
        <v>1389</v>
      </c>
      <c r="C623" s="68">
        <v>9.77</v>
      </c>
      <c r="D623" s="45">
        <v>10</v>
      </c>
      <c r="E623" s="2096">
        <f>E592*3</f>
        <v>853.37999999999988</v>
      </c>
      <c r="F623" s="603">
        <f t="shared" si="78"/>
        <v>853.38</v>
      </c>
      <c r="G623" s="862">
        <f>'Заказ, cкидки и курсы валют'!$J$23*F623</f>
        <v>10624.581</v>
      </c>
      <c r="H623" s="128">
        <f t="shared" si="79"/>
        <v>106.25</v>
      </c>
      <c r="I623" s="15"/>
    </row>
    <row r="624" spans="1:9" ht="13.5" thickBot="1"/>
    <row r="625" spans="1:9" ht="18">
      <c r="A625" s="247"/>
      <c r="B625" s="91" t="s">
        <v>3111</v>
      </c>
      <c r="C625" s="91"/>
      <c r="D625" s="93"/>
      <c r="E625" s="562"/>
      <c r="F625" s="592"/>
      <c r="G625" s="592"/>
      <c r="H625" s="163"/>
      <c r="I625" s="95"/>
    </row>
    <row r="626" spans="1:9" ht="18">
      <c r="A626" s="248"/>
      <c r="B626" s="108" t="s">
        <v>11116</v>
      </c>
      <c r="C626" s="108"/>
      <c r="D626" s="111"/>
      <c r="E626" s="563"/>
      <c r="F626" s="563"/>
      <c r="G626" s="553"/>
      <c r="H626" s="17"/>
      <c r="I626" s="238"/>
    </row>
    <row r="627" spans="1:9">
      <c r="A627" s="248"/>
      <c r="B627" s="17"/>
      <c r="C627" s="97"/>
      <c r="D627" s="97"/>
      <c r="E627" s="557"/>
      <c r="F627" s="596"/>
      <c r="G627" s="620"/>
      <c r="H627" s="17"/>
      <c r="I627" s="167"/>
    </row>
    <row r="628" spans="1:9">
      <c r="A628" s="248"/>
      <c r="B628" s="17"/>
      <c r="C628" s="97"/>
      <c r="D628" s="97"/>
      <c r="E628" s="557"/>
      <c r="F628" s="596"/>
      <c r="G628" s="620"/>
      <c r="H628" s="17"/>
      <c r="I628" s="167"/>
    </row>
    <row r="629" spans="1:9">
      <c r="A629" s="248"/>
      <c r="B629" s="277"/>
      <c r="C629" s="97"/>
      <c r="D629" s="97"/>
      <c r="E629" s="557"/>
      <c r="F629" s="596"/>
      <c r="G629" s="620"/>
      <c r="H629" s="17"/>
      <c r="I629" s="167"/>
    </row>
    <row r="630" spans="1:9" ht="18.75" thickBot="1">
      <c r="A630" s="117" t="s">
        <v>7710</v>
      </c>
      <c r="B630" s="261"/>
      <c r="C630" s="99"/>
      <c r="D630" s="99"/>
      <c r="E630" s="558"/>
      <c r="F630" s="598"/>
      <c r="G630" s="621"/>
      <c r="H630" s="171"/>
      <c r="I630" s="172"/>
    </row>
    <row r="631" spans="1:9" ht="42">
      <c r="A631" s="195" t="s">
        <v>1034</v>
      </c>
      <c r="B631" s="196" t="s">
        <v>1035</v>
      </c>
      <c r="C631" s="197" t="s">
        <v>678</v>
      </c>
      <c r="D631" s="197" t="s">
        <v>3143</v>
      </c>
      <c r="E631" s="605" t="s">
        <v>11378</v>
      </c>
      <c r="F631" s="600" t="s">
        <v>2792</v>
      </c>
      <c r="G631" s="638" t="s">
        <v>2640</v>
      </c>
      <c r="H631" s="338" t="s">
        <v>497</v>
      </c>
      <c r="I631" s="199" t="s">
        <v>4268</v>
      </c>
    </row>
    <row r="632" spans="1:9">
      <c r="A632" s="195"/>
      <c r="B632" s="389"/>
      <c r="C632" s="197" t="s">
        <v>3644</v>
      </c>
      <c r="D632" s="390" t="s">
        <v>2641</v>
      </c>
      <c r="E632" s="564" t="s">
        <v>265</v>
      </c>
      <c r="F632" s="607">
        <f>'Заказ, cкидки и курсы валют'!$I$12</f>
        <v>0</v>
      </c>
      <c r="G632" s="949"/>
      <c r="H632" s="455"/>
      <c r="I632" s="325"/>
    </row>
    <row r="633" spans="1:9" ht="15">
      <c r="A633" s="2275" t="s">
        <v>11114</v>
      </c>
      <c r="B633" s="39" t="s">
        <v>1384</v>
      </c>
      <c r="C633" s="59">
        <v>5.4</v>
      </c>
      <c r="D633" s="45">
        <v>3500</v>
      </c>
      <c r="E633" s="2096">
        <f>E584</f>
        <v>151.09</v>
      </c>
      <c r="F633" s="603">
        <f t="shared" ref="F633:F634" si="80">ROUND(E633*(1-$F$37),2)</f>
        <v>151.09</v>
      </c>
      <c r="G633" s="862">
        <f>'Заказ, cкидки и курсы валют'!$J$23*F633</f>
        <v>1881.0705</v>
      </c>
      <c r="H633" s="128">
        <f t="shared" ref="H633:H634" si="81">ROUND((D633/1000)*G633,2)</f>
        <v>6583.75</v>
      </c>
      <c r="I633" s="15"/>
    </row>
    <row r="634" spans="1:9" ht="15">
      <c r="A634" s="2275" t="s">
        <v>11115</v>
      </c>
      <c r="B634" s="46" t="s">
        <v>3647</v>
      </c>
      <c r="C634" s="59">
        <v>5.9</v>
      </c>
      <c r="D634" s="45">
        <v>3000</v>
      </c>
      <c r="E634" s="2096">
        <f>E585</f>
        <v>161.93</v>
      </c>
      <c r="F634" s="603">
        <f t="shared" si="80"/>
        <v>161.93</v>
      </c>
      <c r="G634" s="862">
        <f>'Заказ, cкидки и курсы валют'!$J$23*F634</f>
        <v>2016.0284999999999</v>
      </c>
      <c r="H634" s="128">
        <f t="shared" si="81"/>
        <v>6048.09</v>
      </c>
      <c r="I634" s="15"/>
    </row>
    <row r="635" spans="1:9" ht="13.5" thickBot="1"/>
    <row r="636" spans="1:9" ht="18">
      <c r="A636" s="247"/>
      <c r="B636" s="91" t="s">
        <v>3111</v>
      </c>
      <c r="C636" s="91"/>
      <c r="D636" s="93"/>
      <c r="E636" s="562"/>
      <c r="F636" s="592"/>
      <c r="G636" s="592"/>
      <c r="H636" s="163"/>
      <c r="I636" s="79"/>
    </row>
    <row r="637" spans="1:9" ht="18">
      <c r="A637" s="248"/>
      <c r="B637" s="108" t="s">
        <v>11116</v>
      </c>
      <c r="C637" s="108"/>
      <c r="D637" s="111"/>
      <c r="E637" s="563"/>
      <c r="F637" s="563"/>
      <c r="G637" s="553"/>
      <c r="H637" s="17"/>
      <c r="I637" s="238"/>
    </row>
    <row r="638" spans="1:9">
      <c r="A638" s="248"/>
      <c r="B638" s="17"/>
      <c r="C638" s="97"/>
      <c r="D638" s="97"/>
      <c r="E638" s="557"/>
      <c r="F638" s="596"/>
      <c r="G638" s="620"/>
      <c r="H638" s="17"/>
      <c r="I638" s="167"/>
    </row>
    <row r="639" spans="1:9">
      <c r="A639" s="248"/>
      <c r="B639" s="17"/>
      <c r="C639" s="97"/>
      <c r="D639" s="97"/>
      <c r="E639" s="557"/>
      <c r="F639" s="596"/>
      <c r="G639" s="620"/>
      <c r="H639" s="17"/>
      <c r="I639" s="167"/>
    </row>
    <row r="640" spans="1:9">
      <c r="A640" s="248"/>
      <c r="B640" s="277"/>
      <c r="C640" s="97"/>
      <c r="D640" s="97"/>
      <c r="E640" s="557"/>
      <c r="F640" s="596"/>
      <c r="G640" s="620"/>
      <c r="H640" s="17"/>
      <c r="I640" s="167"/>
    </row>
    <row r="641" spans="1:9" ht="20.25" customHeight="1" thickBot="1">
      <c r="A641" s="117" t="s">
        <v>7711</v>
      </c>
      <c r="B641" s="118"/>
      <c r="C641" s="99"/>
      <c r="D641" s="99"/>
      <c r="E641" s="558"/>
      <c r="F641" s="598"/>
      <c r="G641" s="621"/>
      <c r="H641" s="171"/>
      <c r="I641" s="172"/>
    </row>
    <row r="642" spans="1:9" ht="55.5" customHeight="1">
      <c r="A642" s="195" t="s">
        <v>1034</v>
      </c>
      <c r="B642" s="196" t="s">
        <v>1035</v>
      </c>
      <c r="C642" s="197" t="s">
        <v>678</v>
      </c>
      <c r="D642" s="197" t="s">
        <v>3143</v>
      </c>
      <c r="E642" s="605" t="s">
        <v>11378</v>
      </c>
      <c r="F642" s="600" t="s">
        <v>2792</v>
      </c>
      <c r="G642" s="638" t="s">
        <v>2640</v>
      </c>
      <c r="H642" s="338" t="s">
        <v>497</v>
      </c>
      <c r="I642" s="199" t="s">
        <v>4268</v>
      </c>
    </row>
    <row r="643" spans="1:9" ht="14.1" customHeight="1">
      <c r="A643" s="195"/>
      <c r="B643" s="389"/>
      <c r="C643" s="197" t="s">
        <v>3644</v>
      </c>
      <c r="D643" s="390" t="s">
        <v>2641</v>
      </c>
      <c r="E643" s="564" t="s">
        <v>265</v>
      </c>
      <c r="F643" s="607">
        <f>'Заказ, cкидки и курсы валют'!$I$12</f>
        <v>0</v>
      </c>
      <c r="G643" s="949"/>
      <c r="H643" s="455"/>
      <c r="I643" s="325"/>
    </row>
    <row r="644" spans="1:9" ht="14.1" customHeight="1">
      <c r="A644" s="15" t="s">
        <v>11117</v>
      </c>
      <c r="B644" s="39" t="s">
        <v>1384</v>
      </c>
      <c r="C644" s="59">
        <v>5.4</v>
      </c>
      <c r="D644" s="2074">
        <v>250</v>
      </c>
      <c r="E644" s="2129">
        <f>E633*1.2</f>
        <v>181.30799999999999</v>
      </c>
      <c r="F644" s="603">
        <f>ROUND(E644*(1-$F$37),2)</f>
        <v>181.31</v>
      </c>
      <c r="G644" s="862">
        <f>'Заказ, cкидки и курсы валют'!$J$23*F644</f>
        <v>2257.3094999999998</v>
      </c>
      <c r="H644" s="128">
        <f>ROUND((D644/1000)*G644,2)</f>
        <v>564.33000000000004</v>
      </c>
      <c r="I644" s="15"/>
    </row>
    <row r="645" spans="1:9">
      <c r="A645" s="15" t="s">
        <v>11118</v>
      </c>
      <c r="B645" s="46" t="s">
        <v>3647</v>
      </c>
      <c r="C645" s="59">
        <v>5.9</v>
      </c>
      <c r="D645" s="2074">
        <v>250</v>
      </c>
      <c r="E645" s="2129">
        <f>E634*1.2</f>
        <v>194.316</v>
      </c>
      <c r="F645" s="603">
        <f t="shared" ref="F645" si="82">ROUND(E645*(1-$F$37),2)</f>
        <v>194.32</v>
      </c>
      <c r="G645" s="862">
        <f>'Заказ, cкидки и курсы валют'!$J$23*F645</f>
        <v>2419.2839999999997</v>
      </c>
      <c r="H645" s="128">
        <f t="shared" ref="H645" si="83">ROUND((D645/1000)*G645,2)</f>
        <v>604.82000000000005</v>
      </c>
      <c r="I645" s="15"/>
    </row>
    <row r="646" spans="1:9" ht="13.5" thickBot="1"/>
    <row r="647" spans="1:9" ht="18">
      <c r="A647" s="247"/>
      <c r="B647" s="91" t="s">
        <v>3111</v>
      </c>
      <c r="C647" s="92"/>
      <c r="D647" s="93"/>
      <c r="E647" s="562"/>
      <c r="F647" s="592"/>
      <c r="G647" s="592"/>
      <c r="H647" s="163"/>
      <c r="I647" s="95"/>
    </row>
    <row r="648" spans="1:9" ht="18">
      <c r="A648" s="248"/>
      <c r="B648" s="108" t="s">
        <v>2673</v>
      </c>
      <c r="C648" s="111"/>
      <c r="D648" s="111"/>
      <c r="E648" s="563"/>
      <c r="F648" s="563"/>
      <c r="G648" s="553"/>
      <c r="H648" s="17"/>
      <c r="I648" s="167"/>
    </row>
    <row r="649" spans="1:9">
      <c r="A649" s="248"/>
      <c r="B649" s="17"/>
      <c r="C649" s="97"/>
      <c r="D649" s="97"/>
      <c r="E649" s="557"/>
      <c r="F649" s="596"/>
      <c r="G649" s="620"/>
      <c r="H649" s="17"/>
      <c r="I649" s="167"/>
    </row>
    <row r="650" spans="1:9">
      <c r="A650" s="248"/>
      <c r="B650" s="17"/>
      <c r="C650" s="97"/>
      <c r="D650" s="97"/>
      <c r="E650" s="557"/>
      <c r="F650" s="596"/>
      <c r="G650" s="620"/>
      <c r="H650" s="17"/>
      <c r="I650" s="167"/>
    </row>
    <row r="651" spans="1:9">
      <c r="A651" s="248"/>
      <c r="B651" s="277"/>
      <c r="C651" s="97"/>
      <c r="D651" s="97"/>
      <c r="E651" s="557"/>
      <c r="F651" s="596"/>
      <c r="G651" s="620"/>
      <c r="H651" s="17"/>
      <c r="I651" s="167"/>
    </row>
    <row r="652" spans="1:9" ht="18.75" thickBot="1">
      <c r="A652" s="117" t="s">
        <v>7710</v>
      </c>
      <c r="B652" s="261"/>
      <c r="C652" s="99"/>
      <c r="D652" s="99"/>
      <c r="E652" s="558"/>
      <c r="F652" s="598"/>
      <c r="G652" s="621"/>
      <c r="H652" s="171"/>
      <c r="I652" s="172"/>
    </row>
    <row r="653" spans="1:9" ht="42">
      <c r="A653" s="195" t="s">
        <v>1034</v>
      </c>
      <c r="B653" s="196" t="s">
        <v>1035</v>
      </c>
      <c r="C653" s="197" t="s">
        <v>678</v>
      </c>
      <c r="D653" s="197" t="s">
        <v>3143</v>
      </c>
      <c r="E653" s="605" t="s">
        <v>11378</v>
      </c>
      <c r="F653" s="600" t="s">
        <v>2792</v>
      </c>
      <c r="G653" s="638" t="s">
        <v>2640</v>
      </c>
      <c r="H653" s="338" t="s">
        <v>497</v>
      </c>
      <c r="I653" s="199" t="s">
        <v>4268</v>
      </c>
    </row>
    <row r="654" spans="1:9" ht="14.1" customHeight="1">
      <c r="A654" s="195"/>
      <c r="B654" s="389"/>
      <c r="C654" s="197" t="s">
        <v>3644</v>
      </c>
      <c r="D654" s="390" t="s">
        <v>2641</v>
      </c>
      <c r="E654" s="564" t="s">
        <v>265</v>
      </c>
      <c r="F654" s="607">
        <f>'Заказ, cкидки и курсы валют'!$I$12</f>
        <v>0</v>
      </c>
      <c r="G654" s="949"/>
      <c r="H654" s="455"/>
      <c r="I654" s="325"/>
    </row>
    <row r="655" spans="1:9" ht="14.1" customHeight="1">
      <c r="A655" s="20" t="s">
        <v>5373</v>
      </c>
      <c r="B655" s="434" t="s">
        <v>3540</v>
      </c>
      <c r="C655" s="436">
        <v>4.4400000000000004</v>
      </c>
      <c r="D655" s="2182">
        <v>4500</v>
      </c>
      <c r="E655" s="2438">
        <v>125.09</v>
      </c>
      <c r="F655" s="603">
        <f>ROUND(E655*(1-$F$37),2)</f>
        <v>125.09</v>
      </c>
      <c r="G655" s="862">
        <f>'Заказ, cкидки и курсы валют'!$J$23*F655</f>
        <v>1557.3705</v>
      </c>
      <c r="H655" s="128">
        <f>ROUND((D655/1000)*G655,2)</f>
        <v>7008.17</v>
      </c>
      <c r="I655" s="15"/>
    </row>
    <row r="656" spans="1:9" ht="14.1" customHeight="1">
      <c r="A656" s="20" t="s">
        <v>5374</v>
      </c>
      <c r="B656" s="434" t="s">
        <v>99</v>
      </c>
      <c r="C656" s="436">
        <v>4.7</v>
      </c>
      <c r="D656" s="2182">
        <v>4000</v>
      </c>
      <c r="E656" s="2438">
        <v>135.57</v>
      </c>
      <c r="F656" s="603">
        <f t="shared" ref="F656:F661" si="84">ROUND(E656*(1-$F$37),2)</f>
        <v>135.57</v>
      </c>
      <c r="G656" s="862">
        <f>'Заказ, cкидки и курсы валют'!$J$23*F656</f>
        <v>1687.8464999999999</v>
      </c>
      <c r="H656" s="128">
        <f t="shared" ref="H656:H661" si="85">ROUND((D656/1000)*G656,2)</f>
        <v>6751.39</v>
      </c>
      <c r="I656" s="15"/>
    </row>
    <row r="657" spans="1:9" ht="14.1" customHeight="1">
      <c r="A657" s="20" t="s">
        <v>5375</v>
      </c>
      <c r="B657" s="434" t="s">
        <v>610</v>
      </c>
      <c r="C657" s="436">
        <v>4.96</v>
      </c>
      <c r="D657" s="2182">
        <v>3500</v>
      </c>
      <c r="E657" s="2438">
        <v>142.1</v>
      </c>
      <c r="F657" s="603">
        <f t="shared" si="84"/>
        <v>142.1</v>
      </c>
      <c r="G657" s="862">
        <f>'Заказ, cкидки и курсы валют'!$J$23*F657</f>
        <v>1769.1449999999998</v>
      </c>
      <c r="H657" s="128">
        <f t="shared" si="85"/>
        <v>6192.01</v>
      </c>
      <c r="I657" s="15"/>
    </row>
    <row r="658" spans="1:9" ht="14.1" customHeight="1">
      <c r="A658" s="1446" t="s">
        <v>5376</v>
      </c>
      <c r="B658" s="445" t="s">
        <v>1384</v>
      </c>
      <c r="C658" s="54">
        <v>5.46</v>
      </c>
      <c r="D658" s="2183">
        <v>3500</v>
      </c>
      <c r="E658" s="2438">
        <v>149.04</v>
      </c>
      <c r="F658" s="603">
        <f t="shared" si="84"/>
        <v>149.04</v>
      </c>
      <c r="G658" s="862">
        <f>'Заказ, cкидки и курсы валют'!$J$23*F658</f>
        <v>1855.5479999999998</v>
      </c>
      <c r="H658" s="128">
        <f t="shared" si="85"/>
        <v>6494.42</v>
      </c>
      <c r="I658" s="442"/>
    </row>
    <row r="659" spans="1:9" ht="14.1" customHeight="1">
      <c r="A659" s="20" t="s">
        <v>5377</v>
      </c>
      <c r="B659" s="434" t="s">
        <v>3646</v>
      </c>
      <c r="C659" s="436">
        <v>5.72</v>
      </c>
      <c r="D659" s="2182">
        <v>3000</v>
      </c>
      <c r="E659" s="2438">
        <v>164.22</v>
      </c>
      <c r="F659" s="603">
        <f t="shared" si="84"/>
        <v>164.22</v>
      </c>
      <c r="G659" s="862">
        <f>'Заказ, cкидки и курсы валют'!$J$23*F659</f>
        <v>2044.5389999999998</v>
      </c>
      <c r="H659" s="128">
        <f t="shared" si="85"/>
        <v>6133.62</v>
      </c>
      <c r="I659" s="15"/>
    </row>
    <row r="660" spans="1:9" ht="14.1" customHeight="1">
      <c r="A660" s="20" t="s">
        <v>5378</v>
      </c>
      <c r="B660" s="435" t="s">
        <v>3647</v>
      </c>
      <c r="C660" s="436">
        <v>5.8</v>
      </c>
      <c r="D660" s="2182">
        <v>3000</v>
      </c>
      <c r="E660" s="2438">
        <v>167.38</v>
      </c>
      <c r="F660" s="603">
        <f t="shared" si="84"/>
        <v>167.38</v>
      </c>
      <c r="G660" s="862">
        <f>'Заказ, cкидки и курсы валют'!$J$23*F660</f>
        <v>2083.8809999999999</v>
      </c>
      <c r="H660" s="128">
        <f t="shared" si="85"/>
        <v>6251.64</v>
      </c>
      <c r="I660" s="15"/>
    </row>
    <row r="661" spans="1:9" ht="14.1" customHeight="1">
      <c r="A661" s="20" t="s">
        <v>5379</v>
      </c>
      <c r="B661" s="2184" t="s">
        <v>4323</v>
      </c>
      <c r="C661" s="436">
        <v>6.42</v>
      </c>
      <c r="D661" s="2182">
        <v>2500</v>
      </c>
      <c r="E661" s="2438">
        <v>179.15</v>
      </c>
      <c r="F661" s="603">
        <f t="shared" si="84"/>
        <v>179.15</v>
      </c>
      <c r="G661" s="862">
        <f>'Заказ, cкидки и курсы валют'!$J$23*F661</f>
        <v>2230.4175</v>
      </c>
      <c r="H661" s="128">
        <f t="shared" si="85"/>
        <v>5576.04</v>
      </c>
      <c r="I661" s="15"/>
    </row>
    <row r="662" spans="1:9" ht="14.1" customHeight="1">
      <c r="A662" s="1095"/>
      <c r="B662" s="1141"/>
      <c r="C662" s="1142"/>
      <c r="D662" s="1143"/>
      <c r="E662" s="667"/>
      <c r="F662" s="1096"/>
      <c r="G662" s="865"/>
      <c r="H662" s="23"/>
      <c r="I662" s="513"/>
    </row>
    <row r="663" spans="1:9" ht="20.25" customHeight="1">
      <c r="A663" s="248"/>
      <c r="B663" s="108" t="s">
        <v>3111</v>
      </c>
      <c r="C663" s="153"/>
      <c r="D663" s="109"/>
      <c r="E663" s="563"/>
      <c r="F663" s="553"/>
      <c r="G663" s="553"/>
      <c r="H663" s="17"/>
      <c r="I663" s="167"/>
    </row>
    <row r="664" spans="1:9" ht="18" customHeight="1">
      <c r="A664" s="248"/>
      <c r="B664" s="108" t="s">
        <v>2673</v>
      </c>
      <c r="C664" s="111"/>
      <c r="D664" s="111"/>
      <c r="E664" s="563"/>
      <c r="F664" s="563"/>
      <c r="G664" s="553"/>
      <c r="H664" s="17"/>
      <c r="I664" s="167"/>
    </row>
    <row r="665" spans="1:9">
      <c r="A665" s="248"/>
      <c r="B665" s="17"/>
      <c r="C665" s="97"/>
      <c r="D665" s="97"/>
      <c r="E665" s="557"/>
      <c r="F665" s="596"/>
      <c r="G665" s="620"/>
      <c r="H665" s="17"/>
      <c r="I665" s="167"/>
    </row>
    <row r="666" spans="1:9">
      <c r="A666" s="248"/>
      <c r="B666" s="17"/>
      <c r="C666" s="97"/>
      <c r="D666" s="97"/>
      <c r="E666" s="557"/>
      <c r="F666" s="596"/>
      <c r="G666" s="620"/>
      <c r="H666" s="17"/>
      <c r="I666" s="167"/>
    </row>
    <row r="667" spans="1:9">
      <c r="A667" s="248"/>
      <c r="B667" s="277"/>
      <c r="C667" s="97"/>
      <c r="D667" s="97"/>
      <c r="E667" s="557"/>
      <c r="F667" s="596"/>
      <c r="G667" s="620"/>
      <c r="H667" s="17"/>
      <c r="I667" s="167"/>
    </row>
    <row r="668" spans="1:9" ht="18.75" thickBot="1">
      <c r="A668" s="117" t="s">
        <v>7711</v>
      </c>
      <c r="B668" s="118"/>
      <c r="C668" s="99"/>
      <c r="D668" s="99"/>
      <c r="E668" s="558"/>
      <c r="F668" s="598"/>
      <c r="G668" s="621"/>
      <c r="H668" s="171"/>
      <c r="I668" s="172"/>
    </row>
    <row r="669" spans="1:9" ht="42">
      <c r="A669" s="195" t="s">
        <v>1034</v>
      </c>
      <c r="B669" s="196" t="s">
        <v>1035</v>
      </c>
      <c r="C669" s="197" t="s">
        <v>678</v>
      </c>
      <c r="D669" s="197" t="s">
        <v>3143</v>
      </c>
      <c r="E669" s="605" t="s">
        <v>11378</v>
      </c>
      <c r="F669" s="600" t="s">
        <v>2792</v>
      </c>
      <c r="G669" s="638" t="s">
        <v>2640</v>
      </c>
      <c r="H669" s="338" t="s">
        <v>497</v>
      </c>
      <c r="I669" s="199" t="s">
        <v>4268</v>
      </c>
    </row>
    <row r="670" spans="1:9">
      <c r="A670" s="195"/>
      <c r="B670" s="389"/>
      <c r="C670" s="197" t="s">
        <v>3644</v>
      </c>
      <c r="D670" s="390" t="s">
        <v>2641</v>
      </c>
      <c r="E670" s="564" t="s">
        <v>265</v>
      </c>
      <c r="F670" s="607">
        <f>'Заказ, cкидки и курсы валют'!$I$12</f>
        <v>0</v>
      </c>
      <c r="G670" s="949"/>
      <c r="H670" s="455"/>
      <c r="I670" s="325"/>
    </row>
    <row r="671" spans="1:9">
      <c r="A671" s="654" t="s">
        <v>11705</v>
      </c>
      <c r="B671" s="434" t="s">
        <v>3540</v>
      </c>
      <c r="C671" s="436">
        <v>4.4400000000000004</v>
      </c>
      <c r="D671" s="2182">
        <v>300</v>
      </c>
      <c r="E671" s="2129">
        <f>E655*1.2</f>
        <v>150.108</v>
      </c>
      <c r="F671" s="603">
        <f>ROUND(E671*(1-$F$37),2)</f>
        <v>150.11000000000001</v>
      </c>
      <c r="G671" s="862">
        <f>'Заказ, cкидки и курсы валют'!$J$23*F671</f>
        <v>1868.8695</v>
      </c>
      <c r="H671" s="128">
        <f>ROUND((D671/1000)*G671,2)</f>
        <v>560.66</v>
      </c>
      <c r="I671" s="15"/>
    </row>
    <row r="672" spans="1:9">
      <c r="A672" s="654" t="s">
        <v>11706</v>
      </c>
      <c r="B672" s="434" t="s">
        <v>99</v>
      </c>
      <c r="C672" s="436">
        <v>4.7</v>
      </c>
      <c r="D672" s="2182">
        <v>300</v>
      </c>
      <c r="E672" s="2129">
        <f t="shared" ref="E672:E677" si="86">E656*1.2</f>
        <v>162.684</v>
      </c>
      <c r="F672" s="603">
        <f t="shared" ref="F672:F677" si="87">ROUND(E672*(1-$F$37),2)</f>
        <v>162.68</v>
      </c>
      <c r="G672" s="862">
        <f>'Заказ, cкидки и курсы валют'!$J$23*F672</f>
        <v>2025.366</v>
      </c>
      <c r="H672" s="128">
        <f t="shared" ref="H672:H677" si="88">ROUND((D672/1000)*G672,2)</f>
        <v>607.61</v>
      </c>
      <c r="I672" s="15"/>
    </row>
    <row r="673" spans="1:9">
      <c r="A673" s="654" t="s">
        <v>11707</v>
      </c>
      <c r="B673" s="434" t="s">
        <v>610</v>
      </c>
      <c r="C673" s="436">
        <v>4.96</v>
      </c>
      <c r="D673" s="2182">
        <v>300</v>
      </c>
      <c r="E673" s="2129">
        <f t="shared" si="86"/>
        <v>170.51999999999998</v>
      </c>
      <c r="F673" s="603">
        <f t="shared" si="87"/>
        <v>170.52</v>
      </c>
      <c r="G673" s="862">
        <f>'Заказ, cкидки и курсы валют'!$J$23*F673</f>
        <v>2122.9740000000002</v>
      </c>
      <c r="H673" s="128">
        <f t="shared" si="88"/>
        <v>636.89</v>
      </c>
      <c r="I673" s="15"/>
    </row>
    <row r="674" spans="1:9" ht="14.1" customHeight="1">
      <c r="A674" s="654" t="s">
        <v>11708</v>
      </c>
      <c r="B674" s="445" t="s">
        <v>1384</v>
      </c>
      <c r="C674" s="54">
        <v>5.46</v>
      </c>
      <c r="D674" s="2182">
        <v>300</v>
      </c>
      <c r="E674" s="2129">
        <f t="shared" si="86"/>
        <v>178.84799999999998</v>
      </c>
      <c r="F674" s="603">
        <f t="shared" si="87"/>
        <v>178.85</v>
      </c>
      <c r="G674" s="862">
        <f>'Заказ, cкидки и курсы валют'!$J$23*F674</f>
        <v>2226.6824999999999</v>
      </c>
      <c r="H674" s="128">
        <f t="shared" si="88"/>
        <v>668</v>
      </c>
      <c r="I674" s="15"/>
    </row>
    <row r="675" spans="1:9" ht="14.1" customHeight="1">
      <c r="A675" s="654" t="s">
        <v>11709</v>
      </c>
      <c r="B675" s="434" t="s">
        <v>3646</v>
      </c>
      <c r="C675" s="436">
        <v>5.72</v>
      </c>
      <c r="D675" s="2182">
        <v>250</v>
      </c>
      <c r="E675" s="2129">
        <f t="shared" si="86"/>
        <v>197.06399999999999</v>
      </c>
      <c r="F675" s="603">
        <f t="shared" si="87"/>
        <v>197.06</v>
      </c>
      <c r="G675" s="862">
        <f>'Заказ, cкидки и курсы валют'!$J$23*F675</f>
        <v>2453.3969999999999</v>
      </c>
      <c r="H675" s="128">
        <f t="shared" si="88"/>
        <v>613.35</v>
      </c>
      <c r="I675" s="15"/>
    </row>
    <row r="676" spans="1:9" ht="14.1" customHeight="1">
      <c r="A676" s="654" t="s">
        <v>11710</v>
      </c>
      <c r="B676" s="435" t="s">
        <v>3647</v>
      </c>
      <c r="C676" s="436">
        <v>5.8</v>
      </c>
      <c r="D676" s="2182">
        <v>250</v>
      </c>
      <c r="E676" s="2129">
        <f t="shared" si="86"/>
        <v>200.85599999999999</v>
      </c>
      <c r="F676" s="603">
        <f t="shared" si="87"/>
        <v>200.86</v>
      </c>
      <c r="G676" s="862">
        <f>'Заказ, cкидки и курсы валют'!$J$23*F676</f>
        <v>2500.7069999999999</v>
      </c>
      <c r="H676" s="128">
        <f t="shared" si="88"/>
        <v>625.17999999999995</v>
      </c>
      <c r="I676" s="15"/>
    </row>
    <row r="677" spans="1:9" ht="14.1" customHeight="1">
      <c r="A677" s="654" t="s">
        <v>11711</v>
      </c>
      <c r="B677" s="2184" t="s">
        <v>4323</v>
      </c>
      <c r="C677" s="436">
        <v>6.42</v>
      </c>
      <c r="D677" s="2182">
        <v>200</v>
      </c>
      <c r="E677" s="2129">
        <f t="shared" si="86"/>
        <v>214.98</v>
      </c>
      <c r="F677" s="603">
        <f t="shared" si="87"/>
        <v>214.98</v>
      </c>
      <c r="G677" s="862">
        <f>'Заказ, cкидки и курсы валют'!$J$23*F677</f>
        <v>2676.5009999999997</v>
      </c>
      <c r="H677" s="128">
        <f t="shared" si="88"/>
        <v>535.29999999999995</v>
      </c>
      <c r="I677" s="15"/>
    </row>
    <row r="678" spans="1:9" ht="14.1" customHeight="1" thickBot="1">
      <c r="A678" s="1095"/>
      <c r="B678" s="1141"/>
      <c r="C678" s="1142"/>
      <c r="D678" s="1143"/>
      <c r="E678" s="579"/>
      <c r="F678" s="1096"/>
      <c r="G678" s="865"/>
      <c r="H678" s="23"/>
      <c r="I678" s="513"/>
    </row>
    <row r="679" spans="1:9" ht="27.75" customHeight="1">
      <c r="A679" s="247"/>
      <c r="B679" s="91" t="s">
        <v>3111</v>
      </c>
      <c r="C679" s="92"/>
      <c r="D679" s="93"/>
      <c r="E679" s="562"/>
      <c r="F679" s="592"/>
      <c r="G679" s="592"/>
      <c r="H679" s="163"/>
      <c r="I679" s="95"/>
    </row>
    <row r="680" spans="1:9" ht="13.5" customHeight="1">
      <c r="A680" s="248"/>
      <c r="B680" s="108" t="s">
        <v>2673</v>
      </c>
      <c r="C680" s="111"/>
      <c r="D680" s="111"/>
      <c r="E680" s="563"/>
      <c r="F680" s="563"/>
      <c r="G680" s="553"/>
      <c r="H680" s="17"/>
      <c r="I680" s="167"/>
    </row>
    <row r="681" spans="1:9" ht="14.1" customHeight="1">
      <c r="A681" s="248"/>
      <c r="B681" s="17"/>
      <c r="C681" s="97"/>
      <c r="D681" s="97"/>
      <c r="E681" s="557"/>
      <c r="F681" s="596"/>
      <c r="G681" s="620"/>
      <c r="H681" s="17"/>
      <c r="I681" s="167"/>
    </row>
    <row r="682" spans="1:9" ht="14.25" customHeight="1">
      <c r="A682" s="248"/>
      <c r="B682" s="17"/>
      <c r="C682" s="97"/>
      <c r="D682" s="97"/>
      <c r="E682" s="557"/>
      <c r="F682" s="596"/>
      <c r="G682" s="620"/>
      <c r="H682" s="17"/>
      <c r="I682" s="167"/>
    </row>
    <row r="683" spans="1:9" ht="13.5" customHeight="1">
      <c r="A683" s="248"/>
      <c r="B683" s="277"/>
      <c r="C683" s="97"/>
      <c r="D683" s="97"/>
      <c r="E683" s="557"/>
      <c r="F683" s="596"/>
      <c r="G683" s="620"/>
      <c r="H683" s="17"/>
      <c r="I683" s="167"/>
    </row>
    <row r="684" spans="1:9" ht="17.25" customHeight="1" thickBot="1">
      <c r="A684" s="117" t="s">
        <v>7712</v>
      </c>
      <c r="B684" s="261"/>
      <c r="C684" s="99"/>
      <c r="D684" s="99"/>
      <c r="E684" s="558"/>
      <c r="F684" s="598"/>
      <c r="G684" s="621"/>
      <c r="H684" s="171"/>
      <c r="I684" s="172"/>
    </row>
    <row r="685" spans="1:9" ht="45.75" customHeight="1">
      <c r="A685" s="195" t="s">
        <v>1034</v>
      </c>
      <c r="B685" s="196" t="s">
        <v>1035</v>
      </c>
      <c r="C685" s="197" t="s">
        <v>678</v>
      </c>
      <c r="D685" s="197" t="s">
        <v>3143</v>
      </c>
      <c r="E685" s="605" t="s">
        <v>11378</v>
      </c>
      <c r="F685" s="600" t="s">
        <v>2792</v>
      </c>
      <c r="G685" s="638" t="s">
        <v>2640</v>
      </c>
      <c r="H685" s="338" t="s">
        <v>497</v>
      </c>
      <c r="I685" s="199" t="s">
        <v>4268</v>
      </c>
    </row>
    <row r="686" spans="1:9" ht="15.75" customHeight="1">
      <c r="A686" s="195"/>
      <c r="B686" s="389"/>
      <c r="C686" s="197" t="s">
        <v>3644</v>
      </c>
      <c r="D686" s="390" t="s">
        <v>2641</v>
      </c>
      <c r="E686" s="564" t="s">
        <v>265</v>
      </c>
      <c r="F686" s="607">
        <f>'Заказ, cкидки и курсы валют'!$I$12</f>
        <v>0</v>
      </c>
      <c r="G686" s="949"/>
      <c r="H686" s="455"/>
      <c r="I686" s="325"/>
    </row>
    <row r="687" spans="1:9" ht="14.1" customHeight="1">
      <c r="A687" s="20" t="s">
        <v>7713</v>
      </c>
      <c r="B687" s="434" t="s">
        <v>3540</v>
      </c>
      <c r="C687" s="436">
        <v>4.4400000000000004</v>
      </c>
      <c r="D687" s="2182">
        <v>45</v>
      </c>
      <c r="E687" s="2096">
        <f>E655*3</f>
        <v>375.27</v>
      </c>
      <c r="F687" s="603">
        <f>ROUND(E687*(1-$F$37),2)</f>
        <v>375.27</v>
      </c>
      <c r="G687" s="862">
        <f>'Заказ, cкидки и курсы валют'!$J$23*F687</f>
        <v>4672.1114999999991</v>
      </c>
      <c r="H687" s="128">
        <f>ROUND((D687/1000)*G687,2)</f>
        <v>210.25</v>
      </c>
      <c r="I687" s="15"/>
    </row>
    <row r="688" spans="1:9" ht="14.1" customHeight="1">
      <c r="A688" s="20" t="s">
        <v>7714</v>
      </c>
      <c r="B688" s="434" t="s">
        <v>99</v>
      </c>
      <c r="C688" s="436">
        <v>4.7</v>
      </c>
      <c r="D688" s="2182">
        <v>40</v>
      </c>
      <c r="E688" s="2096">
        <f t="shared" ref="E688:E693" si="89">E656*3</f>
        <v>406.71</v>
      </c>
      <c r="F688" s="603">
        <f t="shared" ref="F688:F693" si="90">ROUND(E688*(1-$F$37),2)</f>
        <v>406.71</v>
      </c>
      <c r="G688" s="862">
        <f>'Заказ, cкидки и курсы валют'!$J$23*F688</f>
        <v>5063.5394999999999</v>
      </c>
      <c r="H688" s="128">
        <f t="shared" ref="H688:H693" si="91">ROUND((D688/1000)*G688,2)</f>
        <v>202.54</v>
      </c>
      <c r="I688" s="15"/>
    </row>
    <row r="689" spans="1:9" ht="15">
      <c r="A689" s="20" t="s">
        <v>7715</v>
      </c>
      <c r="B689" s="434" t="s">
        <v>610</v>
      </c>
      <c r="C689" s="436">
        <v>4.96</v>
      </c>
      <c r="D689" s="2182">
        <v>35</v>
      </c>
      <c r="E689" s="2096">
        <f t="shared" si="89"/>
        <v>426.29999999999995</v>
      </c>
      <c r="F689" s="603">
        <f t="shared" si="90"/>
        <v>426.3</v>
      </c>
      <c r="G689" s="862">
        <f>'Заказ, cкидки и курсы валют'!$J$23*F689</f>
        <v>5307.4349999999995</v>
      </c>
      <c r="H689" s="128">
        <f t="shared" si="91"/>
        <v>185.76</v>
      </c>
      <c r="I689" s="15"/>
    </row>
    <row r="690" spans="1:9" ht="15">
      <c r="A690" s="1446" t="s">
        <v>7716</v>
      </c>
      <c r="B690" s="445" t="s">
        <v>1384</v>
      </c>
      <c r="C690" s="54">
        <v>5.46</v>
      </c>
      <c r="D690" s="2183">
        <v>35</v>
      </c>
      <c r="E690" s="2096">
        <f t="shared" si="89"/>
        <v>447.12</v>
      </c>
      <c r="F690" s="603">
        <f t="shared" si="90"/>
        <v>447.12</v>
      </c>
      <c r="G690" s="862">
        <f>'Заказ, cкидки и курсы валют'!$J$23*F690</f>
        <v>5566.6439999999993</v>
      </c>
      <c r="H690" s="128">
        <f t="shared" si="91"/>
        <v>194.83</v>
      </c>
      <c r="I690" s="442"/>
    </row>
    <row r="691" spans="1:9" ht="15">
      <c r="A691" s="20" t="s">
        <v>7717</v>
      </c>
      <c r="B691" s="434" t="s">
        <v>3646</v>
      </c>
      <c r="C691" s="436">
        <v>5.72</v>
      </c>
      <c r="D691" s="2182">
        <v>30</v>
      </c>
      <c r="E691" s="2096">
        <f t="shared" si="89"/>
        <v>492.65999999999997</v>
      </c>
      <c r="F691" s="603">
        <f t="shared" si="90"/>
        <v>492.66</v>
      </c>
      <c r="G691" s="862">
        <f>'Заказ, cкидки и курсы валют'!$J$23*F691</f>
        <v>6133.6170000000002</v>
      </c>
      <c r="H691" s="128">
        <f t="shared" si="91"/>
        <v>184.01</v>
      </c>
      <c r="I691" s="15"/>
    </row>
    <row r="692" spans="1:9" ht="15">
      <c r="A692" s="20" t="s">
        <v>7718</v>
      </c>
      <c r="B692" s="435" t="s">
        <v>3647</v>
      </c>
      <c r="C692" s="436">
        <v>5.8</v>
      </c>
      <c r="D692" s="2182">
        <v>30</v>
      </c>
      <c r="E692" s="2096">
        <f t="shared" si="89"/>
        <v>502.14</v>
      </c>
      <c r="F692" s="603">
        <f t="shared" si="90"/>
        <v>502.14</v>
      </c>
      <c r="G692" s="862">
        <f>'Заказ, cкидки и курсы валют'!$J$23*F692</f>
        <v>6251.6429999999991</v>
      </c>
      <c r="H692" s="128">
        <f t="shared" si="91"/>
        <v>187.55</v>
      </c>
      <c r="I692" s="15"/>
    </row>
    <row r="693" spans="1:9" ht="15">
      <c r="A693" s="20" t="s">
        <v>7719</v>
      </c>
      <c r="B693" s="2184" t="s">
        <v>4323</v>
      </c>
      <c r="C693" s="436">
        <v>6.42</v>
      </c>
      <c r="D693" s="2182">
        <v>25</v>
      </c>
      <c r="E693" s="2096">
        <f t="shared" si="89"/>
        <v>537.45000000000005</v>
      </c>
      <c r="F693" s="603">
        <f t="shared" si="90"/>
        <v>537.45000000000005</v>
      </c>
      <c r="G693" s="862">
        <f>'Заказ, cкидки и курсы валют'!$J$23*F693</f>
        <v>6691.2525000000005</v>
      </c>
      <c r="H693" s="128">
        <f t="shared" si="91"/>
        <v>167.28</v>
      </c>
      <c r="I693" s="15"/>
    </row>
    <row r="694" spans="1:9" ht="14.1" customHeight="1" thickBot="1">
      <c r="A694" s="1095"/>
      <c r="B694" s="1141"/>
      <c r="C694" s="1142"/>
      <c r="D694" s="1143"/>
      <c r="E694" s="667"/>
      <c r="F694" s="1096"/>
      <c r="G694" s="865"/>
      <c r="H694" s="23"/>
      <c r="I694" s="513"/>
    </row>
    <row r="695" spans="1:9" ht="19.5" customHeight="1">
      <c r="A695" s="247"/>
      <c r="B695" s="91" t="s">
        <v>3111</v>
      </c>
      <c r="C695" s="92"/>
      <c r="D695" s="93"/>
      <c r="E695" s="562"/>
      <c r="F695" s="592"/>
      <c r="G695" s="592"/>
      <c r="H695" s="163"/>
      <c r="I695" s="95"/>
    </row>
    <row r="696" spans="1:9" ht="19.5" customHeight="1">
      <c r="A696" s="248"/>
      <c r="B696" s="108" t="s">
        <v>2673</v>
      </c>
      <c r="C696" s="111"/>
      <c r="D696" s="111"/>
      <c r="E696" s="563"/>
      <c r="F696" s="563"/>
      <c r="G696" s="553"/>
      <c r="H696" s="17"/>
      <c r="I696" s="167"/>
    </row>
    <row r="697" spans="1:9" ht="14.1" customHeight="1">
      <c r="A697" s="248"/>
      <c r="B697" s="17"/>
      <c r="C697" s="97"/>
      <c r="D697" s="97"/>
      <c r="E697" s="557"/>
      <c r="F697" s="596"/>
      <c r="G697" s="620"/>
      <c r="H697" s="17"/>
      <c r="I697" s="167"/>
    </row>
    <row r="698" spans="1:9" ht="18" customHeight="1">
      <c r="A698" s="248"/>
      <c r="B698" s="17"/>
      <c r="C698" s="97"/>
      <c r="D698" s="97"/>
      <c r="E698" s="557"/>
      <c r="F698" s="596"/>
      <c r="G698" s="620"/>
      <c r="H698" s="17"/>
      <c r="I698" s="167"/>
    </row>
    <row r="699" spans="1:9" ht="14.1" customHeight="1">
      <c r="A699" s="248"/>
      <c r="B699" s="277"/>
      <c r="C699" s="97"/>
      <c r="D699" s="97"/>
      <c r="E699" s="557"/>
      <c r="F699" s="596"/>
      <c r="G699" s="620"/>
      <c r="H699" s="17"/>
      <c r="I699" s="167"/>
    </row>
    <row r="700" spans="1:9" ht="18.75" customHeight="1" thickBot="1">
      <c r="A700" s="117" t="s">
        <v>7710</v>
      </c>
      <c r="B700" s="261"/>
      <c r="C700" s="99"/>
      <c r="D700" s="99"/>
      <c r="E700" s="558"/>
      <c r="F700" s="598"/>
      <c r="G700" s="621"/>
      <c r="H700" s="171"/>
      <c r="I700" s="172"/>
    </row>
    <row r="701" spans="1:9" ht="45.75" customHeight="1">
      <c r="A701" s="195" t="s">
        <v>1034</v>
      </c>
      <c r="B701" s="196" t="s">
        <v>1035</v>
      </c>
      <c r="C701" s="197" t="s">
        <v>678</v>
      </c>
      <c r="D701" s="197" t="s">
        <v>3143</v>
      </c>
      <c r="E701" s="605" t="s">
        <v>11378</v>
      </c>
      <c r="F701" s="600" t="s">
        <v>2792</v>
      </c>
      <c r="G701" s="638" t="s">
        <v>2640</v>
      </c>
      <c r="H701" s="338" t="s">
        <v>497</v>
      </c>
      <c r="I701" s="199" t="s">
        <v>4268</v>
      </c>
    </row>
    <row r="702" spans="1:9" ht="14.1" customHeight="1">
      <c r="A702" s="195"/>
      <c r="B702" s="389"/>
      <c r="C702" s="197" t="s">
        <v>3644</v>
      </c>
      <c r="D702" s="390" t="s">
        <v>2641</v>
      </c>
      <c r="E702" s="564" t="s">
        <v>265</v>
      </c>
      <c r="F702" s="607">
        <f>'Заказ, cкидки и курсы валют'!$I$12</f>
        <v>0</v>
      </c>
      <c r="G702" s="949"/>
      <c r="H702" s="455"/>
      <c r="I702" s="325"/>
    </row>
    <row r="703" spans="1:9" ht="14.1" customHeight="1">
      <c r="A703" s="15" t="s">
        <v>4874</v>
      </c>
      <c r="B703" s="46" t="s">
        <v>1390</v>
      </c>
      <c r="C703" s="61">
        <v>5.04</v>
      </c>
      <c r="D703" s="45">
        <v>4000</v>
      </c>
      <c r="E703" s="2438">
        <v>137.53</v>
      </c>
      <c r="F703" s="603">
        <f>ROUND(E703*(1-$F$37),2)</f>
        <v>137.53</v>
      </c>
      <c r="G703" s="862">
        <f>'Заказ, cкидки и курсы валют'!$J$23*F703</f>
        <v>1712.2484999999999</v>
      </c>
      <c r="H703" s="128">
        <f>ROUND((D703/1000)*G703,2)</f>
        <v>6848.99</v>
      </c>
      <c r="I703" s="15"/>
    </row>
    <row r="704" spans="1:9" ht="14.1" customHeight="1">
      <c r="A704" s="15" t="s">
        <v>4875</v>
      </c>
      <c r="B704" s="46" t="s">
        <v>1391</v>
      </c>
      <c r="C704" s="61">
        <v>5.74</v>
      </c>
      <c r="D704" s="45">
        <v>3000</v>
      </c>
      <c r="E704" s="2438">
        <v>160.16999999999999</v>
      </c>
      <c r="F704" s="603">
        <f t="shared" ref="F704:F710" si="92">ROUND(E704*(1-$F$37),2)</f>
        <v>160.16999999999999</v>
      </c>
      <c r="G704" s="862">
        <f>'Заказ, cкидки и курсы валют'!$J$23*F704</f>
        <v>1994.1164999999996</v>
      </c>
      <c r="H704" s="128">
        <f t="shared" ref="H704:H710" si="93">ROUND((D704/1000)*G704,2)</f>
        <v>5982.35</v>
      </c>
      <c r="I704" s="15"/>
    </row>
    <row r="705" spans="1:11" ht="14.1" customHeight="1">
      <c r="A705" s="15" t="s">
        <v>4876</v>
      </c>
      <c r="B705" s="46" t="s">
        <v>598</v>
      </c>
      <c r="C705" s="61">
        <v>6.43</v>
      </c>
      <c r="D705" s="45">
        <v>2600</v>
      </c>
      <c r="E705" s="2438">
        <v>183.09</v>
      </c>
      <c r="F705" s="603">
        <f t="shared" si="92"/>
        <v>183.09</v>
      </c>
      <c r="G705" s="862">
        <f>'Заказ, cкидки и курсы валют'!$J$23*F705</f>
        <v>2279.4704999999999</v>
      </c>
      <c r="H705" s="128">
        <f t="shared" si="93"/>
        <v>5926.62</v>
      </c>
      <c r="I705" s="15"/>
    </row>
    <row r="706" spans="1:11" ht="14.1" customHeight="1">
      <c r="A706" s="15" t="s">
        <v>1573</v>
      </c>
      <c r="B706" s="46" t="s">
        <v>599</v>
      </c>
      <c r="C706" s="61">
        <v>7.2</v>
      </c>
      <c r="D706" s="45">
        <v>2200</v>
      </c>
      <c r="E706" s="2438">
        <v>204.01</v>
      </c>
      <c r="F706" s="603">
        <f t="shared" si="92"/>
        <v>204.01</v>
      </c>
      <c r="G706" s="862">
        <f>'Заказ, cкидки и курсы валют'!$J$23*F706</f>
        <v>2539.9244999999996</v>
      </c>
      <c r="H706" s="128">
        <f t="shared" si="93"/>
        <v>5587.83</v>
      </c>
      <c r="I706" s="15"/>
      <c r="K706" s="1196"/>
    </row>
    <row r="707" spans="1:11" ht="14.1" customHeight="1">
      <c r="A707" s="15" t="s">
        <v>1574</v>
      </c>
      <c r="B707" s="46" t="s">
        <v>600</v>
      </c>
      <c r="C707" s="61">
        <v>8.5299999999999994</v>
      </c>
      <c r="D707" s="45">
        <v>1700</v>
      </c>
      <c r="E707" s="2438">
        <v>234.56</v>
      </c>
      <c r="F707" s="603">
        <f t="shared" si="92"/>
        <v>234.56</v>
      </c>
      <c r="G707" s="862">
        <f>'Заказ, cкидки и курсы валют'!$J$23*F707</f>
        <v>2920.2719999999999</v>
      </c>
      <c r="H707" s="128">
        <f t="shared" si="93"/>
        <v>4964.46</v>
      </c>
      <c r="I707" s="15"/>
      <c r="K707" s="1196"/>
    </row>
    <row r="708" spans="1:11" ht="15">
      <c r="A708" s="15" t="s">
        <v>1575</v>
      </c>
      <c r="B708" s="46" t="s">
        <v>601</v>
      </c>
      <c r="C708" s="61">
        <v>10.27</v>
      </c>
      <c r="D708" s="45">
        <v>1500</v>
      </c>
      <c r="E708" s="2438">
        <v>280.45999999999998</v>
      </c>
      <c r="F708" s="603">
        <f t="shared" si="92"/>
        <v>280.45999999999998</v>
      </c>
      <c r="G708" s="862">
        <f>'Заказ, cкидки и курсы валют'!$J$23*F708</f>
        <v>3491.7269999999994</v>
      </c>
      <c r="H708" s="128">
        <f t="shared" si="93"/>
        <v>5237.59</v>
      </c>
      <c r="I708" s="15"/>
      <c r="K708" s="1196"/>
    </row>
    <row r="709" spans="1:11" ht="15">
      <c r="A709" s="15" t="s">
        <v>1576</v>
      </c>
      <c r="B709" s="46" t="s">
        <v>602</v>
      </c>
      <c r="C709" s="61">
        <v>11.43</v>
      </c>
      <c r="D709" s="45">
        <v>1500</v>
      </c>
      <c r="E709" s="2438">
        <v>333.49</v>
      </c>
      <c r="F709" s="603">
        <f t="shared" si="92"/>
        <v>333.49</v>
      </c>
      <c r="G709" s="862">
        <f>'Заказ, cкидки и курсы валют'!$J$23*F709</f>
        <v>4151.9504999999999</v>
      </c>
      <c r="H709" s="128">
        <f t="shared" si="93"/>
        <v>6227.93</v>
      </c>
      <c r="I709" s="15"/>
    </row>
    <row r="710" spans="1:11" ht="15">
      <c r="A710" s="15" t="s">
        <v>1577</v>
      </c>
      <c r="B710" s="46" t="s">
        <v>1031</v>
      </c>
      <c r="C710" s="46">
        <v>13.6</v>
      </c>
      <c r="D710" s="45">
        <v>800</v>
      </c>
      <c r="E710" s="2438">
        <v>423.68</v>
      </c>
      <c r="F710" s="603">
        <f t="shared" si="92"/>
        <v>423.68</v>
      </c>
      <c r="G710" s="862">
        <f>'Заказ, cкидки и курсы валют'!$J$23*F710</f>
        <v>5274.8159999999998</v>
      </c>
      <c r="H710" s="128">
        <f t="shared" si="93"/>
        <v>4219.8500000000004</v>
      </c>
      <c r="I710" s="15"/>
    </row>
    <row r="711" spans="1:11" ht="13.5" thickBot="1">
      <c r="A711" s="14"/>
      <c r="B711" s="50"/>
      <c r="C711" s="50"/>
      <c r="D711" s="51"/>
      <c r="E711" s="550"/>
      <c r="F711" s="550"/>
      <c r="G711" s="546"/>
      <c r="H711" s="14"/>
      <c r="I711" s="14"/>
    </row>
    <row r="712" spans="1:11" ht="18">
      <c r="A712" s="247"/>
      <c r="B712" s="91" t="s">
        <v>3111</v>
      </c>
      <c r="C712" s="92"/>
      <c r="D712" s="93"/>
      <c r="E712" s="562"/>
      <c r="F712" s="592"/>
      <c r="G712" s="592"/>
      <c r="H712" s="163"/>
      <c r="I712" s="95"/>
    </row>
    <row r="713" spans="1:11" ht="18">
      <c r="A713" s="248"/>
      <c r="B713" s="108" t="s">
        <v>2673</v>
      </c>
      <c r="C713" s="111"/>
      <c r="D713" s="111"/>
      <c r="E713" s="563"/>
      <c r="F713" s="563"/>
      <c r="G713" s="553"/>
      <c r="H713" s="17"/>
      <c r="I713" s="167"/>
    </row>
    <row r="714" spans="1:11">
      <c r="A714" s="248"/>
      <c r="B714" s="17"/>
      <c r="C714" s="97"/>
      <c r="D714" s="97"/>
      <c r="E714" s="557"/>
      <c r="F714" s="596"/>
      <c r="G714" s="620"/>
      <c r="H714" s="17"/>
      <c r="I714" s="167"/>
    </row>
    <row r="715" spans="1:11">
      <c r="A715" s="248"/>
      <c r="B715" s="17"/>
      <c r="C715" s="274"/>
      <c r="D715" s="17"/>
      <c r="E715" s="557"/>
      <c r="F715" s="594"/>
      <c r="G715" s="620"/>
      <c r="H715" s="17"/>
      <c r="I715" s="167"/>
    </row>
    <row r="716" spans="1:11">
      <c r="A716" s="248"/>
      <c r="B716" s="277"/>
      <c r="C716" s="274"/>
      <c r="D716" s="17"/>
      <c r="E716" s="557"/>
      <c r="F716" s="594"/>
      <c r="G716" s="620"/>
      <c r="H716" s="17"/>
      <c r="I716" s="167"/>
    </row>
    <row r="717" spans="1:11" ht="14.1" customHeight="1" thickBot="1">
      <c r="A717" s="117" t="s">
        <v>7711</v>
      </c>
      <c r="B717" s="118"/>
      <c r="C717" s="100"/>
      <c r="D717" s="171"/>
      <c r="E717" s="565"/>
      <c r="F717" s="598"/>
      <c r="G717" s="621"/>
      <c r="H717" s="171"/>
      <c r="I717" s="172"/>
    </row>
    <row r="718" spans="1:11" ht="51" customHeight="1">
      <c r="A718" s="195" t="s">
        <v>1034</v>
      </c>
      <c r="B718" s="196" t="s">
        <v>1035</v>
      </c>
      <c r="C718" s="197" t="s">
        <v>678</v>
      </c>
      <c r="D718" s="197" t="s">
        <v>3143</v>
      </c>
      <c r="E718" s="605" t="s">
        <v>11378</v>
      </c>
      <c r="F718" s="600" t="s">
        <v>2792</v>
      </c>
      <c r="G718" s="638" t="s">
        <v>2640</v>
      </c>
      <c r="H718" s="338" t="s">
        <v>497</v>
      </c>
      <c r="I718" s="199" t="s">
        <v>4268</v>
      </c>
    </row>
    <row r="719" spans="1:11" ht="14.1" customHeight="1">
      <c r="A719" s="195"/>
      <c r="B719" s="389"/>
      <c r="C719" s="197" t="s">
        <v>3644</v>
      </c>
      <c r="D719" s="390" t="s">
        <v>2641</v>
      </c>
      <c r="E719" s="564" t="s">
        <v>265</v>
      </c>
      <c r="F719" s="607">
        <f>'Заказ, cкидки и курсы валют'!$I$12</f>
        <v>0</v>
      </c>
      <c r="G719" s="949"/>
      <c r="H719" s="455"/>
      <c r="I719" s="325"/>
    </row>
    <row r="720" spans="1:11" ht="14.1" customHeight="1">
      <c r="A720" s="442" t="s">
        <v>1578</v>
      </c>
      <c r="B720" s="39" t="s">
        <v>1390</v>
      </c>
      <c r="C720" s="38">
        <v>5.09</v>
      </c>
      <c r="D720" s="2179">
        <v>300</v>
      </c>
      <c r="E720" s="2129">
        <f>E703*1.2</f>
        <v>165.036</v>
      </c>
      <c r="F720" s="603">
        <f>ROUND(E720*(1-$F$37),2)</f>
        <v>165.04</v>
      </c>
      <c r="G720" s="862">
        <f>'Заказ, cкидки и курсы валют'!$J$23*F720</f>
        <v>2054.7479999999996</v>
      </c>
      <c r="H720" s="128">
        <f>ROUND((D720/1000)*G720,2)</f>
        <v>616.41999999999996</v>
      </c>
      <c r="I720" s="442"/>
    </row>
    <row r="721" spans="1:9" ht="14.1" customHeight="1">
      <c r="A721" s="442" t="s">
        <v>1579</v>
      </c>
      <c r="B721" s="39" t="s">
        <v>1391</v>
      </c>
      <c r="C721" s="38">
        <v>5.79</v>
      </c>
      <c r="D721" s="2179">
        <v>250</v>
      </c>
      <c r="E721" s="2129">
        <f t="shared" ref="E721:E727" si="94">E704*1.2</f>
        <v>192.20399999999998</v>
      </c>
      <c r="F721" s="603">
        <f t="shared" ref="F721:F727" si="95">ROUND(E721*(1-$F$37),2)</f>
        <v>192.2</v>
      </c>
      <c r="G721" s="862">
        <f>'Заказ, cкидки и курсы валют'!$J$23*F721</f>
        <v>2392.89</v>
      </c>
      <c r="H721" s="128">
        <f t="shared" ref="H721:H727" si="96">ROUND((D721/1000)*G721,2)</f>
        <v>598.22</v>
      </c>
      <c r="I721" s="442"/>
    </row>
    <row r="722" spans="1:9" ht="14.1" customHeight="1">
      <c r="A722" s="442" t="s">
        <v>1580</v>
      </c>
      <c r="B722" s="39" t="s">
        <v>598</v>
      </c>
      <c r="C722" s="38">
        <v>6.48</v>
      </c>
      <c r="D722" s="2179">
        <v>200</v>
      </c>
      <c r="E722" s="2129">
        <f t="shared" si="94"/>
        <v>219.708</v>
      </c>
      <c r="F722" s="603">
        <f t="shared" si="95"/>
        <v>219.71</v>
      </c>
      <c r="G722" s="862">
        <f>'Заказ, cкидки и курсы валют'!$J$23*F722</f>
        <v>2735.3894999999998</v>
      </c>
      <c r="H722" s="128">
        <f t="shared" si="96"/>
        <v>547.08000000000004</v>
      </c>
      <c r="I722" s="442"/>
    </row>
    <row r="723" spans="1:9" ht="14.1" customHeight="1">
      <c r="A723" s="442" t="s">
        <v>1581</v>
      </c>
      <c r="B723" s="39" t="s">
        <v>599</v>
      </c>
      <c r="C723" s="38">
        <v>7.24</v>
      </c>
      <c r="D723" s="2179">
        <v>200</v>
      </c>
      <c r="E723" s="2129">
        <f t="shared" si="94"/>
        <v>244.81199999999998</v>
      </c>
      <c r="F723" s="603">
        <f t="shared" si="95"/>
        <v>244.81</v>
      </c>
      <c r="G723" s="862">
        <f>'Заказ, cкидки и курсы валют'!$J$23*F723</f>
        <v>3047.8844999999997</v>
      </c>
      <c r="H723" s="128">
        <f t="shared" si="96"/>
        <v>609.58000000000004</v>
      </c>
      <c r="I723" s="442"/>
    </row>
    <row r="724" spans="1:9" ht="14.1" customHeight="1">
      <c r="A724" s="442" t="s">
        <v>1582</v>
      </c>
      <c r="B724" s="39" t="s">
        <v>600</v>
      </c>
      <c r="C724" s="38">
        <v>8.58</v>
      </c>
      <c r="D724" s="2179">
        <v>150</v>
      </c>
      <c r="E724" s="2129">
        <f t="shared" si="94"/>
        <v>281.47199999999998</v>
      </c>
      <c r="F724" s="603">
        <f t="shared" si="95"/>
        <v>281.47000000000003</v>
      </c>
      <c r="G724" s="862">
        <f>'Заказ, cкидки и курсы валют'!$J$23*F724</f>
        <v>3504.3015</v>
      </c>
      <c r="H724" s="128">
        <f t="shared" si="96"/>
        <v>525.65</v>
      </c>
      <c r="I724" s="442"/>
    </row>
    <row r="725" spans="1:9" ht="14.1" customHeight="1">
      <c r="A725" s="442" t="s">
        <v>1583</v>
      </c>
      <c r="B725" s="39" t="s">
        <v>601</v>
      </c>
      <c r="C725" s="38">
        <v>10.32</v>
      </c>
      <c r="D725" s="2179">
        <v>100</v>
      </c>
      <c r="E725" s="2129">
        <f t="shared" si="94"/>
        <v>336.55199999999996</v>
      </c>
      <c r="F725" s="603">
        <f t="shared" si="95"/>
        <v>336.55</v>
      </c>
      <c r="G725" s="862">
        <f>'Заказ, cкидки и курсы валют'!$J$23*F725</f>
        <v>4190.0474999999997</v>
      </c>
      <c r="H725" s="128">
        <f t="shared" si="96"/>
        <v>419</v>
      </c>
      <c r="I725" s="442"/>
    </row>
    <row r="726" spans="1:9" ht="14.1" customHeight="1">
      <c r="A726" s="442" t="s">
        <v>1584</v>
      </c>
      <c r="B726" s="39" t="s">
        <v>602</v>
      </c>
      <c r="C726" s="38">
        <v>11.48</v>
      </c>
      <c r="D726" s="2179">
        <v>50</v>
      </c>
      <c r="E726" s="2129">
        <f t="shared" si="94"/>
        <v>400.18799999999999</v>
      </c>
      <c r="F726" s="603">
        <f t="shared" si="95"/>
        <v>400.19</v>
      </c>
      <c r="G726" s="862">
        <f>'Заказ, cкидки и курсы валют'!$J$23*F726</f>
        <v>4982.3654999999999</v>
      </c>
      <c r="H726" s="128">
        <f t="shared" si="96"/>
        <v>249.12</v>
      </c>
      <c r="I726" s="442"/>
    </row>
    <row r="727" spans="1:9" ht="14.1" customHeight="1">
      <c r="A727" s="442" t="s">
        <v>788</v>
      </c>
      <c r="B727" s="39" t="s">
        <v>1031</v>
      </c>
      <c r="C727" s="39">
        <v>13.6</v>
      </c>
      <c r="D727" s="2179">
        <v>50</v>
      </c>
      <c r="E727" s="2129">
        <f t="shared" si="94"/>
        <v>508.416</v>
      </c>
      <c r="F727" s="603">
        <f t="shared" si="95"/>
        <v>508.42</v>
      </c>
      <c r="G727" s="862">
        <f>'Заказ, cкидки и курсы валют'!$J$23*F727</f>
        <v>6329.8289999999997</v>
      </c>
      <c r="H727" s="128">
        <f t="shared" si="96"/>
        <v>316.49</v>
      </c>
      <c r="I727" s="442"/>
    </row>
    <row r="728" spans="1:9" ht="14.1" customHeight="1" thickBot="1"/>
    <row r="729" spans="1:9" ht="18" customHeight="1">
      <c r="A729" s="247"/>
      <c r="B729" s="91" t="s">
        <v>3111</v>
      </c>
      <c r="C729" s="92"/>
      <c r="D729" s="93"/>
      <c r="E729" s="562"/>
      <c r="F729" s="592"/>
      <c r="G729" s="592"/>
      <c r="H729" s="163"/>
      <c r="I729" s="95"/>
    </row>
    <row r="730" spans="1:9" ht="16.5" customHeight="1">
      <c r="A730" s="248"/>
      <c r="B730" s="108" t="s">
        <v>2673</v>
      </c>
      <c r="C730" s="111"/>
      <c r="D730" s="111"/>
      <c r="E730" s="563"/>
      <c r="F730" s="563"/>
      <c r="G730" s="553"/>
      <c r="H730" s="17"/>
      <c r="I730" s="167"/>
    </row>
    <row r="731" spans="1:9">
      <c r="A731" s="248"/>
      <c r="B731" s="17"/>
      <c r="C731" s="97"/>
      <c r="D731" s="97"/>
      <c r="E731" s="557"/>
      <c r="F731" s="596"/>
      <c r="G731" s="620"/>
      <c r="H731" s="17"/>
      <c r="I731" s="167"/>
    </row>
    <row r="732" spans="1:9">
      <c r="A732" s="248"/>
      <c r="B732" s="17"/>
      <c r="C732" s="274"/>
      <c r="D732" s="17"/>
      <c r="E732" s="557"/>
      <c r="F732" s="594"/>
      <c r="G732" s="620"/>
      <c r="H732" s="17"/>
      <c r="I732" s="167"/>
    </row>
    <row r="733" spans="1:9">
      <c r="A733" s="248"/>
      <c r="B733" s="277"/>
      <c r="C733" s="274"/>
      <c r="D733" s="17"/>
      <c r="E733" s="557"/>
      <c r="F733" s="594"/>
      <c r="G733" s="620"/>
      <c r="H733" s="17"/>
      <c r="I733" s="167"/>
    </row>
    <row r="734" spans="1:9" ht="18.75" thickBot="1">
      <c r="A734" s="117" t="s">
        <v>7712</v>
      </c>
      <c r="B734" s="118"/>
      <c r="C734" s="100"/>
      <c r="D734" s="171"/>
      <c r="E734" s="565"/>
      <c r="F734" s="598"/>
      <c r="G734" s="621"/>
      <c r="H734" s="171"/>
      <c r="I734" s="172"/>
    </row>
    <row r="735" spans="1:9" ht="42">
      <c r="A735" s="195" t="s">
        <v>1034</v>
      </c>
      <c r="B735" s="196" t="s">
        <v>1035</v>
      </c>
      <c r="C735" s="197" t="s">
        <v>678</v>
      </c>
      <c r="D735" s="197" t="s">
        <v>3143</v>
      </c>
      <c r="E735" s="605" t="s">
        <v>11378</v>
      </c>
      <c r="F735" s="600" t="s">
        <v>2792</v>
      </c>
      <c r="G735" s="638" t="s">
        <v>2640</v>
      </c>
      <c r="H735" s="338" t="s">
        <v>497</v>
      </c>
      <c r="I735" s="199" t="s">
        <v>4268</v>
      </c>
    </row>
    <row r="736" spans="1:9">
      <c r="A736" s="195"/>
      <c r="B736" s="389"/>
      <c r="C736" s="197" t="s">
        <v>3644</v>
      </c>
      <c r="D736" s="390" t="s">
        <v>2641</v>
      </c>
      <c r="E736" s="564" t="s">
        <v>265</v>
      </c>
      <c r="F736" s="607">
        <f>'Заказ, cкидки и курсы валют'!$I$12</f>
        <v>0</v>
      </c>
      <c r="G736" s="949"/>
      <c r="H736" s="455"/>
      <c r="I736" s="325"/>
    </row>
    <row r="737" spans="1:11">
      <c r="A737" s="442" t="s">
        <v>7720</v>
      </c>
      <c r="B737" s="39" t="s">
        <v>1390</v>
      </c>
      <c r="C737" s="38">
        <v>5.09</v>
      </c>
      <c r="D737" s="2179">
        <v>40</v>
      </c>
      <c r="E737" s="2129">
        <f>E703*3</f>
        <v>412.59000000000003</v>
      </c>
      <c r="F737" s="603">
        <f>ROUND(E737*(1-$F$37),2)</f>
        <v>412.59</v>
      </c>
      <c r="G737" s="862">
        <f>'Заказ, cкидки и курсы валют'!$J$23*F737</f>
        <v>5136.7454999999991</v>
      </c>
      <c r="H737" s="128">
        <f>ROUND((D737/1000)*G737,2)</f>
        <v>205.47</v>
      </c>
      <c r="I737" s="442"/>
    </row>
    <row r="738" spans="1:11">
      <c r="A738" s="442" t="s">
        <v>7721</v>
      </c>
      <c r="B738" s="39" t="s">
        <v>1391</v>
      </c>
      <c r="C738" s="38">
        <v>5.79</v>
      </c>
      <c r="D738" s="2179">
        <v>30</v>
      </c>
      <c r="E738" s="2129">
        <f t="shared" ref="E738:E744" si="97">E704*3</f>
        <v>480.51</v>
      </c>
      <c r="F738" s="603">
        <f t="shared" ref="F738:F744" si="98">ROUND(E738*(1-$F$37),2)</f>
        <v>480.51</v>
      </c>
      <c r="G738" s="862">
        <f>'Заказ, cкидки и курсы валют'!$J$23*F738</f>
        <v>5982.3494999999994</v>
      </c>
      <c r="H738" s="128">
        <f t="shared" ref="H738:H744" si="99">ROUND((D738/1000)*G738,2)</f>
        <v>179.47</v>
      </c>
      <c r="I738" s="442"/>
    </row>
    <row r="739" spans="1:11" ht="15">
      <c r="A739" s="442" t="s">
        <v>7722</v>
      </c>
      <c r="B739" s="39" t="s">
        <v>598</v>
      </c>
      <c r="C739" s="38">
        <v>6.48</v>
      </c>
      <c r="D739" s="2179">
        <v>20</v>
      </c>
      <c r="E739" s="2129">
        <f t="shared" si="97"/>
        <v>549.27</v>
      </c>
      <c r="F739" s="603">
        <f t="shared" si="98"/>
        <v>549.27</v>
      </c>
      <c r="G739" s="862">
        <f>'Заказ, cкидки и курсы валют'!$J$23*F739</f>
        <v>6838.4114999999993</v>
      </c>
      <c r="H739" s="128">
        <f t="shared" si="99"/>
        <v>136.77000000000001</v>
      </c>
      <c r="I739" s="442"/>
      <c r="K739" s="667"/>
    </row>
    <row r="740" spans="1:11" ht="14.1" customHeight="1">
      <c r="A740" s="442" t="s">
        <v>7723</v>
      </c>
      <c r="B740" s="39" t="s">
        <v>599</v>
      </c>
      <c r="C740" s="38">
        <v>7.24</v>
      </c>
      <c r="D740" s="2179">
        <v>20</v>
      </c>
      <c r="E740" s="2129">
        <f t="shared" si="97"/>
        <v>612.03</v>
      </c>
      <c r="F740" s="603">
        <f t="shared" si="98"/>
        <v>612.03</v>
      </c>
      <c r="G740" s="862">
        <f>'Заказ, cкидки и курсы валют'!$J$23*F740</f>
        <v>7619.7734999999993</v>
      </c>
      <c r="H740" s="128">
        <f t="shared" si="99"/>
        <v>152.4</v>
      </c>
      <c r="I740" s="442"/>
      <c r="K740" s="667"/>
    </row>
    <row r="741" spans="1:11" ht="14.1" customHeight="1">
      <c r="A741" s="442" t="s">
        <v>7724</v>
      </c>
      <c r="B741" s="39" t="s">
        <v>600</v>
      </c>
      <c r="C741" s="38">
        <v>8.58</v>
      </c>
      <c r="D741" s="2179">
        <v>10</v>
      </c>
      <c r="E741" s="2129">
        <f t="shared" si="97"/>
        <v>703.68000000000006</v>
      </c>
      <c r="F741" s="603">
        <f t="shared" si="98"/>
        <v>703.68</v>
      </c>
      <c r="G741" s="862">
        <f>'Заказ, cкидки и курсы валют'!$J$23*F741</f>
        <v>8760.8159999999989</v>
      </c>
      <c r="H741" s="128">
        <f t="shared" si="99"/>
        <v>87.61</v>
      </c>
      <c r="I741" s="442"/>
      <c r="K741" s="667"/>
    </row>
    <row r="742" spans="1:11" ht="14.1" customHeight="1">
      <c r="A742" s="442" t="s">
        <v>7725</v>
      </c>
      <c r="B742" s="39" t="s">
        <v>601</v>
      </c>
      <c r="C742" s="38">
        <v>10.32</v>
      </c>
      <c r="D742" s="2179">
        <v>10</v>
      </c>
      <c r="E742" s="2129">
        <f t="shared" si="97"/>
        <v>841.37999999999988</v>
      </c>
      <c r="F742" s="603">
        <f t="shared" si="98"/>
        <v>841.38</v>
      </c>
      <c r="G742" s="862">
        <f>'Заказ, cкидки и курсы валют'!$J$23*F742</f>
        <v>10475.180999999999</v>
      </c>
      <c r="H742" s="128">
        <f t="shared" si="99"/>
        <v>104.75</v>
      </c>
      <c r="I742" s="442"/>
      <c r="K742" s="667"/>
    </row>
    <row r="743" spans="1:11" ht="14.1" customHeight="1">
      <c r="A743" s="442" t="s">
        <v>7726</v>
      </c>
      <c r="B743" s="39" t="s">
        <v>602</v>
      </c>
      <c r="C743" s="38">
        <v>11.48</v>
      </c>
      <c r="D743" s="2179">
        <v>10</v>
      </c>
      <c r="E743" s="2129">
        <f t="shared" si="97"/>
        <v>1000.47</v>
      </c>
      <c r="F743" s="603">
        <f t="shared" si="98"/>
        <v>1000.47</v>
      </c>
      <c r="G743" s="862">
        <f>'Заказ, cкидки и курсы валют'!$J$23*F743</f>
        <v>12455.851499999999</v>
      </c>
      <c r="H743" s="128">
        <f t="shared" si="99"/>
        <v>124.56</v>
      </c>
      <c r="I743" s="442"/>
      <c r="K743" s="667"/>
    </row>
    <row r="744" spans="1:11" ht="14.1" customHeight="1">
      <c r="A744" s="442" t="s">
        <v>7727</v>
      </c>
      <c r="B744" s="39" t="s">
        <v>1031</v>
      </c>
      <c r="C744" s="39">
        <v>13.6</v>
      </c>
      <c r="D744" s="2179">
        <v>5</v>
      </c>
      <c r="E744" s="2129">
        <f t="shared" si="97"/>
        <v>1271.04</v>
      </c>
      <c r="F744" s="603">
        <f t="shared" si="98"/>
        <v>1271.04</v>
      </c>
      <c r="G744" s="862">
        <f>'Заказ, cкидки и курсы валют'!$J$23*F744</f>
        <v>15824.447999999999</v>
      </c>
      <c r="H744" s="128">
        <f t="shared" si="99"/>
        <v>79.12</v>
      </c>
      <c r="I744" s="442"/>
      <c r="K744" s="667"/>
    </row>
    <row r="745" spans="1:11" ht="14.1" customHeight="1" thickBot="1">
      <c r="K745" s="667"/>
    </row>
    <row r="746" spans="1:11" ht="18.75" customHeight="1">
      <c r="A746" s="247"/>
      <c r="B746" s="91" t="s">
        <v>3112</v>
      </c>
      <c r="C746" s="92"/>
      <c r="D746" s="93"/>
      <c r="E746" s="562"/>
      <c r="F746" s="592"/>
      <c r="G746" s="592"/>
      <c r="H746" s="163"/>
      <c r="I746" s="95"/>
      <c r="K746" s="667"/>
    </row>
    <row r="747" spans="1:11" ht="18" customHeight="1">
      <c r="A747" s="248"/>
      <c r="B747" s="108" t="s">
        <v>2674</v>
      </c>
      <c r="C747" s="111"/>
      <c r="D747" s="111"/>
      <c r="E747" s="563"/>
      <c r="F747" s="563"/>
      <c r="G747" s="553"/>
      <c r="H747" s="17"/>
      <c r="I747" s="167"/>
    </row>
    <row r="748" spans="1:11" ht="19.5" customHeight="1">
      <c r="A748" s="248"/>
      <c r="B748" s="17"/>
      <c r="C748" s="97"/>
      <c r="D748" s="97"/>
      <c r="E748" s="557"/>
      <c r="F748" s="596"/>
      <c r="G748" s="620"/>
      <c r="H748" s="17"/>
      <c r="I748" s="167"/>
    </row>
    <row r="749" spans="1:11" ht="15.75" customHeight="1">
      <c r="A749" s="248"/>
      <c r="B749" s="17"/>
      <c r="C749" s="97"/>
      <c r="D749" s="97"/>
      <c r="E749" s="557"/>
      <c r="F749" s="596"/>
      <c r="G749" s="620"/>
      <c r="H749" s="17"/>
      <c r="I749" s="167"/>
    </row>
    <row r="750" spans="1:11" ht="14.1" customHeight="1">
      <c r="A750" s="248"/>
      <c r="B750" s="277"/>
      <c r="C750" s="97"/>
      <c r="D750" s="97"/>
      <c r="E750" s="557"/>
      <c r="F750" s="596"/>
      <c r="G750" s="620"/>
      <c r="H750" s="17"/>
      <c r="I750" s="167"/>
    </row>
    <row r="751" spans="1:11" ht="14.1" customHeight="1" thickBot="1">
      <c r="A751" s="117" t="s">
        <v>7710</v>
      </c>
      <c r="B751" s="261"/>
      <c r="C751" s="99"/>
      <c r="D751" s="99"/>
      <c r="E751" s="558"/>
      <c r="F751" s="598"/>
      <c r="G751" s="621"/>
      <c r="H751" s="171"/>
      <c r="I751" s="172"/>
    </row>
    <row r="752" spans="1:11" ht="47.25" customHeight="1">
      <c r="A752" s="187" t="s">
        <v>1034</v>
      </c>
      <c r="B752" s="189" t="s">
        <v>1035</v>
      </c>
      <c r="C752" s="192" t="s">
        <v>678</v>
      </c>
      <c r="D752" s="192" t="s">
        <v>3143</v>
      </c>
      <c r="E752" s="599" t="s">
        <v>11378</v>
      </c>
      <c r="F752" s="611" t="s">
        <v>2792</v>
      </c>
      <c r="G752" s="640" t="s">
        <v>2640</v>
      </c>
      <c r="H752" s="419" t="s">
        <v>497</v>
      </c>
      <c r="I752" s="173" t="s">
        <v>4268</v>
      </c>
    </row>
    <row r="753" spans="1:9" ht="14.1" customHeight="1">
      <c r="A753" s="195"/>
      <c r="B753" s="389"/>
      <c r="C753" s="197" t="s">
        <v>3644</v>
      </c>
      <c r="D753" s="390" t="s">
        <v>2641</v>
      </c>
      <c r="E753" s="564" t="s">
        <v>265</v>
      </c>
      <c r="F753" s="607">
        <f>'Заказ, cкидки и курсы валют'!$I$12</f>
        <v>0</v>
      </c>
      <c r="G753" s="949"/>
      <c r="H753" s="455"/>
      <c r="I753" s="325"/>
    </row>
    <row r="754" spans="1:9" ht="14.1" customHeight="1">
      <c r="A754" s="525" t="s">
        <v>1585</v>
      </c>
      <c r="B754" s="1672" t="s">
        <v>603</v>
      </c>
      <c r="C754" s="2441">
        <v>6.21</v>
      </c>
      <c r="D754" s="2439">
        <v>3000</v>
      </c>
      <c r="E754" s="2438">
        <v>206.11</v>
      </c>
      <c r="F754" s="936">
        <f>ROUND(E754*(1-$F$37),2)</f>
        <v>206.11</v>
      </c>
      <c r="G754" s="866">
        <f>'Заказ, cкидки и курсы валют'!$J$23*F754</f>
        <v>2566.0695000000001</v>
      </c>
      <c r="H754" s="128">
        <f>ROUND((D754/1000)*G754,2)</f>
        <v>7698.21</v>
      </c>
      <c r="I754" s="15"/>
    </row>
    <row r="755" spans="1:9" ht="14.1" customHeight="1">
      <c r="A755" s="525" t="s">
        <v>1586</v>
      </c>
      <c r="B755" s="1672" t="s">
        <v>604</v>
      </c>
      <c r="C755" s="2441">
        <v>6.75</v>
      </c>
      <c r="D755" s="2439">
        <v>2500</v>
      </c>
      <c r="E755" s="2438">
        <v>230.76</v>
      </c>
      <c r="F755" s="936">
        <f t="shared" ref="F755:F759" si="100">ROUND(E755*(1-$F$37),2)</f>
        <v>230.76</v>
      </c>
      <c r="G755" s="866">
        <f>'Заказ, cкидки и курсы валют'!$J$23*F755</f>
        <v>2872.9619999999995</v>
      </c>
      <c r="H755" s="128">
        <f t="shared" ref="H755:H759" si="101">ROUND((D755/1000)*G755,2)</f>
        <v>7182.41</v>
      </c>
      <c r="I755" s="15"/>
    </row>
    <row r="756" spans="1:9" ht="14.1" customHeight="1">
      <c r="A756" s="525" t="s">
        <v>1587</v>
      </c>
      <c r="B756" s="1672" t="s">
        <v>605</v>
      </c>
      <c r="C756" s="2441">
        <v>7.81</v>
      </c>
      <c r="D756" s="2439">
        <v>2200</v>
      </c>
      <c r="E756" s="2438">
        <v>266.32</v>
      </c>
      <c r="F756" s="936">
        <f t="shared" si="100"/>
        <v>266.32</v>
      </c>
      <c r="G756" s="866">
        <f>'Заказ, cкидки и курсы валют'!$J$23*F756</f>
        <v>3315.6839999999997</v>
      </c>
      <c r="H756" s="128">
        <f t="shared" si="101"/>
        <v>7294.5</v>
      </c>
      <c r="I756" s="15"/>
    </row>
    <row r="757" spans="1:9" ht="14.1" customHeight="1">
      <c r="A757" s="525" t="s">
        <v>1588</v>
      </c>
      <c r="B757" s="1672" t="s">
        <v>606</v>
      </c>
      <c r="C757" s="2441">
        <v>8.8000000000000007</v>
      </c>
      <c r="D757" s="2439">
        <v>2000</v>
      </c>
      <c r="E757" s="2438">
        <v>292.74</v>
      </c>
      <c r="F757" s="936">
        <f t="shared" si="100"/>
        <v>292.74</v>
      </c>
      <c r="G757" s="866">
        <f>'Заказ, cкидки и курсы валют'!$J$23*F757</f>
        <v>3644.6129999999998</v>
      </c>
      <c r="H757" s="128">
        <f t="shared" si="101"/>
        <v>7289.23</v>
      </c>
      <c r="I757" s="15"/>
    </row>
    <row r="758" spans="1:9" ht="14.1" customHeight="1">
      <c r="A758" s="525" t="s">
        <v>1589</v>
      </c>
      <c r="B758" s="1672" t="s">
        <v>607</v>
      </c>
      <c r="C758" s="2441">
        <v>11.88</v>
      </c>
      <c r="D758" s="2439">
        <v>1500</v>
      </c>
      <c r="E758" s="2438">
        <v>354.76</v>
      </c>
      <c r="F758" s="936">
        <f t="shared" si="100"/>
        <v>354.76</v>
      </c>
      <c r="G758" s="866">
        <f>'Заказ, cкидки и курсы валют'!$J$23*F758</f>
        <v>4416.7619999999997</v>
      </c>
      <c r="H758" s="128">
        <f t="shared" si="101"/>
        <v>6625.14</v>
      </c>
      <c r="I758" s="15"/>
    </row>
    <row r="759" spans="1:9" ht="14.1" customHeight="1">
      <c r="A759" s="525" t="s">
        <v>1590</v>
      </c>
      <c r="B759" s="1672" t="s">
        <v>608</v>
      </c>
      <c r="C759" s="2441">
        <v>12.07</v>
      </c>
      <c r="D759" s="2388">
        <v>1200</v>
      </c>
      <c r="E759" s="2438">
        <v>379.22</v>
      </c>
      <c r="F759" s="936">
        <f t="shared" si="100"/>
        <v>379.22</v>
      </c>
      <c r="G759" s="866">
        <f>'Заказ, cкидки и курсы валют'!$J$23*F759</f>
        <v>4721.2889999999998</v>
      </c>
      <c r="H759" s="128">
        <f t="shared" si="101"/>
        <v>5665.55</v>
      </c>
      <c r="I759" s="15"/>
    </row>
    <row r="760" spans="1:9" ht="14.1" customHeight="1">
      <c r="A760" s="525" t="s">
        <v>11613</v>
      </c>
      <c r="B760" s="1672" t="s">
        <v>11054</v>
      </c>
      <c r="C760" s="2441">
        <v>14.2</v>
      </c>
      <c r="D760" s="2388">
        <v>1200</v>
      </c>
      <c r="E760" s="2438">
        <v>401.56</v>
      </c>
      <c r="F760" s="936">
        <f t="shared" ref="F760" si="102">ROUND(E760*(1-$F$37),2)</f>
        <v>401.56</v>
      </c>
      <c r="G760" s="866">
        <f>'Заказ, cкидки и курсы валют'!$J$23*F760</f>
        <v>4999.4219999999996</v>
      </c>
      <c r="H760" s="128">
        <f t="shared" ref="H760" si="103">ROUND((D760/1000)*G760,2)</f>
        <v>5999.31</v>
      </c>
      <c r="I760" s="15"/>
    </row>
    <row r="761" spans="1:9" ht="14.1" customHeight="1">
      <c r="A761" s="525" t="s">
        <v>1591</v>
      </c>
      <c r="B761" s="1672" t="s">
        <v>609</v>
      </c>
      <c r="C761" s="2441">
        <v>13.2</v>
      </c>
      <c r="D761" s="2388">
        <v>1000</v>
      </c>
      <c r="E761" s="2438">
        <v>429.01</v>
      </c>
      <c r="F761" s="936">
        <f t="shared" ref="F761:F767" si="104">ROUND(E761*(1-$F$37),2)</f>
        <v>429.01</v>
      </c>
      <c r="G761" s="866">
        <f>'Заказ, cкидки и курсы валют'!$J$23*F761</f>
        <v>5341.1744999999992</v>
      </c>
      <c r="H761" s="128">
        <f t="shared" ref="H761:H767" si="105">ROUND((D761/1000)*G761,2)</f>
        <v>5341.17</v>
      </c>
      <c r="I761" s="15"/>
    </row>
    <row r="762" spans="1:9" ht="14.1" customHeight="1">
      <c r="A762" s="525" t="s">
        <v>11614</v>
      </c>
      <c r="B762" s="1672" t="s">
        <v>11055</v>
      </c>
      <c r="C762" s="2441">
        <v>14.05</v>
      </c>
      <c r="D762" s="2388">
        <v>1000</v>
      </c>
      <c r="E762" s="2438">
        <v>453.39</v>
      </c>
      <c r="F762" s="936">
        <f t="shared" si="104"/>
        <v>453.39</v>
      </c>
      <c r="G762" s="866">
        <f>'Заказ, cкидки и курсы валют'!$J$23*F762</f>
        <v>5644.7054999999991</v>
      </c>
      <c r="H762" s="128">
        <f t="shared" si="105"/>
        <v>5644.71</v>
      </c>
      <c r="I762" s="15"/>
    </row>
    <row r="763" spans="1:9" ht="14.1" customHeight="1">
      <c r="A763" s="525" t="s">
        <v>1592</v>
      </c>
      <c r="B763" s="1672" t="s">
        <v>3116</v>
      </c>
      <c r="C763" s="2441">
        <v>16.46</v>
      </c>
      <c r="D763" s="2388">
        <v>1000</v>
      </c>
      <c r="E763" s="2438">
        <v>493.17</v>
      </c>
      <c r="F763" s="936">
        <f t="shared" si="104"/>
        <v>493.17</v>
      </c>
      <c r="G763" s="866">
        <f>'Заказ, cкидки и курсы валют'!$J$23*F763</f>
        <v>6139.9664999999995</v>
      </c>
      <c r="H763" s="128">
        <f t="shared" si="105"/>
        <v>6139.97</v>
      </c>
      <c r="I763" s="15"/>
    </row>
    <row r="764" spans="1:9" ht="14.1" customHeight="1">
      <c r="A764" s="525" t="s">
        <v>11615</v>
      </c>
      <c r="B764" s="1672" t="s">
        <v>9413</v>
      </c>
      <c r="C764" s="2441">
        <v>15.98</v>
      </c>
      <c r="D764" s="2388">
        <v>900</v>
      </c>
      <c r="E764" s="2438">
        <v>513.92999999999995</v>
      </c>
      <c r="F764" s="936">
        <f t="shared" si="104"/>
        <v>513.92999999999995</v>
      </c>
      <c r="G764" s="866">
        <f>'Заказ, cкидки и курсы валют'!$J$23*F764</f>
        <v>6398.4284999999991</v>
      </c>
      <c r="H764" s="128">
        <f t="shared" si="105"/>
        <v>5758.59</v>
      </c>
      <c r="I764" s="15"/>
    </row>
    <row r="765" spans="1:9" ht="14.1" customHeight="1">
      <c r="A765" s="525" t="s">
        <v>1593</v>
      </c>
      <c r="B765" s="1672" t="s">
        <v>3377</v>
      </c>
      <c r="C765" s="2441">
        <v>17.37</v>
      </c>
      <c r="D765" s="2439">
        <v>800</v>
      </c>
      <c r="E765" s="2438">
        <v>582.12</v>
      </c>
      <c r="F765" s="936">
        <f t="shared" si="104"/>
        <v>582.12</v>
      </c>
      <c r="G765" s="866">
        <f>'Заказ, cкидки и курсы валют'!$J$23*F765</f>
        <v>7247.3939999999993</v>
      </c>
      <c r="H765" s="128">
        <f t="shared" si="105"/>
        <v>5797.92</v>
      </c>
      <c r="I765" s="15"/>
    </row>
    <row r="766" spans="1:9" ht="14.1" customHeight="1">
      <c r="A766" s="525" t="s">
        <v>1594</v>
      </c>
      <c r="B766" s="1672" t="s">
        <v>2638</v>
      </c>
      <c r="C766" s="2441">
        <v>22.43</v>
      </c>
      <c r="D766" s="2439">
        <v>500</v>
      </c>
      <c r="E766" s="2438">
        <v>704.42</v>
      </c>
      <c r="F766" s="936">
        <f t="shared" si="104"/>
        <v>704.42</v>
      </c>
      <c r="G766" s="866">
        <f>'Заказ, cкидки и курсы валют'!$J$23*F766</f>
        <v>8770.0289999999986</v>
      </c>
      <c r="H766" s="128">
        <f t="shared" si="105"/>
        <v>4385.01</v>
      </c>
      <c r="I766" s="15"/>
    </row>
    <row r="767" spans="1:9" ht="14.1" customHeight="1">
      <c r="A767" s="525" t="s">
        <v>1595</v>
      </c>
      <c r="B767" s="1672" t="s">
        <v>2639</v>
      </c>
      <c r="C767" s="2441">
        <v>25.75</v>
      </c>
      <c r="D767" s="2439">
        <v>400</v>
      </c>
      <c r="E767" s="2438">
        <v>753.45</v>
      </c>
      <c r="F767" s="936">
        <f t="shared" si="104"/>
        <v>753.45</v>
      </c>
      <c r="G767" s="866">
        <f>'Заказ, cкидки и курсы валют'!$J$23*F767</f>
        <v>9380.4524999999994</v>
      </c>
      <c r="H767" s="128">
        <f t="shared" si="105"/>
        <v>3752.18</v>
      </c>
      <c r="I767" s="15"/>
    </row>
    <row r="768" spans="1:9" ht="14.1" customHeight="1">
      <c r="A768" s="525" t="s">
        <v>12303</v>
      </c>
      <c r="B768" s="1672" t="s">
        <v>12304</v>
      </c>
      <c r="C768" s="2441">
        <v>28</v>
      </c>
      <c r="D768" s="2439">
        <v>400</v>
      </c>
      <c r="E768" s="2438">
        <v>892.96</v>
      </c>
      <c r="F768" s="936">
        <f t="shared" ref="F768" si="106">ROUND(E768*(1-$F$37),2)</f>
        <v>892.96</v>
      </c>
      <c r="G768" s="866">
        <f>'Заказ, cкидки и курсы валют'!$J$23*F768</f>
        <v>11117.351999999999</v>
      </c>
      <c r="H768" s="128">
        <f t="shared" ref="H768" si="107">ROUND((D768/1000)*G768,2)</f>
        <v>4446.9399999999996</v>
      </c>
      <c r="I768" s="15"/>
    </row>
    <row r="769" spans="1:11" ht="14.1" customHeight="1" thickBot="1"/>
    <row r="770" spans="1:11" ht="22.5" customHeight="1">
      <c r="A770" s="247"/>
      <c r="B770" s="91" t="s">
        <v>3112</v>
      </c>
      <c r="C770" s="92"/>
      <c r="D770" s="93"/>
      <c r="E770" s="562"/>
      <c r="F770" s="592"/>
      <c r="G770" s="592"/>
      <c r="H770" s="163"/>
      <c r="I770" s="95"/>
    </row>
    <row r="771" spans="1:11" ht="14.1" customHeight="1">
      <c r="A771" s="248"/>
      <c r="B771" s="108" t="s">
        <v>2674</v>
      </c>
      <c r="C771" s="111"/>
      <c r="D771" s="111"/>
      <c r="E771" s="563"/>
      <c r="F771" s="563"/>
      <c r="G771" s="553"/>
      <c r="H771" s="17"/>
      <c r="I771" s="167"/>
    </row>
    <row r="772" spans="1:11" ht="16.5" customHeight="1">
      <c r="A772" s="248"/>
      <c r="B772" s="17"/>
      <c r="C772" s="97"/>
      <c r="D772" s="97"/>
      <c r="E772" s="557"/>
      <c r="F772" s="596"/>
      <c r="G772" s="620"/>
      <c r="H772" s="17"/>
      <c r="I772" s="167"/>
    </row>
    <row r="773" spans="1:11" ht="14.1" customHeight="1">
      <c r="A773" s="248"/>
      <c r="B773" s="17"/>
      <c r="C773" s="274"/>
      <c r="D773" s="17"/>
      <c r="E773" s="557"/>
      <c r="F773" s="594"/>
      <c r="G773" s="620"/>
      <c r="H773" s="17"/>
      <c r="I773" s="167"/>
    </row>
    <row r="774" spans="1:11" ht="14.1" customHeight="1">
      <c r="A774" s="248"/>
      <c r="B774" s="17"/>
      <c r="C774" s="274"/>
      <c r="D774" s="17"/>
      <c r="E774" s="557"/>
      <c r="F774" s="594"/>
      <c r="G774" s="620"/>
      <c r="H774" s="17"/>
      <c r="I774" s="167"/>
    </row>
    <row r="775" spans="1:11" ht="14.1" customHeight="1" thickBot="1">
      <c r="A775" s="117" t="s">
        <v>7711</v>
      </c>
      <c r="B775" s="118"/>
      <c r="C775" s="100"/>
      <c r="D775" s="171"/>
      <c r="E775" s="565"/>
      <c r="F775" s="598"/>
      <c r="G775" s="621"/>
      <c r="H775" s="171"/>
      <c r="I775" s="172"/>
    </row>
    <row r="776" spans="1:11" ht="42">
      <c r="A776" s="195" t="s">
        <v>1034</v>
      </c>
      <c r="B776" s="196" t="s">
        <v>1035</v>
      </c>
      <c r="C776" s="197" t="s">
        <v>678</v>
      </c>
      <c r="D776" s="197" t="s">
        <v>3143</v>
      </c>
      <c r="E776" s="605" t="s">
        <v>11378</v>
      </c>
      <c r="F776" s="600" t="s">
        <v>2792</v>
      </c>
      <c r="G776" s="638" t="s">
        <v>2640</v>
      </c>
      <c r="H776" s="338" t="s">
        <v>497</v>
      </c>
      <c r="I776" s="199" t="s">
        <v>4268</v>
      </c>
    </row>
    <row r="777" spans="1:11">
      <c r="A777" s="195"/>
      <c r="B777" s="389"/>
      <c r="C777" s="197" t="s">
        <v>3644</v>
      </c>
      <c r="D777" s="390" t="s">
        <v>2641</v>
      </c>
      <c r="E777" s="564" t="s">
        <v>265</v>
      </c>
      <c r="F777" s="607">
        <f>'Заказ, cкидки и курсы валют'!$I$12</f>
        <v>0</v>
      </c>
      <c r="G777" s="949"/>
      <c r="H777" s="455"/>
      <c r="I777" s="325"/>
    </row>
    <row r="778" spans="1:11" ht="14.1" customHeight="1">
      <c r="A778" s="442" t="s">
        <v>1596</v>
      </c>
      <c r="B778" s="39" t="s">
        <v>603</v>
      </c>
      <c r="C778" s="38">
        <v>7.12</v>
      </c>
      <c r="D778" s="2179">
        <v>250</v>
      </c>
      <c r="E778" s="2129">
        <f t="shared" ref="E778:E783" si="108">E754*1.2</f>
        <v>247.33199999999999</v>
      </c>
      <c r="F778" s="603">
        <f>ROUND(E778*(1-$F$37),2)</f>
        <v>247.33</v>
      </c>
      <c r="G778" s="862">
        <f>'Заказ, cкидки и курсы валют'!$J$23*F778</f>
        <v>3079.2584999999999</v>
      </c>
      <c r="H778" s="128">
        <f>ROUND((D778/1000)*G778,2)</f>
        <v>769.81</v>
      </c>
      <c r="I778" s="442"/>
    </row>
    <row r="779" spans="1:11" ht="14.1" customHeight="1">
      <c r="A779" s="442" t="s">
        <v>1597</v>
      </c>
      <c r="B779" s="39" t="s">
        <v>604</v>
      </c>
      <c r="C779" s="38">
        <v>8.01</v>
      </c>
      <c r="D779" s="2179">
        <v>150</v>
      </c>
      <c r="E779" s="2129">
        <f t="shared" si="108"/>
        <v>276.91199999999998</v>
      </c>
      <c r="F779" s="603">
        <f t="shared" ref="F779:F788" si="109">ROUND(E779*(1-$F$37),2)</f>
        <v>276.91000000000003</v>
      </c>
      <c r="G779" s="862">
        <f>'Заказ, cкидки и курсы валют'!$J$23*F779</f>
        <v>3447.5295000000001</v>
      </c>
      <c r="H779" s="128">
        <f t="shared" ref="H779:H788" si="110">ROUND((D779/1000)*G779,2)</f>
        <v>517.13</v>
      </c>
      <c r="I779" s="442"/>
      <c r="K779" s="667"/>
    </row>
    <row r="780" spans="1:11" ht="14.1" customHeight="1">
      <c r="A780" s="442" t="s">
        <v>1598</v>
      </c>
      <c r="B780" s="39" t="s">
        <v>605</v>
      </c>
      <c r="C780" s="38">
        <v>9.5</v>
      </c>
      <c r="D780" s="2179">
        <v>150</v>
      </c>
      <c r="E780" s="2129">
        <f t="shared" si="108"/>
        <v>319.584</v>
      </c>
      <c r="F780" s="603">
        <f t="shared" si="109"/>
        <v>319.58</v>
      </c>
      <c r="G780" s="862">
        <f>'Заказ, cкидки и курсы валют'!$J$23*F780</f>
        <v>3978.7709999999997</v>
      </c>
      <c r="H780" s="128">
        <f t="shared" si="110"/>
        <v>596.82000000000005</v>
      </c>
      <c r="I780" s="442"/>
      <c r="K780" s="667"/>
    </row>
    <row r="781" spans="1:11" ht="14.1" customHeight="1">
      <c r="A781" s="442" t="s">
        <v>1599</v>
      </c>
      <c r="B781" s="39" t="s">
        <v>606</v>
      </c>
      <c r="C781" s="38">
        <v>10.45</v>
      </c>
      <c r="D781" s="2179">
        <v>150</v>
      </c>
      <c r="E781" s="2129">
        <f t="shared" si="108"/>
        <v>351.28800000000001</v>
      </c>
      <c r="F781" s="603">
        <f t="shared" si="109"/>
        <v>351.29</v>
      </c>
      <c r="G781" s="862">
        <f>'Заказ, cкидки и курсы валют'!$J$23*F781</f>
        <v>4373.5604999999996</v>
      </c>
      <c r="H781" s="128">
        <f t="shared" si="110"/>
        <v>656.03</v>
      </c>
      <c r="I781" s="442"/>
      <c r="K781" s="667"/>
    </row>
    <row r="782" spans="1:11" ht="14.1" customHeight="1">
      <c r="A782" s="442" t="s">
        <v>1600</v>
      </c>
      <c r="B782" s="39" t="s">
        <v>607</v>
      </c>
      <c r="C782" s="38">
        <v>12.65</v>
      </c>
      <c r="D782" s="2179">
        <v>100</v>
      </c>
      <c r="E782" s="2129">
        <f t="shared" si="108"/>
        <v>425.71199999999999</v>
      </c>
      <c r="F782" s="603">
        <f t="shared" si="109"/>
        <v>425.71</v>
      </c>
      <c r="G782" s="862">
        <f>'Заказ, cкидки и курсы валют'!$J$23*F782</f>
        <v>5300.0894999999991</v>
      </c>
      <c r="H782" s="128">
        <f t="shared" si="110"/>
        <v>530.01</v>
      </c>
      <c r="I782" s="442"/>
      <c r="K782" s="667"/>
    </row>
    <row r="783" spans="1:11" ht="14.1" customHeight="1">
      <c r="A783" s="442" t="s">
        <v>1601</v>
      </c>
      <c r="B783" s="39" t="s">
        <v>608</v>
      </c>
      <c r="C783" s="38">
        <v>14.24</v>
      </c>
      <c r="D783" s="2179">
        <v>100</v>
      </c>
      <c r="E783" s="2129">
        <f t="shared" si="108"/>
        <v>455.06400000000002</v>
      </c>
      <c r="F783" s="603">
        <f t="shared" si="109"/>
        <v>455.06</v>
      </c>
      <c r="G783" s="862">
        <f>'Заказ, cкидки и курсы валют'!$J$23*F783</f>
        <v>5665.4969999999994</v>
      </c>
      <c r="H783" s="128">
        <f t="shared" si="110"/>
        <v>566.54999999999995</v>
      </c>
      <c r="I783" s="442"/>
      <c r="K783" s="667"/>
    </row>
    <row r="784" spans="1:11" ht="14.1" customHeight="1">
      <c r="A784" s="442" t="s">
        <v>1602</v>
      </c>
      <c r="B784" s="39" t="s">
        <v>609</v>
      </c>
      <c r="C784" s="38">
        <v>15.5</v>
      </c>
      <c r="D784" s="2179">
        <v>50</v>
      </c>
      <c r="E784" s="2129">
        <f>E761*1.2</f>
        <v>514.81200000000001</v>
      </c>
      <c r="F784" s="603">
        <f t="shared" si="109"/>
        <v>514.80999999999995</v>
      </c>
      <c r="G784" s="862">
        <f>'Заказ, cкидки и курсы валют'!$J$23*F784</f>
        <v>6409.3844999999992</v>
      </c>
      <c r="H784" s="128">
        <f t="shared" si="110"/>
        <v>320.47000000000003</v>
      </c>
      <c r="I784" s="442"/>
      <c r="K784" s="667"/>
    </row>
    <row r="785" spans="1:11" ht="14.1" customHeight="1">
      <c r="A785" s="442" t="s">
        <v>1603</v>
      </c>
      <c r="B785" s="39" t="s">
        <v>3116</v>
      </c>
      <c r="C785" s="38">
        <v>17.09</v>
      </c>
      <c r="D785" s="2179">
        <v>50</v>
      </c>
      <c r="E785" s="2129">
        <f>E763*1.2</f>
        <v>591.80399999999997</v>
      </c>
      <c r="F785" s="603">
        <f t="shared" si="109"/>
        <v>591.79999999999995</v>
      </c>
      <c r="G785" s="862">
        <f>'Заказ, cкидки и курсы валют'!$J$23*F785</f>
        <v>7367.9099999999989</v>
      </c>
      <c r="H785" s="128">
        <f t="shared" si="110"/>
        <v>368.4</v>
      </c>
      <c r="I785" s="442"/>
      <c r="K785" s="667"/>
    </row>
    <row r="786" spans="1:11" ht="14.1" customHeight="1">
      <c r="A786" s="442" t="s">
        <v>1604</v>
      </c>
      <c r="B786" s="39" t="s">
        <v>3377</v>
      </c>
      <c r="C786" s="39">
        <v>20.2</v>
      </c>
      <c r="D786" s="2179">
        <v>50</v>
      </c>
      <c r="E786" s="2129">
        <f>E765*1.2</f>
        <v>698.54399999999998</v>
      </c>
      <c r="F786" s="603">
        <f t="shared" si="109"/>
        <v>698.54</v>
      </c>
      <c r="G786" s="862">
        <f>'Заказ, cкидки и курсы валют'!$J$23*F786</f>
        <v>8696.8229999999985</v>
      </c>
      <c r="H786" s="128">
        <f t="shared" si="110"/>
        <v>434.84</v>
      </c>
      <c r="I786" s="442"/>
      <c r="K786" s="667"/>
    </row>
    <row r="787" spans="1:11" ht="14.1" customHeight="1">
      <c r="A787" s="442" t="s">
        <v>1605</v>
      </c>
      <c r="B787" s="39" t="s">
        <v>2638</v>
      </c>
      <c r="C787" s="39">
        <v>40</v>
      </c>
      <c r="D787" s="64">
        <v>50</v>
      </c>
      <c r="E787" s="2129">
        <f>E766*1.2</f>
        <v>845.30399999999997</v>
      </c>
      <c r="F787" s="603">
        <f t="shared" si="109"/>
        <v>845.3</v>
      </c>
      <c r="G787" s="862">
        <f>'Заказ, cкидки и курсы валют'!$J$23*F787</f>
        <v>10523.984999999999</v>
      </c>
      <c r="H787" s="128">
        <f t="shared" si="110"/>
        <v>526.20000000000005</v>
      </c>
      <c r="I787" s="442"/>
      <c r="K787" s="667"/>
    </row>
    <row r="788" spans="1:11" ht="14.1" customHeight="1">
      <c r="A788" s="442" t="s">
        <v>1606</v>
      </c>
      <c r="B788" s="39" t="s">
        <v>2639</v>
      </c>
      <c r="C788" s="39">
        <v>45</v>
      </c>
      <c r="D788" s="64">
        <v>50</v>
      </c>
      <c r="E788" s="2129">
        <f>E767*1.2</f>
        <v>904.14</v>
      </c>
      <c r="F788" s="603">
        <f t="shared" si="109"/>
        <v>904.14</v>
      </c>
      <c r="G788" s="862">
        <f>'Заказ, cкидки и курсы валют'!$J$23*F788</f>
        <v>11256.543</v>
      </c>
      <c r="H788" s="128">
        <f t="shared" si="110"/>
        <v>562.83000000000004</v>
      </c>
      <c r="I788" s="442"/>
      <c r="K788" s="667"/>
    </row>
    <row r="789" spans="1:11" ht="15.75" thickBot="1">
      <c r="K789" s="667"/>
    </row>
    <row r="790" spans="1:11" ht="18">
      <c r="A790" s="247"/>
      <c r="B790" s="91" t="s">
        <v>3112</v>
      </c>
      <c r="C790" s="92"/>
      <c r="D790" s="93"/>
      <c r="E790" s="562"/>
      <c r="F790" s="592"/>
      <c r="G790" s="592"/>
      <c r="H790" s="163"/>
      <c r="I790" s="95"/>
      <c r="K790" s="667"/>
    </row>
    <row r="791" spans="1:11" ht="18">
      <c r="A791" s="248"/>
      <c r="B791" s="108" t="s">
        <v>2674</v>
      </c>
      <c r="C791" s="111"/>
      <c r="D791" s="111"/>
      <c r="E791" s="563"/>
      <c r="F791" s="563"/>
      <c r="G791" s="553"/>
      <c r="H791" s="17"/>
      <c r="I791" s="167"/>
      <c r="K791" s="667"/>
    </row>
    <row r="792" spans="1:11" ht="15">
      <c r="A792" s="248"/>
      <c r="B792" s="17"/>
      <c r="C792" s="97"/>
      <c r="D792" s="97"/>
      <c r="E792" s="557"/>
      <c r="F792" s="596"/>
      <c r="G792" s="620"/>
      <c r="H792" s="17"/>
      <c r="I792" s="167"/>
      <c r="K792" s="667"/>
    </row>
    <row r="793" spans="1:11">
      <c r="A793" s="248"/>
      <c r="B793" s="17"/>
      <c r="C793" s="274"/>
      <c r="D793" s="17"/>
      <c r="E793" s="557"/>
      <c r="F793" s="594"/>
      <c r="G793" s="620"/>
      <c r="H793" s="17"/>
      <c r="I793" s="167"/>
    </row>
    <row r="794" spans="1:11">
      <c r="A794" s="248"/>
      <c r="B794" s="17"/>
      <c r="C794" s="274"/>
      <c r="D794" s="17"/>
      <c r="E794" s="557"/>
      <c r="F794" s="594"/>
      <c r="G794" s="620"/>
      <c r="H794" s="17"/>
      <c r="I794" s="167"/>
    </row>
    <row r="795" spans="1:11" ht="18.75" thickBot="1">
      <c r="A795" s="117" t="s">
        <v>7712</v>
      </c>
      <c r="B795" s="118"/>
      <c r="C795" s="100"/>
      <c r="D795" s="171"/>
      <c r="E795" s="565"/>
      <c r="F795" s="598"/>
      <c r="G795" s="621"/>
      <c r="H795" s="171"/>
      <c r="I795" s="172"/>
    </row>
    <row r="796" spans="1:11" ht="42">
      <c r="A796" s="195" t="s">
        <v>1034</v>
      </c>
      <c r="B796" s="196" t="s">
        <v>1035</v>
      </c>
      <c r="C796" s="197" t="s">
        <v>678</v>
      </c>
      <c r="D796" s="197" t="s">
        <v>3143</v>
      </c>
      <c r="E796" s="605" t="s">
        <v>11378</v>
      </c>
      <c r="F796" s="600" t="s">
        <v>2792</v>
      </c>
      <c r="G796" s="638" t="s">
        <v>2640</v>
      </c>
      <c r="H796" s="338" t="s">
        <v>497</v>
      </c>
      <c r="I796" s="199" t="s">
        <v>4268</v>
      </c>
    </row>
    <row r="797" spans="1:11" ht="14.1" customHeight="1">
      <c r="A797" s="195"/>
      <c r="B797" s="389"/>
      <c r="C797" s="197" t="s">
        <v>3644</v>
      </c>
      <c r="D797" s="390" t="s">
        <v>2641</v>
      </c>
      <c r="E797" s="564" t="s">
        <v>265</v>
      </c>
      <c r="F797" s="607">
        <f>'Заказ, cкидки и курсы валют'!$I$12</f>
        <v>0</v>
      </c>
      <c r="G797" s="949"/>
      <c r="H797" s="455"/>
      <c r="I797" s="325"/>
    </row>
    <row r="798" spans="1:11" ht="14.1" customHeight="1">
      <c r="A798" s="442" t="s">
        <v>7728</v>
      </c>
      <c r="B798" s="39" t="s">
        <v>603</v>
      </c>
      <c r="C798" s="38">
        <v>7.12</v>
      </c>
      <c r="D798" s="2179">
        <v>30</v>
      </c>
      <c r="E798" s="2129">
        <f t="shared" ref="E798:E803" si="111">E754*3</f>
        <v>618.33000000000004</v>
      </c>
      <c r="F798" s="603">
        <f>ROUND(E798*(1-$F$37),2)</f>
        <v>618.33000000000004</v>
      </c>
      <c r="G798" s="862">
        <f>'Заказ, cкидки и курсы валют'!$J$23*F798</f>
        <v>7698.2084999999997</v>
      </c>
      <c r="H798" s="128">
        <f>ROUND((D798/1000)*G798,2)</f>
        <v>230.95</v>
      </c>
      <c r="I798" s="442"/>
    </row>
    <row r="799" spans="1:11" ht="14.1" customHeight="1">
      <c r="A799" s="442" t="s">
        <v>7729</v>
      </c>
      <c r="B799" s="39" t="s">
        <v>604</v>
      </c>
      <c r="C799" s="38">
        <v>8.01</v>
      </c>
      <c r="D799" s="2179">
        <v>25</v>
      </c>
      <c r="E799" s="2129">
        <f t="shared" si="111"/>
        <v>692.28</v>
      </c>
      <c r="F799" s="603">
        <f t="shared" ref="F799:F808" si="112">ROUND(E799*(1-$F$37),2)</f>
        <v>692.28</v>
      </c>
      <c r="G799" s="862">
        <f>'Заказ, cкидки и курсы валют'!$J$23*F799</f>
        <v>8618.8859999999986</v>
      </c>
      <c r="H799" s="128">
        <f t="shared" ref="H799:H808" si="113">ROUND((D799/1000)*G799,2)</f>
        <v>215.47</v>
      </c>
      <c r="I799" s="442"/>
    </row>
    <row r="800" spans="1:11" ht="14.1" customHeight="1">
      <c r="A800" s="442" t="s">
        <v>7730</v>
      </c>
      <c r="B800" s="39" t="s">
        <v>605</v>
      </c>
      <c r="C800" s="38">
        <v>9.5</v>
      </c>
      <c r="D800" s="2179">
        <v>20</v>
      </c>
      <c r="E800" s="2129">
        <f t="shared" si="111"/>
        <v>798.96</v>
      </c>
      <c r="F800" s="603">
        <f t="shared" si="112"/>
        <v>798.96</v>
      </c>
      <c r="G800" s="862">
        <f>'Заказ, cкидки и курсы валют'!$J$23*F800</f>
        <v>9947.0519999999997</v>
      </c>
      <c r="H800" s="128">
        <f t="shared" si="113"/>
        <v>198.94</v>
      </c>
      <c r="I800" s="442"/>
    </row>
    <row r="801" spans="1:9" ht="14.1" customHeight="1">
      <c r="A801" s="442" t="s">
        <v>7731</v>
      </c>
      <c r="B801" s="39" t="s">
        <v>606</v>
      </c>
      <c r="C801" s="38">
        <v>10.45</v>
      </c>
      <c r="D801" s="2179">
        <v>20</v>
      </c>
      <c r="E801" s="2129">
        <f t="shared" si="111"/>
        <v>878.22</v>
      </c>
      <c r="F801" s="603">
        <f t="shared" si="112"/>
        <v>878.22</v>
      </c>
      <c r="G801" s="862">
        <f>'Заказ, cкидки и курсы валют'!$J$23*F801</f>
        <v>10933.839</v>
      </c>
      <c r="H801" s="128">
        <f t="shared" si="113"/>
        <v>218.68</v>
      </c>
      <c r="I801" s="442"/>
    </row>
    <row r="802" spans="1:9">
      <c r="A802" s="442" t="s">
        <v>7732</v>
      </c>
      <c r="B802" s="39" t="s">
        <v>607</v>
      </c>
      <c r="C802" s="38">
        <v>12.65</v>
      </c>
      <c r="D802" s="2179">
        <v>15</v>
      </c>
      <c r="E802" s="2129">
        <f t="shared" si="111"/>
        <v>1064.28</v>
      </c>
      <c r="F802" s="603">
        <f t="shared" si="112"/>
        <v>1064.28</v>
      </c>
      <c r="G802" s="862">
        <f>'Заказ, cкидки и курсы валют'!$J$23*F802</f>
        <v>13250.285999999998</v>
      </c>
      <c r="H802" s="128">
        <f t="shared" si="113"/>
        <v>198.75</v>
      </c>
      <c r="I802" s="442"/>
    </row>
    <row r="803" spans="1:9">
      <c r="A803" s="15" t="s">
        <v>7733</v>
      </c>
      <c r="B803" s="44" t="s">
        <v>608</v>
      </c>
      <c r="C803" s="60">
        <v>14.24</v>
      </c>
      <c r="D803" s="2074">
        <v>10</v>
      </c>
      <c r="E803" s="2129">
        <f t="shared" si="111"/>
        <v>1137.6600000000001</v>
      </c>
      <c r="F803" s="603">
        <f t="shared" si="112"/>
        <v>1137.6600000000001</v>
      </c>
      <c r="G803" s="862">
        <f>'Заказ, cкидки и курсы валют'!$J$23*F803</f>
        <v>14163.867</v>
      </c>
      <c r="H803" s="128">
        <f t="shared" si="113"/>
        <v>141.63999999999999</v>
      </c>
      <c r="I803" s="15"/>
    </row>
    <row r="804" spans="1:9">
      <c r="A804" s="15" t="s">
        <v>7734</v>
      </c>
      <c r="B804" s="44" t="s">
        <v>609</v>
      </c>
      <c r="C804" s="60">
        <v>15.5</v>
      </c>
      <c r="D804" s="2074">
        <v>10</v>
      </c>
      <c r="E804" s="2129">
        <f>E761*3</f>
        <v>1287.03</v>
      </c>
      <c r="F804" s="603">
        <f t="shared" si="112"/>
        <v>1287.03</v>
      </c>
      <c r="G804" s="862">
        <f>'Заказ, cкидки и курсы валют'!$J$23*F804</f>
        <v>16023.523499999999</v>
      </c>
      <c r="H804" s="128">
        <f t="shared" si="113"/>
        <v>160.24</v>
      </c>
      <c r="I804" s="15"/>
    </row>
    <row r="805" spans="1:9">
      <c r="A805" s="15" t="s">
        <v>7735</v>
      </c>
      <c r="B805" s="44" t="s">
        <v>3116</v>
      </c>
      <c r="C805" s="60">
        <v>17.09</v>
      </c>
      <c r="D805" s="2074">
        <v>10</v>
      </c>
      <c r="E805" s="2129">
        <f>E763*3</f>
        <v>1479.51</v>
      </c>
      <c r="F805" s="603">
        <f t="shared" si="112"/>
        <v>1479.51</v>
      </c>
      <c r="G805" s="862">
        <f>'Заказ, cкидки и курсы валют'!$J$23*F805</f>
        <v>18419.8995</v>
      </c>
      <c r="H805" s="128">
        <f t="shared" si="113"/>
        <v>184.2</v>
      </c>
      <c r="I805" s="15"/>
    </row>
    <row r="806" spans="1:9">
      <c r="A806" s="15" t="s">
        <v>7736</v>
      </c>
      <c r="B806" s="44" t="s">
        <v>3377</v>
      </c>
      <c r="C806" s="44">
        <v>20.2</v>
      </c>
      <c r="D806" s="2074">
        <v>5</v>
      </c>
      <c r="E806" s="2129">
        <f>E765*3</f>
        <v>1746.3600000000001</v>
      </c>
      <c r="F806" s="603">
        <f t="shared" si="112"/>
        <v>1746.36</v>
      </c>
      <c r="G806" s="862">
        <f>'Заказ, cкидки и курсы валют'!$J$23*F806</f>
        <v>21742.181999999997</v>
      </c>
      <c r="H806" s="128">
        <f t="shared" si="113"/>
        <v>108.71</v>
      </c>
      <c r="I806" s="15"/>
    </row>
    <row r="807" spans="1:9">
      <c r="A807" s="15" t="s">
        <v>7737</v>
      </c>
      <c r="B807" s="44" t="s">
        <v>2638</v>
      </c>
      <c r="C807" s="44">
        <v>40</v>
      </c>
      <c r="D807" s="48">
        <v>5</v>
      </c>
      <c r="E807" s="2129">
        <f>E766*3</f>
        <v>2113.2599999999998</v>
      </c>
      <c r="F807" s="603">
        <f t="shared" si="112"/>
        <v>2113.2600000000002</v>
      </c>
      <c r="G807" s="862">
        <f>'Заказ, cкидки и курсы валют'!$J$23*F807</f>
        <v>26310.087</v>
      </c>
      <c r="H807" s="128">
        <f t="shared" si="113"/>
        <v>131.55000000000001</v>
      </c>
      <c r="I807" s="15"/>
    </row>
    <row r="808" spans="1:9">
      <c r="A808" s="15" t="s">
        <v>7738</v>
      </c>
      <c r="B808" s="44" t="s">
        <v>2639</v>
      </c>
      <c r="C808" s="44">
        <v>45</v>
      </c>
      <c r="D808" s="48">
        <v>5</v>
      </c>
      <c r="E808" s="2129">
        <f>E767*3</f>
        <v>2260.3500000000004</v>
      </c>
      <c r="F808" s="603">
        <f t="shared" si="112"/>
        <v>2260.35</v>
      </c>
      <c r="G808" s="862">
        <f>'Заказ, cкидки и курсы валют'!$J$23*F808</f>
        <v>28141.357499999998</v>
      </c>
      <c r="H808" s="128">
        <f t="shared" si="113"/>
        <v>140.71</v>
      </c>
      <c r="I808" s="15"/>
    </row>
    <row r="809" spans="1:9" ht="13.5" thickBot="1">
      <c r="A809" s="102"/>
    </row>
    <row r="810" spans="1:9" ht="18" customHeight="1">
      <c r="A810" s="247"/>
      <c r="B810" s="91" t="s">
        <v>2675</v>
      </c>
      <c r="C810" s="92"/>
      <c r="D810" s="93"/>
      <c r="E810" s="562"/>
      <c r="F810" s="592"/>
      <c r="G810" s="592"/>
      <c r="H810" s="163"/>
      <c r="I810" s="95"/>
    </row>
    <row r="811" spans="1:9" ht="14.1" customHeight="1">
      <c r="A811" s="248"/>
      <c r="B811" s="108" t="s">
        <v>4191</v>
      </c>
      <c r="C811" s="111"/>
      <c r="D811" s="111"/>
      <c r="E811" s="563"/>
      <c r="F811" s="563"/>
      <c r="G811" s="553"/>
      <c r="H811" s="17"/>
      <c r="I811" s="167"/>
    </row>
    <row r="812" spans="1:9" ht="14.25" customHeight="1">
      <c r="A812" s="248"/>
      <c r="B812" s="17"/>
      <c r="C812" s="97"/>
      <c r="D812" s="97"/>
      <c r="E812" s="557"/>
      <c r="F812" s="596"/>
      <c r="G812" s="620"/>
      <c r="H812" s="17"/>
      <c r="I812" s="167"/>
    </row>
    <row r="813" spans="1:9" ht="14.1" customHeight="1">
      <c r="A813" s="248"/>
      <c r="B813" s="278"/>
      <c r="C813" s="274"/>
      <c r="D813" s="274"/>
      <c r="E813" s="557"/>
      <c r="F813" s="594" t="s">
        <v>3280</v>
      </c>
      <c r="G813" s="620"/>
      <c r="H813" s="17"/>
      <c r="I813" s="167"/>
    </row>
    <row r="814" spans="1:9">
      <c r="A814" s="248"/>
      <c r="B814" s="277"/>
      <c r="C814" s="274"/>
      <c r="D814" s="274"/>
      <c r="E814" s="557"/>
      <c r="F814" s="594" t="s">
        <v>6001</v>
      </c>
      <c r="G814" s="620"/>
      <c r="H814" s="17"/>
      <c r="I814" s="167"/>
    </row>
    <row r="815" spans="1:9" ht="13.5" thickBot="1">
      <c r="A815" s="249"/>
      <c r="B815" s="261"/>
      <c r="C815" s="99"/>
      <c r="D815" s="99"/>
      <c r="E815" s="558"/>
      <c r="F815" s="598"/>
      <c r="G815" s="621"/>
      <c r="H815" s="171"/>
      <c r="I815" s="172"/>
    </row>
    <row r="816" spans="1:9" ht="42">
      <c r="A816" s="195" t="s">
        <v>1034</v>
      </c>
      <c r="B816" s="196" t="s">
        <v>1035</v>
      </c>
      <c r="C816" s="197" t="s">
        <v>678</v>
      </c>
      <c r="D816" s="197" t="s">
        <v>3143</v>
      </c>
      <c r="E816" s="605" t="s">
        <v>11378</v>
      </c>
      <c r="F816" s="600" t="s">
        <v>2792</v>
      </c>
      <c r="G816" s="638" t="s">
        <v>2640</v>
      </c>
      <c r="H816" s="338" t="s">
        <v>497</v>
      </c>
      <c r="I816" s="199" t="s">
        <v>4268</v>
      </c>
    </row>
    <row r="817" spans="1:9">
      <c r="A817" s="195"/>
      <c r="B817" s="389"/>
      <c r="C817" s="197" t="s">
        <v>3644</v>
      </c>
      <c r="D817" s="390" t="s">
        <v>2641</v>
      </c>
      <c r="E817" s="564" t="s">
        <v>265</v>
      </c>
      <c r="F817" s="607">
        <f>'Заказ, cкидки и курсы валют'!$I$12</f>
        <v>0</v>
      </c>
      <c r="G817" s="949"/>
      <c r="H817" s="455"/>
      <c r="I817" s="325"/>
    </row>
    <row r="818" spans="1:9" ht="15">
      <c r="A818" s="15" t="s">
        <v>5474</v>
      </c>
      <c r="B818" s="39" t="s">
        <v>1384</v>
      </c>
      <c r="C818" s="61">
        <v>5.13</v>
      </c>
      <c r="D818" s="45">
        <v>3500</v>
      </c>
      <c r="E818" s="2438">
        <v>205.26</v>
      </c>
      <c r="F818" s="603">
        <f>ROUND(E818*(1-$F$37),2)</f>
        <v>205.26</v>
      </c>
      <c r="G818" s="862">
        <f>'Заказ, cкидки и курсы валют'!$J$23*F818</f>
        <v>2555.4869999999996</v>
      </c>
      <c r="H818" s="128">
        <f>ROUND((D818/1000)*G818,2)</f>
        <v>8944.2000000000007</v>
      </c>
      <c r="I818" s="15"/>
    </row>
    <row r="819" spans="1:9" ht="15">
      <c r="A819" s="15" t="s">
        <v>5475</v>
      </c>
      <c r="B819" s="46" t="s">
        <v>3647</v>
      </c>
      <c r="C819" s="61">
        <v>5.77</v>
      </c>
      <c r="D819" s="45">
        <v>3000</v>
      </c>
      <c r="E819" s="2438">
        <v>220.67</v>
      </c>
      <c r="F819" s="603">
        <f t="shared" ref="F819:F821" si="114">ROUND(E819*(1-$F$37),2)</f>
        <v>220.67</v>
      </c>
      <c r="G819" s="862">
        <f>'Заказ, cкидки и курсы валют'!$J$23*F819</f>
        <v>2747.3414999999995</v>
      </c>
      <c r="H819" s="128">
        <f t="shared" ref="H819:H821" si="115">ROUND((D819/1000)*G819,2)</f>
        <v>8242.02</v>
      </c>
      <c r="I819" s="15"/>
    </row>
    <row r="820" spans="1:9" ht="15">
      <c r="A820" s="15" t="s">
        <v>5476</v>
      </c>
      <c r="B820" s="46" t="s">
        <v>1386</v>
      </c>
      <c r="C820" s="61">
        <v>7.1</v>
      </c>
      <c r="D820" s="45">
        <v>2000</v>
      </c>
      <c r="E820" s="2438">
        <v>264.08999999999997</v>
      </c>
      <c r="F820" s="603">
        <f t="shared" si="114"/>
        <v>264.08999999999997</v>
      </c>
      <c r="G820" s="862">
        <f>'Заказ, cкидки и курсы валют'!$J$23*F820</f>
        <v>3287.9204999999997</v>
      </c>
      <c r="H820" s="128">
        <f t="shared" si="115"/>
        <v>6575.84</v>
      </c>
      <c r="I820" s="15"/>
    </row>
    <row r="821" spans="1:9" ht="15">
      <c r="A821" s="15" t="s">
        <v>5477</v>
      </c>
      <c r="B821" s="46" t="s">
        <v>1387</v>
      </c>
      <c r="C821" s="61">
        <v>8.8000000000000007</v>
      </c>
      <c r="D821" s="45">
        <v>1500</v>
      </c>
      <c r="E821" s="2438">
        <v>327.9</v>
      </c>
      <c r="F821" s="603">
        <f t="shared" si="114"/>
        <v>327.9</v>
      </c>
      <c r="G821" s="862">
        <f>'Заказ, cкидки и курсы валют'!$J$23*F821</f>
        <v>4082.3549999999996</v>
      </c>
      <c r="H821" s="128">
        <f t="shared" si="115"/>
        <v>6123.53</v>
      </c>
      <c r="I821" s="15"/>
    </row>
    <row r="822" spans="1:9">
      <c r="A822" s="14"/>
      <c r="B822" s="50"/>
      <c r="C822" s="50"/>
      <c r="D822" s="51"/>
      <c r="E822" s="547"/>
      <c r="F822" s="547"/>
      <c r="G822" s="546"/>
      <c r="H822" s="14"/>
      <c r="I822" s="14"/>
    </row>
    <row r="823" spans="1:9" ht="13.5" thickBot="1">
      <c r="A823" s="102"/>
      <c r="B823" s="467"/>
      <c r="C823" s="467"/>
      <c r="D823" s="467"/>
      <c r="E823" s="549"/>
      <c r="F823" s="549"/>
      <c r="G823" s="549"/>
    </row>
    <row r="824" spans="1:9" ht="18">
      <c r="A824" s="247"/>
      <c r="B824" s="91" t="s">
        <v>2675</v>
      </c>
      <c r="C824" s="92"/>
      <c r="D824" s="93"/>
      <c r="E824" s="562"/>
      <c r="F824" s="592"/>
      <c r="G824" s="592"/>
      <c r="H824" s="163"/>
      <c r="I824" s="95"/>
    </row>
    <row r="825" spans="1:9" ht="18">
      <c r="A825" s="248"/>
      <c r="B825" s="108" t="s">
        <v>4192</v>
      </c>
      <c r="C825" s="111"/>
      <c r="D825" s="111"/>
      <c r="E825" s="563"/>
      <c r="F825" s="563"/>
      <c r="G825" s="553"/>
      <c r="H825" s="17"/>
      <c r="I825" s="167"/>
    </row>
    <row r="826" spans="1:9">
      <c r="A826" s="248"/>
      <c r="B826" s="17"/>
      <c r="C826" s="97"/>
      <c r="D826" s="97"/>
      <c r="E826" s="557"/>
      <c r="F826" s="596"/>
      <c r="G826" s="620"/>
      <c r="H826" s="17"/>
      <c r="I826" s="167"/>
    </row>
    <row r="827" spans="1:9">
      <c r="A827" s="248"/>
      <c r="B827" s="17"/>
      <c r="C827" s="274"/>
      <c r="D827" s="17"/>
      <c r="E827" s="557"/>
      <c r="F827" s="594" t="s">
        <v>3280</v>
      </c>
      <c r="G827" s="620"/>
      <c r="H827" s="17"/>
      <c r="I827" s="167"/>
    </row>
    <row r="828" spans="1:9">
      <c r="A828" s="248"/>
      <c r="B828" s="17"/>
      <c r="C828" s="274"/>
      <c r="D828" s="17"/>
      <c r="E828" s="557"/>
      <c r="F828" s="594" t="s">
        <v>6001</v>
      </c>
      <c r="G828" s="620"/>
      <c r="H828" s="17"/>
      <c r="I828" s="167"/>
    </row>
    <row r="829" spans="1:9" ht="13.5" thickBot="1">
      <c r="A829" s="249"/>
      <c r="B829" s="261"/>
      <c r="C829" s="99"/>
      <c r="D829" s="99"/>
      <c r="E829" s="558"/>
      <c r="F829" s="598"/>
      <c r="G829" s="621"/>
      <c r="H829" s="171"/>
      <c r="I829" s="172"/>
    </row>
    <row r="830" spans="1:9" ht="42">
      <c r="A830" s="195" t="s">
        <v>1034</v>
      </c>
      <c r="B830" s="196" t="s">
        <v>1035</v>
      </c>
      <c r="C830" s="197" t="s">
        <v>678</v>
      </c>
      <c r="D830" s="197" t="s">
        <v>3143</v>
      </c>
      <c r="E830" s="605" t="s">
        <v>11378</v>
      </c>
      <c r="F830" s="600" t="s">
        <v>2792</v>
      </c>
      <c r="G830" s="638" t="s">
        <v>2640</v>
      </c>
      <c r="H830" s="338" t="s">
        <v>497</v>
      </c>
      <c r="I830" s="199" t="s">
        <v>4268</v>
      </c>
    </row>
    <row r="831" spans="1:9">
      <c r="A831" s="195"/>
      <c r="B831" s="389"/>
      <c r="C831" s="197" t="s">
        <v>3644</v>
      </c>
      <c r="D831" s="390" t="s">
        <v>2641</v>
      </c>
      <c r="E831" s="564" t="s">
        <v>265</v>
      </c>
      <c r="F831" s="607">
        <f>'Заказ, cкидки и курсы валют'!$I$12</f>
        <v>0</v>
      </c>
      <c r="G831" s="949"/>
      <c r="H831" s="455"/>
      <c r="I831" s="325"/>
    </row>
    <row r="832" spans="1:9" ht="15">
      <c r="A832" s="15" t="s">
        <v>5473</v>
      </c>
      <c r="B832" s="61" t="s">
        <v>3540</v>
      </c>
      <c r="C832" s="61">
        <v>4.49</v>
      </c>
      <c r="D832" s="2112">
        <v>4500</v>
      </c>
      <c r="E832" s="2438">
        <v>174.18</v>
      </c>
      <c r="F832" s="603">
        <f>ROUND(E832*(1-$F$37),2)</f>
        <v>174.18</v>
      </c>
      <c r="G832" s="862">
        <f>'Заказ, cкидки и курсы валют'!$J$23*F832</f>
        <v>2168.5410000000002</v>
      </c>
      <c r="H832" s="128">
        <f>ROUND((D832/1000)*G832,2)</f>
        <v>9758.43</v>
      </c>
      <c r="I832" s="15"/>
    </row>
    <row r="833" spans="1:9" ht="15">
      <c r="A833" s="15" t="s">
        <v>5471</v>
      </c>
      <c r="B833" s="46" t="s">
        <v>1390</v>
      </c>
      <c r="C833" s="61">
        <v>5.09</v>
      </c>
      <c r="D833" s="45">
        <v>4000</v>
      </c>
      <c r="E833" s="2438">
        <v>191.89</v>
      </c>
      <c r="F833" s="603">
        <f t="shared" ref="F833:F834" si="116">ROUND(E833*(1-$F$37),2)</f>
        <v>191.89</v>
      </c>
      <c r="G833" s="862">
        <f>'Заказ, cкидки и курсы валют'!$J$23*F833</f>
        <v>2389.0304999999998</v>
      </c>
      <c r="H833" s="128">
        <f t="shared" ref="H833:H834" si="117">ROUND((D833/1000)*G833,2)</f>
        <v>9556.1200000000008</v>
      </c>
      <c r="I833" s="15"/>
    </row>
    <row r="834" spans="1:9" ht="15">
      <c r="A834" s="15" t="s">
        <v>5472</v>
      </c>
      <c r="B834" s="46" t="s">
        <v>1391</v>
      </c>
      <c r="C834" s="61">
        <v>5.79</v>
      </c>
      <c r="D834" s="45">
        <v>3000</v>
      </c>
      <c r="E834" s="2438">
        <v>217.41</v>
      </c>
      <c r="F834" s="603">
        <f t="shared" si="116"/>
        <v>217.41</v>
      </c>
      <c r="G834" s="862">
        <f>'Заказ, cкидки и курсы валют'!$J$23*F834</f>
        <v>2706.7545</v>
      </c>
      <c r="H834" s="128">
        <f t="shared" si="117"/>
        <v>8120.26</v>
      </c>
      <c r="I834" s="15"/>
    </row>
    <row r="835" spans="1:9" ht="13.5" thickBot="1"/>
    <row r="836" spans="1:9" ht="15.75">
      <c r="A836" s="247"/>
      <c r="B836" s="103" t="s">
        <v>4193</v>
      </c>
      <c r="C836" s="103"/>
      <c r="D836" s="104"/>
      <c r="E836" s="566"/>
      <c r="F836" s="644"/>
      <c r="G836" s="592"/>
      <c r="H836" s="163"/>
      <c r="I836" s="95"/>
    </row>
    <row r="837" spans="1:9" ht="15.75">
      <c r="A837" s="248"/>
      <c r="B837" s="105" t="s">
        <v>595</v>
      </c>
      <c r="C837" s="106"/>
      <c r="D837" s="106"/>
      <c r="E837" s="567"/>
      <c r="F837" s="567"/>
      <c r="G837" s="553"/>
      <c r="H837" s="17"/>
      <c r="I837" s="167"/>
    </row>
    <row r="838" spans="1:9" ht="15.75">
      <c r="A838" s="248"/>
      <c r="B838" s="105" t="s">
        <v>596</v>
      </c>
      <c r="C838" s="106"/>
      <c r="D838" s="106"/>
      <c r="E838" s="567"/>
      <c r="F838" s="567"/>
      <c r="G838" s="553"/>
      <c r="H838" s="17"/>
      <c r="I838" s="167"/>
    </row>
    <row r="839" spans="1:9">
      <c r="A839" s="248"/>
      <c r="B839" s="17"/>
      <c r="C839" s="97"/>
      <c r="D839" s="97"/>
      <c r="E839" s="557"/>
      <c r="F839" s="596"/>
      <c r="G839" s="620"/>
      <c r="H839" s="17"/>
      <c r="I839" s="167"/>
    </row>
    <row r="840" spans="1:9">
      <c r="A840" s="248"/>
      <c r="B840" s="17"/>
      <c r="C840" s="274"/>
      <c r="D840" s="17"/>
      <c r="E840" s="557"/>
      <c r="F840" s="594" t="s">
        <v>3280</v>
      </c>
      <c r="G840" s="620"/>
      <c r="H840" s="17"/>
      <c r="I840" s="167"/>
    </row>
    <row r="841" spans="1:9">
      <c r="A841" s="248"/>
      <c r="B841" s="277"/>
      <c r="C841" s="274"/>
      <c r="D841" s="17"/>
      <c r="E841" s="557"/>
      <c r="F841" s="594" t="s">
        <v>3412</v>
      </c>
      <c r="G841" s="620"/>
      <c r="H841" s="17"/>
      <c r="I841" s="167"/>
    </row>
    <row r="842" spans="1:9" ht="18.75" thickBot="1">
      <c r="A842" s="117" t="s">
        <v>7710</v>
      </c>
      <c r="B842" s="261"/>
      <c r="C842" s="99"/>
      <c r="D842" s="99"/>
      <c r="E842" s="558"/>
      <c r="F842" s="598"/>
      <c r="G842" s="621"/>
      <c r="H842" s="171"/>
      <c r="I842" s="172"/>
    </row>
    <row r="843" spans="1:9" ht="42">
      <c r="A843" s="195" t="s">
        <v>1034</v>
      </c>
      <c r="B843" s="196" t="s">
        <v>1035</v>
      </c>
      <c r="C843" s="197" t="s">
        <v>678</v>
      </c>
      <c r="D843" s="197" t="s">
        <v>3143</v>
      </c>
      <c r="E843" s="605" t="s">
        <v>11378</v>
      </c>
      <c r="F843" s="600" t="s">
        <v>2792</v>
      </c>
      <c r="G843" s="638" t="s">
        <v>2640</v>
      </c>
      <c r="H843" s="338" t="s">
        <v>497</v>
      </c>
      <c r="I843" s="199" t="s">
        <v>4268</v>
      </c>
    </row>
    <row r="844" spans="1:9">
      <c r="A844" s="195"/>
      <c r="B844" s="389"/>
      <c r="C844" s="197" t="s">
        <v>3644</v>
      </c>
      <c r="D844" s="390" t="s">
        <v>2641</v>
      </c>
      <c r="E844" s="564" t="s">
        <v>265</v>
      </c>
      <c r="F844" s="607">
        <f>'Заказ, cкидки и курсы валют'!$I$12</f>
        <v>0</v>
      </c>
      <c r="G844" s="949"/>
      <c r="H844" s="455"/>
      <c r="I844" s="325"/>
    </row>
    <row r="845" spans="1:9" ht="15">
      <c r="A845" s="2181" t="s">
        <v>1607</v>
      </c>
      <c r="B845" s="496" t="s">
        <v>3366</v>
      </c>
      <c r="C845" s="496">
        <v>5.85</v>
      </c>
      <c r="D845" s="496">
        <v>3000</v>
      </c>
      <c r="E845" s="2438">
        <v>475.46</v>
      </c>
      <c r="F845" s="603">
        <f>ROUND(E845*(1-$F$37),2)</f>
        <v>475.46</v>
      </c>
      <c r="G845" s="862">
        <f>'Заказ, cкидки и курсы валют'!$J$23*F845</f>
        <v>5919.4769999999999</v>
      </c>
      <c r="H845" s="128">
        <f>ROUND((D845/1000)*G845,2)</f>
        <v>17758.43</v>
      </c>
      <c r="I845" s="15"/>
    </row>
    <row r="846" spans="1:9" ht="15">
      <c r="A846" s="2181" t="s">
        <v>1608</v>
      </c>
      <c r="B846" s="496" t="s">
        <v>3281</v>
      </c>
      <c r="C846" s="496">
        <v>6.6</v>
      </c>
      <c r="D846" s="496">
        <v>2600</v>
      </c>
      <c r="E846" s="2438">
        <v>568.47</v>
      </c>
      <c r="F846" s="603">
        <f t="shared" ref="F846:F856" si="118">ROUND(E846*(1-$F$37),2)</f>
        <v>568.47</v>
      </c>
      <c r="G846" s="862">
        <f>'Заказ, cкидки и курсы валют'!$J$23*F846</f>
        <v>7077.4515000000001</v>
      </c>
      <c r="H846" s="128">
        <f t="shared" ref="H846:H856" si="119">ROUND((D846/1000)*G846,2)</f>
        <v>18401.37</v>
      </c>
      <c r="I846" s="15"/>
    </row>
    <row r="847" spans="1:9" ht="15">
      <c r="A847" s="2181" t="s">
        <v>1609</v>
      </c>
      <c r="B847" s="496" t="s">
        <v>3282</v>
      </c>
      <c r="C847" s="496">
        <v>7.2</v>
      </c>
      <c r="D847" s="496">
        <v>2200</v>
      </c>
      <c r="E847" s="2438">
        <v>617.9</v>
      </c>
      <c r="F847" s="603">
        <f t="shared" si="118"/>
        <v>617.9</v>
      </c>
      <c r="G847" s="862">
        <f>'Заказ, cкидки и курсы валют'!$J$23*F847</f>
        <v>7692.8549999999996</v>
      </c>
      <c r="H847" s="128">
        <f t="shared" si="119"/>
        <v>16924.28</v>
      </c>
      <c r="I847" s="15"/>
    </row>
    <row r="848" spans="1:9" ht="15">
      <c r="A848" s="2181" t="s">
        <v>1610</v>
      </c>
      <c r="B848" s="496" t="s">
        <v>3283</v>
      </c>
      <c r="C848" s="496">
        <v>8.52</v>
      </c>
      <c r="D848" s="496">
        <v>1700</v>
      </c>
      <c r="E848" s="2438">
        <v>736.14</v>
      </c>
      <c r="F848" s="603">
        <f t="shared" si="118"/>
        <v>736.14</v>
      </c>
      <c r="G848" s="862">
        <f>'Заказ, cкидки и курсы валют'!$J$23*F848</f>
        <v>9164.9429999999993</v>
      </c>
      <c r="H848" s="128">
        <f t="shared" si="119"/>
        <v>15580.4</v>
      </c>
      <c r="I848" s="15"/>
    </row>
    <row r="849" spans="1:9" ht="15">
      <c r="A849" s="2181" t="s">
        <v>1611</v>
      </c>
      <c r="B849" s="496" t="s">
        <v>3284</v>
      </c>
      <c r="C849" s="496">
        <v>10.6</v>
      </c>
      <c r="D849" s="496">
        <v>1500</v>
      </c>
      <c r="E849" s="2438">
        <v>848.58</v>
      </c>
      <c r="F849" s="603">
        <f t="shared" si="118"/>
        <v>848.58</v>
      </c>
      <c r="G849" s="862">
        <f>'Заказ, cкидки и курсы валют'!$J$23*F849</f>
        <v>10564.821</v>
      </c>
      <c r="H849" s="128">
        <f t="shared" si="119"/>
        <v>15847.23</v>
      </c>
      <c r="I849" s="15"/>
    </row>
    <row r="850" spans="1:9" ht="15">
      <c r="A850" s="2181" t="s">
        <v>1612</v>
      </c>
      <c r="B850" s="496" t="s">
        <v>3367</v>
      </c>
      <c r="C850" s="496">
        <v>11.9</v>
      </c>
      <c r="D850" s="496">
        <v>1000</v>
      </c>
      <c r="E850" s="2438">
        <v>891.18</v>
      </c>
      <c r="F850" s="603">
        <f t="shared" si="118"/>
        <v>891.18</v>
      </c>
      <c r="G850" s="862">
        <f>'Заказ, cкидки и курсы валют'!$J$23*F850</f>
        <v>11095.190999999999</v>
      </c>
      <c r="H850" s="128">
        <f t="shared" si="119"/>
        <v>11095.19</v>
      </c>
      <c r="I850" s="15"/>
    </row>
    <row r="851" spans="1:9" ht="15">
      <c r="A851" s="2181" t="s">
        <v>3905</v>
      </c>
      <c r="B851" s="496" t="s">
        <v>3906</v>
      </c>
      <c r="C851" s="496">
        <v>8.6</v>
      </c>
      <c r="D851" s="496">
        <v>2500</v>
      </c>
      <c r="E851" s="2438">
        <v>623.63</v>
      </c>
      <c r="F851" s="603">
        <f t="shared" si="118"/>
        <v>623.63</v>
      </c>
      <c r="G851" s="862">
        <f>'Заказ, cкидки и курсы валют'!$J$23*F851</f>
        <v>7764.1934999999994</v>
      </c>
      <c r="H851" s="128">
        <f t="shared" si="119"/>
        <v>19410.48</v>
      </c>
      <c r="I851" s="15"/>
    </row>
    <row r="852" spans="1:9" ht="15">
      <c r="A852" s="2181" t="s">
        <v>1613</v>
      </c>
      <c r="B852" s="496" t="s">
        <v>3368</v>
      </c>
      <c r="C852" s="496">
        <v>9.35</v>
      </c>
      <c r="D852" s="496">
        <v>2200</v>
      </c>
      <c r="E852" s="2438">
        <v>737.5</v>
      </c>
      <c r="F852" s="603">
        <f t="shared" si="118"/>
        <v>737.5</v>
      </c>
      <c r="G852" s="862">
        <f>'Заказ, cкидки и курсы валют'!$J$23*F852</f>
        <v>9181.875</v>
      </c>
      <c r="H852" s="128">
        <f t="shared" si="119"/>
        <v>20200.13</v>
      </c>
      <c r="I852" s="15"/>
    </row>
    <row r="853" spans="1:9" ht="15">
      <c r="A853" s="2181" t="s">
        <v>1614</v>
      </c>
      <c r="B853" s="496" t="s">
        <v>3369</v>
      </c>
      <c r="C853" s="496">
        <v>10.51</v>
      </c>
      <c r="D853" s="496">
        <v>2000</v>
      </c>
      <c r="E853" s="2438">
        <v>799.41</v>
      </c>
      <c r="F853" s="603">
        <f t="shared" si="118"/>
        <v>799.41</v>
      </c>
      <c r="G853" s="862">
        <f>'Заказ, cкидки и курсы валют'!$J$23*F853</f>
        <v>9952.6544999999987</v>
      </c>
      <c r="H853" s="128">
        <f t="shared" si="119"/>
        <v>19905.310000000001</v>
      </c>
      <c r="I853" s="15"/>
    </row>
    <row r="854" spans="1:9" ht="15">
      <c r="A854" s="2181" t="s">
        <v>766</v>
      </c>
      <c r="B854" s="496" t="s">
        <v>3370</v>
      </c>
      <c r="C854" s="496">
        <v>11.3</v>
      </c>
      <c r="D854" s="496">
        <v>1500</v>
      </c>
      <c r="E854" s="2438">
        <v>890.98</v>
      </c>
      <c r="F854" s="603">
        <f t="shared" si="118"/>
        <v>890.98</v>
      </c>
      <c r="G854" s="862">
        <f>'Заказ, cкидки и курсы валют'!$J$23*F854</f>
        <v>11092.700999999999</v>
      </c>
      <c r="H854" s="128">
        <f t="shared" si="119"/>
        <v>16639.05</v>
      </c>
      <c r="I854" s="15"/>
    </row>
    <row r="855" spans="1:9" ht="15">
      <c r="A855" s="2181" t="s">
        <v>3903</v>
      </c>
      <c r="B855" s="496" t="s">
        <v>3901</v>
      </c>
      <c r="C855" s="496">
        <v>15</v>
      </c>
      <c r="D855" s="496">
        <v>1200</v>
      </c>
      <c r="E855" s="2438">
        <v>1044.83</v>
      </c>
      <c r="F855" s="603">
        <f t="shared" si="118"/>
        <v>1044.83</v>
      </c>
      <c r="G855" s="862">
        <f>'Заказ, cкидки и курсы валют'!$J$23*F855</f>
        <v>13008.133499999998</v>
      </c>
      <c r="H855" s="128">
        <f t="shared" si="119"/>
        <v>15609.76</v>
      </c>
      <c r="I855" s="15"/>
    </row>
    <row r="856" spans="1:9" ht="15">
      <c r="A856" s="2181" t="s">
        <v>3904</v>
      </c>
      <c r="B856" s="496" t="s">
        <v>3902</v>
      </c>
      <c r="C856" s="496">
        <v>17</v>
      </c>
      <c r="D856" s="496">
        <v>1200</v>
      </c>
      <c r="E856" s="2438">
        <v>1155.17</v>
      </c>
      <c r="F856" s="603">
        <f t="shared" si="118"/>
        <v>1155.17</v>
      </c>
      <c r="G856" s="862">
        <f>'Заказ, cкидки и курсы валют'!$J$23*F856</f>
        <v>14381.8665</v>
      </c>
      <c r="H856" s="128">
        <f t="shared" si="119"/>
        <v>17258.240000000002</v>
      </c>
      <c r="I856" s="15"/>
    </row>
    <row r="857" spans="1:9" ht="13.5" thickBot="1"/>
    <row r="858" spans="1:9" ht="15.75">
      <c r="A858" s="247"/>
      <c r="B858" s="103" t="s">
        <v>4193</v>
      </c>
      <c r="C858" s="103"/>
      <c r="D858" s="104"/>
      <c r="E858" s="566"/>
      <c r="F858" s="644"/>
      <c r="G858" s="592"/>
      <c r="H858" s="163"/>
      <c r="I858" s="95"/>
    </row>
    <row r="859" spans="1:9" ht="15.75">
      <c r="A859" s="248"/>
      <c r="B859" s="105" t="s">
        <v>595</v>
      </c>
      <c r="C859" s="106"/>
      <c r="D859" s="106"/>
      <c r="E859" s="567"/>
      <c r="F859" s="567"/>
      <c r="G859" s="553"/>
      <c r="H859" s="17"/>
      <c r="I859" s="167"/>
    </row>
    <row r="860" spans="1:9" ht="15.75">
      <c r="A860" s="248"/>
      <c r="B860" s="105" t="s">
        <v>596</v>
      </c>
      <c r="C860" s="106"/>
      <c r="D860" s="106"/>
      <c r="E860" s="567"/>
      <c r="F860" s="567"/>
      <c r="G860" s="553"/>
      <c r="H860" s="17"/>
      <c r="I860" s="167"/>
    </row>
    <row r="861" spans="1:9">
      <c r="A861" s="248"/>
      <c r="B861" s="17"/>
      <c r="C861" s="97"/>
      <c r="D861" s="97"/>
      <c r="E861" s="557"/>
      <c r="F861" s="596"/>
      <c r="G861" s="620"/>
      <c r="H861" s="17"/>
      <c r="I861" s="167"/>
    </row>
    <row r="862" spans="1:9">
      <c r="A862" s="248"/>
      <c r="B862" s="17"/>
      <c r="C862" s="274"/>
      <c r="D862" s="17"/>
      <c r="E862" s="557"/>
      <c r="F862" s="594" t="s">
        <v>3280</v>
      </c>
      <c r="G862" s="620"/>
      <c r="H862" s="17"/>
      <c r="I862" s="167"/>
    </row>
    <row r="863" spans="1:9">
      <c r="A863" s="248"/>
      <c r="B863" s="277"/>
      <c r="C863" s="274"/>
      <c r="D863" s="17"/>
      <c r="E863" s="557"/>
      <c r="F863" s="594" t="s">
        <v>3412</v>
      </c>
      <c r="G863" s="620"/>
      <c r="H863" s="17"/>
      <c r="I863" s="167"/>
    </row>
    <row r="864" spans="1:9" ht="18.75" thickBot="1">
      <c r="A864" s="117" t="s">
        <v>7711</v>
      </c>
      <c r="B864" s="118"/>
      <c r="C864" s="99"/>
      <c r="D864" s="99"/>
      <c r="E864" s="558"/>
      <c r="F864" s="598"/>
      <c r="G864" s="621"/>
      <c r="H864" s="171"/>
      <c r="I864" s="172"/>
    </row>
    <row r="865" spans="1:11" ht="42">
      <c r="A865" s="195" t="s">
        <v>1034</v>
      </c>
      <c r="B865" s="196" t="s">
        <v>1035</v>
      </c>
      <c r="C865" s="197" t="s">
        <v>678</v>
      </c>
      <c r="D865" s="197" t="s">
        <v>3143</v>
      </c>
      <c r="E865" s="605" t="s">
        <v>11378</v>
      </c>
      <c r="F865" s="600" t="s">
        <v>2792</v>
      </c>
      <c r="G865" s="638" t="s">
        <v>2640</v>
      </c>
      <c r="H865" s="338" t="s">
        <v>497</v>
      </c>
      <c r="I865" s="199" t="s">
        <v>4268</v>
      </c>
    </row>
    <row r="866" spans="1:11">
      <c r="A866" s="195"/>
      <c r="B866" s="389"/>
      <c r="C866" s="197" t="s">
        <v>3644</v>
      </c>
      <c r="D866" s="390" t="s">
        <v>2641</v>
      </c>
      <c r="E866" s="564" t="s">
        <v>265</v>
      </c>
      <c r="F866" s="607">
        <f>'Заказ, cкидки и курсы валют'!$I$12</f>
        <v>0</v>
      </c>
      <c r="G866" s="949"/>
      <c r="H866" s="455"/>
      <c r="I866" s="325"/>
    </row>
    <row r="867" spans="1:11">
      <c r="A867" s="15" t="s">
        <v>3892</v>
      </c>
      <c r="B867" s="61" t="s">
        <v>3366</v>
      </c>
      <c r="C867" s="61">
        <v>5.85</v>
      </c>
      <c r="D867" s="61">
        <v>250</v>
      </c>
      <c r="E867" s="2129">
        <f>E845*1.2</f>
        <v>570.55199999999991</v>
      </c>
      <c r="F867" s="603">
        <f>ROUND(E867*(1-$F$37),2)</f>
        <v>570.54999999999995</v>
      </c>
      <c r="G867" s="862">
        <f>'Заказ, cкидки и курсы валют'!$J$23*F867</f>
        <v>7103.3474999999989</v>
      </c>
      <c r="H867" s="128">
        <f>ROUND((D867/1000)*G867,2)</f>
        <v>1775.84</v>
      </c>
      <c r="I867" s="15"/>
    </row>
    <row r="868" spans="1:11" ht="15">
      <c r="A868" s="15" t="s">
        <v>3893</v>
      </c>
      <c r="B868" s="61" t="s">
        <v>3281</v>
      </c>
      <c r="C868" s="61">
        <v>6.6</v>
      </c>
      <c r="D868" s="61">
        <v>200</v>
      </c>
      <c r="E868" s="2129">
        <f t="shared" ref="E868:E878" si="120">E846*1.2</f>
        <v>682.16399999999999</v>
      </c>
      <c r="F868" s="603">
        <f t="shared" ref="F868:F878" si="121">ROUND(E868*(1-$F$37),2)</f>
        <v>682.16</v>
      </c>
      <c r="G868" s="862">
        <f>'Заказ, cкидки и курсы валют'!$J$23*F868</f>
        <v>8492.8919999999998</v>
      </c>
      <c r="H868" s="128">
        <f t="shared" ref="H868:H878" si="122">ROUND((D868/1000)*G868,2)</f>
        <v>1698.58</v>
      </c>
      <c r="I868" s="15"/>
      <c r="K868" s="667"/>
    </row>
    <row r="869" spans="1:11" ht="15">
      <c r="A869" s="15" t="s">
        <v>3894</v>
      </c>
      <c r="B869" s="61" t="s">
        <v>3282</v>
      </c>
      <c r="C869" s="61">
        <v>7.2</v>
      </c>
      <c r="D869" s="61">
        <v>200</v>
      </c>
      <c r="E869" s="2129">
        <f t="shared" si="120"/>
        <v>741.4799999999999</v>
      </c>
      <c r="F869" s="603">
        <f t="shared" si="121"/>
        <v>741.48</v>
      </c>
      <c r="G869" s="862">
        <f>'Заказ, cкидки и курсы валют'!$J$23*F869</f>
        <v>9231.4259999999995</v>
      </c>
      <c r="H869" s="128">
        <f t="shared" si="122"/>
        <v>1846.29</v>
      </c>
      <c r="I869" s="15"/>
      <c r="K869" s="667"/>
    </row>
    <row r="870" spans="1:11" ht="15">
      <c r="A870" s="15" t="s">
        <v>3895</v>
      </c>
      <c r="B870" s="61" t="s">
        <v>3283</v>
      </c>
      <c r="C870" s="61">
        <v>8.52</v>
      </c>
      <c r="D870" s="61">
        <v>150</v>
      </c>
      <c r="E870" s="2129">
        <f t="shared" si="120"/>
        <v>883.36799999999994</v>
      </c>
      <c r="F870" s="603">
        <f t="shared" si="121"/>
        <v>883.37</v>
      </c>
      <c r="G870" s="862">
        <f>'Заказ, cкидки и курсы валют'!$J$23*F870</f>
        <v>10997.9565</v>
      </c>
      <c r="H870" s="128">
        <f t="shared" si="122"/>
        <v>1649.69</v>
      </c>
      <c r="I870" s="15"/>
      <c r="K870" s="667"/>
    </row>
    <row r="871" spans="1:11" ht="15">
      <c r="A871" s="15" t="s">
        <v>3896</v>
      </c>
      <c r="B871" s="61" t="s">
        <v>3284</v>
      </c>
      <c r="C871" s="61">
        <v>10.6</v>
      </c>
      <c r="D871" s="61">
        <v>100</v>
      </c>
      <c r="E871" s="2129">
        <f t="shared" si="120"/>
        <v>1018.296</v>
      </c>
      <c r="F871" s="603">
        <f t="shared" si="121"/>
        <v>1018.3</v>
      </c>
      <c r="G871" s="862">
        <f>'Заказ, cкидки и курсы валют'!$J$23*F871</f>
        <v>12677.834999999999</v>
      </c>
      <c r="H871" s="128">
        <f t="shared" si="122"/>
        <v>1267.78</v>
      </c>
      <c r="I871" s="15"/>
      <c r="K871" s="667"/>
    </row>
    <row r="872" spans="1:11" ht="15">
      <c r="A872" s="15" t="s">
        <v>3897</v>
      </c>
      <c r="B872" s="61" t="s">
        <v>3367</v>
      </c>
      <c r="C872" s="61">
        <v>11.9</v>
      </c>
      <c r="D872" s="61">
        <v>50</v>
      </c>
      <c r="E872" s="2129">
        <f t="shared" si="120"/>
        <v>1069.4159999999999</v>
      </c>
      <c r="F872" s="603">
        <f t="shared" si="121"/>
        <v>1069.42</v>
      </c>
      <c r="G872" s="862">
        <f>'Заказ, cкидки и курсы валют'!$J$23*F872</f>
        <v>13314.279</v>
      </c>
      <c r="H872" s="128">
        <f t="shared" si="122"/>
        <v>665.71</v>
      </c>
      <c r="I872" s="15"/>
      <c r="K872" s="667"/>
    </row>
    <row r="873" spans="1:11" ht="15">
      <c r="A873" s="15" t="s">
        <v>3907</v>
      </c>
      <c r="B873" s="60" t="s">
        <v>3906</v>
      </c>
      <c r="C873" s="61">
        <v>8.6</v>
      </c>
      <c r="D873" s="61">
        <v>150</v>
      </c>
      <c r="E873" s="2129">
        <f t="shared" si="120"/>
        <v>748.35599999999999</v>
      </c>
      <c r="F873" s="603">
        <f t="shared" si="121"/>
        <v>748.36</v>
      </c>
      <c r="G873" s="862">
        <f>'Заказ, cкидки и курсы валют'!$J$23*F873</f>
        <v>9317.0820000000003</v>
      </c>
      <c r="H873" s="128">
        <f t="shared" si="122"/>
        <v>1397.56</v>
      </c>
      <c r="I873" s="15"/>
      <c r="K873" s="667"/>
    </row>
    <row r="874" spans="1:11" ht="15">
      <c r="A874" s="15" t="s">
        <v>3898</v>
      </c>
      <c r="B874" s="61" t="s">
        <v>3368</v>
      </c>
      <c r="C874" s="61">
        <v>9.35</v>
      </c>
      <c r="D874" s="61">
        <v>150</v>
      </c>
      <c r="E874" s="2129">
        <f t="shared" si="120"/>
        <v>885</v>
      </c>
      <c r="F874" s="603">
        <f t="shared" si="121"/>
        <v>885</v>
      </c>
      <c r="G874" s="862">
        <f>'Заказ, cкидки и курсы валют'!$J$23*F874</f>
        <v>11018.25</v>
      </c>
      <c r="H874" s="128">
        <f t="shared" si="122"/>
        <v>1652.74</v>
      </c>
      <c r="I874" s="15"/>
      <c r="K874" s="667"/>
    </row>
    <row r="875" spans="1:11" ht="15">
      <c r="A875" s="15" t="s">
        <v>3899</v>
      </c>
      <c r="B875" s="61" t="s">
        <v>3369</v>
      </c>
      <c r="C875" s="61">
        <v>10.51</v>
      </c>
      <c r="D875" s="61">
        <v>150</v>
      </c>
      <c r="E875" s="2129">
        <f t="shared" si="120"/>
        <v>959.29199999999992</v>
      </c>
      <c r="F875" s="603">
        <f t="shared" si="121"/>
        <v>959.29</v>
      </c>
      <c r="G875" s="862">
        <f>'Заказ, cкидки и курсы валют'!$J$23*F875</f>
        <v>11943.160499999998</v>
      </c>
      <c r="H875" s="128">
        <f t="shared" si="122"/>
        <v>1791.47</v>
      </c>
      <c r="I875" s="15"/>
      <c r="K875" s="667"/>
    </row>
    <row r="876" spans="1:11" ht="15">
      <c r="A876" s="15" t="s">
        <v>3900</v>
      </c>
      <c r="B876" s="61" t="s">
        <v>3370</v>
      </c>
      <c r="C876" s="61">
        <v>11.3</v>
      </c>
      <c r="D876" s="61">
        <v>100</v>
      </c>
      <c r="E876" s="2129">
        <f t="shared" si="120"/>
        <v>1069.1759999999999</v>
      </c>
      <c r="F876" s="603">
        <f t="shared" si="121"/>
        <v>1069.18</v>
      </c>
      <c r="G876" s="862">
        <f>'Заказ, cкидки и курсы валют'!$J$23*F876</f>
        <v>13311.290999999999</v>
      </c>
      <c r="H876" s="128">
        <f t="shared" si="122"/>
        <v>1331.13</v>
      </c>
      <c r="I876" s="15"/>
      <c r="K876" s="667"/>
    </row>
    <row r="877" spans="1:11" ht="15">
      <c r="A877" s="20" t="s">
        <v>5588</v>
      </c>
      <c r="B877" s="496" t="s">
        <v>3901</v>
      </c>
      <c r="C877" s="496">
        <v>15</v>
      </c>
      <c r="D877" s="496">
        <v>100</v>
      </c>
      <c r="E877" s="2129">
        <f t="shared" si="120"/>
        <v>1253.7959999999998</v>
      </c>
      <c r="F877" s="603">
        <f t="shared" si="121"/>
        <v>1253.8</v>
      </c>
      <c r="G877" s="862">
        <f>'Заказ, cкидки и курсы валют'!$J$23*F877</f>
        <v>15609.809999999998</v>
      </c>
      <c r="H877" s="128">
        <f t="shared" si="122"/>
        <v>1560.98</v>
      </c>
      <c r="I877" s="15"/>
      <c r="K877" s="667"/>
    </row>
    <row r="878" spans="1:11" ht="15">
      <c r="A878" s="20" t="s">
        <v>5587</v>
      </c>
      <c r="B878" s="496" t="s">
        <v>3902</v>
      </c>
      <c r="C878" s="496">
        <v>17</v>
      </c>
      <c r="D878" s="496">
        <v>80</v>
      </c>
      <c r="E878" s="2129">
        <f t="shared" si="120"/>
        <v>1386.204</v>
      </c>
      <c r="F878" s="603">
        <f t="shared" si="121"/>
        <v>1386.2</v>
      </c>
      <c r="G878" s="862">
        <f>'Заказ, cкидки и курсы валют'!$J$23*F878</f>
        <v>17258.189999999999</v>
      </c>
      <c r="H878" s="128">
        <f t="shared" si="122"/>
        <v>1380.66</v>
      </c>
      <c r="I878" s="15"/>
      <c r="K878" s="667"/>
    </row>
    <row r="879" spans="1:11" ht="15.75" thickBot="1">
      <c r="K879" s="667"/>
    </row>
    <row r="880" spans="1:11" ht="15.75">
      <c r="A880" s="247"/>
      <c r="B880" s="103" t="s">
        <v>4193</v>
      </c>
      <c r="C880" s="103"/>
      <c r="D880" s="104"/>
      <c r="E880" s="566"/>
      <c r="F880" s="644"/>
      <c r="G880" s="592"/>
      <c r="H880" s="163"/>
      <c r="I880" s="95"/>
    </row>
    <row r="881" spans="1:11" ht="15.75">
      <c r="A881" s="248"/>
      <c r="B881" s="105" t="s">
        <v>595</v>
      </c>
      <c r="C881" s="106"/>
      <c r="D881" s="106"/>
      <c r="E881" s="567"/>
      <c r="F881" s="567"/>
      <c r="G881" s="553"/>
      <c r="H881" s="17"/>
      <c r="I881" s="167"/>
    </row>
    <row r="882" spans="1:11" ht="15.75">
      <c r="A882" s="248"/>
      <c r="B882" s="105" t="s">
        <v>596</v>
      </c>
      <c r="C882" s="106"/>
      <c r="D882" s="106"/>
      <c r="E882" s="567"/>
      <c r="F882" s="567"/>
      <c r="G882" s="553"/>
      <c r="H882" s="17"/>
      <c r="I882" s="167"/>
    </row>
    <row r="883" spans="1:11">
      <c r="A883" s="248"/>
      <c r="B883" s="17"/>
      <c r="C883" s="97"/>
      <c r="D883" s="97"/>
      <c r="E883" s="557"/>
      <c r="F883" s="596"/>
      <c r="G883" s="620"/>
      <c r="H883" s="17"/>
      <c r="I883" s="167"/>
    </row>
    <row r="884" spans="1:11">
      <c r="A884" s="248"/>
      <c r="B884" s="17"/>
      <c r="C884" s="274"/>
      <c r="D884" s="17"/>
      <c r="E884" s="557"/>
      <c r="F884" s="594" t="s">
        <v>3280</v>
      </c>
      <c r="G884" s="620"/>
      <c r="H884" s="17"/>
      <c r="I884" s="167"/>
    </row>
    <row r="885" spans="1:11">
      <c r="A885" s="248"/>
      <c r="B885" s="277"/>
      <c r="C885" s="274"/>
      <c r="D885" s="17"/>
      <c r="E885" s="557"/>
      <c r="F885" s="594" t="s">
        <v>3412</v>
      </c>
      <c r="G885" s="620"/>
      <c r="H885" s="17"/>
      <c r="I885" s="167"/>
    </row>
    <row r="886" spans="1:11" ht="18.75" thickBot="1">
      <c r="A886" s="117" t="s">
        <v>7712</v>
      </c>
      <c r="B886" s="118"/>
      <c r="C886" s="99"/>
      <c r="D886" s="99"/>
      <c r="E886" s="558"/>
      <c r="F886" s="598"/>
      <c r="G886" s="621"/>
      <c r="H886" s="171"/>
      <c r="I886" s="172"/>
    </row>
    <row r="887" spans="1:11" ht="42">
      <c r="A887" s="195" t="s">
        <v>1034</v>
      </c>
      <c r="B887" s="196" t="s">
        <v>1035</v>
      </c>
      <c r="C887" s="197" t="s">
        <v>678</v>
      </c>
      <c r="D887" s="197" t="s">
        <v>3143</v>
      </c>
      <c r="E887" s="605" t="s">
        <v>11378</v>
      </c>
      <c r="F887" s="600" t="s">
        <v>2792</v>
      </c>
      <c r="G887" s="638" t="s">
        <v>2640</v>
      </c>
      <c r="H887" s="338" t="s">
        <v>497</v>
      </c>
      <c r="I887" s="199" t="s">
        <v>4268</v>
      </c>
    </row>
    <row r="888" spans="1:11">
      <c r="A888" s="195"/>
      <c r="B888" s="389"/>
      <c r="C888" s="197" t="s">
        <v>3644</v>
      </c>
      <c r="D888" s="390" t="s">
        <v>2641</v>
      </c>
      <c r="E888" s="564" t="s">
        <v>265</v>
      </c>
      <c r="F888" s="607">
        <f>'Заказ, cкидки и курсы валют'!$I$12</f>
        <v>0</v>
      </c>
      <c r="G888" s="949"/>
      <c r="H888" s="455"/>
      <c r="I888" s="325"/>
    </row>
    <row r="889" spans="1:11">
      <c r="A889" s="15" t="s">
        <v>7739</v>
      </c>
      <c r="B889" s="61" t="s">
        <v>3366</v>
      </c>
      <c r="C889" s="61">
        <v>5.85</v>
      </c>
      <c r="D889" s="61">
        <v>30</v>
      </c>
      <c r="E889" s="2129">
        <f>E845*3</f>
        <v>1426.3799999999999</v>
      </c>
      <c r="F889" s="603">
        <f>ROUND(E889*(1-$F$37),2)</f>
        <v>1426.38</v>
      </c>
      <c r="G889" s="862">
        <f>'Заказ, cкидки и курсы валют'!$J$23*F889</f>
        <v>17758.431</v>
      </c>
      <c r="H889" s="128">
        <f>ROUND((D889/1000)*G889,2)</f>
        <v>532.75</v>
      </c>
      <c r="I889" s="15"/>
    </row>
    <row r="890" spans="1:11" ht="15">
      <c r="A890" s="15" t="s">
        <v>7740</v>
      </c>
      <c r="B890" s="61" t="s">
        <v>3281</v>
      </c>
      <c r="C890" s="61">
        <v>6.6</v>
      </c>
      <c r="D890" s="61">
        <v>26</v>
      </c>
      <c r="E890" s="2129">
        <f t="shared" ref="E890:E900" si="123">E846*3</f>
        <v>1705.41</v>
      </c>
      <c r="F890" s="603">
        <f t="shared" ref="F890:F900" si="124">ROUND(E890*(1-$F$37),2)</f>
        <v>1705.41</v>
      </c>
      <c r="G890" s="862">
        <f>'Заказ, cкидки и курсы валют'!$J$23*F890</f>
        <v>21232.354500000001</v>
      </c>
      <c r="H890" s="128">
        <f t="shared" ref="H890:H900" si="125">ROUND((D890/1000)*G890,2)</f>
        <v>552.04</v>
      </c>
      <c r="I890" s="15"/>
      <c r="K890" s="667"/>
    </row>
    <row r="891" spans="1:11" ht="15">
      <c r="A891" s="15" t="s">
        <v>7741</v>
      </c>
      <c r="B891" s="61" t="s">
        <v>3282</v>
      </c>
      <c r="C891" s="61">
        <v>7.2</v>
      </c>
      <c r="D891" s="61">
        <v>20</v>
      </c>
      <c r="E891" s="2129">
        <f t="shared" si="123"/>
        <v>1853.6999999999998</v>
      </c>
      <c r="F891" s="603">
        <f t="shared" si="124"/>
        <v>1853.7</v>
      </c>
      <c r="G891" s="862">
        <f>'Заказ, cкидки и курсы валют'!$J$23*F891</f>
        <v>23078.564999999999</v>
      </c>
      <c r="H891" s="128">
        <f t="shared" si="125"/>
        <v>461.57</v>
      </c>
      <c r="I891" s="15"/>
      <c r="K891" s="667"/>
    </row>
    <row r="892" spans="1:11" ht="15">
      <c r="A892" s="15" t="s">
        <v>7742</v>
      </c>
      <c r="B892" s="61" t="s">
        <v>3283</v>
      </c>
      <c r="C892" s="61">
        <v>8.52</v>
      </c>
      <c r="D892" s="61">
        <v>17</v>
      </c>
      <c r="E892" s="2129">
        <f t="shared" si="123"/>
        <v>2208.42</v>
      </c>
      <c r="F892" s="603">
        <f t="shared" si="124"/>
        <v>2208.42</v>
      </c>
      <c r="G892" s="862">
        <f>'Заказ, cкидки и курсы валют'!$J$23*F892</f>
        <v>27494.828999999998</v>
      </c>
      <c r="H892" s="128">
        <f t="shared" si="125"/>
        <v>467.41</v>
      </c>
      <c r="I892" s="15"/>
      <c r="K892" s="667"/>
    </row>
    <row r="893" spans="1:11" ht="15">
      <c r="A893" s="15" t="s">
        <v>7743</v>
      </c>
      <c r="B893" s="61" t="s">
        <v>3284</v>
      </c>
      <c r="C893" s="61">
        <v>10.6</v>
      </c>
      <c r="D893" s="61">
        <v>15</v>
      </c>
      <c r="E893" s="2129">
        <f t="shared" si="123"/>
        <v>2545.7400000000002</v>
      </c>
      <c r="F893" s="603">
        <f t="shared" si="124"/>
        <v>2545.7399999999998</v>
      </c>
      <c r="G893" s="862">
        <f>'Заказ, cкидки и курсы валют'!$J$23*F893</f>
        <v>31694.462999999996</v>
      </c>
      <c r="H893" s="128">
        <f t="shared" si="125"/>
        <v>475.42</v>
      </c>
      <c r="I893" s="15"/>
      <c r="K893" s="667"/>
    </row>
    <row r="894" spans="1:11" ht="15">
      <c r="A894" s="15" t="s">
        <v>7744</v>
      </c>
      <c r="B894" s="61" t="s">
        <v>3367</v>
      </c>
      <c r="C894" s="61">
        <v>11.9</v>
      </c>
      <c r="D894" s="61">
        <v>10</v>
      </c>
      <c r="E894" s="2129">
        <f t="shared" si="123"/>
        <v>2673.54</v>
      </c>
      <c r="F894" s="603">
        <f t="shared" si="124"/>
        <v>2673.54</v>
      </c>
      <c r="G894" s="862">
        <f>'Заказ, cкидки и курсы валют'!$J$23*F894</f>
        <v>33285.572999999997</v>
      </c>
      <c r="H894" s="128">
        <f t="shared" si="125"/>
        <v>332.86</v>
      </c>
      <c r="I894" s="15"/>
      <c r="K894" s="667"/>
    </row>
    <row r="895" spans="1:11" ht="15">
      <c r="A895" s="15" t="s">
        <v>7745</v>
      </c>
      <c r="B895" s="60" t="s">
        <v>3906</v>
      </c>
      <c r="C895" s="61">
        <v>8.6</v>
      </c>
      <c r="D895" s="61">
        <v>25</v>
      </c>
      <c r="E895" s="2129">
        <f t="shared" si="123"/>
        <v>1870.8899999999999</v>
      </c>
      <c r="F895" s="603">
        <f t="shared" si="124"/>
        <v>1870.89</v>
      </c>
      <c r="G895" s="862">
        <f>'Заказ, cкидки и курсы валют'!$J$23*F895</f>
        <v>23292.5805</v>
      </c>
      <c r="H895" s="128">
        <f t="shared" si="125"/>
        <v>582.30999999999995</v>
      </c>
      <c r="I895" s="15"/>
      <c r="K895" s="667"/>
    </row>
    <row r="896" spans="1:11" ht="15">
      <c r="A896" s="15" t="s">
        <v>7746</v>
      </c>
      <c r="B896" s="61" t="s">
        <v>3368</v>
      </c>
      <c r="C896" s="61">
        <v>9.35</v>
      </c>
      <c r="D896" s="61">
        <v>20</v>
      </c>
      <c r="E896" s="2129">
        <f t="shared" si="123"/>
        <v>2212.5</v>
      </c>
      <c r="F896" s="603">
        <f t="shared" si="124"/>
        <v>2212.5</v>
      </c>
      <c r="G896" s="862">
        <f>'Заказ, cкидки и курсы валют'!$J$23*F896</f>
        <v>27545.625</v>
      </c>
      <c r="H896" s="128">
        <f t="shared" si="125"/>
        <v>550.91</v>
      </c>
      <c r="I896" s="15"/>
      <c r="K896" s="667"/>
    </row>
    <row r="897" spans="1:11" ht="15">
      <c r="A897" s="15" t="s">
        <v>7747</v>
      </c>
      <c r="B897" s="61" t="s">
        <v>3369</v>
      </c>
      <c r="C897" s="61">
        <v>10.51</v>
      </c>
      <c r="D897" s="61">
        <v>20</v>
      </c>
      <c r="E897" s="2129">
        <f t="shared" si="123"/>
        <v>2398.23</v>
      </c>
      <c r="F897" s="603">
        <f t="shared" si="124"/>
        <v>2398.23</v>
      </c>
      <c r="G897" s="862">
        <f>'Заказ, cкидки и курсы валют'!$J$23*F897</f>
        <v>29857.963499999998</v>
      </c>
      <c r="H897" s="128">
        <f t="shared" si="125"/>
        <v>597.16</v>
      </c>
      <c r="I897" s="15"/>
      <c r="K897" s="667"/>
    </row>
    <row r="898" spans="1:11" ht="15">
      <c r="A898" s="15" t="s">
        <v>7748</v>
      </c>
      <c r="B898" s="61" t="s">
        <v>3370</v>
      </c>
      <c r="C898" s="61">
        <v>11.3</v>
      </c>
      <c r="D898" s="61">
        <v>15</v>
      </c>
      <c r="E898" s="2129">
        <f t="shared" si="123"/>
        <v>2672.94</v>
      </c>
      <c r="F898" s="603">
        <f t="shared" si="124"/>
        <v>2672.94</v>
      </c>
      <c r="G898" s="862">
        <f>'Заказ, cкидки и курсы валют'!$J$23*F898</f>
        <v>33278.102999999996</v>
      </c>
      <c r="H898" s="128">
        <f t="shared" si="125"/>
        <v>499.17</v>
      </c>
      <c r="I898" s="15"/>
      <c r="K898" s="667"/>
    </row>
    <row r="899" spans="1:11" ht="15">
      <c r="A899" s="20" t="s">
        <v>7749</v>
      </c>
      <c r="B899" s="496" t="s">
        <v>3901</v>
      </c>
      <c r="C899" s="496">
        <v>15</v>
      </c>
      <c r="D899" s="496">
        <v>12</v>
      </c>
      <c r="E899" s="2129">
        <f t="shared" si="123"/>
        <v>3134.49</v>
      </c>
      <c r="F899" s="603">
        <f t="shared" si="124"/>
        <v>3134.49</v>
      </c>
      <c r="G899" s="862">
        <f>'Заказ, cкидки и курсы валют'!$J$23*F899</f>
        <v>39024.400499999996</v>
      </c>
      <c r="H899" s="128">
        <f t="shared" si="125"/>
        <v>468.29</v>
      </c>
      <c r="I899" s="15"/>
      <c r="K899" s="667"/>
    </row>
    <row r="900" spans="1:11" ht="15">
      <c r="A900" s="20" t="s">
        <v>7750</v>
      </c>
      <c r="B900" s="496" t="s">
        <v>3902</v>
      </c>
      <c r="C900" s="496">
        <v>17</v>
      </c>
      <c r="D900" s="496">
        <v>12</v>
      </c>
      <c r="E900" s="2129">
        <f t="shared" si="123"/>
        <v>3465.51</v>
      </c>
      <c r="F900" s="603">
        <f t="shared" si="124"/>
        <v>3465.51</v>
      </c>
      <c r="G900" s="862">
        <f>'Заказ, cкидки и курсы валют'!$J$23*F900</f>
        <v>43145.599499999997</v>
      </c>
      <c r="H900" s="128">
        <f t="shared" si="125"/>
        <v>517.75</v>
      </c>
      <c r="I900" s="15"/>
      <c r="K900" s="667"/>
    </row>
    <row r="901" spans="1:11" ht="15.75" thickBot="1">
      <c r="K901" s="667"/>
    </row>
    <row r="902" spans="1:11" ht="15.75">
      <c r="A902" s="247"/>
      <c r="B902" s="103" t="s">
        <v>4193</v>
      </c>
      <c r="C902" s="103"/>
      <c r="D902" s="104"/>
      <c r="E902" s="566"/>
      <c r="F902" s="644"/>
      <c r="G902" s="592"/>
      <c r="H902" s="163"/>
      <c r="I902" s="95"/>
    </row>
    <row r="903" spans="1:11" ht="15.75">
      <c r="A903" s="248"/>
      <c r="B903" s="825" t="s">
        <v>6002</v>
      </c>
      <c r="C903" s="106"/>
      <c r="D903" s="106"/>
      <c r="E903" s="567"/>
      <c r="F903" s="567"/>
      <c r="G903" s="553"/>
      <c r="H903" s="17"/>
      <c r="I903" s="167"/>
    </row>
    <row r="904" spans="1:11" ht="15.75">
      <c r="A904" s="248"/>
      <c r="B904" s="105"/>
      <c r="C904" s="106"/>
      <c r="D904" s="106"/>
      <c r="E904" s="567"/>
      <c r="F904" s="567"/>
      <c r="G904" s="553"/>
      <c r="H904" s="17"/>
      <c r="I904" s="167"/>
    </row>
    <row r="905" spans="1:11">
      <c r="A905" s="248"/>
      <c r="B905" s="17"/>
      <c r="C905" s="97"/>
      <c r="D905" s="97"/>
      <c r="E905" s="557"/>
      <c r="F905" s="596"/>
      <c r="G905" s="620"/>
      <c r="H905" s="17"/>
      <c r="I905" s="167"/>
    </row>
    <row r="906" spans="1:11">
      <c r="A906" s="248"/>
      <c r="B906" s="17"/>
      <c r="C906" s="274"/>
      <c r="D906" s="17"/>
      <c r="E906" s="557"/>
      <c r="F906" s="594"/>
      <c r="G906" s="620"/>
      <c r="H906" s="17"/>
      <c r="I906" s="167"/>
    </row>
    <row r="907" spans="1:11">
      <c r="A907" s="248"/>
      <c r="B907" s="277"/>
      <c r="C907" s="274"/>
      <c r="D907" s="17"/>
      <c r="E907" s="557"/>
      <c r="F907" s="594" t="s">
        <v>6001</v>
      </c>
      <c r="G907" s="620"/>
      <c r="H907" s="17"/>
      <c r="I907" s="167"/>
    </row>
    <row r="908" spans="1:11" ht="13.5" thickBot="1">
      <c r="A908" s="249"/>
      <c r="B908" s="261"/>
      <c r="C908" s="99"/>
      <c r="D908" s="99"/>
      <c r="E908" s="558"/>
      <c r="F908" s="598"/>
      <c r="G908" s="621"/>
      <c r="H908" s="171"/>
      <c r="I908" s="172"/>
    </row>
    <row r="909" spans="1:11" ht="42">
      <c r="A909" s="195" t="s">
        <v>1034</v>
      </c>
      <c r="B909" s="196" t="s">
        <v>1035</v>
      </c>
      <c r="C909" s="197" t="s">
        <v>678</v>
      </c>
      <c r="D909" s="197" t="s">
        <v>3143</v>
      </c>
      <c r="E909" s="605" t="s">
        <v>11378</v>
      </c>
      <c r="F909" s="600" t="s">
        <v>2792</v>
      </c>
      <c r="G909" s="638" t="s">
        <v>2640</v>
      </c>
      <c r="H909" s="338" t="s">
        <v>497</v>
      </c>
      <c r="I909" s="199" t="s">
        <v>4268</v>
      </c>
    </row>
    <row r="910" spans="1:11">
      <c r="A910" s="195"/>
      <c r="B910" s="389"/>
      <c r="C910" s="197" t="s">
        <v>3644</v>
      </c>
      <c r="D910" s="390" t="s">
        <v>2641</v>
      </c>
      <c r="E910" s="564" t="s">
        <v>265</v>
      </c>
      <c r="F910" s="607">
        <f>'Заказ, cкидки и курсы валют'!$I$12</f>
        <v>0</v>
      </c>
      <c r="G910" s="949"/>
      <c r="H910" s="455"/>
      <c r="I910" s="325"/>
    </row>
    <row r="911" spans="1:11" ht="15">
      <c r="A911" s="654" t="s">
        <v>5993</v>
      </c>
      <c r="B911" s="1674" t="s">
        <v>3366</v>
      </c>
      <c r="C911" s="1674">
        <v>5.8</v>
      </c>
      <c r="D911" s="1674">
        <v>3000</v>
      </c>
      <c r="E911" s="2438">
        <v>240.43</v>
      </c>
      <c r="F911" s="936">
        <f>ROUND(E911*(1-$F$37),2)</f>
        <v>240.43</v>
      </c>
      <c r="G911" s="866">
        <f>'Заказ, cкидки и курсы валют'!$J$23*F911</f>
        <v>2993.3534999999997</v>
      </c>
      <c r="H911" s="522">
        <f>ROUND((D911/1000)*G911,2)</f>
        <v>8980.06</v>
      </c>
      <c r="I911" s="525"/>
    </row>
    <row r="912" spans="1:11" ht="15">
      <c r="A912" s="654" t="s">
        <v>5994</v>
      </c>
      <c r="B912" s="1674" t="s">
        <v>3281</v>
      </c>
      <c r="C912" s="1674">
        <v>7.1</v>
      </c>
      <c r="D912" s="1674">
        <v>2600</v>
      </c>
      <c r="E912" s="2438">
        <v>275.25</v>
      </c>
      <c r="F912" s="936">
        <f t="shared" ref="F912:F917" si="126">ROUND(E912*(1-$F$37),2)</f>
        <v>275.25</v>
      </c>
      <c r="G912" s="866">
        <f>'Заказ, cкидки и курсы валют'!$J$23*F912</f>
        <v>3426.8624999999997</v>
      </c>
      <c r="H912" s="522">
        <f t="shared" ref="H912:H917" si="127">ROUND((D912/1000)*G912,2)</f>
        <v>8909.84</v>
      </c>
      <c r="I912" s="525"/>
    </row>
    <row r="913" spans="1:9" ht="15">
      <c r="A913" s="654" t="s">
        <v>5995</v>
      </c>
      <c r="B913" s="1674" t="s">
        <v>3282</v>
      </c>
      <c r="C913" s="1674">
        <v>7.9</v>
      </c>
      <c r="D913" s="1674">
        <v>2200</v>
      </c>
      <c r="E913" s="2438">
        <v>305.27</v>
      </c>
      <c r="F913" s="936">
        <f t="shared" si="126"/>
        <v>305.27</v>
      </c>
      <c r="G913" s="866">
        <f>'Заказ, cкидки и курсы валют'!$J$23*F913</f>
        <v>3800.6114999999995</v>
      </c>
      <c r="H913" s="522">
        <f t="shared" si="127"/>
        <v>8361.35</v>
      </c>
      <c r="I913" s="525"/>
    </row>
    <row r="914" spans="1:9" ht="15">
      <c r="A914" s="654" t="s">
        <v>5996</v>
      </c>
      <c r="B914" s="1674" t="s">
        <v>3283</v>
      </c>
      <c r="C914" s="1674">
        <v>9.5</v>
      </c>
      <c r="D914" s="1674">
        <v>1700</v>
      </c>
      <c r="E914" s="2438">
        <v>364.79</v>
      </c>
      <c r="F914" s="936">
        <f t="shared" si="126"/>
        <v>364.79</v>
      </c>
      <c r="G914" s="866">
        <f>'Заказ, cкидки и курсы валют'!$J$23*F914</f>
        <v>4541.6355000000003</v>
      </c>
      <c r="H914" s="522">
        <f t="shared" si="127"/>
        <v>7720.78</v>
      </c>
      <c r="I914" s="525"/>
    </row>
    <row r="915" spans="1:9" ht="15">
      <c r="A915" s="654" t="s">
        <v>5997</v>
      </c>
      <c r="B915" s="1674" t="s">
        <v>3284</v>
      </c>
      <c r="C915" s="1674">
        <v>11.3</v>
      </c>
      <c r="D915" s="1674">
        <v>1500</v>
      </c>
      <c r="E915" s="2438">
        <v>431.75</v>
      </c>
      <c r="F915" s="936">
        <f t="shared" si="126"/>
        <v>431.75</v>
      </c>
      <c r="G915" s="866">
        <f>'Заказ, cкидки и курсы валют'!$J$23*F915</f>
        <v>5375.2874999999995</v>
      </c>
      <c r="H915" s="522">
        <f t="shared" si="127"/>
        <v>8062.93</v>
      </c>
      <c r="I915" s="525"/>
    </row>
    <row r="916" spans="1:9" ht="15">
      <c r="A916" s="654" t="s">
        <v>5998</v>
      </c>
      <c r="B916" s="1674" t="s">
        <v>3367</v>
      </c>
      <c r="C916" s="1674">
        <v>12.8</v>
      </c>
      <c r="D916" s="1674">
        <v>1000</v>
      </c>
      <c r="E916" s="2438">
        <v>490.19</v>
      </c>
      <c r="F916" s="936">
        <f t="shared" si="126"/>
        <v>490.19</v>
      </c>
      <c r="G916" s="866">
        <f>'Заказ, cкидки и курсы валют'!$J$23*F916</f>
        <v>6102.8654999999999</v>
      </c>
      <c r="H916" s="522">
        <f t="shared" si="127"/>
        <v>6102.87</v>
      </c>
      <c r="I916" s="525"/>
    </row>
    <row r="917" spans="1:9" ht="15">
      <c r="A917" s="654" t="s">
        <v>5999</v>
      </c>
      <c r="B917" s="1674" t="s">
        <v>3906</v>
      </c>
      <c r="C917" s="1674">
        <v>8.4</v>
      </c>
      <c r="D917" s="1674">
        <v>2500</v>
      </c>
      <c r="E917" s="2438">
        <v>326.3</v>
      </c>
      <c r="F917" s="936">
        <f t="shared" si="126"/>
        <v>326.3</v>
      </c>
      <c r="G917" s="866">
        <f>'Заказ, cкидки и курсы валют'!$J$23*F917</f>
        <v>4062.4349999999999</v>
      </c>
      <c r="H917" s="522">
        <f t="shared" si="127"/>
        <v>10156.09</v>
      </c>
      <c r="I917" s="525"/>
    </row>
    <row r="918" spans="1:9" ht="15">
      <c r="A918" s="654" t="s">
        <v>6000</v>
      </c>
      <c r="B918" s="1674" t="s">
        <v>3368</v>
      </c>
      <c r="C918" s="1674">
        <v>9.5</v>
      </c>
      <c r="D918" s="1674">
        <v>2200</v>
      </c>
      <c r="E918" s="2438">
        <v>370.11</v>
      </c>
      <c r="F918" s="936">
        <f>ROUND(E918*(1-$F$37),2)</f>
        <v>370.11</v>
      </c>
      <c r="G918" s="866">
        <f>'Заказ, cкидки и курсы валют'!$J$23*F918</f>
        <v>4607.8694999999998</v>
      </c>
      <c r="H918" s="522">
        <f>ROUND((D918/1000)*G918,2)</f>
        <v>10137.31</v>
      </c>
      <c r="I918" s="525"/>
    </row>
    <row r="919" spans="1:9" ht="15">
      <c r="A919" s="654" t="s">
        <v>11056</v>
      </c>
      <c r="B919" s="1672" t="s">
        <v>606</v>
      </c>
      <c r="C919" s="1675">
        <v>10.51</v>
      </c>
      <c r="D919" s="1215">
        <v>2000</v>
      </c>
      <c r="E919" s="2438">
        <v>413.2</v>
      </c>
      <c r="F919" s="936">
        <f t="shared" ref="F919:F922" si="128">ROUND(E919*(1-$F$37),2)</f>
        <v>413.2</v>
      </c>
      <c r="G919" s="866">
        <f>'Заказ, cкидки и курсы валют'!$J$23*F919</f>
        <v>5144.3399999999992</v>
      </c>
      <c r="H919" s="522">
        <f t="shared" ref="H919:H922" si="129">ROUND((D919/1000)*G919,2)</f>
        <v>10288.68</v>
      </c>
      <c r="I919" s="525"/>
    </row>
    <row r="920" spans="1:9" ht="15">
      <c r="A920" s="654" t="s">
        <v>11057</v>
      </c>
      <c r="B920" s="1672" t="s">
        <v>607</v>
      </c>
      <c r="C920" s="1215">
        <v>12</v>
      </c>
      <c r="D920" s="1215">
        <v>1500</v>
      </c>
      <c r="E920" s="2438">
        <v>486.36</v>
      </c>
      <c r="F920" s="936">
        <f t="shared" si="128"/>
        <v>486.36</v>
      </c>
      <c r="G920" s="866">
        <f>'Заказ, cкидки и курсы валют'!$J$23*F920</f>
        <v>6055.1819999999998</v>
      </c>
      <c r="H920" s="522">
        <f t="shared" si="129"/>
        <v>9082.77</v>
      </c>
      <c r="I920" s="525"/>
    </row>
    <row r="921" spans="1:9" ht="15">
      <c r="A921" s="654" t="s">
        <v>11058</v>
      </c>
      <c r="B921" s="1672" t="s">
        <v>11054</v>
      </c>
      <c r="C921" s="1676">
        <v>14.92</v>
      </c>
      <c r="D921" s="1215">
        <v>1200</v>
      </c>
      <c r="E921" s="2438">
        <v>552.11</v>
      </c>
      <c r="F921" s="936">
        <f t="shared" si="128"/>
        <v>552.11</v>
      </c>
      <c r="G921" s="866">
        <f>'Заказ, cкидки и курсы валют'!$J$23*F921</f>
        <v>6873.7694999999994</v>
      </c>
      <c r="H921" s="522">
        <f t="shared" si="129"/>
        <v>8248.52</v>
      </c>
      <c r="I921" s="525"/>
    </row>
    <row r="922" spans="1:9" ht="15">
      <c r="A922" s="654" t="s">
        <v>11059</v>
      </c>
      <c r="B922" s="1672" t="s">
        <v>11055</v>
      </c>
      <c r="C922" s="1676">
        <v>16.8</v>
      </c>
      <c r="D922" s="1215">
        <v>1200</v>
      </c>
      <c r="E922" s="2438">
        <v>650.83000000000004</v>
      </c>
      <c r="F922" s="936">
        <f t="shared" si="128"/>
        <v>650.83000000000004</v>
      </c>
      <c r="G922" s="866">
        <f>'Заказ, cкидки и курсы валют'!$J$23*F922</f>
        <v>8102.8334999999997</v>
      </c>
      <c r="H922" s="522">
        <f t="shared" si="129"/>
        <v>9723.4</v>
      </c>
      <c r="I922" s="525"/>
    </row>
    <row r="923" spans="1:9" ht="13.5" thickBot="1"/>
    <row r="924" spans="1:9" ht="15.75">
      <c r="A924" s="247"/>
      <c r="B924" s="103" t="s">
        <v>4193</v>
      </c>
      <c r="C924" s="103"/>
      <c r="D924" s="104"/>
      <c r="E924" s="566"/>
      <c r="F924" s="644"/>
      <c r="G924" s="592"/>
      <c r="H924" s="163"/>
      <c r="I924" s="95"/>
    </row>
    <row r="925" spans="1:9" ht="15.75">
      <c r="A925" s="248"/>
      <c r="B925" s="105" t="s">
        <v>595</v>
      </c>
      <c r="C925" s="106"/>
      <c r="D925" s="106"/>
      <c r="E925" s="567"/>
      <c r="F925" s="567"/>
      <c r="G925" s="553"/>
      <c r="H925" s="17"/>
      <c r="I925" s="167"/>
    </row>
    <row r="926" spans="1:9" ht="15.75">
      <c r="A926" s="248"/>
      <c r="B926" s="105" t="s">
        <v>596</v>
      </c>
      <c r="C926" s="106"/>
      <c r="D926" s="106"/>
      <c r="E926" s="567"/>
      <c r="F926" s="567"/>
      <c r="G926" s="553"/>
      <c r="H926" s="17"/>
      <c r="I926" s="167"/>
    </row>
    <row r="927" spans="1:9">
      <c r="A927" s="248"/>
      <c r="B927" s="17"/>
      <c r="C927" s="97"/>
      <c r="D927" s="97"/>
      <c r="E927" s="557"/>
      <c r="F927" s="596"/>
      <c r="G927" s="620"/>
      <c r="H927" s="17"/>
      <c r="I927" s="167"/>
    </row>
    <row r="928" spans="1:9">
      <c r="A928" s="248"/>
      <c r="B928" s="17"/>
      <c r="C928" s="274"/>
      <c r="D928" s="17"/>
      <c r="E928" s="557"/>
      <c r="F928" s="594"/>
      <c r="G928" s="620"/>
      <c r="H928" s="17"/>
      <c r="I928" s="167"/>
    </row>
    <row r="929" spans="1:11">
      <c r="A929" s="248"/>
      <c r="B929" s="277"/>
      <c r="C929" s="274"/>
      <c r="D929" s="17"/>
      <c r="E929" s="557"/>
      <c r="F929" s="594" t="s">
        <v>6001</v>
      </c>
      <c r="G929" s="620"/>
      <c r="H929" s="17"/>
      <c r="I929" s="167"/>
    </row>
    <row r="930" spans="1:11" ht="18.75" thickBot="1">
      <c r="A930" s="117" t="s">
        <v>7711</v>
      </c>
      <c r="B930" s="118"/>
      <c r="C930" s="99"/>
      <c r="D930" s="99"/>
      <c r="E930" s="558"/>
      <c r="F930" s="598"/>
      <c r="G930" s="621"/>
      <c r="H930" s="171"/>
      <c r="I930" s="172"/>
    </row>
    <row r="931" spans="1:11" ht="42">
      <c r="A931" s="195" t="s">
        <v>1034</v>
      </c>
      <c r="B931" s="196" t="s">
        <v>1035</v>
      </c>
      <c r="C931" s="197" t="s">
        <v>678</v>
      </c>
      <c r="D931" s="197" t="s">
        <v>3143</v>
      </c>
      <c r="E931" s="605" t="s">
        <v>11378</v>
      </c>
      <c r="F931" s="600" t="s">
        <v>2792</v>
      </c>
      <c r="G931" s="638" t="s">
        <v>2640</v>
      </c>
      <c r="H931" s="338" t="s">
        <v>497</v>
      </c>
      <c r="I931" s="199" t="s">
        <v>4268</v>
      </c>
    </row>
    <row r="932" spans="1:11">
      <c r="A932" s="195"/>
      <c r="B932" s="389"/>
      <c r="C932" s="197" t="s">
        <v>3644</v>
      </c>
      <c r="D932" s="390" t="s">
        <v>2641</v>
      </c>
      <c r="E932" s="564" t="s">
        <v>265</v>
      </c>
      <c r="F932" s="607">
        <f>'Заказ, cкидки и курсы валют'!$I$12</f>
        <v>0</v>
      </c>
      <c r="G932" s="949"/>
      <c r="H932" s="455"/>
      <c r="I932" s="325"/>
    </row>
    <row r="933" spans="1:11">
      <c r="A933" s="15" t="s">
        <v>8986</v>
      </c>
      <c r="B933" s="61" t="s">
        <v>3366</v>
      </c>
      <c r="C933" s="61">
        <v>5.85</v>
      </c>
      <c r="D933" s="61">
        <v>250</v>
      </c>
      <c r="E933" s="2129">
        <f t="shared" ref="E933:E940" si="130">E911*1.2</f>
        <v>288.51600000000002</v>
      </c>
      <c r="F933" s="603">
        <f>ROUND(E933*(1-$F$37),2)</f>
        <v>288.52</v>
      </c>
      <c r="G933" s="862">
        <f>'Заказ, cкидки и курсы валют'!$J$23*F933</f>
        <v>3592.0739999999996</v>
      </c>
      <c r="H933" s="128">
        <f>ROUND((D933/1000)*G933,2)</f>
        <v>898.02</v>
      </c>
      <c r="I933" s="15"/>
    </row>
    <row r="934" spans="1:11" ht="15">
      <c r="A934" s="15" t="s">
        <v>8987</v>
      </c>
      <c r="B934" s="61" t="s">
        <v>3281</v>
      </c>
      <c r="C934" s="61">
        <v>6.6</v>
      </c>
      <c r="D934" s="61">
        <v>200</v>
      </c>
      <c r="E934" s="2129">
        <f t="shared" si="130"/>
        <v>330.3</v>
      </c>
      <c r="F934" s="603">
        <f t="shared" ref="F934:F940" si="131">ROUND(E934*(1-$F$37),2)</f>
        <v>330.3</v>
      </c>
      <c r="G934" s="862">
        <f>'Заказ, cкидки и курсы валют'!$J$23*F934</f>
        <v>4112.2349999999997</v>
      </c>
      <c r="H934" s="128">
        <f t="shared" ref="H934:H940" si="132">ROUND((D934/1000)*G934,2)</f>
        <v>822.45</v>
      </c>
      <c r="I934" s="15"/>
      <c r="K934" s="667"/>
    </row>
    <row r="935" spans="1:11" ht="15">
      <c r="A935" s="15" t="s">
        <v>8988</v>
      </c>
      <c r="B935" s="61" t="s">
        <v>3282</v>
      </c>
      <c r="C935" s="61">
        <v>7.2</v>
      </c>
      <c r="D935" s="61">
        <v>200</v>
      </c>
      <c r="E935" s="2129">
        <f t="shared" si="130"/>
        <v>366.32399999999996</v>
      </c>
      <c r="F935" s="603">
        <f t="shared" si="131"/>
        <v>366.32</v>
      </c>
      <c r="G935" s="862">
        <f>'Заказ, cкидки и курсы валют'!$J$23*F935</f>
        <v>4560.6839999999993</v>
      </c>
      <c r="H935" s="128">
        <f t="shared" si="132"/>
        <v>912.14</v>
      </c>
      <c r="I935" s="15"/>
      <c r="K935" s="667"/>
    </row>
    <row r="936" spans="1:11" ht="15">
      <c r="A936" s="15" t="s">
        <v>8989</v>
      </c>
      <c r="B936" s="61" t="s">
        <v>3283</v>
      </c>
      <c r="C936" s="61">
        <v>8.52</v>
      </c>
      <c r="D936" s="61">
        <v>150</v>
      </c>
      <c r="E936" s="2129">
        <f t="shared" si="130"/>
        <v>437.74799999999999</v>
      </c>
      <c r="F936" s="603">
        <f t="shared" si="131"/>
        <v>437.75</v>
      </c>
      <c r="G936" s="862">
        <f>'Заказ, cкидки и курсы валют'!$J$23*F936</f>
        <v>5449.9874999999993</v>
      </c>
      <c r="H936" s="128">
        <f t="shared" si="132"/>
        <v>817.5</v>
      </c>
      <c r="I936" s="15"/>
      <c r="K936" s="667"/>
    </row>
    <row r="937" spans="1:11" ht="15">
      <c r="A937" s="15" t="s">
        <v>8990</v>
      </c>
      <c r="B937" s="61" t="s">
        <v>3284</v>
      </c>
      <c r="C937" s="61">
        <v>10.6</v>
      </c>
      <c r="D937" s="61">
        <v>100</v>
      </c>
      <c r="E937" s="2129">
        <f t="shared" si="130"/>
        <v>518.1</v>
      </c>
      <c r="F937" s="603">
        <f t="shared" si="131"/>
        <v>518.1</v>
      </c>
      <c r="G937" s="862">
        <f>'Заказ, cкидки и курсы валют'!$J$23*F937</f>
        <v>6450.3450000000003</v>
      </c>
      <c r="H937" s="128">
        <f t="shared" si="132"/>
        <v>645.03</v>
      </c>
      <c r="I937" s="15"/>
      <c r="K937" s="667"/>
    </row>
    <row r="938" spans="1:11" ht="15">
      <c r="A938" s="15" t="s">
        <v>8991</v>
      </c>
      <c r="B938" s="61" t="s">
        <v>3367</v>
      </c>
      <c r="C938" s="61">
        <v>11.9</v>
      </c>
      <c r="D938" s="61">
        <v>50</v>
      </c>
      <c r="E938" s="2129">
        <f t="shared" si="130"/>
        <v>588.22799999999995</v>
      </c>
      <c r="F938" s="603">
        <f t="shared" si="131"/>
        <v>588.23</v>
      </c>
      <c r="G938" s="862">
        <f>'Заказ, cкидки и курсы валют'!$J$23*F938</f>
        <v>7323.4634999999998</v>
      </c>
      <c r="H938" s="128">
        <f t="shared" si="132"/>
        <v>366.17</v>
      </c>
      <c r="I938" s="15"/>
      <c r="K938" s="667"/>
    </row>
    <row r="939" spans="1:11" ht="15">
      <c r="A939" s="15" t="s">
        <v>8992</v>
      </c>
      <c r="B939" s="60" t="s">
        <v>3906</v>
      </c>
      <c r="C939" s="61">
        <v>8.6</v>
      </c>
      <c r="D939" s="61">
        <v>150</v>
      </c>
      <c r="E939" s="2129">
        <f t="shared" si="130"/>
        <v>391.56</v>
      </c>
      <c r="F939" s="603">
        <f t="shared" si="131"/>
        <v>391.56</v>
      </c>
      <c r="G939" s="862">
        <f>'Заказ, cкидки и курсы валют'!$J$23*F939</f>
        <v>4874.9219999999996</v>
      </c>
      <c r="H939" s="128">
        <f t="shared" si="132"/>
        <v>731.24</v>
      </c>
      <c r="I939" s="15"/>
      <c r="K939" s="667"/>
    </row>
    <row r="940" spans="1:11" ht="15">
      <c r="A940" s="15" t="s">
        <v>8993</v>
      </c>
      <c r="B940" s="61" t="s">
        <v>3368</v>
      </c>
      <c r="C940" s="61">
        <v>9.35</v>
      </c>
      <c r="D940" s="61">
        <v>150</v>
      </c>
      <c r="E940" s="2129">
        <f t="shared" si="130"/>
        <v>444.13200000000001</v>
      </c>
      <c r="F940" s="603">
        <f t="shared" si="131"/>
        <v>444.13</v>
      </c>
      <c r="G940" s="862">
        <f>'Заказ, cкидки и курсы валют'!$J$23*F940</f>
        <v>5529.4184999999998</v>
      </c>
      <c r="H940" s="128">
        <f t="shared" si="132"/>
        <v>829.41</v>
      </c>
      <c r="I940" s="15"/>
      <c r="K940" s="667"/>
    </row>
    <row r="941" spans="1:11" ht="15">
      <c r="A941" s="15" t="s">
        <v>11060</v>
      </c>
      <c r="B941" s="1672" t="s">
        <v>606</v>
      </c>
      <c r="C941" s="1675">
        <v>10.51</v>
      </c>
      <c r="D941" s="61">
        <v>150</v>
      </c>
      <c r="E941" s="2129">
        <f t="shared" ref="E941:E944" si="133">E919*1.2</f>
        <v>495.84</v>
      </c>
      <c r="F941" s="603">
        <f t="shared" ref="F941:F944" si="134">ROUND(E941*(1-$F$37),2)</f>
        <v>495.84</v>
      </c>
      <c r="G941" s="862">
        <f>'Заказ, cкидки и курсы валют'!$J$23*F941</f>
        <v>6173.2079999999996</v>
      </c>
      <c r="H941" s="128">
        <f t="shared" ref="H941:H944" si="135">ROUND((D941/1000)*G941,2)</f>
        <v>925.98</v>
      </c>
      <c r="I941" s="15"/>
      <c r="K941" s="667"/>
    </row>
    <row r="942" spans="1:11" ht="15">
      <c r="A942" s="15" t="s">
        <v>11061</v>
      </c>
      <c r="B942" s="1672" t="s">
        <v>607</v>
      </c>
      <c r="C942" s="1215">
        <v>12</v>
      </c>
      <c r="D942" s="61">
        <v>100</v>
      </c>
      <c r="E942" s="2129">
        <f t="shared" si="133"/>
        <v>583.63199999999995</v>
      </c>
      <c r="F942" s="603">
        <f t="shared" si="134"/>
        <v>583.63</v>
      </c>
      <c r="G942" s="862">
        <f>'Заказ, cкидки и курсы валют'!$J$23*F942</f>
        <v>7266.1934999999994</v>
      </c>
      <c r="H942" s="128">
        <f t="shared" si="135"/>
        <v>726.62</v>
      </c>
      <c r="I942" s="15"/>
      <c r="K942" s="667"/>
    </row>
    <row r="943" spans="1:11" ht="15">
      <c r="A943" s="15" t="s">
        <v>11062</v>
      </c>
      <c r="B943" s="1672" t="s">
        <v>11054</v>
      </c>
      <c r="C943" s="1676">
        <v>14.92</v>
      </c>
      <c r="D943" s="61">
        <v>100</v>
      </c>
      <c r="E943" s="2129">
        <f t="shared" si="133"/>
        <v>662.53200000000004</v>
      </c>
      <c r="F943" s="603">
        <f t="shared" si="134"/>
        <v>662.53</v>
      </c>
      <c r="G943" s="862">
        <f>'Заказ, cкидки и курсы валют'!$J$23*F943</f>
        <v>8248.4984999999997</v>
      </c>
      <c r="H943" s="128">
        <f t="shared" si="135"/>
        <v>824.85</v>
      </c>
      <c r="I943" s="15"/>
      <c r="K943" s="667"/>
    </row>
    <row r="944" spans="1:11" ht="15">
      <c r="A944" s="15" t="s">
        <v>11063</v>
      </c>
      <c r="B944" s="1672" t="s">
        <v>11055</v>
      </c>
      <c r="C944" s="1676">
        <v>16.8</v>
      </c>
      <c r="D944" s="61">
        <v>80</v>
      </c>
      <c r="E944" s="2129">
        <f t="shared" si="133"/>
        <v>780.99599999999998</v>
      </c>
      <c r="F944" s="603">
        <f t="shared" si="134"/>
        <v>781</v>
      </c>
      <c r="G944" s="862">
        <f>'Заказ, cкидки и курсы валют'!$J$23*F944</f>
        <v>9723.4499999999989</v>
      </c>
      <c r="H944" s="128">
        <f t="shared" si="135"/>
        <v>777.88</v>
      </c>
      <c r="I944" s="15"/>
      <c r="K944" s="667"/>
    </row>
    <row r="945" spans="1:11" ht="15.75" thickBot="1">
      <c r="K945" s="667"/>
    </row>
    <row r="946" spans="1:11" ht="18">
      <c r="A946" s="247"/>
      <c r="B946" s="91" t="s">
        <v>597</v>
      </c>
      <c r="C946" s="91"/>
      <c r="D946" s="93"/>
      <c r="E946" s="562"/>
      <c r="F946" s="592"/>
      <c r="G946" s="592"/>
      <c r="H946" s="163"/>
      <c r="I946" s="95"/>
    </row>
    <row r="947" spans="1:11" ht="18">
      <c r="A947" s="248"/>
      <c r="B947" s="108"/>
      <c r="C947" s="108" t="s">
        <v>3199</v>
      </c>
      <c r="D947" s="111"/>
      <c r="E947" s="568"/>
      <c r="F947" s="563"/>
      <c r="G947" s="553"/>
      <c r="H947" s="17"/>
      <c r="I947" s="167"/>
    </row>
    <row r="948" spans="1:11">
      <c r="A948" s="248"/>
      <c r="B948" s="17"/>
      <c r="C948" s="97"/>
      <c r="D948" s="97"/>
      <c r="E948" s="557"/>
      <c r="F948" s="596"/>
      <c r="G948" s="620"/>
      <c r="H948" s="17"/>
      <c r="I948" s="167"/>
    </row>
    <row r="949" spans="1:11">
      <c r="A949" s="248"/>
      <c r="B949" s="17"/>
      <c r="C949" s="274"/>
      <c r="D949" s="17"/>
      <c r="E949" s="557"/>
      <c r="F949" s="594"/>
      <c r="G949" s="620"/>
      <c r="H949" s="17"/>
      <c r="I949" s="167"/>
    </row>
    <row r="950" spans="1:11">
      <c r="A950" s="248"/>
      <c r="B950" s="17"/>
      <c r="C950" s="274"/>
      <c r="D950" s="17"/>
      <c r="E950" s="557"/>
      <c r="F950" s="594"/>
      <c r="G950" s="620"/>
      <c r="H950" s="17"/>
      <c r="I950" s="167"/>
    </row>
    <row r="951" spans="1:11" ht="18.75" thickBot="1">
      <c r="A951" s="117" t="s">
        <v>7710</v>
      </c>
      <c r="B951" s="171"/>
      <c r="C951" s="99"/>
      <c r="D951" s="99"/>
      <c r="E951" s="558"/>
      <c r="F951" s="598"/>
      <c r="G951" s="621"/>
      <c r="H951" s="171"/>
      <c r="I951" s="172"/>
    </row>
    <row r="952" spans="1:11" ht="42">
      <c r="A952" s="195" t="s">
        <v>1034</v>
      </c>
      <c r="B952" s="196" t="s">
        <v>1035</v>
      </c>
      <c r="C952" s="197" t="s">
        <v>678</v>
      </c>
      <c r="D952" s="197" t="s">
        <v>3143</v>
      </c>
      <c r="E952" s="605" t="s">
        <v>11378</v>
      </c>
      <c r="F952" s="600" t="s">
        <v>2792</v>
      </c>
      <c r="G952" s="638" t="s">
        <v>2640</v>
      </c>
      <c r="H952" s="338" t="s">
        <v>497</v>
      </c>
      <c r="I952" s="199" t="s">
        <v>4268</v>
      </c>
    </row>
    <row r="953" spans="1:11">
      <c r="A953" s="195"/>
      <c r="B953" s="389"/>
      <c r="C953" s="197" t="s">
        <v>3644</v>
      </c>
      <c r="D953" s="390" t="s">
        <v>2641</v>
      </c>
      <c r="E953" s="564" t="s">
        <v>265</v>
      </c>
      <c r="F953" s="607">
        <f>'Заказ, cкидки и курсы валют'!$I$12</f>
        <v>0</v>
      </c>
      <c r="G953" s="949"/>
      <c r="H953" s="455"/>
      <c r="I953" s="325"/>
    </row>
    <row r="954" spans="1:11" ht="15">
      <c r="A954" s="15" t="s">
        <v>767</v>
      </c>
      <c r="B954" s="39" t="s">
        <v>3225</v>
      </c>
      <c r="C954" s="39">
        <v>2.91</v>
      </c>
      <c r="D954" s="2180">
        <v>8000</v>
      </c>
      <c r="E954" s="2438">
        <v>86.95</v>
      </c>
      <c r="F954" s="603">
        <f>ROUND(E954*(1-$F$37),2)</f>
        <v>86.95</v>
      </c>
      <c r="G954" s="862">
        <f>'Заказ, cкидки и курсы валют'!$J$23*F954</f>
        <v>1082.5274999999999</v>
      </c>
      <c r="H954" s="128">
        <f>ROUND((D954/1000)*G954,2)</f>
        <v>8660.2199999999993</v>
      </c>
      <c r="I954" s="15"/>
    </row>
    <row r="955" spans="1:11" ht="15">
      <c r="A955" s="15" t="s">
        <v>768</v>
      </c>
      <c r="B955" s="46" t="s">
        <v>3540</v>
      </c>
      <c r="C955" s="46">
        <v>3.27</v>
      </c>
      <c r="D955" s="45">
        <v>8000</v>
      </c>
      <c r="E955" s="2438">
        <v>99.29</v>
      </c>
      <c r="F955" s="603">
        <f>ROUND(E955*(1-$F$37),2)</f>
        <v>99.29</v>
      </c>
      <c r="G955" s="862">
        <f>'Заказ, cкидки и курсы валют'!$J$23*F955</f>
        <v>1236.1605</v>
      </c>
      <c r="H955" s="128">
        <f>ROUND((D955/1000)*G955,2)</f>
        <v>9889.2800000000007</v>
      </c>
      <c r="I955" s="15"/>
    </row>
    <row r="956" spans="1:11" ht="13.5" thickBot="1">
      <c r="A956" s="14"/>
      <c r="B956" s="50"/>
      <c r="C956" s="50"/>
      <c r="D956" s="51"/>
      <c r="E956" s="550"/>
      <c r="F956" s="550"/>
      <c r="G956" s="546"/>
      <c r="H956" s="14"/>
      <c r="I956" s="14"/>
    </row>
    <row r="957" spans="1:11" ht="18">
      <c r="A957" s="247"/>
      <c r="B957" s="91" t="s">
        <v>597</v>
      </c>
      <c r="C957" s="91"/>
      <c r="D957" s="93"/>
      <c r="E957" s="562"/>
      <c r="F957" s="592"/>
      <c r="G957" s="592"/>
      <c r="H957" s="163"/>
      <c r="I957" s="95"/>
    </row>
    <row r="958" spans="1:11" ht="18">
      <c r="A958" s="248"/>
      <c r="B958" s="108"/>
      <c r="C958" s="108" t="s">
        <v>3199</v>
      </c>
      <c r="D958" s="111"/>
      <c r="E958" s="568"/>
      <c r="F958" s="563"/>
      <c r="G958" s="553"/>
      <c r="H958" s="17"/>
      <c r="I958" s="167"/>
    </row>
    <row r="959" spans="1:11">
      <c r="A959" s="248"/>
      <c r="B959" s="17"/>
      <c r="C959" s="97"/>
      <c r="D959" s="97"/>
      <c r="E959" s="557"/>
      <c r="F959" s="596"/>
      <c r="G959" s="620"/>
      <c r="H959" s="17"/>
      <c r="I959" s="167"/>
    </row>
    <row r="960" spans="1:11">
      <c r="A960" s="248"/>
      <c r="B960" s="17"/>
      <c r="C960" s="274"/>
      <c r="D960" s="17"/>
      <c r="E960" s="557"/>
      <c r="F960" s="594"/>
      <c r="G960" s="620"/>
      <c r="H960" s="17"/>
      <c r="I960" s="167"/>
    </row>
    <row r="961" spans="1:9">
      <c r="A961" s="248"/>
      <c r="B961" s="17"/>
      <c r="C961" s="274"/>
      <c r="D961" s="17"/>
      <c r="E961" s="557"/>
      <c r="F961" s="594"/>
      <c r="G961" s="620"/>
      <c r="H961" s="17"/>
      <c r="I961" s="167"/>
    </row>
    <row r="962" spans="1:9" ht="18.75" thickBot="1">
      <c r="A962" s="117" t="s">
        <v>7711</v>
      </c>
      <c r="B962" s="118"/>
      <c r="C962" s="100"/>
      <c r="D962" s="171"/>
      <c r="E962" s="565"/>
      <c r="F962" s="598"/>
      <c r="G962" s="621"/>
      <c r="H962" s="171"/>
      <c r="I962" s="172"/>
    </row>
    <row r="963" spans="1:9" ht="42">
      <c r="A963" s="195" t="s">
        <v>1034</v>
      </c>
      <c r="B963" s="196" t="s">
        <v>1035</v>
      </c>
      <c r="C963" s="197" t="s">
        <v>678</v>
      </c>
      <c r="D963" s="197" t="s">
        <v>3143</v>
      </c>
      <c r="E963" s="605" t="s">
        <v>11378</v>
      </c>
      <c r="F963" s="600" t="s">
        <v>2792</v>
      </c>
      <c r="G963" s="638" t="s">
        <v>2640</v>
      </c>
      <c r="H963" s="338" t="s">
        <v>497</v>
      </c>
      <c r="I963" s="199" t="s">
        <v>4268</v>
      </c>
    </row>
    <row r="964" spans="1:9">
      <c r="A964" s="195"/>
      <c r="B964" s="389"/>
      <c r="C964" s="197" t="s">
        <v>3644</v>
      </c>
      <c r="D964" s="390" t="s">
        <v>2641</v>
      </c>
      <c r="E964" s="564" t="s">
        <v>265</v>
      </c>
      <c r="F964" s="607">
        <f>'Заказ, cкидки и курсы валют'!$I$12</f>
        <v>0</v>
      </c>
      <c r="G964" s="949"/>
      <c r="H964" s="455"/>
      <c r="I964" s="325"/>
    </row>
    <row r="965" spans="1:9">
      <c r="A965" s="15" t="s">
        <v>769</v>
      </c>
      <c r="B965" s="39" t="s">
        <v>3225</v>
      </c>
      <c r="C965" s="39">
        <v>2.91</v>
      </c>
      <c r="D965" s="2179">
        <v>500</v>
      </c>
      <c r="E965" s="2129">
        <f>E954*1.2</f>
        <v>104.34</v>
      </c>
      <c r="F965" s="603">
        <f>ROUND(E965*(1-$F$37),2)</f>
        <v>104.34</v>
      </c>
      <c r="G965" s="862">
        <f>'Заказ, cкидки и курсы валют'!$J$23*F965</f>
        <v>1299.0329999999999</v>
      </c>
      <c r="H965" s="128">
        <f>ROUND((D965/1000)*G965,2)</f>
        <v>649.52</v>
      </c>
      <c r="I965" s="15"/>
    </row>
    <row r="966" spans="1:9">
      <c r="A966" s="15" t="s">
        <v>770</v>
      </c>
      <c r="B966" s="46" t="s">
        <v>3540</v>
      </c>
      <c r="C966" s="46">
        <v>3.27</v>
      </c>
      <c r="D966" s="2074">
        <v>500</v>
      </c>
      <c r="E966" s="2129">
        <f>E955*1.2</f>
        <v>119.148</v>
      </c>
      <c r="F966" s="603">
        <f>ROUND(E966*(1-$F$37),2)</f>
        <v>119.15</v>
      </c>
      <c r="G966" s="862">
        <f>'Заказ, cкидки и курсы валют'!$J$23*F966</f>
        <v>1483.4175</v>
      </c>
      <c r="H966" s="128">
        <f>ROUND((D966/1000)*G966,2)</f>
        <v>741.71</v>
      </c>
      <c r="I966" s="15"/>
    </row>
    <row r="967" spans="1:9" ht="13.5" thickBot="1">
      <c r="A967" s="14"/>
      <c r="B967" s="50"/>
      <c r="C967" s="50"/>
      <c r="D967" s="51"/>
      <c r="E967" s="550"/>
      <c r="F967" s="550"/>
      <c r="G967" s="546"/>
      <c r="H967" s="14"/>
      <c r="I967" s="14"/>
    </row>
    <row r="968" spans="1:9" ht="18">
      <c r="A968" s="247"/>
      <c r="B968" s="91" t="s">
        <v>597</v>
      </c>
      <c r="C968" s="91"/>
      <c r="D968" s="93"/>
      <c r="E968" s="562"/>
      <c r="F968" s="592"/>
      <c r="G968" s="592"/>
      <c r="H968" s="163"/>
      <c r="I968" s="95"/>
    </row>
    <row r="969" spans="1:9" ht="18">
      <c r="A969" s="248"/>
      <c r="B969" s="108"/>
      <c r="C969" s="108" t="s">
        <v>3199</v>
      </c>
      <c r="D969" s="111"/>
      <c r="E969" s="568"/>
      <c r="F969" s="563"/>
      <c r="G969" s="553"/>
      <c r="H969" s="17"/>
      <c r="I969" s="167"/>
    </row>
    <row r="970" spans="1:9">
      <c r="A970" s="248"/>
      <c r="B970" s="17"/>
      <c r="C970" s="97"/>
      <c r="D970" s="97"/>
      <c r="E970" s="557"/>
      <c r="F970" s="596"/>
      <c r="G970" s="620"/>
      <c r="H970" s="17"/>
      <c r="I970" s="167"/>
    </row>
    <row r="971" spans="1:9">
      <c r="A971" s="248"/>
      <c r="B971" s="17"/>
      <c r="C971" s="274"/>
      <c r="D971" s="17"/>
      <c r="E971" s="557"/>
      <c r="F971" s="594"/>
      <c r="G971" s="620"/>
      <c r="H971" s="17"/>
      <c r="I971" s="167"/>
    </row>
    <row r="972" spans="1:9">
      <c r="A972" s="248"/>
      <c r="B972" s="17"/>
      <c r="C972" s="274"/>
      <c r="D972" s="17"/>
      <c r="E972" s="557"/>
      <c r="F972" s="594"/>
      <c r="G972" s="620"/>
      <c r="H972" s="17"/>
      <c r="I972" s="167"/>
    </row>
    <row r="973" spans="1:9" ht="18.75" thickBot="1">
      <c r="A973" s="117" t="s">
        <v>7712</v>
      </c>
      <c r="B973" s="118"/>
      <c r="C973" s="100"/>
      <c r="D973" s="171"/>
      <c r="E973" s="565"/>
      <c r="F973" s="598"/>
      <c r="G973" s="621"/>
      <c r="H973" s="171"/>
      <c r="I973" s="172"/>
    </row>
    <row r="974" spans="1:9" ht="42">
      <c r="A974" s="195" t="s">
        <v>1034</v>
      </c>
      <c r="B974" s="196" t="s">
        <v>1035</v>
      </c>
      <c r="C974" s="197" t="s">
        <v>678</v>
      </c>
      <c r="D974" s="197" t="s">
        <v>3143</v>
      </c>
      <c r="E974" s="605" t="s">
        <v>11378</v>
      </c>
      <c r="F974" s="600" t="s">
        <v>2792</v>
      </c>
      <c r="G974" s="638" t="s">
        <v>2640</v>
      </c>
      <c r="H974" s="338" t="s">
        <v>497</v>
      </c>
      <c r="I974" s="199" t="s">
        <v>4268</v>
      </c>
    </row>
    <row r="975" spans="1:9">
      <c r="A975" s="195"/>
      <c r="B975" s="389"/>
      <c r="C975" s="197" t="s">
        <v>3644</v>
      </c>
      <c r="D975" s="390" t="s">
        <v>2641</v>
      </c>
      <c r="E975" s="564" t="s">
        <v>265</v>
      </c>
      <c r="F975" s="607">
        <f>'Заказ, cкидки и курсы валют'!$I$12</f>
        <v>0</v>
      </c>
      <c r="G975" s="949"/>
      <c r="H975" s="455"/>
      <c r="I975" s="325"/>
    </row>
    <row r="976" spans="1:9">
      <c r="A976" s="15" t="s">
        <v>7751</v>
      </c>
      <c r="B976" s="39" t="s">
        <v>3225</v>
      </c>
      <c r="C976" s="39">
        <v>2.91</v>
      </c>
      <c r="D976" s="2179">
        <v>80</v>
      </c>
      <c r="E976" s="2129">
        <f>E954*3</f>
        <v>260.85000000000002</v>
      </c>
      <c r="F976" s="603">
        <f>ROUND(E976*(1-$F$37),2)</f>
        <v>260.85000000000002</v>
      </c>
      <c r="G976" s="862">
        <f>'Заказ, cкидки и курсы валют'!$J$23*F976</f>
        <v>3247.5825</v>
      </c>
      <c r="H976" s="128">
        <f>ROUND((D976/1000)*G976,2)</f>
        <v>259.81</v>
      </c>
      <c r="I976" s="15"/>
    </row>
    <row r="977" spans="1:9">
      <c r="A977" s="15" t="s">
        <v>7752</v>
      </c>
      <c r="B977" s="46" t="s">
        <v>3540</v>
      </c>
      <c r="C977" s="46">
        <v>3.27</v>
      </c>
      <c r="D977" s="2074">
        <v>80</v>
      </c>
      <c r="E977" s="2129">
        <f>E955*3</f>
        <v>297.87</v>
      </c>
      <c r="F977" s="603">
        <f>ROUND(E977*(1-$F$37),2)</f>
        <v>297.87</v>
      </c>
      <c r="G977" s="862">
        <f>'Заказ, cкидки и курсы валют'!$J$23*F977</f>
        <v>3708.4814999999999</v>
      </c>
      <c r="H977" s="128">
        <f>ROUND((D977/1000)*G977,2)</f>
        <v>296.68</v>
      </c>
      <c r="I977" s="15"/>
    </row>
    <row r="978" spans="1:9" ht="13.5" thickBot="1">
      <c r="A978" s="14"/>
      <c r="B978" s="50"/>
      <c r="C978" s="50"/>
      <c r="D978" s="51"/>
      <c r="E978" s="550"/>
      <c r="F978" s="550"/>
      <c r="G978" s="546"/>
      <c r="H978" s="14"/>
      <c r="I978" s="14"/>
    </row>
    <row r="979" spans="1:9" ht="18">
      <c r="A979" s="247"/>
      <c r="B979" s="91" t="s">
        <v>3200</v>
      </c>
      <c r="C979" s="91"/>
      <c r="D979" s="93"/>
      <c r="E979" s="562"/>
      <c r="F979" s="592"/>
      <c r="G979" s="592"/>
      <c r="H979" s="163"/>
      <c r="I979" s="95"/>
    </row>
    <row r="980" spans="1:9" ht="18">
      <c r="A980" s="248"/>
      <c r="B980" s="17"/>
      <c r="C980" s="108"/>
      <c r="D980" s="108" t="s">
        <v>4434</v>
      </c>
      <c r="E980" s="568"/>
      <c r="F980" s="568"/>
      <c r="G980" s="563"/>
      <c r="H980" s="17"/>
      <c r="I980" s="167"/>
    </row>
    <row r="981" spans="1:9">
      <c r="A981" s="248"/>
      <c r="B981" s="17"/>
      <c r="C981" s="97"/>
      <c r="D981" s="97"/>
      <c r="E981" s="557"/>
      <c r="F981" s="596"/>
      <c r="G981" s="620"/>
      <c r="H981" s="17"/>
      <c r="I981" s="167"/>
    </row>
    <row r="982" spans="1:9">
      <c r="A982" s="248"/>
      <c r="B982" s="17"/>
      <c r="C982" s="274"/>
      <c r="D982" s="17"/>
      <c r="E982" s="557"/>
      <c r="F982" s="594"/>
      <c r="G982" s="620"/>
      <c r="H982" s="17"/>
      <c r="I982" s="167"/>
    </row>
    <row r="983" spans="1:9">
      <c r="A983" s="248"/>
      <c r="B983" s="17"/>
      <c r="C983" s="274"/>
      <c r="D983" s="17"/>
      <c r="E983" s="557"/>
      <c r="F983" s="594"/>
      <c r="G983" s="620"/>
      <c r="H983" s="17"/>
      <c r="I983" s="167"/>
    </row>
    <row r="984" spans="1:9" ht="18.75" thickBot="1">
      <c r="A984" s="117" t="s">
        <v>7710</v>
      </c>
      <c r="B984" s="171"/>
      <c r="C984" s="99"/>
      <c r="D984" s="99"/>
      <c r="E984" s="558"/>
      <c r="F984" s="598"/>
      <c r="G984" s="621"/>
      <c r="H984" s="171"/>
      <c r="I984" s="172"/>
    </row>
    <row r="985" spans="1:9" ht="42">
      <c r="A985" s="195" t="s">
        <v>1034</v>
      </c>
      <c r="B985" s="196" t="s">
        <v>1035</v>
      </c>
      <c r="C985" s="197" t="s">
        <v>678</v>
      </c>
      <c r="D985" s="197" t="s">
        <v>3143</v>
      </c>
      <c r="E985" s="605" t="s">
        <v>11378</v>
      </c>
      <c r="F985" s="600" t="s">
        <v>2792</v>
      </c>
      <c r="G985" s="638" t="s">
        <v>2640</v>
      </c>
      <c r="H985" s="338" t="s">
        <v>497</v>
      </c>
      <c r="I985" s="199" t="s">
        <v>4268</v>
      </c>
    </row>
    <row r="986" spans="1:9">
      <c r="A986" s="195"/>
      <c r="B986" s="389"/>
      <c r="C986" s="197" t="s">
        <v>3644</v>
      </c>
      <c r="D986" s="390" t="s">
        <v>2641</v>
      </c>
      <c r="E986" s="564" t="s">
        <v>265</v>
      </c>
      <c r="F986" s="607">
        <f>'Заказ, cкидки и курсы валют'!$I$12</f>
        <v>0</v>
      </c>
      <c r="G986" s="949"/>
      <c r="H986" s="455"/>
      <c r="I986" s="325"/>
    </row>
    <row r="987" spans="1:9" ht="15">
      <c r="A987" s="15" t="s">
        <v>771</v>
      </c>
      <c r="B987" s="61" t="s">
        <v>3540</v>
      </c>
      <c r="C987" s="61">
        <v>3.27</v>
      </c>
      <c r="D987" s="61">
        <v>8000</v>
      </c>
      <c r="E987" s="2438">
        <v>84.23</v>
      </c>
      <c r="F987" s="603">
        <f>ROUND(E987*(1-$F$37),2)</f>
        <v>84.23</v>
      </c>
      <c r="G987" s="862">
        <f>'Заказ, cкидки и курсы валют'!$J$23*F987</f>
        <v>1048.6634999999999</v>
      </c>
      <c r="H987" s="128">
        <f>ROUND((D987/1000)*G987,2)</f>
        <v>8389.31</v>
      </c>
      <c r="I987" s="15"/>
    </row>
    <row r="988" spans="1:9" ht="15">
      <c r="A988" s="15" t="s">
        <v>772</v>
      </c>
      <c r="B988" s="61" t="s">
        <v>1390</v>
      </c>
      <c r="C988" s="61">
        <v>3.89</v>
      </c>
      <c r="D988" s="61">
        <v>6500</v>
      </c>
      <c r="E988" s="2438">
        <v>105.08</v>
      </c>
      <c r="F988" s="603">
        <f t="shared" ref="F988:F997" si="136">ROUND(E988*(1-$F$37),2)</f>
        <v>105.08</v>
      </c>
      <c r="G988" s="862">
        <f>'Заказ, cкидки и курсы валют'!$J$23*F988</f>
        <v>1308.2459999999999</v>
      </c>
      <c r="H988" s="128">
        <f t="shared" ref="H988:H997" si="137">ROUND((D988/1000)*G988,2)</f>
        <v>8503.6</v>
      </c>
      <c r="I988" s="15"/>
    </row>
    <row r="989" spans="1:9" ht="15">
      <c r="A989" s="15" t="s">
        <v>773</v>
      </c>
      <c r="B989" s="61" t="s">
        <v>1391</v>
      </c>
      <c r="C989" s="61">
        <v>4.59</v>
      </c>
      <c r="D989" s="61">
        <v>5000</v>
      </c>
      <c r="E989" s="2438">
        <v>126.73</v>
      </c>
      <c r="F989" s="603">
        <f t="shared" si="136"/>
        <v>126.73</v>
      </c>
      <c r="G989" s="862">
        <f>'Заказ, cкидки и курсы валют'!$J$23*F989</f>
        <v>1577.7884999999999</v>
      </c>
      <c r="H989" s="128">
        <f t="shared" si="137"/>
        <v>7888.94</v>
      </c>
      <c r="I989" s="15"/>
    </row>
    <row r="990" spans="1:9" ht="15">
      <c r="A990" s="15" t="s">
        <v>774</v>
      </c>
      <c r="B990" s="61" t="s">
        <v>598</v>
      </c>
      <c r="C990" s="61">
        <v>5.28</v>
      </c>
      <c r="D990" s="61">
        <v>4000</v>
      </c>
      <c r="E990" s="2438">
        <v>146.54</v>
      </c>
      <c r="F990" s="603">
        <f t="shared" si="136"/>
        <v>146.54</v>
      </c>
      <c r="G990" s="862">
        <f>'Заказ, cкидки и курсы валют'!$J$23*F990</f>
        <v>1824.4229999999998</v>
      </c>
      <c r="H990" s="128">
        <f t="shared" si="137"/>
        <v>7297.69</v>
      </c>
      <c r="I990" s="15"/>
    </row>
    <row r="991" spans="1:9" ht="15">
      <c r="A991" s="15" t="s">
        <v>775</v>
      </c>
      <c r="B991" s="61" t="s">
        <v>599</v>
      </c>
      <c r="C991" s="61">
        <v>6.04</v>
      </c>
      <c r="D991" s="61">
        <v>3500</v>
      </c>
      <c r="E991" s="2438">
        <v>165.74</v>
      </c>
      <c r="F991" s="603">
        <f t="shared" si="136"/>
        <v>165.74</v>
      </c>
      <c r="G991" s="862">
        <f>'Заказ, cкидки и курсы валют'!$J$23*F991</f>
        <v>2063.4630000000002</v>
      </c>
      <c r="H991" s="128">
        <f t="shared" si="137"/>
        <v>7222.12</v>
      </c>
      <c r="I991" s="15"/>
    </row>
    <row r="992" spans="1:9" ht="15">
      <c r="A992" s="15" t="s">
        <v>776</v>
      </c>
      <c r="B992" s="61" t="s">
        <v>600</v>
      </c>
      <c r="C992" s="61">
        <v>7.38</v>
      </c>
      <c r="D992" s="61">
        <v>3000</v>
      </c>
      <c r="E992" s="2438">
        <v>208.07</v>
      </c>
      <c r="F992" s="603">
        <f t="shared" si="136"/>
        <v>208.07</v>
      </c>
      <c r="G992" s="862">
        <f>'Заказ, cкидки и курсы валют'!$J$23*F992</f>
        <v>2590.4714999999997</v>
      </c>
      <c r="H992" s="128">
        <f t="shared" si="137"/>
        <v>7771.41</v>
      </c>
      <c r="I992" s="15"/>
    </row>
    <row r="993" spans="1:9" ht="15">
      <c r="A993" s="2176" t="s">
        <v>3198</v>
      </c>
      <c r="B993" s="491" t="s">
        <v>603</v>
      </c>
      <c r="C993" s="492">
        <v>5.5</v>
      </c>
      <c r="D993" s="2176">
        <v>4000</v>
      </c>
      <c r="E993" s="2438">
        <v>160.34</v>
      </c>
      <c r="F993" s="603">
        <f t="shared" si="136"/>
        <v>160.34</v>
      </c>
      <c r="G993" s="862">
        <f>'Заказ, cкидки и курсы валют'!$J$23*F993</f>
        <v>1996.2329999999999</v>
      </c>
      <c r="H993" s="128">
        <f t="shared" si="137"/>
        <v>7984.93</v>
      </c>
      <c r="I993" s="444"/>
    </row>
    <row r="994" spans="1:9" ht="15">
      <c r="A994" s="442" t="s">
        <v>777</v>
      </c>
      <c r="B994" s="447" t="s">
        <v>604</v>
      </c>
      <c r="C994" s="448">
        <v>6.2</v>
      </c>
      <c r="D994" s="2177">
        <v>3500</v>
      </c>
      <c r="E994" s="2438">
        <v>190.02</v>
      </c>
      <c r="F994" s="603">
        <f t="shared" si="136"/>
        <v>190.02</v>
      </c>
      <c r="G994" s="862">
        <f>'Заказ, cкидки и курсы валют'!$J$23*F994</f>
        <v>2365.7489999999998</v>
      </c>
      <c r="H994" s="128">
        <f t="shared" si="137"/>
        <v>8280.1200000000008</v>
      </c>
      <c r="I994" s="444"/>
    </row>
    <row r="995" spans="1:9" ht="15">
      <c r="A995" s="442" t="s">
        <v>778</v>
      </c>
      <c r="B995" s="449" t="s">
        <v>605</v>
      </c>
      <c r="C995" s="448">
        <v>7.58</v>
      </c>
      <c r="D995" s="2177">
        <v>3000</v>
      </c>
      <c r="E995" s="2438">
        <v>221.79</v>
      </c>
      <c r="F995" s="603">
        <f t="shared" si="136"/>
        <v>221.79</v>
      </c>
      <c r="G995" s="862">
        <f>'Заказ, cкидки и курсы валют'!$J$23*F995</f>
        <v>2761.2855</v>
      </c>
      <c r="H995" s="128">
        <f t="shared" si="137"/>
        <v>8283.86</v>
      </c>
      <c r="I995" s="444"/>
    </row>
    <row r="996" spans="1:9" ht="15">
      <c r="A996" s="442" t="s">
        <v>779</v>
      </c>
      <c r="B996" s="450" t="s">
        <v>606</v>
      </c>
      <c r="C996" s="448">
        <v>9.11</v>
      </c>
      <c r="D996" s="2178">
        <v>2200</v>
      </c>
      <c r="E996" s="2438">
        <v>249.72</v>
      </c>
      <c r="F996" s="603">
        <f t="shared" si="136"/>
        <v>249.72</v>
      </c>
      <c r="G996" s="862">
        <f>'Заказ, cкидки и курсы валют'!$J$23*F996</f>
        <v>3109.0139999999997</v>
      </c>
      <c r="H996" s="128">
        <f t="shared" si="137"/>
        <v>6839.83</v>
      </c>
      <c r="I996" s="444"/>
    </row>
    <row r="997" spans="1:9" ht="15">
      <c r="A997" s="442" t="s">
        <v>5585</v>
      </c>
      <c r="B997" s="449" t="s">
        <v>607</v>
      </c>
      <c r="C997" s="448">
        <v>11.12</v>
      </c>
      <c r="D997" s="2178">
        <v>1800</v>
      </c>
      <c r="E997" s="2438">
        <v>293.83</v>
      </c>
      <c r="F997" s="603">
        <f t="shared" si="136"/>
        <v>293.83</v>
      </c>
      <c r="G997" s="862">
        <f>'Заказ, cкидки и курсы валют'!$J$23*F997</f>
        <v>3658.1834999999996</v>
      </c>
      <c r="H997" s="128">
        <f t="shared" si="137"/>
        <v>6584.73</v>
      </c>
      <c r="I997" s="444"/>
    </row>
    <row r="998" spans="1:9" ht="15.75" thickBot="1">
      <c r="A998" s="18"/>
      <c r="B998" s="660"/>
      <c r="C998" s="661"/>
      <c r="D998" s="662"/>
      <c r="E998" s="667"/>
      <c r="F998" s="663"/>
      <c r="G998" s="664"/>
      <c r="H998" s="347"/>
      <c r="I998" s="17"/>
    </row>
    <row r="999" spans="1:9" ht="18">
      <c r="A999" s="247"/>
      <c r="B999" s="91" t="s">
        <v>3200</v>
      </c>
      <c r="C999" s="91"/>
      <c r="D999" s="93"/>
      <c r="E999" s="562"/>
      <c r="F999" s="592"/>
      <c r="G999" s="592"/>
      <c r="H999" s="163"/>
      <c r="I999" s="95"/>
    </row>
    <row r="1000" spans="1:9" ht="18">
      <c r="A1000" s="248"/>
      <c r="B1000" s="17"/>
      <c r="C1000" s="108"/>
      <c r="D1000" s="108" t="s">
        <v>4434</v>
      </c>
      <c r="E1000" s="568"/>
      <c r="F1000" s="568"/>
      <c r="G1000" s="563"/>
      <c r="H1000" s="17"/>
      <c r="I1000" s="167"/>
    </row>
    <row r="1001" spans="1:9">
      <c r="A1001" s="248"/>
      <c r="B1001" s="17"/>
      <c r="C1001" s="97"/>
      <c r="D1001" s="97"/>
      <c r="E1001" s="557"/>
      <c r="F1001" s="596"/>
      <c r="G1001" s="620"/>
      <c r="H1001" s="17"/>
      <c r="I1001" s="167"/>
    </row>
    <row r="1002" spans="1:9">
      <c r="A1002" s="248"/>
      <c r="B1002" s="17"/>
      <c r="C1002" s="274"/>
      <c r="D1002" s="17"/>
      <c r="E1002" s="557"/>
      <c r="F1002" s="594"/>
      <c r="G1002" s="620"/>
      <c r="H1002" s="17"/>
      <c r="I1002" s="167"/>
    </row>
    <row r="1003" spans="1:9">
      <c r="A1003" s="248"/>
      <c r="B1003" s="17"/>
      <c r="C1003" s="274"/>
      <c r="D1003" s="17"/>
      <c r="E1003" s="557"/>
      <c r="F1003" s="594"/>
      <c r="G1003" s="620"/>
      <c r="H1003" s="17"/>
      <c r="I1003" s="167"/>
    </row>
    <row r="1004" spans="1:9" ht="18.75" thickBot="1">
      <c r="A1004" s="117" t="s">
        <v>7711</v>
      </c>
      <c r="B1004" s="118"/>
      <c r="C1004" s="99"/>
      <c r="D1004" s="99"/>
      <c r="E1004" s="558"/>
      <c r="F1004" s="598"/>
      <c r="G1004" s="621"/>
      <c r="H1004" s="171"/>
      <c r="I1004" s="172"/>
    </row>
    <row r="1005" spans="1:9" ht="42">
      <c r="A1005" s="195" t="s">
        <v>1034</v>
      </c>
      <c r="B1005" s="196" t="s">
        <v>1035</v>
      </c>
      <c r="C1005" s="197" t="s">
        <v>678</v>
      </c>
      <c r="D1005" s="197" t="s">
        <v>3143</v>
      </c>
      <c r="E1005" s="605" t="s">
        <v>11378</v>
      </c>
      <c r="F1005" s="600" t="s">
        <v>2792</v>
      </c>
      <c r="G1005" s="638" t="s">
        <v>2640</v>
      </c>
      <c r="H1005" s="338" t="s">
        <v>497</v>
      </c>
      <c r="I1005" s="199" t="s">
        <v>4268</v>
      </c>
    </row>
    <row r="1006" spans="1:9">
      <c r="A1006" s="195"/>
      <c r="B1006" s="389"/>
      <c r="C1006" s="197" t="s">
        <v>3644</v>
      </c>
      <c r="D1006" s="390" t="s">
        <v>2641</v>
      </c>
      <c r="E1006" s="564" t="s">
        <v>265</v>
      </c>
      <c r="F1006" s="607">
        <f>'Заказ, cкидки и курсы валют'!$I$12</f>
        <v>0</v>
      </c>
      <c r="G1006" s="949"/>
      <c r="H1006" s="455"/>
      <c r="I1006" s="325"/>
    </row>
    <row r="1007" spans="1:9">
      <c r="A1007" s="15" t="s">
        <v>5575</v>
      </c>
      <c r="B1007" s="61" t="s">
        <v>3540</v>
      </c>
      <c r="C1007" s="61">
        <v>3.27</v>
      </c>
      <c r="D1007" s="61">
        <v>600</v>
      </c>
      <c r="E1007" s="2129">
        <f>E987*1.2</f>
        <v>101.07600000000001</v>
      </c>
      <c r="F1007" s="603">
        <f>ROUND(E1007*(1-$F$37),2)</f>
        <v>101.08</v>
      </c>
      <c r="G1007" s="862">
        <f>'Заказ, cкидки и курсы валют'!$J$23*F1007</f>
        <v>1258.4459999999999</v>
      </c>
      <c r="H1007" s="128">
        <f>ROUND((D1007/1000)*G1007,2)</f>
        <v>755.07</v>
      </c>
      <c r="I1007" s="15"/>
    </row>
    <row r="1008" spans="1:9">
      <c r="A1008" s="15" t="s">
        <v>5576</v>
      </c>
      <c r="B1008" s="61" t="s">
        <v>1390</v>
      </c>
      <c r="C1008" s="61">
        <v>3.89</v>
      </c>
      <c r="D1008" s="61">
        <v>600</v>
      </c>
      <c r="E1008" s="2129">
        <f t="shared" ref="E1008:E1017" si="138">E988*1.2</f>
        <v>126.09599999999999</v>
      </c>
      <c r="F1008" s="603">
        <f t="shared" ref="F1008:F1017" si="139">ROUND(E1008*(1-$F$37),2)</f>
        <v>126.1</v>
      </c>
      <c r="G1008" s="862">
        <f>'Заказ, cкидки и курсы валют'!$J$23*F1008</f>
        <v>1569.9449999999999</v>
      </c>
      <c r="H1008" s="128">
        <f t="shared" ref="H1008:H1017" si="140">ROUND((D1008/1000)*G1008,2)</f>
        <v>941.97</v>
      </c>
      <c r="I1008" s="15"/>
    </row>
    <row r="1009" spans="1:9">
      <c r="A1009" s="15" t="s">
        <v>5577</v>
      </c>
      <c r="B1009" s="61" t="s">
        <v>1391</v>
      </c>
      <c r="C1009" s="61">
        <v>4.59</v>
      </c>
      <c r="D1009" s="61">
        <v>400</v>
      </c>
      <c r="E1009" s="2129">
        <f t="shared" si="138"/>
        <v>152.07599999999999</v>
      </c>
      <c r="F1009" s="603">
        <f t="shared" si="139"/>
        <v>152.08000000000001</v>
      </c>
      <c r="G1009" s="862">
        <f>'Заказ, cкидки и курсы валют'!$J$23*F1009</f>
        <v>1893.396</v>
      </c>
      <c r="H1009" s="128">
        <f t="shared" si="140"/>
        <v>757.36</v>
      </c>
      <c r="I1009" s="15"/>
    </row>
    <row r="1010" spans="1:9">
      <c r="A1010" s="15" t="s">
        <v>5578</v>
      </c>
      <c r="B1010" s="61" t="s">
        <v>598</v>
      </c>
      <c r="C1010" s="61">
        <v>5.28</v>
      </c>
      <c r="D1010" s="61">
        <v>250</v>
      </c>
      <c r="E1010" s="2129">
        <f t="shared" si="138"/>
        <v>175.84799999999998</v>
      </c>
      <c r="F1010" s="603">
        <f t="shared" si="139"/>
        <v>175.85</v>
      </c>
      <c r="G1010" s="862">
        <f>'Заказ, cкидки и курсы валют'!$J$23*F1010</f>
        <v>2189.3325</v>
      </c>
      <c r="H1010" s="128">
        <f t="shared" si="140"/>
        <v>547.33000000000004</v>
      </c>
      <c r="I1010" s="15"/>
    </row>
    <row r="1011" spans="1:9">
      <c r="A1011" s="15" t="s">
        <v>5579</v>
      </c>
      <c r="B1011" s="61" t="s">
        <v>599</v>
      </c>
      <c r="C1011" s="61">
        <v>6.04</v>
      </c>
      <c r="D1011" s="61">
        <v>300</v>
      </c>
      <c r="E1011" s="2129">
        <f t="shared" si="138"/>
        <v>198.88800000000001</v>
      </c>
      <c r="F1011" s="603">
        <f t="shared" si="139"/>
        <v>198.89</v>
      </c>
      <c r="G1011" s="862">
        <f>'Заказ, cкидки и курсы валют'!$J$23*F1011</f>
        <v>2476.1804999999995</v>
      </c>
      <c r="H1011" s="128">
        <f t="shared" si="140"/>
        <v>742.85</v>
      </c>
      <c r="I1011" s="15"/>
    </row>
    <row r="1012" spans="1:9">
      <c r="A1012" s="15" t="s">
        <v>5580</v>
      </c>
      <c r="B1012" s="61" t="s">
        <v>600</v>
      </c>
      <c r="C1012" s="61">
        <v>7.38</v>
      </c>
      <c r="D1012" s="61">
        <v>200</v>
      </c>
      <c r="E1012" s="2129">
        <f t="shared" si="138"/>
        <v>249.68399999999997</v>
      </c>
      <c r="F1012" s="603">
        <f t="shared" si="139"/>
        <v>249.68</v>
      </c>
      <c r="G1012" s="862">
        <f>'Заказ, cкидки и курсы валют'!$J$23*F1012</f>
        <v>3108.5160000000001</v>
      </c>
      <c r="H1012" s="128">
        <f t="shared" si="140"/>
        <v>621.70000000000005</v>
      </c>
      <c r="I1012" s="15"/>
    </row>
    <row r="1013" spans="1:9">
      <c r="A1013" s="654" t="s">
        <v>5581</v>
      </c>
      <c r="B1013" s="491" t="s">
        <v>603</v>
      </c>
      <c r="C1013" s="492">
        <v>5.5</v>
      </c>
      <c r="D1013" s="2176">
        <v>400</v>
      </c>
      <c r="E1013" s="2129">
        <f t="shared" si="138"/>
        <v>192.40799999999999</v>
      </c>
      <c r="F1013" s="603">
        <f t="shared" si="139"/>
        <v>192.41</v>
      </c>
      <c r="G1013" s="862">
        <f>'Заказ, cкидки и курсы валют'!$J$23*F1013</f>
        <v>2395.5045</v>
      </c>
      <c r="H1013" s="128">
        <f t="shared" si="140"/>
        <v>958.2</v>
      </c>
      <c r="I1013" s="444"/>
    </row>
    <row r="1014" spans="1:9">
      <c r="A1014" s="442" t="s">
        <v>5582</v>
      </c>
      <c r="B1014" s="447" t="s">
        <v>604</v>
      </c>
      <c r="C1014" s="448">
        <v>6.2</v>
      </c>
      <c r="D1014" s="2177">
        <v>300</v>
      </c>
      <c r="E1014" s="2129">
        <f t="shared" si="138"/>
        <v>228.024</v>
      </c>
      <c r="F1014" s="603">
        <f t="shared" si="139"/>
        <v>228.02</v>
      </c>
      <c r="G1014" s="862">
        <f>'Заказ, cкидки и курсы валют'!$J$23*F1014</f>
        <v>2838.8490000000002</v>
      </c>
      <c r="H1014" s="128">
        <f t="shared" si="140"/>
        <v>851.65</v>
      </c>
      <c r="I1014" s="444"/>
    </row>
    <row r="1015" spans="1:9">
      <c r="A1015" s="442" t="s">
        <v>5583</v>
      </c>
      <c r="B1015" s="449" t="s">
        <v>605</v>
      </c>
      <c r="C1015" s="448">
        <v>7.58</v>
      </c>
      <c r="D1015" s="2177">
        <v>250</v>
      </c>
      <c r="E1015" s="2129">
        <f t="shared" si="138"/>
        <v>266.14799999999997</v>
      </c>
      <c r="F1015" s="603">
        <f t="shared" si="139"/>
        <v>266.14999999999998</v>
      </c>
      <c r="G1015" s="862">
        <f>'Заказ, cкидки и курсы валют'!$J$23*F1015</f>
        <v>3313.5674999999997</v>
      </c>
      <c r="H1015" s="128">
        <f t="shared" si="140"/>
        <v>828.39</v>
      </c>
      <c r="I1015" s="444"/>
    </row>
    <row r="1016" spans="1:9">
      <c r="A1016" s="442" t="s">
        <v>5584</v>
      </c>
      <c r="B1016" s="450" t="s">
        <v>606</v>
      </c>
      <c r="C1016" s="448">
        <v>9.11</v>
      </c>
      <c r="D1016" s="2178">
        <v>150</v>
      </c>
      <c r="E1016" s="2129">
        <f t="shared" si="138"/>
        <v>299.66399999999999</v>
      </c>
      <c r="F1016" s="603">
        <f t="shared" si="139"/>
        <v>299.66000000000003</v>
      </c>
      <c r="G1016" s="862">
        <f>'Заказ, cкидки и курсы валют'!$J$23*F1016</f>
        <v>3730.7670000000003</v>
      </c>
      <c r="H1016" s="128">
        <f t="shared" si="140"/>
        <v>559.62</v>
      </c>
      <c r="I1016" s="444"/>
    </row>
    <row r="1017" spans="1:9">
      <c r="A1017" s="442" t="s">
        <v>5586</v>
      </c>
      <c r="B1017" s="449" t="s">
        <v>607</v>
      </c>
      <c r="C1017" s="448">
        <v>11.12</v>
      </c>
      <c r="D1017" s="2178">
        <v>100</v>
      </c>
      <c r="E1017" s="2129">
        <f t="shared" si="138"/>
        <v>352.59599999999995</v>
      </c>
      <c r="F1017" s="603">
        <f t="shared" si="139"/>
        <v>352.6</v>
      </c>
      <c r="G1017" s="862">
        <f>'Заказ, cкидки и курсы валют'!$J$23*F1017</f>
        <v>4389.87</v>
      </c>
      <c r="H1017" s="128">
        <f t="shared" si="140"/>
        <v>438.99</v>
      </c>
      <c r="I1017" s="444"/>
    </row>
    <row r="1018" spans="1:9" ht="13.5" thickBot="1"/>
    <row r="1019" spans="1:9" ht="18">
      <c r="A1019" s="247"/>
      <c r="B1019" s="91" t="s">
        <v>3200</v>
      </c>
      <c r="C1019" s="91"/>
      <c r="D1019" s="93"/>
      <c r="E1019" s="562"/>
      <c r="F1019" s="592"/>
      <c r="G1019" s="592"/>
      <c r="H1019" s="163"/>
      <c r="I1019" s="95"/>
    </row>
    <row r="1020" spans="1:9" ht="18">
      <c r="A1020" s="248"/>
      <c r="B1020" s="17"/>
      <c r="C1020" s="108"/>
      <c r="D1020" s="108" t="s">
        <v>4434</v>
      </c>
      <c r="E1020" s="568"/>
      <c r="F1020" s="568"/>
      <c r="G1020" s="563"/>
      <c r="H1020" s="17"/>
      <c r="I1020" s="167"/>
    </row>
    <row r="1021" spans="1:9">
      <c r="A1021" s="248"/>
      <c r="B1021" s="17"/>
      <c r="C1021" s="97"/>
      <c r="D1021" s="97"/>
      <c r="E1021" s="557"/>
      <c r="F1021" s="596"/>
      <c r="G1021" s="620"/>
      <c r="H1021" s="17"/>
      <c r="I1021" s="167"/>
    </row>
    <row r="1022" spans="1:9">
      <c r="A1022" s="248"/>
      <c r="B1022" s="17"/>
      <c r="C1022" s="274"/>
      <c r="D1022" s="17"/>
      <c r="E1022" s="557"/>
      <c r="F1022" s="594"/>
      <c r="G1022" s="620"/>
      <c r="H1022" s="17"/>
      <c r="I1022" s="167"/>
    </row>
    <row r="1023" spans="1:9">
      <c r="A1023" s="248"/>
      <c r="B1023" s="17"/>
      <c r="C1023" s="274"/>
      <c r="D1023" s="17"/>
      <c r="E1023" s="557"/>
      <c r="F1023" s="594"/>
      <c r="G1023" s="620"/>
      <c r="H1023" s="17"/>
      <c r="I1023" s="167"/>
    </row>
    <row r="1024" spans="1:9" ht="18.75" thickBot="1">
      <c r="A1024" s="117" t="s">
        <v>7712</v>
      </c>
      <c r="B1024" s="118"/>
      <c r="C1024" s="99"/>
      <c r="D1024" s="99"/>
      <c r="E1024" s="558"/>
      <c r="F1024" s="598"/>
      <c r="G1024" s="621"/>
      <c r="H1024" s="171"/>
      <c r="I1024" s="172"/>
    </row>
    <row r="1025" spans="1:11" ht="42">
      <c r="A1025" s="195" t="s">
        <v>1034</v>
      </c>
      <c r="B1025" s="196" t="s">
        <v>1035</v>
      </c>
      <c r="C1025" s="197" t="s">
        <v>678</v>
      </c>
      <c r="D1025" s="197" t="s">
        <v>3143</v>
      </c>
      <c r="E1025" s="605" t="s">
        <v>11378</v>
      </c>
      <c r="F1025" s="600" t="s">
        <v>2792</v>
      </c>
      <c r="G1025" s="638" t="s">
        <v>2640</v>
      </c>
      <c r="H1025" s="338" t="s">
        <v>497</v>
      </c>
      <c r="I1025" s="199" t="s">
        <v>4268</v>
      </c>
    </row>
    <row r="1026" spans="1:11">
      <c r="A1026" s="195"/>
      <c r="B1026" s="389"/>
      <c r="C1026" s="197" t="s">
        <v>3644</v>
      </c>
      <c r="D1026" s="390" t="s">
        <v>2641</v>
      </c>
      <c r="E1026" s="564" t="s">
        <v>265</v>
      </c>
      <c r="F1026" s="607">
        <f>'Заказ, cкидки и курсы валют'!$I$12</f>
        <v>0</v>
      </c>
      <c r="G1026" s="949"/>
      <c r="H1026" s="455"/>
      <c r="I1026" s="325"/>
    </row>
    <row r="1027" spans="1:11">
      <c r="A1027" s="15" t="s">
        <v>7753</v>
      </c>
      <c r="B1027" s="61" t="s">
        <v>3540</v>
      </c>
      <c r="C1027" s="61">
        <v>3.27</v>
      </c>
      <c r="D1027" s="61">
        <v>50</v>
      </c>
      <c r="E1027" s="2129">
        <f>E987*3</f>
        <v>252.69</v>
      </c>
      <c r="F1027" s="603">
        <f>ROUND(E1027*(1-$F$37),2)</f>
        <v>252.69</v>
      </c>
      <c r="G1027" s="862">
        <f>'Заказ, cкидки и курсы валют'!$J$23*F1027</f>
        <v>3145.9904999999999</v>
      </c>
      <c r="H1027" s="128">
        <f>ROUND((D1027/1000)*G1027,2)</f>
        <v>157.30000000000001</v>
      </c>
      <c r="I1027" s="15"/>
    </row>
    <row r="1028" spans="1:11" ht="15">
      <c r="A1028" s="15" t="s">
        <v>7754</v>
      </c>
      <c r="B1028" s="61" t="s">
        <v>1390</v>
      </c>
      <c r="C1028" s="61">
        <v>3.89</v>
      </c>
      <c r="D1028" s="61">
        <v>50</v>
      </c>
      <c r="E1028" s="2129">
        <f t="shared" ref="E1028:E1037" si="141">E988*3</f>
        <v>315.24</v>
      </c>
      <c r="F1028" s="603">
        <f t="shared" ref="F1028:F1037" si="142">ROUND(E1028*(1-$F$37),2)</f>
        <v>315.24</v>
      </c>
      <c r="G1028" s="862">
        <f>'Заказ, cкидки и курсы валют'!$J$23*F1028</f>
        <v>3924.7379999999998</v>
      </c>
      <c r="H1028" s="128">
        <f t="shared" ref="H1028:H1037" si="143">ROUND((D1028/1000)*G1028,2)</f>
        <v>196.24</v>
      </c>
      <c r="I1028" s="15"/>
      <c r="K1028" s="667"/>
    </row>
    <row r="1029" spans="1:11" ht="15">
      <c r="A1029" s="15" t="s">
        <v>7755</v>
      </c>
      <c r="B1029" s="61" t="s">
        <v>1391</v>
      </c>
      <c r="C1029" s="61">
        <v>4.59</v>
      </c>
      <c r="D1029" s="61">
        <v>50</v>
      </c>
      <c r="E1029" s="2129">
        <f t="shared" si="141"/>
        <v>380.19</v>
      </c>
      <c r="F1029" s="603">
        <f t="shared" si="142"/>
        <v>380.19</v>
      </c>
      <c r="G1029" s="862">
        <f>'Заказ, cкидки и курсы валют'!$J$23*F1029</f>
        <v>4733.3654999999999</v>
      </c>
      <c r="H1029" s="128">
        <f t="shared" si="143"/>
        <v>236.67</v>
      </c>
      <c r="I1029" s="15"/>
      <c r="K1029" s="667"/>
    </row>
    <row r="1030" spans="1:11" ht="15">
      <c r="A1030" s="15" t="s">
        <v>7756</v>
      </c>
      <c r="B1030" s="61" t="s">
        <v>598</v>
      </c>
      <c r="C1030" s="61">
        <v>5.28</v>
      </c>
      <c r="D1030" s="61">
        <v>20</v>
      </c>
      <c r="E1030" s="2129">
        <f t="shared" si="141"/>
        <v>439.62</v>
      </c>
      <c r="F1030" s="603">
        <f t="shared" si="142"/>
        <v>439.62</v>
      </c>
      <c r="G1030" s="862">
        <f>'Заказ, cкидки и курсы валют'!$J$23*F1030</f>
        <v>5473.2689999999993</v>
      </c>
      <c r="H1030" s="128">
        <f t="shared" si="143"/>
        <v>109.47</v>
      </c>
      <c r="I1030" s="15"/>
      <c r="K1030" s="667"/>
    </row>
    <row r="1031" spans="1:11" ht="15">
      <c r="A1031" s="15" t="s">
        <v>7757</v>
      </c>
      <c r="B1031" s="61" t="s">
        <v>599</v>
      </c>
      <c r="C1031" s="61">
        <v>6.04</v>
      </c>
      <c r="D1031" s="61">
        <v>20</v>
      </c>
      <c r="E1031" s="2129">
        <f t="shared" si="141"/>
        <v>497.22</v>
      </c>
      <c r="F1031" s="603">
        <f t="shared" si="142"/>
        <v>497.22</v>
      </c>
      <c r="G1031" s="862">
        <f>'Заказ, cкидки и курсы валют'!$J$23*F1031</f>
        <v>6190.3890000000001</v>
      </c>
      <c r="H1031" s="128">
        <f t="shared" si="143"/>
        <v>123.81</v>
      </c>
      <c r="I1031" s="15"/>
      <c r="K1031" s="667"/>
    </row>
    <row r="1032" spans="1:11" ht="15">
      <c r="A1032" s="15" t="s">
        <v>7758</v>
      </c>
      <c r="B1032" s="61" t="s">
        <v>600</v>
      </c>
      <c r="C1032" s="61">
        <v>7.38</v>
      </c>
      <c r="D1032" s="61">
        <v>20</v>
      </c>
      <c r="E1032" s="2129">
        <f t="shared" si="141"/>
        <v>624.21</v>
      </c>
      <c r="F1032" s="603">
        <f t="shared" si="142"/>
        <v>624.21</v>
      </c>
      <c r="G1032" s="862">
        <f>'Заказ, cкидки и курсы валют'!$J$23*F1032</f>
        <v>7771.4144999999999</v>
      </c>
      <c r="H1032" s="128">
        <f t="shared" si="143"/>
        <v>155.43</v>
      </c>
      <c r="I1032" s="15"/>
      <c r="K1032" s="667"/>
    </row>
    <row r="1033" spans="1:11" ht="15">
      <c r="A1033" s="654" t="s">
        <v>7759</v>
      </c>
      <c r="B1033" s="491" t="s">
        <v>603</v>
      </c>
      <c r="C1033" s="492">
        <v>5.5</v>
      </c>
      <c r="D1033" s="2176">
        <v>40</v>
      </c>
      <c r="E1033" s="2129">
        <f t="shared" si="141"/>
        <v>481.02</v>
      </c>
      <c r="F1033" s="603">
        <f t="shared" si="142"/>
        <v>481.02</v>
      </c>
      <c r="G1033" s="862">
        <f>'Заказ, cкидки и курсы валют'!$J$23*F1033</f>
        <v>5988.6989999999996</v>
      </c>
      <c r="H1033" s="128">
        <f t="shared" si="143"/>
        <v>239.55</v>
      </c>
      <c r="I1033" s="444"/>
      <c r="K1033" s="667"/>
    </row>
    <row r="1034" spans="1:11" ht="15">
      <c r="A1034" s="442" t="s">
        <v>7760</v>
      </c>
      <c r="B1034" s="447" t="s">
        <v>604</v>
      </c>
      <c r="C1034" s="448">
        <v>6.2</v>
      </c>
      <c r="D1034" s="2177">
        <v>20</v>
      </c>
      <c r="E1034" s="2129">
        <f t="shared" si="141"/>
        <v>570.06000000000006</v>
      </c>
      <c r="F1034" s="603">
        <f t="shared" si="142"/>
        <v>570.05999999999995</v>
      </c>
      <c r="G1034" s="862">
        <f>'Заказ, cкидки и курсы валют'!$J$23*F1034</f>
        <v>7097.2469999999985</v>
      </c>
      <c r="H1034" s="128">
        <f t="shared" si="143"/>
        <v>141.94</v>
      </c>
      <c r="I1034" s="444"/>
      <c r="K1034" s="667"/>
    </row>
    <row r="1035" spans="1:11" ht="15">
      <c r="A1035" s="442" t="s">
        <v>7761</v>
      </c>
      <c r="B1035" s="449" t="s">
        <v>605</v>
      </c>
      <c r="C1035" s="448">
        <v>7.58</v>
      </c>
      <c r="D1035" s="2177">
        <v>20</v>
      </c>
      <c r="E1035" s="2129">
        <f t="shared" si="141"/>
        <v>665.37</v>
      </c>
      <c r="F1035" s="603">
        <f t="shared" si="142"/>
        <v>665.37</v>
      </c>
      <c r="G1035" s="862">
        <f>'Заказ, cкидки и курсы валют'!$J$23*F1035</f>
        <v>8283.8564999999999</v>
      </c>
      <c r="H1035" s="128">
        <f t="shared" si="143"/>
        <v>165.68</v>
      </c>
      <c r="I1035" s="444"/>
      <c r="K1035" s="667"/>
    </row>
    <row r="1036" spans="1:11" ht="15">
      <c r="A1036" s="442" t="s">
        <v>7762</v>
      </c>
      <c r="B1036" s="450" t="s">
        <v>606</v>
      </c>
      <c r="C1036" s="448">
        <v>9.11</v>
      </c>
      <c r="D1036" s="2178">
        <v>20</v>
      </c>
      <c r="E1036" s="2129">
        <f t="shared" si="141"/>
        <v>749.16</v>
      </c>
      <c r="F1036" s="603">
        <f t="shared" si="142"/>
        <v>749.16</v>
      </c>
      <c r="G1036" s="862">
        <f>'Заказ, cкидки и курсы валют'!$J$23*F1036</f>
        <v>9327.0419999999995</v>
      </c>
      <c r="H1036" s="128">
        <f t="shared" si="143"/>
        <v>186.54</v>
      </c>
      <c r="I1036" s="444"/>
      <c r="K1036" s="667"/>
    </row>
    <row r="1037" spans="1:11" ht="15">
      <c r="A1037" s="442" t="s">
        <v>7763</v>
      </c>
      <c r="B1037" s="449" t="s">
        <v>607</v>
      </c>
      <c r="C1037" s="448">
        <v>11.12</v>
      </c>
      <c r="D1037" s="2178">
        <v>10</v>
      </c>
      <c r="E1037" s="2129">
        <f t="shared" si="141"/>
        <v>881.49</v>
      </c>
      <c r="F1037" s="603">
        <f t="shared" si="142"/>
        <v>881.49</v>
      </c>
      <c r="G1037" s="862">
        <f>'Заказ, cкидки и курсы валют'!$J$23*F1037</f>
        <v>10974.550499999999</v>
      </c>
      <c r="H1037" s="128">
        <f t="shared" si="143"/>
        <v>109.75</v>
      </c>
      <c r="I1037" s="444"/>
      <c r="K1037" s="667"/>
    </row>
    <row r="1038" spans="1:11" ht="15.75" thickBot="1">
      <c r="K1038" s="667"/>
    </row>
    <row r="1039" spans="1:11" ht="18">
      <c r="A1039" s="247"/>
      <c r="B1039" s="91"/>
      <c r="C1039" s="91" t="s">
        <v>3201</v>
      </c>
      <c r="D1039" s="92"/>
      <c r="E1039" s="569"/>
      <c r="F1039" s="562"/>
      <c r="G1039" s="592"/>
      <c r="H1039" s="163"/>
      <c r="I1039" s="95"/>
    </row>
    <row r="1040" spans="1:11" ht="18">
      <c r="A1040" s="248"/>
      <c r="B1040" s="108"/>
      <c r="C1040" s="108" t="s">
        <v>4194</v>
      </c>
      <c r="D1040" s="108"/>
      <c r="E1040" s="570"/>
      <c r="F1040" s="568"/>
      <c r="G1040" s="568"/>
      <c r="H1040" s="17"/>
      <c r="I1040" s="167"/>
    </row>
    <row r="1041" spans="1:9">
      <c r="A1041" s="248"/>
      <c r="B1041" s="17"/>
      <c r="C1041" s="97"/>
      <c r="D1041" s="97"/>
      <c r="E1041" s="557"/>
      <c r="F1041" s="596"/>
      <c r="G1041" s="620"/>
      <c r="H1041" s="17"/>
      <c r="I1041" s="167"/>
    </row>
    <row r="1042" spans="1:9">
      <c r="A1042" s="248"/>
      <c r="B1042" s="17"/>
      <c r="C1042" s="274"/>
      <c r="D1042" s="17"/>
      <c r="E1042" s="557"/>
      <c r="F1042" s="596"/>
      <c r="G1042" s="594" t="s">
        <v>3280</v>
      </c>
      <c r="H1042" s="17"/>
      <c r="I1042" s="167"/>
    </row>
    <row r="1043" spans="1:9">
      <c r="A1043" s="248"/>
      <c r="B1043" s="17"/>
      <c r="C1043" s="274"/>
      <c r="D1043" s="17"/>
      <c r="E1043" s="557"/>
      <c r="F1043" s="596"/>
      <c r="G1043" s="594"/>
      <c r="H1043" s="17"/>
      <c r="I1043" s="167"/>
    </row>
    <row r="1044" spans="1:9" ht="18.75" thickBot="1">
      <c r="A1044" s="117" t="s">
        <v>7710</v>
      </c>
      <c r="B1044" s="171"/>
      <c r="C1044" s="99"/>
      <c r="D1044" s="99"/>
      <c r="E1044" s="558"/>
      <c r="F1044" s="598"/>
      <c r="G1044" s="621"/>
      <c r="H1044" s="171"/>
      <c r="I1044" s="172"/>
    </row>
    <row r="1045" spans="1:9" ht="42">
      <c r="A1045" s="195" t="s">
        <v>1034</v>
      </c>
      <c r="B1045" s="196" t="s">
        <v>1035</v>
      </c>
      <c r="C1045" s="197" t="s">
        <v>678</v>
      </c>
      <c r="D1045" s="197" t="s">
        <v>3143</v>
      </c>
      <c r="E1045" s="605" t="s">
        <v>11378</v>
      </c>
      <c r="F1045" s="600" t="s">
        <v>2792</v>
      </c>
      <c r="G1045" s="638" t="s">
        <v>2640</v>
      </c>
      <c r="H1045" s="338" t="s">
        <v>497</v>
      </c>
      <c r="I1045" s="199" t="s">
        <v>4268</v>
      </c>
    </row>
    <row r="1046" spans="1:9">
      <c r="A1046" s="195"/>
      <c r="B1046" s="389"/>
      <c r="C1046" s="197" t="s">
        <v>3644</v>
      </c>
      <c r="D1046" s="390" t="s">
        <v>2641</v>
      </c>
      <c r="E1046" s="564" t="s">
        <v>265</v>
      </c>
      <c r="F1046" s="607">
        <f>'Заказ, cкидки и курсы валют'!$I$12</f>
        <v>0</v>
      </c>
      <c r="G1046" s="949"/>
      <c r="H1046" s="455"/>
      <c r="I1046" s="325"/>
    </row>
    <row r="1047" spans="1:9" ht="15">
      <c r="A1047" s="15" t="s">
        <v>780</v>
      </c>
      <c r="B1047" s="1199" t="s">
        <v>3202</v>
      </c>
      <c r="C1047" s="61">
        <v>14.4</v>
      </c>
      <c r="D1047" s="45">
        <v>1000</v>
      </c>
      <c r="E1047" s="2438">
        <v>1305.8900000000001</v>
      </c>
      <c r="F1047" s="603">
        <f>ROUND(E1047*(1-$F$37),2)</f>
        <v>1305.8900000000001</v>
      </c>
      <c r="G1047" s="862">
        <f>'Заказ, cкидки и курсы валют'!$J$23*F1047</f>
        <v>16258.3305</v>
      </c>
      <c r="H1047" s="128">
        <f>ROUND((D1047/1000)*G1047,2)</f>
        <v>16258.33</v>
      </c>
      <c r="I1047" s="15"/>
    </row>
    <row r="1048" spans="1:9" ht="15">
      <c r="A1048" s="15" t="s">
        <v>781</v>
      </c>
      <c r="B1048" s="1198" t="s">
        <v>7778</v>
      </c>
      <c r="C1048" s="61">
        <v>18.3</v>
      </c>
      <c r="D1048" s="46">
        <v>700</v>
      </c>
      <c r="E1048" s="2438">
        <v>1905.88</v>
      </c>
      <c r="F1048" s="603">
        <f t="shared" ref="F1048:F1060" si="144">ROUND(E1048*(1-$F$37),2)</f>
        <v>1905.88</v>
      </c>
      <c r="G1048" s="862">
        <f>'Заказ, cкидки и курсы валют'!$J$23*F1048</f>
        <v>23728.205999999998</v>
      </c>
      <c r="H1048" s="128">
        <f t="shared" ref="H1048:H1060" si="145">ROUND((D1048/1000)*G1048,2)</f>
        <v>16609.740000000002</v>
      </c>
      <c r="I1048" s="15"/>
    </row>
    <row r="1049" spans="1:9" ht="15">
      <c r="A1049" s="15" t="s">
        <v>5250</v>
      </c>
      <c r="B1049" s="1198" t="s">
        <v>5249</v>
      </c>
      <c r="C1049" s="581">
        <v>20.75</v>
      </c>
      <c r="D1049" s="46">
        <v>700</v>
      </c>
      <c r="E1049" s="2438">
        <v>2218.86</v>
      </c>
      <c r="F1049" s="603">
        <f t="shared" si="144"/>
        <v>2218.86</v>
      </c>
      <c r="G1049" s="862">
        <f>'Заказ, cкидки и курсы валют'!$J$23*F1049</f>
        <v>27624.807000000001</v>
      </c>
      <c r="H1049" s="128">
        <f t="shared" si="145"/>
        <v>19337.36</v>
      </c>
      <c r="I1049" s="15"/>
    </row>
    <row r="1050" spans="1:9" ht="15">
      <c r="A1050" s="15" t="s">
        <v>782</v>
      </c>
      <c r="B1050" s="1199" t="s">
        <v>3129</v>
      </c>
      <c r="C1050" s="61">
        <v>22.2</v>
      </c>
      <c r="D1050" s="46">
        <v>700</v>
      </c>
      <c r="E1050" s="2438">
        <v>2618.8000000000002</v>
      </c>
      <c r="F1050" s="603">
        <f t="shared" si="144"/>
        <v>2618.8000000000002</v>
      </c>
      <c r="G1050" s="862">
        <f>'Заказ, cкидки и курсы валют'!$J$23*F1050</f>
        <v>32604.06</v>
      </c>
      <c r="H1050" s="128">
        <f t="shared" si="145"/>
        <v>22822.84</v>
      </c>
      <c r="I1050" s="15"/>
    </row>
    <row r="1051" spans="1:9" ht="15">
      <c r="A1051" s="15" t="s">
        <v>783</v>
      </c>
      <c r="B1051" s="1199" t="s">
        <v>3130</v>
      </c>
      <c r="C1051" s="61">
        <v>25.1</v>
      </c>
      <c r="D1051" s="46">
        <v>600</v>
      </c>
      <c r="E1051" s="2438">
        <v>3256.38</v>
      </c>
      <c r="F1051" s="603">
        <f t="shared" si="144"/>
        <v>3256.38</v>
      </c>
      <c r="G1051" s="862">
        <f>'Заказ, cкидки и курсы валют'!$J$23*F1051</f>
        <v>40541.930999999997</v>
      </c>
      <c r="H1051" s="128">
        <f t="shared" si="145"/>
        <v>24325.16</v>
      </c>
      <c r="I1051" s="15"/>
    </row>
    <row r="1052" spans="1:9" ht="15">
      <c r="A1052" s="15" t="s">
        <v>2812</v>
      </c>
      <c r="B1052" s="1198" t="s">
        <v>4196</v>
      </c>
      <c r="C1052" s="61">
        <v>26.1</v>
      </c>
      <c r="D1052" s="46">
        <v>600</v>
      </c>
      <c r="E1052" s="2438">
        <v>3345.74</v>
      </c>
      <c r="F1052" s="603">
        <f t="shared" si="144"/>
        <v>3345.74</v>
      </c>
      <c r="G1052" s="862">
        <f>'Заказ, cкидки и курсы валют'!$J$23*F1052</f>
        <v>41654.462999999996</v>
      </c>
      <c r="H1052" s="128">
        <f t="shared" si="145"/>
        <v>24992.68</v>
      </c>
      <c r="I1052" s="15"/>
    </row>
    <row r="1053" spans="1:9" ht="15">
      <c r="A1053" s="15" t="s">
        <v>784</v>
      </c>
      <c r="B1053" s="1199" t="s">
        <v>996</v>
      </c>
      <c r="C1053" s="61">
        <v>31.18</v>
      </c>
      <c r="D1053" s="46">
        <v>500</v>
      </c>
      <c r="E1053" s="2438">
        <v>4599.72</v>
      </c>
      <c r="F1053" s="603">
        <f t="shared" si="144"/>
        <v>4599.72</v>
      </c>
      <c r="G1053" s="862">
        <f>'Заказ, cкидки и курсы валют'!$J$23*F1053</f>
        <v>57266.514000000003</v>
      </c>
      <c r="H1053" s="128">
        <f t="shared" si="145"/>
        <v>28633.26</v>
      </c>
      <c r="I1053" s="15"/>
    </row>
    <row r="1054" spans="1:9" ht="15">
      <c r="A1054" s="15" t="s">
        <v>785</v>
      </c>
      <c r="B1054" s="1199" t="s">
        <v>2635</v>
      </c>
      <c r="C1054" s="61">
        <v>32.47</v>
      </c>
      <c r="D1054" s="46">
        <v>500</v>
      </c>
      <c r="E1054" s="2438">
        <v>5149.8599999999997</v>
      </c>
      <c r="F1054" s="603">
        <f t="shared" si="144"/>
        <v>5149.8599999999997</v>
      </c>
      <c r="G1054" s="862">
        <f>'Заказ, cкидки и курсы валют'!$J$23*F1054</f>
        <v>64115.756999999991</v>
      </c>
      <c r="H1054" s="128">
        <f t="shared" si="145"/>
        <v>32057.88</v>
      </c>
      <c r="I1054" s="15"/>
    </row>
    <row r="1055" spans="1:9" ht="15">
      <c r="A1055" s="15" t="s">
        <v>5354</v>
      </c>
      <c r="B1055" s="1198" t="s">
        <v>5352</v>
      </c>
      <c r="C1055" s="61">
        <v>33.4</v>
      </c>
      <c r="D1055" s="46">
        <v>400</v>
      </c>
      <c r="E1055" s="2438">
        <v>6482.32</v>
      </c>
      <c r="F1055" s="603">
        <f t="shared" si="144"/>
        <v>6482.32</v>
      </c>
      <c r="G1055" s="862">
        <f>'Заказ, cкидки и курсы валют'!$J$23*F1055</f>
        <v>80704.883999999991</v>
      </c>
      <c r="H1055" s="128">
        <f t="shared" si="145"/>
        <v>32281.95</v>
      </c>
      <c r="I1055" s="15"/>
    </row>
    <row r="1056" spans="1:9" ht="15">
      <c r="A1056" s="15" t="s">
        <v>786</v>
      </c>
      <c r="B1056" s="1199" t="s">
        <v>3131</v>
      </c>
      <c r="C1056" s="61">
        <v>37.49</v>
      </c>
      <c r="D1056" s="46">
        <v>400</v>
      </c>
      <c r="E1056" s="2438">
        <v>6790.15</v>
      </c>
      <c r="F1056" s="603">
        <f t="shared" si="144"/>
        <v>6790.15</v>
      </c>
      <c r="G1056" s="862">
        <f>'Заказ, cкидки и курсы валют'!$J$23*F1056</f>
        <v>84537.367499999993</v>
      </c>
      <c r="H1056" s="128">
        <f t="shared" si="145"/>
        <v>33814.949999999997</v>
      </c>
      <c r="I1056" s="15"/>
    </row>
    <row r="1057" spans="1:11" ht="15">
      <c r="A1057" s="15" t="s">
        <v>787</v>
      </c>
      <c r="B1057" s="1199" t="s">
        <v>973</v>
      </c>
      <c r="C1057" s="61">
        <v>42.26</v>
      </c>
      <c r="D1057" s="46">
        <v>350</v>
      </c>
      <c r="E1057" s="2438">
        <v>8556.5300000000007</v>
      </c>
      <c r="F1057" s="603">
        <f t="shared" si="144"/>
        <v>8556.5300000000007</v>
      </c>
      <c r="G1057" s="862">
        <f>'Заказ, cкидки и курсы валют'!$J$23*F1057</f>
        <v>106528.7985</v>
      </c>
      <c r="H1057" s="128">
        <f t="shared" si="145"/>
        <v>37285.08</v>
      </c>
      <c r="I1057" s="15"/>
    </row>
    <row r="1058" spans="1:11" ht="15">
      <c r="A1058" s="15" t="s">
        <v>5355</v>
      </c>
      <c r="B1058" s="1198" t="s">
        <v>5353</v>
      </c>
      <c r="C1058" s="61">
        <v>46.4</v>
      </c>
      <c r="D1058" s="46">
        <v>350</v>
      </c>
      <c r="E1058" s="2438">
        <v>8889.66</v>
      </c>
      <c r="F1058" s="603">
        <f t="shared" si="144"/>
        <v>8889.66</v>
      </c>
      <c r="G1058" s="862">
        <f>'Заказ, cкидки и курсы валют'!$J$23*F1058</f>
        <v>110676.26699999999</v>
      </c>
      <c r="H1058" s="128">
        <f t="shared" si="145"/>
        <v>38736.69</v>
      </c>
      <c r="I1058" s="15"/>
    </row>
    <row r="1059" spans="1:11" ht="15">
      <c r="A1059" s="2175" t="s">
        <v>2808</v>
      </c>
      <c r="B1059" s="1200" t="s">
        <v>2810</v>
      </c>
      <c r="C1059" s="437">
        <v>47.57</v>
      </c>
      <c r="D1059" s="2174">
        <v>350</v>
      </c>
      <c r="E1059" s="2438">
        <v>12121.13</v>
      </c>
      <c r="F1059" s="603">
        <f t="shared" si="144"/>
        <v>12121.13</v>
      </c>
      <c r="G1059" s="862">
        <f>'Заказ, cкидки и курсы валют'!$J$23*F1059</f>
        <v>150908.06849999999</v>
      </c>
      <c r="H1059" s="128">
        <f t="shared" si="145"/>
        <v>52817.82</v>
      </c>
      <c r="I1059" s="15"/>
    </row>
    <row r="1060" spans="1:11" ht="15">
      <c r="A1060" s="2175" t="s">
        <v>2811</v>
      </c>
      <c r="B1060" s="1200" t="s">
        <v>2809</v>
      </c>
      <c r="C1060" s="437">
        <v>51.4</v>
      </c>
      <c r="D1060" s="2174">
        <v>300</v>
      </c>
      <c r="E1060" s="2438">
        <v>14067.99</v>
      </c>
      <c r="F1060" s="603">
        <f t="shared" si="144"/>
        <v>14067.99</v>
      </c>
      <c r="G1060" s="862">
        <f>'Заказ, cкидки и курсы валют'!$J$23*F1060</f>
        <v>175146.4755</v>
      </c>
      <c r="H1060" s="128">
        <f t="shared" si="145"/>
        <v>52543.94</v>
      </c>
      <c r="I1060" s="15"/>
    </row>
    <row r="1061" spans="1:11" ht="13.5" thickBot="1"/>
    <row r="1062" spans="1:11" ht="18">
      <c r="A1062" s="247"/>
      <c r="B1062" s="91"/>
      <c r="C1062" s="91" t="s">
        <v>3201</v>
      </c>
      <c r="D1062" s="92"/>
      <c r="E1062" s="569"/>
      <c r="F1062" s="562"/>
      <c r="G1062" s="592"/>
      <c r="H1062" s="163"/>
      <c r="I1062" s="95"/>
    </row>
    <row r="1063" spans="1:11" ht="18">
      <c r="A1063" s="248"/>
      <c r="B1063" s="108"/>
      <c r="C1063" s="108" t="s">
        <v>4194</v>
      </c>
      <c r="D1063" s="108"/>
      <c r="E1063" s="570"/>
      <c r="F1063" s="568"/>
      <c r="G1063" s="568"/>
      <c r="H1063" s="17"/>
      <c r="I1063" s="167"/>
    </row>
    <row r="1064" spans="1:11">
      <c r="A1064" s="248"/>
      <c r="B1064" s="17"/>
      <c r="C1064" s="97"/>
      <c r="D1064" s="97"/>
      <c r="E1064" s="557"/>
      <c r="F1064" s="596"/>
      <c r="G1064" s="620"/>
      <c r="H1064" s="17"/>
      <c r="I1064" s="167"/>
    </row>
    <row r="1065" spans="1:11">
      <c r="A1065" s="248"/>
      <c r="B1065" s="17"/>
      <c r="C1065" s="274"/>
      <c r="D1065" s="17"/>
      <c r="E1065" s="557"/>
      <c r="F1065" s="596"/>
      <c r="G1065" s="594" t="s">
        <v>3280</v>
      </c>
      <c r="H1065" s="17"/>
      <c r="I1065" s="167"/>
    </row>
    <row r="1066" spans="1:11">
      <c r="A1066" s="248"/>
      <c r="B1066" s="17"/>
      <c r="C1066" s="274"/>
      <c r="D1066" s="17"/>
      <c r="E1066" s="557"/>
      <c r="F1066" s="596"/>
      <c r="G1066" s="594"/>
      <c r="H1066" s="17"/>
      <c r="I1066" s="167"/>
    </row>
    <row r="1067" spans="1:11" ht="18.75" thickBot="1">
      <c r="A1067" s="117" t="s">
        <v>7712</v>
      </c>
      <c r="B1067" s="171"/>
      <c r="C1067" s="99"/>
      <c r="D1067" s="99"/>
      <c r="E1067" s="558"/>
      <c r="F1067" s="598"/>
      <c r="G1067" s="621"/>
      <c r="H1067" s="171"/>
      <c r="I1067" s="172"/>
    </row>
    <row r="1068" spans="1:11" ht="42">
      <c r="A1068" s="195" t="s">
        <v>1034</v>
      </c>
      <c r="B1068" s="196" t="s">
        <v>1035</v>
      </c>
      <c r="C1068" s="197" t="s">
        <v>678</v>
      </c>
      <c r="D1068" s="197" t="s">
        <v>3143</v>
      </c>
      <c r="E1068" s="605" t="s">
        <v>11378</v>
      </c>
      <c r="F1068" s="600" t="s">
        <v>2792</v>
      </c>
      <c r="G1068" s="638" t="s">
        <v>2640</v>
      </c>
      <c r="H1068" s="338" t="s">
        <v>497</v>
      </c>
      <c r="I1068" s="199" t="s">
        <v>4268</v>
      </c>
    </row>
    <row r="1069" spans="1:11">
      <c r="A1069" s="195"/>
      <c r="B1069" s="389"/>
      <c r="C1069" s="197" t="s">
        <v>3644</v>
      </c>
      <c r="D1069" s="390" t="s">
        <v>2641</v>
      </c>
      <c r="E1069" s="564" t="s">
        <v>265</v>
      </c>
      <c r="F1069" s="607">
        <f>'Заказ, cкидки и курсы валют'!$I$12</f>
        <v>0</v>
      </c>
      <c r="G1069" s="949"/>
      <c r="H1069" s="455"/>
      <c r="I1069" s="325"/>
    </row>
    <row r="1070" spans="1:11" ht="15">
      <c r="A1070" s="15" t="s">
        <v>7764</v>
      </c>
      <c r="B1070" s="69" t="s">
        <v>3202</v>
      </c>
      <c r="C1070" s="61">
        <v>14.4</v>
      </c>
      <c r="D1070" s="45">
        <v>50</v>
      </c>
      <c r="E1070" s="2096">
        <f>E1047*1.2</f>
        <v>1567.068</v>
      </c>
      <c r="F1070" s="603">
        <f>ROUND(E1070*(1-$F$37),2)</f>
        <v>1567.07</v>
      </c>
      <c r="G1070" s="862">
        <f>'Заказ, cкидки и курсы валют'!$J$23*F1070</f>
        <v>19510.021499999999</v>
      </c>
      <c r="H1070" s="128">
        <f>ROUND((D1070/1000)*G1070,2)</f>
        <v>975.5</v>
      </c>
      <c r="I1070" s="15"/>
    </row>
    <row r="1071" spans="1:11" ht="15">
      <c r="A1071" s="15" t="s">
        <v>7765</v>
      </c>
      <c r="B1071" s="69" t="s">
        <v>1029</v>
      </c>
      <c r="C1071" s="61">
        <v>18.3</v>
      </c>
      <c r="D1071" s="46">
        <v>50</v>
      </c>
      <c r="E1071" s="2096">
        <f t="shared" ref="E1071:E1083" si="146">E1048*1.2</f>
        <v>2287.056</v>
      </c>
      <c r="F1071" s="603">
        <f t="shared" ref="F1071:F1083" si="147">ROUND(E1071*(1-$F$37),2)</f>
        <v>2287.06</v>
      </c>
      <c r="G1071" s="862">
        <f>'Заказ, cкидки и курсы валют'!$J$23*F1071</f>
        <v>28473.896999999997</v>
      </c>
      <c r="H1071" s="128">
        <f t="shared" ref="H1071:H1083" si="148">ROUND((D1071/1000)*G1071,2)</f>
        <v>1423.69</v>
      </c>
      <c r="I1071" s="15"/>
      <c r="K1071" s="667"/>
    </row>
    <row r="1072" spans="1:11" ht="15">
      <c r="A1072" s="15" t="s">
        <v>7766</v>
      </c>
      <c r="B1072" s="580" t="s">
        <v>5249</v>
      </c>
      <c r="C1072" s="581">
        <v>20.75</v>
      </c>
      <c r="D1072" s="46">
        <v>50</v>
      </c>
      <c r="E1072" s="2096">
        <f t="shared" si="146"/>
        <v>2662.6320000000001</v>
      </c>
      <c r="F1072" s="603">
        <f t="shared" si="147"/>
        <v>2662.63</v>
      </c>
      <c r="G1072" s="862">
        <f>'Заказ, cкидки и курсы валют'!$J$23*F1072</f>
        <v>33149.743499999997</v>
      </c>
      <c r="H1072" s="128">
        <f t="shared" si="148"/>
        <v>1657.49</v>
      </c>
      <c r="I1072" s="15"/>
      <c r="K1072" s="667"/>
    </row>
    <row r="1073" spans="1:11" ht="15">
      <c r="A1073" s="15" t="s">
        <v>7767</v>
      </c>
      <c r="B1073" s="69" t="s">
        <v>3129</v>
      </c>
      <c r="C1073" s="61">
        <v>22.2</v>
      </c>
      <c r="D1073" s="46">
        <v>50</v>
      </c>
      <c r="E1073" s="2096">
        <f t="shared" si="146"/>
        <v>3142.56</v>
      </c>
      <c r="F1073" s="603">
        <f t="shared" si="147"/>
        <v>3142.56</v>
      </c>
      <c r="G1073" s="862">
        <f>'Заказ, cкидки и курсы валют'!$J$23*F1073</f>
        <v>39124.871999999996</v>
      </c>
      <c r="H1073" s="128">
        <f t="shared" si="148"/>
        <v>1956.24</v>
      </c>
      <c r="I1073" s="15"/>
      <c r="K1073" s="667"/>
    </row>
    <row r="1074" spans="1:11" ht="15">
      <c r="A1074" s="15" t="s">
        <v>7768</v>
      </c>
      <c r="B1074" s="69" t="s">
        <v>3130</v>
      </c>
      <c r="C1074" s="61">
        <v>25.1</v>
      </c>
      <c r="D1074" s="46">
        <v>50</v>
      </c>
      <c r="E1074" s="2096">
        <f t="shared" si="146"/>
        <v>3907.6559999999999</v>
      </c>
      <c r="F1074" s="603">
        <f t="shared" si="147"/>
        <v>3907.66</v>
      </c>
      <c r="G1074" s="862">
        <f>'Заказ, cкидки и курсы валют'!$J$23*F1074</f>
        <v>48650.366999999998</v>
      </c>
      <c r="H1074" s="128">
        <f t="shared" si="148"/>
        <v>2432.52</v>
      </c>
      <c r="I1074" s="15"/>
      <c r="K1074" s="667"/>
    </row>
    <row r="1075" spans="1:11" ht="15">
      <c r="A1075" s="15" t="s">
        <v>7769</v>
      </c>
      <c r="B1075" s="580" t="s">
        <v>4196</v>
      </c>
      <c r="C1075" s="61">
        <v>26.1</v>
      </c>
      <c r="D1075" s="46">
        <v>50</v>
      </c>
      <c r="E1075" s="2096">
        <f t="shared" si="146"/>
        <v>4014.8879999999995</v>
      </c>
      <c r="F1075" s="603">
        <f t="shared" si="147"/>
        <v>4014.89</v>
      </c>
      <c r="G1075" s="862">
        <f>'Заказ, cкидки и курсы валют'!$J$23*F1075</f>
        <v>49985.380499999992</v>
      </c>
      <c r="H1075" s="128">
        <f t="shared" si="148"/>
        <v>2499.27</v>
      </c>
      <c r="I1075" s="15"/>
      <c r="K1075" s="667"/>
    </row>
    <row r="1076" spans="1:11" ht="15">
      <c r="A1076" s="15" t="s">
        <v>7770</v>
      </c>
      <c r="B1076" s="69" t="s">
        <v>996</v>
      </c>
      <c r="C1076" s="61">
        <v>31.18</v>
      </c>
      <c r="D1076" s="46">
        <v>50</v>
      </c>
      <c r="E1076" s="2096">
        <f t="shared" si="146"/>
        <v>5519.6639999999998</v>
      </c>
      <c r="F1076" s="603">
        <f t="shared" si="147"/>
        <v>5519.66</v>
      </c>
      <c r="G1076" s="862">
        <f>'Заказ, cкидки и курсы валют'!$J$23*F1076</f>
        <v>68719.766999999993</v>
      </c>
      <c r="H1076" s="128">
        <f t="shared" si="148"/>
        <v>3435.99</v>
      </c>
      <c r="I1076" s="15"/>
      <c r="K1076" s="667"/>
    </row>
    <row r="1077" spans="1:11" ht="15">
      <c r="A1077" s="15" t="s">
        <v>7771</v>
      </c>
      <c r="B1077" s="69" t="s">
        <v>2635</v>
      </c>
      <c r="C1077" s="61">
        <v>32.47</v>
      </c>
      <c r="D1077" s="46">
        <v>50</v>
      </c>
      <c r="E1077" s="2096">
        <f t="shared" si="146"/>
        <v>6179.8319999999994</v>
      </c>
      <c r="F1077" s="603">
        <f t="shared" si="147"/>
        <v>6179.83</v>
      </c>
      <c r="G1077" s="862">
        <f>'Заказ, cкидки и курсы валют'!$J$23*F1077</f>
        <v>76938.883499999996</v>
      </c>
      <c r="H1077" s="128">
        <f t="shared" si="148"/>
        <v>3846.94</v>
      </c>
      <c r="I1077" s="15"/>
      <c r="K1077" s="667"/>
    </row>
    <row r="1078" spans="1:11" ht="15">
      <c r="A1078" s="15" t="s">
        <v>7772</v>
      </c>
      <c r="B1078" s="580" t="s">
        <v>5352</v>
      </c>
      <c r="C1078" s="61">
        <v>33.4</v>
      </c>
      <c r="D1078" s="46">
        <v>40</v>
      </c>
      <c r="E1078" s="2096">
        <f t="shared" si="146"/>
        <v>7778.7839999999997</v>
      </c>
      <c r="F1078" s="603">
        <f t="shared" si="147"/>
        <v>7778.78</v>
      </c>
      <c r="G1078" s="862">
        <f>'Заказ, cкидки и курсы валют'!$J$23*F1078</f>
        <v>96845.810999999987</v>
      </c>
      <c r="H1078" s="128">
        <f t="shared" si="148"/>
        <v>3873.83</v>
      </c>
      <c r="I1078" s="15"/>
      <c r="K1078" s="667"/>
    </row>
    <row r="1079" spans="1:11" ht="15">
      <c r="A1079" s="15" t="s">
        <v>7773</v>
      </c>
      <c r="B1079" s="69" t="s">
        <v>3131</v>
      </c>
      <c r="C1079" s="61">
        <v>37.49</v>
      </c>
      <c r="D1079" s="46">
        <v>40</v>
      </c>
      <c r="E1079" s="2096">
        <f t="shared" si="146"/>
        <v>8148.1799999999994</v>
      </c>
      <c r="F1079" s="603">
        <f t="shared" si="147"/>
        <v>8148.18</v>
      </c>
      <c r="G1079" s="862">
        <f>'Заказ, cкидки и курсы валют'!$J$23*F1079</f>
        <v>101444.841</v>
      </c>
      <c r="H1079" s="128">
        <f t="shared" si="148"/>
        <v>4057.79</v>
      </c>
      <c r="I1079" s="15"/>
      <c r="K1079" s="667"/>
    </row>
    <row r="1080" spans="1:11" ht="15">
      <c r="A1080" s="15" t="s">
        <v>7774</v>
      </c>
      <c r="B1080" s="69" t="s">
        <v>973</v>
      </c>
      <c r="C1080" s="61">
        <v>42.26</v>
      </c>
      <c r="D1080" s="46">
        <v>35</v>
      </c>
      <c r="E1080" s="2096">
        <f t="shared" si="146"/>
        <v>10267.836000000001</v>
      </c>
      <c r="F1080" s="603">
        <f t="shared" si="147"/>
        <v>10267.84</v>
      </c>
      <c r="G1080" s="862">
        <f>'Заказ, cкидки и курсы валют'!$J$23*F1080</f>
        <v>127834.60799999999</v>
      </c>
      <c r="H1080" s="128">
        <f t="shared" si="148"/>
        <v>4474.21</v>
      </c>
      <c r="I1080" s="15"/>
      <c r="K1080" s="667"/>
    </row>
    <row r="1081" spans="1:11" ht="15">
      <c r="A1081" s="15" t="s">
        <v>7775</v>
      </c>
      <c r="B1081" s="580" t="s">
        <v>5353</v>
      </c>
      <c r="C1081" s="61">
        <v>46.4</v>
      </c>
      <c r="D1081" s="46">
        <v>35</v>
      </c>
      <c r="E1081" s="2096">
        <f t="shared" si="146"/>
        <v>10667.591999999999</v>
      </c>
      <c r="F1081" s="603">
        <f t="shared" si="147"/>
        <v>10667.59</v>
      </c>
      <c r="G1081" s="862">
        <f>'Заказ, cкидки и курсы валют'!$J$23*F1081</f>
        <v>132811.49549999999</v>
      </c>
      <c r="H1081" s="128">
        <f t="shared" si="148"/>
        <v>4648.3999999999996</v>
      </c>
      <c r="I1081" s="15"/>
      <c r="K1081" s="667"/>
    </row>
    <row r="1082" spans="1:11" ht="15">
      <c r="A1082" s="20" t="s">
        <v>7776</v>
      </c>
      <c r="B1082" s="451" t="s">
        <v>2810</v>
      </c>
      <c r="C1082" s="437">
        <v>47.57</v>
      </c>
      <c r="D1082" s="2174">
        <v>35</v>
      </c>
      <c r="E1082" s="2096">
        <f t="shared" si="146"/>
        <v>14545.355999999998</v>
      </c>
      <c r="F1082" s="603">
        <f t="shared" si="147"/>
        <v>14545.36</v>
      </c>
      <c r="G1082" s="862">
        <f>'Заказ, cкидки и курсы валют'!$J$23*F1082</f>
        <v>181089.73199999999</v>
      </c>
      <c r="H1082" s="128">
        <f t="shared" si="148"/>
        <v>6338.14</v>
      </c>
      <c r="I1082" s="15"/>
      <c r="K1082" s="667"/>
    </row>
    <row r="1083" spans="1:11" ht="15">
      <c r="A1083" s="20" t="s">
        <v>7777</v>
      </c>
      <c r="B1083" s="451" t="s">
        <v>2809</v>
      </c>
      <c r="C1083" s="437">
        <v>51.4</v>
      </c>
      <c r="D1083" s="2174">
        <v>30</v>
      </c>
      <c r="E1083" s="2096">
        <f t="shared" si="146"/>
        <v>16881.588</v>
      </c>
      <c r="F1083" s="603">
        <f t="shared" si="147"/>
        <v>16881.59</v>
      </c>
      <c r="G1083" s="862">
        <f>'Заказ, cкидки и курсы валют'!$J$23*F1083</f>
        <v>210175.79549999998</v>
      </c>
      <c r="H1083" s="128">
        <f t="shared" si="148"/>
        <v>6305.27</v>
      </c>
      <c r="I1083" s="15"/>
      <c r="K1083" s="667"/>
    </row>
    <row r="1084" spans="1:11" ht="15.75" thickBot="1">
      <c r="K1084" s="667"/>
    </row>
    <row r="1085" spans="1:11" ht="18">
      <c r="A1085" s="247"/>
      <c r="B1085" s="163"/>
      <c r="C1085" s="91" t="s">
        <v>3201</v>
      </c>
      <c r="D1085" s="92"/>
      <c r="E1085" s="569"/>
      <c r="F1085" s="562"/>
      <c r="G1085" s="592"/>
      <c r="H1085" s="163"/>
      <c r="I1085" s="95"/>
    </row>
    <row r="1086" spans="1:11" ht="18">
      <c r="A1086" s="248"/>
      <c r="B1086" s="17"/>
      <c r="C1086" s="108" t="s">
        <v>2676</v>
      </c>
      <c r="D1086" s="108"/>
      <c r="E1086" s="570"/>
      <c r="F1086" s="568"/>
      <c r="G1086" s="568"/>
      <c r="H1086" s="17"/>
      <c r="I1086" s="167"/>
    </row>
    <row r="1087" spans="1:11">
      <c r="A1087" s="248"/>
      <c r="B1087" s="17"/>
      <c r="C1087" s="97"/>
      <c r="D1087" s="97"/>
      <c r="E1087" s="557"/>
      <c r="F1087" s="596"/>
      <c r="G1087" s="620"/>
      <c r="H1087" s="17"/>
      <c r="I1087" s="167"/>
    </row>
    <row r="1088" spans="1:11">
      <c r="A1088" s="248"/>
      <c r="B1088" s="17"/>
      <c r="C1088" s="274"/>
      <c r="D1088" s="17"/>
      <c r="E1088" s="557"/>
      <c r="F1088" s="596"/>
      <c r="G1088" s="594"/>
      <c r="H1088" s="17"/>
      <c r="I1088" s="167"/>
    </row>
    <row r="1089" spans="1:9">
      <c r="A1089" s="248"/>
      <c r="B1089" s="17"/>
      <c r="C1089" s="274"/>
      <c r="D1089" s="17"/>
      <c r="E1089" s="557"/>
      <c r="F1089" s="596"/>
      <c r="G1089" s="594"/>
      <c r="H1089" s="17"/>
      <c r="I1089" s="167"/>
    </row>
    <row r="1090" spans="1:9" ht="18.75" thickBot="1">
      <c r="A1090" s="117" t="s">
        <v>7710</v>
      </c>
      <c r="B1090" s="118"/>
      <c r="C1090" s="100"/>
      <c r="D1090" s="171"/>
      <c r="E1090" s="565"/>
      <c r="F1090" s="598"/>
      <c r="G1090" s="621"/>
      <c r="H1090" s="171"/>
      <c r="I1090" s="172"/>
    </row>
    <row r="1091" spans="1:9" ht="42">
      <c r="A1091" s="195" t="s">
        <v>1034</v>
      </c>
      <c r="B1091" s="196" t="s">
        <v>1035</v>
      </c>
      <c r="C1091" s="197" t="s">
        <v>678</v>
      </c>
      <c r="D1091" s="197" t="s">
        <v>3143</v>
      </c>
      <c r="E1091" s="605" t="s">
        <v>11378</v>
      </c>
      <c r="F1091" s="600" t="s">
        <v>2792</v>
      </c>
      <c r="G1091" s="638" t="s">
        <v>2640</v>
      </c>
      <c r="H1091" s="338" t="s">
        <v>497</v>
      </c>
      <c r="I1091" s="199" t="s">
        <v>4268</v>
      </c>
    </row>
    <row r="1092" spans="1:9">
      <c r="A1092" s="195"/>
      <c r="B1092" s="389"/>
      <c r="C1092" s="197" t="s">
        <v>3644</v>
      </c>
      <c r="D1092" s="390" t="s">
        <v>2641</v>
      </c>
      <c r="E1092" s="564" t="s">
        <v>265</v>
      </c>
      <c r="F1092" s="607">
        <f>'Заказ, cкидки и курсы валют'!$I$12</f>
        <v>0</v>
      </c>
      <c r="G1092" s="949"/>
      <c r="H1092" s="455"/>
      <c r="I1092" s="325"/>
    </row>
    <row r="1093" spans="1:9" ht="15">
      <c r="A1093" s="525" t="s">
        <v>5380</v>
      </c>
      <c r="B1093" s="2173" t="s">
        <v>11616</v>
      </c>
      <c r="C1093" s="1815">
        <v>14.7</v>
      </c>
      <c r="D1093" s="2075">
        <v>1000</v>
      </c>
      <c r="E1093" s="2438">
        <v>557.92999999999995</v>
      </c>
      <c r="F1093" s="936">
        <f>ROUND(E1093*(1-$F$37),2)</f>
        <v>557.92999999999995</v>
      </c>
      <c r="G1093" s="866">
        <f>'Заказ, cкидки и курсы валют'!$J$23*F1093</f>
        <v>6946.2284999999993</v>
      </c>
      <c r="H1093" s="128">
        <f>ROUND((D1093/1000)*G1093,2)</f>
        <v>6946.23</v>
      </c>
      <c r="I1093" s="15"/>
    </row>
    <row r="1094" spans="1:9" ht="15">
      <c r="A1094" s="525" t="s">
        <v>5381</v>
      </c>
      <c r="B1094" s="2173" t="s">
        <v>1029</v>
      </c>
      <c r="C1094" s="1815">
        <v>18.7</v>
      </c>
      <c r="D1094" s="877">
        <v>700</v>
      </c>
      <c r="E1094" s="2438">
        <v>700.01</v>
      </c>
      <c r="F1094" s="936">
        <f t="shared" ref="F1094:F1105" si="149">ROUND(E1094*(1-$F$37),2)</f>
        <v>700.01</v>
      </c>
      <c r="G1094" s="866">
        <f>'Заказ, cкидки и курсы валют'!$J$23*F1094</f>
        <v>8715.1244999999999</v>
      </c>
      <c r="H1094" s="128">
        <f t="shared" ref="H1094:H1105" si="150">ROUND((D1094/1000)*G1094,2)</f>
        <v>6100.59</v>
      </c>
      <c r="I1094" s="15"/>
    </row>
    <row r="1095" spans="1:9" ht="15">
      <c r="A1095" s="525" t="s">
        <v>5382</v>
      </c>
      <c r="B1095" s="2173" t="s">
        <v>5249</v>
      </c>
      <c r="C1095" s="1815">
        <v>20.6</v>
      </c>
      <c r="D1095" s="877">
        <v>700</v>
      </c>
      <c r="E1095" s="2438">
        <v>768.24</v>
      </c>
      <c r="F1095" s="936">
        <f t="shared" si="149"/>
        <v>768.24</v>
      </c>
      <c r="G1095" s="866">
        <f>'Заказ, cкидки и курсы валют'!$J$23*F1095</f>
        <v>9564.5879999999997</v>
      </c>
      <c r="H1095" s="128">
        <f t="shared" si="150"/>
        <v>6695.21</v>
      </c>
      <c r="I1095" s="15"/>
    </row>
    <row r="1096" spans="1:9" ht="15">
      <c r="A1096" s="525" t="s">
        <v>5383</v>
      </c>
      <c r="B1096" s="2173" t="s">
        <v>4195</v>
      </c>
      <c r="C1096" s="1815">
        <v>21.9</v>
      </c>
      <c r="D1096" s="877">
        <v>700</v>
      </c>
      <c r="E1096" s="2438">
        <v>815.77</v>
      </c>
      <c r="F1096" s="936">
        <f t="shared" si="149"/>
        <v>815.77</v>
      </c>
      <c r="G1096" s="866">
        <f>'Заказ, cкидки и курсы валют'!$J$23*F1096</f>
        <v>10156.336499999999</v>
      </c>
      <c r="H1096" s="128">
        <f t="shared" si="150"/>
        <v>7109.44</v>
      </c>
      <c r="I1096" s="15"/>
    </row>
    <row r="1097" spans="1:9" ht="15">
      <c r="A1097" s="525" t="s">
        <v>5384</v>
      </c>
      <c r="B1097" s="2173" t="s">
        <v>3129</v>
      </c>
      <c r="C1097" s="1815">
        <v>22.7</v>
      </c>
      <c r="D1097" s="877">
        <v>700</v>
      </c>
      <c r="E1097" s="2438">
        <v>838.92</v>
      </c>
      <c r="F1097" s="936">
        <f t="shared" si="149"/>
        <v>838.92</v>
      </c>
      <c r="G1097" s="866">
        <f>'Заказ, cкидки и курсы валют'!$J$23*F1097</f>
        <v>10444.553999999998</v>
      </c>
      <c r="H1097" s="128">
        <f t="shared" si="150"/>
        <v>7311.19</v>
      </c>
      <c r="I1097" s="15"/>
    </row>
    <row r="1098" spans="1:9" ht="15">
      <c r="A1098" s="525" t="s">
        <v>5385</v>
      </c>
      <c r="B1098" s="2173" t="s">
        <v>11617</v>
      </c>
      <c r="C1098" s="1815">
        <v>25.1</v>
      </c>
      <c r="D1098" s="877">
        <v>600</v>
      </c>
      <c r="E1098" s="2438">
        <v>931.79</v>
      </c>
      <c r="F1098" s="936">
        <f t="shared" si="149"/>
        <v>931.79</v>
      </c>
      <c r="G1098" s="866">
        <f>'Заказ, cкидки и курсы валют'!$J$23*F1098</f>
        <v>11600.785499999998</v>
      </c>
      <c r="H1098" s="128">
        <f t="shared" si="150"/>
        <v>6960.47</v>
      </c>
      <c r="I1098" s="15"/>
    </row>
    <row r="1099" spans="1:9" ht="15">
      <c r="A1099" s="525" t="s">
        <v>5386</v>
      </c>
      <c r="B1099" s="2173" t="s">
        <v>11618</v>
      </c>
      <c r="C1099" s="1815">
        <v>25.8</v>
      </c>
      <c r="D1099" s="877">
        <v>550</v>
      </c>
      <c r="E1099" s="2438">
        <v>955.17</v>
      </c>
      <c r="F1099" s="936">
        <f t="shared" si="149"/>
        <v>955.17</v>
      </c>
      <c r="G1099" s="866">
        <f>'Заказ, cкидки и курсы валют'!$J$23*F1099</f>
        <v>11891.866499999998</v>
      </c>
      <c r="H1099" s="128">
        <f t="shared" si="150"/>
        <v>6540.53</v>
      </c>
      <c r="I1099" s="15"/>
    </row>
    <row r="1100" spans="1:9" ht="15">
      <c r="A1100" s="525" t="s">
        <v>6609</v>
      </c>
      <c r="B1100" s="2173" t="s">
        <v>11619</v>
      </c>
      <c r="C1100" s="1815">
        <v>27</v>
      </c>
      <c r="D1100" s="877">
        <v>500</v>
      </c>
      <c r="E1100" s="2438">
        <v>1001.88</v>
      </c>
      <c r="F1100" s="936">
        <f t="shared" si="149"/>
        <v>1001.88</v>
      </c>
      <c r="G1100" s="866">
        <f>'Заказ, cкидки и курсы валют'!$J$23*F1100</f>
        <v>12473.405999999999</v>
      </c>
      <c r="H1100" s="128">
        <f t="shared" si="150"/>
        <v>6236.7</v>
      </c>
      <c r="I1100" s="15"/>
    </row>
    <row r="1101" spans="1:9" ht="15">
      <c r="A1101" s="525" t="s">
        <v>5387</v>
      </c>
      <c r="B1101" s="2173" t="s">
        <v>11620</v>
      </c>
      <c r="C1101" s="1815">
        <v>28</v>
      </c>
      <c r="D1101" s="877">
        <v>500</v>
      </c>
      <c r="E1101" s="2438">
        <v>1025.26</v>
      </c>
      <c r="F1101" s="936">
        <f t="shared" si="149"/>
        <v>1025.26</v>
      </c>
      <c r="G1101" s="866">
        <f>'Заказ, cкидки и курсы валют'!$J$23*F1101</f>
        <v>12764.486999999999</v>
      </c>
      <c r="H1101" s="128">
        <f t="shared" si="150"/>
        <v>6382.24</v>
      </c>
      <c r="I1101" s="15"/>
    </row>
    <row r="1102" spans="1:9" ht="15">
      <c r="A1102" s="525" t="s">
        <v>5388</v>
      </c>
      <c r="B1102" s="2173" t="s">
        <v>996</v>
      </c>
      <c r="C1102" s="1815">
        <v>29.3</v>
      </c>
      <c r="D1102" s="877">
        <v>500</v>
      </c>
      <c r="E1102" s="2438">
        <v>1087.57</v>
      </c>
      <c r="F1102" s="936">
        <f t="shared" si="149"/>
        <v>1087.57</v>
      </c>
      <c r="G1102" s="866">
        <f>'Заказ, cкидки и курсы валют'!$J$23*F1102</f>
        <v>13540.246499999999</v>
      </c>
      <c r="H1102" s="128">
        <f t="shared" si="150"/>
        <v>6770.12</v>
      </c>
      <c r="I1102" s="15"/>
    </row>
    <row r="1103" spans="1:9" ht="15">
      <c r="A1103" s="525" t="s">
        <v>5551</v>
      </c>
      <c r="B1103" s="2173" t="s">
        <v>2635</v>
      </c>
      <c r="C1103" s="1815">
        <v>32</v>
      </c>
      <c r="D1103" s="877">
        <v>500</v>
      </c>
      <c r="E1103" s="2438">
        <v>1699.09</v>
      </c>
      <c r="F1103" s="936">
        <f t="shared" si="149"/>
        <v>1699.09</v>
      </c>
      <c r="G1103" s="866">
        <f>'Заказ, cкидки и курсы валют'!$J$23*F1103</f>
        <v>21153.670499999997</v>
      </c>
      <c r="H1103" s="128">
        <f t="shared" si="150"/>
        <v>10576.84</v>
      </c>
      <c r="I1103" s="15"/>
    </row>
    <row r="1104" spans="1:9" ht="15">
      <c r="A1104" s="525" t="s">
        <v>5552</v>
      </c>
      <c r="B1104" s="2173" t="s">
        <v>3131</v>
      </c>
      <c r="C1104" s="1815">
        <v>36.200000000000003</v>
      </c>
      <c r="D1104" s="877">
        <v>400</v>
      </c>
      <c r="E1104" s="2438">
        <v>2032.64</v>
      </c>
      <c r="F1104" s="936">
        <f t="shared" si="149"/>
        <v>2032.64</v>
      </c>
      <c r="G1104" s="866">
        <f>'Заказ, cкидки и курсы валют'!$J$23*F1104</f>
        <v>25306.367999999999</v>
      </c>
      <c r="H1104" s="128">
        <f t="shared" si="150"/>
        <v>10122.549999999999</v>
      </c>
      <c r="I1104" s="15"/>
    </row>
    <row r="1105" spans="1:12" ht="15">
      <c r="A1105" s="525" t="s">
        <v>5553</v>
      </c>
      <c r="B1105" s="2173" t="s">
        <v>973</v>
      </c>
      <c r="C1105" s="1815">
        <v>41.5</v>
      </c>
      <c r="D1105" s="877">
        <v>350</v>
      </c>
      <c r="E1105" s="2438">
        <v>2741.03</v>
      </c>
      <c r="F1105" s="936">
        <f t="shared" si="149"/>
        <v>2741.03</v>
      </c>
      <c r="G1105" s="866">
        <f>'Заказ, cкидки и курсы валют'!$J$23*F1105</f>
        <v>34125.823499999999</v>
      </c>
      <c r="H1105" s="128">
        <f t="shared" si="150"/>
        <v>11944.04</v>
      </c>
      <c r="I1105" s="15"/>
    </row>
    <row r="1106" spans="1:12" ht="15">
      <c r="A1106" s="525" t="s">
        <v>11622</v>
      </c>
      <c r="B1106" s="2173" t="s">
        <v>5353</v>
      </c>
      <c r="C1106" s="1815">
        <v>43</v>
      </c>
      <c r="D1106" s="877">
        <v>350</v>
      </c>
      <c r="E1106" s="2438">
        <v>2477.94</v>
      </c>
      <c r="F1106" s="936">
        <f t="shared" ref="F1106" si="151">ROUND(E1106*(1-$F$37),2)</f>
        <v>2477.94</v>
      </c>
      <c r="G1106" s="866">
        <f>'Заказ, cкидки и курсы валют'!$J$23*F1106</f>
        <v>30850.352999999999</v>
      </c>
      <c r="H1106" s="128">
        <f t="shared" ref="H1106" si="152">ROUND((D1106/1000)*G1106,2)</f>
        <v>10797.62</v>
      </c>
      <c r="I1106" s="15"/>
    </row>
    <row r="1107" spans="1:12" ht="15">
      <c r="A1107" s="525" t="s">
        <v>5591</v>
      </c>
      <c r="B1107" s="2173" t="s">
        <v>11621</v>
      </c>
      <c r="C1107" s="1815">
        <v>48</v>
      </c>
      <c r="D1107" s="2075">
        <v>350</v>
      </c>
      <c r="E1107" s="2438">
        <v>3476.61</v>
      </c>
      <c r="F1107" s="936">
        <f>ROUND(E1107*(1-$F$37),2)</f>
        <v>3476.61</v>
      </c>
      <c r="G1107" s="866">
        <f>'Заказ, cкидки и курсы валют'!$J$23*F1107</f>
        <v>43283.794499999996</v>
      </c>
      <c r="H1107" s="128">
        <f>ROUND((D1107/1000)*G1107,2)</f>
        <v>15149.33</v>
      </c>
      <c r="I1107" s="15"/>
    </row>
    <row r="1108" spans="1:12" ht="15">
      <c r="A1108" s="525" t="s">
        <v>5592</v>
      </c>
      <c r="B1108" s="2173" t="s">
        <v>2809</v>
      </c>
      <c r="C1108" s="1815">
        <v>52.87</v>
      </c>
      <c r="D1108" s="877">
        <v>300</v>
      </c>
      <c r="E1108" s="2438">
        <v>4070.61</v>
      </c>
      <c r="F1108" s="936">
        <f>ROUND(E1108*(1-$F$37),2)</f>
        <v>4070.61</v>
      </c>
      <c r="G1108" s="866">
        <f>'Заказ, cкидки и курсы валют'!$J$23*F1108</f>
        <v>50679.094499999999</v>
      </c>
      <c r="H1108" s="128">
        <f>ROUND((D1108/1000)*G1108,2)</f>
        <v>15203.73</v>
      </c>
      <c r="I1108" s="15"/>
    </row>
    <row r="1109" spans="1:12" ht="13.5" thickBot="1"/>
    <row r="1110" spans="1:12" ht="18">
      <c r="A1110" s="247"/>
      <c r="B1110" s="163"/>
      <c r="C1110" s="91" t="s">
        <v>3201</v>
      </c>
      <c r="D1110" s="92"/>
      <c r="E1110" s="569"/>
      <c r="F1110" s="562"/>
      <c r="G1110" s="592"/>
      <c r="H1110" s="163"/>
      <c r="I1110" s="95"/>
    </row>
    <row r="1111" spans="1:12" ht="18">
      <c r="A1111" s="248"/>
      <c r="B1111" s="17"/>
      <c r="C1111" s="108" t="s">
        <v>2676</v>
      </c>
      <c r="D1111" s="108"/>
      <c r="E1111" s="570"/>
      <c r="F1111" s="568"/>
      <c r="G1111" s="568"/>
      <c r="H1111" s="17"/>
      <c r="I1111" s="167"/>
    </row>
    <row r="1112" spans="1:12">
      <c r="A1112" s="248"/>
      <c r="B1112" s="17"/>
      <c r="C1112" s="97"/>
      <c r="D1112" s="97"/>
      <c r="E1112" s="557"/>
      <c r="F1112" s="596"/>
      <c r="G1112" s="620"/>
      <c r="H1112" s="17"/>
      <c r="I1112" s="167"/>
    </row>
    <row r="1113" spans="1:12">
      <c r="A1113" s="248"/>
      <c r="B1113" s="17"/>
      <c r="C1113" s="274"/>
      <c r="D1113" s="17"/>
      <c r="E1113" s="557"/>
      <c r="F1113" s="596"/>
      <c r="G1113" s="594"/>
      <c r="H1113" s="17"/>
      <c r="I1113" s="167"/>
    </row>
    <row r="1114" spans="1:12">
      <c r="A1114" s="248"/>
      <c r="B1114" s="17"/>
      <c r="C1114" s="274"/>
      <c r="D1114" s="17"/>
      <c r="E1114" s="557"/>
      <c r="F1114" s="596"/>
      <c r="G1114" s="594"/>
      <c r="H1114" s="17"/>
      <c r="I1114" s="167"/>
      <c r="L1114" s="22"/>
    </row>
    <row r="1115" spans="1:12" ht="18.75" thickBot="1">
      <c r="A1115" s="117" t="s">
        <v>7712</v>
      </c>
      <c r="B1115" s="118"/>
      <c r="C1115" s="100"/>
      <c r="D1115" s="171"/>
      <c r="E1115" s="565"/>
      <c r="F1115" s="598"/>
      <c r="G1115" s="621"/>
      <c r="H1115" s="171"/>
      <c r="I1115" s="172"/>
      <c r="L1115" s="22"/>
    </row>
    <row r="1116" spans="1:12" ht="42">
      <c r="A1116" s="195" t="s">
        <v>1034</v>
      </c>
      <c r="B1116" s="196" t="s">
        <v>1035</v>
      </c>
      <c r="C1116" s="197" t="s">
        <v>678</v>
      </c>
      <c r="D1116" s="197" t="s">
        <v>3143</v>
      </c>
      <c r="E1116" s="605" t="s">
        <v>11378</v>
      </c>
      <c r="F1116" s="600" t="s">
        <v>2792</v>
      </c>
      <c r="G1116" s="638" t="s">
        <v>2640</v>
      </c>
      <c r="H1116" s="338" t="s">
        <v>497</v>
      </c>
      <c r="I1116" s="199" t="s">
        <v>4268</v>
      </c>
      <c r="L1116" s="22"/>
    </row>
    <row r="1117" spans="1:12">
      <c r="A1117" s="195"/>
      <c r="B1117" s="389"/>
      <c r="C1117" s="197" t="s">
        <v>3644</v>
      </c>
      <c r="D1117" s="390" t="s">
        <v>2641</v>
      </c>
      <c r="E1117" s="564" t="s">
        <v>265</v>
      </c>
      <c r="F1117" s="607">
        <f>'Заказ, cкидки и курсы валют'!$I$12</f>
        <v>0</v>
      </c>
      <c r="G1117" s="949"/>
      <c r="H1117" s="455"/>
      <c r="I1117" s="325"/>
      <c r="L1117" s="22"/>
    </row>
    <row r="1118" spans="1:12" ht="15">
      <c r="A1118" s="15" t="s">
        <v>8971</v>
      </c>
      <c r="B1118" s="44" t="s">
        <v>5248</v>
      </c>
      <c r="C1118" s="61">
        <v>14.7</v>
      </c>
      <c r="D1118" s="2171">
        <v>50</v>
      </c>
      <c r="E1118" s="2096">
        <f>E1093*1.2</f>
        <v>669.51599999999996</v>
      </c>
      <c r="F1118" s="603">
        <f>ROUND(E1118*(1-$F$37),2)</f>
        <v>669.52</v>
      </c>
      <c r="G1118" s="862">
        <f>'Заказ, cкидки и курсы валют'!$J$23*F1118</f>
        <v>8335.5239999999994</v>
      </c>
      <c r="H1118" s="128">
        <f>ROUND((D1118/1000)*G1118,2)</f>
        <v>416.78</v>
      </c>
      <c r="I1118" s="15"/>
      <c r="L1118" s="22"/>
    </row>
    <row r="1119" spans="1:12" ht="15">
      <c r="A1119" s="15" t="s">
        <v>8972</v>
      </c>
      <c r="B1119" s="46" t="s">
        <v>1029</v>
      </c>
      <c r="C1119" s="61">
        <v>18.7</v>
      </c>
      <c r="D1119" s="2171">
        <v>50</v>
      </c>
      <c r="E1119" s="2096">
        <f t="shared" ref="E1119:E1128" si="153">E1094*1.2</f>
        <v>840.01199999999994</v>
      </c>
      <c r="F1119" s="603">
        <f t="shared" ref="F1119:F1129" si="154">ROUND(E1119*(1-$F$37),2)</f>
        <v>840.01</v>
      </c>
      <c r="G1119" s="862">
        <f>'Заказ, cкидки и курсы валют'!$J$23*F1119</f>
        <v>10458.1245</v>
      </c>
      <c r="H1119" s="128">
        <f t="shared" ref="H1119:H1129" si="155">ROUND((D1119/1000)*G1119,2)</f>
        <v>522.91</v>
      </c>
      <c r="I1119" s="15"/>
      <c r="K1119" s="667"/>
      <c r="L1119" s="22"/>
    </row>
    <row r="1120" spans="1:12" ht="15">
      <c r="A1120" s="15" t="s">
        <v>8973</v>
      </c>
      <c r="B1120" s="44" t="s">
        <v>5249</v>
      </c>
      <c r="C1120" s="61">
        <v>19.8</v>
      </c>
      <c r="D1120" s="2171">
        <v>50</v>
      </c>
      <c r="E1120" s="2096">
        <f t="shared" si="153"/>
        <v>921.88799999999992</v>
      </c>
      <c r="F1120" s="603">
        <f t="shared" si="154"/>
        <v>921.89</v>
      </c>
      <c r="G1120" s="862">
        <f>'Заказ, cкидки и курсы валют'!$J$23*F1120</f>
        <v>11477.530499999999</v>
      </c>
      <c r="H1120" s="128">
        <f t="shared" si="155"/>
        <v>573.88</v>
      </c>
      <c r="I1120" s="15"/>
      <c r="K1120" s="667"/>
      <c r="L1120" s="22"/>
    </row>
    <row r="1121" spans="1:12" ht="15">
      <c r="A1121" s="15" t="s">
        <v>8974</v>
      </c>
      <c r="B1121" s="46" t="s">
        <v>4195</v>
      </c>
      <c r="C1121" s="61">
        <v>21</v>
      </c>
      <c r="D1121" s="2172">
        <v>50</v>
      </c>
      <c r="E1121" s="2096">
        <f t="shared" si="153"/>
        <v>978.92399999999998</v>
      </c>
      <c r="F1121" s="603">
        <f t="shared" si="154"/>
        <v>978.92</v>
      </c>
      <c r="G1121" s="862">
        <f>'Заказ, cкидки и курсы валют'!$J$23*F1121</f>
        <v>12187.553999999998</v>
      </c>
      <c r="H1121" s="128">
        <f t="shared" si="155"/>
        <v>609.38</v>
      </c>
      <c r="I1121" s="15"/>
      <c r="K1121" s="667"/>
      <c r="L1121" s="22"/>
    </row>
    <row r="1122" spans="1:12" ht="15">
      <c r="A1122" s="15" t="s">
        <v>8975</v>
      </c>
      <c r="B1122" s="46" t="s">
        <v>3129</v>
      </c>
      <c r="C1122" s="61">
        <v>22.7</v>
      </c>
      <c r="D1122" s="2172">
        <v>50</v>
      </c>
      <c r="E1122" s="2096">
        <f t="shared" si="153"/>
        <v>1006.704</v>
      </c>
      <c r="F1122" s="603">
        <f t="shared" si="154"/>
        <v>1006.7</v>
      </c>
      <c r="G1122" s="862">
        <f>'Заказ, cкидки и курсы валют'!$J$23*F1122</f>
        <v>12533.414999999999</v>
      </c>
      <c r="H1122" s="128">
        <f t="shared" si="155"/>
        <v>626.66999999999996</v>
      </c>
      <c r="I1122" s="15"/>
      <c r="K1122" s="667"/>
      <c r="L1122" s="22"/>
    </row>
    <row r="1123" spans="1:12" ht="15">
      <c r="A1123" s="15" t="s">
        <v>8976</v>
      </c>
      <c r="B1123" s="46" t="s">
        <v>3130</v>
      </c>
      <c r="C1123" s="61">
        <v>24</v>
      </c>
      <c r="D1123" s="2172">
        <v>50</v>
      </c>
      <c r="E1123" s="2096">
        <f t="shared" si="153"/>
        <v>1118.1479999999999</v>
      </c>
      <c r="F1123" s="603">
        <f t="shared" si="154"/>
        <v>1118.1500000000001</v>
      </c>
      <c r="G1123" s="862">
        <f>'Заказ, cкидки и курсы валют'!$J$23*F1123</f>
        <v>13920.967500000001</v>
      </c>
      <c r="H1123" s="128">
        <f t="shared" si="155"/>
        <v>696.05</v>
      </c>
      <c r="I1123" s="15"/>
      <c r="K1123" s="667"/>
      <c r="L1123" s="22"/>
    </row>
    <row r="1124" spans="1:12" ht="15">
      <c r="A1124" s="15" t="s">
        <v>8977</v>
      </c>
      <c r="B1124" s="46" t="s">
        <v>4196</v>
      </c>
      <c r="C1124" s="61">
        <v>26</v>
      </c>
      <c r="D1124" s="2172">
        <v>50</v>
      </c>
      <c r="E1124" s="2096">
        <f t="shared" si="153"/>
        <v>1146.204</v>
      </c>
      <c r="F1124" s="603">
        <f t="shared" si="154"/>
        <v>1146.2</v>
      </c>
      <c r="G1124" s="862">
        <f>'Заказ, cкидки и курсы валют'!$J$23*F1124</f>
        <v>14270.19</v>
      </c>
      <c r="H1124" s="128">
        <f t="shared" si="155"/>
        <v>713.51</v>
      </c>
      <c r="I1124" s="15"/>
      <c r="K1124" s="667"/>
      <c r="L1124" s="22"/>
    </row>
    <row r="1125" spans="1:12" ht="15">
      <c r="A1125" s="15" t="s">
        <v>8978</v>
      </c>
      <c r="B1125" s="44" t="s">
        <v>6610</v>
      </c>
      <c r="C1125" s="61">
        <v>28</v>
      </c>
      <c r="D1125" s="2172">
        <v>50</v>
      </c>
      <c r="E1125" s="2096">
        <f t="shared" si="153"/>
        <v>1202.2559999999999</v>
      </c>
      <c r="F1125" s="603">
        <f t="shared" si="154"/>
        <v>1202.26</v>
      </c>
      <c r="G1125" s="862">
        <f>'Заказ, cкидки и курсы валют'!$J$23*F1125</f>
        <v>14968.136999999999</v>
      </c>
      <c r="H1125" s="128">
        <f t="shared" si="155"/>
        <v>748.41</v>
      </c>
      <c r="I1125" s="15"/>
      <c r="K1125" s="667"/>
      <c r="L1125" s="22"/>
    </row>
    <row r="1126" spans="1:12" ht="15">
      <c r="A1126" s="15" t="s">
        <v>8979</v>
      </c>
      <c r="B1126" s="46" t="s">
        <v>4197</v>
      </c>
      <c r="C1126" s="61">
        <v>29</v>
      </c>
      <c r="D1126" s="2172">
        <v>50</v>
      </c>
      <c r="E1126" s="2096">
        <f t="shared" si="153"/>
        <v>1230.3119999999999</v>
      </c>
      <c r="F1126" s="603">
        <f t="shared" si="154"/>
        <v>1230.31</v>
      </c>
      <c r="G1126" s="862">
        <f>'Заказ, cкидки и курсы валют'!$J$23*F1126</f>
        <v>15317.359499999999</v>
      </c>
      <c r="H1126" s="128">
        <f t="shared" si="155"/>
        <v>765.87</v>
      </c>
      <c r="I1126" s="15"/>
      <c r="K1126" s="667"/>
    </row>
    <row r="1127" spans="1:12" ht="15">
      <c r="A1127" s="15" t="s">
        <v>8980</v>
      </c>
      <c r="B1127" s="46" t="s">
        <v>996</v>
      </c>
      <c r="C1127" s="61">
        <v>29.3</v>
      </c>
      <c r="D1127" s="2172">
        <v>50</v>
      </c>
      <c r="E1127" s="2096">
        <f t="shared" si="153"/>
        <v>1305.0839999999998</v>
      </c>
      <c r="F1127" s="603">
        <f t="shared" si="154"/>
        <v>1305.08</v>
      </c>
      <c r="G1127" s="862">
        <f>'Заказ, cкидки и курсы валют'!$J$23*F1127</f>
        <v>16248.245999999997</v>
      </c>
      <c r="H1127" s="128">
        <f t="shared" si="155"/>
        <v>812.41</v>
      </c>
      <c r="I1127" s="15"/>
      <c r="K1127" s="667"/>
    </row>
    <row r="1128" spans="1:12" ht="15">
      <c r="A1128" s="15" t="s">
        <v>8981</v>
      </c>
      <c r="B1128" s="46" t="s">
        <v>2635</v>
      </c>
      <c r="C1128" s="61">
        <v>32</v>
      </c>
      <c r="D1128" s="2172">
        <v>50</v>
      </c>
      <c r="E1128" s="2096">
        <f t="shared" si="153"/>
        <v>2038.9079999999999</v>
      </c>
      <c r="F1128" s="603">
        <f t="shared" si="154"/>
        <v>2038.91</v>
      </c>
      <c r="G1128" s="862">
        <f>'Заказ, cкидки и курсы валют'!$J$23*F1128</f>
        <v>25384.429499999998</v>
      </c>
      <c r="H1128" s="128">
        <f t="shared" si="155"/>
        <v>1269.22</v>
      </c>
      <c r="I1128" s="15"/>
      <c r="K1128" s="667"/>
    </row>
    <row r="1129" spans="1:12" ht="15">
      <c r="A1129" s="15" t="s">
        <v>8982</v>
      </c>
      <c r="B1129" s="46" t="s">
        <v>3131</v>
      </c>
      <c r="C1129" s="61">
        <v>36.200000000000003</v>
      </c>
      <c r="D1129" s="2172">
        <v>50</v>
      </c>
      <c r="E1129" s="2096">
        <f>E1104*1.2</f>
        <v>2439.1680000000001</v>
      </c>
      <c r="F1129" s="603">
        <f t="shared" si="154"/>
        <v>2439.17</v>
      </c>
      <c r="G1129" s="862">
        <f>'Заказ, cкидки и курсы валют'!$J$23*F1129</f>
        <v>30367.666499999999</v>
      </c>
      <c r="H1129" s="128">
        <f t="shared" si="155"/>
        <v>1518.38</v>
      </c>
      <c r="I1129" s="15"/>
      <c r="K1129" s="667"/>
    </row>
    <row r="1130" spans="1:12" ht="15.75" thickBot="1">
      <c r="K1130" s="667"/>
    </row>
    <row r="1131" spans="1:12" ht="18">
      <c r="A1131" s="247"/>
      <c r="B1131" s="91" t="s">
        <v>3203</v>
      </c>
      <c r="C1131" s="91"/>
      <c r="D1131" s="92"/>
      <c r="E1131" s="569"/>
      <c r="F1131" s="562"/>
      <c r="G1131" s="592"/>
      <c r="H1131" s="163"/>
      <c r="I1131" s="95"/>
      <c r="K1131" s="667"/>
    </row>
    <row r="1132" spans="1:12" ht="15">
      <c r="A1132" s="248"/>
      <c r="B1132" s="17"/>
      <c r="C1132" s="97"/>
      <c r="D1132" s="97"/>
      <c r="E1132" s="557"/>
      <c r="F1132" s="596"/>
      <c r="G1132" s="620"/>
      <c r="H1132" s="17"/>
      <c r="I1132" s="167"/>
      <c r="K1132" s="667"/>
    </row>
    <row r="1133" spans="1:12" ht="15">
      <c r="A1133" s="248"/>
      <c r="B1133" s="17"/>
      <c r="C1133" s="274"/>
      <c r="D1133" s="17"/>
      <c r="E1133" s="557"/>
      <c r="F1133" s="594"/>
      <c r="G1133" s="620"/>
      <c r="H1133" s="17"/>
      <c r="I1133" s="167"/>
      <c r="K1133" s="667"/>
    </row>
    <row r="1134" spans="1:12" ht="15">
      <c r="A1134" s="248"/>
      <c r="B1134" s="17"/>
      <c r="C1134" s="274"/>
      <c r="D1134" s="17"/>
      <c r="E1134" s="557"/>
      <c r="F1134" s="594" t="s">
        <v>6001</v>
      </c>
      <c r="G1134" s="620"/>
      <c r="H1134" s="17"/>
      <c r="I1134" s="167"/>
      <c r="K1134" s="667"/>
    </row>
    <row r="1135" spans="1:12" ht="18.75" thickBot="1">
      <c r="A1135" s="117" t="s">
        <v>7710</v>
      </c>
      <c r="B1135" s="273"/>
      <c r="C1135" s="99"/>
      <c r="D1135" s="99"/>
      <c r="E1135" s="558"/>
      <c r="F1135" s="598"/>
      <c r="G1135" s="621"/>
      <c r="H1135" s="171"/>
      <c r="I1135" s="172"/>
    </row>
    <row r="1136" spans="1:12" ht="42">
      <c r="A1136" s="195" t="s">
        <v>1034</v>
      </c>
      <c r="B1136" s="196" t="s">
        <v>1035</v>
      </c>
      <c r="C1136" s="197" t="s">
        <v>678</v>
      </c>
      <c r="D1136" s="197" t="s">
        <v>3143</v>
      </c>
      <c r="E1136" s="605" t="s">
        <v>11378</v>
      </c>
      <c r="F1136" s="600" t="s">
        <v>2792</v>
      </c>
      <c r="G1136" s="638" t="s">
        <v>2640</v>
      </c>
      <c r="H1136" s="338" t="s">
        <v>497</v>
      </c>
      <c r="I1136" s="199" t="s">
        <v>4268</v>
      </c>
    </row>
    <row r="1137" spans="1:11">
      <c r="A1137" s="195"/>
      <c r="B1137" s="389"/>
      <c r="C1137" s="197" t="s">
        <v>3644</v>
      </c>
      <c r="D1137" s="390" t="s">
        <v>2641</v>
      </c>
      <c r="E1137" s="564" t="s">
        <v>265</v>
      </c>
      <c r="F1137" s="607">
        <f>'Заказ, cкидки и курсы валют'!$I$12</f>
        <v>0</v>
      </c>
      <c r="G1137" s="949"/>
      <c r="H1137" s="455"/>
      <c r="I1137" s="325"/>
    </row>
    <row r="1138" spans="1:11" ht="15">
      <c r="A1138" s="15" t="s">
        <v>11119</v>
      </c>
      <c r="B1138" s="61" t="s">
        <v>3224</v>
      </c>
      <c r="C1138" s="61">
        <v>1.22</v>
      </c>
      <c r="D1138" s="2112">
        <v>12000</v>
      </c>
      <c r="E1138" s="2438">
        <v>47.39</v>
      </c>
      <c r="F1138" s="603">
        <f>ROUND(E1138*(1-$F$37),2)</f>
        <v>47.39</v>
      </c>
      <c r="G1138" s="862">
        <f>'Заказ, cкидки и курсы валют'!$J$23*F1138</f>
        <v>590.00549999999998</v>
      </c>
      <c r="H1138" s="128">
        <f>ROUND((D1138/1000)*G1138,2)</f>
        <v>7080.07</v>
      </c>
      <c r="I1138" s="15"/>
    </row>
    <row r="1139" spans="1:11" ht="15">
      <c r="A1139" s="15" t="s">
        <v>11120</v>
      </c>
      <c r="B1139" s="61" t="s">
        <v>3989</v>
      </c>
      <c r="C1139" s="61">
        <v>1.2</v>
      </c>
      <c r="D1139" s="2112">
        <v>12000</v>
      </c>
      <c r="E1139" s="2438">
        <v>47.57</v>
      </c>
      <c r="F1139" s="603">
        <f t="shared" ref="F1139:F1142" si="156">ROUND(E1139*(1-$F$37),2)</f>
        <v>47.57</v>
      </c>
      <c r="G1139" s="862">
        <f>'Заказ, cкидки и курсы валют'!$J$23*F1139</f>
        <v>592.24649999999997</v>
      </c>
      <c r="H1139" s="128">
        <f t="shared" ref="H1139:H1142" si="157">ROUND((D1139/1000)*G1139,2)</f>
        <v>7106.96</v>
      </c>
      <c r="I1139" s="15"/>
    </row>
    <row r="1140" spans="1:11" ht="15">
      <c r="A1140" s="15" t="s">
        <v>11121</v>
      </c>
      <c r="B1140" s="60" t="s">
        <v>669</v>
      </c>
      <c r="C1140" s="61">
        <v>1.35</v>
      </c>
      <c r="D1140" s="2112">
        <v>10000</v>
      </c>
      <c r="E1140" s="2438">
        <v>60.92</v>
      </c>
      <c r="F1140" s="603">
        <f t="shared" si="156"/>
        <v>60.92</v>
      </c>
      <c r="G1140" s="862">
        <f>'Заказ, cкидки и курсы валют'!$J$23*F1140</f>
        <v>758.45399999999995</v>
      </c>
      <c r="H1140" s="128">
        <f t="shared" si="157"/>
        <v>7584.54</v>
      </c>
      <c r="I1140" s="15"/>
    </row>
    <row r="1141" spans="1:11" ht="15">
      <c r="A1141" s="15" t="s">
        <v>11122</v>
      </c>
      <c r="B1141" s="61" t="s">
        <v>3990</v>
      </c>
      <c r="C1141" s="61">
        <v>1.53</v>
      </c>
      <c r="D1141" s="2112">
        <v>10000</v>
      </c>
      <c r="E1141" s="2438">
        <v>56.81</v>
      </c>
      <c r="F1141" s="603">
        <f t="shared" si="156"/>
        <v>56.81</v>
      </c>
      <c r="G1141" s="862">
        <f>'Заказ, cкидки и курсы валют'!$J$23*F1141</f>
        <v>707.28449999999998</v>
      </c>
      <c r="H1141" s="128">
        <f t="shared" si="157"/>
        <v>7072.85</v>
      </c>
      <c r="I1141" s="15"/>
    </row>
    <row r="1142" spans="1:11" ht="15">
      <c r="A1142" s="15" t="s">
        <v>11123</v>
      </c>
      <c r="B1142" s="60" t="s">
        <v>603</v>
      </c>
      <c r="C1142" s="61">
        <v>1.65</v>
      </c>
      <c r="D1142" s="2112">
        <v>7000</v>
      </c>
      <c r="E1142" s="2438">
        <v>76.42</v>
      </c>
      <c r="F1142" s="603">
        <f t="shared" si="156"/>
        <v>76.42</v>
      </c>
      <c r="G1142" s="862">
        <f>'Заказ, cкидки и курсы валют'!$J$23*F1142</f>
        <v>951.42899999999997</v>
      </c>
      <c r="H1142" s="128">
        <f t="shared" si="157"/>
        <v>6660</v>
      </c>
      <c r="I1142" s="15"/>
    </row>
    <row r="1143" spans="1:11" ht="13.5" thickBot="1"/>
    <row r="1144" spans="1:11" ht="18">
      <c r="A1144" s="247"/>
      <c r="B1144" s="91" t="s">
        <v>3203</v>
      </c>
      <c r="C1144" s="91"/>
      <c r="D1144" s="92"/>
      <c r="E1144" s="569"/>
      <c r="F1144" s="562"/>
      <c r="G1144" s="592"/>
      <c r="H1144" s="163"/>
      <c r="I1144" s="95"/>
    </row>
    <row r="1145" spans="1:11">
      <c r="A1145" s="248"/>
      <c r="B1145" s="17"/>
      <c r="C1145" s="97"/>
      <c r="D1145" s="97"/>
      <c r="E1145" s="557"/>
      <c r="F1145" s="596"/>
      <c r="G1145" s="620"/>
      <c r="H1145" s="17"/>
      <c r="I1145" s="167"/>
    </row>
    <row r="1146" spans="1:11">
      <c r="A1146" s="248"/>
      <c r="B1146" s="17"/>
      <c r="C1146" s="274"/>
      <c r="D1146" s="17"/>
      <c r="E1146" s="557"/>
      <c r="F1146" s="594"/>
      <c r="G1146" s="620"/>
      <c r="H1146" s="17"/>
      <c r="I1146" s="167"/>
    </row>
    <row r="1147" spans="1:11">
      <c r="A1147" s="248"/>
      <c r="B1147" s="17"/>
      <c r="C1147" s="274"/>
      <c r="D1147" s="17"/>
      <c r="E1147" s="557"/>
      <c r="F1147" s="594" t="s">
        <v>6001</v>
      </c>
      <c r="G1147" s="620"/>
      <c r="H1147" s="17"/>
      <c r="I1147" s="167"/>
    </row>
    <row r="1148" spans="1:11" ht="18.75" thickBot="1">
      <c r="A1148" s="117" t="s">
        <v>7711</v>
      </c>
      <c r="B1148" s="118"/>
      <c r="C1148" s="100"/>
      <c r="D1148" s="171"/>
      <c r="E1148" s="565"/>
      <c r="F1148" s="598"/>
      <c r="G1148" s="621"/>
      <c r="H1148" s="171"/>
      <c r="I1148" s="172"/>
    </row>
    <row r="1149" spans="1:11" ht="42">
      <c r="A1149" s="195" t="s">
        <v>1034</v>
      </c>
      <c r="B1149" s="196" t="s">
        <v>1035</v>
      </c>
      <c r="C1149" s="197" t="s">
        <v>678</v>
      </c>
      <c r="D1149" s="197" t="s">
        <v>3143</v>
      </c>
      <c r="E1149" s="605" t="s">
        <v>11378</v>
      </c>
      <c r="F1149" s="600" t="s">
        <v>2792</v>
      </c>
      <c r="G1149" s="638" t="s">
        <v>2640</v>
      </c>
      <c r="H1149" s="338" t="s">
        <v>497</v>
      </c>
      <c r="I1149" s="199" t="s">
        <v>4268</v>
      </c>
    </row>
    <row r="1150" spans="1:11">
      <c r="A1150" s="195"/>
      <c r="B1150" s="389"/>
      <c r="C1150" s="197" t="s">
        <v>3644</v>
      </c>
      <c r="D1150" s="390" t="s">
        <v>2641</v>
      </c>
      <c r="E1150" s="564" t="s">
        <v>265</v>
      </c>
      <c r="F1150" s="607">
        <f>'Заказ, cкидки и курсы валют'!$I$12</f>
        <v>0</v>
      </c>
      <c r="G1150" s="949"/>
      <c r="H1150" s="455"/>
      <c r="I1150" s="325"/>
    </row>
    <row r="1151" spans="1:11">
      <c r="A1151" s="15" t="s">
        <v>11124</v>
      </c>
      <c r="B1151" s="61" t="s">
        <v>3224</v>
      </c>
      <c r="C1151" s="61">
        <v>1.2</v>
      </c>
      <c r="D1151" s="2113">
        <v>1000</v>
      </c>
      <c r="E1151" s="2129">
        <f>E1138*1.2</f>
        <v>56.868000000000002</v>
      </c>
      <c r="F1151" s="603">
        <f>ROUND(E1151*(1-$F$37),2)</f>
        <v>56.87</v>
      </c>
      <c r="G1151" s="862">
        <f>'Заказ, cкидки и курсы валют'!$J$23*F1151</f>
        <v>708.03149999999994</v>
      </c>
      <c r="H1151" s="128">
        <f>ROUND((D1151/1000)*G1151,2)</f>
        <v>708.03</v>
      </c>
      <c r="I1151" s="15"/>
    </row>
    <row r="1152" spans="1:11" ht="15">
      <c r="A1152" s="15" t="s">
        <v>11125</v>
      </c>
      <c r="B1152" s="61" t="s">
        <v>3989</v>
      </c>
      <c r="C1152" s="61">
        <v>1.1499999999999999</v>
      </c>
      <c r="D1152" s="2113">
        <v>500</v>
      </c>
      <c r="E1152" s="2129">
        <f t="shared" ref="E1152:E1155" si="158">E1139*1.2</f>
        <v>57.083999999999996</v>
      </c>
      <c r="F1152" s="603">
        <f t="shared" ref="F1152:F1155" si="159">ROUND(E1152*(1-$F$37),2)</f>
        <v>57.08</v>
      </c>
      <c r="G1152" s="862">
        <f>'Заказ, cкидки и курсы валют'!$J$23*F1152</f>
        <v>710.64599999999996</v>
      </c>
      <c r="H1152" s="128">
        <f t="shared" ref="H1152:H1155" si="160">ROUND((D1152/1000)*G1152,2)</f>
        <v>355.32</v>
      </c>
      <c r="I1152" s="15"/>
      <c r="K1152" s="667"/>
    </row>
    <row r="1153" spans="1:11" ht="15">
      <c r="A1153" s="15" t="s">
        <v>11126</v>
      </c>
      <c r="B1153" s="60" t="s">
        <v>669</v>
      </c>
      <c r="C1153" s="61">
        <v>1.53</v>
      </c>
      <c r="D1153" s="2113">
        <v>500</v>
      </c>
      <c r="E1153" s="2129">
        <f t="shared" si="158"/>
        <v>73.103999999999999</v>
      </c>
      <c r="F1153" s="603">
        <f t="shared" si="159"/>
        <v>73.099999999999994</v>
      </c>
      <c r="G1153" s="862">
        <f>'Заказ, cкидки и курсы валют'!$J$23*F1153</f>
        <v>910.09499999999991</v>
      </c>
      <c r="H1153" s="128">
        <f t="shared" si="160"/>
        <v>455.05</v>
      </c>
      <c r="I1153" s="15"/>
      <c r="K1153" s="667"/>
    </row>
    <row r="1154" spans="1:11" ht="15">
      <c r="A1154" s="15" t="s">
        <v>11127</v>
      </c>
      <c r="B1154" s="61" t="s">
        <v>3990</v>
      </c>
      <c r="C1154" s="61">
        <v>1.53</v>
      </c>
      <c r="D1154" s="2113">
        <v>500</v>
      </c>
      <c r="E1154" s="2129">
        <f t="shared" si="158"/>
        <v>68.171999999999997</v>
      </c>
      <c r="F1154" s="603">
        <f t="shared" si="159"/>
        <v>68.17</v>
      </c>
      <c r="G1154" s="862">
        <f>'Заказ, cкидки и курсы валют'!$J$23*F1154</f>
        <v>848.7165</v>
      </c>
      <c r="H1154" s="128">
        <f t="shared" si="160"/>
        <v>424.36</v>
      </c>
      <c r="I1154" s="15"/>
      <c r="K1154" s="667"/>
    </row>
    <row r="1155" spans="1:11" ht="15">
      <c r="A1155" s="15" t="s">
        <v>11128</v>
      </c>
      <c r="B1155" s="60" t="s">
        <v>603</v>
      </c>
      <c r="C1155" s="61">
        <v>1.65</v>
      </c>
      <c r="D1155" s="2113">
        <v>500</v>
      </c>
      <c r="E1155" s="2129">
        <f t="shared" si="158"/>
        <v>91.703999999999994</v>
      </c>
      <c r="F1155" s="603">
        <f t="shared" si="159"/>
        <v>91.7</v>
      </c>
      <c r="G1155" s="862">
        <f>'Заказ, cкидки и курсы валют'!$J$23*F1155</f>
        <v>1141.665</v>
      </c>
      <c r="H1155" s="128">
        <f t="shared" si="160"/>
        <v>570.83000000000004</v>
      </c>
      <c r="I1155" s="15"/>
      <c r="K1155" s="667"/>
    </row>
    <row r="1156" spans="1:11" ht="15.75" thickBot="1">
      <c r="A1156" s="14"/>
      <c r="B1156" s="70"/>
      <c r="C1156" s="70"/>
      <c r="D1156" s="125"/>
      <c r="E1156" s="550"/>
      <c r="F1156" s="550"/>
      <c r="G1156" s="546"/>
      <c r="H1156" s="14"/>
      <c r="I1156" s="14"/>
      <c r="K1156" s="667"/>
    </row>
    <row r="1157" spans="1:11" ht="18">
      <c r="A1157" s="247"/>
      <c r="B1157" s="91" t="s">
        <v>3203</v>
      </c>
      <c r="C1157" s="91"/>
      <c r="D1157" s="92"/>
      <c r="E1157" s="569"/>
      <c r="F1157" s="562"/>
      <c r="G1157" s="592"/>
      <c r="H1157" s="163"/>
      <c r="I1157" s="95"/>
    </row>
    <row r="1158" spans="1:11">
      <c r="A1158" s="248"/>
      <c r="B1158" s="17"/>
      <c r="C1158" s="97"/>
      <c r="D1158" s="97"/>
      <c r="E1158" s="557"/>
      <c r="F1158" s="596"/>
      <c r="G1158" s="620"/>
      <c r="H1158" s="17"/>
      <c r="I1158" s="167"/>
    </row>
    <row r="1159" spans="1:11">
      <c r="A1159" s="248"/>
      <c r="B1159" s="17"/>
      <c r="C1159" s="274"/>
      <c r="D1159" s="17"/>
      <c r="E1159" s="557"/>
      <c r="F1159" s="594"/>
      <c r="G1159" s="620"/>
      <c r="H1159" s="17"/>
      <c r="I1159" s="167"/>
    </row>
    <row r="1160" spans="1:11">
      <c r="A1160" s="248"/>
      <c r="B1160" s="17"/>
      <c r="C1160" s="274"/>
      <c r="D1160" s="17"/>
      <c r="E1160" s="557"/>
      <c r="F1160" s="594" t="s">
        <v>6001</v>
      </c>
      <c r="G1160" s="620"/>
      <c r="H1160" s="17"/>
      <c r="I1160" s="167"/>
    </row>
    <row r="1161" spans="1:11" ht="18.75" thickBot="1">
      <c r="A1161" s="117" t="s">
        <v>7712</v>
      </c>
      <c r="B1161" s="118"/>
      <c r="C1161" s="100"/>
      <c r="D1161" s="171"/>
      <c r="E1161" s="565"/>
      <c r="F1161" s="598"/>
      <c r="G1161" s="621"/>
      <c r="H1161" s="171"/>
      <c r="I1161" s="172"/>
    </row>
    <row r="1162" spans="1:11" ht="42">
      <c r="A1162" s="195" t="s">
        <v>1034</v>
      </c>
      <c r="B1162" s="196" t="s">
        <v>1035</v>
      </c>
      <c r="C1162" s="197" t="s">
        <v>678</v>
      </c>
      <c r="D1162" s="197" t="s">
        <v>3143</v>
      </c>
      <c r="E1162" s="605" t="s">
        <v>11378</v>
      </c>
      <c r="F1162" s="600" t="s">
        <v>2792</v>
      </c>
      <c r="G1162" s="638" t="s">
        <v>2640</v>
      </c>
      <c r="H1162" s="338" t="s">
        <v>497</v>
      </c>
      <c r="I1162" s="199" t="s">
        <v>4268</v>
      </c>
    </row>
    <row r="1163" spans="1:11">
      <c r="A1163" s="195"/>
      <c r="B1163" s="389"/>
      <c r="C1163" s="197" t="s">
        <v>3644</v>
      </c>
      <c r="D1163" s="390" t="s">
        <v>2641</v>
      </c>
      <c r="E1163" s="564" t="s">
        <v>265</v>
      </c>
      <c r="F1163" s="607">
        <f>'Заказ, cкидки и курсы валют'!$I$12</f>
        <v>0</v>
      </c>
      <c r="G1163" s="949"/>
      <c r="H1163" s="455"/>
      <c r="I1163" s="325"/>
    </row>
    <row r="1164" spans="1:11">
      <c r="A1164" s="15" t="s">
        <v>11129</v>
      </c>
      <c r="B1164" s="61" t="s">
        <v>3224</v>
      </c>
      <c r="C1164" s="61">
        <v>1.2</v>
      </c>
      <c r="D1164" s="2113">
        <v>100</v>
      </c>
      <c r="E1164" s="2129">
        <f>E1138*3</f>
        <v>142.17000000000002</v>
      </c>
      <c r="F1164" s="603">
        <f>ROUND(E1164*(1-$F$37),2)</f>
        <v>142.16999999999999</v>
      </c>
      <c r="G1164" s="862">
        <f>'Заказ, cкидки и курсы валют'!$J$23*F1164</f>
        <v>1770.0164999999997</v>
      </c>
      <c r="H1164" s="128">
        <f>ROUND((D1164/1000)*G1164,2)</f>
        <v>177</v>
      </c>
      <c r="I1164" s="15"/>
    </row>
    <row r="1165" spans="1:11">
      <c r="A1165" s="15" t="s">
        <v>11130</v>
      </c>
      <c r="B1165" s="61" t="s">
        <v>3989</v>
      </c>
      <c r="C1165" s="61">
        <v>1.1499999999999999</v>
      </c>
      <c r="D1165" s="2113">
        <v>50</v>
      </c>
      <c r="E1165" s="2129">
        <f t="shared" ref="E1165:E1168" si="161">E1139*3</f>
        <v>142.71</v>
      </c>
      <c r="F1165" s="603">
        <f t="shared" ref="F1165:F1168" si="162">ROUND(E1165*(1-$F$37),2)</f>
        <v>142.71</v>
      </c>
      <c r="G1165" s="862">
        <f>'Заказ, cкидки и курсы валют'!$J$23*F1165</f>
        <v>1776.7394999999999</v>
      </c>
      <c r="H1165" s="128">
        <f t="shared" ref="H1165:H1168" si="163">ROUND((D1165/1000)*G1165,2)</f>
        <v>88.84</v>
      </c>
      <c r="I1165" s="15"/>
    </row>
    <row r="1166" spans="1:11">
      <c r="A1166" s="15" t="s">
        <v>11131</v>
      </c>
      <c r="B1166" s="60" t="s">
        <v>669</v>
      </c>
      <c r="C1166" s="61">
        <v>1.53</v>
      </c>
      <c r="D1166" s="2113">
        <v>50</v>
      </c>
      <c r="E1166" s="2129">
        <f t="shared" si="161"/>
        <v>182.76</v>
      </c>
      <c r="F1166" s="603">
        <f t="shared" si="162"/>
        <v>182.76</v>
      </c>
      <c r="G1166" s="862">
        <f>'Заказ, cкидки и курсы валют'!$J$23*F1166</f>
        <v>2275.3619999999996</v>
      </c>
      <c r="H1166" s="128">
        <f t="shared" si="163"/>
        <v>113.77</v>
      </c>
      <c r="I1166" s="15"/>
    </row>
    <row r="1167" spans="1:11">
      <c r="A1167" s="15" t="s">
        <v>11132</v>
      </c>
      <c r="B1167" s="61" t="s">
        <v>3990</v>
      </c>
      <c r="C1167" s="61">
        <v>1.53</v>
      </c>
      <c r="D1167" s="2113">
        <v>50</v>
      </c>
      <c r="E1167" s="2129">
        <f t="shared" si="161"/>
        <v>170.43</v>
      </c>
      <c r="F1167" s="603">
        <f t="shared" si="162"/>
        <v>170.43</v>
      </c>
      <c r="G1167" s="862">
        <f>'Заказ, cкидки и курсы валют'!$J$23*F1167</f>
        <v>2121.8535000000002</v>
      </c>
      <c r="H1167" s="128">
        <f t="shared" si="163"/>
        <v>106.09</v>
      </c>
      <c r="I1167" s="15"/>
    </row>
    <row r="1168" spans="1:11">
      <c r="A1168" s="15" t="s">
        <v>11133</v>
      </c>
      <c r="B1168" s="60" t="s">
        <v>603</v>
      </c>
      <c r="C1168" s="61">
        <v>1.65</v>
      </c>
      <c r="D1168" s="2113">
        <v>50</v>
      </c>
      <c r="E1168" s="2129">
        <f t="shared" si="161"/>
        <v>229.26</v>
      </c>
      <c r="F1168" s="603">
        <f t="shared" si="162"/>
        <v>229.26</v>
      </c>
      <c r="G1168" s="862">
        <f>'Заказ, cкидки и курсы валют'!$J$23*F1168</f>
        <v>2854.2869999999998</v>
      </c>
      <c r="H1168" s="128">
        <f t="shared" si="163"/>
        <v>142.71</v>
      </c>
      <c r="I1168" s="15"/>
    </row>
    <row r="1169" spans="1:9" ht="13.5" thickBot="1">
      <c r="A1169" s="1139"/>
      <c r="B1169" s="123"/>
      <c r="C1169" s="70"/>
      <c r="D1169" s="268"/>
      <c r="E1169" s="579"/>
      <c r="F1169" s="1096"/>
      <c r="G1169" s="865"/>
      <c r="H1169" s="23"/>
      <c r="I1169" s="513"/>
    </row>
    <row r="1170" spans="1:9" ht="18">
      <c r="A1170" s="247"/>
      <c r="B1170" s="163"/>
      <c r="C1170" s="91" t="s">
        <v>952</v>
      </c>
      <c r="D1170" s="91"/>
      <c r="E1170" s="555"/>
      <c r="F1170" s="569"/>
      <c r="G1170" s="562"/>
      <c r="H1170" s="163"/>
      <c r="I1170" s="95"/>
    </row>
    <row r="1171" spans="1:9" ht="18">
      <c r="A1171" s="248"/>
      <c r="B1171" s="17"/>
      <c r="C1171" s="108" t="s">
        <v>3204</v>
      </c>
      <c r="D1171" s="111"/>
      <c r="E1171" s="568"/>
      <c r="F1171" s="563"/>
      <c r="G1171" s="553"/>
      <c r="H1171" s="17"/>
      <c r="I1171" s="167"/>
    </row>
    <row r="1172" spans="1:9" ht="18">
      <c r="A1172" s="248"/>
      <c r="B1172" s="17"/>
      <c r="C1172" s="108" t="s">
        <v>11138</v>
      </c>
      <c r="D1172" s="111"/>
      <c r="E1172" s="568"/>
      <c r="F1172" s="563"/>
      <c r="G1172" s="553"/>
      <c r="H1172" s="17"/>
      <c r="I1172" s="167"/>
    </row>
    <row r="1173" spans="1:9">
      <c r="A1173" s="248"/>
      <c r="B1173" s="17"/>
      <c r="C1173" s="274"/>
      <c r="D1173" s="17"/>
      <c r="E1173" s="557"/>
      <c r="F1173" s="594"/>
      <c r="G1173" s="620"/>
      <c r="H1173" s="17"/>
      <c r="I1173" s="167"/>
    </row>
    <row r="1174" spans="1:9">
      <c r="A1174" s="248"/>
      <c r="B1174" s="17"/>
      <c r="C1174" s="274"/>
      <c r="D1174" s="17"/>
      <c r="E1174" s="557"/>
      <c r="F1174" s="594" t="s">
        <v>6001</v>
      </c>
      <c r="G1174" s="620"/>
      <c r="H1174" s="17"/>
      <c r="I1174" s="167"/>
    </row>
    <row r="1175" spans="1:9" ht="18.75" thickBot="1">
      <c r="A1175" s="117" t="s">
        <v>7710</v>
      </c>
      <c r="B1175" s="273"/>
      <c r="C1175" s="99"/>
      <c r="D1175" s="99"/>
      <c r="E1175" s="558"/>
      <c r="F1175" s="598"/>
      <c r="G1175" s="621"/>
      <c r="H1175" s="171"/>
      <c r="I1175" s="172"/>
    </row>
    <row r="1176" spans="1:9" ht="42">
      <c r="A1176" s="195" t="s">
        <v>1034</v>
      </c>
      <c r="B1176" s="196" t="s">
        <v>1035</v>
      </c>
      <c r="C1176" s="197" t="s">
        <v>678</v>
      </c>
      <c r="D1176" s="197" t="s">
        <v>3143</v>
      </c>
      <c r="E1176" s="605" t="s">
        <v>11378</v>
      </c>
      <c r="F1176" s="600" t="s">
        <v>2792</v>
      </c>
      <c r="G1176" s="638" t="s">
        <v>2640</v>
      </c>
      <c r="H1176" s="338" t="s">
        <v>497</v>
      </c>
      <c r="I1176" s="199" t="s">
        <v>4268</v>
      </c>
    </row>
    <row r="1177" spans="1:9" ht="13.5" thickBot="1">
      <c r="A1177" s="195"/>
      <c r="B1177" s="389"/>
      <c r="C1177" s="197" t="s">
        <v>3644</v>
      </c>
      <c r="D1177" s="390" t="s">
        <v>2641</v>
      </c>
      <c r="E1177" s="564" t="s">
        <v>265</v>
      </c>
      <c r="F1177" s="607">
        <f>'Заказ, cкидки и курсы валют'!$I$12</f>
        <v>0</v>
      </c>
      <c r="G1177" s="949"/>
      <c r="H1177" s="455"/>
      <c r="I1177" s="325"/>
    </row>
    <row r="1178" spans="1:9" ht="15">
      <c r="A1178" s="15" t="s">
        <v>11134</v>
      </c>
      <c r="B1178" s="60" t="s">
        <v>11137</v>
      </c>
      <c r="C1178" s="61">
        <v>4.96</v>
      </c>
      <c r="D1178" s="2112">
        <v>1800</v>
      </c>
      <c r="E1178" s="2438">
        <v>461.77</v>
      </c>
      <c r="F1178" s="603">
        <f>ROUND(E1178*(1-$F$37),2)</f>
        <v>461.77</v>
      </c>
      <c r="G1178" s="862">
        <f>'Заказ, cкидки и курсы валют'!$J$23*F1178</f>
        <v>5749.0364999999993</v>
      </c>
      <c r="H1178" s="128">
        <f>ROUND((D1178/1000)*G1178,2)</f>
        <v>10348.27</v>
      </c>
      <c r="I1178" s="337"/>
    </row>
    <row r="1179" spans="1:9" ht="15">
      <c r="A1179" s="15" t="s">
        <v>11135</v>
      </c>
      <c r="B1179" s="60" t="s">
        <v>11137</v>
      </c>
      <c r="C1179" s="61">
        <v>4.96</v>
      </c>
      <c r="D1179" s="2112">
        <v>1800</v>
      </c>
      <c r="E1179" s="2438">
        <v>461.77</v>
      </c>
      <c r="F1179" s="603">
        <f>ROUND(E1179*(1-$F$37),2)</f>
        <v>461.77</v>
      </c>
      <c r="G1179" s="862">
        <f>'Заказ, cкидки и курсы валют'!$J$23*F1179</f>
        <v>5749.0364999999993</v>
      </c>
      <c r="H1179" s="128">
        <f>ROUND((D1179/1000)*G1179,2)</f>
        <v>10348.27</v>
      </c>
      <c r="I1179" s="212"/>
    </row>
    <row r="1180" spans="1:9" ht="15.75" thickBot="1">
      <c r="A1180" s="15" t="s">
        <v>11136</v>
      </c>
      <c r="B1180" s="60" t="s">
        <v>11137</v>
      </c>
      <c r="C1180" s="61">
        <v>4.96</v>
      </c>
      <c r="D1180" s="2112">
        <v>1800</v>
      </c>
      <c r="E1180" s="2438">
        <v>494.12</v>
      </c>
      <c r="F1180" s="603">
        <f>ROUND(E1180*(1-$F$37),2)</f>
        <v>494.12</v>
      </c>
      <c r="G1180" s="862">
        <f>'Заказ, cкидки и курсы валют'!$J$23*F1180</f>
        <v>6151.7939999999999</v>
      </c>
      <c r="H1180" s="128">
        <f>ROUND((D1180/1000)*G1180,2)</f>
        <v>11073.23</v>
      </c>
      <c r="I1180" s="214"/>
    </row>
    <row r="1181" spans="1:9" ht="13.5" thickBot="1"/>
    <row r="1182" spans="1:9" ht="18">
      <c r="A1182" s="247"/>
      <c r="B1182" s="163"/>
      <c r="C1182" s="91" t="s">
        <v>5356</v>
      </c>
      <c r="D1182" s="91"/>
      <c r="E1182" s="555"/>
      <c r="F1182" s="569"/>
      <c r="G1182" s="562"/>
      <c r="H1182" s="163"/>
      <c r="I1182" s="95"/>
    </row>
    <row r="1183" spans="1:9" ht="18">
      <c r="A1183" s="248"/>
      <c r="B1183" s="17"/>
      <c r="C1183" s="108" t="s">
        <v>3204</v>
      </c>
      <c r="D1183" s="111"/>
      <c r="E1183" s="568"/>
      <c r="F1183" s="563"/>
      <c r="G1183" s="553"/>
      <c r="H1183" s="17"/>
      <c r="I1183" s="167"/>
    </row>
    <row r="1184" spans="1:9">
      <c r="A1184" s="248"/>
      <c r="B1184" s="17"/>
      <c r="C1184" s="97"/>
      <c r="D1184" s="97"/>
      <c r="E1184" s="557"/>
      <c r="F1184" s="596"/>
      <c r="G1184" s="620"/>
      <c r="H1184" s="17"/>
      <c r="I1184" s="167"/>
    </row>
    <row r="1185" spans="1:9">
      <c r="A1185" s="248"/>
      <c r="B1185" s="17"/>
      <c r="C1185" s="274"/>
      <c r="D1185" s="17"/>
      <c r="E1185" s="557"/>
      <c r="F1185" s="594"/>
      <c r="G1185" s="620"/>
      <c r="H1185" s="17"/>
      <c r="I1185" s="167"/>
    </row>
    <row r="1186" spans="1:9">
      <c r="A1186" s="248"/>
      <c r="B1186" s="17"/>
      <c r="C1186" s="274"/>
      <c r="D1186" s="17"/>
      <c r="E1186" s="557"/>
      <c r="F1186" s="594" t="s">
        <v>6001</v>
      </c>
      <c r="G1186" s="620"/>
      <c r="H1186" s="17"/>
      <c r="I1186" s="167"/>
    </row>
    <row r="1187" spans="1:9" ht="18.75" thickBot="1">
      <c r="A1187" s="117" t="s">
        <v>7710</v>
      </c>
      <c r="B1187" s="273"/>
      <c r="C1187" s="99"/>
      <c r="D1187" s="99"/>
      <c r="E1187" s="558"/>
      <c r="F1187" s="598"/>
      <c r="G1187" s="621"/>
      <c r="H1187" s="171"/>
      <c r="I1187" s="172"/>
    </row>
    <row r="1188" spans="1:9" ht="42">
      <c r="A1188" s="195" t="s">
        <v>1034</v>
      </c>
      <c r="B1188" s="196" t="s">
        <v>1035</v>
      </c>
      <c r="C1188" s="197" t="s">
        <v>678</v>
      </c>
      <c r="D1188" s="197" t="s">
        <v>3143</v>
      </c>
      <c r="E1188" s="605" t="s">
        <v>11378</v>
      </c>
      <c r="F1188" s="600" t="s">
        <v>2792</v>
      </c>
      <c r="G1188" s="638" t="s">
        <v>2640</v>
      </c>
      <c r="H1188" s="338" t="s">
        <v>497</v>
      </c>
      <c r="I1188" s="199" t="s">
        <v>4268</v>
      </c>
    </row>
    <row r="1189" spans="1:9" ht="13.5" thickBot="1">
      <c r="A1189" s="195"/>
      <c r="B1189" s="389"/>
      <c r="C1189" s="197" t="s">
        <v>3644</v>
      </c>
      <c r="D1189" s="390" t="s">
        <v>2641</v>
      </c>
      <c r="E1189" s="564" t="s">
        <v>265</v>
      </c>
      <c r="F1189" s="607">
        <f>'Заказ, cкидки и курсы валют'!$I$12</f>
        <v>0</v>
      </c>
      <c r="G1189" s="949"/>
      <c r="H1189" s="455"/>
      <c r="I1189" s="186"/>
    </row>
    <row r="1190" spans="1:9" ht="15.75" thickBot="1">
      <c r="A1190" s="20" t="s">
        <v>11139</v>
      </c>
      <c r="B1190" s="60" t="s">
        <v>5357</v>
      </c>
      <c r="C1190" s="437">
        <v>5.4</v>
      </c>
      <c r="D1190" s="2170">
        <v>3000</v>
      </c>
      <c r="E1190" s="2438">
        <v>161.03</v>
      </c>
      <c r="F1190" s="603">
        <f>ROUND(E1190*(1-$F$37),2)</f>
        <v>161.03</v>
      </c>
      <c r="G1190" s="862">
        <f>'Заказ, cкидки и курсы валют'!$J$23*F1190</f>
        <v>2004.8235</v>
      </c>
      <c r="H1190" s="128">
        <f>ROUND((D1190/1000)*G1190,2)</f>
        <v>6014.47</v>
      </c>
      <c r="I1190" s="1005"/>
    </row>
    <row r="1191" spans="1:9" ht="13.5" thickBot="1"/>
    <row r="1192" spans="1:9" ht="18">
      <c r="A1192" s="247"/>
      <c r="B1192" s="163"/>
      <c r="C1192" s="91" t="s">
        <v>5356</v>
      </c>
      <c r="D1192" s="91"/>
      <c r="E1192" s="555"/>
      <c r="F1192" s="569"/>
      <c r="G1192" s="562"/>
      <c r="H1192" s="163"/>
      <c r="I1192" s="95"/>
    </row>
    <row r="1193" spans="1:9" ht="18">
      <c r="A1193" s="248"/>
      <c r="B1193" s="17"/>
      <c r="C1193" s="108" t="s">
        <v>3204</v>
      </c>
      <c r="D1193" s="111"/>
      <c r="E1193" s="568"/>
      <c r="F1193" s="563"/>
      <c r="G1193" s="553"/>
      <c r="H1193" s="17"/>
      <c r="I1193" s="167"/>
    </row>
    <row r="1194" spans="1:9">
      <c r="A1194" s="248"/>
      <c r="B1194" s="17"/>
      <c r="C1194" s="97"/>
      <c r="D1194" s="97"/>
      <c r="E1194" s="557"/>
      <c r="F1194" s="596"/>
      <c r="G1194" s="620"/>
      <c r="H1194" s="17"/>
      <c r="I1194" s="167"/>
    </row>
    <row r="1195" spans="1:9">
      <c r="A1195" s="248"/>
      <c r="B1195" s="17"/>
      <c r="C1195" s="274"/>
      <c r="D1195" s="17"/>
      <c r="E1195" s="557"/>
      <c r="F1195" s="594"/>
      <c r="G1195" s="620"/>
      <c r="H1195" s="17"/>
      <c r="I1195" s="167"/>
    </row>
    <row r="1196" spans="1:9">
      <c r="A1196" s="248"/>
      <c r="B1196" s="17"/>
      <c r="C1196" s="274"/>
      <c r="D1196" s="17"/>
      <c r="E1196" s="557"/>
      <c r="F1196" s="594" t="s">
        <v>6001</v>
      </c>
      <c r="G1196" s="620"/>
      <c r="H1196" s="17"/>
      <c r="I1196" s="167"/>
    </row>
    <row r="1197" spans="1:9" ht="18.75" thickBot="1">
      <c r="A1197" s="117" t="s">
        <v>7711</v>
      </c>
      <c r="B1197" s="118"/>
      <c r="C1197" s="99"/>
      <c r="D1197" s="99"/>
      <c r="E1197" s="558"/>
      <c r="F1197" s="598"/>
      <c r="G1197" s="621"/>
      <c r="H1197" s="171"/>
      <c r="I1197" s="172"/>
    </row>
    <row r="1198" spans="1:9" ht="42">
      <c r="A1198" s="195" t="s">
        <v>1034</v>
      </c>
      <c r="B1198" s="196" t="s">
        <v>1035</v>
      </c>
      <c r="C1198" s="197" t="s">
        <v>678</v>
      </c>
      <c r="D1198" s="197" t="s">
        <v>3143</v>
      </c>
      <c r="E1198" s="605" t="s">
        <v>11378</v>
      </c>
      <c r="F1198" s="600" t="s">
        <v>2792</v>
      </c>
      <c r="G1198" s="638" t="s">
        <v>2640</v>
      </c>
      <c r="H1198" s="338" t="s">
        <v>497</v>
      </c>
      <c r="I1198" s="199" t="s">
        <v>4268</v>
      </c>
    </row>
    <row r="1199" spans="1:9" ht="13.5" thickBot="1">
      <c r="A1199" s="195"/>
      <c r="B1199" s="389"/>
      <c r="C1199" s="197" t="s">
        <v>3644</v>
      </c>
      <c r="D1199" s="390" t="s">
        <v>2641</v>
      </c>
      <c r="E1199" s="564" t="s">
        <v>265</v>
      </c>
      <c r="F1199" s="607">
        <f>'Заказ, cкидки и курсы валют'!$I$12</f>
        <v>0</v>
      </c>
      <c r="G1199" s="949"/>
      <c r="H1199" s="455"/>
      <c r="I1199" s="325"/>
    </row>
    <row r="1200" spans="1:9" ht="13.5" thickBot="1">
      <c r="A1200" s="20" t="s">
        <v>11140</v>
      </c>
      <c r="B1200" s="60" t="s">
        <v>5357</v>
      </c>
      <c r="C1200" s="437">
        <v>5.4</v>
      </c>
      <c r="D1200" s="2170">
        <v>200</v>
      </c>
      <c r="E1200" s="2129">
        <f>E1190*1.2</f>
        <v>193.23599999999999</v>
      </c>
      <c r="F1200" s="603">
        <f>ROUND(E1200*(1-$F$37),2)</f>
        <v>193.24</v>
      </c>
      <c r="G1200" s="862">
        <f>'Заказ, cкидки и курсы валют'!$J$23*F1200</f>
        <v>2405.8380000000002</v>
      </c>
      <c r="H1200" s="128">
        <f>ROUND((D1200/1000)*G1200,2)</f>
        <v>481.17</v>
      </c>
      <c r="I1200" s="1006"/>
    </row>
  </sheetData>
  <protectedRanges>
    <protectedRange password="DDED" sqref="C1013:C1017 C993:C998 C1033:C1037" name="範圍2_1_1"/>
  </protectedRanges>
  <mergeCells count="3">
    <mergeCell ref="A1:I1"/>
    <mergeCell ref="G36:G37"/>
    <mergeCell ref="H36:H37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L1428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J1" sqref="J1"/>
    </sheetView>
  </sheetViews>
  <sheetFormatPr defaultRowHeight="12.75"/>
  <cols>
    <col min="1" max="1" width="11.42578125" customWidth="1"/>
    <col min="2" max="2" width="13.85546875" customWidth="1"/>
    <col min="3" max="3" width="11" customWidth="1"/>
    <col min="4" max="4" width="10.5703125" customWidth="1"/>
    <col min="5" max="5" width="11" style="549" hidden="1" customWidth="1"/>
    <col min="6" max="6" width="10.140625" style="548" customWidth="1"/>
    <col min="7" max="7" width="13.5703125" style="548" customWidth="1"/>
    <col min="8" max="8" width="13" customWidth="1"/>
    <col min="9" max="9" width="29.42578125" customWidth="1"/>
    <col min="10" max="10" width="20.42578125" customWidth="1"/>
    <col min="11" max="11" width="21.42578125" customWidth="1"/>
    <col min="12" max="12" width="12.42578125" customWidth="1"/>
  </cols>
  <sheetData>
    <row r="1" spans="1:12" s="132" customFormat="1" ht="30" customHeight="1">
      <c r="A1" s="2602" t="s">
        <v>3</v>
      </c>
      <c r="B1" s="2602"/>
      <c r="C1" s="2602"/>
      <c r="D1" s="2602"/>
      <c r="E1" s="2602"/>
      <c r="F1" s="2602"/>
      <c r="G1" s="2602"/>
      <c r="H1" s="2602"/>
      <c r="I1" s="2602"/>
      <c r="J1" s="666" t="s">
        <v>12333</v>
      </c>
      <c r="K1" s="545"/>
      <c r="L1" s="545"/>
    </row>
    <row r="2" spans="1:12" ht="30.75">
      <c r="A2" s="158" t="s">
        <v>3960</v>
      </c>
      <c r="B2" s="158"/>
      <c r="C2" s="158"/>
      <c r="D2" s="158"/>
      <c r="E2" s="895"/>
      <c r="F2" s="629"/>
      <c r="G2" s="628"/>
      <c r="H2" s="161"/>
      <c r="I2" s="162"/>
    </row>
    <row r="3" spans="1:12" ht="13.5" thickBot="1"/>
    <row r="4" spans="1:12" ht="18">
      <c r="A4" s="247"/>
      <c r="B4" s="163"/>
      <c r="C4" s="91"/>
      <c r="D4" s="91" t="s">
        <v>3205</v>
      </c>
      <c r="E4" s="555"/>
      <c r="F4" s="555"/>
      <c r="G4" s="569"/>
      <c r="H4" s="163"/>
      <c r="I4" s="95"/>
    </row>
    <row r="5" spans="1:12" ht="18">
      <c r="A5" s="248"/>
      <c r="B5" s="17"/>
      <c r="C5" s="108"/>
      <c r="D5" s="108" t="s">
        <v>3206</v>
      </c>
      <c r="E5" s="556"/>
      <c r="F5" s="568"/>
      <c r="G5" s="568"/>
      <c r="H5" s="17"/>
      <c r="I5" s="167"/>
    </row>
    <row r="6" spans="1:12">
      <c r="A6" s="248"/>
      <c r="B6" s="17"/>
      <c r="C6" s="97"/>
      <c r="D6" s="97"/>
      <c r="E6" s="896"/>
      <c r="F6" s="596"/>
      <c r="G6" s="620"/>
      <c r="H6" s="17"/>
      <c r="I6" s="167"/>
    </row>
    <row r="7" spans="1:12">
      <c r="A7" s="248"/>
      <c r="B7" s="17"/>
      <c r="C7" s="97"/>
      <c r="D7" s="97"/>
      <c r="E7" s="896"/>
      <c r="F7" s="596"/>
      <c r="G7" s="620"/>
      <c r="H7" s="17"/>
      <c r="I7" s="167"/>
    </row>
    <row r="8" spans="1:12" ht="15.75">
      <c r="A8" s="516" t="s">
        <v>7082</v>
      </c>
      <c r="B8" s="17"/>
      <c r="C8" s="97"/>
      <c r="D8" s="97"/>
      <c r="E8" s="896"/>
      <c r="F8" s="596"/>
      <c r="G8" s="620"/>
      <c r="H8" s="17"/>
      <c r="I8" s="167"/>
    </row>
    <row r="9" spans="1:12" ht="13.5" thickBot="1">
      <c r="A9" s="249"/>
      <c r="B9" s="171"/>
      <c r="C9" s="99"/>
      <c r="D9" s="99"/>
      <c r="E9" s="897"/>
      <c r="F9" s="598"/>
      <c r="G9" s="621"/>
      <c r="H9" s="171"/>
      <c r="I9" s="172"/>
    </row>
    <row r="10" spans="1:12" ht="33.75" customHeight="1">
      <c r="A10" s="187" t="s">
        <v>1034</v>
      </c>
      <c r="B10" s="189" t="s">
        <v>1035</v>
      </c>
      <c r="C10" s="192" t="s">
        <v>678</v>
      </c>
      <c r="D10" s="192" t="s">
        <v>3143</v>
      </c>
      <c r="E10" s="605" t="s">
        <v>11378</v>
      </c>
      <c r="F10" s="600" t="s">
        <v>2792</v>
      </c>
      <c r="G10" s="2607" t="s">
        <v>2640</v>
      </c>
      <c r="H10" s="2598" t="s">
        <v>497</v>
      </c>
      <c r="I10" s="173" t="s">
        <v>4268</v>
      </c>
    </row>
    <row r="11" spans="1:12" ht="20.25" customHeight="1" thickBot="1">
      <c r="A11" s="195"/>
      <c r="B11" s="389"/>
      <c r="C11" s="197" t="s">
        <v>3644</v>
      </c>
      <c r="D11" s="390" t="s">
        <v>2641</v>
      </c>
      <c r="E11" s="898" t="s">
        <v>265</v>
      </c>
      <c r="F11" s="607">
        <f>'Заказ, cкидки и курсы валют'!$I$12</f>
        <v>0</v>
      </c>
      <c r="G11" s="2606"/>
      <c r="H11" s="2599"/>
      <c r="I11" s="325"/>
    </row>
    <row r="12" spans="1:12" ht="15">
      <c r="A12" s="333" t="s">
        <v>789</v>
      </c>
      <c r="B12" s="986" t="s">
        <v>961</v>
      </c>
      <c r="C12" s="986">
        <v>0.63</v>
      </c>
      <c r="D12" s="393">
        <v>1000</v>
      </c>
      <c r="E12" s="574">
        <v>75.510000000000005</v>
      </c>
      <c r="F12" s="967">
        <f>ROUND(E12*(1-$F$11),2)</f>
        <v>75.510000000000005</v>
      </c>
      <c r="G12" s="968">
        <f>'Заказ, cкидки и курсы валют'!$J$23*F12</f>
        <v>940.09950000000003</v>
      </c>
      <c r="H12" s="387">
        <f>ROUND((D12/1000)*G12,2)</f>
        <v>940.1</v>
      </c>
      <c r="I12" s="337"/>
    </row>
    <row r="13" spans="1:12" ht="15">
      <c r="A13" s="216" t="s">
        <v>790</v>
      </c>
      <c r="B13" s="46" t="s">
        <v>3648</v>
      </c>
      <c r="C13" s="46">
        <v>0.65</v>
      </c>
      <c r="D13" s="48">
        <v>1000</v>
      </c>
      <c r="E13" s="574">
        <v>87.07</v>
      </c>
      <c r="F13" s="603">
        <f t="shared" ref="F13:F54" si="0">ROUND(E13*(1-$F$11),2)</f>
        <v>87.07</v>
      </c>
      <c r="G13" s="862">
        <f>'Заказ, cкидки и курсы валют'!$J$23*F13</f>
        <v>1084.0214999999998</v>
      </c>
      <c r="H13" s="128">
        <f t="shared" ref="H13:H54" si="1">ROUND((D13/1000)*G13,2)</f>
        <v>1084.02</v>
      </c>
      <c r="I13" s="212"/>
    </row>
    <row r="14" spans="1:12" ht="15">
      <c r="A14" s="216" t="s">
        <v>791</v>
      </c>
      <c r="B14" s="46" t="s">
        <v>3649</v>
      </c>
      <c r="C14" s="46">
        <v>0.66</v>
      </c>
      <c r="D14" s="39">
        <v>1000</v>
      </c>
      <c r="E14" s="574">
        <v>85.26</v>
      </c>
      <c r="F14" s="603">
        <f t="shared" si="0"/>
        <v>85.26</v>
      </c>
      <c r="G14" s="862">
        <f>'Заказ, cкидки и курсы валют'!$J$23*F14</f>
        <v>1061.4870000000001</v>
      </c>
      <c r="H14" s="128">
        <f t="shared" si="1"/>
        <v>1061.49</v>
      </c>
      <c r="I14" s="212"/>
    </row>
    <row r="15" spans="1:12" ht="15">
      <c r="A15" s="216" t="s">
        <v>792</v>
      </c>
      <c r="B15" s="46" t="s">
        <v>3650</v>
      </c>
      <c r="C15" s="46">
        <v>0.67</v>
      </c>
      <c r="D15" s="39">
        <v>1000</v>
      </c>
      <c r="E15" s="574">
        <v>87.34</v>
      </c>
      <c r="F15" s="603">
        <f t="shared" si="0"/>
        <v>87.34</v>
      </c>
      <c r="G15" s="862">
        <f>'Заказ, cкидки и курсы валют'!$J$23*F15</f>
        <v>1087.383</v>
      </c>
      <c r="H15" s="128">
        <f t="shared" si="1"/>
        <v>1087.3800000000001</v>
      </c>
      <c r="I15" s="212"/>
    </row>
    <row r="16" spans="1:12" ht="15">
      <c r="A16" s="216" t="s">
        <v>793</v>
      </c>
      <c r="B16" s="46" t="s">
        <v>621</v>
      </c>
      <c r="C16" s="46">
        <v>1</v>
      </c>
      <c r="D16" s="39">
        <v>1000</v>
      </c>
      <c r="E16" s="574">
        <v>69.400000000000006</v>
      </c>
      <c r="F16" s="603">
        <f t="shared" si="0"/>
        <v>69.400000000000006</v>
      </c>
      <c r="G16" s="862">
        <f>'Заказ, cкидки и курсы валют'!$J$23*F16</f>
        <v>864.03</v>
      </c>
      <c r="H16" s="128">
        <f t="shared" si="1"/>
        <v>864.03</v>
      </c>
      <c r="I16" s="212"/>
    </row>
    <row r="17" spans="1:9" ht="15">
      <c r="A17" s="216" t="s">
        <v>794</v>
      </c>
      <c r="B17" s="46" t="s">
        <v>622</v>
      </c>
      <c r="C17" s="46">
        <v>1.05</v>
      </c>
      <c r="D17" s="39">
        <v>1000</v>
      </c>
      <c r="E17" s="574">
        <v>73.61</v>
      </c>
      <c r="F17" s="603">
        <f t="shared" si="0"/>
        <v>73.61</v>
      </c>
      <c r="G17" s="862">
        <f>'Заказ, cкидки и курсы валют'!$J$23*F17</f>
        <v>916.44449999999995</v>
      </c>
      <c r="H17" s="128">
        <f t="shared" si="1"/>
        <v>916.44</v>
      </c>
      <c r="I17" s="212"/>
    </row>
    <row r="18" spans="1:9" ht="15">
      <c r="A18" s="216" t="s">
        <v>795</v>
      </c>
      <c r="B18" s="46" t="s">
        <v>623</v>
      </c>
      <c r="C18" s="46">
        <v>1.1000000000000001</v>
      </c>
      <c r="D18" s="39">
        <v>1000</v>
      </c>
      <c r="E18" s="574">
        <v>77.680000000000007</v>
      </c>
      <c r="F18" s="603">
        <f t="shared" si="0"/>
        <v>77.680000000000007</v>
      </c>
      <c r="G18" s="862">
        <f>'Заказ, cкидки и курсы валют'!$J$23*F18</f>
        <v>967.11599999999999</v>
      </c>
      <c r="H18" s="128">
        <f t="shared" si="1"/>
        <v>967.12</v>
      </c>
      <c r="I18" s="212"/>
    </row>
    <row r="19" spans="1:9" ht="15">
      <c r="A19" s="216" t="s">
        <v>796</v>
      </c>
      <c r="B19" s="46" t="s">
        <v>3209</v>
      </c>
      <c r="C19" s="46">
        <v>1.1499999999999999</v>
      </c>
      <c r="D19" s="39">
        <v>1000</v>
      </c>
      <c r="E19" s="574">
        <v>82.11</v>
      </c>
      <c r="F19" s="603">
        <f t="shared" si="0"/>
        <v>82.11</v>
      </c>
      <c r="G19" s="862">
        <f>'Заказ, cкидки и курсы валют'!$J$23*F19</f>
        <v>1022.2694999999999</v>
      </c>
      <c r="H19" s="128">
        <f t="shared" si="1"/>
        <v>1022.27</v>
      </c>
      <c r="I19" s="212"/>
    </row>
    <row r="20" spans="1:9" ht="15">
      <c r="A20" s="216" t="s">
        <v>797</v>
      </c>
      <c r="B20" s="46" t="s">
        <v>3210</v>
      </c>
      <c r="C20" s="46">
        <v>1.3</v>
      </c>
      <c r="D20" s="39">
        <v>1000</v>
      </c>
      <c r="E20" s="574">
        <v>84.4</v>
      </c>
      <c r="F20" s="603">
        <f t="shared" si="0"/>
        <v>84.4</v>
      </c>
      <c r="G20" s="862">
        <f>'Заказ, cкидки и курсы валют'!$J$23*F20</f>
        <v>1050.78</v>
      </c>
      <c r="H20" s="128">
        <f t="shared" si="1"/>
        <v>1050.78</v>
      </c>
      <c r="I20" s="212"/>
    </row>
    <row r="21" spans="1:9" ht="15">
      <c r="A21" s="216" t="s">
        <v>798</v>
      </c>
      <c r="B21" s="46" t="s">
        <v>3211</v>
      </c>
      <c r="C21" s="46">
        <v>1.35</v>
      </c>
      <c r="D21" s="39">
        <v>1000</v>
      </c>
      <c r="E21" s="574">
        <v>94.47</v>
      </c>
      <c r="F21" s="603">
        <f t="shared" si="0"/>
        <v>94.47</v>
      </c>
      <c r="G21" s="862">
        <f>'Заказ, cкидки и курсы валют'!$J$23*F21</f>
        <v>1176.1514999999999</v>
      </c>
      <c r="H21" s="128">
        <f t="shared" si="1"/>
        <v>1176.1500000000001</v>
      </c>
      <c r="I21" s="212"/>
    </row>
    <row r="22" spans="1:9" ht="15">
      <c r="A22" s="216" t="s">
        <v>799</v>
      </c>
      <c r="B22" s="46" t="s">
        <v>3212</v>
      </c>
      <c r="C22" s="46">
        <v>1.47</v>
      </c>
      <c r="D22" s="39">
        <v>1000</v>
      </c>
      <c r="E22" s="574">
        <v>98.95</v>
      </c>
      <c r="F22" s="603">
        <f t="shared" si="0"/>
        <v>98.95</v>
      </c>
      <c r="G22" s="862">
        <f>'Заказ, cкидки и курсы валют'!$J$23*F22</f>
        <v>1231.9275</v>
      </c>
      <c r="H22" s="128">
        <f t="shared" si="1"/>
        <v>1231.93</v>
      </c>
      <c r="I22" s="212"/>
    </row>
    <row r="23" spans="1:9" ht="15">
      <c r="A23" s="216" t="s">
        <v>800</v>
      </c>
      <c r="B23" s="46" t="s">
        <v>3213</v>
      </c>
      <c r="C23" s="46">
        <v>1.7</v>
      </c>
      <c r="D23" s="39">
        <v>500</v>
      </c>
      <c r="E23" s="574">
        <v>115.26</v>
      </c>
      <c r="F23" s="603">
        <f t="shared" si="0"/>
        <v>115.26</v>
      </c>
      <c r="G23" s="862">
        <f>'Заказ, cкидки и курсы валют'!$J$23*F23</f>
        <v>1434.9870000000001</v>
      </c>
      <c r="H23" s="128">
        <f t="shared" si="1"/>
        <v>717.49</v>
      </c>
      <c r="I23" s="212"/>
    </row>
    <row r="24" spans="1:9" ht="15">
      <c r="A24" s="216" t="s">
        <v>801</v>
      </c>
      <c r="B24" s="46" t="s">
        <v>3214</v>
      </c>
      <c r="C24" s="46">
        <v>1.95</v>
      </c>
      <c r="D24" s="39">
        <v>500</v>
      </c>
      <c r="E24" s="574">
        <v>130.16999999999999</v>
      </c>
      <c r="F24" s="603">
        <f t="shared" si="0"/>
        <v>130.16999999999999</v>
      </c>
      <c r="G24" s="862">
        <f>'Заказ, cкидки и курсы валют'!$J$23*F24</f>
        <v>1620.6164999999999</v>
      </c>
      <c r="H24" s="128">
        <f t="shared" si="1"/>
        <v>810.31</v>
      </c>
      <c r="I24" s="212"/>
    </row>
    <row r="25" spans="1:9" ht="15">
      <c r="A25" s="216" t="s">
        <v>802</v>
      </c>
      <c r="B25" s="46" t="s">
        <v>3215</v>
      </c>
      <c r="C25" s="46">
        <v>1.63</v>
      </c>
      <c r="D25" s="39">
        <v>1000</v>
      </c>
      <c r="E25" s="574">
        <v>94.35</v>
      </c>
      <c r="F25" s="603">
        <f t="shared" si="0"/>
        <v>94.35</v>
      </c>
      <c r="G25" s="862">
        <f>'Заказ, cкидки и курсы валют'!$J$23*F25</f>
        <v>1174.6574999999998</v>
      </c>
      <c r="H25" s="128">
        <f t="shared" si="1"/>
        <v>1174.6600000000001</v>
      </c>
      <c r="I25" s="212"/>
    </row>
    <row r="26" spans="1:9" ht="15">
      <c r="A26" s="216" t="s">
        <v>803</v>
      </c>
      <c r="B26" s="46" t="s">
        <v>3216</v>
      </c>
      <c r="C26" s="46">
        <v>1.67</v>
      </c>
      <c r="D26" s="39">
        <v>1000</v>
      </c>
      <c r="E26" s="574">
        <v>98.42</v>
      </c>
      <c r="F26" s="603">
        <f t="shared" si="0"/>
        <v>98.42</v>
      </c>
      <c r="G26" s="862">
        <f>'Заказ, cкидки и курсы валют'!$J$23*F26</f>
        <v>1225.329</v>
      </c>
      <c r="H26" s="128">
        <f t="shared" si="1"/>
        <v>1225.33</v>
      </c>
      <c r="I26" s="212"/>
    </row>
    <row r="27" spans="1:9" ht="15">
      <c r="A27" s="216" t="s">
        <v>804</v>
      </c>
      <c r="B27" s="46" t="s">
        <v>3217</v>
      </c>
      <c r="C27" s="46">
        <v>1.71</v>
      </c>
      <c r="D27" s="48">
        <v>1000</v>
      </c>
      <c r="E27" s="574">
        <v>106.17</v>
      </c>
      <c r="F27" s="603">
        <f t="shared" si="0"/>
        <v>106.17</v>
      </c>
      <c r="G27" s="862">
        <f>'Заказ, cкидки и курсы валют'!$J$23*F27</f>
        <v>1321.8164999999999</v>
      </c>
      <c r="H27" s="128">
        <f t="shared" si="1"/>
        <v>1321.82</v>
      </c>
      <c r="I27" s="212"/>
    </row>
    <row r="28" spans="1:9" ht="15">
      <c r="A28" s="216" t="s">
        <v>805</v>
      </c>
      <c r="B28" s="46" t="s">
        <v>145</v>
      </c>
      <c r="C28" s="46">
        <v>1.82</v>
      </c>
      <c r="D28" s="48">
        <v>1000</v>
      </c>
      <c r="E28" s="574">
        <v>111.91</v>
      </c>
      <c r="F28" s="603">
        <f t="shared" si="0"/>
        <v>111.91</v>
      </c>
      <c r="G28" s="862">
        <f>'Заказ, cкидки и курсы валют'!$J$23*F28</f>
        <v>1393.2794999999999</v>
      </c>
      <c r="H28" s="128">
        <f t="shared" si="1"/>
        <v>1393.28</v>
      </c>
      <c r="I28" s="212"/>
    </row>
    <row r="29" spans="1:9" ht="15">
      <c r="A29" s="216" t="s">
        <v>806</v>
      </c>
      <c r="B29" s="46" t="s">
        <v>3218</v>
      </c>
      <c r="C29" s="46">
        <v>2</v>
      </c>
      <c r="D29" s="48">
        <v>1000</v>
      </c>
      <c r="E29" s="574">
        <v>117.5</v>
      </c>
      <c r="F29" s="603">
        <f t="shared" si="0"/>
        <v>117.5</v>
      </c>
      <c r="G29" s="862">
        <f>'Заказ, cкидки и курсы валют'!$J$23*F29</f>
        <v>1462.875</v>
      </c>
      <c r="H29" s="128">
        <f t="shared" si="1"/>
        <v>1462.88</v>
      </c>
      <c r="I29" s="212"/>
    </row>
    <row r="30" spans="1:9" ht="15">
      <c r="A30" s="216" t="s">
        <v>807</v>
      </c>
      <c r="B30" s="46" t="s">
        <v>146</v>
      </c>
      <c r="C30" s="46">
        <v>2.12</v>
      </c>
      <c r="D30" s="48">
        <v>500</v>
      </c>
      <c r="E30" s="574">
        <v>131.12</v>
      </c>
      <c r="F30" s="603">
        <f t="shared" si="0"/>
        <v>131.12</v>
      </c>
      <c r="G30" s="862">
        <f>'Заказ, cкидки и курсы валют'!$J$23*F30</f>
        <v>1632.444</v>
      </c>
      <c r="H30" s="128">
        <f t="shared" si="1"/>
        <v>816.22</v>
      </c>
      <c r="I30" s="212"/>
    </row>
    <row r="31" spans="1:9" ht="15">
      <c r="A31" s="216" t="s">
        <v>808</v>
      </c>
      <c r="B31" s="46" t="s">
        <v>3219</v>
      </c>
      <c r="C31" s="46">
        <v>2.12</v>
      </c>
      <c r="D31" s="48">
        <v>500</v>
      </c>
      <c r="E31" s="574">
        <v>141.78</v>
      </c>
      <c r="F31" s="603">
        <f t="shared" si="0"/>
        <v>141.78</v>
      </c>
      <c r="G31" s="862">
        <f>'Заказ, cкидки и курсы валют'!$J$23*F31</f>
        <v>1765.1609999999998</v>
      </c>
      <c r="H31" s="128">
        <f t="shared" si="1"/>
        <v>882.58</v>
      </c>
      <c r="I31" s="212"/>
    </row>
    <row r="32" spans="1:9" ht="15">
      <c r="A32" s="216" t="s">
        <v>809</v>
      </c>
      <c r="B32" s="46" t="s">
        <v>1356</v>
      </c>
      <c r="C32" s="46">
        <v>2.48</v>
      </c>
      <c r="D32" s="48">
        <v>500</v>
      </c>
      <c r="E32" s="574">
        <v>154.02000000000001</v>
      </c>
      <c r="F32" s="603">
        <f t="shared" si="0"/>
        <v>154.02000000000001</v>
      </c>
      <c r="G32" s="862">
        <f>'Заказ, cкидки и курсы валют'!$J$23*F32</f>
        <v>1917.549</v>
      </c>
      <c r="H32" s="128">
        <f t="shared" si="1"/>
        <v>958.77</v>
      </c>
      <c r="I32" s="212"/>
    </row>
    <row r="33" spans="1:9" ht="15">
      <c r="A33" s="216" t="s">
        <v>810</v>
      </c>
      <c r="B33" s="46" t="s">
        <v>148</v>
      </c>
      <c r="C33" s="46">
        <v>2.61</v>
      </c>
      <c r="D33" s="48">
        <v>500</v>
      </c>
      <c r="E33" s="574">
        <v>172.35</v>
      </c>
      <c r="F33" s="603">
        <f t="shared" si="0"/>
        <v>172.35</v>
      </c>
      <c r="G33" s="862">
        <f>'Заказ, cкидки и курсы валют'!$J$23*F33</f>
        <v>2145.7574999999997</v>
      </c>
      <c r="H33" s="128">
        <f t="shared" si="1"/>
        <v>1072.8800000000001</v>
      </c>
      <c r="I33" s="212"/>
    </row>
    <row r="34" spans="1:9" ht="15">
      <c r="A34" s="216" t="s">
        <v>811</v>
      </c>
      <c r="B34" s="46" t="s">
        <v>3220</v>
      </c>
      <c r="C34" s="46">
        <v>2.46</v>
      </c>
      <c r="D34" s="48">
        <v>500</v>
      </c>
      <c r="E34" s="574">
        <v>137.37</v>
      </c>
      <c r="F34" s="603">
        <f t="shared" si="0"/>
        <v>137.37</v>
      </c>
      <c r="G34" s="862">
        <f>'Заказ, cкидки и курсы валют'!$J$23*F34</f>
        <v>1710.2565</v>
      </c>
      <c r="H34" s="128">
        <f t="shared" si="1"/>
        <v>855.13</v>
      </c>
      <c r="I34" s="212"/>
    </row>
    <row r="35" spans="1:9" ht="15">
      <c r="A35" s="216" t="s">
        <v>812</v>
      </c>
      <c r="B35" s="46" t="s">
        <v>3221</v>
      </c>
      <c r="C35" s="46">
        <v>2.6</v>
      </c>
      <c r="D35" s="48">
        <v>500</v>
      </c>
      <c r="E35" s="574">
        <v>143.16999999999999</v>
      </c>
      <c r="F35" s="603">
        <f t="shared" si="0"/>
        <v>143.16999999999999</v>
      </c>
      <c r="G35" s="862">
        <f>'Заказ, cкидки и курсы валют'!$J$23*F35</f>
        <v>1782.4664999999998</v>
      </c>
      <c r="H35" s="128">
        <f t="shared" si="1"/>
        <v>891.23</v>
      </c>
      <c r="I35" s="212"/>
    </row>
    <row r="36" spans="1:9" ht="15">
      <c r="A36" s="216" t="s">
        <v>813</v>
      </c>
      <c r="B36" s="46" t="s">
        <v>3222</v>
      </c>
      <c r="C36" s="46">
        <v>2.74</v>
      </c>
      <c r="D36" s="48">
        <v>500</v>
      </c>
      <c r="E36" s="574">
        <v>152.47</v>
      </c>
      <c r="F36" s="603">
        <f t="shared" si="0"/>
        <v>152.47</v>
      </c>
      <c r="G36" s="862">
        <f>'Заказ, cкидки и курсы валют'!$J$23*F36</f>
        <v>1898.2514999999999</v>
      </c>
      <c r="H36" s="128">
        <f t="shared" si="1"/>
        <v>949.13</v>
      </c>
      <c r="I36" s="212"/>
    </row>
    <row r="37" spans="1:9" ht="15">
      <c r="A37" s="216" t="s">
        <v>814</v>
      </c>
      <c r="B37" s="46" t="s">
        <v>3223</v>
      </c>
      <c r="C37" s="46">
        <v>2.78</v>
      </c>
      <c r="D37" s="48">
        <v>500</v>
      </c>
      <c r="E37" s="574">
        <v>161.46</v>
      </c>
      <c r="F37" s="603">
        <f t="shared" si="0"/>
        <v>161.46</v>
      </c>
      <c r="G37" s="862">
        <f>'Заказ, cкидки и курсы валют'!$J$23*F37</f>
        <v>2010.1769999999999</v>
      </c>
      <c r="H37" s="128">
        <f t="shared" si="1"/>
        <v>1005.09</v>
      </c>
      <c r="I37" s="212"/>
    </row>
    <row r="38" spans="1:9" ht="15">
      <c r="A38" s="216" t="s">
        <v>815</v>
      </c>
      <c r="B38" s="46" t="s">
        <v>3224</v>
      </c>
      <c r="C38" s="46">
        <v>3.04</v>
      </c>
      <c r="D38" s="48">
        <v>500</v>
      </c>
      <c r="E38" s="574">
        <v>174.99</v>
      </c>
      <c r="F38" s="603">
        <f t="shared" si="0"/>
        <v>174.99</v>
      </c>
      <c r="G38" s="862">
        <f>'Заказ, cкидки и курсы валют'!$J$23*F38</f>
        <v>2178.6255000000001</v>
      </c>
      <c r="H38" s="128">
        <f t="shared" si="1"/>
        <v>1089.31</v>
      </c>
      <c r="I38" s="212"/>
    </row>
    <row r="39" spans="1:9" ht="15">
      <c r="A39" s="216" t="s">
        <v>816</v>
      </c>
      <c r="B39" s="46" t="s">
        <v>3225</v>
      </c>
      <c r="C39" s="46">
        <v>3.22</v>
      </c>
      <c r="D39" s="48">
        <v>500</v>
      </c>
      <c r="E39" s="574">
        <v>184.52</v>
      </c>
      <c r="F39" s="603">
        <f t="shared" si="0"/>
        <v>184.52</v>
      </c>
      <c r="G39" s="862">
        <f>'Заказ, cкидки и курсы валют'!$J$23*F39</f>
        <v>2297.2739999999999</v>
      </c>
      <c r="H39" s="128">
        <f t="shared" si="1"/>
        <v>1148.6400000000001</v>
      </c>
      <c r="I39" s="212"/>
    </row>
    <row r="40" spans="1:9" ht="15">
      <c r="A40" s="216" t="s">
        <v>817</v>
      </c>
      <c r="B40" s="46" t="s">
        <v>3226</v>
      </c>
      <c r="C40" s="46">
        <v>3.3</v>
      </c>
      <c r="D40" s="48">
        <v>500</v>
      </c>
      <c r="E40" s="574">
        <v>194.57</v>
      </c>
      <c r="F40" s="603">
        <f t="shared" si="0"/>
        <v>194.57</v>
      </c>
      <c r="G40" s="862">
        <f>'Заказ, cкидки и курсы валют'!$J$23*F40</f>
        <v>2422.3964999999998</v>
      </c>
      <c r="H40" s="128">
        <f t="shared" si="1"/>
        <v>1211.2</v>
      </c>
      <c r="I40" s="212"/>
    </row>
    <row r="41" spans="1:9" ht="15">
      <c r="A41" s="216" t="s">
        <v>818</v>
      </c>
      <c r="B41" s="46" t="s">
        <v>3227</v>
      </c>
      <c r="C41" s="46">
        <v>3.25</v>
      </c>
      <c r="D41" s="48">
        <v>500</v>
      </c>
      <c r="E41" s="574">
        <v>212.65</v>
      </c>
      <c r="F41" s="603">
        <f t="shared" si="0"/>
        <v>212.65</v>
      </c>
      <c r="G41" s="862">
        <f>'Заказ, cкидки и курсы валют'!$J$23*F41</f>
        <v>2647.4924999999998</v>
      </c>
      <c r="H41" s="128">
        <f t="shared" si="1"/>
        <v>1323.75</v>
      </c>
      <c r="I41" s="212"/>
    </row>
    <row r="42" spans="1:9" ht="15">
      <c r="A42" s="216" t="s">
        <v>819</v>
      </c>
      <c r="B42" s="46" t="s">
        <v>610</v>
      </c>
      <c r="C42" s="46">
        <v>3.4</v>
      </c>
      <c r="D42" s="48">
        <v>250</v>
      </c>
      <c r="E42" s="574">
        <v>241.5</v>
      </c>
      <c r="F42" s="603">
        <f t="shared" si="0"/>
        <v>241.5</v>
      </c>
      <c r="G42" s="862">
        <f>'Заказ, cкидки и курсы валют'!$J$23*F42</f>
        <v>3006.6749999999997</v>
      </c>
      <c r="H42" s="128">
        <f t="shared" si="1"/>
        <v>751.67</v>
      </c>
      <c r="I42" s="212"/>
    </row>
    <row r="43" spans="1:9" ht="15">
      <c r="A43" s="216" t="s">
        <v>820</v>
      </c>
      <c r="B43" s="46" t="s">
        <v>3338</v>
      </c>
      <c r="C43" s="46">
        <v>4</v>
      </c>
      <c r="D43" s="44">
        <v>250</v>
      </c>
      <c r="E43" s="574">
        <v>265.69</v>
      </c>
      <c r="F43" s="603">
        <f t="shared" si="0"/>
        <v>265.69</v>
      </c>
      <c r="G43" s="862">
        <f>'Заказ, cкидки и курсы валют'!$J$23*F43</f>
        <v>3307.8404999999998</v>
      </c>
      <c r="H43" s="128">
        <f t="shared" si="1"/>
        <v>826.96</v>
      </c>
      <c r="I43" s="212"/>
    </row>
    <row r="44" spans="1:9" ht="15">
      <c r="A44" s="216" t="s">
        <v>821</v>
      </c>
      <c r="B44" s="46" t="s">
        <v>3228</v>
      </c>
      <c r="C44" s="46">
        <v>4.72</v>
      </c>
      <c r="D44" s="48">
        <v>250</v>
      </c>
      <c r="E44" s="574">
        <v>274.16000000000003</v>
      </c>
      <c r="F44" s="603">
        <f t="shared" si="0"/>
        <v>274.16000000000003</v>
      </c>
      <c r="G44" s="862">
        <f>'Заказ, cкидки и курсы валют'!$J$23*F44</f>
        <v>3413.2919999999999</v>
      </c>
      <c r="H44" s="128">
        <f t="shared" si="1"/>
        <v>853.32</v>
      </c>
      <c r="I44" s="212"/>
    </row>
    <row r="45" spans="1:9" ht="15">
      <c r="A45" s="216" t="s">
        <v>822</v>
      </c>
      <c r="B45" s="46" t="s">
        <v>3646</v>
      </c>
      <c r="C45" s="46">
        <v>8.5</v>
      </c>
      <c r="D45" s="48">
        <v>250</v>
      </c>
      <c r="E45" s="574">
        <v>323.99</v>
      </c>
      <c r="F45" s="603">
        <f t="shared" si="0"/>
        <v>323.99</v>
      </c>
      <c r="G45" s="862">
        <f>'Заказ, cкидки и курсы валют'!$J$23*F45</f>
        <v>4033.6754999999998</v>
      </c>
      <c r="H45" s="128">
        <f t="shared" si="1"/>
        <v>1008.42</v>
      </c>
      <c r="I45" s="212"/>
    </row>
    <row r="46" spans="1:9" ht="15">
      <c r="A46" s="216" t="s">
        <v>823</v>
      </c>
      <c r="B46" s="46" t="s">
        <v>3647</v>
      </c>
      <c r="C46" s="46">
        <v>9</v>
      </c>
      <c r="D46" s="48">
        <v>200</v>
      </c>
      <c r="E46" s="574">
        <v>335.48</v>
      </c>
      <c r="F46" s="603">
        <f t="shared" si="0"/>
        <v>335.48</v>
      </c>
      <c r="G46" s="862">
        <f>'Заказ, cкидки и курсы валют'!$J$23*F46</f>
        <v>4176.7259999999997</v>
      </c>
      <c r="H46" s="128">
        <f t="shared" si="1"/>
        <v>835.35</v>
      </c>
      <c r="I46" s="212"/>
    </row>
    <row r="47" spans="1:9" ht="15">
      <c r="A47" s="216" t="s">
        <v>824</v>
      </c>
      <c r="B47" s="46" t="s">
        <v>91</v>
      </c>
      <c r="C47" s="46">
        <v>6.1</v>
      </c>
      <c r="D47" s="48">
        <v>400</v>
      </c>
      <c r="E47" s="574">
        <v>327.64</v>
      </c>
      <c r="F47" s="603">
        <f t="shared" si="0"/>
        <v>327.64</v>
      </c>
      <c r="G47" s="862">
        <f>'Заказ, cкидки и курсы валют'!$J$23*F47</f>
        <v>4079.1179999999995</v>
      </c>
      <c r="H47" s="128">
        <f t="shared" si="1"/>
        <v>1631.65</v>
      </c>
      <c r="I47" s="212"/>
    </row>
    <row r="48" spans="1:9" ht="15">
      <c r="A48" s="216" t="s">
        <v>825</v>
      </c>
      <c r="B48" s="46" t="s">
        <v>92</v>
      </c>
      <c r="C48" s="46">
        <v>6.2</v>
      </c>
      <c r="D48" s="48">
        <v>400</v>
      </c>
      <c r="E48" s="574">
        <v>339.48</v>
      </c>
      <c r="F48" s="603">
        <f t="shared" si="0"/>
        <v>339.48</v>
      </c>
      <c r="G48" s="862">
        <f>'Заказ, cкидки и курсы валют'!$J$23*F48</f>
        <v>4226.5259999999998</v>
      </c>
      <c r="H48" s="128">
        <f t="shared" si="1"/>
        <v>1690.61</v>
      </c>
      <c r="I48" s="212"/>
    </row>
    <row r="49" spans="1:11" ht="15">
      <c r="A49" s="216" t="s">
        <v>826</v>
      </c>
      <c r="B49" s="46" t="s">
        <v>93</v>
      </c>
      <c r="C49" s="46">
        <v>6.5</v>
      </c>
      <c r="D49" s="48">
        <v>350</v>
      </c>
      <c r="E49" s="574">
        <v>360.82</v>
      </c>
      <c r="F49" s="603">
        <f t="shared" si="0"/>
        <v>360.82</v>
      </c>
      <c r="G49" s="862">
        <f>'Заказ, cкидки и курсы валют'!$J$23*F49</f>
        <v>4492.2089999999998</v>
      </c>
      <c r="H49" s="128">
        <f t="shared" si="1"/>
        <v>1572.27</v>
      </c>
      <c r="I49" s="212"/>
    </row>
    <row r="50" spans="1:11" ht="15">
      <c r="A50" s="216" t="s">
        <v>827</v>
      </c>
      <c r="B50" s="46" t="s">
        <v>94</v>
      </c>
      <c r="C50" s="46">
        <v>6.6</v>
      </c>
      <c r="D50" s="48">
        <v>350</v>
      </c>
      <c r="E50" s="574">
        <v>376.17</v>
      </c>
      <c r="F50" s="603">
        <f t="shared" si="0"/>
        <v>376.17</v>
      </c>
      <c r="G50" s="862">
        <f>'Заказ, cкидки и курсы валют'!$J$23*F50</f>
        <v>4683.3164999999999</v>
      </c>
      <c r="H50" s="128">
        <f t="shared" si="1"/>
        <v>1639.16</v>
      </c>
      <c r="I50" s="212"/>
    </row>
    <row r="51" spans="1:11" ht="15">
      <c r="A51" s="216" t="s">
        <v>828</v>
      </c>
      <c r="B51" s="46" t="s">
        <v>95</v>
      </c>
      <c r="C51" s="46">
        <v>7</v>
      </c>
      <c r="D51" s="48">
        <v>300</v>
      </c>
      <c r="E51" s="574">
        <v>400.66</v>
      </c>
      <c r="F51" s="603">
        <f t="shared" si="0"/>
        <v>400.66</v>
      </c>
      <c r="G51" s="862">
        <f>'Заказ, cкидки и курсы валют'!$J$23*F51</f>
        <v>4988.2169999999996</v>
      </c>
      <c r="H51" s="128">
        <f t="shared" si="1"/>
        <v>1496.47</v>
      </c>
      <c r="I51" s="212"/>
    </row>
    <row r="52" spans="1:11" ht="15">
      <c r="A52" s="216" t="s">
        <v>829</v>
      </c>
      <c r="B52" s="46" t="s">
        <v>1008</v>
      </c>
      <c r="C52" s="46">
        <v>7.8</v>
      </c>
      <c r="D52" s="48">
        <v>250</v>
      </c>
      <c r="E52" s="574">
        <v>439.07</v>
      </c>
      <c r="F52" s="603">
        <f t="shared" si="0"/>
        <v>439.07</v>
      </c>
      <c r="G52" s="862">
        <f>'Заказ, cкидки и курсы валют'!$J$23*F52</f>
        <v>5466.4214999999995</v>
      </c>
      <c r="H52" s="128">
        <f t="shared" si="1"/>
        <v>1366.61</v>
      </c>
      <c r="I52" s="212"/>
    </row>
    <row r="53" spans="1:11" ht="15">
      <c r="A53" s="216" t="s">
        <v>830</v>
      </c>
      <c r="B53" s="46" t="s">
        <v>96</v>
      </c>
      <c r="C53" s="46">
        <v>8.1</v>
      </c>
      <c r="D53" s="48">
        <v>250</v>
      </c>
      <c r="E53" s="574">
        <v>478.48</v>
      </c>
      <c r="F53" s="603">
        <f t="shared" si="0"/>
        <v>478.48</v>
      </c>
      <c r="G53" s="862">
        <f>'Заказ, cкидки и курсы валют'!$J$23*F53</f>
        <v>5957.076</v>
      </c>
      <c r="H53" s="128">
        <f t="shared" si="1"/>
        <v>1489.27</v>
      </c>
      <c r="I53" s="212"/>
    </row>
    <row r="54" spans="1:11" ht="15.75" thickBot="1">
      <c r="A54" s="241" t="s">
        <v>831</v>
      </c>
      <c r="B54" s="131" t="s">
        <v>97</v>
      </c>
      <c r="C54" s="131">
        <v>8.9</v>
      </c>
      <c r="D54" s="217">
        <v>200</v>
      </c>
      <c r="E54" s="574">
        <v>519.45000000000005</v>
      </c>
      <c r="F54" s="959">
        <f t="shared" si="0"/>
        <v>519.45000000000005</v>
      </c>
      <c r="G54" s="960">
        <f>'Заказ, cкидки и курсы валют'!$J$23*F54</f>
        <v>6467.1525000000001</v>
      </c>
      <c r="H54" s="181">
        <f t="shared" si="1"/>
        <v>1293.43</v>
      </c>
      <c r="I54" s="214"/>
    </row>
    <row r="55" spans="1:11" ht="15.75" thickBot="1">
      <c r="A55" s="14"/>
      <c r="B55" s="50"/>
      <c r="C55" s="50"/>
      <c r="D55" s="120"/>
      <c r="E55" s="667"/>
      <c r="F55" s="1096"/>
      <c r="G55" s="865"/>
      <c r="H55" s="23"/>
      <c r="I55" s="14"/>
      <c r="K55" s="575"/>
    </row>
    <row r="56" spans="1:11" ht="18">
      <c r="A56" s="247"/>
      <c r="B56" s="163"/>
      <c r="C56" s="91"/>
      <c r="D56" s="91" t="s">
        <v>3205</v>
      </c>
      <c r="E56" s="555"/>
      <c r="F56" s="555"/>
      <c r="G56" s="569"/>
      <c r="H56" s="163"/>
      <c r="I56" s="95"/>
      <c r="K56" s="575"/>
    </row>
    <row r="57" spans="1:11" ht="18">
      <c r="A57" s="248"/>
      <c r="B57" s="17"/>
      <c r="C57" s="108"/>
      <c r="D57" s="108" t="s">
        <v>3206</v>
      </c>
      <c r="E57" s="556"/>
      <c r="F57" s="568"/>
      <c r="G57" s="568"/>
      <c r="H57" s="17"/>
      <c r="I57" s="167"/>
      <c r="K57" s="575"/>
    </row>
    <row r="58" spans="1:11">
      <c r="A58" s="248"/>
      <c r="B58" s="17"/>
      <c r="C58" s="97"/>
      <c r="D58" s="97"/>
      <c r="E58" s="896"/>
      <c r="F58" s="596"/>
      <c r="G58" s="620"/>
      <c r="H58" s="17"/>
      <c r="I58" s="167"/>
      <c r="K58" s="575"/>
    </row>
    <row r="59" spans="1:11">
      <c r="A59" s="248"/>
      <c r="B59" s="17"/>
      <c r="C59" s="97"/>
      <c r="D59" s="97"/>
      <c r="E59" s="896"/>
      <c r="F59" s="596"/>
      <c r="G59" s="620"/>
      <c r="H59" s="17"/>
      <c r="I59" s="167"/>
      <c r="K59" s="575"/>
    </row>
    <row r="60" spans="1:11" ht="15.75">
      <c r="A60" s="516" t="s">
        <v>7083</v>
      </c>
      <c r="B60" s="17"/>
      <c r="C60" s="97"/>
      <c r="D60" s="97"/>
      <c r="E60" s="896"/>
      <c r="F60" s="596"/>
      <c r="G60" s="620"/>
      <c r="H60" s="17"/>
      <c r="I60" s="167"/>
      <c r="K60" s="575"/>
    </row>
    <row r="61" spans="1:11" ht="13.5" thickBot="1">
      <c r="A61" s="249"/>
      <c r="B61" s="171"/>
      <c r="C61" s="99"/>
      <c r="D61" s="99"/>
      <c r="E61" s="897"/>
      <c r="F61" s="598"/>
      <c r="G61" s="621"/>
      <c r="H61" s="171"/>
      <c r="I61" s="172"/>
      <c r="K61" s="575"/>
    </row>
    <row r="62" spans="1:11" ht="33.75">
      <c r="A62" s="187" t="s">
        <v>1034</v>
      </c>
      <c r="B62" s="189" t="s">
        <v>1035</v>
      </c>
      <c r="C62" s="192" t="s">
        <v>678</v>
      </c>
      <c r="D62" s="192" t="s">
        <v>3143</v>
      </c>
      <c r="E62" s="605" t="s">
        <v>11378</v>
      </c>
      <c r="F62" s="600" t="s">
        <v>2792</v>
      </c>
      <c r="G62" s="2607" t="s">
        <v>2640</v>
      </c>
      <c r="H62" s="2598" t="s">
        <v>497</v>
      </c>
      <c r="I62" s="173" t="s">
        <v>4268</v>
      </c>
      <c r="K62" s="575"/>
    </row>
    <row r="63" spans="1:11" ht="24" customHeight="1" thickBot="1">
      <c r="A63" s="195"/>
      <c r="B63" s="389"/>
      <c r="C63" s="197" t="s">
        <v>3644</v>
      </c>
      <c r="D63" s="390" t="s">
        <v>2641</v>
      </c>
      <c r="E63" s="898" t="s">
        <v>265</v>
      </c>
      <c r="F63" s="607">
        <f>'Заказ, cкидки и курсы валют'!$I$12</f>
        <v>0</v>
      </c>
      <c r="G63" s="2606"/>
      <c r="H63" s="2599"/>
      <c r="I63" s="325"/>
      <c r="K63" s="575"/>
    </row>
    <row r="64" spans="1:11" ht="15">
      <c r="A64" s="333" t="s">
        <v>11314</v>
      </c>
      <c r="B64" s="986" t="s">
        <v>961</v>
      </c>
      <c r="C64" s="986">
        <v>0.63</v>
      </c>
      <c r="D64" s="393">
        <v>100</v>
      </c>
      <c r="E64" s="2122">
        <f>E12*3</f>
        <v>226.53000000000003</v>
      </c>
      <c r="F64" s="967">
        <f>ROUND(E64*(1-$F$11),2)</f>
        <v>226.53</v>
      </c>
      <c r="G64" s="968">
        <f>'Заказ, cкидки и курсы валют'!$J$23*F64</f>
        <v>2820.2984999999999</v>
      </c>
      <c r="H64" s="387">
        <f>ROUND((D64/1000)*G64,2)</f>
        <v>282.02999999999997</v>
      </c>
      <c r="I64" s="337"/>
      <c r="K64" s="575"/>
    </row>
    <row r="65" spans="1:11" ht="15">
      <c r="A65" s="216" t="s">
        <v>11315</v>
      </c>
      <c r="B65" s="46" t="s">
        <v>3648</v>
      </c>
      <c r="C65" s="46">
        <v>0.65</v>
      </c>
      <c r="D65" s="48">
        <v>100</v>
      </c>
      <c r="E65" s="2096">
        <f t="shared" ref="E65:E106" si="2">E13*3</f>
        <v>261.20999999999998</v>
      </c>
      <c r="F65" s="603">
        <f t="shared" ref="F65:F106" si="3">ROUND(E65*(1-$F$11),2)</f>
        <v>261.20999999999998</v>
      </c>
      <c r="G65" s="862">
        <f>'Заказ, cкидки и курсы валют'!$J$23*F65</f>
        <v>3252.0644999999995</v>
      </c>
      <c r="H65" s="128">
        <f t="shared" ref="H65:H106" si="4">ROUND((D65/1000)*G65,2)</f>
        <v>325.20999999999998</v>
      </c>
      <c r="I65" s="212"/>
      <c r="K65" s="575"/>
    </row>
    <row r="66" spans="1:11" ht="15">
      <c r="A66" s="216" t="s">
        <v>11316</v>
      </c>
      <c r="B66" s="46" t="s">
        <v>3649</v>
      </c>
      <c r="C66" s="46">
        <v>0.66</v>
      </c>
      <c r="D66" s="39">
        <v>100</v>
      </c>
      <c r="E66" s="2096">
        <f t="shared" si="2"/>
        <v>255.78000000000003</v>
      </c>
      <c r="F66" s="603">
        <f t="shared" si="3"/>
        <v>255.78</v>
      </c>
      <c r="G66" s="862">
        <f>'Заказ, cкидки и курсы валют'!$J$23*F66</f>
        <v>3184.4609999999998</v>
      </c>
      <c r="H66" s="128">
        <f t="shared" si="4"/>
        <v>318.45</v>
      </c>
      <c r="I66" s="212"/>
      <c r="K66" s="575"/>
    </row>
    <row r="67" spans="1:11" ht="15">
      <c r="A67" s="216" t="s">
        <v>11317</v>
      </c>
      <c r="B67" s="46" t="s">
        <v>3650</v>
      </c>
      <c r="C67" s="46">
        <v>0.67</v>
      </c>
      <c r="D67" s="39">
        <v>100</v>
      </c>
      <c r="E67" s="2096">
        <f t="shared" si="2"/>
        <v>262.02</v>
      </c>
      <c r="F67" s="603">
        <f t="shared" si="3"/>
        <v>262.02</v>
      </c>
      <c r="G67" s="862">
        <f>'Заказ, cкидки и курсы валют'!$J$23*F67</f>
        <v>3262.1489999999994</v>
      </c>
      <c r="H67" s="128">
        <f t="shared" si="4"/>
        <v>326.20999999999998</v>
      </c>
      <c r="I67" s="212"/>
      <c r="K67" s="575"/>
    </row>
    <row r="68" spans="1:11" ht="15">
      <c r="A68" s="216" t="s">
        <v>11318</v>
      </c>
      <c r="B68" s="46" t="s">
        <v>621</v>
      </c>
      <c r="C68" s="46">
        <v>1</v>
      </c>
      <c r="D68" s="39">
        <v>100</v>
      </c>
      <c r="E68" s="2096">
        <f t="shared" si="2"/>
        <v>208.20000000000002</v>
      </c>
      <c r="F68" s="603">
        <f t="shared" si="3"/>
        <v>208.2</v>
      </c>
      <c r="G68" s="862">
        <f>'Заказ, cкидки и курсы валют'!$J$23*F68</f>
        <v>2592.0899999999997</v>
      </c>
      <c r="H68" s="128">
        <f t="shared" si="4"/>
        <v>259.20999999999998</v>
      </c>
      <c r="I68" s="212"/>
      <c r="K68" s="575"/>
    </row>
    <row r="69" spans="1:11" ht="15">
      <c r="A69" s="216" t="s">
        <v>11319</v>
      </c>
      <c r="B69" s="46" t="s">
        <v>622</v>
      </c>
      <c r="C69" s="46">
        <v>1.05</v>
      </c>
      <c r="D69" s="39">
        <v>100</v>
      </c>
      <c r="E69" s="2096">
        <f t="shared" si="2"/>
        <v>220.82999999999998</v>
      </c>
      <c r="F69" s="603">
        <f t="shared" si="3"/>
        <v>220.83</v>
      </c>
      <c r="G69" s="862">
        <f>'Заказ, cкидки и курсы валют'!$J$23*F69</f>
        <v>2749.3335000000002</v>
      </c>
      <c r="H69" s="128">
        <f t="shared" si="4"/>
        <v>274.93</v>
      </c>
      <c r="I69" s="212"/>
      <c r="K69" s="575"/>
    </row>
    <row r="70" spans="1:11" ht="15">
      <c r="A70" s="216" t="s">
        <v>11320</v>
      </c>
      <c r="B70" s="46" t="s">
        <v>623</v>
      </c>
      <c r="C70" s="46">
        <v>1.1000000000000001</v>
      </c>
      <c r="D70" s="39">
        <v>100</v>
      </c>
      <c r="E70" s="2096">
        <f t="shared" si="2"/>
        <v>233.04000000000002</v>
      </c>
      <c r="F70" s="603">
        <f t="shared" si="3"/>
        <v>233.04</v>
      </c>
      <c r="G70" s="862">
        <f>'Заказ, cкидки и курсы валют'!$J$23*F70</f>
        <v>2901.348</v>
      </c>
      <c r="H70" s="128">
        <f t="shared" si="4"/>
        <v>290.13</v>
      </c>
      <c r="I70" s="212"/>
      <c r="K70" s="575"/>
    </row>
    <row r="71" spans="1:11" ht="15">
      <c r="A71" s="216" t="s">
        <v>11321</v>
      </c>
      <c r="B71" s="46" t="s">
        <v>3209</v>
      </c>
      <c r="C71" s="46">
        <v>1.1499999999999999</v>
      </c>
      <c r="D71" s="39">
        <v>100</v>
      </c>
      <c r="E71" s="2096">
        <f t="shared" si="2"/>
        <v>246.32999999999998</v>
      </c>
      <c r="F71" s="603">
        <f t="shared" si="3"/>
        <v>246.33</v>
      </c>
      <c r="G71" s="862">
        <f>'Заказ, cкидки и курсы валют'!$J$23*F71</f>
        <v>3066.8085000000001</v>
      </c>
      <c r="H71" s="128">
        <f t="shared" si="4"/>
        <v>306.68</v>
      </c>
      <c r="I71" s="212"/>
      <c r="K71" s="575"/>
    </row>
    <row r="72" spans="1:11" ht="15">
      <c r="A72" s="216" t="s">
        <v>11322</v>
      </c>
      <c r="B72" s="46" t="s">
        <v>3210</v>
      </c>
      <c r="C72" s="46">
        <v>1.3</v>
      </c>
      <c r="D72" s="39">
        <v>100</v>
      </c>
      <c r="E72" s="2096">
        <f t="shared" si="2"/>
        <v>253.20000000000002</v>
      </c>
      <c r="F72" s="603">
        <f t="shared" si="3"/>
        <v>253.2</v>
      </c>
      <c r="G72" s="862">
        <f>'Заказ, cкидки и курсы валют'!$J$23*F72</f>
        <v>3152.3399999999997</v>
      </c>
      <c r="H72" s="128">
        <f t="shared" si="4"/>
        <v>315.23</v>
      </c>
      <c r="I72" s="212"/>
      <c r="K72" s="575"/>
    </row>
    <row r="73" spans="1:11" ht="15">
      <c r="A73" s="216" t="s">
        <v>11323</v>
      </c>
      <c r="B73" s="46" t="s">
        <v>3211</v>
      </c>
      <c r="C73" s="46">
        <v>1.35</v>
      </c>
      <c r="D73" s="39">
        <v>100</v>
      </c>
      <c r="E73" s="2096">
        <f t="shared" si="2"/>
        <v>283.40999999999997</v>
      </c>
      <c r="F73" s="603">
        <f t="shared" si="3"/>
        <v>283.41000000000003</v>
      </c>
      <c r="G73" s="862">
        <f>'Заказ, cкидки и курсы валют'!$J$23*F73</f>
        <v>3528.4545000000003</v>
      </c>
      <c r="H73" s="128">
        <f t="shared" si="4"/>
        <v>352.85</v>
      </c>
      <c r="I73" s="212"/>
      <c r="K73" s="575"/>
    </row>
    <row r="74" spans="1:11" ht="15">
      <c r="A74" s="216" t="s">
        <v>11324</v>
      </c>
      <c r="B74" s="46" t="s">
        <v>3212</v>
      </c>
      <c r="C74" s="46">
        <v>1.47</v>
      </c>
      <c r="D74" s="39">
        <v>100</v>
      </c>
      <c r="E74" s="2096">
        <f t="shared" si="2"/>
        <v>296.85000000000002</v>
      </c>
      <c r="F74" s="603">
        <f t="shared" si="3"/>
        <v>296.85000000000002</v>
      </c>
      <c r="G74" s="862">
        <f>'Заказ, cкидки и курсы валют'!$J$23*F74</f>
        <v>3695.7825000000003</v>
      </c>
      <c r="H74" s="128">
        <f t="shared" si="4"/>
        <v>369.58</v>
      </c>
      <c r="I74" s="212"/>
      <c r="K74" s="575"/>
    </row>
    <row r="75" spans="1:11" ht="15">
      <c r="A75" s="216" t="s">
        <v>11325</v>
      </c>
      <c r="B75" s="46" t="s">
        <v>3213</v>
      </c>
      <c r="C75" s="46">
        <v>1.7</v>
      </c>
      <c r="D75" s="39">
        <v>50</v>
      </c>
      <c r="E75" s="2096">
        <f t="shared" si="2"/>
        <v>345.78000000000003</v>
      </c>
      <c r="F75" s="603">
        <f t="shared" si="3"/>
        <v>345.78</v>
      </c>
      <c r="G75" s="862">
        <f>'Заказ, cкидки и курсы валют'!$J$23*F75</f>
        <v>4304.9609999999993</v>
      </c>
      <c r="H75" s="128">
        <f t="shared" si="4"/>
        <v>215.25</v>
      </c>
      <c r="I75" s="212"/>
      <c r="K75" s="575"/>
    </row>
    <row r="76" spans="1:11" ht="15">
      <c r="A76" s="216" t="s">
        <v>11326</v>
      </c>
      <c r="B76" s="46" t="s">
        <v>3214</v>
      </c>
      <c r="C76" s="46">
        <v>1.95</v>
      </c>
      <c r="D76" s="39">
        <v>50</v>
      </c>
      <c r="E76" s="2096">
        <f t="shared" si="2"/>
        <v>390.51</v>
      </c>
      <c r="F76" s="603">
        <f t="shared" si="3"/>
        <v>390.51</v>
      </c>
      <c r="G76" s="862">
        <f>'Заказ, cкидки и курсы валют'!$J$23*F76</f>
        <v>4861.8494999999994</v>
      </c>
      <c r="H76" s="128">
        <f t="shared" si="4"/>
        <v>243.09</v>
      </c>
      <c r="I76" s="212"/>
      <c r="K76" s="575"/>
    </row>
    <row r="77" spans="1:11" ht="15">
      <c r="A77" s="216" t="s">
        <v>11327</v>
      </c>
      <c r="B77" s="46" t="s">
        <v>3215</v>
      </c>
      <c r="C77" s="46">
        <v>1.63</v>
      </c>
      <c r="D77" s="39">
        <v>100</v>
      </c>
      <c r="E77" s="2096">
        <f t="shared" si="2"/>
        <v>283.04999999999995</v>
      </c>
      <c r="F77" s="603">
        <f t="shared" si="3"/>
        <v>283.05</v>
      </c>
      <c r="G77" s="862">
        <f>'Заказ, cкидки и курсы валют'!$J$23*F77</f>
        <v>3523.9724999999999</v>
      </c>
      <c r="H77" s="128">
        <f t="shared" si="4"/>
        <v>352.4</v>
      </c>
      <c r="I77" s="212"/>
      <c r="K77" s="575"/>
    </row>
    <row r="78" spans="1:11" ht="15">
      <c r="A78" s="216" t="s">
        <v>11328</v>
      </c>
      <c r="B78" s="46" t="s">
        <v>3216</v>
      </c>
      <c r="C78" s="46">
        <v>1.67</v>
      </c>
      <c r="D78" s="39">
        <v>100</v>
      </c>
      <c r="E78" s="2096">
        <f t="shared" si="2"/>
        <v>295.26</v>
      </c>
      <c r="F78" s="603">
        <f t="shared" si="3"/>
        <v>295.26</v>
      </c>
      <c r="G78" s="862">
        <f>'Заказ, cкидки и курсы валют'!$J$23*F78</f>
        <v>3675.9869999999996</v>
      </c>
      <c r="H78" s="128">
        <f t="shared" si="4"/>
        <v>367.6</v>
      </c>
      <c r="I78" s="212"/>
      <c r="K78" s="575"/>
    </row>
    <row r="79" spans="1:11" ht="15">
      <c r="A79" s="216" t="s">
        <v>11329</v>
      </c>
      <c r="B79" s="46" t="s">
        <v>3217</v>
      </c>
      <c r="C79" s="46">
        <v>1.71</v>
      </c>
      <c r="D79" s="48">
        <v>100</v>
      </c>
      <c r="E79" s="2096">
        <f t="shared" si="2"/>
        <v>318.51</v>
      </c>
      <c r="F79" s="603">
        <f t="shared" si="3"/>
        <v>318.51</v>
      </c>
      <c r="G79" s="862">
        <f>'Заказ, cкидки и курсы валют'!$J$23*F79</f>
        <v>3965.4494999999997</v>
      </c>
      <c r="H79" s="128">
        <f t="shared" si="4"/>
        <v>396.54</v>
      </c>
      <c r="I79" s="212"/>
      <c r="K79" s="575"/>
    </row>
    <row r="80" spans="1:11" ht="15">
      <c r="A80" s="216" t="s">
        <v>11330</v>
      </c>
      <c r="B80" s="46" t="s">
        <v>145</v>
      </c>
      <c r="C80" s="46">
        <v>1.82</v>
      </c>
      <c r="D80" s="48">
        <v>100</v>
      </c>
      <c r="E80" s="2096">
        <f t="shared" si="2"/>
        <v>335.73</v>
      </c>
      <c r="F80" s="603">
        <f t="shared" si="3"/>
        <v>335.73</v>
      </c>
      <c r="G80" s="862">
        <f>'Заказ, cкидки и курсы валют'!$J$23*F80</f>
        <v>4179.8384999999998</v>
      </c>
      <c r="H80" s="128">
        <f t="shared" si="4"/>
        <v>417.98</v>
      </c>
      <c r="I80" s="212"/>
      <c r="K80" s="575"/>
    </row>
    <row r="81" spans="1:11" ht="15">
      <c r="A81" s="216" t="s">
        <v>11331</v>
      </c>
      <c r="B81" s="46" t="s">
        <v>3218</v>
      </c>
      <c r="C81" s="46">
        <v>2</v>
      </c>
      <c r="D81" s="48">
        <v>100</v>
      </c>
      <c r="E81" s="2096">
        <f t="shared" si="2"/>
        <v>352.5</v>
      </c>
      <c r="F81" s="603">
        <f t="shared" si="3"/>
        <v>352.5</v>
      </c>
      <c r="G81" s="862">
        <f>'Заказ, cкидки и курсы валют'!$J$23*F81</f>
        <v>4388.625</v>
      </c>
      <c r="H81" s="128">
        <f t="shared" si="4"/>
        <v>438.86</v>
      </c>
      <c r="I81" s="212"/>
      <c r="K81" s="575"/>
    </row>
    <row r="82" spans="1:11" ht="15">
      <c r="A82" s="216" t="s">
        <v>11332</v>
      </c>
      <c r="B82" s="46" t="s">
        <v>146</v>
      </c>
      <c r="C82" s="46">
        <v>2.12</v>
      </c>
      <c r="D82" s="48">
        <v>50</v>
      </c>
      <c r="E82" s="2096">
        <f t="shared" si="2"/>
        <v>393.36</v>
      </c>
      <c r="F82" s="603">
        <f t="shared" si="3"/>
        <v>393.36</v>
      </c>
      <c r="G82" s="862">
        <f>'Заказ, cкидки и курсы валют'!$J$23*F82</f>
        <v>4897.3320000000003</v>
      </c>
      <c r="H82" s="128">
        <f t="shared" si="4"/>
        <v>244.87</v>
      </c>
      <c r="I82" s="212"/>
      <c r="K82" s="575"/>
    </row>
    <row r="83" spans="1:11" ht="15">
      <c r="A83" s="216" t="s">
        <v>11333</v>
      </c>
      <c r="B83" s="46" t="s">
        <v>3219</v>
      </c>
      <c r="C83" s="46">
        <v>2.12</v>
      </c>
      <c r="D83" s="48">
        <v>50</v>
      </c>
      <c r="E83" s="2096">
        <f t="shared" si="2"/>
        <v>425.34000000000003</v>
      </c>
      <c r="F83" s="603">
        <f t="shared" si="3"/>
        <v>425.34</v>
      </c>
      <c r="G83" s="862">
        <f>'Заказ, cкидки и курсы валют'!$J$23*F83</f>
        <v>5295.4829999999993</v>
      </c>
      <c r="H83" s="128">
        <f t="shared" si="4"/>
        <v>264.77</v>
      </c>
      <c r="I83" s="212"/>
      <c r="K83" s="575"/>
    </row>
    <row r="84" spans="1:11" ht="15">
      <c r="A84" s="216" t="s">
        <v>11334</v>
      </c>
      <c r="B84" s="46" t="s">
        <v>1356</v>
      </c>
      <c r="C84" s="46">
        <v>2.48</v>
      </c>
      <c r="D84" s="48">
        <v>50</v>
      </c>
      <c r="E84" s="2096">
        <f t="shared" si="2"/>
        <v>462.06000000000006</v>
      </c>
      <c r="F84" s="603">
        <f t="shared" si="3"/>
        <v>462.06</v>
      </c>
      <c r="G84" s="862">
        <f>'Заказ, cкидки и курсы валют'!$J$23*F84</f>
        <v>5752.6469999999999</v>
      </c>
      <c r="H84" s="128">
        <f t="shared" si="4"/>
        <v>287.63</v>
      </c>
      <c r="I84" s="212"/>
      <c r="K84" s="575"/>
    </row>
    <row r="85" spans="1:11" ht="15">
      <c r="A85" s="216" t="s">
        <v>11335</v>
      </c>
      <c r="B85" s="46" t="s">
        <v>148</v>
      </c>
      <c r="C85" s="46">
        <v>2.61</v>
      </c>
      <c r="D85" s="48">
        <v>50</v>
      </c>
      <c r="E85" s="2096">
        <f t="shared" si="2"/>
        <v>517.04999999999995</v>
      </c>
      <c r="F85" s="603">
        <f t="shared" si="3"/>
        <v>517.04999999999995</v>
      </c>
      <c r="G85" s="862">
        <f>'Заказ, cкидки и курсы валют'!$J$23*F85</f>
        <v>6437.2724999999991</v>
      </c>
      <c r="H85" s="128">
        <f t="shared" si="4"/>
        <v>321.86</v>
      </c>
      <c r="I85" s="212"/>
      <c r="K85" s="575"/>
    </row>
    <row r="86" spans="1:11" ht="15">
      <c r="A86" s="216" t="s">
        <v>11336</v>
      </c>
      <c r="B86" s="46" t="s">
        <v>3220</v>
      </c>
      <c r="C86" s="46">
        <v>2.46</v>
      </c>
      <c r="D86" s="48">
        <v>50</v>
      </c>
      <c r="E86" s="2096">
        <f t="shared" si="2"/>
        <v>412.11</v>
      </c>
      <c r="F86" s="603">
        <f t="shared" si="3"/>
        <v>412.11</v>
      </c>
      <c r="G86" s="862">
        <f>'Заказ, cкидки и курсы валют'!$J$23*F86</f>
        <v>5130.7694999999994</v>
      </c>
      <c r="H86" s="128">
        <f t="shared" si="4"/>
        <v>256.54000000000002</v>
      </c>
      <c r="I86" s="212"/>
      <c r="K86" s="575"/>
    </row>
    <row r="87" spans="1:11" ht="15">
      <c r="A87" s="216" t="s">
        <v>11337</v>
      </c>
      <c r="B87" s="46" t="s">
        <v>3221</v>
      </c>
      <c r="C87" s="46">
        <v>2.6</v>
      </c>
      <c r="D87" s="48">
        <v>50</v>
      </c>
      <c r="E87" s="2096">
        <f t="shared" si="2"/>
        <v>429.51</v>
      </c>
      <c r="F87" s="603">
        <f t="shared" si="3"/>
        <v>429.51</v>
      </c>
      <c r="G87" s="862">
        <f>'Заказ, cкидки и курсы валют'!$J$23*F87</f>
        <v>5347.3994999999995</v>
      </c>
      <c r="H87" s="128">
        <f t="shared" si="4"/>
        <v>267.37</v>
      </c>
      <c r="I87" s="212"/>
      <c r="K87" s="575"/>
    </row>
    <row r="88" spans="1:11" ht="15">
      <c r="A88" s="216" t="s">
        <v>11338</v>
      </c>
      <c r="B88" s="46" t="s">
        <v>3222</v>
      </c>
      <c r="C88" s="46">
        <v>2.74</v>
      </c>
      <c r="D88" s="48">
        <v>50</v>
      </c>
      <c r="E88" s="2096">
        <f t="shared" si="2"/>
        <v>457.40999999999997</v>
      </c>
      <c r="F88" s="603">
        <f t="shared" si="3"/>
        <v>457.41</v>
      </c>
      <c r="G88" s="862">
        <f>'Заказ, cкидки и курсы валют'!$J$23*F88</f>
        <v>5694.7545</v>
      </c>
      <c r="H88" s="128">
        <f t="shared" si="4"/>
        <v>284.74</v>
      </c>
      <c r="I88" s="212"/>
      <c r="K88" s="575"/>
    </row>
    <row r="89" spans="1:11" ht="15">
      <c r="A89" s="216" t="s">
        <v>11339</v>
      </c>
      <c r="B89" s="46" t="s">
        <v>3223</v>
      </c>
      <c r="C89" s="46">
        <v>2.78</v>
      </c>
      <c r="D89" s="48">
        <v>50</v>
      </c>
      <c r="E89" s="2096">
        <f t="shared" si="2"/>
        <v>484.38</v>
      </c>
      <c r="F89" s="603">
        <f t="shared" si="3"/>
        <v>484.38</v>
      </c>
      <c r="G89" s="862">
        <f>'Заказ, cкидки и курсы валют'!$J$23*F89</f>
        <v>6030.5309999999999</v>
      </c>
      <c r="H89" s="128">
        <f t="shared" si="4"/>
        <v>301.52999999999997</v>
      </c>
      <c r="I89" s="212"/>
      <c r="K89" s="575"/>
    </row>
    <row r="90" spans="1:11" ht="15">
      <c r="A90" s="216" t="s">
        <v>11340</v>
      </c>
      <c r="B90" s="46" t="s">
        <v>3224</v>
      </c>
      <c r="C90" s="46">
        <v>3.04</v>
      </c>
      <c r="D90" s="48">
        <v>50</v>
      </c>
      <c r="E90" s="2096">
        <f t="shared" si="2"/>
        <v>524.97</v>
      </c>
      <c r="F90" s="603">
        <f t="shared" si="3"/>
        <v>524.97</v>
      </c>
      <c r="G90" s="862">
        <f>'Заказ, cкидки и курсы валют'!$J$23*F90</f>
        <v>6535.8765000000003</v>
      </c>
      <c r="H90" s="128">
        <f t="shared" si="4"/>
        <v>326.79000000000002</v>
      </c>
      <c r="I90" s="212"/>
      <c r="K90" s="575"/>
    </row>
    <row r="91" spans="1:11" ht="15">
      <c r="A91" s="216" t="s">
        <v>11341</v>
      </c>
      <c r="B91" s="46" t="s">
        <v>3225</v>
      </c>
      <c r="C91" s="46">
        <v>3.22</v>
      </c>
      <c r="D91" s="48">
        <v>50</v>
      </c>
      <c r="E91" s="2096">
        <f t="shared" si="2"/>
        <v>553.56000000000006</v>
      </c>
      <c r="F91" s="603">
        <f t="shared" si="3"/>
        <v>553.55999999999995</v>
      </c>
      <c r="G91" s="862">
        <f>'Заказ, cкидки и курсы валют'!$J$23*F91</f>
        <v>6891.8219999999992</v>
      </c>
      <c r="H91" s="128">
        <f t="shared" si="4"/>
        <v>344.59</v>
      </c>
      <c r="I91" s="212"/>
      <c r="K91" s="575"/>
    </row>
    <row r="92" spans="1:11" ht="15">
      <c r="A92" s="216" t="s">
        <v>11342</v>
      </c>
      <c r="B92" s="46" t="s">
        <v>3226</v>
      </c>
      <c r="C92" s="46">
        <v>3.3</v>
      </c>
      <c r="D92" s="48">
        <v>50</v>
      </c>
      <c r="E92" s="2096">
        <f t="shared" si="2"/>
        <v>583.71</v>
      </c>
      <c r="F92" s="603">
        <f t="shared" si="3"/>
        <v>583.71</v>
      </c>
      <c r="G92" s="862">
        <f>'Заказ, cкидки и курсы валют'!$J$23*F92</f>
        <v>7267.1895000000004</v>
      </c>
      <c r="H92" s="128">
        <f t="shared" si="4"/>
        <v>363.36</v>
      </c>
      <c r="I92" s="212"/>
      <c r="K92" s="575"/>
    </row>
    <row r="93" spans="1:11" ht="15">
      <c r="A93" s="216" t="s">
        <v>11343</v>
      </c>
      <c r="B93" s="46" t="s">
        <v>3227</v>
      </c>
      <c r="C93" s="46">
        <v>3.25</v>
      </c>
      <c r="D93" s="48">
        <v>50</v>
      </c>
      <c r="E93" s="2096">
        <f t="shared" si="2"/>
        <v>637.95000000000005</v>
      </c>
      <c r="F93" s="603">
        <f t="shared" si="3"/>
        <v>637.95000000000005</v>
      </c>
      <c r="G93" s="862">
        <f>'Заказ, cкидки и курсы валют'!$J$23*F93</f>
        <v>7942.4775</v>
      </c>
      <c r="H93" s="128">
        <f t="shared" si="4"/>
        <v>397.12</v>
      </c>
      <c r="I93" s="212"/>
      <c r="K93" s="575"/>
    </row>
    <row r="94" spans="1:11" ht="15">
      <c r="A94" s="216" t="s">
        <v>11344</v>
      </c>
      <c r="B94" s="46" t="s">
        <v>610</v>
      </c>
      <c r="C94" s="46">
        <v>3.4</v>
      </c>
      <c r="D94" s="48">
        <v>25</v>
      </c>
      <c r="E94" s="2096">
        <f t="shared" si="2"/>
        <v>724.5</v>
      </c>
      <c r="F94" s="603">
        <f t="shared" si="3"/>
        <v>724.5</v>
      </c>
      <c r="G94" s="862">
        <f>'Заказ, cкидки и курсы валют'!$J$23*F94</f>
        <v>9020.0249999999996</v>
      </c>
      <c r="H94" s="128">
        <f t="shared" si="4"/>
        <v>225.5</v>
      </c>
      <c r="I94" s="212"/>
      <c r="K94" s="575"/>
    </row>
    <row r="95" spans="1:11" ht="15">
      <c r="A95" s="216" t="s">
        <v>11345</v>
      </c>
      <c r="B95" s="46" t="s">
        <v>3338</v>
      </c>
      <c r="C95" s="46">
        <v>4</v>
      </c>
      <c r="D95" s="44">
        <v>25</v>
      </c>
      <c r="E95" s="2096">
        <f t="shared" si="2"/>
        <v>797.06999999999994</v>
      </c>
      <c r="F95" s="603">
        <f t="shared" si="3"/>
        <v>797.07</v>
      </c>
      <c r="G95" s="862">
        <f>'Заказ, cкидки и курсы валют'!$J$23*F95</f>
        <v>9923.5215000000007</v>
      </c>
      <c r="H95" s="128">
        <f t="shared" si="4"/>
        <v>248.09</v>
      </c>
      <c r="I95" s="212"/>
      <c r="K95" s="575"/>
    </row>
    <row r="96" spans="1:11" ht="15">
      <c r="A96" s="216" t="s">
        <v>11346</v>
      </c>
      <c r="B96" s="46" t="s">
        <v>3228</v>
      </c>
      <c r="C96" s="46">
        <v>4.72</v>
      </c>
      <c r="D96" s="48">
        <v>25</v>
      </c>
      <c r="E96" s="2096">
        <f t="shared" si="2"/>
        <v>822.48</v>
      </c>
      <c r="F96" s="603">
        <f t="shared" si="3"/>
        <v>822.48</v>
      </c>
      <c r="G96" s="862">
        <f>'Заказ, cкидки и курсы валют'!$J$23*F96</f>
        <v>10239.876</v>
      </c>
      <c r="H96" s="128">
        <f t="shared" si="4"/>
        <v>256</v>
      </c>
      <c r="I96" s="212"/>
      <c r="K96" s="575"/>
    </row>
    <row r="97" spans="1:11" ht="15">
      <c r="A97" s="216" t="s">
        <v>11347</v>
      </c>
      <c r="B97" s="46" t="s">
        <v>3646</v>
      </c>
      <c r="C97" s="46">
        <v>8.5</v>
      </c>
      <c r="D97" s="48">
        <v>25</v>
      </c>
      <c r="E97" s="2096">
        <f t="shared" si="2"/>
        <v>971.97</v>
      </c>
      <c r="F97" s="603">
        <f t="shared" si="3"/>
        <v>971.97</v>
      </c>
      <c r="G97" s="862">
        <f>'Заказ, cкидки и курсы валют'!$J$23*F97</f>
        <v>12101.0265</v>
      </c>
      <c r="H97" s="128">
        <f t="shared" si="4"/>
        <v>302.52999999999997</v>
      </c>
      <c r="I97" s="212"/>
      <c r="K97" s="575"/>
    </row>
    <row r="98" spans="1:11" ht="15">
      <c r="A98" s="216" t="s">
        <v>11348</v>
      </c>
      <c r="B98" s="46" t="s">
        <v>3647</v>
      </c>
      <c r="C98" s="46">
        <v>9</v>
      </c>
      <c r="D98" s="48">
        <v>20</v>
      </c>
      <c r="E98" s="2096">
        <f t="shared" si="2"/>
        <v>1006.44</v>
      </c>
      <c r="F98" s="603">
        <f t="shared" si="3"/>
        <v>1006.44</v>
      </c>
      <c r="G98" s="862">
        <f>'Заказ, cкидки и курсы валют'!$J$23*F98</f>
        <v>12530.178</v>
      </c>
      <c r="H98" s="128">
        <f t="shared" si="4"/>
        <v>250.6</v>
      </c>
      <c r="I98" s="212"/>
      <c r="K98" s="575"/>
    </row>
    <row r="99" spans="1:11" ht="15">
      <c r="A99" s="216" t="s">
        <v>11349</v>
      </c>
      <c r="B99" s="46" t="s">
        <v>91</v>
      </c>
      <c r="C99" s="46">
        <v>6.1</v>
      </c>
      <c r="D99" s="48">
        <v>40</v>
      </c>
      <c r="E99" s="2096">
        <f t="shared" si="2"/>
        <v>982.92</v>
      </c>
      <c r="F99" s="603">
        <f t="shared" si="3"/>
        <v>982.92</v>
      </c>
      <c r="G99" s="862">
        <f>'Заказ, cкидки и курсы валют'!$J$23*F99</f>
        <v>12237.353999999999</v>
      </c>
      <c r="H99" s="128">
        <f t="shared" si="4"/>
        <v>489.49</v>
      </c>
      <c r="I99" s="212"/>
      <c r="K99" s="575"/>
    </row>
    <row r="100" spans="1:11" ht="15">
      <c r="A100" s="216" t="s">
        <v>11350</v>
      </c>
      <c r="B100" s="46" t="s">
        <v>92</v>
      </c>
      <c r="C100" s="46">
        <v>6.2</v>
      </c>
      <c r="D100" s="48">
        <v>40</v>
      </c>
      <c r="E100" s="2096">
        <f t="shared" si="2"/>
        <v>1018.44</v>
      </c>
      <c r="F100" s="603">
        <f t="shared" si="3"/>
        <v>1018.44</v>
      </c>
      <c r="G100" s="862">
        <f>'Заказ, cкидки и курсы валют'!$J$23*F100</f>
        <v>12679.578</v>
      </c>
      <c r="H100" s="128">
        <f t="shared" si="4"/>
        <v>507.18</v>
      </c>
      <c r="I100" s="212"/>
      <c r="K100" s="575"/>
    </row>
    <row r="101" spans="1:11" ht="15">
      <c r="A101" s="216" t="s">
        <v>11351</v>
      </c>
      <c r="B101" s="46" t="s">
        <v>93</v>
      </c>
      <c r="C101" s="46">
        <v>6.5</v>
      </c>
      <c r="D101" s="48">
        <v>35</v>
      </c>
      <c r="E101" s="2096">
        <f t="shared" si="2"/>
        <v>1082.46</v>
      </c>
      <c r="F101" s="603">
        <f t="shared" si="3"/>
        <v>1082.46</v>
      </c>
      <c r="G101" s="862">
        <f>'Заказ, cкидки и курсы валют'!$J$23*F101</f>
        <v>13476.627</v>
      </c>
      <c r="H101" s="128">
        <f t="shared" si="4"/>
        <v>471.68</v>
      </c>
      <c r="I101" s="212"/>
      <c r="K101" s="575"/>
    </row>
    <row r="102" spans="1:11" ht="15">
      <c r="A102" s="216" t="s">
        <v>11352</v>
      </c>
      <c r="B102" s="46" t="s">
        <v>94</v>
      </c>
      <c r="C102" s="46">
        <v>6.6</v>
      </c>
      <c r="D102" s="48">
        <v>35</v>
      </c>
      <c r="E102" s="2096">
        <f t="shared" si="2"/>
        <v>1128.51</v>
      </c>
      <c r="F102" s="603">
        <f t="shared" si="3"/>
        <v>1128.51</v>
      </c>
      <c r="G102" s="862">
        <f>'Заказ, cкидки и курсы валют'!$J$23*F102</f>
        <v>14049.949499999999</v>
      </c>
      <c r="H102" s="128">
        <f t="shared" si="4"/>
        <v>491.75</v>
      </c>
      <c r="I102" s="212"/>
      <c r="K102" s="575"/>
    </row>
    <row r="103" spans="1:11" ht="15">
      <c r="A103" s="216" t="s">
        <v>11353</v>
      </c>
      <c r="B103" s="46" t="s">
        <v>95</v>
      </c>
      <c r="C103" s="46">
        <v>7</v>
      </c>
      <c r="D103" s="48">
        <v>30</v>
      </c>
      <c r="E103" s="2096">
        <f t="shared" si="2"/>
        <v>1201.98</v>
      </c>
      <c r="F103" s="603">
        <f t="shared" si="3"/>
        <v>1201.98</v>
      </c>
      <c r="G103" s="862">
        <f>'Заказ, cкидки и курсы валют'!$J$23*F103</f>
        <v>14964.651</v>
      </c>
      <c r="H103" s="128">
        <f t="shared" si="4"/>
        <v>448.94</v>
      </c>
      <c r="I103" s="212"/>
      <c r="K103" s="575"/>
    </row>
    <row r="104" spans="1:11" ht="15">
      <c r="A104" s="216" t="s">
        <v>11354</v>
      </c>
      <c r="B104" s="46" t="s">
        <v>1008</v>
      </c>
      <c r="C104" s="46">
        <v>7.8</v>
      </c>
      <c r="D104" s="48">
        <v>25</v>
      </c>
      <c r="E104" s="2096">
        <f t="shared" si="2"/>
        <v>1317.21</v>
      </c>
      <c r="F104" s="603">
        <f t="shared" si="3"/>
        <v>1317.21</v>
      </c>
      <c r="G104" s="862">
        <f>'Заказ, cкидки и курсы валют'!$J$23*F104</f>
        <v>16399.264500000001</v>
      </c>
      <c r="H104" s="128">
        <f t="shared" si="4"/>
        <v>409.98</v>
      </c>
      <c r="I104" s="212"/>
      <c r="K104" s="575"/>
    </row>
    <row r="105" spans="1:11" ht="15">
      <c r="A105" s="216" t="s">
        <v>11355</v>
      </c>
      <c r="B105" s="46" t="s">
        <v>96</v>
      </c>
      <c r="C105" s="46">
        <v>8.1</v>
      </c>
      <c r="D105" s="48">
        <v>25</v>
      </c>
      <c r="E105" s="2096">
        <f t="shared" si="2"/>
        <v>1435.44</v>
      </c>
      <c r="F105" s="603">
        <f t="shared" si="3"/>
        <v>1435.44</v>
      </c>
      <c r="G105" s="862">
        <f>'Заказ, cкидки и курсы валют'!$J$23*F105</f>
        <v>17871.227999999999</v>
      </c>
      <c r="H105" s="128">
        <f t="shared" si="4"/>
        <v>446.78</v>
      </c>
      <c r="I105" s="212"/>
      <c r="K105" s="575"/>
    </row>
    <row r="106" spans="1:11" ht="15.75" thickBot="1">
      <c r="A106" s="241" t="s">
        <v>11356</v>
      </c>
      <c r="B106" s="131" t="s">
        <v>97</v>
      </c>
      <c r="C106" s="131">
        <v>8.9</v>
      </c>
      <c r="D106" s="217">
        <v>20</v>
      </c>
      <c r="E106" s="2124">
        <f t="shared" si="2"/>
        <v>1558.3500000000001</v>
      </c>
      <c r="F106" s="959">
        <f t="shared" si="3"/>
        <v>1558.35</v>
      </c>
      <c r="G106" s="960">
        <f>'Заказ, cкидки и курсы валют'!$J$23*F106</f>
        <v>19401.457499999997</v>
      </c>
      <c r="H106" s="181">
        <f t="shared" si="4"/>
        <v>388.03</v>
      </c>
      <c r="I106" s="214"/>
      <c r="K106" s="575"/>
    </row>
    <row r="107" spans="1:11" ht="15">
      <c r="A107" s="14"/>
      <c r="B107" s="50"/>
      <c r="C107" s="50"/>
      <c r="D107" s="120"/>
      <c r="E107" s="667"/>
      <c r="F107" s="1096"/>
      <c r="G107" s="865"/>
      <c r="H107" s="23"/>
      <c r="I107" s="14"/>
      <c r="K107" s="575"/>
    </row>
    <row r="108" spans="1:11" ht="13.5" thickBot="1">
      <c r="K108" s="575"/>
    </row>
    <row r="109" spans="1:11" ht="18">
      <c r="A109" s="247"/>
      <c r="B109" s="163"/>
      <c r="C109" s="91"/>
      <c r="D109" s="91" t="s">
        <v>3205</v>
      </c>
      <c r="E109" s="555"/>
      <c r="F109" s="555"/>
      <c r="G109" s="569"/>
      <c r="H109" s="163"/>
      <c r="I109" s="95"/>
      <c r="K109" s="575"/>
    </row>
    <row r="110" spans="1:11" ht="18">
      <c r="A110" s="248"/>
      <c r="B110" s="17"/>
      <c r="C110" s="108"/>
      <c r="D110" s="108" t="s">
        <v>3207</v>
      </c>
      <c r="E110" s="556"/>
      <c r="F110" s="568"/>
      <c r="G110" s="568"/>
      <c r="H110" s="17"/>
      <c r="I110" s="167"/>
      <c r="K110" s="575"/>
    </row>
    <row r="111" spans="1:11">
      <c r="A111" s="248"/>
      <c r="B111" s="17"/>
      <c r="C111" s="97"/>
      <c r="D111" s="97"/>
      <c r="E111" s="896"/>
      <c r="F111" s="596"/>
      <c r="G111" s="620"/>
      <c r="H111" s="17"/>
      <c r="I111" s="167"/>
      <c r="K111" s="575"/>
    </row>
    <row r="112" spans="1:11">
      <c r="A112" s="248"/>
      <c r="B112" s="17"/>
      <c r="C112" s="97"/>
      <c r="D112" s="97"/>
      <c r="E112" s="896"/>
      <c r="F112" s="596"/>
      <c r="G112" s="620"/>
      <c r="H112" s="17"/>
      <c r="I112" s="167"/>
      <c r="K112" s="575"/>
    </row>
    <row r="113" spans="1:11" ht="15.75">
      <c r="A113" s="516"/>
      <c r="B113" s="17"/>
      <c r="C113" s="97"/>
      <c r="D113" s="97"/>
      <c r="E113" s="896"/>
      <c r="F113" s="596"/>
      <c r="G113" s="620"/>
      <c r="H113" s="17"/>
      <c r="I113" s="167"/>
      <c r="K113" s="575"/>
    </row>
    <row r="114" spans="1:11" ht="13.5" thickBot="1">
      <c r="A114" s="249"/>
      <c r="B114" s="171"/>
      <c r="C114" s="99"/>
      <c r="D114" s="99"/>
      <c r="E114" s="897"/>
      <c r="F114" s="598"/>
      <c r="G114" s="621"/>
      <c r="H114" s="171"/>
      <c r="I114" s="172"/>
      <c r="K114" s="575"/>
    </row>
    <row r="115" spans="1:11" ht="33.75" customHeight="1">
      <c r="A115" s="187" t="s">
        <v>1034</v>
      </c>
      <c r="B115" s="189" t="s">
        <v>1035</v>
      </c>
      <c r="C115" s="225" t="s">
        <v>2729</v>
      </c>
      <c r="D115" s="192" t="s">
        <v>3143</v>
      </c>
      <c r="E115" s="599" t="s">
        <v>11378</v>
      </c>
      <c r="F115" s="611" t="s">
        <v>2792</v>
      </c>
      <c r="G115" s="2607" t="s">
        <v>2640</v>
      </c>
      <c r="H115" s="2598" t="s">
        <v>497</v>
      </c>
      <c r="I115" s="173" t="s">
        <v>4268</v>
      </c>
      <c r="K115" s="575"/>
    </row>
    <row r="116" spans="1:11" ht="13.5" thickBot="1">
      <c r="A116" s="195"/>
      <c r="B116" s="389"/>
      <c r="C116" s="226" t="s">
        <v>2525</v>
      </c>
      <c r="D116" s="390" t="s">
        <v>2641</v>
      </c>
      <c r="E116" s="898" t="s">
        <v>265</v>
      </c>
      <c r="F116" s="607">
        <f>'Заказ, cкидки и курсы валют'!$I$12</f>
        <v>0</v>
      </c>
      <c r="G116" s="2603"/>
      <c r="H116" s="2599"/>
      <c r="I116" s="325"/>
      <c r="K116" s="575"/>
    </row>
    <row r="117" spans="1:11" ht="15">
      <c r="A117" s="2198" t="s">
        <v>5982</v>
      </c>
      <c r="B117" s="1959" t="s">
        <v>622</v>
      </c>
      <c r="C117" s="1959">
        <v>1014</v>
      </c>
      <c r="D117" s="1959">
        <v>1000</v>
      </c>
      <c r="E117" s="574">
        <v>87.14</v>
      </c>
      <c r="F117" s="967">
        <f t="shared" ref="F117:F128" si="5">ROUND(E117*(1-$F$11),2)</f>
        <v>87.14</v>
      </c>
      <c r="G117" s="2199">
        <f>'Заказ, cкидки и курсы валют'!$J$23*F117</f>
        <v>1084.893</v>
      </c>
      <c r="H117" s="387">
        <f t="shared" ref="H117:H128" si="6">ROUND((D117/1000)*G117,2)</f>
        <v>1084.8900000000001</v>
      </c>
      <c r="I117" s="337"/>
      <c r="K117" s="575"/>
    </row>
    <row r="118" spans="1:11" ht="15">
      <c r="A118" s="1816" t="s">
        <v>1761</v>
      </c>
      <c r="B118" s="531" t="s">
        <v>622</v>
      </c>
      <c r="C118" s="531">
        <v>1015</v>
      </c>
      <c r="D118" s="531">
        <v>1000</v>
      </c>
      <c r="E118" s="574">
        <v>87.14</v>
      </c>
      <c r="F118" s="603">
        <f t="shared" si="5"/>
        <v>87.14</v>
      </c>
      <c r="G118" s="1817">
        <f>'Заказ, cкидки и курсы валют'!$J$23*F118</f>
        <v>1084.893</v>
      </c>
      <c r="H118" s="128">
        <f t="shared" si="6"/>
        <v>1084.8900000000001</v>
      </c>
      <c r="I118" s="212"/>
      <c r="K118" s="575"/>
    </row>
    <row r="119" spans="1:11" ht="15">
      <c r="A119" s="1816" t="s">
        <v>30</v>
      </c>
      <c r="B119" s="531" t="s">
        <v>622</v>
      </c>
      <c r="C119" s="531">
        <v>3003</v>
      </c>
      <c r="D119" s="531">
        <v>1000</v>
      </c>
      <c r="E119" s="574">
        <v>87.14</v>
      </c>
      <c r="F119" s="603">
        <f t="shared" si="5"/>
        <v>87.14</v>
      </c>
      <c r="G119" s="1817">
        <f>'Заказ, cкидки и курсы валют'!$J$23*F119</f>
        <v>1084.893</v>
      </c>
      <c r="H119" s="128">
        <f t="shared" si="6"/>
        <v>1084.8900000000001</v>
      </c>
      <c r="I119" s="212"/>
      <c r="K119" s="575"/>
    </row>
    <row r="120" spans="1:11" ht="15">
      <c r="A120" s="1816" t="s">
        <v>832</v>
      </c>
      <c r="B120" s="531" t="s">
        <v>622</v>
      </c>
      <c r="C120" s="531">
        <v>3005</v>
      </c>
      <c r="D120" s="531">
        <v>1000</v>
      </c>
      <c r="E120" s="574">
        <v>87.14</v>
      </c>
      <c r="F120" s="603">
        <f t="shared" si="5"/>
        <v>87.14</v>
      </c>
      <c r="G120" s="1817">
        <f>'Заказ, cкидки и курсы валют'!$J$23*F120</f>
        <v>1084.893</v>
      </c>
      <c r="H120" s="128">
        <f t="shared" si="6"/>
        <v>1084.8900000000001</v>
      </c>
      <c r="I120" s="212"/>
      <c r="K120" s="575"/>
    </row>
    <row r="121" spans="1:11" ht="15">
      <c r="A121" s="1816" t="s">
        <v>11860</v>
      </c>
      <c r="B121" s="531" t="s">
        <v>622</v>
      </c>
      <c r="C121" s="531">
        <v>3009</v>
      </c>
      <c r="D121" s="531">
        <v>1000</v>
      </c>
      <c r="E121" s="574">
        <v>87.14</v>
      </c>
      <c r="F121" s="603">
        <f t="shared" si="5"/>
        <v>87.14</v>
      </c>
      <c r="G121" s="1817">
        <f>'Заказ, cкидки и курсы валют'!$J$23*F121</f>
        <v>1084.893</v>
      </c>
      <c r="H121" s="128">
        <f t="shared" si="6"/>
        <v>1084.8900000000001</v>
      </c>
      <c r="I121" s="212"/>
      <c r="K121" s="575"/>
    </row>
    <row r="122" spans="1:11" ht="15">
      <c r="A122" s="1816" t="s">
        <v>11861</v>
      </c>
      <c r="B122" s="531" t="s">
        <v>622</v>
      </c>
      <c r="C122" s="531">
        <v>3011</v>
      </c>
      <c r="D122" s="531">
        <v>1000</v>
      </c>
      <c r="E122" s="574">
        <v>87.14</v>
      </c>
      <c r="F122" s="603">
        <f t="shared" si="5"/>
        <v>87.14</v>
      </c>
      <c r="G122" s="1817">
        <f>'Заказ, cкидки и курсы валют'!$J$23*F122</f>
        <v>1084.893</v>
      </c>
      <c r="H122" s="128">
        <f t="shared" si="6"/>
        <v>1084.8900000000001</v>
      </c>
      <c r="I122" s="212"/>
      <c r="K122" s="575"/>
    </row>
    <row r="123" spans="1:11" ht="15">
      <c r="A123" s="1816" t="s">
        <v>35</v>
      </c>
      <c r="B123" s="531" t="s">
        <v>622</v>
      </c>
      <c r="C123" s="531">
        <v>5002</v>
      </c>
      <c r="D123" s="531">
        <v>1000</v>
      </c>
      <c r="E123" s="574">
        <v>87.14</v>
      </c>
      <c r="F123" s="603">
        <f t="shared" si="5"/>
        <v>87.14</v>
      </c>
      <c r="G123" s="1817">
        <f>'Заказ, cкидки и курсы валют'!$J$23*F123</f>
        <v>1084.893</v>
      </c>
      <c r="H123" s="128">
        <f t="shared" si="6"/>
        <v>1084.8900000000001</v>
      </c>
      <c r="I123" s="212"/>
      <c r="K123" s="575"/>
    </row>
    <row r="124" spans="1:11" ht="15">
      <c r="A124" s="1816" t="s">
        <v>34</v>
      </c>
      <c r="B124" s="531" t="s">
        <v>622</v>
      </c>
      <c r="C124" s="531">
        <v>5005</v>
      </c>
      <c r="D124" s="531">
        <v>1000</v>
      </c>
      <c r="E124" s="574">
        <v>87.14</v>
      </c>
      <c r="F124" s="603">
        <f t="shared" si="5"/>
        <v>87.14</v>
      </c>
      <c r="G124" s="1817">
        <f>'Заказ, cкидки и курсы валют'!$J$23*F124</f>
        <v>1084.893</v>
      </c>
      <c r="H124" s="128">
        <f t="shared" si="6"/>
        <v>1084.8900000000001</v>
      </c>
      <c r="I124" s="212"/>
      <c r="K124" s="575"/>
    </row>
    <row r="125" spans="1:11" ht="15">
      <c r="A125" s="1816" t="s">
        <v>5983</v>
      </c>
      <c r="B125" s="531" t="s">
        <v>622</v>
      </c>
      <c r="C125" s="531">
        <v>5021</v>
      </c>
      <c r="D125" s="531">
        <v>1000</v>
      </c>
      <c r="E125" s="574">
        <v>87.14</v>
      </c>
      <c r="F125" s="603">
        <f t="shared" si="5"/>
        <v>87.14</v>
      </c>
      <c r="G125" s="1817">
        <f>'Заказ, cкидки и курсы валют'!$J$23*F125</f>
        <v>1084.893</v>
      </c>
      <c r="H125" s="128">
        <f t="shared" si="6"/>
        <v>1084.8900000000001</v>
      </c>
      <c r="I125" s="212"/>
      <c r="K125" s="575"/>
    </row>
    <row r="126" spans="1:11" ht="15">
      <c r="A126" s="1816" t="s">
        <v>32</v>
      </c>
      <c r="B126" s="531" t="s">
        <v>622</v>
      </c>
      <c r="C126" s="531">
        <v>6002</v>
      </c>
      <c r="D126" s="531">
        <v>1000</v>
      </c>
      <c r="E126" s="574">
        <v>87.14</v>
      </c>
      <c r="F126" s="603">
        <f t="shared" si="5"/>
        <v>87.14</v>
      </c>
      <c r="G126" s="1817">
        <f>'Заказ, cкидки и курсы валют'!$J$23*F126</f>
        <v>1084.893</v>
      </c>
      <c r="H126" s="128">
        <f t="shared" si="6"/>
        <v>1084.8900000000001</v>
      </c>
      <c r="I126" s="212"/>
      <c r="K126" s="575"/>
    </row>
    <row r="127" spans="1:11" ht="15">
      <c r="A127" s="1816" t="s">
        <v>33</v>
      </c>
      <c r="B127" s="531" t="s">
        <v>622</v>
      </c>
      <c r="C127" s="531">
        <v>6005</v>
      </c>
      <c r="D127" s="531">
        <v>1000</v>
      </c>
      <c r="E127" s="574">
        <v>87.14</v>
      </c>
      <c r="F127" s="603">
        <f t="shared" si="5"/>
        <v>87.14</v>
      </c>
      <c r="G127" s="1817">
        <f>'Заказ, cкидки и курсы валют'!$J$23*F127</f>
        <v>1084.893</v>
      </c>
      <c r="H127" s="128">
        <f t="shared" si="6"/>
        <v>1084.8900000000001</v>
      </c>
      <c r="I127" s="212"/>
      <c r="K127" s="575"/>
    </row>
    <row r="128" spans="1:11" ht="15">
      <c r="A128" s="1816" t="s">
        <v>1760</v>
      </c>
      <c r="B128" s="531" t="s">
        <v>622</v>
      </c>
      <c r="C128" s="531">
        <v>7004</v>
      </c>
      <c r="D128" s="531">
        <v>1000</v>
      </c>
      <c r="E128" s="574">
        <v>87.14</v>
      </c>
      <c r="F128" s="603">
        <f t="shared" si="5"/>
        <v>87.14</v>
      </c>
      <c r="G128" s="1817">
        <f>'Заказ, cкидки и курсы валют'!$J$23*F128</f>
        <v>1084.893</v>
      </c>
      <c r="H128" s="128">
        <f t="shared" si="6"/>
        <v>1084.8900000000001</v>
      </c>
      <c r="I128" s="212"/>
      <c r="K128" s="575"/>
    </row>
    <row r="129" spans="1:11" ht="15">
      <c r="A129" s="1816" t="s">
        <v>9645</v>
      </c>
      <c r="B129" s="531" t="s">
        <v>622</v>
      </c>
      <c r="C129" s="531">
        <v>7024</v>
      </c>
      <c r="D129" s="531">
        <v>1000</v>
      </c>
      <c r="E129" s="574">
        <v>87.14</v>
      </c>
      <c r="F129" s="603">
        <f t="shared" ref="F129" si="7">ROUND(E129*(1-$F$11),2)</f>
        <v>87.14</v>
      </c>
      <c r="G129" s="1817">
        <f>'Заказ, cкидки и курсы валют'!$J$23*F129</f>
        <v>1084.893</v>
      </c>
      <c r="H129" s="128">
        <f t="shared" ref="H129" si="8">ROUND((D129/1000)*G129,2)</f>
        <v>1084.8900000000001</v>
      </c>
      <c r="I129" s="212"/>
      <c r="K129" s="575"/>
    </row>
    <row r="130" spans="1:11" ht="15">
      <c r="A130" s="1816" t="s">
        <v>31</v>
      </c>
      <c r="B130" s="531" t="s">
        <v>622</v>
      </c>
      <c r="C130" s="531">
        <v>8017</v>
      </c>
      <c r="D130" s="531">
        <v>1000</v>
      </c>
      <c r="E130" s="574">
        <v>87.14</v>
      </c>
      <c r="F130" s="603">
        <f t="shared" ref="F130:F155" si="9">ROUND(E130*(1-$F$11),2)</f>
        <v>87.14</v>
      </c>
      <c r="G130" s="1817">
        <f>'Заказ, cкидки и курсы валют'!$J$23*F130</f>
        <v>1084.893</v>
      </c>
      <c r="H130" s="128">
        <f t="shared" ref="H130:H155" si="10">ROUND((D130/1000)*G130,2)</f>
        <v>1084.8900000000001</v>
      </c>
      <c r="I130" s="212"/>
      <c r="K130" s="575"/>
    </row>
    <row r="131" spans="1:11" ht="15">
      <c r="A131" s="1816" t="s">
        <v>1759</v>
      </c>
      <c r="B131" s="531" t="s">
        <v>622</v>
      </c>
      <c r="C131" s="531">
        <v>9003</v>
      </c>
      <c r="D131" s="531">
        <v>1000</v>
      </c>
      <c r="E131" s="574">
        <v>87.14</v>
      </c>
      <c r="F131" s="603">
        <f t="shared" si="9"/>
        <v>87.14</v>
      </c>
      <c r="G131" s="1817">
        <f>'Заказ, cкидки и курсы валют'!$J$23*F131</f>
        <v>1084.893</v>
      </c>
      <c r="H131" s="128">
        <f t="shared" si="10"/>
        <v>1084.8900000000001</v>
      </c>
      <c r="I131" s="212"/>
      <c r="K131" s="575"/>
    </row>
    <row r="132" spans="1:11" ht="15">
      <c r="A132" s="1816" t="s">
        <v>36</v>
      </c>
      <c r="B132" s="531" t="s">
        <v>622</v>
      </c>
      <c r="C132" s="531">
        <v>9005</v>
      </c>
      <c r="D132" s="531">
        <v>1000</v>
      </c>
      <c r="E132" s="574">
        <v>87.14</v>
      </c>
      <c r="F132" s="603">
        <f t="shared" si="9"/>
        <v>87.14</v>
      </c>
      <c r="G132" s="1817">
        <f>'Заказ, cкидки и курсы валют'!$J$23*F132</f>
        <v>1084.893</v>
      </c>
      <c r="H132" s="128">
        <f t="shared" si="10"/>
        <v>1084.8900000000001</v>
      </c>
      <c r="I132" s="212"/>
    </row>
    <row r="133" spans="1:11" ht="15">
      <c r="A133" s="1816" t="s">
        <v>5984</v>
      </c>
      <c r="B133" s="531" t="s">
        <v>3217</v>
      </c>
      <c r="C133" s="531">
        <v>1014</v>
      </c>
      <c r="D133" s="531">
        <v>1000</v>
      </c>
      <c r="E133" s="574">
        <v>131.54</v>
      </c>
      <c r="F133" s="603">
        <f t="shared" si="9"/>
        <v>131.54</v>
      </c>
      <c r="G133" s="1817">
        <f>'Заказ, cкидки и курсы валют'!$J$23*F133</f>
        <v>1637.6729999999998</v>
      </c>
      <c r="H133" s="128">
        <f t="shared" si="10"/>
        <v>1637.67</v>
      </c>
      <c r="I133" s="212"/>
    </row>
    <row r="134" spans="1:11" ht="15">
      <c r="A134" s="1816" t="s">
        <v>39</v>
      </c>
      <c r="B134" s="531" t="s">
        <v>3217</v>
      </c>
      <c r="C134" s="531">
        <v>1015</v>
      </c>
      <c r="D134" s="531">
        <v>1000</v>
      </c>
      <c r="E134" s="574">
        <v>131.54</v>
      </c>
      <c r="F134" s="603">
        <f t="shared" si="9"/>
        <v>131.54</v>
      </c>
      <c r="G134" s="1817">
        <f>'Заказ, cкидки и курсы валют'!$J$23*F134</f>
        <v>1637.6729999999998</v>
      </c>
      <c r="H134" s="128">
        <f t="shared" si="10"/>
        <v>1637.67</v>
      </c>
      <c r="I134" s="212"/>
    </row>
    <row r="135" spans="1:11" ht="15">
      <c r="A135" s="1816" t="s">
        <v>40</v>
      </c>
      <c r="B135" s="531" t="s">
        <v>3217</v>
      </c>
      <c r="C135" s="531">
        <v>3003</v>
      </c>
      <c r="D135" s="531">
        <v>1000</v>
      </c>
      <c r="E135" s="574">
        <v>131.54</v>
      </c>
      <c r="F135" s="603">
        <f t="shared" si="9"/>
        <v>131.54</v>
      </c>
      <c r="G135" s="1817">
        <f>'Заказ, cкидки и курсы валют'!$J$23*F135</f>
        <v>1637.6729999999998</v>
      </c>
      <c r="H135" s="128">
        <f t="shared" si="10"/>
        <v>1637.67</v>
      </c>
      <c r="I135" s="212"/>
    </row>
    <row r="136" spans="1:11" ht="15">
      <c r="A136" s="1816" t="s">
        <v>41</v>
      </c>
      <c r="B136" s="531" t="s">
        <v>3217</v>
      </c>
      <c r="C136" s="531">
        <v>3005</v>
      </c>
      <c r="D136" s="531">
        <v>1000</v>
      </c>
      <c r="E136" s="574">
        <v>131.54</v>
      </c>
      <c r="F136" s="603">
        <f t="shared" si="9"/>
        <v>131.54</v>
      </c>
      <c r="G136" s="1817">
        <f>'Заказ, cкидки и курсы валют'!$J$23*F136</f>
        <v>1637.6729999999998</v>
      </c>
      <c r="H136" s="128">
        <f t="shared" si="10"/>
        <v>1637.67</v>
      </c>
      <c r="I136" s="212"/>
    </row>
    <row r="137" spans="1:11" ht="15">
      <c r="A137" s="1816" t="s">
        <v>46</v>
      </c>
      <c r="B137" s="531" t="s">
        <v>3217</v>
      </c>
      <c r="C137" s="531">
        <v>5002</v>
      </c>
      <c r="D137" s="531">
        <v>1000</v>
      </c>
      <c r="E137" s="574">
        <v>131.54</v>
      </c>
      <c r="F137" s="603">
        <f t="shared" si="9"/>
        <v>131.54</v>
      </c>
      <c r="G137" s="1817">
        <f>'Заказ, cкидки и курсы валют'!$J$23*F137</f>
        <v>1637.6729999999998</v>
      </c>
      <c r="H137" s="128">
        <f t="shared" si="10"/>
        <v>1637.67</v>
      </c>
      <c r="I137" s="212"/>
    </row>
    <row r="138" spans="1:11" ht="15">
      <c r="A138" s="1816" t="s">
        <v>45</v>
      </c>
      <c r="B138" s="531" t="s">
        <v>3217</v>
      </c>
      <c r="C138" s="531">
        <v>5005</v>
      </c>
      <c r="D138" s="531">
        <v>1000</v>
      </c>
      <c r="E138" s="574">
        <v>131.54</v>
      </c>
      <c r="F138" s="603">
        <f t="shared" si="9"/>
        <v>131.54</v>
      </c>
      <c r="G138" s="1817">
        <f>'Заказ, cкидки и курсы валют'!$J$23*F138</f>
        <v>1637.6729999999998</v>
      </c>
      <c r="H138" s="128">
        <f t="shared" si="10"/>
        <v>1637.67</v>
      </c>
      <c r="I138" s="212"/>
    </row>
    <row r="139" spans="1:11" ht="15">
      <c r="A139" s="1816" t="s">
        <v>5985</v>
      </c>
      <c r="B139" s="531" t="s">
        <v>3217</v>
      </c>
      <c r="C139" s="531">
        <v>5021</v>
      </c>
      <c r="D139" s="531">
        <v>1000</v>
      </c>
      <c r="E139" s="574">
        <v>131.54</v>
      </c>
      <c r="F139" s="603">
        <f t="shared" si="9"/>
        <v>131.54</v>
      </c>
      <c r="G139" s="1817">
        <f>'Заказ, cкидки и курсы валют'!$J$23*F139</f>
        <v>1637.6729999999998</v>
      </c>
      <c r="H139" s="128">
        <f t="shared" si="10"/>
        <v>1637.67</v>
      </c>
      <c r="I139" s="212"/>
    </row>
    <row r="140" spans="1:11" ht="15">
      <c r="A140" s="1816" t="s">
        <v>43</v>
      </c>
      <c r="B140" s="531" t="s">
        <v>3217</v>
      </c>
      <c r="C140" s="531">
        <v>6002</v>
      </c>
      <c r="D140" s="531">
        <v>1000</v>
      </c>
      <c r="E140" s="574">
        <v>131.54</v>
      </c>
      <c r="F140" s="603">
        <f t="shared" si="9"/>
        <v>131.54</v>
      </c>
      <c r="G140" s="1817">
        <f>'Заказ, cкидки и курсы валют'!$J$23*F140</f>
        <v>1637.6729999999998</v>
      </c>
      <c r="H140" s="128">
        <f t="shared" si="10"/>
        <v>1637.67</v>
      </c>
      <c r="I140" s="212"/>
    </row>
    <row r="141" spans="1:11" ht="15">
      <c r="A141" s="1816" t="s">
        <v>44</v>
      </c>
      <c r="B141" s="531" t="s">
        <v>3217</v>
      </c>
      <c r="C141" s="531">
        <v>6005</v>
      </c>
      <c r="D141" s="531">
        <v>1000</v>
      </c>
      <c r="E141" s="574">
        <v>131.54</v>
      </c>
      <c r="F141" s="603">
        <f t="shared" si="9"/>
        <v>131.54</v>
      </c>
      <c r="G141" s="1817">
        <f>'Заказ, cкидки и курсы валют'!$J$23*F141</f>
        <v>1637.6729999999998</v>
      </c>
      <c r="H141" s="128">
        <f t="shared" si="10"/>
        <v>1637.67</v>
      </c>
      <c r="I141" s="212"/>
    </row>
    <row r="142" spans="1:11" ht="15">
      <c r="A142" s="1816" t="s">
        <v>38</v>
      </c>
      <c r="B142" s="531" t="s">
        <v>3217</v>
      </c>
      <c r="C142" s="531">
        <v>7004</v>
      </c>
      <c r="D142" s="531">
        <v>1000</v>
      </c>
      <c r="E142" s="574">
        <v>131.54</v>
      </c>
      <c r="F142" s="603">
        <f t="shared" si="9"/>
        <v>131.54</v>
      </c>
      <c r="G142" s="1817">
        <f>'Заказ, cкидки и курсы валют'!$J$23*F142</f>
        <v>1637.6729999999998</v>
      </c>
      <c r="H142" s="128">
        <f t="shared" si="10"/>
        <v>1637.67</v>
      </c>
      <c r="I142" s="212"/>
    </row>
    <row r="143" spans="1:11" ht="15">
      <c r="A143" s="1816" t="s">
        <v>9646</v>
      </c>
      <c r="B143" s="531" t="s">
        <v>3217</v>
      </c>
      <c r="C143" s="531">
        <v>7024</v>
      </c>
      <c r="D143" s="531">
        <v>1000</v>
      </c>
      <c r="E143" s="574">
        <v>131.54</v>
      </c>
      <c r="F143" s="603">
        <f t="shared" si="9"/>
        <v>131.54</v>
      </c>
      <c r="G143" s="1817">
        <f>'Заказ, cкидки и курсы валют'!$J$23*F143</f>
        <v>1637.6729999999998</v>
      </c>
      <c r="H143" s="128">
        <f t="shared" si="10"/>
        <v>1637.67</v>
      </c>
      <c r="I143" s="212"/>
    </row>
    <row r="144" spans="1:11" ht="15">
      <c r="A144" s="1816" t="s">
        <v>42</v>
      </c>
      <c r="B144" s="531" t="s">
        <v>3217</v>
      </c>
      <c r="C144" s="531">
        <v>8017</v>
      </c>
      <c r="D144" s="531">
        <v>1000</v>
      </c>
      <c r="E144" s="574">
        <v>131.54</v>
      </c>
      <c r="F144" s="603">
        <f t="shared" si="9"/>
        <v>131.54</v>
      </c>
      <c r="G144" s="1817">
        <f>'Заказ, cкидки и курсы валют'!$J$23*F144</f>
        <v>1637.6729999999998</v>
      </c>
      <c r="H144" s="128">
        <f t="shared" si="10"/>
        <v>1637.67</v>
      </c>
      <c r="I144" s="212"/>
    </row>
    <row r="145" spans="1:9" ht="15">
      <c r="A145" s="1816" t="s">
        <v>12037</v>
      </c>
      <c r="B145" s="531" t="s">
        <v>3217</v>
      </c>
      <c r="C145" s="531">
        <v>8019</v>
      </c>
      <c r="D145" s="531">
        <v>1000</v>
      </c>
      <c r="E145" s="574">
        <v>131.54</v>
      </c>
      <c r="F145" s="603">
        <v>124.3</v>
      </c>
      <c r="G145" s="1817">
        <f>'Заказ, cкидки и курсы валют'!$J$23*F145</f>
        <v>1547.5349999999999</v>
      </c>
      <c r="H145" s="128">
        <f t="shared" si="10"/>
        <v>1547.54</v>
      </c>
      <c r="I145" s="212"/>
    </row>
    <row r="146" spans="1:9" ht="12.95" customHeight="1">
      <c r="A146" s="1816" t="s">
        <v>37</v>
      </c>
      <c r="B146" s="531" t="s">
        <v>3217</v>
      </c>
      <c r="C146" s="531">
        <v>9003</v>
      </c>
      <c r="D146" s="531">
        <v>1000</v>
      </c>
      <c r="E146" s="574">
        <v>131.54</v>
      </c>
      <c r="F146" s="603">
        <f t="shared" si="9"/>
        <v>131.54</v>
      </c>
      <c r="G146" s="1817">
        <f>'Заказ, cкидки и курсы валют'!$J$23*F146</f>
        <v>1637.6729999999998</v>
      </c>
      <c r="H146" s="128">
        <f t="shared" si="10"/>
        <v>1637.67</v>
      </c>
      <c r="I146" s="212"/>
    </row>
    <row r="147" spans="1:9" ht="15">
      <c r="A147" s="1816" t="s">
        <v>47</v>
      </c>
      <c r="B147" s="531" t="s">
        <v>3217</v>
      </c>
      <c r="C147" s="531">
        <v>9005</v>
      </c>
      <c r="D147" s="531">
        <v>1000</v>
      </c>
      <c r="E147" s="574">
        <v>131.54</v>
      </c>
      <c r="F147" s="603">
        <f t="shared" si="9"/>
        <v>131.54</v>
      </c>
      <c r="G147" s="1817">
        <f>'Заказ, cкидки и курсы валют'!$J$23*F147</f>
        <v>1637.6729999999998</v>
      </c>
      <c r="H147" s="128">
        <f t="shared" si="10"/>
        <v>1637.67</v>
      </c>
      <c r="I147" s="212"/>
    </row>
    <row r="148" spans="1:9" ht="15">
      <c r="A148" s="1818" t="s">
        <v>9647</v>
      </c>
      <c r="B148" s="624" t="s">
        <v>3389</v>
      </c>
      <c r="C148" s="624">
        <v>1014</v>
      </c>
      <c r="D148" s="624">
        <v>500</v>
      </c>
      <c r="E148" s="574">
        <v>205.69</v>
      </c>
      <c r="F148" s="936">
        <f t="shared" si="9"/>
        <v>205.69</v>
      </c>
      <c r="G148" s="1819">
        <f>'Заказ, cкидки и курсы валют'!$J$23*F148</f>
        <v>2560.8404999999998</v>
      </c>
      <c r="H148" s="522">
        <f t="shared" si="10"/>
        <v>1280.42</v>
      </c>
      <c r="I148" s="523"/>
    </row>
    <row r="149" spans="1:9" ht="15">
      <c r="A149" s="1818" t="s">
        <v>833</v>
      </c>
      <c r="B149" s="624" t="s">
        <v>3389</v>
      </c>
      <c r="C149" s="624">
        <v>3005</v>
      </c>
      <c r="D149" s="624">
        <v>500</v>
      </c>
      <c r="E149" s="574">
        <v>205.69</v>
      </c>
      <c r="F149" s="936">
        <f t="shared" si="9"/>
        <v>205.69</v>
      </c>
      <c r="G149" s="1819">
        <f>'Заказ, cкидки и курсы валют'!$J$23*F149</f>
        <v>2560.8404999999998</v>
      </c>
      <c r="H149" s="522">
        <f t="shared" si="10"/>
        <v>1280.42</v>
      </c>
      <c r="I149" s="523"/>
    </row>
    <row r="150" spans="1:9" ht="15">
      <c r="A150" s="1816" t="s">
        <v>51</v>
      </c>
      <c r="B150" s="1820" t="s">
        <v>3389</v>
      </c>
      <c r="C150" s="531">
        <v>5005</v>
      </c>
      <c r="D150" s="1820">
        <v>500</v>
      </c>
      <c r="E150" s="574">
        <v>205.69</v>
      </c>
      <c r="F150" s="603">
        <f t="shared" si="9"/>
        <v>205.69</v>
      </c>
      <c r="G150" s="1817">
        <f>'Заказ, cкидки и курсы валют'!$J$23*F150</f>
        <v>2560.8404999999998</v>
      </c>
      <c r="H150" s="128">
        <f t="shared" si="10"/>
        <v>1280.42</v>
      </c>
      <c r="I150" s="212"/>
    </row>
    <row r="151" spans="1:9" ht="15">
      <c r="A151" s="1816" t="s">
        <v>50</v>
      </c>
      <c r="B151" s="1820" t="s">
        <v>3389</v>
      </c>
      <c r="C151" s="531">
        <v>6005</v>
      </c>
      <c r="D151" s="1820">
        <v>500</v>
      </c>
      <c r="E151" s="574">
        <v>205.69</v>
      </c>
      <c r="F151" s="603">
        <f t="shared" si="9"/>
        <v>205.69</v>
      </c>
      <c r="G151" s="1817">
        <f>'Заказ, cкидки и курсы валют'!$J$23*F151</f>
        <v>2560.8404999999998</v>
      </c>
      <c r="H151" s="128">
        <f t="shared" si="10"/>
        <v>1280.42</v>
      </c>
      <c r="I151" s="212"/>
    </row>
    <row r="152" spans="1:9" ht="15">
      <c r="A152" s="1816" t="s">
        <v>9648</v>
      </c>
      <c r="B152" s="1820" t="s">
        <v>3389</v>
      </c>
      <c r="C152" s="531">
        <v>7004</v>
      </c>
      <c r="D152" s="1820">
        <v>500</v>
      </c>
      <c r="E152" s="574">
        <v>205.69</v>
      </c>
      <c r="F152" s="603">
        <f t="shared" si="9"/>
        <v>205.69</v>
      </c>
      <c r="G152" s="1817">
        <f>'Заказ, cкидки и курсы валют'!$J$23*F152</f>
        <v>2560.8404999999998</v>
      </c>
      <c r="H152" s="128">
        <f t="shared" si="10"/>
        <v>1280.42</v>
      </c>
      <c r="I152" s="212"/>
    </row>
    <row r="153" spans="1:9" ht="15">
      <c r="A153" s="1816" t="s">
        <v>9649</v>
      </c>
      <c r="B153" s="1820" t="s">
        <v>3389</v>
      </c>
      <c r="C153" s="531">
        <v>7024</v>
      </c>
      <c r="D153" s="1820">
        <v>500</v>
      </c>
      <c r="E153" s="574">
        <v>205.69</v>
      </c>
      <c r="F153" s="603">
        <f t="shared" si="9"/>
        <v>205.69</v>
      </c>
      <c r="G153" s="1817">
        <f>'Заказ, cкидки и курсы валют'!$J$23*F153</f>
        <v>2560.8404999999998</v>
      </c>
      <c r="H153" s="128">
        <f t="shared" si="10"/>
        <v>1280.42</v>
      </c>
      <c r="I153" s="212"/>
    </row>
    <row r="154" spans="1:9" ht="15">
      <c r="A154" s="1816" t="s">
        <v>49</v>
      </c>
      <c r="B154" s="1820" t="s">
        <v>3389</v>
      </c>
      <c r="C154" s="531">
        <v>8017</v>
      </c>
      <c r="D154" s="1820">
        <v>500</v>
      </c>
      <c r="E154" s="574">
        <v>205.69</v>
      </c>
      <c r="F154" s="603">
        <f t="shared" si="9"/>
        <v>205.69</v>
      </c>
      <c r="G154" s="1817">
        <f>'Заказ, cкидки и курсы валют'!$J$23*F154</f>
        <v>2560.8404999999998</v>
      </c>
      <c r="H154" s="128">
        <f t="shared" si="10"/>
        <v>1280.42</v>
      </c>
      <c r="I154" s="212"/>
    </row>
    <row r="155" spans="1:9" ht="15.75" thickBot="1">
      <c r="A155" s="1821" t="s">
        <v>48</v>
      </c>
      <c r="B155" s="1822" t="s">
        <v>3389</v>
      </c>
      <c r="C155" s="527">
        <v>9003</v>
      </c>
      <c r="D155" s="1822">
        <v>500</v>
      </c>
      <c r="E155" s="574">
        <v>205.69</v>
      </c>
      <c r="F155" s="959">
        <f t="shared" si="9"/>
        <v>205.69</v>
      </c>
      <c r="G155" s="1823">
        <f>'Заказ, cкидки и курсы валют'!$J$23*F155</f>
        <v>2560.8404999999998</v>
      </c>
      <c r="H155" s="181">
        <f t="shared" si="10"/>
        <v>1280.42</v>
      </c>
      <c r="I155" s="214"/>
    </row>
    <row r="156" spans="1:9" ht="15.75" thickBot="1">
      <c r="A156" s="740"/>
      <c r="B156" s="1897"/>
      <c r="C156" s="1898"/>
      <c r="D156" s="1897"/>
      <c r="E156" s="667"/>
      <c r="F156" s="1096"/>
      <c r="G156" s="1899"/>
      <c r="H156" s="23"/>
      <c r="I156" s="14"/>
    </row>
    <row r="157" spans="1:9" ht="18">
      <c r="A157" s="247"/>
      <c r="B157" s="163"/>
      <c r="C157" s="91"/>
      <c r="D157" s="91" t="s">
        <v>3205</v>
      </c>
      <c r="E157" s="555"/>
      <c r="F157" s="555"/>
      <c r="G157" s="569"/>
      <c r="H157" s="163"/>
      <c r="I157" s="95"/>
    </row>
    <row r="158" spans="1:9" ht="18">
      <c r="A158" s="248"/>
      <c r="B158" s="17"/>
      <c r="C158" s="108"/>
      <c r="D158" s="108" t="s">
        <v>3207</v>
      </c>
      <c r="E158" s="556"/>
      <c r="F158" s="568"/>
      <c r="G158" s="568"/>
      <c r="H158" s="17"/>
      <c r="I158" s="167"/>
    </row>
    <row r="159" spans="1:9">
      <c r="A159" s="248"/>
      <c r="B159" s="17"/>
      <c r="C159" s="97"/>
      <c r="D159" s="97"/>
      <c r="E159" s="896"/>
      <c r="F159" s="596"/>
      <c r="G159" s="620"/>
      <c r="H159" s="17"/>
      <c r="I159" s="167"/>
    </row>
    <row r="160" spans="1:9">
      <c r="A160" s="248"/>
      <c r="B160" s="17"/>
      <c r="C160" s="97"/>
      <c r="D160" s="97"/>
      <c r="E160" s="896"/>
      <c r="F160" s="596"/>
      <c r="G160" s="620"/>
      <c r="H160" s="17"/>
      <c r="I160" s="167"/>
    </row>
    <row r="161" spans="1:9" ht="15.75">
      <c r="A161" s="516" t="s">
        <v>7083</v>
      </c>
      <c r="B161" s="17"/>
      <c r="C161" s="97"/>
      <c r="D161" s="97"/>
      <c r="E161" s="896"/>
      <c r="F161" s="596"/>
      <c r="G161" s="620"/>
      <c r="H161" s="17"/>
      <c r="I161" s="167"/>
    </row>
    <row r="162" spans="1:9" ht="13.5" thickBot="1">
      <c r="A162" s="249"/>
      <c r="B162" s="171"/>
      <c r="C162" s="99"/>
      <c r="D162" s="99"/>
      <c r="E162" s="897"/>
      <c r="F162" s="598"/>
      <c r="G162" s="621"/>
      <c r="H162" s="171"/>
      <c r="I162" s="172"/>
    </row>
    <row r="163" spans="1:9" ht="42">
      <c r="A163" s="187" t="s">
        <v>1034</v>
      </c>
      <c r="B163" s="189" t="s">
        <v>1035</v>
      </c>
      <c r="C163" s="225" t="s">
        <v>2729</v>
      </c>
      <c r="D163" s="192" t="s">
        <v>3143</v>
      </c>
      <c r="E163" s="599" t="s">
        <v>11378</v>
      </c>
      <c r="F163" s="611" t="s">
        <v>2792</v>
      </c>
      <c r="G163" s="640" t="s">
        <v>2640</v>
      </c>
      <c r="H163" s="419" t="s">
        <v>497</v>
      </c>
      <c r="I163" s="173" t="s">
        <v>4268</v>
      </c>
    </row>
    <row r="164" spans="1:9" ht="13.5" thickBot="1">
      <c r="A164" s="195"/>
      <c r="B164" s="389"/>
      <c r="C164" s="226" t="s">
        <v>2525</v>
      </c>
      <c r="D164" s="390" t="s">
        <v>2641</v>
      </c>
      <c r="E164" s="898" t="s">
        <v>265</v>
      </c>
      <c r="F164" s="607">
        <f>'Заказ, cкидки и курсы валют'!$I$12</f>
        <v>0</v>
      </c>
      <c r="G164" s="949"/>
      <c r="H164" s="455"/>
      <c r="I164" s="325"/>
    </row>
    <row r="165" spans="1:9" ht="15">
      <c r="A165" s="333" t="s">
        <v>11862</v>
      </c>
      <c r="B165" s="1959" t="s">
        <v>622</v>
      </c>
      <c r="C165" s="1959">
        <v>1015</v>
      </c>
      <c r="D165" s="986">
        <v>100</v>
      </c>
      <c r="E165" s="2122">
        <f>E118*3</f>
        <v>261.42</v>
      </c>
      <c r="F165" s="967">
        <f t="shared" ref="F165:F170" si="11">ROUND(E165*(1-$F$11),2)</f>
        <v>261.42</v>
      </c>
      <c r="G165" s="968">
        <f>'Заказ, cкидки и курсы валют'!$J$23*F165</f>
        <v>3254.6790000000001</v>
      </c>
      <c r="H165" s="387">
        <f t="shared" ref="H165:H170" si="12">ROUND((D165/1000)*G165,2)</f>
        <v>325.47000000000003</v>
      </c>
      <c r="I165" s="337"/>
    </row>
    <row r="166" spans="1:9" ht="15">
      <c r="A166" s="1816" t="s">
        <v>11863</v>
      </c>
      <c r="B166" s="531" t="s">
        <v>622</v>
      </c>
      <c r="C166" s="531">
        <v>8017</v>
      </c>
      <c r="D166" s="531">
        <v>100</v>
      </c>
      <c r="E166" s="2096">
        <f>E130*3</f>
        <v>261.42</v>
      </c>
      <c r="F166" s="603">
        <f t="shared" si="11"/>
        <v>261.42</v>
      </c>
      <c r="G166" s="862">
        <f>'Заказ, cкидки и курсы валют'!$J$23*F166</f>
        <v>3254.6790000000001</v>
      </c>
      <c r="H166" s="128">
        <f t="shared" si="12"/>
        <v>325.47000000000003</v>
      </c>
      <c r="I166" s="212"/>
    </row>
    <row r="167" spans="1:9" ht="15">
      <c r="A167" s="1816" t="s">
        <v>11864</v>
      </c>
      <c r="B167" s="531" t="s">
        <v>622</v>
      </c>
      <c r="C167" s="531">
        <v>9003</v>
      </c>
      <c r="D167" s="531">
        <v>100</v>
      </c>
      <c r="E167" s="2096">
        <f>E131*3</f>
        <v>261.42</v>
      </c>
      <c r="F167" s="603">
        <f t="shared" si="11"/>
        <v>261.42</v>
      </c>
      <c r="G167" s="862">
        <f>'Заказ, cкидки и курсы валют'!$J$23*F167</f>
        <v>3254.6790000000001</v>
      </c>
      <c r="H167" s="128">
        <f t="shared" si="12"/>
        <v>325.47000000000003</v>
      </c>
      <c r="I167" s="212"/>
    </row>
    <row r="168" spans="1:9" ht="15">
      <c r="A168" s="1816" t="s">
        <v>11865</v>
      </c>
      <c r="B168" s="531" t="s">
        <v>622</v>
      </c>
      <c r="C168" s="531">
        <v>9005</v>
      </c>
      <c r="D168" s="531">
        <v>100</v>
      </c>
      <c r="E168" s="2096">
        <f>E132*3</f>
        <v>261.42</v>
      </c>
      <c r="F168" s="603">
        <f t="shared" si="11"/>
        <v>261.42</v>
      </c>
      <c r="G168" s="862">
        <f>'Заказ, cкидки и курсы валют'!$J$23*F168</f>
        <v>3254.6790000000001</v>
      </c>
      <c r="H168" s="128">
        <f t="shared" si="12"/>
        <v>325.47000000000003</v>
      </c>
      <c r="I168" s="212"/>
    </row>
    <row r="169" spans="1:9" ht="15">
      <c r="A169" s="1816" t="s">
        <v>11866</v>
      </c>
      <c r="B169" s="531" t="s">
        <v>3217</v>
      </c>
      <c r="C169" s="531">
        <v>7024</v>
      </c>
      <c r="D169" s="531">
        <v>100</v>
      </c>
      <c r="E169" s="2096">
        <f>E143*3</f>
        <v>394.62</v>
      </c>
      <c r="F169" s="603">
        <f t="shared" si="11"/>
        <v>394.62</v>
      </c>
      <c r="G169" s="862">
        <f>'Заказ, cкидки и курсы валют'!$J$23*F169</f>
        <v>4913.0189999999993</v>
      </c>
      <c r="H169" s="128">
        <f t="shared" si="12"/>
        <v>491.3</v>
      </c>
      <c r="I169" s="212"/>
    </row>
    <row r="170" spans="1:9" ht="15.75" thickBot="1">
      <c r="A170" s="1821" t="s">
        <v>11867</v>
      </c>
      <c r="B170" s="527" t="s">
        <v>3217</v>
      </c>
      <c r="C170" s="527">
        <v>8017</v>
      </c>
      <c r="D170" s="527">
        <v>100</v>
      </c>
      <c r="E170" s="2124">
        <f>E144*3</f>
        <v>394.62</v>
      </c>
      <c r="F170" s="959">
        <f t="shared" si="11"/>
        <v>394.62</v>
      </c>
      <c r="G170" s="960">
        <f>'Заказ, cкидки и курсы валют'!$J$23*F170</f>
        <v>4913.0189999999993</v>
      </c>
      <c r="H170" s="181">
        <f t="shared" si="12"/>
        <v>491.3</v>
      </c>
      <c r="I170" s="214"/>
    </row>
    <row r="171" spans="1:9" ht="13.5" thickBot="1">
      <c r="A171" s="14"/>
      <c r="B171" s="80"/>
      <c r="C171" s="80"/>
      <c r="D171" s="80"/>
      <c r="E171" s="604"/>
      <c r="F171" s="578"/>
      <c r="G171" s="546"/>
      <c r="H171" s="14"/>
      <c r="I171" s="14"/>
    </row>
    <row r="172" spans="1:9" ht="18">
      <c r="A172" s="247"/>
      <c r="B172" s="163"/>
      <c r="C172" s="91"/>
      <c r="D172" s="91" t="s">
        <v>3205</v>
      </c>
      <c r="E172" s="555"/>
      <c r="F172" s="555"/>
      <c r="G172" s="569"/>
      <c r="H172" s="163"/>
      <c r="I172" s="95"/>
    </row>
    <row r="173" spans="1:9" ht="18">
      <c r="A173" s="248"/>
      <c r="B173" s="17"/>
      <c r="C173" s="108"/>
      <c r="D173" s="108"/>
      <c r="E173" s="556" t="s">
        <v>3229</v>
      </c>
      <c r="F173" s="568"/>
      <c r="G173" s="568"/>
      <c r="H173" s="17"/>
      <c r="I173" s="167"/>
    </row>
    <row r="174" spans="1:9">
      <c r="A174" s="248"/>
      <c r="B174" s="17"/>
      <c r="C174" s="97"/>
      <c r="D174" s="97"/>
      <c r="E174" s="896"/>
      <c r="F174" s="596"/>
      <c r="G174" s="620"/>
      <c r="H174" s="17"/>
      <c r="I174" s="167"/>
    </row>
    <row r="175" spans="1:9">
      <c r="A175" s="248"/>
      <c r="B175" s="17"/>
      <c r="C175" s="97"/>
      <c r="D175" s="97"/>
      <c r="E175" s="896"/>
      <c r="F175" s="596"/>
      <c r="G175" s="620"/>
      <c r="H175" s="17"/>
      <c r="I175" s="167"/>
    </row>
    <row r="176" spans="1:9">
      <c r="A176" s="248"/>
      <c r="B176" s="17"/>
      <c r="C176" s="97"/>
      <c r="D176" s="97"/>
      <c r="E176" s="896"/>
      <c r="F176" s="596"/>
      <c r="G176" s="620"/>
      <c r="H176" s="17"/>
      <c r="I176" s="167"/>
    </row>
    <row r="177" spans="1:9" ht="13.5" thickBot="1">
      <c r="A177" s="249"/>
      <c r="B177" s="261"/>
      <c r="C177" s="99"/>
      <c r="D177" s="99"/>
      <c r="E177" s="897"/>
      <c r="F177" s="598"/>
      <c r="G177" s="621"/>
      <c r="H177" s="171"/>
      <c r="I177" s="172"/>
    </row>
    <row r="178" spans="1:9" ht="42">
      <c r="A178" s="187" t="s">
        <v>1034</v>
      </c>
      <c r="B178" s="189" t="s">
        <v>1035</v>
      </c>
      <c r="C178" s="192" t="s">
        <v>678</v>
      </c>
      <c r="D178" s="192" t="s">
        <v>3143</v>
      </c>
      <c r="E178" s="605" t="s">
        <v>11378</v>
      </c>
      <c r="F178" s="600" t="s">
        <v>2792</v>
      </c>
      <c r="G178" s="640" t="s">
        <v>2640</v>
      </c>
      <c r="H178" s="419" t="s">
        <v>497</v>
      </c>
      <c r="I178" s="1848" t="s">
        <v>4268</v>
      </c>
    </row>
    <row r="179" spans="1:9" ht="13.5" thickBot="1">
      <c r="A179" s="195"/>
      <c r="B179" s="389"/>
      <c r="C179" s="197" t="s">
        <v>3644</v>
      </c>
      <c r="D179" s="390" t="s">
        <v>2641</v>
      </c>
      <c r="E179" s="898" t="s">
        <v>265</v>
      </c>
      <c r="F179" s="607">
        <f>'Заказ, cкидки и курсы валют'!$I$12</f>
        <v>0</v>
      </c>
      <c r="G179" s="949"/>
      <c r="H179" s="455"/>
      <c r="I179" s="248"/>
    </row>
    <row r="180" spans="1:9" ht="15">
      <c r="A180" s="333" t="s">
        <v>834</v>
      </c>
      <c r="B180" s="393" t="s">
        <v>621</v>
      </c>
      <c r="C180" s="1009">
        <v>1.345</v>
      </c>
      <c r="D180" s="393">
        <v>1000</v>
      </c>
      <c r="E180" s="574">
        <v>108.52</v>
      </c>
      <c r="F180" s="967">
        <f>ROUND(E180*(1-$F$11),2)</f>
        <v>108.52</v>
      </c>
      <c r="G180" s="968">
        <f>'Заказ, cкидки и курсы валют'!$J$23*F180</f>
        <v>1351.0739999999998</v>
      </c>
      <c r="H180" s="387">
        <f>ROUND((D180/1000)*G180,2)</f>
        <v>1351.07</v>
      </c>
      <c r="I180" s="337"/>
    </row>
    <row r="181" spans="1:9" ht="15">
      <c r="A181" s="216" t="s">
        <v>835</v>
      </c>
      <c r="B181" s="48" t="s">
        <v>622</v>
      </c>
      <c r="C181" s="36">
        <v>1.4259999999999999</v>
      </c>
      <c r="D181" s="48">
        <v>1000</v>
      </c>
      <c r="E181" s="574">
        <v>112.22</v>
      </c>
      <c r="F181" s="603">
        <f t="shared" ref="F181:F209" si="13">ROUND(E181*(1-$F$11),2)</f>
        <v>112.22</v>
      </c>
      <c r="G181" s="862">
        <f>'Заказ, cкидки и курсы валют'!$J$23*F181</f>
        <v>1397.1389999999999</v>
      </c>
      <c r="H181" s="128">
        <f t="shared" ref="H181:H209" si="14">ROUND((D181/1000)*G181,2)</f>
        <v>1397.14</v>
      </c>
      <c r="I181" s="212"/>
    </row>
    <row r="182" spans="1:9" ht="15">
      <c r="A182" s="216" t="s">
        <v>836</v>
      </c>
      <c r="B182" s="48" t="s">
        <v>623</v>
      </c>
      <c r="C182" s="36">
        <v>1.5389999999999999</v>
      </c>
      <c r="D182" s="48">
        <v>1000</v>
      </c>
      <c r="E182" s="574">
        <v>117.52</v>
      </c>
      <c r="F182" s="603">
        <f t="shared" si="13"/>
        <v>117.52</v>
      </c>
      <c r="G182" s="862">
        <f>'Заказ, cкидки и курсы валют'!$J$23*F182</f>
        <v>1463.1239999999998</v>
      </c>
      <c r="H182" s="128">
        <f t="shared" si="14"/>
        <v>1463.12</v>
      </c>
      <c r="I182" s="212"/>
    </row>
    <row r="183" spans="1:9" ht="15">
      <c r="A183" s="216" t="s">
        <v>837</v>
      </c>
      <c r="B183" s="48" t="s">
        <v>3209</v>
      </c>
      <c r="C183" s="36">
        <v>1.6</v>
      </c>
      <c r="D183" s="48">
        <v>1000</v>
      </c>
      <c r="E183" s="574">
        <v>126.25</v>
      </c>
      <c r="F183" s="603">
        <f t="shared" si="13"/>
        <v>126.25</v>
      </c>
      <c r="G183" s="862">
        <f>'Заказ, cкидки и курсы валют'!$J$23*F183</f>
        <v>1571.8125</v>
      </c>
      <c r="H183" s="128">
        <f t="shared" si="14"/>
        <v>1571.81</v>
      </c>
      <c r="I183" s="212"/>
    </row>
    <row r="184" spans="1:9" ht="15">
      <c r="A184" s="216" t="s">
        <v>838</v>
      </c>
      <c r="B184" s="48" t="s">
        <v>3210</v>
      </c>
      <c r="C184" s="36">
        <v>1.7</v>
      </c>
      <c r="D184" s="48">
        <v>1000</v>
      </c>
      <c r="E184" s="574">
        <v>132.97</v>
      </c>
      <c r="F184" s="603">
        <f t="shared" si="13"/>
        <v>132.97</v>
      </c>
      <c r="G184" s="862">
        <f>'Заказ, cкидки и курсы валют'!$J$23*F184</f>
        <v>1655.4765</v>
      </c>
      <c r="H184" s="128">
        <f t="shared" si="14"/>
        <v>1655.48</v>
      </c>
      <c r="I184" s="212"/>
    </row>
    <row r="185" spans="1:9" ht="15">
      <c r="A185" s="216" t="s">
        <v>839</v>
      </c>
      <c r="B185" s="48" t="s">
        <v>3211</v>
      </c>
      <c r="C185" s="36">
        <v>1.8</v>
      </c>
      <c r="D185" s="48">
        <v>1000</v>
      </c>
      <c r="E185" s="574">
        <v>139.5</v>
      </c>
      <c r="F185" s="603">
        <f t="shared" si="13"/>
        <v>139.5</v>
      </c>
      <c r="G185" s="862">
        <f>'Заказ, cкидки и курсы валют'!$J$23*F185</f>
        <v>1736.7749999999999</v>
      </c>
      <c r="H185" s="128">
        <f t="shared" si="14"/>
        <v>1736.78</v>
      </c>
      <c r="I185" s="212"/>
    </row>
    <row r="186" spans="1:9" ht="15">
      <c r="A186" s="216" t="s">
        <v>840</v>
      </c>
      <c r="B186" s="48" t="s">
        <v>3212</v>
      </c>
      <c r="C186" s="36">
        <v>1.9</v>
      </c>
      <c r="D186" s="48">
        <v>1000</v>
      </c>
      <c r="E186" s="574">
        <v>148.29</v>
      </c>
      <c r="F186" s="603">
        <f t="shared" si="13"/>
        <v>148.29</v>
      </c>
      <c r="G186" s="862">
        <f>'Заказ, cкидки и курсы валют'!$J$23*F186</f>
        <v>1846.2104999999997</v>
      </c>
      <c r="H186" s="128">
        <f t="shared" si="14"/>
        <v>1846.21</v>
      </c>
      <c r="I186" s="212"/>
    </row>
    <row r="187" spans="1:9" ht="15">
      <c r="A187" s="216" t="s">
        <v>841</v>
      </c>
      <c r="B187" s="46" t="s">
        <v>3213</v>
      </c>
      <c r="C187" s="36">
        <v>2.1</v>
      </c>
      <c r="D187" s="48">
        <v>500</v>
      </c>
      <c r="E187" s="574">
        <v>176.56</v>
      </c>
      <c r="F187" s="603">
        <f t="shared" si="13"/>
        <v>176.56</v>
      </c>
      <c r="G187" s="862">
        <f>'Заказ, cкидки и курсы валют'!$J$23*F187</f>
        <v>2198.172</v>
      </c>
      <c r="H187" s="128">
        <f t="shared" si="14"/>
        <v>1099.0899999999999</v>
      </c>
      <c r="I187" s="212"/>
    </row>
    <row r="188" spans="1:9" ht="15">
      <c r="A188" s="216" t="s">
        <v>842</v>
      </c>
      <c r="B188" s="48" t="s">
        <v>3215</v>
      </c>
      <c r="C188" s="36">
        <v>2.0939999999999999</v>
      </c>
      <c r="D188" s="48">
        <v>1000</v>
      </c>
      <c r="E188" s="574">
        <v>136.52000000000001</v>
      </c>
      <c r="F188" s="603">
        <f t="shared" si="13"/>
        <v>136.52000000000001</v>
      </c>
      <c r="G188" s="862">
        <f>'Заказ, cкидки и курсы валют'!$J$23*F188</f>
        <v>1699.674</v>
      </c>
      <c r="H188" s="128">
        <f t="shared" si="14"/>
        <v>1699.67</v>
      </c>
      <c r="I188" s="212"/>
    </row>
    <row r="189" spans="1:9" ht="15">
      <c r="A189" s="216" t="s">
        <v>843</v>
      </c>
      <c r="B189" s="48" t="s">
        <v>3216</v>
      </c>
      <c r="C189" s="36">
        <v>2.3119999999999998</v>
      </c>
      <c r="D189" s="48">
        <v>1000</v>
      </c>
      <c r="E189" s="574">
        <v>146.91</v>
      </c>
      <c r="F189" s="603">
        <f t="shared" si="13"/>
        <v>146.91</v>
      </c>
      <c r="G189" s="862">
        <f>'Заказ, cкидки и курсы валют'!$J$23*F189</f>
        <v>1829.0294999999999</v>
      </c>
      <c r="H189" s="128">
        <f t="shared" si="14"/>
        <v>1829.03</v>
      </c>
      <c r="I189" s="212"/>
    </row>
    <row r="190" spans="1:9" ht="15">
      <c r="A190" s="216" t="s">
        <v>844</v>
      </c>
      <c r="B190" s="48" t="s">
        <v>3217</v>
      </c>
      <c r="C190" s="36">
        <v>2.5280000000000005</v>
      </c>
      <c r="D190" s="48">
        <v>1000</v>
      </c>
      <c r="E190" s="574">
        <v>155.51</v>
      </c>
      <c r="F190" s="603">
        <f t="shared" si="13"/>
        <v>155.51</v>
      </c>
      <c r="G190" s="862">
        <f>'Заказ, cкидки и курсы валют'!$J$23*F190</f>
        <v>1936.0994999999998</v>
      </c>
      <c r="H190" s="128">
        <f t="shared" si="14"/>
        <v>1936.1</v>
      </c>
      <c r="I190" s="212"/>
    </row>
    <row r="191" spans="1:9" ht="15">
      <c r="A191" s="216" t="s">
        <v>845</v>
      </c>
      <c r="B191" s="48" t="s">
        <v>145</v>
      </c>
      <c r="C191" s="36">
        <v>2.6829999999999998</v>
      </c>
      <c r="D191" s="48">
        <v>1000</v>
      </c>
      <c r="E191" s="574">
        <v>170.29</v>
      </c>
      <c r="F191" s="603">
        <f t="shared" si="13"/>
        <v>170.29</v>
      </c>
      <c r="G191" s="862">
        <f>'Заказ, cкидки и курсы валют'!$J$23*F191</f>
        <v>2120.1104999999998</v>
      </c>
      <c r="H191" s="128">
        <f t="shared" si="14"/>
        <v>2120.11</v>
      </c>
      <c r="I191" s="212"/>
    </row>
    <row r="192" spans="1:9" ht="15.75" customHeight="1">
      <c r="A192" s="216" t="s">
        <v>846</v>
      </c>
      <c r="B192" s="48" t="s">
        <v>3218</v>
      </c>
      <c r="C192" s="36">
        <v>2.8879999999999999</v>
      </c>
      <c r="D192" s="48">
        <v>500</v>
      </c>
      <c r="E192" s="574">
        <v>174.37</v>
      </c>
      <c r="F192" s="603">
        <f t="shared" si="13"/>
        <v>174.37</v>
      </c>
      <c r="G192" s="862">
        <f>'Заказ, cкидки и курсы валют'!$J$23*F192</f>
        <v>2170.9065000000001</v>
      </c>
      <c r="H192" s="128">
        <f t="shared" si="14"/>
        <v>1085.45</v>
      </c>
      <c r="I192" s="212"/>
    </row>
    <row r="193" spans="1:9" ht="15.75" customHeight="1">
      <c r="A193" s="216" t="s">
        <v>847</v>
      </c>
      <c r="B193" s="48" t="s">
        <v>146</v>
      </c>
      <c r="C193" s="36">
        <v>3.012</v>
      </c>
      <c r="D193" s="48">
        <v>500</v>
      </c>
      <c r="E193" s="574">
        <v>185.06</v>
      </c>
      <c r="F193" s="603">
        <f t="shared" si="13"/>
        <v>185.06</v>
      </c>
      <c r="G193" s="862">
        <f>'Заказ, cкидки и курсы валют'!$J$23*F193</f>
        <v>2303.9969999999998</v>
      </c>
      <c r="H193" s="128">
        <f t="shared" si="14"/>
        <v>1152</v>
      </c>
      <c r="I193" s="212"/>
    </row>
    <row r="194" spans="1:9" ht="15">
      <c r="A194" s="216" t="s">
        <v>848</v>
      </c>
      <c r="B194" s="48" t="s">
        <v>3219</v>
      </c>
      <c r="C194" s="36">
        <v>3.3140000000000001</v>
      </c>
      <c r="D194" s="48">
        <v>500</v>
      </c>
      <c r="E194" s="574">
        <v>208.45</v>
      </c>
      <c r="F194" s="603">
        <f t="shared" si="13"/>
        <v>208.45</v>
      </c>
      <c r="G194" s="862">
        <f>'Заказ, cкидки и курсы валют'!$J$23*F194</f>
        <v>2595.2024999999999</v>
      </c>
      <c r="H194" s="128">
        <f t="shared" si="14"/>
        <v>1297.5999999999999</v>
      </c>
      <c r="I194" s="212"/>
    </row>
    <row r="195" spans="1:9" ht="15">
      <c r="A195" s="216" t="s">
        <v>849</v>
      </c>
      <c r="B195" s="48" t="s">
        <v>147</v>
      </c>
      <c r="C195" s="36">
        <v>3.4</v>
      </c>
      <c r="D195" s="48">
        <v>500</v>
      </c>
      <c r="E195" s="574">
        <v>212.39</v>
      </c>
      <c r="F195" s="603">
        <f t="shared" si="13"/>
        <v>212.39</v>
      </c>
      <c r="G195" s="862">
        <f>'Заказ, cкидки и курсы валют'!$J$23*F195</f>
        <v>2644.2554999999998</v>
      </c>
      <c r="H195" s="128">
        <f t="shared" si="14"/>
        <v>1322.13</v>
      </c>
      <c r="I195" s="212"/>
    </row>
    <row r="196" spans="1:9" ht="15">
      <c r="A196" s="216" t="s">
        <v>850</v>
      </c>
      <c r="B196" s="48" t="s">
        <v>148</v>
      </c>
      <c r="C196" s="36">
        <v>3.7</v>
      </c>
      <c r="D196" s="48">
        <v>500</v>
      </c>
      <c r="E196" s="574">
        <v>246.32</v>
      </c>
      <c r="F196" s="603">
        <f t="shared" si="13"/>
        <v>246.32</v>
      </c>
      <c r="G196" s="862">
        <f>'Заказ, cкидки и курсы валют'!$J$23*F196</f>
        <v>3066.6839999999997</v>
      </c>
      <c r="H196" s="128">
        <f t="shared" si="14"/>
        <v>1533.34</v>
      </c>
      <c r="I196" s="212"/>
    </row>
    <row r="197" spans="1:9" ht="15">
      <c r="A197" s="216" t="s">
        <v>851</v>
      </c>
      <c r="B197" s="48" t="s">
        <v>3220</v>
      </c>
      <c r="C197" s="36">
        <v>3.0920000000000001</v>
      </c>
      <c r="D197" s="48">
        <v>500</v>
      </c>
      <c r="E197" s="574">
        <v>184.16</v>
      </c>
      <c r="F197" s="603">
        <f t="shared" si="13"/>
        <v>184.16</v>
      </c>
      <c r="G197" s="862">
        <f>'Заказ, cкидки и курсы валют'!$J$23*F197</f>
        <v>2292.7919999999999</v>
      </c>
      <c r="H197" s="128">
        <f t="shared" si="14"/>
        <v>1146.4000000000001</v>
      </c>
      <c r="I197" s="212"/>
    </row>
    <row r="198" spans="1:9" ht="15">
      <c r="A198" s="216" t="s">
        <v>852</v>
      </c>
      <c r="B198" s="48" t="s">
        <v>3221</v>
      </c>
      <c r="C198" s="36">
        <v>3.3939999999999997</v>
      </c>
      <c r="D198" s="48">
        <v>500</v>
      </c>
      <c r="E198" s="574">
        <v>198</v>
      </c>
      <c r="F198" s="603">
        <f t="shared" si="13"/>
        <v>198</v>
      </c>
      <c r="G198" s="862">
        <f>'Заказ, cкидки и курсы валют'!$J$23*F198</f>
        <v>2465.1</v>
      </c>
      <c r="H198" s="128">
        <f t="shared" si="14"/>
        <v>1232.55</v>
      </c>
      <c r="I198" s="212"/>
    </row>
    <row r="199" spans="1:9" ht="15">
      <c r="A199" s="216" t="s">
        <v>853</v>
      </c>
      <c r="B199" s="48" t="s">
        <v>3222</v>
      </c>
      <c r="C199" s="36">
        <v>3.7039999999999997</v>
      </c>
      <c r="D199" s="48">
        <v>500</v>
      </c>
      <c r="E199" s="574">
        <v>210.54</v>
      </c>
      <c r="F199" s="603">
        <f t="shared" si="13"/>
        <v>210.54</v>
      </c>
      <c r="G199" s="862">
        <f>'Заказ, cкидки и курсы валют'!$J$23*F199</f>
        <v>2621.223</v>
      </c>
      <c r="H199" s="128">
        <f t="shared" si="14"/>
        <v>1310.6099999999999</v>
      </c>
      <c r="I199" s="212"/>
    </row>
    <row r="200" spans="1:9" ht="15">
      <c r="A200" s="216" t="s">
        <v>854</v>
      </c>
      <c r="B200" s="48" t="s">
        <v>3223</v>
      </c>
      <c r="C200" s="36">
        <v>4.0019999999999998</v>
      </c>
      <c r="D200" s="48">
        <v>500</v>
      </c>
      <c r="E200" s="574">
        <v>218.02</v>
      </c>
      <c r="F200" s="603">
        <f t="shared" si="13"/>
        <v>218.02</v>
      </c>
      <c r="G200" s="862">
        <f>'Заказ, cкидки и курсы валют'!$J$23*F200</f>
        <v>2714.3490000000002</v>
      </c>
      <c r="H200" s="128">
        <f t="shared" si="14"/>
        <v>1357.17</v>
      </c>
      <c r="I200" s="212"/>
    </row>
    <row r="201" spans="1:9" ht="15">
      <c r="A201" s="216" t="s">
        <v>855</v>
      </c>
      <c r="B201" s="48" t="s">
        <v>3224</v>
      </c>
      <c r="C201" s="36">
        <v>4.25</v>
      </c>
      <c r="D201" s="48">
        <v>500</v>
      </c>
      <c r="E201" s="574">
        <v>236.65</v>
      </c>
      <c r="F201" s="603">
        <f t="shared" si="13"/>
        <v>236.65</v>
      </c>
      <c r="G201" s="862">
        <f>'Заказ, cкидки и курсы валют'!$J$23*F201</f>
        <v>2946.2925</v>
      </c>
      <c r="H201" s="128">
        <f t="shared" si="14"/>
        <v>1473.15</v>
      </c>
      <c r="I201" s="212"/>
    </row>
    <row r="202" spans="1:9" ht="15">
      <c r="A202" s="216" t="s">
        <v>856</v>
      </c>
      <c r="B202" s="48" t="s">
        <v>3225</v>
      </c>
      <c r="C202" s="36">
        <v>4.5520000000000005</v>
      </c>
      <c r="D202" s="48">
        <v>500</v>
      </c>
      <c r="E202" s="574">
        <v>254.74</v>
      </c>
      <c r="F202" s="603">
        <f t="shared" si="13"/>
        <v>254.74</v>
      </c>
      <c r="G202" s="862">
        <f>'Заказ, cкидки и курсы валют'!$J$23*F202</f>
        <v>3171.5129999999999</v>
      </c>
      <c r="H202" s="128">
        <f t="shared" si="14"/>
        <v>1585.76</v>
      </c>
      <c r="I202" s="212"/>
    </row>
    <row r="203" spans="1:9" ht="15">
      <c r="A203" s="216" t="s">
        <v>857</v>
      </c>
      <c r="B203" s="48" t="s">
        <v>3226</v>
      </c>
      <c r="C203" s="36">
        <v>4.3</v>
      </c>
      <c r="D203" s="48">
        <v>500</v>
      </c>
      <c r="E203" s="574">
        <v>253.48</v>
      </c>
      <c r="F203" s="603">
        <f t="shared" si="13"/>
        <v>253.48</v>
      </c>
      <c r="G203" s="862">
        <f>'Заказ, cкидки и курсы валют'!$J$23*F203</f>
        <v>3155.8259999999996</v>
      </c>
      <c r="H203" s="128">
        <f t="shared" si="14"/>
        <v>1577.91</v>
      </c>
      <c r="I203" s="212"/>
    </row>
    <row r="204" spans="1:9" ht="15">
      <c r="A204" s="216" t="s">
        <v>858</v>
      </c>
      <c r="B204" s="48" t="s">
        <v>3227</v>
      </c>
      <c r="C204" s="36">
        <v>4.8</v>
      </c>
      <c r="D204" s="48">
        <v>500</v>
      </c>
      <c r="E204" s="574">
        <v>286.82</v>
      </c>
      <c r="F204" s="603">
        <f t="shared" si="13"/>
        <v>286.82</v>
      </c>
      <c r="G204" s="862">
        <f>'Заказ, cкидки и курсы валют'!$J$23*F204</f>
        <v>3570.9089999999997</v>
      </c>
      <c r="H204" s="128">
        <f t="shared" si="14"/>
        <v>1785.45</v>
      </c>
      <c r="I204" s="212"/>
    </row>
    <row r="205" spans="1:9" ht="15">
      <c r="A205" s="216" t="s">
        <v>859</v>
      </c>
      <c r="B205" s="48" t="s">
        <v>99</v>
      </c>
      <c r="C205" s="36">
        <v>5.3280000000000003</v>
      </c>
      <c r="D205" s="48">
        <v>250</v>
      </c>
      <c r="E205" s="574">
        <v>312.41000000000003</v>
      </c>
      <c r="F205" s="603">
        <f t="shared" si="13"/>
        <v>312.41000000000003</v>
      </c>
      <c r="G205" s="862">
        <f>'Заказ, cкидки и курсы валют'!$J$23*F205</f>
        <v>3889.5045</v>
      </c>
      <c r="H205" s="128">
        <f t="shared" si="14"/>
        <v>972.38</v>
      </c>
      <c r="I205" s="212"/>
    </row>
    <row r="206" spans="1:9" ht="15">
      <c r="A206" s="216" t="s">
        <v>860</v>
      </c>
      <c r="B206" s="48" t="s">
        <v>3338</v>
      </c>
      <c r="C206" s="36">
        <v>5.5</v>
      </c>
      <c r="D206" s="48">
        <v>250</v>
      </c>
      <c r="E206" s="574">
        <v>357.03</v>
      </c>
      <c r="F206" s="603">
        <f t="shared" si="13"/>
        <v>357.03</v>
      </c>
      <c r="G206" s="862">
        <f>'Заказ, cкидки и курсы валют'!$J$23*F206</f>
        <v>4445.0234999999993</v>
      </c>
      <c r="H206" s="128">
        <f t="shared" si="14"/>
        <v>1111.26</v>
      </c>
      <c r="I206" s="212"/>
    </row>
    <row r="207" spans="1:9" ht="15">
      <c r="A207" s="216" t="s">
        <v>861</v>
      </c>
      <c r="B207" s="48" t="s">
        <v>3995</v>
      </c>
      <c r="C207" s="36">
        <v>7.6050000000000004</v>
      </c>
      <c r="D207" s="48">
        <v>250</v>
      </c>
      <c r="E207" s="574">
        <v>420.2</v>
      </c>
      <c r="F207" s="603">
        <f t="shared" si="13"/>
        <v>420.2</v>
      </c>
      <c r="G207" s="862">
        <f>'Заказ, cкидки и курсы валют'!$J$23*F207</f>
        <v>5231.49</v>
      </c>
      <c r="H207" s="128">
        <f t="shared" si="14"/>
        <v>1307.8699999999999</v>
      </c>
      <c r="I207" s="212"/>
    </row>
    <row r="208" spans="1:9" ht="15">
      <c r="A208" s="216" t="s">
        <v>862</v>
      </c>
      <c r="B208" s="48" t="s">
        <v>92</v>
      </c>
      <c r="C208" s="36">
        <v>8.016</v>
      </c>
      <c r="D208" s="48">
        <v>250</v>
      </c>
      <c r="E208" s="574">
        <v>409.94</v>
      </c>
      <c r="F208" s="603">
        <f t="shared" si="13"/>
        <v>409.94</v>
      </c>
      <c r="G208" s="862">
        <f>'Заказ, cкидки и курсы валют'!$J$23*F208</f>
        <v>5103.7529999999997</v>
      </c>
      <c r="H208" s="128">
        <f t="shared" si="14"/>
        <v>1275.94</v>
      </c>
      <c r="I208" s="212"/>
    </row>
    <row r="209" spans="1:9" ht="15.75" thickBot="1">
      <c r="A209" s="241" t="s">
        <v>863</v>
      </c>
      <c r="B209" s="217" t="s">
        <v>94</v>
      </c>
      <c r="C209" s="279">
        <v>8.7149999999999999</v>
      </c>
      <c r="D209" s="217">
        <v>250</v>
      </c>
      <c r="E209" s="574">
        <v>470.01</v>
      </c>
      <c r="F209" s="959">
        <f t="shared" si="13"/>
        <v>470.01</v>
      </c>
      <c r="G209" s="960">
        <f>'Заказ, cкидки и курсы валют'!$J$23*F209</f>
        <v>5851.6244999999999</v>
      </c>
      <c r="H209" s="181">
        <f t="shared" si="14"/>
        <v>1462.91</v>
      </c>
      <c r="I209" s="214"/>
    </row>
    <row r="210" spans="1:9" ht="15.75" thickBot="1">
      <c r="A210" s="14"/>
      <c r="B210" s="120"/>
      <c r="C210" s="1900"/>
      <c r="D210" s="120"/>
      <c r="E210" s="667"/>
      <c r="F210" s="1096"/>
      <c r="G210" s="865"/>
      <c r="H210" s="23"/>
      <c r="I210" s="14"/>
    </row>
    <row r="211" spans="1:9" ht="18">
      <c r="A211" s="247"/>
      <c r="B211" s="163"/>
      <c r="C211" s="91"/>
      <c r="D211" s="91" t="s">
        <v>3205</v>
      </c>
      <c r="E211" s="555"/>
      <c r="F211" s="555"/>
      <c r="G211" s="569"/>
      <c r="H211" s="163"/>
      <c r="I211" s="95"/>
    </row>
    <row r="212" spans="1:9" ht="18">
      <c r="A212" s="248"/>
      <c r="B212" s="17"/>
      <c r="C212" s="108"/>
      <c r="D212" s="108"/>
      <c r="E212" s="556" t="s">
        <v>3229</v>
      </c>
      <c r="F212" s="568"/>
      <c r="G212" s="568"/>
      <c r="H212" s="17"/>
      <c r="I212" s="167"/>
    </row>
    <row r="213" spans="1:9">
      <c r="A213" s="248"/>
      <c r="B213" s="17"/>
      <c r="C213" s="97"/>
      <c r="D213" s="97"/>
      <c r="E213" s="896"/>
      <c r="F213" s="596"/>
      <c r="G213" s="620"/>
      <c r="H213" s="17"/>
      <c r="I213" s="167"/>
    </row>
    <row r="214" spans="1:9">
      <c r="A214" s="248"/>
      <c r="B214" s="17"/>
      <c r="C214" s="97"/>
      <c r="D214" s="97"/>
      <c r="E214" s="896"/>
      <c r="F214" s="596"/>
      <c r="G214" s="620"/>
      <c r="H214" s="17"/>
      <c r="I214" s="167"/>
    </row>
    <row r="215" spans="1:9" ht="15.75">
      <c r="A215" s="516" t="s">
        <v>7083</v>
      </c>
      <c r="B215" s="17"/>
      <c r="C215" s="97"/>
      <c r="D215" s="97"/>
      <c r="E215" s="896"/>
      <c r="F215" s="596"/>
      <c r="G215" s="620"/>
      <c r="H215" s="17"/>
      <c r="I215" s="167"/>
    </row>
    <row r="216" spans="1:9" ht="13.5" thickBot="1">
      <c r="A216" s="249"/>
      <c r="B216" s="261"/>
      <c r="C216" s="99"/>
      <c r="D216" s="99"/>
      <c r="E216" s="897"/>
      <c r="F216" s="598"/>
      <c r="G216" s="621"/>
      <c r="H216" s="171"/>
      <c r="I216" s="172"/>
    </row>
    <row r="217" spans="1:9" ht="42">
      <c r="A217" s="187" t="s">
        <v>1034</v>
      </c>
      <c r="B217" s="189" t="s">
        <v>1035</v>
      </c>
      <c r="C217" s="192" t="s">
        <v>678</v>
      </c>
      <c r="D217" s="192" t="s">
        <v>3143</v>
      </c>
      <c r="E217" s="599" t="s">
        <v>11378</v>
      </c>
      <c r="F217" s="611" t="s">
        <v>2792</v>
      </c>
      <c r="G217" s="640" t="s">
        <v>2640</v>
      </c>
      <c r="H217" s="419" t="s">
        <v>497</v>
      </c>
      <c r="I217" s="173" t="s">
        <v>4268</v>
      </c>
    </row>
    <row r="218" spans="1:9" ht="13.5" thickBot="1">
      <c r="A218" s="195"/>
      <c r="B218" s="389"/>
      <c r="C218" s="197" t="s">
        <v>3644</v>
      </c>
      <c r="D218" s="390" t="s">
        <v>2641</v>
      </c>
      <c r="E218" s="898" t="s">
        <v>265</v>
      </c>
      <c r="F218" s="607">
        <f>'Заказ, cкидки и курсы валют'!$I$12</f>
        <v>0</v>
      </c>
      <c r="G218" s="949"/>
      <c r="H218" s="455"/>
      <c r="I218" s="325"/>
    </row>
    <row r="219" spans="1:9" ht="15">
      <c r="A219" s="333" t="s">
        <v>11868</v>
      </c>
      <c r="B219" s="393" t="s">
        <v>622</v>
      </c>
      <c r="C219" s="1009">
        <v>1.4259999999999999</v>
      </c>
      <c r="D219" s="393">
        <v>100</v>
      </c>
      <c r="E219" s="2122">
        <f>E181*3</f>
        <v>336.65999999999997</v>
      </c>
      <c r="F219" s="967">
        <f t="shared" ref="F219:F226" si="15">ROUND(E219*(1-$F$11),2)</f>
        <v>336.66</v>
      </c>
      <c r="G219" s="968">
        <f>'Заказ, cкидки и курсы валют'!$J$23*F219</f>
        <v>4191.4170000000004</v>
      </c>
      <c r="H219" s="387">
        <f t="shared" ref="H219:H226" si="16">ROUND((D219/1000)*G219,2)</f>
        <v>419.14</v>
      </c>
      <c r="I219" s="337"/>
    </row>
    <row r="220" spans="1:9" ht="15">
      <c r="A220" s="216" t="s">
        <v>11869</v>
      </c>
      <c r="B220" s="48" t="s">
        <v>3216</v>
      </c>
      <c r="C220" s="36">
        <v>2.3119999999999998</v>
      </c>
      <c r="D220" s="48">
        <v>100</v>
      </c>
      <c r="E220" s="2096">
        <f>E189*3</f>
        <v>440.73</v>
      </c>
      <c r="F220" s="603">
        <f t="shared" si="15"/>
        <v>440.73</v>
      </c>
      <c r="G220" s="862">
        <f>'Заказ, cкидки и курсы валют'!$J$23*F220</f>
        <v>5487.0884999999998</v>
      </c>
      <c r="H220" s="128">
        <f t="shared" si="16"/>
        <v>548.71</v>
      </c>
      <c r="I220" s="212"/>
    </row>
    <row r="221" spans="1:9" ht="15">
      <c r="A221" s="216" t="s">
        <v>11870</v>
      </c>
      <c r="B221" s="48" t="s">
        <v>3217</v>
      </c>
      <c r="C221" s="36">
        <v>2.5280000000000005</v>
      </c>
      <c r="D221" s="48">
        <v>100</v>
      </c>
      <c r="E221" s="2096">
        <f>E190*3</f>
        <v>466.53</v>
      </c>
      <c r="F221" s="603">
        <f t="shared" si="15"/>
        <v>466.53</v>
      </c>
      <c r="G221" s="862">
        <f>'Заказ, cкидки и курсы валют'!$J$23*F221</f>
        <v>5808.298499999999</v>
      </c>
      <c r="H221" s="128">
        <f t="shared" si="16"/>
        <v>580.83000000000004</v>
      </c>
      <c r="I221" s="212"/>
    </row>
    <row r="222" spans="1:9" ht="15">
      <c r="A222" s="216" t="s">
        <v>11871</v>
      </c>
      <c r="B222" s="48" t="s">
        <v>3221</v>
      </c>
      <c r="C222" s="36">
        <v>3.3939999999999997</v>
      </c>
      <c r="D222" s="48">
        <v>50</v>
      </c>
      <c r="E222" s="2096">
        <f>E198*3</f>
        <v>594</v>
      </c>
      <c r="F222" s="603">
        <f t="shared" si="15"/>
        <v>594</v>
      </c>
      <c r="G222" s="862">
        <f>'Заказ, cкидки и курсы валют'!$J$23*F222</f>
        <v>7395.2999999999993</v>
      </c>
      <c r="H222" s="128">
        <f t="shared" si="16"/>
        <v>369.77</v>
      </c>
      <c r="I222" s="212"/>
    </row>
    <row r="223" spans="1:9" ht="15">
      <c r="A223" s="216" t="s">
        <v>11872</v>
      </c>
      <c r="B223" s="48" t="s">
        <v>3223</v>
      </c>
      <c r="C223" s="36">
        <v>4.0019999999999998</v>
      </c>
      <c r="D223" s="48">
        <v>50</v>
      </c>
      <c r="E223" s="2096">
        <f>E200*3</f>
        <v>654.06000000000006</v>
      </c>
      <c r="F223" s="603">
        <f t="shared" si="15"/>
        <v>654.05999999999995</v>
      </c>
      <c r="G223" s="862">
        <f>'Заказ, cкидки и курсы валют'!$J$23*F223</f>
        <v>8143.0469999999987</v>
      </c>
      <c r="H223" s="128">
        <f t="shared" si="16"/>
        <v>407.15</v>
      </c>
      <c r="I223" s="212"/>
    </row>
    <row r="224" spans="1:9" ht="15">
      <c r="A224" s="216" t="s">
        <v>11873</v>
      </c>
      <c r="B224" s="48" t="s">
        <v>3224</v>
      </c>
      <c r="C224" s="36">
        <v>4.25</v>
      </c>
      <c r="D224" s="48">
        <v>50</v>
      </c>
      <c r="E224" s="2096">
        <f>E201*3</f>
        <v>709.95</v>
      </c>
      <c r="F224" s="603">
        <f t="shared" si="15"/>
        <v>709.95</v>
      </c>
      <c r="G224" s="862">
        <f>'Заказ, cкидки и курсы валют'!$J$23*F224</f>
        <v>8838.8775000000005</v>
      </c>
      <c r="H224" s="128">
        <f t="shared" si="16"/>
        <v>441.94</v>
      </c>
      <c r="I224" s="212"/>
    </row>
    <row r="225" spans="1:9" ht="15">
      <c r="A225" s="216" t="s">
        <v>11874</v>
      </c>
      <c r="B225" s="48" t="s">
        <v>3225</v>
      </c>
      <c r="C225" s="36">
        <v>4.5520000000000005</v>
      </c>
      <c r="D225" s="48">
        <v>50</v>
      </c>
      <c r="E225" s="2096">
        <f>E202*3</f>
        <v>764.22</v>
      </c>
      <c r="F225" s="603">
        <f t="shared" si="15"/>
        <v>764.22</v>
      </c>
      <c r="G225" s="862">
        <f>'Заказ, cкидки и курсы валют'!$J$23*F225</f>
        <v>9514.5390000000007</v>
      </c>
      <c r="H225" s="128">
        <f t="shared" si="16"/>
        <v>475.73</v>
      </c>
      <c r="I225" s="212"/>
    </row>
    <row r="226" spans="1:9" ht="15.75" thickBot="1">
      <c r="A226" s="241" t="s">
        <v>11875</v>
      </c>
      <c r="B226" s="217" t="s">
        <v>3226</v>
      </c>
      <c r="C226" s="279">
        <v>4.3</v>
      </c>
      <c r="D226" s="217">
        <v>50</v>
      </c>
      <c r="E226" s="2124">
        <f>E203*3</f>
        <v>760.43999999999994</v>
      </c>
      <c r="F226" s="959">
        <f t="shared" si="15"/>
        <v>760.44</v>
      </c>
      <c r="G226" s="960">
        <f>'Заказ, cкидки и курсы валют'!$J$23*F226</f>
        <v>9467.478000000001</v>
      </c>
      <c r="H226" s="181">
        <f t="shared" si="16"/>
        <v>473.37</v>
      </c>
      <c r="I226" s="214"/>
    </row>
    <row r="227" spans="1:9" ht="18" customHeight="1"/>
    <row r="228" spans="1:9" ht="13.5" thickBot="1"/>
    <row r="229" spans="1:9" ht="18">
      <c r="A229" s="247"/>
      <c r="B229" s="163"/>
      <c r="C229" s="91"/>
      <c r="D229" s="91" t="s">
        <v>3205</v>
      </c>
      <c r="E229" s="555"/>
      <c r="F229" s="555"/>
      <c r="G229" s="569"/>
      <c r="H229" s="94"/>
      <c r="I229" s="163"/>
    </row>
    <row r="230" spans="1:9" ht="18">
      <c r="A230" s="248"/>
      <c r="B230" s="17"/>
      <c r="C230" s="108" t="s">
        <v>3208</v>
      </c>
      <c r="D230" s="108"/>
      <c r="E230" s="556"/>
      <c r="F230" s="568"/>
      <c r="G230" s="568"/>
      <c r="H230" s="110"/>
      <c r="I230" s="110"/>
    </row>
    <row r="231" spans="1:9">
      <c r="A231" s="248"/>
      <c r="B231" s="17"/>
      <c r="C231" s="97"/>
      <c r="D231" s="97"/>
      <c r="E231" s="896"/>
      <c r="F231" s="596"/>
      <c r="G231" s="620"/>
      <c r="H231" s="17"/>
      <c r="I231" s="17"/>
    </row>
    <row r="232" spans="1:9">
      <c r="A232" s="248"/>
      <c r="B232" s="17"/>
      <c r="C232" s="97"/>
      <c r="D232" s="97"/>
      <c r="E232" s="896"/>
      <c r="F232" s="596"/>
      <c r="G232" s="620"/>
      <c r="H232" s="17"/>
      <c r="I232" s="17"/>
    </row>
    <row r="233" spans="1:9">
      <c r="A233" s="248"/>
      <c r="B233" s="17"/>
      <c r="C233" s="97"/>
      <c r="D233" s="97"/>
      <c r="E233" s="896"/>
      <c r="F233" s="596"/>
      <c r="G233" s="620"/>
      <c r="H233" s="17"/>
      <c r="I233" s="17"/>
    </row>
    <row r="234" spans="1:9" ht="13.5" thickBot="1">
      <c r="A234" s="249"/>
      <c r="B234" s="171"/>
      <c r="C234" s="99"/>
      <c r="D234" s="99"/>
      <c r="E234" s="897"/>
      <c r="F234" s="598"/>
      <c r="G234" s="621"/>
      <c r="H234" s="171"/>
      <c r="I234" s="171"/>
    </row>
    <row r="235" spans="1:9" ht="42">
      <c r="A235" s="187" t="s">
        <v>1034</v>
      </c>
      <c r="B235" s="189" t="s">
        <v>1035</v>
      </c>
      <c r="C235" s="192" t="s">
        <v>678</v>
      </c>
      <c r="D235" s="192" t="s">
        <v>3143</v>
      </c>
      <c r="E235" s="599" t="s">
        <v>11378</v>
      </c>
      <c r="F235" s="611" t="s">
        <v>2792</v>
      </c>
      <c r="G235" s="640" t="s">
        <v>2640</v>
      </c>
      <c r="H235" s="419" t="s">
        <v>497</v>
      </c>
      <c r="I235" s="173" t="s">
        <v>4268</v>
      </c>
    </row>
    <row r="236" spans="1:9" ht="13.5" thickBot="1">
      <c r="A236" s="195"/>
      <c r="B236" s="389"/>
      <c r="C236" s="197" t="s">
        <v>3644</v>
      </c>
      <c r="D236" s="390" t="s">
        <v>2641</v>
      </c>
      <c r="E236" s="898" t="s">
        <v>265</v>
      </c>
      <c r="F236" s="607">
        <f>'Заказ, cкидки и курсы валют'!$I$12</f>
        <v>0</v>
      </c>
      <c r="G236" s="949"/>
      <c r="H236" s="455"/>
      <c r="I236" s="325"/>
    </row>
    <row r="237" spans="1:9" ht="15">
      <c r="A237" s="997" t="s">
        <v>864</v>
      </c>
      <c r="B237" s="1346" t="s">
        <v>621</v>
      </c>
      <c r="C237" s="1024">
        <v>1.2</v>
      </c>
      <c r="D237" s="1346">
        <v>1000</v>
      </c>
      <c r="E237" s="574">
        <v>225.8</v>
      </c>
      <c r="F237" s="2069">
        <f>ROUND(E237*(1-$F$11),2)</f>
        <v>225.8</v>
      </c>
      <c r="G237" s="1673">
        <f>'Заказ, cкидки и курсы валют'!$J$23*F237</f>
        <v>2811.21</v>
      </c>
      <c r="H237" s="387">
        <f>ROUND((D237/1000)*G237,2)</f>
        <v>2811.21</v>
      </c>
      <c r="I237" s="337"/>
    </row>
    <row r="238" spans="1:9" ht="15">
      <c r="A238" s="625" t="s">
        <v>865</v>
      </c>
      <c r="B238" s="524" t="s">
        <v>622</v>
      </c>
      <c r="C238" s="877">
        <v>1.3</v>
      </c>
      <c r="D238" s="524">
        <v>1000</v>
      </c>
      <c r="E238" s="574">
        <v>236.6</v>
      </c>
      <c r="F238" s="936">
        <f t="shared" ref="F238:F242" si="17">ROUND(E238*(1-$F$11),2)</f>
        <v>236.6</v>
      </c>
      <c r="G238" s="866">
        <f>'Заказ, cкидки и курсы валют'!$J$23*F238</f>
        <v>2945.6699999999996</v>
      </c>
      <c r="H238" s="128">
        <f t="shared" ref="H238:H242" si="18">ROUND((D238/1000)*G238,2)</f>
        <v>2945.67</v>
      </c>
      <c r="I238" s="212"/>
    </row>
    <row r="239" spans="1:9" ht="15">
      <c r="A239" s="625" t="s">
        <v>866</v>
      </c>
      <c r="B239" s="524" t="s">
        <v>623</v>
      </c>
      <c r="C239" s="877">
        <v>1.4</v>
      </c>
      <c r="D239" s="524">
        <v>1000</v>
      </c>
      <c r="E239" s="574">
        <v>257.79000000000002</v>
      </c>
      <c r="F239" s="936">
        <f t="shared" si="17"/>
        <v>257.79000000000002</v>
      </c>
      <c r="G239" s="866">
        <f>'Заказ, cкидки и курсы валют'!$J$23*F239</f>
        <v>3209.4855000000002</v>
      </c>
      <c r="H239" s="128">
        <f t="shared" si="18"/>
        <v>3209.49</v>
      </c>
      <c r="I239" s="212"/>
    </row>
    <row r="240" spans="1:9" ht="15">
      <c r="A240" s="625" t="s">
        <v>867</v>
      </c>
      <c r="B240" s="524" t="s">
        <v>3209</v>
      </c>
      <c r="C240" s="877">
        <v>1.6</v>
      </c>
      <c r="D240" s="524">
        <v>1000</v>
      </c>
      <c r="E240" s="574">
        <v>271.2</v>
      </c>
      <c r="F240" s="936">
        <f t="shared" si="17"/>
        <v>271.2</v>
      </c>
      <c r="G240" s="866">
        <f>'Заказ, cкидки и курсы валют'!$J$23*F240</f>
        <v>3376.4399999999996</v>
      </c>
      <c r="H240" s="128">
        <f t="shared" si="18"/>
        <v>3376.44</v>
      </c>
      <c r="I240" s="212"/>
    </row>
    <row r="241" spans="1:9" ht="15.95" customHeight="1">
      <c r="A241" s="625" t="s">
        <v>868</v>
      </c>
      <c r="B241" s="524" t="s">
        <v>3210</v>
      </c>
      <c r="C241" s="877">
        <v>1.7</v>
      </c>
      <c r="D241" s="524">
        <v>1000</v>
      </c>
      <c r="E241" s="574">
        <v>287.18</v>
      </c>
      <c r="F241" s="936">
        <f t="shared" si="17"/>
        <v>287.18</v>
      </c>
      <c r="G241" s="866">
        <f>'Заказ, cкидки и курсы валют'!$J$23*F241</f>
        <v>3575.3910000000001</v>
      </c>
      <c r="H241" s="128">
        <f t="shared" si="18"/>
        <v>3575.39</v>
      </c>
      <c r="I241" s="212"/>
    </row>
    <row r="242" spans="1:9" ht="14.45" customHeight="1">
      <c r="A242" s="625" t="s">
        <v>869</v>
      </c>
      <c r="B242" s="524" t="s">
        <v>3211</v>
      </c>
      <c r="C242" s="877">
        <v>1.8</v>
      </c>
      <c r="D242" s="524">
        <v>1000</v>
      </c>
      <c r="E242" s="574">
        <v>343.57</v>
      </c>
      <c r="F242" s="936">
        <f t="shared" si="17"/>
        <v>343.57</v>
      </c>
      <c r="G242" s="866">
        <f>'Заказ, cкидки и курсы валют'!$J$23*F242</f>
        <v>4277.4465</v>
      </c>
      <c r="H242" s="128">
        <f t="shared" si="18"/>
        <v>4277.45</v>
      </c>
      <c r="I242" s="212"/>
    </row>
    <row r="243" spans="1:9" ht="15">
      <c r="A243" s="625" t="s">
        <v>9650</v>
      </c>
      <c r="B243" s="524" t="s">
        <v>3215</v>
      </c>
      <c r="C243" s="877">
        <v>2</v>
      </c>
      <c r="D243" s="524">
        <v>1000</v>
      </c>
      <c r="E243" s="574">
        <v>327.79</v>
      </c>
      <c r="F243" s="936">
        <f t="shared" ref="F243:F249" si="19">ROUND(E243*(1-$F$11),2)</f>
        <v>327.79</v>
      </c>
      <c r="G243" s="866">
        <f>'Заказ, cкидки и курсы валют'!$J$23*F243</f>
        <v>4080.9855000000002</v>
      </c>
      <c r="H243" s="128">
        <f t="shared" ref="H243:H249" si="20">ROUND((D243/1000)*G243,2)</f>
        <v>4080.99</v>
      </c>
      <c r="I243" s="212"/>
    </row>
    <row r="244" spans="1:9" ht="15">
      <c r="A244" s="625" t="s">
        <v>870</v>
      </c>
      <c r="B244" s="524" t="s">
        <v>3216</v>
      </c>
      <c r="C244" s="877">
        <v>2.1</v>
      </c>
      <c r="D244" s="524">
        <v>1000</v>
      </c>
      <c r="E244" s="574">
        <v>332.3</v>
      </c>
      <c r="F244" s="936">
        <f t="shared" si="19"/>
        <v>332.3</v>
      </c>
      <c r="G244" s="866">
        <f>'Заказ, cкидки и курсы валют'!$J$23*F244</f>
        <v>4137.1350000000002</v>
      </c>
      <c r="H244" s="128">
        <f t="shared" si="20"/>
        <v>4137.1400000000003</v>
      </c>
      <c r="I244" s="212"/>
    </row>
    <row r="245" spans="1:9" ht="15">
      <c r="A245" s="625" t="s">
        <v>871</v>
      </c>
      <c r="B245" s="524" t="s">
        <v>3217</v>
      </c>
      <c r="C245" s="877">
        <v>2.2000000000000002</v>
      </c>
      <c r="D245" s="524">
        <v>1000</v>
      </c>
      <c r="E245" s="574">
        <v>355.02</v>
      </c>
      <c r="F245" s="936">
        <f t="shared" si="19"/>
        <v>355.02</v>
      </c>
      <c r="G245" s="866">
        <f>'Заказ, cкидки и курсы валют'!$J$23*F245</f>
        <v>4419.9989999999998</v>
      </c>
      <c r="H245" s="128">
        <f t="shared" si="20"/>
        <v>4420</v>
      </c>
      <c r="I245" s="212"/>
    </row>
    <row r="246" spans="1:9" ht="15">
      <c r="A246" s="625" t="s">
        <v>872</v>
      </c>
      <c r="B246" s="524" t="s">
        <v>145</v>
      </c>
      <c r="C246" s="877">
        <v>2.6</v>
      </c>
      <c r="D246" s="524">
        <v>500</v>
      </c>
      <c r="E246" s="574">
        <v>382.13</v>
      </c>
      <c r="F246" s="936">
        <f t="shared" si="19"/>
        <v>382.13</v>
      </c>
      <c r="G246" s="866">
        <f>'Заказ, cкидки и курсы валют'!$J$23*F246</f>
        <v>4757.5184999999992</v>
      </c>
      <c r="H246" s="128">
        <f t="shared" si="20"/>
        <v>2378.7600000000002</v>
      </c>
      <c r="I246" s="212"/>
    </row>
    <row r="247" spans="1:9" ht="15">
      <c r="A247" s="625" t="s">
        <v>873</v>
      </c>
      <c r="B247" s="524" t="s">
        <v>3218</v>
      </c>
      <c r="C247" s="877">
        <v>2.8</v>
      </c>
      <c r="D247" s="524">
        <v>500</v>
      </c>
      <c r="E247" s="574">
        <v>419.38</v>
      </c>
      <c r="F247" s="936">
        <f t="shared" si="19"/>
        <v>419.38</v>
      </c>
      <c r="G247" s="866">
        <f>'Заказ, cкидки и курсы валют'!$J$23*F247</f>
        <v>5221.2809999999999</v>
      </c>
      <c r="H247" s="128">
        <f t="shared" si="20"/>
        <v>2610.64</v>
      </c>
      <c r="I247" s="212"/>
    </row>
    <row r="248" spans="1:9" ht="15">
      <c r="A248" s="625" t="s">
        <v>874</v>
      </c>
      <c r="B248" s="524" t="s">
        <v>146</v>
      </c>
      <c r="C248" s="1824">
        <v>3</v>
      </c>
      <c r="D248" s="524">
        <v>500</v>
      </c>
      <c r="E248" s="574">
        <v>449.73</v>
      </c>
      <c r="F248" s="936">
        <f t="shared" si="19"/>
        <v>449.73</v>
      </c>
      <c r="G248" s="866">
        <f>'Заказ, cкидки и курсы валют'!$J$23*F248</f>
        <v>5599.1385</v>
      </c>
      <c r="H248" s="128">
        <f t="shared" si="20"/>
        <v>2799.57</v>
      </c>
      <c r="I248" s="212"/>
    </row>
    <row r="249" spans="1:9" ht="15">
      <c r="A249" s="625" t="s">
        <v>875</v>
      </c>
      <c r="B249" s="524" t="s">
        <v>3219</v>
      </c>
      <c r="C249" s="877">
        <v>3.3</v>
      </c>
      <c r="D249" s="524">
        <v>500</v>
      </c>
      <c r="E249" s="574">
        <v>484.3</v>
      </c>
      <c r="F249" s="936">
        <f t="shared" si="19"/>
        <v>484.3</v>
      </c>
      <c r="G249" s="866">
        <f>'Заказ, cкидки и курсы валют'!$J$23*F249</f>
        <v>6029.5349999999999</v>
      </c>
      <c r="H249" s="128">
        <f t="shared" si="20"/>
        <v>3014.77</v>
      </c>
      <c r="I249" s="212"/>
    </row>
    <row r="250" spans="1:9" ht="15">
      <c r="A250" s="625" t="s">
        <v>11623</v>
      </c>
      <c r="B250" s="524" t="s">
        <v>147</v>
      </c>
      <c r="C250" s="877">
        <v>3.5</v>
      </c>
      <c r="D250" s="524">
        <v>500</v>
      </c>
      <c r="E250" s="574">
        <v>519.83000000000004</v>
      </c>
      <c r="F250" s="936">
        <f t="shared" ref="F250" si="21">ROUND(E250*(1-$F$11),2)</f>
        <v>519.83000000000004</v>
      </c>
      <c r="G250" s="866">
        <f>'Заказ, cкидки и курсы валют'!$J$23*F250</f>
        <v>6471.8834999999999</v>
      </c>
      <c r="H250" s="128">
        <f t="shared" ref="H250" si="22">ROUND((D250/1000)*G250,2)</f>
        <v>3235.94</v>
      </c>
      <c r="I250" s="212"/>
    </row>
    <row r="251" spans="1:9" ht="15">
      <c r="A251" s="625" t="s">
        <v>876</v>
      </c>
      <c r="B251" s="524" t="s">
        <v>3221</v>
      </c>
      <c r="C251" s="877">
        <v>3.6</v>
      </c>
      <c r="D251" s="524">
        <v>500</v>
      </c>
      <c r="E251" s="574">
        <v>484.7</v>
      </c>
      <c r="F251" s="936">
        <f t="shared" ref="F251:F258" si="23">ROUND(E251*(1-$F$11),2)</f>
        <v>484.7</v>
      </c>
      <c r="G251" s="866">
        <f>'Заказ, cкидки и курсы валют'!$J$23*F251</f>
        <v>6034.5149999999994</v>
      </c>
      <c r="H251" s="128">
        <f t="shared" ref="H251:H258" si="24">ROUND((D251/1000)*G251,2)</f>
        <v>3017.26</v>
      </c>
      <c r="I251" s="212"/>
    </row>
    <row r="252" spans="1:9" ht="15">
      <c r="A252" s="625" t="s">
        <v>877</v>
      </c>
      <c r="B252" s="524" t="s">
        <v>3222</v>
      </c>
      <c r="C252" s="877">
        <v>3.4</v>
      </c>
      <c r="D252" s="524">
        <v>500</v>
      </c>
      <c r="E252" s="574">
        <v>516.42999999999995</v>
      </c>
      <c r="F252" s="936">
        <f t="shared" si="23"/>
        <v>516.42999999999995</v>
      </c>
      <c r="G252" s="866">
        <f>'Заказ, cкидки и курсы валют'!$J$23*F252</f>
        <v>6429.5534999999991</v>
      </c>
      <c r="H252" s="128">
        <f t="shared" si="24"/>
        <v>3214.78</v>
      </c>
      <c r="I252" s="212"/>
    </row>
    <row r="253" spans="1:9" ht="15">
      <c r="A253" s="625" t="s">
        <v>878</v>
      </c>
      <c r="B253" s="524" t="s">
        <v>3223</v>
      </c>
      <c r="C253" s="877">
        <v>3.7</v>
      </c>
      <c r="D253" s="524">
        <v>500</v>
      </c>
      <c r="E253" s="574">
        <v>552.11</v>
      </c>
      <c r="F253" s="936">
        <f t="shared" si="23"/>
        <v>552.11</v>
      </c>
      <c r="G253" s="866">
        <f>'Заказ, cкидки и курсы валют'!$J$23*F253</f>
        <v>6873.7694999999994</v>
      </c>
      <c r="H253" s="128">
        <f t="shared" si="24"/>
        <v>3436.88</v>
      </c>
      <c r="I253" s="212"/>
    </row>
    <row r="254" spans="1:9" ht="15">
      <c r="A254" s="625" t="s">
        <v>879</v>
      </c>
      <c r="B254" s="524" t="s">
        <v>3224</v>
      </c>
      <c r="C254" s="877">
        <v>4.2</v>
      </c>
      <c r="D254" s="524">
        <v>500</v>
      </c>
      <c r="E254" s="574">
        <v>586.69000000000005</v>
      </c>
      <c r="F254" s="936">
        <f t="shared" si="23"/>
        <v>586.69000000000005</v>
      </c>
      <c r="G254" s="866">
        <f>'Заказ, cкидки и курсы валют'!$J$23*F254</f>
        <v>7304.2905000000001</v>
      </c>
      <c r="H254" s="128">
        <f t="shared" si="24"/>
        <v>3652.15</v>
      </c>
      <c r="I254" s="212"/>
    </row>
    <row r="255" spans="1:9" ht="15">
      <c r="A255" s="625" t="s">
        <v>880</v>
      </c>
      <c r="B255" s="524" t="s">
        <v>3225</v>
      </c>
      <c r="C255" s="877">
        <v>4.4000000000000004</v>
      </c>
      <c r="D255" s="524">
        <v>500</v>
      </c>
      <c r="E255" s="574">
        <v>751.52</v>
      </c>
      <c r="F255" s="936">
        <f t="shared" si="23"/>
        <v>751.52</v>
      </c>
      <c r="G255" s="866">
        <f>'Заказ, cкидки и курсы валют'!$J$23*F255</f>
        <v>9356.4239999999991</v>
      </c>
      <c r="H255" s="128">
        <f t="shared" si="24"/>
        <v>4678.21</v>
      </c>
      <c r="I255" s="212"/>
    </row>
    <row r="256" spans="1:9" ht="15">
      <c r="A256" s="625" t="s">
        <v>881</v>
      </c>
      <c r="B256" s="524" t="s">
        <v>3226</v>
      </c>
      <c r="C256" s="877">
        <v>4.5999999999999996</v>
      </c>
      <c r="D256" s="524">
        <v>500</v>
      </c>
      <c r="E256" s="574">
        <v>665.97</v>
      </c>
      <c r="F256" s="936">
        <f t="shared" si="23"/>
        <v>665.97</v>
      </c>
      <c r="G256" s="866">
        <f>'Заказ, cкидки и курсы валют'!$J$23*F256</f>
        <v>8291.3264999999992</v>
      </c>
      <c r="H256" s="128">
        <f t="shared" si="24"/>
        <v>4145.66</v>
      </c>
      <c r="I256" s="212"/>
    </row>
    <row r="257" spans="1:9" ht="15">
      <c r="A257" s="625" t="s">
        <v>882</v>
      </c>
      <c r="B257" s="524" t="s">
        <v>98</v>
      </c>
      <c r="C257" s="877">
        <v>4.8</v>
      </c>
      <c r="D257" s="1191">
        <v>500</v>
      </c>
      <c r="E257" s="574">
        <v>705.57</v>
      </c>
      <c r="F257" s="936">
        <f t="shared" si="23"/>
        <v>705.57</v>
      </c>
      <c r="G257" s="866">
        <f>'Заказ, cкидки и курсы валют'!$J$23*F257</f>
        <v>8784.3464999999997</v>
      </c>
      <c r="H257" s="128">
        <f t="shared" si="24"/>
        <v>4392.17</v>
      </c>
      <c r="I257" s="212"/>
    </row>
    <row r="258" spans="1:9" ht="15" customHeight="1">
      <c r="A258" s="625" t="s">
        <v>883</v>
      </c>
      <c r="B258" s="524" t="s">
        <v>99</v>
      </c>
      <c r="C258" s="877">
        <v>5.2</v>
      </c>
      <c r="D258" s="1191">
        <v>250</v>
      </c>
      <c r="E258" s="574">
        <v>762.44</v>
      </c>
      <c r="F258" s="936">
        <f t="shared" si="23"/>
        <v>762.44</v>
      </c>
      <c r="G258" s="866">
        <f>'Заказ, cкидки и курсы валют'!$J$23*F258</f>
        <v>9492.3780000000006</v>
      </c>
      <c r="H258" s="128">
        <f t="shared" si="24"/>
        <v>2373.09</v>
      </c>
      <c r="I258" s="212"/>
    </row>
    <row r="259" spans="1:9" ht="12.75" customHeight="1">
      <c r="A259" s="216" t="s">
        <v>11742</v>
      </c>
      <c r="B259" s="12" t="s">
        <v>11743</v>
      </c>
      <c r="C259" s="1938">
        <v>5.3</v>
      </c>
      <c r="D259" s="11">
        <v>250</v>
      </c>
      <c r="E259" s="574">
        <v>801.4</v>
      </c>
      <c r="F259" s="603">
        <f t="shared" ref="F259" si="25">ROUND(E259*(1-$F$11),2)</f>
        <v>801.4</v>
      </c>
      <c r="G259" s="862">
        <f>'Заказ, cкидки и курсы валют'!$J$23*F259</f>
        <v>9977.4299999999985</v>
      </c>
      <c r="H259" s="128">
        <f t="shared" ref="H259" si="26">ROUND((D259/1000)*G259,2)</f>
        <v>2494.36</v>
      </c>
      <c r="I259" s="212"/>
    </row>
    <row r="260" spans="1:9" ht="15.75" thickBot="1">
      <c r="A260" s="655" t="s">
        <v>884</v>
      </c>
      <c r="B260" s="939" t="s">
        <v>610</v>
      </c>
      <c r="C260" s="926">
        <v>5.4</v>
      </c>
      <c r="D260" s="1457">
        <v>250</v>
      </c>
      <c r="E260" s="574">
        <v>832.47</v>
      </c>
      <c r="F260" s="2072">
        <f>ROUND(E260*(1-$F$11),2)</f>
        <v>832.47</v>
      </c>
      <c r="G260" s="1263">
        <f>'Заказ, cкидки и курсы валют'!$J$23*F260</f>
        <v>10364.2515</v>
      </c>
      <c r="H260" s="181">
        <f>ROUND((D260/1000)*G260,2)</f>
        <v>2591.06</v>
      </c>
      <c r="I260" s="214"/>
    </row>
    <row r="261" spans="1:9" ht="13.5" thickBot="1"/>
    <row r="262" spans="1:9" ht="18">
      <c r="A262" s="247"/>
      <c r="B262" s="163"/>
      <c r="C262" s="91"/>
      <c r="D262" s="91" t="s">
        <v>3205</v>
      </c>
      <c r="E262" s="555"/>
      <c r="F262" s="555"/>
      <c r="G262" s="569"/>
      <c r="H262" s="94"/>
      <c r="I262" s="95"/>
    </row>
    <row r="263" spans="1:9" ht="18">
      <c r="A263" s="248"/>
      <c r="B263" s="17"/>
      <c r="C263" s="108" t="s">
        <v>2454</v>
      </c>
      <c r="D263" s="108"/>
      <c r="E263" s="556"/>
      <c r="F263" s="568"/>
      <c r="G263" s="568"/>
      <c r="H263" s="110"/>
      <c r="I263" s="167"/>
    </row>
    <row r="264" spans="1:9">
      <c r="A264" s="248"/>
      <c r="B264" s="17"/>
      <c r="C264" s="97"/>
      <c r="D264" s="97"/>
      <c r="E264" s="896"/>
      <c r="F264" s="596"/>
      <c r="G264" s="620"/>
      <c r="H264" s="17"/>
      <c r="I264" s="167"/>
    </row>
    <row r="265" spans="1:9">
      <c r="A265" s="248"/>
      <c r="B265" s="17"/>
      <c r="C265" s="97"/>
      <c r="D265" s="97"/>
      <c r="E265" s="896"/>
      <c r="F265" s="596"/>
      <c r="G265" s="620"/>
      <c r="H265" s="17"/>
      <c r="I265" s="167"/>
    </row>
    <row r="266" spans="1:9" ht="15.75">
      <c r="A266" s="516" t="s">
        <v>7082</v>
      </c>
      <c r="B266" s="17"/>
      <c r="C266" s="97"/>
      <c r="D266" s="97"/>
      <c r="E266" s="896"/>
      <c r="F266" s="596"/>
      <c r="G266" s="620"/>
      <c r="H266" s="17"/>
      <c r="I266" s="167"/>
    </row>
    <row r="267" spans="1:9" ht="33.75" customHeight="1" thickBot="1">
      <c r="A267" s="249"/>
      <c r="B267" s="261"/>
      <c r="C267" s="100"/>
      <c r="D267" s="100"/>
      <c r="E267" s="897"/>
      <c r="F267" s="598"/>
      <c r="G267" s="621"/>
      <c r="H267" s="171"/>
      <c r="I267" s="172"/>
    </row>
    <row r="268" spans="1:9" ht="46.5" customHeight="1">
      <c r="A268" s="187" t="s">
        <v>1034</v>
      </c>
      <c r="B268" s="189" t="s">
        <v>1035</v>
      </c>
      <c r="C268" s="192" t="s">
        <v>678</v>
      </c>
      <c r="D268" s="192" t="s">
        <v>3143</v>
      </c>
      <c r="E268" s="605" t="s">
        <v>11378</v>
      </c>
      <c r="F268" s="600" t="s">
        <v>2792</v>
      </c>
      <c r="G268" s="640" t="s">
        <v>2640</v>
      </c>
      <c r="H268" s="419" t="s">
        <v>497</v>
      </c>
      <c r="I268" s="173" t="s">
        <v>4268</v>
      </c>
    </row>
    <row r="269" spans="1:9" ht="13.5" thickBot="1">
      <c r="A269" s="195"/>
      <c r="B269" s="389"/>
      <c r="C269" s="197" t="s">
        <v>3644</v>
      </c>
      <c r="D269" s="390" t="s">
        <v>2641</v>
      </c>
      <c r="E269" s="898" t="s">
        <v>265</v>
      </c>
      <c r="F269" s="607">
        <f>'Заказ, cкидки и курсы валют'!$I$12</f>
        <v>0</v>
      </c>
      <c r="G269" s="949"/>
      <c r="H269" s="455"/>
      <c r="I269" s="325"/>
    </row>
    <row r="270" spans="1:9" ht="15">
      <c r="A270" s="333" t="s">
        <v>885</v>
      </c>
      <c r="B270" s="986" t="s">
        <v>145</v>
      </c>
      <c r="C270" s="986">
        <v>1.72</v>
      </c>
      <c r="D270" s="986">
        <v>1000</v>
      </c>
      <c r="E270" s="574">
        <v>159.78</v>
      </c>
      <c r="F270" s="967">
        <f t="shared" ref="F270:F272" si="27">ROUND(E270*(1-$F$11),2)</f>
        <v>159.78</v>
      </c>
      <c r="G270" s="968">
        <f>'Заказ, cкидки и курсы валют'!$J$23*F270</f>
        <v>1989.261</v>
      </c>
      <c r="H270" s="387">
        <f t="shared" ref="H270:H272" si="28">ROUND((D270/1000)*G270,2)</f>
        <v>1989.26</v>
      </c>
      <c r="I270" s="337"/>
    </row>
    <row r="271" spans="1:9" ht="15">
      <c r="A271" s="216" t="s">
        <v>886</v>
      </c>
      <c r="B271" s="46" t="s">
        <v>964</v>
      </c>
      <c r="C271" s="46">
        <v>2.66</v>
      </c>
      <c r="D271" s="46">
        <v>500</v>
      </c>
      <c r="E271" s="574">
        <v>206.22</v>
      </c>
      <c r="F271" s="603">
        <f t="shared" si="27"/>
        <v>206.22</v>
      </c>
      <c r="G271" s="862">
        <f>'Заказ, cкидки и курсы валют'!$J$23*F271</f>
        <v>2567.4389999999999</v>
      </c>
      <c r="H271" s="128">
        <f t="shared" si="28"/>
        <v>1283.72</v>
      </c>
      <c r="I271" s="212"/>
    </row>
    <row r="272" spans="1:9" ht="15.75" thickBot="1">
      <c r="A272" s="241" t="s">
        <v>887</v>
      </c>
      <c r="B272" s="131" t="s">
        <v>965</v>
      </c>
      <c r="C272" s="131">
        <v>3.1</v>
      </c>
      <c r="D272" s="131">
        <v>500</v>
      </c>
      <c r="E272" s="574">
        <v>239.25</v>
      </c>
      <c r="F272" s="959">
        <f t="shared" si="27"/>
        <v>239.25</v>
      </c>
      <c r="G272" s="960">
        <f>'Заказ, cкидки и курсы валют'!$J$23*F272</f>
        <v>2978.6624999999999</v>
      </c>
      <c r="H272" s="181">
        <f t="shared" si="28"/>
        <v>1489.33</v>
      </c>
      <c r="I272" s="214"/>
    </row>
    <row r="273" spans="1:9" ht="15.75" thickBot="1">
      <c r="A273" s="14"/>
      <c r="B273" s="50"/>
      <c r="C273" s="50"/>
      <c r="D273" s="50"/>
      <c r="E273" s="667"/>
      <c r="F273" s="1096"/>
      <c r="G273" s="865"/>
      <c r="H273" s="23"/>
      <c r="I273" s="14"/>
    </row>
    <row r="274" spans="1:9" ht="18">
      <c r="A274" s="247"/>
      <c r="B274" s="163"/>
      <c r="C274" s="91"/>
      <c r="D274" s="91" t="s">
        <v>3205</v>
      </c>
      <c r="E274" s="555"/>
      <c r="F274" s="555"/>
      <c r="G274" s="569"/>
      <c r="H274" s="94"/>
      <c r="I274" s="95"/>
    </row>
    <row r="275" spans="1:9" ht="18">
      <c r="A275" s="248"/>
      <c r="B275" s="17"/>
      <c r="C275" s="108" t="s">
        <v>2454</v>
      </c>
      <c r="D275" s="108"/>
      <c r="E275" s="556"/>
      <c r="F275" s="568"/>
      <c r="G275" s="568"/>
      <c r="H275" s="110"/>
      <c r="I275" s="167"/>
    </row>
    <row r="276" spans="1:9">
      <c r="A276" s="248"/>
      <c r="B276" s="17"/>
      <c r="C276" s="97"/>
      <c r="D276" s="97"/>
      <c r="E276" s="896"/>
      <c r="F276" s="596"/>
      <c r="G276" s="620"/>
      <c r="H276" s="17"/>
      <c r="I276" s="167"/>
    </row>
    <row r="277" spans="1:9">
      <c r="A277" s="248"/>
      <c r="B277" s="17"/>
      <c r="C277" s="97"/>
      <c r="D277" s="97"/>
      <c r="E277" s="896"/>
      <c r="F277" s="596"/>
      <c r="G277" s="620"/>
      <c r="H277" s="17"/>
      <c r="I277" s="167"/>
    </row>
    <row r="278" spans="1:9" ht="15.75">
      <c r="A278" s="516" t="s">
        <v>7083</v>
      </c>
      <c r="B278" s="17"/>
      <c r="C278" s="97"/>
      <c r="D278" s="97"/>
      <c r="E278" s="896"/>
      <c r="F278" s="596"/>
      <c r="G278" s="620"/>
      <c r="H278" s="17"/>
      <c r="I278" s="167"/>
    </row>
    <row r="279" spans="1:9" ht="13.5" thickBot="1">
      <c r="A279" s="249"/>
      <c r="B279" s="261"/>
      <c r="C279" s="100"/>
      <c r="D279" s="100"/>
      <c r="E279" s="897"/>
      <c r="F279" s="598"/>
      <c r="G279" s="621"/>
      <c r="H279" s="171"/>
      <c r="I279" s="172"/>
    </row>
    <row r="280" spans="1:9" ht="42">
      <c r="A280" s="187" t="s">
        <v>1034</v>
      </c>
      <c r="B280" s="189" t="s">
        <v>1035</v>
      </c>
      <c r="C280" s="192" t="s">
        <v>678</v>
      </c>
      <c r="D280" s="192" t="s">
        <v>3143</v>
      </c>
      <c r="E280" s="599" t="s">
        <v>11378</v>
      </c>
      <c r="F280" s="611" t="s">
        <v>2792</v>
      </c>
      <c r="G280" s="640" t="s">
        <v>2640</v>
      </c>
      <c r="H280" s="419" t="s">
        <v>497</v>
      </c>
      <c r="I280" s="173" t="s">
        <v>4268</v>
      </c>
    </row>
    <row r="281" spans="1:9" ht="13.5" thickBot="1">
      <c r="A281" s="195"/>
      <c r="B281" s="389"/>
      <c r="C281" s="197" t="s">
        <v>3644</v>
      </c>
      <c r="D281" s="390" t="s">
        <v>2641</v>
      </c>
      <c r="E281" s="898" t="s">
        <v>265</v>
      </c>
      <c r="F281" s="607">
        <f>'Заказ, cкидки и курсы валют'!$I$12</f>
        <v>0</v>
      </c>
      <c r="G281" s="949"/>
      <c r="H281" s="455"/>
      <c r="I281" s="325"/>
    </row>
    <row r="282" spans="1:9" ht="15">
      <c r="A282" s="333" t="s">
        <v>11876</v>
      </c>
      <c r="B282" s="986" t="s">
        <v>145</v>
      </c>
      <c r="C282" s="986">
        <v>1.72</v>
      </c>
      <c r="D282" s="986">
        <v>100</v>
      </c>
      <c r="E282" s="2122">
        <f>E270*3</f>
        <v>479.34000000000003</v>
      </c>
      <c r="F282" s="967">
        <f t="shared" ref="F282" si="29">ROUND(E282*(1-$F$11),2)</f>
        <v>479.34</v>
      </c>
      <c r="G282" s="968">
        <f>'Заказ, cкидки и курсы валют'!$J$23*F282</f>
        <v>5967.7829999999994</v>
      </c>
      <c r="H282" s="387">
        <f t="shared" ref="H282" si="30">ROUND((D282/1000)*G282,2)</f>
        <v>596.78</v>
      </c>
      <c r="I282" s="337"/>
    </row>
    <row r="283" spans="1:9" ht="15.75" thickBot="1">
      <c r="A283" s="241" t="s">
        <v>11357</v>
      </c>
      <c r="B283" s="131" t="s">
        <v>965</v>
      </c>
      <c r="C283" s="131">
        <v>3.1</v>
      </c>
      <c r="D283" s="131">
        <v>50</v>
      </c>
      <c r="E283" s="2124">
        <f>E272*3</f>
        <v>717.75</v>
      </c>
      <c r="F283" s="959">
        <f t="shared" ref="F283" si="31">ROUND(E283*(1-$F$11),2)</f>
        <v>717.75</v>
      </c>
      <c r="G283" s="960">
        <f>'Заказ, cкидки и курсы валют'!$J$23*F283</f>
        <v>8935.9874999999993</v>
      </c>
      <c r="H283" s="181">
        <f t="shared" ref="H283" si="32">ROUND((D283/1000)*G283,2)</f>
        <v>446.8</v>
      </c>
      <c r="I283" s="214"/>
    </row>
    <row r="284" spans="1:9" ht="13.5" thickBot="1"/>
    <row r="285" spans="1:9" ht="18">
      <c r="A285" s="247"/>
      <c r="B285" s="163"/>
      <c r="C285" s="91"/>
      <c r="D285" s="91" t="s">
        <v>3205</v>
      </c>
      <c r="E285" s="555"/>
      <c r="F285" s="555"/>
      <c r="G285" s="569"/>
      <c r="H285" s="163"/>
      <c r="I285" s="95"/>
    </row>
    <row r="286" spans="1:9" ht="18">
      <c r="A286" s="248"/>
      <c r="B286" s="17"/>
      <c r="C286" s="108"/>
      <c r="D286" s="108" t="s">
        <v>2455</v>
      </c>
      <c r="E286" s="556"/>
      <c r="F286" s="568"/>
      <c r="G286" s="568"/>
      <c r="H286" s="17"/>
      <c r="I286" s="167"/>
    </row>
    <row r="287" spans="1:9">
      <c r="A287" s="248"/>
      <c r="B287" s="17"/>
      <c r="C287" s="97"/>
      <c r="D287" s="97"/>
      <c r="E287" s="896"/>
      <c r="F287" s="596"/>
      <c r="G287" s="620"/>
      <c r="H287" s="17"/>
      <c r="I287" s="167"/>
    </row>
    <row r="288" spans="1:9">
      <c r="A288" s="248"/>
      <c r="B288" s="17"/>
      <c r="C288" s="97"/>
      <c r="D288" s="97"/>
      <c r="E288" s="896"/>
      <c r="F288" s="596"/>
      <c r="G288" s="620"/>
      <c r="H288" s="17"/>
      <c r="I288" s="167"/>
    </row>
    <row r="289" spans="1:9" ht="22.5" customHeight="1">
      <c r="A289" s="248"/>
      <c r="B289" s="17"/>
      <c r="C289" s="97"/>
      <c r="D289" s="97"/>
      <c r="E289" s="896"/>
      <c r="F289" s="596"/>
      <c r="G289" s="620"/>
      <c r="H289" s="17"/>
      <c r="I289" s="167"/>
    </row>
    <row r="290" spans="1:9" ht="33.75" customHeight="1" thickBot="1">
      <c r="A290" s="249"/>
      <c r="B290" s="273"/>
      <c r="C290" s="100"/>
      <c r="D290" s="100"/>
      <c r="E290" s="897"/>
      <c r="F290" s="598"/>
      <c r="G290" s="621"/>
      <c r="H290" s="171"/>
      <c r="I290" s="172"/>
    </row>
    <row r="291" spans="1:9" ht="42" customHeight="1">
      <c r="A291" s="187" t="s">
        <v>1034</v>
      </c>
      <c r="B291" s="189" t="s">
        <v>1035</v>
      </c>
      <c r="C291" s="192" t="s">
        <v>678</v>
      </c>
      <c r="D291" s="192" t="s">
        <v>3143</v>
      </c>
      <c r="E291" s="605" t="s">
        <v>11378</v>
      </c>
      <c r="F291" s="600" t="s">
        <v>2792</v>
      </c>
      <c r="G291" s="640" t="s">
        <v>2640</v>
      </c>
      <c r="H291" s="419" t="s">
        <v>497</v>
      </c>
      <c r="I291" s="173" t="s">
        <v>4268</v>
      </c>
    </row>
    <row r="292" spans="1:9" ht="13.5" thickBot="1">
      <c r="A292" s="195"/>
      <c r="B292" s="389"/>
      <c r="C292" s="197" t="s">
        <v>3644</v>
      </c>
      <c r="D292" s="390" t="s">
        <v>2641</v>
      </c>
      <c r="E292" s="898" t="s">
        <v>265</v>
      </c>
      <c r="F292" s="607">
        <f>'Заказ, cкидки и курсы валют'!$I$12</f>
        <v>0</v>
      </c>
      <c r="G292" s="949"/>
      <c r="H292" s="455"/>
      <c r="I292" s="325"/>
    </row>
    <row r="293" spans="1:9" ht="15">
      <c r="A293" s="333" t="s">
        <v>1679</v>
      </c>
      <c r="B293" s="986" t="s">
        <v>621</v>
      </c>
      <c r="C293" s="986">
        <v>1.3</v>
      </c>
      <c r="D293" s="986">
        <v>1000</v>
      </c>
      <c r="E293" s="574">
        <v>117.41</v>
      </c>
      <c r="F293" s="967">
        <f>ROUND(E293*(1-$F$11),2)</f>
        <v>117.41</v>
      </c>
      <c r="G293" s="968">
        <f>'Заказ, cкидки и курсы валют'!$J$23*F293</f>
        <v>1461.7544999999998</v>
      </c>
      <c r="H293" s="387">
        <f>ROUND((D293/1000)*G293,2)</f>
        <v>1461.75</v>
      </c>
      <c r="I293" s="337"/>
    </row>
    <row r="294" spans="1:9" ht="15">
      <c r="A294" s="216" t="s">
        <v>1680</v>
      </c>
      <c r="B294" s="46" t="s">
        <v>622</v>
      </c>
      <c r="C294" s="46">
        <v>1.4</v>
      </c>
      <c r="D294" s="46">
        <v>1000</v>
      </c>
      <c r="E294" s="574">
        <v>114.93</v>
      </c>
      <c r="F294" s="603">
        <f t="shared" ref="F294:F295" si="33">ROUND(E294*(1-$F$11),2)</f>
        <v>114.93</v>
      </c>
      <c r="G294" s="862">
        <f>'Заказ, cкидки и курсы валют'!$J$23*F294</f>
        <v>1430.8785</v>
      </c>
      <c r="H294" s="128">
        <f t="shared" ref="H294:H295" si="34">ROUND((D294/1000)*G294,2)</f>
        <v>1430.88</v>
      </c>
      <c r="I294" s="212"/>
    </row>
    <row r="295" spans="1:9" ht="15.75" thickBot="1">
      <c r="A295" s="241" t="s">
        <v>1681</v>
      </c>
      <c r="B295" s="131" t="s">
        <v>623</v>
      </c>
      <c r="C295" s="131">
        <v>1.5</v>
      </c>
      <c r="D295" s="131">
        <v>1000</v>
      </c>
      <c r="E295" s="574">
        <v>131.11000000000001</v>
      </c>
      <c r="F295" s="959">
        <f t="shared" si="33"/>
        <v>131.11000000000001</v>
      </c>
      <c r="G295" s="960">
        <f>'Заказ, cкидки и курсы валют'!$J$23*F295</f>
        <v>1632.3195000000001</v>
      </c>
      <c r="H295" s="181">
        <f t="shared" si="34"/>
        <v>1632.32</v>
      </c>
      <c r="I295" s="214"/>
    </row>
    <row r="296" spans="1:9" ht="17.25" customHeight="1"/>
    <row r="297" spans="1:9" ht="13.5" thickBot="1"/>
    <row r="298" spans="1:9" ht="18">
      <c r="A298" s="247"/>
      <c r="B298" s="163"/>
      <c r="C298" s="91"/>
      <c r="D298" s="91" t="s">
        <v>3205</v>
      </c>
      <c r="E298" s="555"/>
      <c r="F298" s="555"/>
      <c r="G298" s="569"/>
      <c r="H298" s="94"/>
      <c r="I298" s="95"/>
    </row>
    <row r="299" spans="1:9" ht="18">
      <c r="A299" s="248"/>
      <c r="B299" s="17"/>
      <c r="C299" s="108" t="s">
        <v>2456</v>
      </c>
      <c r="D299" s="108"/>
      <c r="E299" s="556"/>
      <c r="F299" s="568"/>
      <c r="G299" s="568"/>
      <c r="H299" s="110"/>
      <c r="I299" s="112"/>
    </row>
    <row r="300" spans="1:9">
      <c r="A300" s="248"/>
      <c r="B300" s="17"/>
      <c r="C300" s="97"/>
      <c r="D300" s="97"/>
      <c r="E300" s="896"/>
      <c r="F300" s="596"/>
      <c r="G300" s="620"/>
      <c r="H300" s="17"/>
      <c r="I300" s="167"/>
    </row>
    <row r="301" spans="1:9">
      <c r="A301" s="248"/>
      <c r="B301" s="17"/>
      <c r="C301" s="97"/>
      <c r="D301" s="97"/>
      <c r="E301" s="896"/>
      <c r="F301" s="596"/>
      <c r="G301" s="620"/>
      <c r="H301" s="17"/>
      <c r="I301" s="167"/>
    </row>
    <row r="302" spans="1:9">
      <c r="A302" s="248"/>
      <c r="B302" s="17"/>
      <c r="C302" s="97"/>
      <c r="D302" s="97"/>
      <c r="E302" s="896"/>
      <c r="F302" s="596"/>
      <c r="G302" s="620"/>
      <c r="H302" s="17"/>
      <c r="I302" s="167"/>
    </row>
    <row r="303" spans="1:9" ht="35.25" customHeight="1" thickBot="1">
      <c r="A303" s="249"/>
      <c r="B303" s="261"/>
      <c r="C303" s="100"/>
      <c r="D303" s="100"/>
      <c r="E303" s="897"/>
      <c r="F303" s="598"/>
      <c r="G303" s="621"/>
      <c r="H303" s="171"/>
      <c r="I303" s="172"/>
    </row>
    <row r="304" spans="1:9" ht="39.75" customHeight="1">
      <c r="A304" s="187" t="s">
        <v>1034</v>
      </c>
      <c r="B304" s="189" t="s">
        <v>1035</v>
      </c>
      <c r="C304" s="192" t="s">
        <v>678</v>
      </c>
      <c r="D304" s="192" t="s">
        <v>3143</v>
      </c>
      <c r="E304" s="605" t="s">
        <v>11378</v>
      </c>
      <c r="F304" s="600" t="s">
        <v>2792</v>
      </c>
      <c r="G304" s="640" t="s">
        <v>2640</v>
      </c>
      <c r="H304" s="419" t="s">
        <v>497</v>
      </c>
      <c r="I304" s="173" t="s">
        <v>4268</v>
      </c>
    </row>
    <row r="305" spans="1:9" ht="13.5" thickBot="1">
      <c r="A305" s="195"/>
      <c r="B305" s="389"/>
      <c r="C305" s="197" t="s">
        <v>3644</v>
      </c>
      <c r="D305" s="390" t="s">
        <v>2641</v>
      </c>
      <c r="E305" s="898" t="s">
        <v>265</v>
      </c>
      <c r="F305" s="607">
        <f>'Заказ, cкидки и курсы валют'!$I$12</f>
        <v>0</v>
      </c>
      <c r="G305" s="949"/>
      <c r="H305" s="455"/>
      <c r="I305" s="325"/>
    </row>
    <row r="306" spans="1:9" ht="15.75" thickBot="1">
      <c r="A306" s="999" t="s">
        <v>1682</v>
      </c>
      <c r="B306" s="991" t="s">
        <v>3227</v>
      </c>
      <c r="C306" s="991">
        <v>7</v>
      </c>
      <c r="D306" s="991">
        <v>200</v>
      </c>
      <c r="E306" s="574">
        <v>420.94</v>
      </c>
      <c r="F306" s="2197">
        <f>ROUND(E306*(1-$F$11),2)</f>
        <v>420.94</v>
      </c>
      <c r="G306" s="992">
        <f>'Заказ, cкидки и курсы валют'!$J$23*F306</f>
        <v>5240.7029999999995</v>
      </c>
      <c r="H306" s="993">
        <f>ROUND((D306/1000)*G306,2)</f>
        <v>1048.1400000000001</v>
      </c>
      <c r="I306" s="994"/>
    </row>
    <row r="308" spans="1:9">
      <c r="A308" s="42"/>
      <c r="B308" s="47"/>
      <c r="C308" s="47"/>
      <c r="D308" s="47"/>
    </row>
    <row r="309" spans="1:9" ht="16.5" customHeight="1">
      <c r="A309" s="14"/>
      <c r="B309" s="50"/>
      <c r="C309" s="50"/>
      <c r="D309" s="50"/>
      <c r="E309" s="880"/>
      <c r="F309" s="578"/>
      <c r="G309" s="546"/>
      <c r="H309" s="14"/>
      <c r="I309" s="14"/>
    </row>
    <row r="310" spans="1:9" ht="13.5" thickBot="1">
      <c r="A310" s="14"/>
      <c r="B310" s="50"/>
      <c r="C310" s="50"/>
      <c r="D310" s="50"/>
      <c r="E310" s="880"/>
      <c r="F310" s="578"/>
      <c r="G310" s="546"/>
      <c r="H310" s="14"/>
      <c r="I310" s="14"/>
    </row>
    <row r="311" spans="1:9" ht="18">
      <c r="A311" s="247"/>
      <c r="B311" s="163"/>
      <c r="C311" s="91"/>
      <c r="D311" s="91"/>
      <c r="E311" s="881" t="s">
        <v>3205</v>
      </c>
      <c r="F311" s="555"/>
      <c r="G311" s="555"/>
      <c r="H311" s="93"/>
      <c r="I311" s="107"/>
    </row>
    <row r="312" spans="1:9" ht="18">
      <c r="A312" s="248"/>
      <c r="B312" s="17"/>
      <c r="C312" s="108" t="s">
        <v>2457</v>
      </c>
      <c r="D312" s="108"/>
      <c r="E312" s="570"/>
      <c r="F312" s="556"/>
      <c r="G312" s="568"/>
      <c r="H312" s="111"/>
      <c r="I312" s="112"/>
    </row>
    <row r="313" spans="1:9">
      <c r="A313" s="248"/>
      <c r="B313" s="17"/>
      <c r="C313" s="97"/>
      <c r="D313" s="97"/>
      <c r="E313" s="896"/>
      <c r="F313" s="596"/>
      <c r="G313" s="620"/>
      <c r="H313" s="17"/>
      <c r="I313" s="167"/>
    </row>
    <row r="314" spans="1:9">
      <c r="A314" s="248"/>
      <c r="B314" s="17"/>
      <c r="C314" s="97"/>
      <c r="D314" s="97"/>
      <c r="E314" s="896"/>
      <c r="F314" s="596"/>
      <c r="G314" s="620"/>
      <c r="H314" s="17"/>
      <c r="I314" s="167"/>
    </row>
    <row r="315" spans="1:9">
      <c r="A315" s="248"/>
      <c r="B315" s="17"/>
      <c r="C315" s="97"/>
      <c r="D315" s="97"/>
      <c r="E315" s="896"/>
      <c r="F315" s="596"/>
      <c r="G315" s="620"/>
      <c r="H315" s="17"/>
      <c r="I315" s="167"/>
    </row>
    <row r="316" spans="1:9" ht="13.5" thickBot="1">
      <c r="A316" s="249"/>
      <c r="B316" s="261"/>
      <c r="C316" s="100"/>
      <c r="D316" s="100"/>
      <c r="E316" s="897"/>
      <c r="F316" s="598"/>
      <c r="G316" s="621"/>
      <c r="H316" s="171"/>
      <c r="I316" s="172"/>
    </row>
    <row r="317" spans="1:9" ht="35.25" customHeight="1">
      <c r="A317" s="187" t="s">
        <v>1034</v>
      </c>
      <c r="B317" s="189" t="s">
        <v>1035</v>
      </c>
      <c r="C317" s="192" t="s">
        <v>678</v>
      </c>
      <c r="D317" s="192" t="s">
        <v>3143</v>
      </c>
      <c r="E317" s="605" t="s">
        <v>11378</v>
      </c>
      <c r="F317" s="600" t="s">
        <v>2792</v>
      </c>
      <c r="G317" s="640" t="s">
        <v>2640</v>
      </c>
      <c r="H317" s="419" t="s">
        <v>497</v>
      </c>
      <c r="I317" s="173" t="s">
        <v>4268</v>
      </c>
    </row>
    <row r="318" spans="1:9" ht="18.75" customHeight="1" thickBot="1">
      <c r="A318" s="195"/>
      <c r="B318" s="389"/>
      <c r="C318" s="197" t="s">
        <v>3644</v>
      </c>
      <c r="D318" s="390" t="s">
        <v>2641</v>
      </c>
      <c r="E318" s="898" t="s">
        <v>265</v>
      </c>
      <c r="F318" s="607">
        <f>'Заказ, cкидки и курсы валют'!$I$12</f>
        <v>0</v>
      </c>
      <c r="G318" s="949"/>
      <c r="H318" s="455"/>
      <c r="I318" s="325"/>
    </row>
    <row r="319" spans="1:9" ht="15.75" thickBot="1">
      <c r="A319" s="999" t="s">
        <v>1683</v>
      </c>
      <c r="B319" s="991" t="s">
        <v>3216</v>
      </c>
      <c r="C319" s="991">
        <v>1.9</v>
      </c>
      <c r="D319" s="991">
        <v>500</v>
      </c>
      <c r="E319" s="574">
        <v>162.68</v>
      </c>
      <c r="F319" s="2197">
        <f>ROUND(E319*(1-$F$11),2)</f>
        <v>162.68</v>
      </c>
      <c r="G319" s="992">
        <f>'Заказ, cкидки и курсы валют'!$J$23*F319</f>
        <v>2025.366</v>
      </c>
      <c r="H319" s="993">
        <f>ROUND((D319/1000)*G319,2)</f>
        <v>1012.68</v>
      </c>
      <c r="I319" s="994"/>
    </row>
    <row r="321" spans="1:9" ht="14.25" customHeight="1"/>
    <row r="322" spans="1:9" ht="13.5" thickBot="1"/>
    <row r="323" spans="1:9" ht="18">
      <c r="A323" s="1362" t="s">
        <v>10707</v>
      </c>
      <c r="B323" s="91"/>
      <c r="C323" s="881"/>
      <c r="D323" s="555"/>
      <c r="E323" s="555"/>
      <c r="F323" s="93"/>
      <c r="G323" s="107"/>
      <c r="H323" s="236"/>
      <c r="I323" s="79"/>
    </row>
    <row r="324" spans="1:9" ht="18">
      <c r="A324" s="248"/>
      <c r="B324" s="17"/>
      <c r="C324" s="108"/>
      <c r="D324" s="108"/>
      <c r="E324" s="570" t="s">
        <v>2458</v>
      </c>
      <c r="F324" s="556"/>
      <c r="G324" s="568"/>
      <c r="H324" s="111"/>
      <c r="I324" s="112"/>
    </row>
    <row r="325" spans="1:9">
      <c r="A325" s="248"/>
      <c r="B325" s="17"/>
      <c r="C325" s="97"/>
      <c r="D325" s="97"/>
      <c r="E325" s="896"/>
      <c r="F325" s="596"/>
      <c r="G325" s="620"/>
      <c r="H325" s="17"/>
      <c r="I325" s="167"/>
    </row>
    <row r="326" spans="1:9">
      <c r="A326" s="248"/>
      <c r="B326" s="17"/>
      <c r="C326" s="97"/>
      <c r="D326" s="97"/>
      <c r="E326" s="896"/>
      <c r="F326" s="596"/>
      <c r="G326" s="620"/>
      <c r="H326" s="17"/>
      <c r="I326" s="167"/>
    </row>
    <row r="327" spans="1:9">
      <c r="A327" s="248"/>
      <c r="B327" s="17"/>
      <c r="C327" s="97"/>
      <c r="D327" s="97"/>
      <c r="E327" s="896"/>
      <c r="F327" s="596"/>
      <c r="G327" s="620"/>
      <c r="H327" s="17"/>
      <c r="I327" s="167"/>
    </row>
    <row r="328" spans="1:9" ht="13.5" thickBot="1">
      <c r="A328" s="249"/>
      <c r="B328" s="171"/>
      <c r="C328" s="100"/>
      <c r="D328" s="100"/>
      <c r="E328" s="897"/>
      <c r="F328" s="598"/>
      <c r="G328" s="621"/>
      <c r="H328" s="171"/>
      <c r="I328" s="172"/>
    </row>
    <row r="329" spans="1:9" ht="42">
      <c r="A329" s="187" t="s">
        <v>1034</v>
      </c>
      <c r="B329" s="189" t="s">
        <v>1035</v>
      </c>
      <c r="C329" s="192" t="s">
        <v>678</v>
      </c>
      <c r="D329" s="192" t="s">
        <v>3143</v>
      </c>
      <c r="E329" s="605" t="s">
        <v>11378</v>
      </c>
      <c r="F329" s="600" t="s">
        <v>2792</v>
      </c>
      <c r="G329" s="640" t="s">
        <v>2640</v>
      </c>
      <c r="H329" s="419" t="s">
        <v>497</v>
      </c>
      <c r="I329" s="173" t="s">
        <v>4268</v>
      </c>
    </row>
    <row r="330" spans="1:9" ht="13.5" thickBot="1">
      <c r="A330" s="195"/>
      <c r="B330" s="389"/>
      <c r="C330" s="197" t="s">
        <v>3644</v>
      </c>
      <c r="D330" s="390" t="s">
        <v>2641</v>
      </c>
      <c r="E330" s="898" t="s">
        <v>265</v>
      </c>
      <c r="F330" s="607">
        <f>'Заказ, cкидки и курсы валют'!$I$12</f>
        <v>0</v>
      </c>
      <c r="G330" s="949"/>
      <c r="H330" s="455"/>
      <c r="I330" s="325"/>
    </row>
    <row r="331" spans="1:9" ht="14.1" customHeight="1">
      <c r="A331" s="333" t="s">
        <v>11148</v>
      </c>
      <c r="B331" s="1407" t="s">
        <v>3330</v>
      </c>
      <c r="C331" s="986">
        <v>0.62</v>
      </c>
      <c r="D331" s="1407">
        <v>2000</v>
      </c>
      <c r="E331" s="574">
        <v>254.24</v>
      </c>
      <c r="F331" s="967">
        <f>ROUND(E331*(1-$F$11),2)</f>
        <v>254.24</v>
      </c>
      <c r="G331" s="968">
        <f>'Заказ, cкидки и курсы валют'!$J$23*F331</f>
        <v>3165.288</v>
      </c>
      <c r="H331" s="387">
        <f>ROUND((D331/1000)*G331,2)</f>
        <v>6330.58</v>
      </c>
      <c r="I331" s="337"/>
    </row>
    <row r="332" spans="1:9" ht="14.1" customHeight="1">
      <c r="A332" s="216" t="s">
        <v>1684</v>
      </c>
      <c r="B332" s="46" t="s">
        <v>11147</v>
      </c>
      <c r="C332" s="46">
        <v>1.35</v>
      </c>
      <c r="D332" s="46">
        <v>1500</v>
      </c>
      <c r="E332" s="574">
        <v>185.63</v>
      </c>
      <c r="F332" s="603">
        <f>ROUND(E332*(1-$F$11),2)</f>
        <v>185.63</v>
      </c>
      <c r="G332" s="862">
        <f>'Заказ, cкидки и курсы валют'!$J$23*F332</f>
        <v>2311.0934999999999</v>
      </c>
      <c r="H332" s="128">
        <f>ROUND((D332/1000)*G332,2)</f>
        <v>3466.64</v>
      </c>
      <c r="I332" s="212"/>
    </row>
    <row r="333" spans="1:9" ht="14.1" customHeight="1">
      <c r="A333" s="216" t="s">
        <v>1685</v>
      </c>
      <c r="B333" s="46" t="s">
        <v>3326</v>
      </c>
      <c r="C333" s="46">
        <v>1.8</v>
      </c>
      <c r="D333" s="46">
        <v>1000</v>
      </c>
      <c r="E333" s="574">
        <v>204.56</v>
      </c>
      <c r="F333" s="603">
        <f t="shared" ref="F333:F336" si="35">ROUND(E333*(1-$F$11),2)</f>
        <v>204.56</v>
      </c>
      <c r="G333" s="862">
        <f>'Заказ, cкидки и курсы валют'!$J$23*F333</f>
        <v>2546.7719999999999</v>
      </c>
      <c r="H333" s="128">
        <f t="shared" ref="H333:H336" si="36">ROUND((D333/1000)*G333,2)</f>
        <v>2546.77</v>
      </c>
      <c r="I333" s="212"/>
    </row>
    <row r="334" spans="1:9" ht="14.1" customHeight="1">
      <c r="A334" s="216" t="s">
        <v>1686</v>
      </c>
      <c r="B334" s="46" t="s">
        <v>3329</v>
      </c>
      <c r="C334" s="46">
        <v>4</v>
      </c>
      <c r="D334" s="46">
        <v>500</v>
      </c>
      <c r="E334" s="574">
        <v>267</v>
      </c>
      <c r="F334" s="603">
        <f t="shared" si="35"/>
        <v>267</v>
      </c>
      <c r="G334" s="862">
        <f>'Заказ, cкидки и курсы валют'!$J$23*F334</f>
        <v>3324.1499999999996</v>
      </c>
      <c r="H334" s="128">
        <f t="shared" si="36"/>
        <v>1662.08</v>
      </c>
      <c r="I334" s="212"/>
    </row>
    <row r="335" spans="1:9" ht="14.1" customHeight="1">
      <c r="A335" s="216" t="s">
        <v>1687</v>
      </c>
      <c r="B335" s="46" t="s">
        <v>3327</v>
      </c>
      <c r="C335" s="46">
        <v>5.5</v>
      </c>
      <c r="D335" s="46">
        <v>350</v>
      </c>
      <c r="E335" s="574">
        <v>410.55</v>
      </c>
      <c r="F335" s="603">
        <f t="shared" si="35"/>
        <v>410.55</v>
      </c>
      <c r="G335" s="862">
        <f>'Заказ, cкидки и курсы валют'!$J$23*F335</f>
        <v>5111.3474999999999</v>
      </c>
      <c r="H335" s="128">
        <f t="shared" si="36"/>
        <v>1788.97</v>
      </c>
      <c r="I335" s="212"/>
    </row>
    <row r="336" spans="1:9" ht="15">
      <c r="A336" s="216" t="s">
        <v>1688</v>
      </c>
      <c r="B336" s="46" t="s">
        <v>3328</v>
      </c>
      <c r="C336" s="46">
        <v>9.6</v>
      </c>
      <c r="D336" s="46">
        <v>180</v>
      </c>
      <c r="E336" s="574">
        <v>656.81</v>
      </c>
      <c r="F336" s="603">
        <f t="shared" si="35"/>
        <v>656.81</v>
      </c>
      <c r="G336" s="862">
        <f>'Заказ, cкидки и курсы валют'!$J$23*F336</f>
        <v>8177.2844999999988</v>
      </c>
      <c r="H336" s="128">
        <f t="shared" si="36"/>
        <v>1471.91</v>
      </c>
      <c r="I336" s="212"/>
    </row>
    <row r="337" spans="1:9" ht="15.75" thickBot="1">
      <c r="A337" s="241" t="s">
        <v>11149</v>
      </c>
      <c r="B337" s="213" t="s">
        <v>11150</v>
      </c>
      <c r="C337" s="131">
        <v>15</v>
      </c>
      <c r="D337" s="131">
        <v>120</v>
      </c>
      <c r="E337" s="574">
        <v>1156.02</v>
      </c>
      <c r="F337" s="959">
        <f t="shared" ref="F337" si="37">ROUND(E337*(1-$F$11),2)</f>
        <v>1156.02</v>
      </c>
      <c r="G337" s="960">
        <f>'Заказ, cкидки и курсы валют'!$J$23*F337</f>
        <v>14392.448999999999</v>
      </c>
      <c r="H337" s="181">
        <f t="shared" ref="H337" si="38">ROUND((D337/1000)*G337,2)</f>
        <v>1727.09</v>
      </c>
      <c r="I337" s="214"/>
    </row>
    <row r="338" spans="1:9" ht="13.5" thickBot="1"/>
    <row r="339" spans="1:9" ht="18">
      <c r="A339" s="91" t="s">
        <v>10708</v>
      </c>
      <c r="B339" s="1362"/>
      <c r="C339" s="881"/>
      <c r="D339" s="555"/>
      <c r="E339" s="555"/>
      <c r="F339" s="93"/>
      <c r="G339" s="107"/>
      <c r="H339" s="236"/>
      <c r="I339" s="79"/>
    </row>
    <row r="340" spans="1:9" ht="18">
      <c r="A340" s="248"/>
      <c r="B340" s="248"/>
      <c r="C340" s="108"/>
      <c r="D340" s="108"/>
      <c r="E340" s="570" t="s">
        <v>2458</v>
      </c>
      <c r="F340" s="556"/>
      <c r="G340" s="568"/>
      <c r="H340" s="111"/>
      <c r="I340" s="112"/>
    </row>
    <row r="341" spans="1:9">
      <c r="A341" s="248"/>
      <c r="B341" s="248"/>
      <c r="C341" s="97"/>
      <c r="D341" s="97"/>
      <c r="E341" s="896"/>
      <c r="F341" s="596"/>
      <c r="G341" s="620"/>
      <c r="H341" s="17"/>
      <c r="I341" s="167"/>
    </row>
    <row r="342" spans="1:9">
      <c r="A342" s="248"/>
      <c r="B342" s="248"/>
      <c r="C342" s="97"/>
      <c r="D342" s="97"/>
      <c r="E342" s="896"/>
      <c r="F342" s="596"/>
      <c r="G342" s="620"/>
      <c r="H342" s="17"/>
      <c r="I342" s="167"/>
    </row>
    <row r="343" spans="1:9">
      <c r="A343" s="248"/>
      <c r="B343" s="248"/>
      <c r="C343" s="97"/>
      <c r="D343" s="97"/>
      <c r="E343" s="896"/>
      <c r="F343" s="596"/>
      <c r="G343" s="620"/>
      <c r="H343" s="17"/>
      <c r="I343" s="167"/>
    </row>
    <row r="344" spans="1:9" ht="13.5" thickBot="1">
      <c r="A344" s="249"/>
      <c r="B344" s="249"/>
      <c r="C344" s="100"/>
      <c r="D344" s="100"/>
      <c r="E344" s="897"/>
      <c r="F344" s="598"/>
      <c r="G344" s="621"/>
      <c r="H344" s="171"/>
      <c r="I344" s="172"/>
    </row>
    <row r="345" spans="1:9" ht="45" customHeight="1">
      <c r="A345" s="187" t="s">
        <v>1034</v>
      </c>
      <c r="B345" s="189" t="s">
        <v>1035</v>
      </c>
      <c r="C345" s="192" t="s">
        <v>678</v>
      </c>
      <c r="D345" s="192" t="s">
        <v>3143</v>
      </c>
      <c r="E345" s="605" t="s">
        <v>11378</v>
      </c>
      <c r="F345" s="600" t="s">
        <v>2792</v>
      </c>
      <c r="G345" s="640" t="s">
        <v>2640</v>
      </c>
      <c r="H345" s="419" t="s">
        <v>497</v>
      </c>
      <c r="I345" s="173" t="s">
        <v>4268</v>
      </c>
    </row>
    <row r="346" spans="1:9" ht="14.1" customHeight="1" thickBot="1">
      <c r="A346" s="195"/>
      <c r="B346" s="389"/>
      <c r="C346" s="197" t="s">
        <v>3644</v>
      </c>
      <c r="D346" s="390" t="s">
        <v>2641</v>
      </c>
      <c r="E346" s="898" t="s">
        <v>265</v>
      </c>
      <c r="F346" s="607">
        <f>'Заказ, cкидки и курсы валют'!$I$12</f>
        <v>0</v>
      </c>
      <c r="G346" s="949"/>
      <c r="H346" s="455"/>
      <c r="I346" s="325"/>
    </row>
    <row r="347" spans="1:9" ht="14.1" customHeight="1">
      <c r="A347" s="333" t="s">
        <v>5389</v>
      </c>
      <c r="B347" s="986" t="s">
        <v>3325</v>
      </c>
      <c r="C347" s="1182">
        <v>1.55</v>
      </c>
      <c r="D347" s="986">
        <v>1500</v>
      </c>
      <c r="E347" s="574">
        <v>227.93</v>
      </c>
      <c r="F347" s="967">
        <f>ROUND(E347*(1-$F$11),2)</f>
        <v>227.93</v>
      </c>
      <c r="G347" s="968">
        <f>'Заказ, cкидки и курсы валют'!$J$23*F347</f>
        <v>2837.7284999999997</v>
      </c>
      <c r="H347" s="387">
        <f>ROUND((D347/1000)*G347,2)</f>
        <v>4256.59</v>
      </c>
      <c r="I347" s="337"/>
    </row>
    <row r="348" spans="1:9" ht="14.1" customHeight="1">
      <c r="A348" s="216" t="s">
        <v>5390</v>
      </c>
      <c r="B348" s="46" t="s">
        <v>3326</v>
      </c>
      <c r="C348" s="332">
        <v>2.17</v>
      </c>
      <c r="D348" s="46">
        <v>1000</v>
      </c>
      <c r="E348" s="574">
        <v>255.06</v>
      </c>
      <c r="F348" s="603">
        <f t="shared" ref="F348:F351" si="39">ROUND(E348*(1-$F$11),2)</f>
        <v>255.06</v>
      </c>
      <c r="G348" s="862">
        <f>'Заказ, cкидки и курсы валют'!$J$23*F348</f>
        <v>3175.4969999999998</v>
      </c>
      <c r="H348" s="128">
        <f t="shared" ref="H348:H351" si="40">ROUND((D348/1000)*G348,2)</f>
        <v>3175.5</v>
      </c>
      <c r="I348" s="212"/>
    </row>
    <row r="349" spans="1:9" ht="14.1" customHeight="1">
      <c r="A349" s="216" t="s">
        <v>5391</v>
      </c>
      <c r="B349" s="46" t="s">
        <v>3329</v>
      </c>
      <c r="C349" s="470">
        <v>4.74</v>
      </c>
      <c r="D349" s="46">
        <v>500</v>
      </c>
      <c r="E349" s="574">
        <v>313.55</v>
      </c>
      <c r="F349" s="603">
        <f t="shared" si="39"/>
        <v>313.55</v>
      </c>
      <c r="G349" s="862">
        <f>'Заказ, cкидки и курсы валют'!$J$23*F349</f>
        <v>3903.6974999999998</v>
      </c>
      <c r="H349" s="128">
        <f t="shared" si="40"/>
        <v>1951.85</v>
      </c>
      <c r="I349" s="212"/>
    </row>
    <row r="350" spans="1:9" ht="15">
      <c r="A350" s="216" t="s">
        <v>5392</v>
      </c>
      <c r="B350" s="46" t="s">
        <v>3327</v>
      </c>
      <c r="C350" s="470">
        <v>5.5</v>
      </c>
      <c r="D350" s="46">
        <v>350</v>
      </c>
      <c r="E350" s="574">
        <v>481.6</v>
      </c>
      <c r="F350" s="603">
        <f t="shared" si="39"/>
        <v>481.6</v>
      </c>
      <c r="G350" s="862">
        <f>'Заказ, cкидки и курсы валют'!$J$23*F350</f>
        <v>5995.92</v>
      </c>
      <c r="H350" s="128">
        <f t="shared" si="40"/>
        <v>2098.5700000000002</v>
      </c>
      <c r="I350" s="212"/>
    </row>
    <row r="351" spans="1:9" ht="15.75" thickBot="1">
      <c r="A351" s="241" t="s">
        <v>5393</v>
      </c>
      <c r="B351" s="131" t="s">
        <v>3328</v>
      </c>
      <c r="C351" s="1011">
        <v>9.6</v>
      </c>
      <c r="D351" s="131">
        <v>180</v>
      </c>
      <c r="E351" s="574">
        <v>837.43</v>
      </c>
      <c r="F351" s="959">
        <f t="shared" si="39"/>
        <v>837.43</v>
      </c>
      <c r="G351" s="960">
        <f>'Заказ, cкидки и курсы валют'!$J$23*F351</f>
        <v>10426.003499999999</v>
      </c>
      <c r="H351" s="181">
        <f t="shared" si="40"/>
        <v>1876.68</v>
      </c>
      <c r="I351" s="214"/>
    </row>
    <row r="352" spans="1:9" ht="13.5" thickBot="1"/>
    <row r="353" spans="1:9" ht="18">
      <c r="A353" s="91" t="s">
        <v>10709</v>
      </c>
      <c r="B353" s="1362"/>
      <c r="C353" s="881"/>
      <c r="D353" s="555"/>
      <c r="E353" s="555"/>
      <c r="F353" s="93"/>
      <c r="G353" s="107"/>
      <c r="H353" s="236"/>
      <c r="I353" s="79"/>
    </row>
    <row r="354" spans="1:9" ht="18">
      <c r="A354" s="248"/>
      <c r="B354" s="248"/>
      <c r="C354" s="108"/>
      <c r="D354" s="108"/>
      <c r="E354" s="570" t="s">
        <v>2459</v>
      </c>
      <c r="F354" s="556"/>
      <c r="G354" s="568"/>
      <c r="H354" s="111"/>
      <c r="I354" s="112"/>
    </row>
    <row r="355" spans="1:9">
      <c r="A355" s="248"/>
      <c r="B355" s="248"/>
      <c r="C355" s="97"/>
      <c r="D355" s="97"/>
      <c r="E355" s="896"/>
      <c r="F355" s="596"/>
      <c r="G355" s="620"/>
      <c r="H355" s="17"/>
      <c r="I355" s="167"/>
    </row>
    <row r="356" spans="1:9" ht="19.5" customHeight="1">
      <c r="A356" s="248"/>
      <c r="B356" s="248"/>
      <c r="C356" s="97"/>
      <c r="D356" s="97"/>
      <c r="E356" s="896"/>
      <c r="F356" s="596"/>
      <c r="G356" s="620"/>
      <c r="H356" s="17"/>
      <c r="I356" s="167"/>
    </row>
    <row r="357" spans="1:9" ht="44.25" customHeight="1">
      <c r="A357" s="248"/>
      <c r="B357" s="248"/>
      <c r="C357" s="97"/>
      <c r="D357" s="97"/>
      <c r="E357" s="896"/>
      <c r="F357" s="596"/>
      <c r="G357" s="620"/>
      <c r="H357" s="17"/>
      <c r="I357" s="167"/>
    </row>
    <row r="358" spans="1:9" ht="13.5" thickBot="1">
      <c r="A358" s="249"/>
      <c r="B358" s="249"/>
      <c r="C358" s="100"/>
      <c r="D358" s="100"/>
      <c r="E358" s="897"/>
      <c r="F358" s="598"/>
      <c r="G358" s="621"/>
      <c r="H358" s="171"/>
      <c r="I358" s="172"/>
    </row>
    <row r="359" spans="1:9" ht="42" customHeight="1">
      <c r="A359" s="187" t="s">
        <v>1034</v>
      </c>
      <c r="B359" s="189" t="s">
        <v>1035</v>
      </c>
      <c r="C359" s="192" t="s">
        <v>678</v>
      </c>
      <c r="D359" s="192" t="s">
        <v>3143</v>
      </c>
      <c r="E359" s="605" t="s">
        <v>11378</v>
      </c>
      <c r="F359" s="600" t="s">
        <v>2792</v>
      </c>
      <c r="G359" s="640" t="s">
        <v>2640</v>
      </c>
      <c r="H359" s="419" t="s">
        <v>497</v>
      </c>
      <c r="I359" s="173" t="s">
        <v>4268</v>
      </c>
    </row>
    <row r="360" spans="1:9" ht="14.1" customHeight="1" thickBot="1">
      <c r="A360" s="195"/>
      <c r="B360" s="389"/>
      <c r="C360" s="197" t="s">
        <v>3644</v>
      </c>
      <c r="D360" s="390" t="s">
        <v>2641</v>
      </c>
      <c r="E360" s="898" t="s">
        <v>265</v>
      </c>
      <c r="F360" s="607">
        <f>'Заказ, cкидки и курсы валют'!$I$12</f>
        <v>0</v>
      </c>
      <c r="G360" s="949"/>
      <c r="H360" s="455"/>
      <c r="I360" s="325"/>
    </row>
    <row r="361" spans="1:9" ht="14.1" customHeight="1">
      <c r="A361" s="333" t="s">
        <v>1689</v>
      </c>
      <c r="B361" s="986" t="s">
        <v>3330</v>
      </c>
      <c r="C361" s="986">
        <v>0.7</v>
      </c>
      <c r="D361" s="986">
        <v>2000</v>
      </c>
      <c r="E361" s="574">
        <v>249.25</v>
      </c>
      <c r="F361" s="967">
        <f>ROUND(E361*(1-$F$11),2)</f>
        <v>249.25</v>
      </c>
      <c r="G361" s="968">
        <f>'Заказ, cкидки и курсы валют'!$J$23*F361</f>
        <v>3103.1624999999999</v>
      </c>
      <c r="H361" s="387">
        <f>ROUND((D361/1000)*G361,2)</f>
        <v>6206.33</v>
      </c>
      <c r="I361" s="337"/>
    </row>
    <row r="362" spans="1:9" ht="14.1" customHeight="1">
      <c r="A362" s="216" t="s">
        <v>1690</v>
      </c>
      <c r="B362" s="46" t="s">
        <v>3325</v>
      </c>
      <c r="C362" s="46">
        <v>1.25</v>
      </c>
      <c r="D362" s="46">
        <v>1500</v>
      </c>
      <c r="E362" s="574">
        <v>191.36</v>
      </c>
      <c r="F362" s="603">
        <f t="shared" ref="F362:F366" si="41">ROUND(E362*(1-$F$11),2)</f>
        <v>191.36</v>
      </c>
      <c r="G362" s="862">
        <f>'Заказ, cкидки и курсы валют'!$J$23*F362</f>
        <v>2382.4320000000002</v>
      </c>
      <c r="H362" s="128">
        <f t="shared" ref="H362:H366" si="42">ROUND((D362/1000)*G362,2)</f>
        <v>3573.65</v>
      </c>
      <c r="I362" s="212"/>
    </row>
    <row r="363" spans="1:9" ht="14.1" customHeight="1">
      <c r="A363" s="216" t="s">
        <v>1691</v>
      </c>
      <c r="B363" s="46" t="s">
        <v>3326</v>
      </c>
      <c r="C363" s="46">
        <v>1.6</v>
      </c>
      <c r="D363" s="46">
        <v>1000</v>
      </c>
      <c r="E363" s="574">
        <v>210.14</v>
      </c>
      <c r="F363" s="603">
        <f t="shared" si="41"/>
        <v>210.14</v>
      </c>
      <c r="G363" s="862">
        <f>'Заказ, cкидки и курсы валют'!$J$23*F363</f>
        <v>2616.2429999999995</v>
      </c>
      <c r="H363" s="128">
        <f t="shared" si="42"/>
        <v>2616.2399999999998</v>
      </c>
      <c r="I363" s="212"/>
    </row>
    <row r="364" spans="1:9" ht="14.1" customHeight="1">
      <c r="A364" s="216" t="s">
        <v>1692</v>
      </c>
      <c r="B364" s="46" t="s">
        <v>3329</v>
      </c>
      <c r="C364" s="46">
        <v>3.65</v>
      </c>
      <c r="D364" s="46">
        <v>500</v>
      </c>
      <c r="E364" s="574">
        <v>264.7</v>
      </c>
      <c r="F364" s="603">
        <f t="shared" si="41"/>
        <v>264.7</v>
      </c>
      <c r="G364" s="862">
        <f>'Заказ, cкидки и курсы валют'!$J$23*F364</f>
        <v>3295.5149999999999</v>
      </c>
      <c r="H364" s="128">
        <f t="shared" si="42"/>
        <v>1647.76</v>
      </c>
      <c r="I364" s="212"/>
    </row>
    <row r="365" spans="1:9" ht="15">
      <c r="A365" s="216" t="s">
        <v>1693</v>
      </c>
      <c r="B365" s="46" t="s">
        <v>3327</v>
      </c>
      <c r="C365" s="46">
        <v>4.0999999999999996</v>
      </c>
      <c r="D365" s="46">
        <v>350</v>
      </c>
      <c r="E365" s="574">
        <v>401.34</v>
      </c>
      <c r="F365" s="603">
        <f t="shared" si="41"/>
        <v>401.34</v>
      </c>
      <c r="G365" s="862">
        <f>'Заказ, cкидки и курсы валют'!$J$23*F365</f>
        <v>4996.6829999999991</v>
      </c>
      <c r="H365" s="128">
        <f t="shared" si="42"/>
        <v>1748.84</v>
      </c>
      <c r="I365" s="212"/>
    </row>
    <row r="366" spans="1:9" ht="15.75" thickBot="1">
      <c r="A366" s="241" t="s">
        <v>1694</v>
      </c>
      <c r="B366" s="131" t="s">
        <v>3328</v>
      </c>
      <c r="C366" s="131">
        <v>7.2</v>
      </c>
      <c r="D366" s="131">
        <v>180</v>
      </c>
      <c r="E366" s="574">
        <v>979.26</v>
      </c>
      <c r="F366" s="959">
        <f t="shared" si="41"/>
        <v>979.26</v>
      </c>
      <c r="G366" s="960">
        <f>'Заказ, cкидки и курсы валют'!$J$23*F366</f>
        <v>12191.786999999998</v>
      </c>
      <c r="H366" s="181">
        <f t="shared" si="42"/>
        <v>2194.52</v>
      </c>
      <c r="I366" s="214"/>
    </row>
    <row r="367" spans="1:9" ht="13.5" thickBot="1"/>
    <row r="368" spans="1:9" ht="12.75" customHeight="1">
      <c r="A368" s="1362" t="s">
        <v>10710</v>
      </c>
      <c r="B368" s="91"/>
      <c r="C368" s="881"/>
      <c r="D368" s="555"/>
      <c r="E368" s="555"/>
      <c r="F368" s="93"/>
      <c r="G368" s="107"/>
      <c r="H368" s="236"/>
      <c r="I368" s="79"/>
    </row>
    <row r="369" spans="1:9" ht="18.75" customHeight="1">
      <c r="A369" s="248"/>
      <c r="B369" s="17"/>
      <c r="C369" s="108"/>
      <c r="D369" s="108"/>
      <c r="E369" s="570" t="s">
        <v>2460</v>
      </c>
      <c r="F369" s="556"/>
      <c r="G369" s="568"/>
      <c r="H369" s="111"/>
      <c r="I369" s="112"/>
    </row>
    <row r="370" spans="1:9">
      <c r="A370" s="248"/>
      <c r="B370" s="17"/>
      <c r="C370" s="97"/>
      <c r="D370" s="97"/>
      <c r="E370" s="896"/>
      <c r="F370" s="596"/>
      <c r="G370" s="620"/>
      <c r="H370" s="17"/>
      <c r="I370" s="167"/>
    </row>
    <row r="371" spans="1:9">
      <c r="A371" s="248"/>
      <c r="B371" s="17"/>
      <c r="C371" s="97"/>
      <c r="D371" s="97"/>
      <c r="E371" s="896"/>
      <c r="F371" s="596"/>
      <c r="G371" s="620"/>
      <c r="H371" s="17"/>
      <c r="I371" s="167"/>
    </row>
    <row r="372" spans="1:9">
      <c r="A372" s="248"/>
      <c r="B372" s="17"/>
      <c r="C372" s="97"/>
      <c r="D372" s="97"/>
      <c r="E372" s="896"/>
      <c r="F372" s="596"/>
      <c r="G372" s="620"/>
      <c r="H372" s="17"/>
      <c r="I372" s="167"/>
    </row>
    <row r="373" spans="1:9" ht="19.5" customHeight="1" thickBot="1">
      <c r="A373" s="249"/>
      <c r="B373" s="171"/>
      <c r="C373" s="100"/>
      <c r="D373" s="100"/>
      <c r="E373" s="897"/>
      <c r="F373" s="598"/>
      <c r="G373" s="621"/>
      <c r="H373" s="171"/>
      <c r="I373" s="172"/>
    </row>
    <row r="374" spans="1:9" ht="46.5" customHeight="1">
      <c r="A374" s="187" t="s">
        <v>1034</v>
      </c>
      <c r="B374" s="189" t="s">
        <v>1035</v>
      </c>
      <c r="C374" s="192" t="s">
        <v>678</v>
      </c>
      <c r="D374" s="192" t="s">
        <v>3143</v>
      </c>
      <c r="E374" s="605" t="s">
        <v>11378</v>
      </c>
      <c r="F374" s="600" t="s">
        <v>2792</v>
      </c>
      <c r="G374" s="640" t="s">
        <v>2640</v>
      </c>
      <c r="H374" s="419" t="s">
        <v>497</v>
      </c>
      <c r="I374" s="173" t="s">
        <v>4268</v>
      </c>
    </row>
    <row r="375" spans="1:9" ht="14.1" customHeight="1" thickBot="1">
      <c r="A375" s="195"/>
      <c r="B375" s="389"/>
      <c r="C375" s="197" t="s">
        <v>3644</v>
      </c>
      <c r="D375" s="390" t="s">
        <v>2641</v>
      </c>
      <c r="E375" s="898" t="s">
        <v>265</v>
      </c>
      <c r="F375" s="607">
        <f>'Заказ, cкидки и курсы валют'!$I$12</f>
        <v>0</v>
      </c>
      <c r="G375" s="949"/>
      <c r="H375" s="455"/>
      <c r="I375" s="325"/>
    </row>
    <row r="376" spans="1:9" ht="14.1" customHeight="1">
      <c r="A376" s="333" t="s">
        <v>1695</v>
      </c>
      <c r="B376" s="986" t="s">
        <v>3325</v>
      </c>
      <c r="C376" s="986">
        <v>1.35</v>
      </c>
      <c r="D376" s="986">
        <v>1500</v>
      </c>
      <c r="E376" s="574">
        <v>254.09</v>
      </c>
      <c r="F376" s="967">
        <f>ROUND(E376*(1-$F$11),2)</f>
        <v>254.09</v>
      </c>
      <c r="G376" s="968">
        <f>'Заказ, cкидки и курсы валют'!$J$23*F376</f>
        <v>3163.4204999999997</v>
      </c>
      <c r="H376" s="387">
        <f>ROUND((D376/1000)*G376,2)</f>
        <v>4745.13</v>
      </c>
      <c r="I376" s="337"/>
    </row>
    <row r="377" spans="1:9" ht="14.1" customHeight="1">
      <c r="A377" s="216" t="s">
        <v>1696</v>
      </c>
      <c r="B377" s="46" t="s">
        <v>3326</v>
      </c>
      <c r="C377" s="46">
        <v>1.8</v>
      </c>
      <c r="D377" s="46">
        <v>1000</v>
      </c>
      <c r="E377" s="574">
        <v>210.42</v>
      </c>
      <c r="F377" s="603">
        <f t="shared" ref="F377:F380" si="43">ROUND(E377*(1-$F$11),2)</f>
        <v>210.42</v>
      </c>
      <c r="G377" s="862">
        <f>'Заказ, cкидки и курсы валют'!$J$23*F377</f>
        <v>2619.7289999999998</v>
      </c>
      <c r="H377" s="128">
        <f t="shared" ref="H377:H380" si="44">ROUND((D377/1000)*G377,2)</f>
        <v>2619.73</v>
      </c>
      <c r="I377" s="212"/>
    </row>
    <row r="378" spans="1:9" ht="14.1" customHeight="1">
      <c r="A378" s="216" t="s">
        <v>1697</v>
      </c>
      <c r="B378" s="46" t="s">
        <v>3329</v>
      </c>
      <c r="C378" s="46">
        <v>4</v>
      </c>
      <c r="D378" s="46">
        <v>500</v>
      </c>
      <c r="E378" s="574">
        <v>267</v>
      </c>
      <c r="F378" s="603">
        <f t="shared" si="43"/>
        <v>267</v>
      </c>
      <c r="G378" s="862">
        <f>'Заказ, cкидки и курсы валют'!$J$23*F378</f>
        <v>3324.1499999999996</v>
      </c>
      <c r="H378" s="128">
        <f t="shared" si="44"/>
        <v>1662.08</v>
      </c>
      <c r="I378" s="212"/>
    </row>
    <row r="379" spans="1:9" ht="14.25" customHeight="1">
      <c r="A379" s="216" t="s">
        <v>1698</v>
      </c>
      <c r="B379" s="46" t="s">
        <v>3327</v>
      </c>
      <c r="C379" s="46">
        <v>5.5</v>
      </c>
      <c r="D379" s="46">
        <v>350</v>
      </c>
      <c r="E379" s="574">
        <v>440.09</v>
      </c>
      <c r="F379" s="603">
        <f t="shared" si="43"/>
        <v>440.09</v>
      </c>
      <c r="G379" s="862">
        <f>'Заказ, cкидки и курсы валют'!$J$23*F379</f>
        <v>5479.1204999999991</v>
      </c>
      <c r="H379" s="128">
        <f t="shared" si="44"/>
        <v>1917.69</v>
      </c>
      <c r="I379" s="212"/>
    </row>
    <row r="380" spans="1:9" ht="14.25" customHeight="1" thickBot="1">
      <c r="A380" s="241" t="s">
        <v>1699</v>
      </c>
      <c r="B380" s="131" t="s">
        <v>3328</v>
      </c>
      <c r="C380" s="131">
        <v>9.6</v>
      </c>
      <c r="D380" s="131">
        <v>180</v>
      </c>
      <c r="E380" s="574">
        <v>648.52</v>
      </c>
      <c r="F380" s="959">
        <f t="shared" si="43"/>
        <v>648.52</v>
      </c>
      <c r="G380" s="960">
        <f>'Заказ, cкидки и курсы валют'!$J$23*F380</f>
        <v>8074.0739999999996</v>
      </c>
      <c r="H380" s="181">
        <f t="shared" si="44"/>
        <v>1453.33</v>
      </c>
      <c r="I380" s="214"/>
    </row>
    <row r="381" spans="1:9" ht="14.25" customHeight="1" thickBot="1">
      <c r="A381" s="14"/>
      <c r="B381" s="50"/>
      <c r="C381" s="50"/>
      <c r="D381" s="50"/>
      <c r="E381" s="667"/>
      <c r="F381" s="1096"/>
      <c r="G381" s="865"/>
      <c r="H381" s="23"/>
      <c r="I381" s="14"/>
    </row>
    <row r="382" spans="1:9" ht="20.25" customHeight="1">
      <c r="A382" s="1362" t="s">
        <v>11878</v>
      </c>
      <c r="B382" s="91"/>
      <c r="C382" s="881"/>
      <c r="D382" s="555"/>
      <c r="E382" s="555"/>
      <c r="F382" s="93"/>
      <c r="G382" s="107"/>
      <c r="H382" s="236"/>
      <c r="I382" s="79"/>
    </row>
    <row r="383" spans="1:9" ht="24" customHeight="1">
      <c r="A383" s="248"/>
      <c r="B383" s="17"/>
      <c r="C383" s="108"/>
      <c r="D383" s="108"/>
      <c r="E383" s="570" t="s">
        <v>2460</v>
      </c>
      <c r="F383" s="556"/>
      <c r="G383" s="568"/>
      <c r="H383" s="111"/>
      <c r="I383" s="112"/>
    </row>
    <row r="384" spans="1:9" ht="14.25" customHeight="1">
      <c r="A384" s="248"/>
      <c r="B384" s="17"/>
      <c r="C384" s="97"/>
      <c r="D384" s="97"/>
      <c r="E384" s="896"/>
      <c r="F384" s="596"/>
      <c r="G384" s="620"/>
      <c r="H384" s="17"/>
      <c r="I384" s="167"/>
    </row>
    <row r="385" spans="1:9" ht="14.25" customHeight="1">
      <c r="A385" s="248"/>
      <c r="B385" s="17"/>
      <c r="C385" s="97"/>
      <c r="D385" s="97"/>
      <c r="E385" s="896"/>
      <c r="F385" s="596"/>
      <c r="G385" s="620"/>
      <c r="H385" s="17"/>
      <c r="I385" s="167"/>
    </row>
    <row r="386" spans="1:9" ht="14.25" customHeight="1">
      <c r="A386" s="248"/>
      <c r="B386" s="17"/>
      <c r="C386" s="97"/>
      <c r="D386" s="97"/>
      <c r="E386" s="896"/>
      <c r="F386" s="596"/>
      <c r="G386" s="620"/>
      <c r="H386" s="17"/>
      <c r="I386" s="167"/>
    </row>
    <row r="387" spans="1:9" ht="6" customHeight="1" thickBot="1">
      <c r="A387" s="249"/>
      <c r="B387" s="171"/>
      <c r="C387" s="100"/>
      <c r="D387" s="100"/>
      <c r="E387" s="897"/>
      <c r="F387" s="598"/>
      <c r="G387" s="621"/>
      <c r="H387" s="171"/>
      <c r="I387" s="172"/>
    </row>
    <row r="388" spans="1:9" ht="46.5" customHeight="1">
      <c r="A388" s="187" t="s">
        <v>1034</v>
      </c>
      <c r="B388" s="189" t="s">
        <v>1035</v>
      </c>
      <c r="C388" s="192" t="s">
        <v>678</v>
      </c>
      <c r="D388" s="192" t="s">
        <v>3143</v>
      </c>
      <c r="E388" s="605" t="s">
        <v>11378</v>
      </c>
      <c r="F388" s="600" t="s">
        <v>2792</v>
      </c>
      <c r="G388" s="640" t="s">
        <v>2640</v>
      </c>
      <c r="H388" s="419" t="s">
        <v>497</v>
      </c>
      <c r="I388" s="173" t="s">
        <v>4268</v>
      </c>
    </row>
    <row r="389" spans="1:9" ht="20.25" customHeight="1" thickBot="1">
      <c r="A389" s="195"/>
      <c r="B389" s="389"/>
      <c r="C389" s="197" t="s">
        <v>3644</v>
      </c>
      <c r="D389" s="390" t="s">
        <v>2641</v>
      </c>
      <c r="E389" s="898" t="s">
        <v>265</v>
      </c>
      <c r="F389" s="607">
        <f>'Заказ, cкидки и курсы валют'!$I$12</f>
        <v>0</v>
      </c>
      <c r="G389" s="949"/>
      <c r="H389" s="455"/>
      <c r="I389" s="325"/>
    </row>
    <row r="390" spans="1:9" ht="14.25" customHeight="1" thickBot="1">
      <c r="A390" s="999" t="s">
        <v>11877</v>
      </c>
      <c r="B390" s="991" t="s">
        <v>3325</v>
      </c>
      <c r="C390" s="991">
        <v>1.35</v>
      </c>
      <c r="D390" s="991">
        <v>1500</v>
      </c>
      <c r="E390" s="2196">
        <f>E376</f>
        <v>254.09</v>
      </c>
      <c r="F390" s="2197">
        <f>ROUND(E390*(1-$F$11),2)</f>
        <v>254.09</v>
      </c>
      <c r="G390" s="992">
        <f>'Заказ, cкидки и курсы валют'!$J$23*F390</f>
        <v>3163.4204999999997</v>
      </c>
      <c r="H390" s="993">
        <f>ROUND((D390/1000)*G390,2)</f>
        <v>4745.13</v>
      </c>
      <c r="I390" s="994"/>
    </row>
    <row r="391" spans="1:9" ht="18.75" customHeight="1" thickBot="1">
      <c r="A391" s="14"/>
      <c r="B391" s="50"/>
      <c r="C391" s="50"/>
      <c r="D391" s="50"/>
      <c r="E391" s="667"/>
      <c r="F391" s="1096"/>
      <c r="G391" s="865"/>
      <c r="H391" s="23"/>
      <c r="I391" s="14"/>
    </row>
    <row r="392" spans="1:9" ht="15.75" customHeight="1">
      <c r="A392" s="1362" t="s">
        <v>11878</v>
      </c>
      <c r="B392" s="91"/>
      <c r="C392" s="881"/>
      <c r="D392" s="555"/>
      <c r="E392" s="555"/>
      <c r="F392" s="93"/>
      <c r="G392" s="107"/>
      <c r="H392" s="236"/>
      <c r="I392" s="79"/>
    </row>
    <row r="393" spans="1:9" ht="18.75" customHeight="1">
      <c r="A393" s="248"/>
      <c r="B393" s="17"/>
      <c r="C393" s="108"/>
      <c r="D393" s="108"/>
      <c r="E393" s="570" t="s">
        <v>2460</v>
      </c>
      <c r="F393" s="556"/>
      <c r="G393" s="568"/>
      <c r="H393" s="111"/>
      <c r="I393" s="112"/>
    </row>
    <row r="394" spans="1:9" ht="15" customHeight="1">
      <c r="A394" s="248"/>
      <c r="B394" s="17"/>
      <c r="C394" s="97"/>
      <c r="D394" s="97"/>
      <c r="E394" s="896"/>
      <c r="F394" s="596"/>
      <c r="G394" s="620"/>
      <c r="H394" s="17"/>
      <c r="I394" s="167"/>
    </row>
    <row r="395" spans="1:9" ht="13.5" customHeight="1">
      <c r="A395" s="248"/>
      <c r="B395" s="17"/>
      <c r="C395" s="97"/>
      <c r="D395" s="97"/>
      <c r="E395" s="896"/>
      <c r="F395" s="596"/>
      <c r="G395" s="620"/>
      <c r="H395" s="17"/>
      <c r="I395" s="167"/>
    </row>
    <row r="396" spans="1:9" ht="15" customHeight="1">
      <c r="A396" s="248"/>
      <c r="B396" s="17"/>
      <c r="C396" s="97"/>
      <c r="D396" s="97"/>
      <c r="E396" s="896"/>
      <c r="F396" s="596"/>
      <c r="G396" s="620"/>
      <c r="H396" s="17"/>
      <c r="I396" s="167"/>
    </row>
    <row r="397" spans="1:9" ht="18.75" customHeight="1" thickBot="1">
      <c r="A397" s="249"/>
      <c r="B397" s="171"/>
      <c r="C397" s="100"/>
      <c r="D397" s="100"/>
      <c r="E397" s="897"/>
      <c r="F397" s="598"/>
      <c r="G397" s="621"/>
      <c r="H397" s="171"/>
      <c r="I397" s="172"/>
    </row>
    <row r="398" spans="1:9" ht="50.25" customHeight="1">
      <c r="A398" s="187" t="s">
        <v>1034</v>
      </c>
      <c r="B398" s="189" t="s">
        <v>1035</v>
      </c>
      <c r="C398" s="192" t="s">
        <v>678</v>
      </c>
      <c r="D398" s="192" t="s">
        <v>3143</v>
      </c>
      <c r="E398" s="605" t="s">
        <v>11378</v>
      </c>
      <c r="F398" s="600" t="s">
        <v>2792</v>
      </c>
      <c r="G398" s="640" t="s">
        <v>2640</v>
      </c>
      <c r="H398" s="419" t="s">
        <v>497</v>
      </c>
      <c r="I398" s="173" t="s">
        <v>4268</v>
      </c>
    </row>
    <row r="399" spans="1:9" ht="14.25" customHeight="1" thickBot="1">
      <c r="A399" s="195"/>
      <c r="B399" s="389"/>
      <c r="C399" s="197" t="s">
        <v>3644</v>
      </c>
      <c r="D399" s="390" t="s">
        <v>2641</v>
      </c>
      <c r="E399" s="898" t="s">
        <v>265</v>
      </c>
      <c r="F399" s="607">
        <f>'Заказ, cкидки и курсы валют'!$I$12</f>
        <v>0</v>
      </c>
      <c r="G399" s="949"/>
      <c r="H399" s="455"/>
      <c r="I399" s="325"/>
    </row>
    <row r="400" spans="1:9" ht="14.25" customHeight="1" thickBot="1">
      <c r="A400" s="999" t="s">
        <v>11879</v>
      </c>
      <c r="B400" s="991" t="s">
        <v>3325</v>
      </c>
      <c r="C400" s="991">
        <v>1.35</v>
      </c>
      <c r="D400" s="991">
        <v>25</v>
      </c>
      <c r="E400" s="2196">
        <f>E390*3</f>
        <v>762.27</v>
      </c>
      <c r="F400" s="2197">
        <f>ROUND(E400*(1-$F$11),2)</f>
        <v>762.27</v>
      </c>
      <c r="G400" s="992">
        <f>'Заказ, cкидки и курсы валют'!$J$23*F400</f>
        <v>9490.2614999999987</v>
      </c>
      <c r="H400" s="993">
        <f>ROUND((D400/1000)*G400,2)</f>
        <v>237.26</v>
      </c>
      <c r="I400" s="994"/>
    </row>
    <row r="401" spans="1:9" ht="14.25" customHeight="1" thickBot="1">
      <c r="A401" s="14"/>
      <c r="B401" s="50"/>
      <c r="C401" s="50"/>
      <c r="D401" s="50"/>
      <c r="E401" s="667"/>
      <c r="F401" s="1096"/>
      <c r="G401" s="865"/>
      <c r="H401" s="23"/>
      <c r="I401" s="14"/>
    </row>
    <row r="402" spans="1:9" ht="18">
      <c r="A402" s="247"/>
      <c r="B402" s="163"/>
      <c r="C402" s="91" t="s">
        <v>2461</v>
      </c>
      <c r="D402" s="91"/>
      <c r="E402" s="881"/>
      <c r="F402" s="555"/>
      <c r="G402" s="555"/>
      <c r="H402" s="93"/>
      <c r="I402" s="107"/>
    </row>
    <row r="403" spans="1:9" ht="18">
      <c r="A403" s="248"/>
      <c r="B403" s="17"/>
      <c r="C403" s="108"/>
      <c r="D403" s="108"/>
      <c r="E403" s="556" t="s">
        <v>2462</v>
      </c>
      <c r="F403" s="568"/>
      <c r="H403" s="111"/>
      <c r="I403" s="112"/>
    </row>
    <row r="404" spans="1:9">
      <c r="A404" s="248"/>
      <c r="B404" s="17"/>
      <c r="C404" s="97"/>
      <c r="D404" s="97"/>
      <c r="E404" s="896"/>
      <c r="F404" s="596"/>
      <c r="G404" s="620"/>
      <c r="H404" s="17"/>
      <c r="I404" s="167"/>
    </row>
    <row r="405" spans="1:9">
      <c r="A405" s="248"/>
      <c r="B405" s="17"/>
      <c r="C405" s="97"/>
      <c r="D405" s="97"/>
      <c r="E405" s="896"/>
      <c r="F405" s="596"/>
      <c r="G405" s="620"/>
      <c r="H405" s="17"/>
      <c r="I405" s="167"/>
    </row>
    <row r="406" spans="1:9">
      <c r="A406" s="248"/>
      <c r="B406" s="17"/>
      <c r="C406" s="97"/>
      <c r="D406" s="97"/>
      <c r="E406" s="896"/>
      <c r="F406" s="596"/>
      <c r="G406" s="620"/>
      <c r="H406" s="17"/>
      <c r="I406" s="167"/>
    </row>
    <row r="407" spans="1:9" ht="13.5" thickBot="1">
      <c r="A407" s="249"/>
      <c r="B407" s="171"/>
      <c r="C407" s="100"/>
      <c r="D407" s="100"/>
      <c r="E407" s="897"/>
      <c r="F407" s="598"/>
      <c r="G407" s="621"/>
      <c r="H407" s="171"/>
      <c r="I407" s="172"/>
    </row>
    <row r="408" spans="1:9" ht="31.5" customHeight="1">
      <c r="A408" s="187" t="s">
        <v>1034</v>
      </c>
      <c r="B408" s="189" t="s">
        <v>1035</v>
      </c>
      <c r="C408" s="192" t="s">
        <v>678</v>
      </c>
      <c r="D408" s="192" t="s">
        <v>3143</v>
      </c>
      <c r="E408" s="605" t="s">
        <v>11381</v>
      </c>
      <c r="F408" s="600" t="s">
        <v>2792</v>
      </c>
      <c r="G408" s="640" t="s">
        <v>1054</v>
      </c>
      <c r="H408" s="419" t="s">
        <v>497</v>
      </c>
      <c r="I408" s="173" t="s">
        <v>4268</v>
      </c>
    </row>
    <row r="409" spans="1:9">
      <c r="A409" s="195"/>
      <c r="B409" s="389"/>
      <c r="C409" s="197" t="s">
        <v>3644</v>
      </c>
      <c r="D409" s="390" t="s">
        <v>2641</v>
      </c>
      <c r="E409" s="898" t="s">
        <v>265</v>
      </c>
      <c r="F409" s="607">
        <f>'Заказ, cкидки и курсы валют'!$I$12</f>
        <v>0</v>
      </c>
      <c r="G409" s="949"/>
      <c r="H409" s="455"/>
      <c r="I409" s="325"/>
    </row>
    <row r="410" spans="1:9" ht="15" customHeight="1">
      <c r="A410" s="15" t="s">
        <v>1700</v>
      </c>
      <c r="B410" s="46" t="s">
        <v>3398</v>
      </c>
      <c r="C410" s="46">
        <v>611</v>
      </c>
      <c r="D410" s="46">
        <v>1</v>
      </c>
      <c r="E410" s="574">
        <v>62.88</v>
      </c>
      <c r="F410" s="2194">
        <f>ROUND($E$410*(1-$F$409),2)</f>
        <v>62.88</v>
      </c>
      <c r="G410" s="2195">
        <f>'Заказ, cкидки и курсы валют'!$J$23*$F$410</f>
        <v>782.85599999999999</v>
      </c>
      <c r="H410" s="128">
        <f>ROUND($G$410*$D$410,2)</f>
        <v>782.86</v>
      </c>
      <c r="I410" s="15"/>
    </row>
    <row r="411" spans="1:9" ht="18.75" customHeight="1" thickBot="1">
      <c r="A411" s="14"/>
      <c r="B411" s="50"/>
      <c r="C411" s="50"/>
      <c r="D411" s="50"/>
      <c r="E411" s="604"/>
      <c r="F411" s="578"/>
      <c r="G411" s="546"/>
      <c r="H411" s="14"/>
      <c r="I411" s="14"/>
    </row>
    <row r="412" spans="1:9" ht="18">
      <c r="A412" s="247"/>
      <c r="B412" s="163"/>
      <c r="C412" s="91" t="s">
        <v>2461</v>
      </c>
      <c r="D412" s="91"/>
      <c r="E412" s="881"/>
      <c r="F412" s="555"/>
      <c r="G412" s="555"/>
      <c r="H412" s="93"/>
      <c r="I412" s="107"/>
    </row>
    <row r="413" spans="1:9" ht="18">
      <c r="A413" s="248"/>
      <c r="B413" s="17"/>
      <c r="C413" s="108"/>
      <c r="D413" s="108"/>
      <c r="E413" s="556" t="s">
        <v>2462</v>
      </c>
      <c r="F413" s="568"/>
      <c r="H413" s="111"/>
      <c r="I413" s="112"/>
    </row>
    <row r="414" spans="1:9">
      <c r="A414" s="248"/>
      <c r="B414" s="17"/>
      <c r="C414" s="97"/>
      <c r="D414" s="97"/>
      <c r="E414" s="896"/>
      <c r="F414" s="596"/>
      <c r="G414" s="620"/>
      <c r="H414" s="17"/>
      <c r="I414" s="167"/>
    </row>
    <row r="415" spans="1:9">
      <c r="A415" s="248"/>
      <c r="B415" s="17"/>
      <c r="C415" s="97"/>
      <c r="D415" s="97"/>
      <c r="E415" s="896"/>
      <c r="F415" s="596"/>
      <c r="G415" s="620"/>
      <c r="H415" s="17"/>
      <c r="I415" s="167"/>
    </row>
    <row r="416" spans="1:9">
      <c r="A416" s="248"/>
      <c r="B416" s="17"/>
      <c r="C416" s="97"/>
      <c r="D416" s="97"/>
      <c r="E416" s="896"/>
      <c r="F416" s="596"/>
      <c r="G416" s="620"/>
      <c r="H416" s="17"/>
      <c r="I416" s="167"/>
    </row>
    <row r="417" spans="1:9" ht="13.5" thickBot="1">
      <c r="A417" s="249"/>
      <c r="B417" s="171"/>
      <c r="C417" s="100"/>
      <c r="D417" s="100"/>
      <c r="E417" s="897"/>
      <c r="F417" s="598"/>
      <c r="G417" s="621"/>
      <c r="H417" s="171"/>
      <c r="I417" s="172"/>
    </row>
    <row r="418" spans="1:9" ht="42">
      <c r="A418" s="187" t="s">
        <v>1034</v>
      </c>
      <c r="B418" s="189" t="s">
        <v>1035</v>
      </c>
      <c r="C418" s="192" t="s">
        <v>678</v>
      </c>
      <c r="D418" s="192" t="s">
        <v>3143</v>
      </c>
      <c r="E418" s="605" t="s">
        <v>11381</v>
      </c>
      <c r="F418" s="600" t="s">
        <v>2792</v>
      </c>
      <c r="G418" s="640" t="s">
        <v>1054</v>
      </c>
      <c r="H418" s="419" t="s">
        <v>497</v>
      </c>
      <c r="I418" s="173" t="s">
        <v>4268</v>
      </c>
    </row>
    <row r="419" spans="1:9" ht="13.5" thickBot="1">
      <c r="A419" s="195"/>
      <c r="B419" s="389"/>
      <c r="C419" s="197" t="s">
        <v>3644</v>
      </c>
      <c r="D419" s="390" t="s">
        <v>2641</v>
      </c>
      <c r="E419" s="898" t="s">
        <v>265</v>
      </c>
      <c r="F419" s="607">
        <f>'Заказ, cкидки и курсы валют'!$I$12</f>
        <v>0</v>
      </c>
      <c r="G419" s="949"/>
      <c r="H419" s="455"/>
      <c r="I419" s="325"/>
    </row>
    <row r="420" spans="1:9" ht="16.5" customHeight="1" thickBot="1">
      <c r="A420" s="999" t="s">
        <v>1749</v>
      </c>
      <c r="B420" s="991" t="s">
        <v>3340</v>
      </c>
      <c r="C420" s="991">
        <v>585</v>
      </c>
      <c r="D420" s="1879">
        <v>1</v>
      </c>
      <c r="E420" s="574">
        <v>100.15</v>
      </c>
      <c r="F420" s="1996">
        <f>ROUND($E$420*(1-$F$419),2)</f>
        <v>100.15</v>
      </c>
      <c r="G420" s="1012">
        <f>'Заказ, cкидки и курсы валют'!$J$23*$F$420</f>
        <v>1246.8675000000001</v>
      </c>
      <c r="H420" s="993">
        <f>ROUND($G$420*$D$420,2)</f>
        <v>1246.8699999999999</v>
      </c>
      <c r="I420" s="994"/>
    </row>
    <row r="421" spans="1:9">
      <c r="B421" s="50"/>
      <c r="C421" s="50"/>
      <c r="D421" s="50"/>
      <c r="E421" s="604"/>
      <c r="F421" s="614"/>
      <c r="G421" s="612"/>
    </row>
    <row r="422" spans="1:9" ht="18.75" customHeight="1">
      <c r="B422" s="50"/>
      <c r="C422" s="50"/>
      <c r="D422" s="50"/>
      <c r="E422" s="604"/>
      <c r="F422" s="614"/>
      <c r="G422" s="612"/>
    </row>
    <row r="423" spans="1:9" ht="16.5" customHeight="1" thickBot="1">
      <c r="B423" s="50"/>
      <c r="C423" s="50"/>
      <c r="D423" s="50"/>
      <c r="E423" s="604"/>
      <c r="F423" s="614"/>
      <c r="G423" s="612"/>
    </row>
    <row r="424" spans="1:9" ht="18">
      <c r="A424" s="247"/>
      <c r="B424" s="163"/>
      <c r="C424" s="91" t="s">
        <v>2461</v>
      </c>
      <c r="D424" s="91"/>
      <c r="E424" s="881"/>
      <c r="F424" s="555"/>
      <c r="G424" s="555"/>
      <c r="H424" s="93"/>
      <c r="I424" s="107"/>
    </row>
    <row r="425" spans="1:9" ht="18">
      <c r="A425" s="248"/>
      <c r="B425" s="17"/>
      <c r="C425" s="108"/>
      <c r="D425" s="108"/>
      <c r="E425" s="556" t="s">
        <v>2462</v>
      </c>
      <c r="F425" s="568"/>
      <c r="G425" s="553"/>
      <c r="H425" s="111"/>
      <c r="I425" s="112"/>
    </row>
    <row r="426" spans="1:9">
      <c r="A426" s="248"/>
      <c r="B426" s="17"/>
      <c r="C426" s="97"/>
      <c r="D426" s="97"/>
      <c r="E426" s="896"/>
      <c r="F426" s="596"/>
      <c r="G426" s="620"/>
      <c r="H426" s="17"/>
      <c r="I426" s="167"/>
    </row>
    <row r="427" spans="1:9">
      <c r="A427" s="248"/>
      <c r="B427" s="17"/>
      <c r="C427" s="97"/>
      <c r="D427" s="97"/>
      <c r="E427" s="896"/>
      <c r="F427" s="596"/>
      <c r="G427" s="620"/>
      <c r="H427" s="17"/>
      <c r="I427" s="167"/>
    </row>
    <row r="428" spans="1:9">
      <c r="A428" s="248"/>
      <c r="B428" s="17"/>
      <c r="C428" s="97"/>
      <c r="D428" s="97"/>
      <c r="E428" s="896"/>
      <c r="F428" s="596"/>
      <c r="G428" s="620"/>
      <c r="H428" s="17"/>
      <c r="I428" s="167"/>
    </row>
    <row r="429" spans="1:9" ht="13.5" thickBot="1">
      <c r="A429" s="249"/>
      <c r="B429" s="171"/>
      <c r="C429" s="100"/>
      <c r="D429" s="100"/>
      <c r="E429" s="897"/>
      <c r="F429" s="598"/>
      <c r="G429" s="621"/>
      <c r="H429" s="171"/>
      <c r="I429" s="172"/>
    </row>
    <row r="430" spans="1:9" ht="42">
      <c r="A430" s="187" t="s">
        <v>1034</v>
      </c>
      <c r="B430" s="189" t="s">
        <v>1035</v>
      </c>
      <c r="C430" s="192" t="s">
        <v>678</v>
      </c>
      <c r="D430" s="192" t="s">
        <v>3143</v>
      </c>
      <c r="E430" s="605" t="s">
        <v>11381</v>
      </c>
      <c r="F430" s="600" t="s">
        <v>2792</v>
      </c>
      <c r="G430" s="640" t="s">
        <v>1054</v>
      </c>
      <c r="H430" s="419" t="s">
        <v>497</v>
      </c>
      <c r="I430" s="173" t="s">
        <v>4268</v>
      </c>
    </row>
    <row r="431" spans="1:9" ht="41.25" customHeight="1" thickBot="1">
      <c r="A431" s="195"/>
      <c r="B431" s="389"/>
      <c r="C431" s="197" t="s">
        <v>3644</v>
      </c>
      <c r="D431" s="390" t="s">
        <v>2641</v>
      </c>
      <c r="E431" s="898" t="s">
        <v>265</v>
      </c>
      <c r="F431" s="607">
        <f>'Заказ, cкидки и курсы валют'!$I$12</f>
        <v>0</v>
      </c>
      <c r="G431" s="949"/>
      <c r="H431" s="455"/>
      <c r="I431" s="325"/>
    </row>
    <row r="432" spans="1:9" ht="15.75" thickBot="1">
      <c r="A432" s="999" t="s">
        <v>1750</v>
      </c>
      <c r="B432" s="991" t="s">
        <v>3341</v>
      </c>
      <c r="C432" s="991">
        <v>600</v>
      </c>
      <c r="D432" s="1879">
        <v>1</v>
      </c>
      <c r="E432" s="574">
        <v>112.9</v>
      </c>
      <c r="F432" s="1996">
        <f>ROUND($E$432*(1-$F$431),2)</f>
        <v>112.9</v>
      </c>
      <c r="G432" s="1012">
        <f>'Заказ, cкидки и курсы валют'!$J$23*$F$432</f>
        <v>1405.605</v>
      </c>
      <c r="H432" s="993">
        <f>ROUND($G$432*$D$432,2)</f>
        <v>1405.61</v>
      </c>
      <c r="I432" s="994"/>
    </row>
    <row r="433" spans="1:9">
      <c r="B433" s="50"/>
      <c r="C433" s="50"/>
      <c r="D433" s="50"/>
      <c r="E433" s="604"/>
      <c r="F433" s="614"/>
      <c r="G433" s="612"/>
    </row>
    <row r="434" spans="1:9" ht="36" customHeight="1" thickBot="1">
      <c r="B434" s="50"/>
      <c r="C434" s="50"/>
      <c r="D434" s="50"/>
      <c r="E434" s="604"/>
      <c r="F434" s="614"/>
      <c r="G434" s="612"/>
    </row>
    <row r="435" spans="1:9" ht="18.75" customHeight="1">
      <c r="A435" s="247"/>
      <c r="B435" s="163"/>
      <c r="C435" s="91" t="s">
        <v>2461</v>
      </c>
      <c r="D435" s="91"/>
      <c r="E435" s="881"/>
      <c r="F435" s="555"/>
      <c r="G435" s="555"/>
      <c r="H435" s="93"/>
      <c r="I435" s="107"/>
    </row>
    <row r="436" spans="1:9" ht="18">
      <c r="A436" s="248"/>
      <c r="B436" s="17"/>
      <c r="C436" s="108"/>
      <c r="D436" s="108"/>
      <c r="E436" s="556" t="s">
        <v>2462</v>
      </c>
      <c r="F436" s="568"/>
      <c r="H436" s="111"/>
      <c r="I436" s="112"/>
    </row>
    <row r="437" spans="1:9">
      <c r="A437" s="248"/>
      <c r="B437" s="17"/>
      <c r="C437" s="97"/>
      <c r="D437" s="97"/>
      <c r="E437" s="896"/>
      <c r="F437" s="596"/>
      <c r="G437" s="620"/>
      <c r="H437" s="17"/>
      <c r="I437" s="167"/>
    </row>
    <row r="438" spans="1:9">
      <c r="A438" s="248"/>
      <c r="B438" s="17"/>
      <c r="C438" s="97"/>
      <c r="D438" s="97"/>
      <c r="E438" s="896"/>
      <c r="F438" s="596"/>
      <c r="G438" s="620"/>
      <c r="H438" s="17"/>
      <c r="I438" s="167"/>
    </row>
    <row r="439" spans="1:9">
      <c r="A439" s="248"/>
      <c r="B439" s="17"/>
      <c r="C439" s="97"/>
      <c r="D439" s="97"/>
      <c r="E439" s="896"/>
      <c r="F439" s="596"/>
      <c r="G439" s="620"/>
      <c r="H439" s="17"/>
      <c r="I439" s="167"/>
    </row>
    <row r="440" spans="1:9" ht="13.5" thickBot="1">
      <c r="A440" s="249"/>
      <c r="B440" s="171"/>
      <c r="C440" s="100"/>
      <c r="D440" s="100"/>
      <c r="E440" s="897"/>
      <c r="F440" s="598"/>
      <c r="G440" s="621"/>
      <c r="H440" s="171"/>
      <c r="I440" s="172"/>
    </row>
    <row r="441" spans="1:9" ht="42">
      <c r="A441" s="187" t="s">
        <v>1034</v>
      </c>
      <c r="B441" s="189" t="s">
        <v>1035</v>
      </c>
      <c r="C441" s="192" t="s">
        <v>678</v>
      </c>
      <c r="D441" s="192" t="s">
        <v>3143</v>
      </c>
      <c r="E441" s="605" t="s">
        <v>11381</v>
      </c>
      <c r="F441" s="600" t="s">
        <v>2792</v>
      </c>
      <c r="G441" s="640" t="s">
        <v>1054</v>
      </c>
      <c r="H441" s="419" t="s">
        <v>497</v>
      </c>
      <c r="I441" s="173" t="s">
        <v>4268</v>
      </c>
    </row>
    <row r="442" spans="1:9" ht="42" customHeight="1" thickBot="1">
      <c r="A442" s="195"/>
      <c r="B442" s="389"/>
      <c r="C442" s="197" t="s">
        <v>3644</v>
      </c>
      <c r="D442" s="390" t="s">
        <v>2641</v>
      </c>
      <c r="E442" s="898" t="s">
        <v>265</v>
      </c>
      <c r="F442" s="607">
        <f>'Заказ, cкидки и курсы валют'!$I$12</f>
        <v>0</v>
      </c>
      <c r="G442" s="949"/>
      <c r="H442" s="455"/>
      <c r="I442" s="325"/>
    </row>
    <row r="443" spans="1:9" ht="15.75" thickBot="1">
      <c r="A443" s="999" t="s">
        <v>1751</v>
      </c>
      <c r="B443" s="991" t="s">
        <v>1011</v>
      </c>
      <c r="C443" s="991">
        <v>600</v>
      </c>
      <c r="D443" s="1879">
        <v>1</v>
      </c>
      <c r="E443" s="574">
        <v>120.53</v>
      </c>
      <c r="F443" s="1996">
        <f>ROUND($E$443*(1-$F$442),2)</f>
        <v>120.53</v>
      </c>
      <c r="G443" s="1012">
        <f>'Заказ, cкидки и курсы валют'!$J$23*$F$443</f>
        <v>1500.5984999999998</v>
      </c>
      <c r="H443" s="993">
        <f>ROUND($G$443*$D$443,2)</f>
        <v>1500.6</v>
      </c>
      <c r="I443" s="994"/>
    </row>
    <row r="444" spans="1:9">
      <c r="B444" s="50"/>
      <c r="C444" s="50"/>
      <c r="D444" s="50"/>
      <c r="E444" s="604"/>
      <c r="F444" s="614"/>
      <c r="G444" s="612"/>
    </row>
    <row r="445" spans="1:9" ht="13.5" thickBot="1">
      <c r="B445" s="50"/>
      <c r="C445" s="50"/>
      <c r="D445" s="50"/>
      <c r="E445" s="604"/>
      <c r="F445" s="614"/>
      <c r="G445" s="612"/>
    </row>
    <row r="446" spans="1:9" ht="35.25" customHeight="1">
      <c r="A446" s="247"/>
      <c r="B446" s="163"/>
      <c r="C446" s="91" t="s">
        <v>2461</v>
      </c>
      <c r="D446" s="91"/>
      <c r="E446" s="881"/>
      <c r="F446" s="555"/>
      <c r="G446" s="555"/>
      <c r="H446" s="93"/>
      <c r="I446" s="107"/>
    </row>
    <row r="447" spans="1:9" ht="18.75" customHeight="1">
      <c r="A447" s="248"/>
      <c r="B447" s="17"/>
      <c r="C447" s="108"/>
      <c r="D447" s="108"/>
      <c r="E447" s="570" t="s">
        <v>2463</v>
      </c>
      <c r="F447" s="556"/>
      <c r="G447" s="568"/>
      <c r="H447" s="111"/>
      <c r="I447" s="112"/>
    </row>
    <row r="448" spans="1:9">
      <c r="A448" s="248"/>
      <c r="B448" s="17"/>
      <c r="C448" s="97"/>
      <c r="D448" s="97"/>
      <c r="E448" s="896"/>
      <c r="F448" s="596"/>
      <c r="G448" s="620"/>
      <c r="H448" s="17"/>
      <c r="I448" s="167"/>
    </row>
    <row r="449" spans="1:9">
      <c r="A449" s="248"/>
      <c r="B449" s="17"/>
      <c r="C449" s="97"/>
      <c r="D449" s="97"/>
      <c r="E449" s="896"/>
      <c r="F449" s="596"/>
      <c r="G449" s="620"/>
      <c r="H449" s="17"/>
      <c r="I449" s="167"/>
    </row>
    <row r="450" spans="1:9">
      <c r="A450" s="248"/>
      <c r="B450" s="17"/>
      <c r="C450" s="97"/>
      <c r="D450" s="97"/>
      <c r="E450" s="896"/>
      <c r="F450" s="596"/>
      <c r="G450" s="620"/>
      <c r="H450" s="17"/>
      <c r="I450" s="167"/>
    </row>
    <row r="451" spans="1:9" ht="13.5" thickBot="1">
      <c r="A451" s="249"/>
      <c r="B451" s="171"/>
      <c r="C451" s="100"/>
      <c r="D451" s="100"/>
      <c r="E451" s="897"/>
      <c r="F451" s="598"/>
      <c r="G451" s="621"/>
      <c r="H451" s="171"/>
      <c r="I451" s="172"/>
    </row>
    <row r="452" spans="1:9" ht="42">
      <c r="A452" s="187" t="s">
        <v>1034</v>
      </c>
      <c r="B452" s="189" t="s">
        <v>1035</v>
      </c>
      <c r="C452" s="192" t="s">
        <v>678</v>
      </c>
      <c r="D452" s="192" t="s">
        <v>3143</v>
      </c>
      <c r="E452" s="605" t="s">
        <v>11381</v>
      </c>
      <c r="F452" s="600" t="s">
        <v>2792</v>
      </c>
      <c r="G452" s="640" t="s">
        <v>1054</v>
      </c>
      <c r="H452" s="419" t="s">
        <v>497</v>
      </c>
      <c r="I452" s="173" t="s">
        <v>4268</v>
      </c>
    </row>
    <row r="453" spans="1:9" ht="13.5" thickBot="1">
      <c r="A453" s="195"/>
      <c r="B453" s="389"/>
      <c r="C453" s="197" t="s">
        <v>3644</v>
      </c>
      <c r="D453" s="390" t="s">
        <v>2641</v>
      </c>
      <c r="E453" s="898" t="s">
        <v>265</v>
      </c>
      <c r="F453" s="607">
        <f>'Заказ, cкидки и курсы валют'!$I$12</f>
        <v>0</v>
      </c>
      <c r="G453" s="949"/>
      <c r="H453" s="455"/>
      <c r="I453" s="325"/>
    </row>
    <row r="454" spans="1:9" ht="19.5" customHeight="1" thickBot="1">
      <c r="A454" s="999" t="s">
        <v>1752</v>
      </c>
      <c r="B454" s="991" t="s">
        <v>3331</v>
      </c>
      <c r="C454" s="991">
        <v>2100</v>
      </c>
      <c r="D454" s="1879">
        <v>1</v>
      </c>
      <c r="E454" s="574">
        <v>364.72</v>
      </c>
      <c r="F454" s="1996">
        <f>ROUND($E$454*(1-$F$453),2)</f>
        <v>364.72</v>
      </c>
      <c r="G454" s="1012">
        <f>'Заказ, cкидки и курсы валют'!$J$23*$F$454</f>
        <v>4540.7640000000001</v>
      </c>
      <c r="H454" s="993">
        <f>ROUND($G$454*$D$454,2)</f>
        <v>4540.76</v>
      </c>
      <c r="I454" s="994"/>
    </row>
    <row r="455" spans="1:9">
      <c r="B455" s="50"/>
      <c r="C455" s="50"/>
      <c r="D455" s="50"/>
      <c r="E455" s="604"/>
      <c r="F455" s="614"/>
      <c r="G455" s="612"/>
    </row>
    <row r="456" spans="1:9">
      <c r="B456" s="50"/>
      <c r="C456" s="50"/>
      <c r="D456" s="50"/>
      <c r="E456" s="604"/>
      <c r="F456" s="614"/>
      <c r="G456" s="612"/>
    </row>
    <row r="457" spans="1:9" ht="13.5" thickBot="1">
      <c r="B457" s="50"/>
      <c r="C457" s="50"/>
      <c r="D457" s="50"/>
      <c r="E457" s="604"/>
      <c r="F457" s="614"/>
      <c r="G457" s="612"/>
    </row>
    <row r="458" spans="1:9" ht="35.25" customHeight="1">
      <c r="A458" s="247"/>
      <c r="B458" s="163"/>
      <c r="C458" s="91" t="s">
        <v>2461</v>
      </c>
      <c r="D458" s="91"/>
      <c r="E458" s="881"/>
      <c r="F458" s="555"/>
      <c r="G458" s="555"/>
      <c r="H458" s="93"/>
      <c r="I458" s="107"/>
    </row>
    <row r="459" spans="1:9" ht="18.75" customHeight="1">
      <c r="A459" s="248"/>
      <c r="B459" s="17"/>
      <c r="C459" s="108"/>
      <c r="D459" s="108"/>
      <c r="E459" s="570" t="s">
        <v>2463</v>
      </c>
      <c r="F459" s="556"/>
      <c r="G459" s="568"/>
      <c r="H459" s="111"/>
      <c r="I459" s="112"/>
    </row>
    <row r="460" spans="1:9">
      <c r="A460" s="248"/>
      <c r="B460" s="17"/>
      <c r="C460" s="97"/>
      <c r="D460" s="97"/>
      <c r="E460" s="896"/>
      <c r="F460" s="596"/>
      <c r="G460" s="620"/>
      <c r="H460" s="17"/>
      <c r="I460" s="167"/>
    </row>
    <row r="461" spans="1:9">
      <c r="A461" s="248"/>
      <c r="B461" s="17"/>
      <c r="C461" s="97"/>
      <c r="D461" s="97"/>
      <c r="E461" s="896"/>
      <c r="F461" s="596"/>
      <c r="G461" s="620"/>
      <c r="H461" s="17"/>
      <c r="I461" s="167"/>
    </row>
    <row r="462" spans="1:9">
      <c r="A462" s="248"/>
      <c r="B462" s="17"/>
      <c r="C462" s="97"/>
      <c r="D462" s="97"/>
      <c r="E462" s="896"/>
      <c r="F462" s="596"/>
      <c r="G462" s="620"/>
      <c r="H462" s="17"/>
      <c r="I462" s="167"/>
    </row>
    <row r="463" spans="1:9" ht="13.5" thickBot="1">
      <c r="A463" s="249"/>
      <c r="B463" s="171"/>
      <c r="C463" s="100"/>
      <c r="D463" s="100"/>
      <c r="E463" s="897"/>
      <c r="F463" s="598"/>
      <c r="G463" s="621"/>
      <c r="H463" s="171"/>
      <c r="I463" s="172"/>
    </row>
    <row r="464" spans="1:9" ht="42">
      <c r="A464" s="187" t="s">
        <v>1034</v>
      </c>
      <c r="B464" s="189" t="s">
        <v>1035</v>
      </c>
      <c r="C464" s="192" t="s">
        <v>678</v>
      </c>
      <c r="D464" s="192" t="s">
        <v>3143</v>
      </c>
      <c r="E464" s="605" t="s">
        <v>11381</v>
      </c>
      <c r="F464" s="600" t="s">
        <v>2792</v>
      </c>
      <c r="G464" s="640" t="s">
        <v>1054</v>
      </c>
      <c r="H464" s="419" t="s">
        <v>497</v>
      </c>
      <c r="I464" s="173" t="s">
        <v>4268</v>
      </c>
    </row>
    <row r="465" spans="1:9" ht="13.5" thickBot="1">
      <c r="A465" s="195"/>
      <c r="B465" s="389"/>
      <c r="C465" s="197" t="s">
        <v>3644</v>
      </c>
      <c r="D465" s="390" t="s">
        <v>2641</v>
      </c>
      <c r="E465" s="898" t="s">
        <v>265</v>
      </c>
      <c r="F465" s="607">
        <f>'Заказ, cкидки и курсы валют'!$I$12</f>
        <v>0</v>
      </c>
      <c r="G465" s="949"/>
      <c r="H465" s="455"/>
      <c r="I465" s="325"/>
    </row>
    <row r="466" spans="1:9" ht="19.5" customHeight="1" thickBot="1">
      <c r="A466" s="999" t="s">
        <v>1753</v>
      </c>
      <c r="B466" s="991" t="s">
        <v>3332</v>
      </c>
      <c r="C466" s="991">
        <v>2130</v>
      </c>
      <c r="D466" s="1879">
        <v>1</v>
      </c>
      <c r="E466" s="574">
        <v>328.56</v>
      </c>
      <c r="F466" s="1996">
        <f>ROUND($E$466*(1-$F$465),2)</f>
        <v>328.56</v>
      </c>
      <c r="G466" s="1012">
        <f>'Заказ, cкидки и курсы валют'!$J$23*$F$466</f>
        <v>4090.5719999999997</v>
      </c>
      <c r="H466" s="993">
        <f>ROUND($G$466*$D$466,2)</f>
        <v>4090.57</v>
      </c>
      <c r="I466" s="994"/>
    </row>
    <row r="467" spans="1:9">
      <c r="B467" s="50"/>
      <c r="C467" s="50"/>
      <c r="D467" s="50"/>
      <c r="E467" s="604"/>
      <c r="F467" s="614"/>
      <c r="G467" s="612"/>
    </row>
    <row r="468" spans="1:9">
      <c r="B468" s="50"/>
      <c r="C468" s="50"/>
      <c r="D468" s="50"/>
      <c r="E468" s="604"/>
      <c r="F468" s="614"/>
      <c r="G468" s="612"/>
    </row>
    <row r="469" spans="1:9" ht="13.5" thickBot="1">
      <c r="B469" s="50"/>
      <c r="C469" s="50"/>
      <c r="D469" s="50"/>
      <c r="E469" s="604"/>
      <c r="F469" s="614"/>
      <c r="G469" s="612"/>
    </row>
    <row r="470" spans="1:9" ht="32.25" customHeight="1">
      <c r="A470" s="247"/>
      <c r="B470" s="163"/>
      <c r="C470" s="91" t="s">
        <v>2461</v>
      </c>
      <c r="D470" s="91"/>
      <c r="E470" s="881"/>
      <c r="F470" s="555"/>
      <c r="G470" s="555"/>
      <c r="H470" s="93"/>
      <c r="I470" s="107"/>
    </row>
    <row r="471" spans="1:9" ht="18.75" customHeight="1">
      <c r="A471" s="248"/>
      <c r="B471" s="17"/>
      <c r="C471" s="108"/>
      <c r="D471" s="108"/>
      <c r="E471" s="556" t="s">
        <v>2464</v>
      </c>
      <c r="F471" s="568"/>
      <c r="H471" s="111"/>
      <c r="I471" s="112"/>
    </row>
    <row r="472" spans="1:9">
      <c r="A472" s="248"/>
      <c r="B472" s="17"/>
      <c r="C472" s="97"/>
      <c r="D472" s="97"/>
      <c r="E472" s="896"/>
      <c r="F472" s="596"/>
      <c r="G472" s="620"/>
      <c r="H472" s="17"/>
      <c r="I472" s="167"/>
    </row>
    <row r="473" spans="1:9">
      <c r="A473" s="248"/>
      <c r="B473" s="17"/>
      <c r="C473" s="97"/>
      <c r="D473" s="97"/>
      <c r="E473" s="896"/>
      <c r="F473" s="596"/>
      <c r="G473" s="620"/>
      <c r="H473" s="17"/>
      <c r="I473" s="167"/>
    </row>
    <row r="474" spans="1:9">
      <c r="A474" s="248"/>
      <c r="B474" s="17"/>
      <c r="C474" s="97"/>
      <c r="D474" s="97"/>
      <c r="E474" s="896"/>
      <c r="F474" s="596"/>
      <c r="G474" s="620"/>
      <c r="H474" s="17"/>
      <c r="I474" s="167"/>
    </row>
    <row r="475" spans="1:9" ht="13.5" thickBot="1">
      <c r="A475" s="249"/>
      <c r="B475" s="171"/>
      <c r="C475" s="100"/>
      <c r="D475" s="100"/>
      <c r="E475" s="897"/>
      <c r="F475" s="598"/>
      <c r="G475" s="621"/>
      <c r="H475" s="171"/>
      <c r="I475" s="172"/>
    </row>
    <row r="476" spans="1:9" ht="42">
      <c r="A476" s="187" t="s">
        <v>1034</v>
      </c>
      <c r="B476" s="189" t="s">
        <v>1035</v>
      </c>
      <c r="C476" s="192" t="s">
        <v>678</v>
      </c>
      <c r="D476" s="192" t="s">
        <v>3143</v>
      </c>
      <c r="E476" s="605" t="s">
        <v>11381</v>
      </c>
      <c r="F476" s="600" t="s">
        <v>2792</v>
      </c>
      <c r="G476" s="640" t="s">
        <v>1054</v>
      </c>
      <c r="H476" s="419" t="s">
        <v>497</v>
      </c>
      <c r="I476" s="173" t="s">
        <v>4268</v>
      </c>
    </row>
    <row r="477" spans="1:9" ht="13.5" thickBot="1">
      <c r="A477" s="195"/>
      <c r="B477" s="389"/>
      <c r="C477" s="197" t="s">
        <v>3644</v>
      </c>
      <c r="D477" s="390" t="s">
        <v>2641</v>
      </c>
      <c r="E477" s="898" t="s">
        <v>265</v>
      </c>
      <c r="F477" s="607">
        <f>'Заказ, cкидки и курсы валют'!$I$12</f>
        <v>0</v>
      </c>
      <c r="G477" s="949"/>
      <c r="H477" s="455"/>
      <c r="I477" s="325"/>
    </row>
    <row r="478" spans="1:9" ht="16.5" customHeight="1" thickBot="1">
      <c r="A478" s="999" t="s">
        <v>1754</v>
      </c>
      <c r="B478" s="991" t="s">
        <v>3342</v>
      </c>
      <c r="C478" s="991">
        <v>1260</v>
      </c>
      <c r="D478" s="1879">
        <v>1</v>
      </c>
      <c r="E478" s="574">
        <v>156.54</v>
      </c>
      <c r="F478" s="1996">
        <f>ROUND($E$478*(1-$F$477),2)</f>
        <v>156.54</v>
      </c>
      <c r="G478" s="1012">
        <f>'Заказ, cкидки и курсы валют'!$J$23*$F$478</f>
        <v>1948.9229999999998</v>
      </c>
      <c r="H478" s="993">
        <f>ROUND($G$478*$D$478,2)</f>
        <v>1948.92</v>
      </c>
      <c r="I478" s="994"/>
    </row>
    <row r="481" spans="1:9" ht="13.5" thickBot="1"/>
    <row r="482" spans="1:9" ht="31.5" customHeight="1">
      <c r="A482" s="247"/>
      <c r="B482" s="163"/>
      <c r="C482" s="91" t="s">
        <v>2465</v>
      </c>
      <c r="D482" s="91"/>
      <c r="E482" s="881"/>
      <c r="F482" s="555"/>
      <c r="G482" s="555"/>
      <c r="H482" s="93"/>
      <c r="I482" s="107"/>
    </row>
    <row r="483" spans="1:9" ht="20.25" customHeight="1">
      <c r="A483" s="248"/>
      <c r="B483" s="17"/>
      <c r="C483" s="108"/>
      <c r="D483" s="108" t="s">
        <v>2466</v>
      </c>
      <c r="E483" s="570"/>
      <c r="F483" s="556"/>
      <c r="G483" s="568"/>
      <c r="H483" s="111"/>
      <c r="I483" s="112"/>
    </row>
    <row r="484" spans="1:9">
      <c r="A484" s="248"/>
      <c r="B484" s="17"/>
      <c r="C484" s="97"/>
      <c r="D484" s="97"/>
      <c r="E484" s="896"/>
      <c r="F484" s="596"/>
      <c r="G484" s="620"/>
      <c r="H484" s="17"/>
      <c r="I484" s="167"/>
    </row>
    <row r="485" spans="1:9">
      <c r="A485" s="248"/>
      <c r="B485" s="17"/>
      <c r="C485" s="97"/>
      <c r="D485" s="97"/>
      <c r="E485" s="896"/>
      <c r="F485" s="596"/>
      <c r="G485" s="620"/>
      <c r="H485" s="17"/>
      <c r="I485" s="167"/>
    </row>
    <row r="486" spans="1:9">
      <c r="A486" s="248"/>
      <c r="B486" s="17"/>
      <c r="C486" s="97"/>
      <c r="D486" s="97"/>
      <c r="E486" s="896"/>
      <c r="F486" s="596"/>
      <c r="G486" s="620"/>
      <c r="H486" s="17"/>
      <c r="I486" s="167"/>
    </row>
    <row r="487" spans="1:9" ht="13.5" thickBot="1">
      <c r="A487" s="249"/>
      <c r="B487" s="171"/>
      <c r="C487" s="100"/>
      <c r="D487" s="100"/>
      <c r="E487" s="897"/>
      <c r="F487" s="598"/>
      <c r="G487" s="621"/>
      <c r="H487" s="171"/>
      <c r="I487" s="172"/>
    </row>
    <row r="488" spans="1:9" ht="42">
      <c r="A488" s="187" t="s">
        <v>1034</v>
      </c>
      <c r="B488" s="189" t="s">
        <v>1035</v>
      </c>
      <c r="C488" s="192" t="s">
        <v>678</v>
      </c>
      <c r="D488" s="192" t="s">
        <v>3143</v>
      </c>
      <c r="E488" s="605" t="s">
        <v>11381</v>
      </c>
      <c r="F488" s="600" t="s">
        <v>2792</v>
      </c>
      <c r="G488" s="640" t="s">
        <v>1054</v>
      </c>
      <c r="H488" s="419" t="s">
        <v>497</v>
      </c>
      <c r="I488" s="173" t="s">
        <v>4268</v>
      </c>
    </row>
    <row r="489" spans="1:9" ht="13.5" thickBot="1">
      <c r="A489" s="195"/>
      <c r="B489" s="389"/>
      <c r="C489" s="197" t="s">
        <v>3644</v>
      </c>
      <c r="D489" s="390" t="s">
        <v>2641</v>
      </c>
      <c r="E489" s="898" t="s">
        <v>265</v>
      </c>
      <c r="F489" s="607">
        <f>'Заказ, cкидки и курсы валют'!$I$12</f>
        <v>0</v>
      </c>
      <c r="G489" s="949"/>
      <c r="H489" s="455"/>
      <c r="I489" s="325"/>
    </row>
    <row r="490" spans="1:9" ht="18" customHeight="1" thickBot="1">
      <c r="A490" s="999" t="s">
        <v>1755</v>
      </c>
      <c r="B490" s="991" t="s">
        <v>3333</v>
      </c>
      <c r="C490" s="991">
        <v>1900</v>
      </c>
      <c r="D490" s="1879">
        <v>1</v>
      </c>
      <c r="E490" s="574">
        <v>1642.81</v>
      </c>
      <c r="F490" s="1996">
        <f>ROUND($E$490*(1-$F$489),2)</f>
        <v>1642.81</v>
      </c>
      <c r="G490" s="1012">
        <f>'Заказ, cкидки и курсы валют'!$J$23*$F$490</f>
        <v>20452.984499999999</v>
      </c>
      <c r="H490" s="993">
        <f>ROUND($G$490*$D$490,2)</f>
        <v>20452.98</v>
      </c>
      <c r="I490" s="994"/>
    </row>
    <row r="491" spans="1:9">
      <c r="B491" s="50"/>
      <c r="C491" s="50"/>
      <c r="D491" s="50"/>
      <c r="E491" s="880"/>
      <c r="F491" s="614"/>
      <c r="G491" s="612"/>
    </row>
    <row r="492" spans="1:9">
      <c r="B492" s="50"/>
      <c r="C492" s="50"/>
      <c r="D492" s="50"/>
      <c r="E492" s="880"/>
      <c r="F492" s="614"/>
      <c r="G492" s="612"/>
    </row>
    <row r="493" spans="1:9" ht="13.5" thickBot="1">
      <c r="B493" s="50"/>
      <c r="C493" s="50"/>
      <c r="D493" s="50"/>
      <c r="E493" s="880"/>
      <c r="F493" s="614"/>
      <c r="G493" s="612"/>
    </row>
    <row r="494" spans="1:9" ht="18">
      <c r="A494" s="247"/>
      <c r="B494" s="163"/>
      <c r="C494" s="91" t="s">
        <v>2465</v>
      </c>
      <c r="D494" s="91"/>
      <c r="E494" s="881"/>
      <c r="F494" s="555"/>
      <c r="G494" s="555"/>
      <c r="H494" s="93"/>
      <c r="I494" s="107"/>
    </row>
    <row r="495" spans="1:9" ht="18">
      <c r="A495" s="248"/>
      <c r="B495" s="17"/>
      <c r="C495" s="108"/>
      <c r="D495" s="108" t="s">
        <v>2467</v>
      </c>
      <c r="E495" s="570"/>
      <c r="F495" s="556"/>
      <c r="G495" s="568"/>
      <c r="H495" s="111"/>
      <c r="I495" s="112"/>
    </row>
    <row r="496" spans="1:9">
      <c r="A496" s="248"/>
      <c r="B496" s="17"/>
      <c r="C496" s="97"/>
      <c r="D496" s="97"/>
      <c r="E496" s="896"/>
      <c r="F496" s="596"/>
      <c r="G496" s="620"/>
      <c r="H496" s="17"/>
      <c r="I496" s="167"/>
    </row>
    <row r="497" spans="1:9">
      <c r="A497" s="248"/>
      <c r="B497" s="17"/>
      <c r="C497" s="97"/>
      <c r="D497" s="97"/>
      <c r="E497" s="896"/>
      <c r="F497" s="596"/>
      <c r="G497" s="620"/>
      <c r="H497" s="17"/>
      <c r="I497" s="167"/>
    </row>
    <row r="498" spans="1:9">
      <c r="A498" s="248"/>
      <c r="B498" s="17"/>
      <c r="C498" s="97"/>
      <c r="D498" s="97"/>
      <c r="E498" s="896"/>
      <c r="F498" s="596"/>
      <c r="G498" s="620"/>
      <c r="H498" s="17"/>
      <c r="I498" s="167"/>
    </row>
    <row r="499" spans="1:9" ht="13.5" thickBot="1">
      <c r="A499" s="249"/>
      <c r="B499" s="171"/>
      <c r="C499" s="100"/>
      <c r="D499" s="100"/>
      <c r="E499" s="897"/>
      <c r="F499" s="598"/>
      <c r="G499" s="621"/>
      <c r="H499" s="171"/>
      <c r="I499" s="172"/>
    </row>
    <row r="500" spans="1:9" ht="42">
      <c r="A500" s="187" t="s">
        <v>1034</v>
      </c>
      <c r="B500" s="189" t="s">
        <v>1035</v>
      </c>
      <c r="C500" s="192" t="s">
        <v>678</v>
      </c>
      <c r="D500" s="192" t="s">
        <v>3143</v>
      </c>
      <c r="E500" s="605" t="s">
        <v>11381</v>
      </c>
      <c r="F500" s="600" t="s">
        <v>2792</v>
      </c>
      <c r="G500" s="640" t="s">
        <v>1054</v>
      </c>
      <c r="H500" s="419" t="s">
        <v>497</v>
      </c>
      <c r="I500" s="173" t="s">
        <v>4268</v>
      </c>
    </row>
    <row r="501" spans="1:9" ht="13.5" thickBot="1">
      <c r="A501" s="195"/>
      <c r="B501" s="389"/>
      <c r="C501" s="197" t="s">
        <v>3644</v>
      </c>
      <c r="D501" s="390" t="s">
        <v>2641</v>
      </c>
      <c r="E501" s="898" t="s">
        <v>265</v>
      </c>
      <c r="F501" s="607">
        <f>'Заказ, cкидки и курсы валют'!$I$12</f>
        <v>0</v>
      </c>
      <c r="G501" s="949"/>
      <c r="H501" s="455"/>
      <c r="I501" s="325"/>
    </row>
    <row r="502" spans="1:9" ht="16.5" customHeight="1" thickBot="1">
      <c r="A502" s="999" t="s">
        <v>1756</v>
      </c>
      <c r="B502" s="991" t="s">
        <v>3334</v>
      </c>
      <c r="C502" s="991">
        <v>1900</v>
      </c>
      <c r="D502" s="1879">
        <v>1</v>
      </c>
      <c r="E502" s="574">
        <v>1833.06</v>
      </c>
      <c r="F502" s="1996">
        <f>ROUND($E$502*(1-$F$501),2)</f>
        <v>1833.06</v>
      </c>
      <c r="G502" s="1012">
        <f>'Заказ, cкидки и курсы валют'!$J$23*$F$502</f>
        <v>22821.596999999998</v>
      </c>
      <c r="H502" s="993">
        <f>ROUND($G$502*$D$502,2)</f>
        <v>22821.599999999999</v>
      </c>
      <c r="I502" s="994"/>
    </row>
    <row r="505" spans="1:9" ht="13.5" thickBot="1"/>
    <row r="506" spans="1:9" ht="18">
      <c r="A506" s="247"/>
      <c r="B506" s="163"/>
      <c r="C506" s="91" t="s">
        <v>2468</v>
      </c>
      <c r="D506" s="91"/>
      <c r="E506" s="881"/>
      <c r="F506" s="555"/>
      <c r="G506" s="555"/>
      <c r="H506" s="93"/>
      <c r="I506" s="107"/>
    </row>
    <row r="507" spans="1:9" ht="18">
      <c r="A507" s="248"/>
      <c r="B507" s="17"/>
      <c r="C507" s="108"/>
      <c r="D507" s="108"/>
      <c r="E507" s="570" t="s">
        <v>2469</v>
      </c>
      <c r="F507" s="556"/>
      <c r="G507" s="568"/>
      <c r="H507" s="111"/>
      <c r="I507" s="112"/>
    </row>
    <row r="508" spans="1:9">
      <c r="A508" s="248"/>
      <c r="B508" s="17"/>
      <c r="C508" s="97"/>
      <c r="D508" s="97"/>
      <c r="E508" s="896"/>
      <c r="F508" s="596"/>
      <c r="G508" s="620"/>
      <c r="H508" s="17"/>
      <c r="I508" s="167"/>
    </row>
    <row r="509" spans="1:9">
      <c r="A509" s="248"/>
      <c r="B509" s="17"/>
      <c r="C509" s="97"/>
      <c r="D509" s="97"/>
      <c r="E509" s="896"/>
      <c r="F509" s="596"/>
      <c r="G509" s="620"/>
      <c r="H509" s="17"/>
      <c r="I509" s="167"/>
    </row>
    <row r="510" spans="1:9">
      <c r="A510" s="248"/>
      <c r="B510" s="17"/>
      <c r="C510" s="97"/>
      <c r="D510" s="97"/>
      <c r="E510" s="896"/>
      <c r="F510" s="596"/>
      <c r="G510" s="620"/>
      <c r="H510" s="17"/>
      <c r="I510" s="167"/>
    </row>
    <row r="511" spans="1:9" ht="13.5" thickBot="1">
      <c r="A511" s="249"/>
      <c r="B511" s="171"/>
      <c r="C511" s="100"/>
      <c r="D511" s="100"/>
      <c r="E511" s="897"/>
      <c r="F511" s="598"/>
      <c r="G511" s="621"/>
      <c r="H511" s="171"/>
      <c r="I511" s="172"/>
    </row>
    <row r="512" spans="1:9" ht="42">
      <c r="A512" s="187" t="s">
        <v>1034</v>
      </c>
      <c r="B512" s="189" t="s">
        <v>1035</v>
      </c>
      <c r="C512" s="192" t="s">
        <v>678</v>
      </c>
      <c r="D512" s="192" t="s">
        <v>3143</v>
      </c>
      <c r="E512" s="605" t="s">
        <v>11381</v>
      </c>
      <c r="F512" s="600" t="s">
        <v>2792</v>
      </c>
      <c r="G512" s="640" t="s">
        <v>1054</v>
      </c>
      <c r="H512" s="419" t="s">
        <v>497</v>
      </c>
      <c r="I512" s="173" t="s">
        <v>4268</v>
      </c>
    </row>
    <row r="513" spans="1:9" ht="13.5" thickBot="1">
      <c r="A513" s="195"/>
      <c r="B513" s="389"/>
      <c r="C513" s="197" t="s">
        <v>3644</v>
      </c>
      <c r="D513" s="390" t="s">
        <v>2641</v>
      </c>
      <c r="E513" s="898" t="s">
        <v>265</v>
      </c>
      <c r="F513" s="607">
        <f>'Заказ, cкидки и курсы валют'!$I$12</f>
        <v>0</v>
      </c>
      <c r="G513" s="949"/>
      <c r="H513" s="455"/>
      <c r="I513" s="325"/>
    </row>
    <row r="514" spans="1:9" ht="16.5" customHeight="1" thickBot="1">
      <c r="A514" s="999" t="s">
        <v>1757</v>
      </c>
      <c r="B514" s="991" t="s">
        <v>2650</v>
      </c>
      <c r="C514" s="991"/>
      <c r="D514" s="1879">
        <v>1</v>
      </c>
      <c r="E514" s="574">
        <v>1304.8599999999999</v>
      </c>
      <c r="F514" s="1996">
        <f>ROUND($E$514*(1-$F$513),2)</f>
        <v>1304.8599999999999</v>
      </c>
      <c r="G514" s="1012">
        <f>'Заказ, cкидки и курсы валют'!$J$23*$F$514</f>
        <v>16245.506999999998</v>
      </c>
      <c r="H514" s="993">
        <f>ROUND($G$514*$D$514,2)</f>
        <v>16245.51</v>
      </c>
      <c r="I514" s="994"/>
    </row>
    <row r="517" spans="1:9" ht="13.5" thickBot="1"/>
    <row r="518" spans="1:9" ht="18">
      <c r="A518" s="247"/>
      <c r="B518" s="163"/>
      <c r="C518" s="91" t="s">
        <v>2470</v>
      </c>
      <c r="D518" s="91"/>
      <c r="E518" s="881"/>
      <c r="F518" s="555"/>
      <c r="G518" s="555"/>
      <c r="H518" s="93"/>
      <c r="I518" s="107"/>
    </row>
    <row r="519" spans="1:9" ht="18">
      <c r="A519" s="248"/>
      <c r="B519" s="17"/>
      <c r="C519" s="108"/>
      <c r="D519" s="108" t="s">
        <v>2471</v>
      </c>
      <c r="E519" s="570"/>
      <c r="F519" s="556"/>
      <c r="G519" s="568"/>
      <c r="H519" s="111"/>
      <c r="I519" s="112"/>
    </row>
    <row r="520" spans="1:9">
      <c r="A520" s="248"/>
      <c r="B520" s="17"/>
      <c r="C520" s="97"/>
      <c r="D520" s="97"/>
      <c r="E520" s="896"/>
      <c r="F520" s="596"/>
      <c r="G520" s="620"/>
      <c r="H520" s="17"/>
      <c r="I520" s="167"/>
    </row>
    <row r="521" spans="1:9">
      <c r="A521" s="248"/>
      <c r="B521" s="17"/>
      <c r="C521" s="97"/>
      <c r="D521" s="97"/>
      <c r="E521" s="896"/>
      <c r="F521" s="596"/>
      <c r="G521" s="620"/>
      <c r="H521" s="17"/>
      <c r="I521" s="167"/>
    </row>
    <row r="522" spans="1:9">
      <c r="A522" s="248"/>
      <c r="B522" s="17"/>
      <c r="C522" s="97"/>
      <c r="D522" s="97"/>
      <c r="E522" s="896"/>
      <c r="F522" s="596"/>
      <c r="G522" s="620"/>
      <c r="H522" s="17"/>
      <c r="I522" s="167"/>
    </row>
    <row r="523" spans="1:9" ht="13.5" thickBot="1">
      <c r="A523" s="249"/>
      <c r="B523" s="171"/>
      <c r="C523" s="100"/>
      <c r="D523" s="100"/>
      <c r="E523" s="897"/>
      <c r="F523" s="598"/>
      <c r="G523" s="621"/>
      <c r="H523" s="171"/>
      <c r="I523" s="172"/>
    </row>
    <row r="524" spans="1:9" ht="42">
      <c r="A524" s="187" t="s">
        <v>1034</v>
      </c>
      <c r="B524" s="189" t="s">
        <v>1035</v>
      </c>
      <c r="C524" s="192" t="s">
        <v>678</v>
      </c>
      <c r="D524" s="192" t="s">
        <v>3143</v>
      </c>
      <c r="E524" s="605" t="s">
        <v>11381</v>
      </c>
      <c r="F524" s="600" t="s">
        <v>2792</v>
      </c>
      <c r="G524" s="640" t="s">
        <v>1054</v>
      </c>
      <c r="H524" s="419" t="s">
        <v>497</v>
      </c>
      <c r="I524" s="173" t="s">
        <v>4268</v>
      </c>
    </row>
    <row r="525" spans="1:9" ht="13.5" thickBot="1">
      <c r="A525" s="195"/>
      <c r="B525" s="389"/>
      <c r="C525" s="197" t="s">
        <v>3644</v>
      </c>
      <c r="D525" s="390" t="s">
        <v>2641</v>
      </c>
      <c r="E525" s="898" t="s">
        <v>265</v>
      </c>
      <c r="F525" s="607">
        <f>'Заказ, cкидки и курсы валют'!$I$12</f>
        <v>0</v>
      </c>
      <c r="G525" s="949"/>
      <c r="H525" s="455"/>
      <c r="I525" s="325"/>
    </row>
    <row r="526" spans="1:9" ht="15.75" thickBot="1">
      <c r="A526" s="999" t="s">
        <v>1758</v>
      </c>
      <c r="B526" s="991" t="s">
        <v>2651</v>
      </c>
      <c r="C526" s="991"/>
      <c r="D526" s="1879">
        <v>1</v>
      </c>
      <c r="E526" s="574">
        <v>13108.2</v>
      </c>
      <c r="F526" s="1996">
        <f>ROUND($E$526*(1-$F$525),2)</f>
        <v>13108.2</v>
      </c>
      <c r="G526" s="1012">
        <f>'Заказ, cкидки и курсы валют'!$J$23*$F$526</f>
        <v>163197.09</v>
      </c>
      <c r="H526" s="993">
        <f>ROUND($G$526*$D$526,2)</f>
        <v>163197.09</v>
      </c>
      <c r="I526" s="994"/>
    </row>
    <row r="1428" spans="6:6">
      <c r="F1428" s="548">
        <f>$E$1428*(1-$F$1414)</f>
        <v>0</v>
      </c>
    </row>
  </sheetData>
  <mergeCells count="7">
    <mergeCell ref="G115:G116"/>
    <mergeCell ref="H115:H116"/>
    <mergeCell ref="A1:I1"/>
    <mergeCell ref="G10:G11"/>
    <mergeCell ref="H10:H11"/>
    <mergeCell ref="G62:G63"/>
    <mergeCell ref="H62:H63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Юрий Костырев</cp:lastModifiedBy>
  <cp:lastPrinted>2025-01-30T12:36:13Z</cp:lastPrinted>
  <dcterms:created xsi:type="dcterms:W3CDTF">2008-05-16T14:16:27Z</dcterms:created>
  <dcterms:modified xsi:type="dcterms:W3CDTF">2025-04-01T13:11:31Z</dcterms:modified>
</cp:coreProperties>
</file>